
<file path=[Content_Types].xml><?xml version="1.0" encoding="utf-8"?>
<Types xmlns="http://schemas.openxmlformats.org/package/2006/content-type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13695" yWindow="-75" windowWidth="14805" windowHeight="12090" firstSheet="5" activeTab="11"/>
  </bookViews>
  <sheets>
    <sheet name="Consolidado " sheetId="1" r:id="rId1"/>
    <sheet name="Enero" sheetId="5" r:id="rId2"/>
    <sheet name="Febrero" sheetId="6" r:id="rId3"/>
    <sheet name="Marzo " sheetId="7" r:id="rId4"/>
    <sheet name="Abril " sheetId="13" r:id="rId5"/>
    <sheet name="Mayo " sheetId="12" r:id="rId6"/>
    <sheet name="Junio" sheetId="11" r:id="rId7"/>
    <sheet name="Julio" sheetId="10" r:id="rId8"/>
    <sheet name="Agosto" sheetId="9" r:id="rId9"/>
    <sheet name="Septiembre" sheetId="8" r:id="rId10"/>
    <sheet name="Octubre " sheetId="4" r:id="rId11"/>
    <sheet name="Noviembre" sheetId="2" r:id="rId12"/>
    <sheet name="Diciembre " sheetId="3"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calcPr calcId="145621"/>
</workbook>
</file>

<file path=xl/calcChain.xml><?xml version="1.0" encoding="utf-8"?>
<calcChain xmlns="http://schemas.openxmlformats.org/spreadsheetml/2006/main">
  <c r="BC184" i="2" l="1"/>
  <c r="W175" i="2"/>
  <c r="V175" i="2"/>
  <c r="U175" i="2"/>
  <c r="T175" i="2"/>
  <c r="S175" i="2"/>
  <c r="R175" i="2"/>
  <c r="Q175" i="2"/>
  <c r="P175" i="2"/>
  <c r="O175" i="2"/>
  <c r="N175" i="2"/>
  <c r="M175" i="2"/>
  <c r="L175" i="2"/>
  <c r="K175" i="2"/>
  <c r="J175" i="2"/>
  <c r="I175" i="2"/>
  <c r="H175" i="2"/>
  <c r="G175" i="2"/>
  <c r="F175" i="2"/>
  <c r="E175" i="2"/>
  <c r="D175" i="2"/>
  <c r="C175" i="2"/>
  <c r="B174" i="2"/>
  <c r="B173" i="2"/>
  <c r="B172" i="2"/>
  <c r="B171" i="2"/>
  <c r="B170" i="2"/>
  <c r="B169" i="2"/>
  <c r="B168" i="2"/>
  <c r="B167" i="2"/>
  <c r="B166" i="2"/>
  <c r="B165" i="2"/>
  <c r="B164" i="2"/>
  <c r="B163" i="2"/>
  <c r="B162" i="2"/>
  <c r="B161" i="2"/>
  <c r="B160" i="2"/>
  <c r="B159" i="2"/>
  <c r="B158" i="2"/>
  <c r="B157" i="2"/>
  <c r="B156" i="2"/>
  <c r="B155" i="2"/>
  <c r="B154" i="2"/>
  <c r="B153" i="2"/>
  <c r="B152" i="2"/>
  <c r="B151" i="2"/>
  <c r="B150" i="2"/>
  <c r="B149" i="2"/>
  <c r="B148" i="2"/>
  <c r="B147" i="2"/>
  <c r="B146" i="2"/>
  <c r="B145" i="2"/>
  <c r="B144" i="2"/>
  <c r="B143" i="2"/>
  <c r="B142" i="2"/>
  <c r="B141" i="2"/>
  <c r="B140" i="2"/>
  <c r="B139" i="2"/>
  <c r="B138" i="2"/>
  <c r="B137" i="2"/>
  <c r="B136" i="2"/>
  <c r="B135" i="2"/>
  <c r="B134" i="2"/>
  <c r="B133" i="2"/>
  <c r="BQ125" i="2"/>
  <c r="AK125" i="2"/>
  <c r="AJ125" i="2"/>
  <c r="AI125" i="2"/>
  <c r="AH125" i="2"/>
  <c r="AG125" i="2"/>
  <c r="AF125" i="2"/>
  <c r="AE125" i="2"/>
  <c r="AD125" i="2"/>
  <c r="AC125" i="2"/>
  <c r="AA125" i="2"/>
  <c r="Z125" i="2"/>
  <c r="Y125" i="2"/>
  <c r="W125" i="2"/>
  <c r="V125" i="2"/>
  <c r="U125" i="2"/>
  <c r="T125" i="2"/>
  <c r="S125" i="2"/>
  <c r="R125" i="2"/>
  <c r="Q125" i="2"/>
  <c r="P125" i="2"/>
  <c r="O125" i="2"/>
  <c r="N125" i="2"/>
  <c r="M125" i="2"/>
  <c r="L125" i="2"/>
  <c r="K125" i="2"/>
  <c r="J125" i="2"/>
  <c r="I125" i="2"/>
  <c r="H125" i="2"/>
  <c r="G125" i="2"/>
  <c r="F125" i="2"/>
  <c r="E125" i="2"/>
  <c r="D125" i="2"/>
  <c r="C125" i="2"/>
  <c r="BY124" i="2"/>
  <c r="BR124" i="2"/>
  <c r="BQ124" i="2"/>
  <c r="AB124" i="2"/>
  <c r="CB124" i="2" s="1"/>
  <c r="X124" i="2"/>
  <c r="B124" i="2"/>
  <c r="BX124" i="2" s="1"/>
  <c r="BY123" i="2"/>
  <c r="BR123" i="2"/>
  <c r="BQ123" i="2"/>
  <c r="AB123" i="2"/>
  <c r="CB123" i="2" s="1"/>
  <c r="X123" i="2"/>
  <c r="B123" i="2"/>
  <c r="BX123" i="2" s="1"/>
  <c r="BY122" i="2"/>
  <c r="BR122" i="2"/>
  <c r="BQ122" i="2"/>
  <c r="AB122" i="2"/>
  <c r="CB122" i="2" s="1"/>
  <c r="X122" i="2"/>
  <c r="B122" i="2"/>
  <c r="BX122" i="2" s="1"/>
  <c r="BY121" i="2"/>
  <c r="BR121" i="2"/>
  <c r="BQ121" i="2"/>
  <c r="AB121" i="2"/>
  <c r="X121" i="2"/>
  <c r="CB121" i="2" s="1"/>
  <c r="B121" i="2"/>
  <c r="BX121" i="2" s="1"/>
  <c r="BY120" i="2"/>
  <c r="BR120" i="2"/>
  <c r="BQ120" i="2"/>
  <c r="AB120" i="2"/>
  <c r="CB120" i="2" s="1"/>
  <c r="X120" i="2"/>
  <c r="B120" i="2"/>
  <c r="BX120" i="2" s="1"/>
  <c r="BY119" i="2"/>
  <c r="BR119" i="2"/>
  <c r="BQ119" i="2"/>
  <c r="AB119" i="2"/>
  <c r="CB119" i="2" s="1"/>
  <c r="X119" i="2"/>
  <c r="B119" i="2"/>
  <c r="BX119" i="2" s="1"/>
  <c r="BY118" i="2"/>
  <c r="BR118" i="2"/>
  <c r="BQ118" i="2"/>
  <c r="AB118" i="2"/>
  <c r="X118" i="2"/>
  <c r="CB118" i="2" s="1"/>
  <c r="B118" i="2"/>
  <c r="BX118" i="2" s="1"/>
  <c r="BY117" i="2"/>
  <c r="BR117" i="2"/>
  <c r="BQ117" i="2"/>
  <c r="AB117" i="2"/>
  <c r="X117" i="2"/>
  <c r="B117" i="2"/>
  <c r="B125" i="2" s="1"/>
  <c r="C92" i="2"/>
  <c r="BX91" i="2"/>
  <c r="BP91" i="2"/>
  <c r="C91" i="2" s="1"/>
  <c r="BX90" i="2"/>
  <c r="BP90" i="2"/>
  <c r="C90" i="2" s="1"/>
  <c r="BR87" i="2"/>
  <c r="C87" i="2"/>
  <c r="BX87" i="2" s="1"/>
  <c r="BY86" i="2"/>
  <c r="BR86" i="2"/>
  <c r="BP86" i="2"/>
  <c r="C86" i="2"/>
  <c r="C85" i="2"/>
  <c r="BY85" i="2" s="1"/>
  <c r="BY84" i="2"/>
  <c r="BR84" i="2"/>
  <c r="BP84" i="2"/>
  <c r="C84" i="2"/>
  <c r="BR83" i="2"/>
  <c r="C83" i="2"/>
  <c r="BX83" i="2" s="1"/>
  <c r="BY82" i="2"/>
  <c r="BR82" i="2"/>
  <c r="BP82" i="2"/>
  <c r="C82" i="2"/>
  <c r="C81" i="2"/>
  <c r="BX81" i="2" s="1"/>
  <c r="BY80" i="2"/>
  <c r="BR80" i="2"/>
  <c r="BP80" i="2"/>
  <c r="C80" i="2"/>
  <c r="BZ79" i="2"/>
  <c r="BX79" i="2"/>
  <c r="BQ79" i="2"/>
  <c r="BP79" i="2"/>
  <c r="C79" i="2"/>
  <c r="BR79" i="2" s="1"/>
  <c r="BZ78" i="2"/>
  <c r="BX78" i="2"/>
  <c r="BQ78" i="2"/>
  <c r="BP78" i="2"/>
  <c r="C78" i="2"/>
  <c r="BY78" i="2" s="1"/>
  <c r="BZ77" i="2"/>
  <c r="BY77" i="2"/>
  <c r="BQ77" i="2"/>
  <c r="C77" i="2"/>
  <c r="CA77" i="2" s="1"/>
  <c r="X73" i="2"/>
  <c r="W73" i="2"/>
  <c r="V73" i="2"/>
  <c r="U73" i="2"/>
  <c r="T73" i="2"/>
  <c r="S73" i="2"/>
  <c r="R73" i="2"/>
  <c r="Q73" i="2"/>
  <c r="P73" i="2"/>
  <c r="O73" i="2"/>
  <c r="N73" i="2"/>
  <c r="M73" i="2"/>
  <c r="L73" i="2"/>
  <c r="K73" i="2"/>
  <c r="J73" i="2"/>
  <c r="I73" i="2"/>
  <c r="H73" i="2"/>
  <c r="G73" i="2"/>
  <c r="F73" i="2"/>
  <c r="E73" i="2"/>
  <c r="D73" i="2"/>
  <c r="CB72" i="2"/>
  <c r="CA72" i="2"/>
  <c r="BY72" i="2"/>
  <c r="BS72" i="2"/>
  <c r="BQ72" i="2"/>
  <c r="C72" i="2"/>
  <c r="CA71" i="2"/>
  <c r="BZ71" i="2"/>
  <c r="BR71" i="2"/>
  <c r="BQ71" i="2"/>
  <c r="C71" i="2"/>
  <c r="BS71" i="2" s="1"/>
  <c r="BT70" i="2"/>
  <c r="BQ70" i="2"/>
  <c r="C70" i="2"/>
  <c r="BY69" i="2"/>
  <c r="C69" i="2"/>
  <c r="CB68" i="2"/>
  <c r="BT68" i="2"/>
  <c r="BS68" i="2"/>
  <c r="C68" i="2"/>
  <c r="BY67" i="2"/>
  <c r="BS67" i="2"/>
  <c r="C67" i="2"/>
  <c r="C66" i="2"/>
  <c r="BS66" i="2" s="1"/>
  <c r="CA65" i="2"/>
  <c r="BZ65" i="2"/>
  <c r="BS65" i="2"/>
  <c r="BR65" i="2"/>
  <c r="BQ65" i="2"/>
  <c r="C65" i="2"/>
  <c r="CB64" i="2"/>
  <c r="CA64" i="2"/>
  <c r="BY64" i="2"/>
  <c r="BS64" i="2"/>
  <c r="BQ64" i="2"/>
  <c r="C64" i="2"/>
  <c r="BY63" i="2"/>
  <c r="C63" i="2"/>
  <c r="CA62" i="2"/>
  <c r="BT62" i="2"/>
  <c r="BQ62" i="2"/>
  <c r="C62" i="2"/>
  <c r="AX58" i="2"/>
  <c r="AW58" i="2"/>
  <c r="AV58" i="2"/>
  <c r="AU58" i="2"/>
  <c r="AT58" i="2"/>
  <c r="AS58" i="2"/>
  <c r="AR58" i="2"/>
  <c r="AQ58" i="2"/>
  <c r="AP58" i="2"/>
  <c r="AN58" i="2"/>
  <c r="AM58" i="2"/>
  <c r="AL58" i="2"/>
  <c r="AK58" i="2"/>
  <c r="AJ58" i="2"/>
  <c r="AI58" i="2"/>
  <c r="AH58" i="2"/>
  <c r="AG58" i="2"/>
  <c r="AF58" i="2"/>
  <c r="AE58" i="2"/>
  <c r="AD58" i="2"/>
  <c r="AC58" i="2"/>
  <c r="AA58" i="2"/>
  <c r="Z58" i="2"/>
  <c r="Y58" i="2"/>
  <c r="W58" i="2"/>
  <c r="V58" i="2"/>
  <c r="U58" i="2"/>
  <c r="T58" i="2"/>
  <c r="S58" i="2"/>
  <c r="R58" i="2"/>
  <c r="Q58" i="2"/>
  <c r="P58" i="2"/>
  <c r="O58" i="2"/>
  <c r="N58" i="2"/>
  <c r="M58" i="2"/>
  <c r="L58" i="2"/>
  <c r="K58" i="2"/>
  <c r="J58" i="2"/>
  <c r="I58" i="2"/>
  <c r="H58" i="2"/>
  <c r="G58" i="2"/>
  <c r="F58" i="2"/>
  <c r="E58" i="2"/>
  <c r="D58" i="2"/>
  <c r="C58" i="2"/>
  <c r="CD57" i="2"/>
  <c r="CB57" i="2"/>
  <c r="CA57" i="2"/>
  <c r="BZ57" i="2"/>
  <c r="BX57" i="2"/>
  <c r="BV57" i="2"/>
  <c r="BS57" i="2"/>
  <c r="BR57" i="2"/>
  <c r="BQ57" i="2"/>
  <c r="AB57" i="2"/>
  <c r="X57" i="2"/>
  <c r="BU57" i="2" s="1"/>
  <c r="B57" i="2"/>
  <c r="CC57" i="2" s="1"/>
  <c r="CD56" i="2"/>
  <c r="BZ56" i="2"/>
  <c r="BY56" i="2"/>
  <c r="BV56" i="2"/>
  <c r="BT56" i="2"/>
  <c r="BQ56" i="2"/>
  <c r="AB56" i="2"/>
  <c r="X56" i="2"/>
  <c r="CB56" i="2" s="1"/>
  <c r="B56" i="2"/>
  <c r="CD55" i="2"/>
  <c r="CA55" i="2"/>
  <c r="BZ55" i="2"/>
  <c r="BX55" i="2"/>
  <c r="BV55" i="2"/>
  <c r="BS55" i="2"/>
  <c r="BR55" i="2"/>
  <c r="BQ55" i="2"/>
  <c r="AB55" i="2"/>
  <c r="BU55" i="2" s="1"/>
  <c r="X55" i="2"/>
  <c r="B55" i="2"/>
  <c r="CC55" i="2" s="1"/>
  <c r="CD54" i="2"/>
  <c r="CC54" i="2"/>
  <c r="BX54" i="2"/>
  <c r="BV54" i="2"/>
  <c r="BQ54" i="2"/>
  <c r="AB54" i="2"/>
  <c r="B54" i="2"/>
  <c r="CE53" i="2"/>
  <c r="CD53" i="2"/>
  <c r="BW53" i="2"/>
  <c r="BV53" i="2"/>
  <c r="BP53" i="2"/>
  <c r="AB53" i="2"/>
  <c r="X53" i="2"/>
  <c r="B53" i="2"/>
  <c r="CE52" i="2"/>
  <c r="CD52" i="2"/>
  <c r="BW52" i="2"/>
  <c r="BV52" i="2"/>
  <c r="AB52" i="2"/>
  <c r="X52" i="2"/>
  <c r="B52" i="2"/>
  <c r="CE51" i="2"/>
  <c r="CD51" i="2"/>
  <c r="CA51" i="2"/>
  <c r="BW51" i="2"/>
  <c r="BV51" i="2"/>
  <c r="BS51" i="2"/>
  <c r="BP51" i="2"/>
  <c r="AB51" i="2"/>
  <c r="CB51" i="2" s="1"/>
  <c r="X51" i="2"/>
  <c r="B51" i="2"/>
  <c r="CD50" i="2"/>
  <c r="CC50" i="2"/>
  <c r="CA50" i="2"/>
  <c r="BV50" i="2"/>
  <c r="BT50" i="2"/>
  <c r="BP50" i="2"/>
  <c r="AB50" i="2"/>
  <c r="BU50" i="2" s="1"/>
  <c r="X50" i="2"/>
  <c r="B50" i="2"/>
  <c r="CD49" i="2"/>
  <c r="CC49" i="2"/>
  <c r="CA49" i="2"/>
  <c r="BY49" i="2"/>
  <c r="BX49" i="2"/>
  <c r="BV49" i="2"/>
  <c r="BT49" i="2"/>
  <c r="BS49" i="2"/>
  <c r="BR49" i="2"/>
  <c r="AB49" i="2"/>
  <c r="X49" i="2"/>
  <c r="B49" i="2"/>
  <c r="CD48" i="2"/>
  <c r="CC48" i="2"/>
  <c r="BV48" i="2"/>
  <c r="BU48" i="2"/>
  <c r="BP48" i="2"/>
  <c r="AB48" i="2"/>
  <c r="X48" i="2"/>
  <c r="B48" i="2"/>
  <c r="CD47" i="2"/>
  <c r="BV47" i="2"/>
  <c r="BT47" i="2"/>
  <c r="AB47" i="2"/>
  <c r="CB47" i="2" s="1"/>
  <c r="X47" i="2"/>
  <c r="B47" i="2"/>
  <c r="CC46" i="2"/>
  <c r="CB46" i="2"/>
  <c r="BX46" i="2"/>
  <c r="BT46" i="2"/>
  <c r="BR46" i="2"/>
  <c r="AB46" i="2"/>
  <c r="X46" i="2"/>
  <c r="B46" i="2"/>
  <c r="CD45" i="2"/>
  <c r="CA45" i="2"/>
  <c r="BZ45" i="2"/>
  <c r="BY45" i="2"/>
  <c r="BV45" i="2"/>
  <c r="BT45" i="2"/>
  <c r="BR45" i="2"/>
  <c r="BP45" i="2"/>
  <c r="AB45" i="2"/>
  <c r="X45" i="2"/>
  <c r="BU45" i="2" s="1"/>
  <c r="B45" i="2"/>
  <c r="CD44" i="2"/>
  <c r="CC44" i="2"/>
  <c r="CB44" i="2"/>
  <c r="BX44" i="2"/>
  <c r="BV44" i="2"/>
  <c r="BS44" i="2"/>
  <c r="BP44" i="2"/>
  <c r="AB44" i="2"/>
  <c r="X44" i="2"/>
  <c r="B44" i="2"/>
  <c r="CD43" i="2"/>
  <c r="CC43" i="2"/>
  <c r="CA43" i="2"/>
  <c r="BZ43" i="2"/>
  <c r="BV43" i="2"/>
  <c r="BT43" i="2"/>
  <c r="BQ43" i="2"/>
  <c r="BP43" i="2"/>
  <c r="AB43" i="2"/>
  <c r="BU43" i="2" s="1"/>
  <c r="B43" i="2"/>
  <c r="CD42" i="2"/>
  <c r="CB42" i="2"/>
  <c r="CA42" i="2"/>
  <c r="BZ42" i="2"/>
  <c r="BX42" i="2"/>
  <c r="BV42" i="2"/>
  <c r="BU42" i="2"/>
  <c r="BS42" i="2"/>
  <c r="BR42" i="2"/>
  <c r="BQ42" i="2"/>
  <c r="AB42" i="2"/>
  <c r="X42" i="2"/>
  <c r="B42" i="2"/>
  <c r="CC42" i="2" s="1"/>
  <c r="CD41" i="2"/>
  <c r="CB41" i="2"/>
  <c r="BV41" i="2"/>
  <c r="BU41" i="2"/>
  <c r="BP41" i="2"/>
  <c r="AB41" i="2"/>
  <c r="B41" i="2"/>
  <c r="CD40" i="2"/>
  <c r="CC40" i="2"/>
  <c r="BY40" i="2"/>
  <c r="BV40" i="2"/>
  <c r="BT40" i="2"/>
  <c r="BQ40" i="2"/>
  <c r="AB40" i="2"/>
  <c r="X40" i="2"/>
  <c r="B40" i="2"/>
  <c r="CD39" i="2"/>
  <c r="CC39" i="2"/>
  <c r="CB39" i="2"/>
  <c r="BV39" i="2"/>
  <c r="BT39" i="2"/>
  <c r="AB39" i="2"/>
  <c r="X39" i="2"/>
  <c r="B39" i="2"/>
  <c r="CD38" i="2"/>
  <c r="CA38" i="2"/>
  <c r="BY38" i="2"/>
  <c r="BV38" i="2"/>
  <c r="BR38" i="2"/>
  <c r="BP38" i="2"/>
  <c r="AB38" i="2"/>
  <c r="BU38" i="2" s="1"/>
  <c r="B38" i="2"/>
  <c r="CD37" i="2"/>
  <c r="CB37" i="2"/>
  <c r="CA37" i="2"/>
  <c r="BV37" i="2"/>
  <c r="BU37" i="2"/>
  <c r="BQ37" i="2"/>
  <c r="AB37" i="2"/>
  <c r="B37" i="2"/>
  <c r="CD36" i="2"/>
  <c r="CC36" i="2"/>
  <c r="CA36" i="2"/>
  <c r="BY36" i="2"/>
  <c r="BX36" i="2"/>
  <c r="BV36" i="2"/>
  <c r="BT36" i="2"/>
  <c r="BS36" i="2"/>
  <c r="BR36" i="2"/>
  <c r="AB36" i="2"/>
  <c r="X36" i="2"/>
  <c r="B36" i="2"/>
  <c r="CD35" i="2"/>
  <c r="CC35" i="2"/>
  <c r="CA35" i="2"/>
  <c r="BV35" i="2"/>
  <c r="BU35" i="2"/>
  <c r="BQ35" i="2"/>
  <c r="BP35" i="2"/>
  <c r="AB35" i="2"/>
  <c r="B35" i="2"/>
  <c r="CD34" i="2"/>
  <c r="CB34" i="2"/>
  <c r="CA34" i="2"/>
  <c r="BZ34" i="2"/>
  <c r="BX34" i="2"/>
  <c r="BV34" i="2"/>
  <c r="BS34" i="2"/>
  <c r="BR34" i="2"/>
  <c r="BQ34" i="2"/>
  <c r="AB34" i="2"/>
  <c r="X34" i="2"/>
  <c r="BU34" i="2" s="1"/>
  <c r="B34" i="2"/>
  <c r="CC34" i="2" s="1"/>
  <c r="CD33" i="2"/>
  <c r="BV33" i="2"/>
  <c r="AB33" i="2"/>
  <c r="X33" i="2"/>
  <c r="B33" i="2"/>
  <c r="CC33" i="2" s="1"/>
  <c r="CD32" i="2"/>
  <c r="CA32" i="2"/>
  <c r="BZ32" i="2"/>
  <c r="BX32" i="2"/>
  <c r="BV32" i="2"/>
  <c r="BS32" i="2"/>
  <c r="BR32" i="2"/>
  <c r="BQ32" i="2"/>
  <c r="AB32" i="2"/>
  <c r="BU32" i="2" s="1"/>
  <c r="X32" i="2"/>
  <c r="B32" i="2"/>
  <c r="CC32" i="2" s="1"/>
  <c r="CD31" i="2"/>
  <c r="CC31" i="2"/>
  <c r="BY31" i="2"/>
  <c r="BX31" i="2"/>
  <c r="BV31" i="2"/>
  <c r="BT31" i="2"/>
  <c r="BS31" i="2"/>
  <c r="AB31" i="2"/>
  <c r="X31" i="2"/>
  <c r="B31" i="2"/>
  <c r="CD30" i="2"/>
  <c r="BV30" i="2"/>
  <c r="AB30" i="2"/>
  <c r="X30" i="2"/>
  <c r="B30" i="2"/>
  <c r="CD29" i="2"/>
  <c r="CA29" i="2"/>
  <c r="BX29" i="2"/>
  <c r="BV29" i="2"/>
  <c r="BS29" i="2"/>
  <c r="BR29" i="2"/>
  <c r="AB29" i="2"/>
  <c r="CB29" i="2" s="1"/>
  <c r="X29" i="2"/>
  <c r="B29" i="2"/>
  <c r="BZ29" i="2" s="1"/>
  <c r="CD28" i="2"/>
  <c r="CC28" i="2"/>
  <c r="BY28" i="2"/>
  <c r="BV28" i="2"/>
  <c r="BT28" i="2"/>
  <c r="BP28" i="2"/>
  <c r="AB28" i="2"/>
  <c r="B28" i="2"/>
  <c r="CB28" i="2" s="1"/>
  <c r="CD27" i="2"/>
  <c r="CA27" i="2"/>
  <c r="BZ27" i="2"/>
  <c r="BX27" i="2"/>
  <c r="BV27" i="2"/>
  <c r="BS27" i="2"/>
  <c r="BR27" i="2"/>
  <c r="BQ27" i="2"/>
  <c r="AB27" i="2"/>
  <c r="X27" i="2"/>
  <c r="BU27" i="2" s="1"/>
  <c r="B27" i="2"/>
  <c r="CC27" i="2" s="1"/>
  <c r="CD26" i="2"/>
  <c r="CB26" i="2"/>
  <c r="BX26" i="2"/>
  <c r="BV26" i="2"/>
  <c r="BS26" i="2"/>
  <c r="AB26" i="2"/>
  <c r="X26" i="2"/>
  <c r="B26" i="2"/>
  <c r="CA26" i="2" s="1"/>
  <c r="CD25" i="2"/>
  <c r="CA25" i="2"/>
  <c r="BZ25" i="2"/>
  <c r="BX25" i="2"/>
  <c r="BV25" i="2"/>
  <c r="BS25" i="2"/>
  <c r="BR25" i="2"/>
  <c r="BQ25" i="2"/>
  <c r="AB25" i="2"/>
  <c r="X25" i="2"/>
  <c r="CB25" i="2" s="1"/>
  <c r="B25" i="2"/>
  <c r="CC25" i="2" s="1"/>
  <c r="CD24" i="2"/>
  <c r="CB24" i="2"/>
  <c r="BX24" i="2"/>
  <c r="BV24" i="2"/>
  <c r="BS24" i="2"/>
  <c r="AB24" i="2"/>
  <c r="X24" i="2"/>
  <c r="B24" i="2"/>
  <c r="CA24" i="2" s="1"/>
  <c r="CC23" i="2"/>
  <c r="BY23" i="2"/>
  <c r="BS23" i="2"/>
  <c r="AB23" i="2"/>
  <c r="X23" i="2"/>
  <c r="B23" i="2"/>
  <c r="CB23" i="2" s="1"/>
  <c r="CD22" i="2"/>
  <c r="CA22" i="2"/>
  <c r="BZ22" i="2"/>
  <c r="BX22" i="2"/>
  <c r="BV22" i="2"/>
  <c r="BS22" i="2"/>
  <c r="BR22" i="2"/>
  <c r="BQ22" i="2"/>
  <c r="AB22" i="2"/>
  <c r="X22" i="2"/>
  <c r="BU22" i="2" s="1"/>
  <c r="B22" i="2"/>
  <c r="CC22" i="2" s="1"/>
  <c r="CC21" i="2"/>
  <c r="CA21" i="2"/>
  <c r="BY21" i="2"/>
  <c r="BX21" i="2"/>
  <c r="BS21" i="2"/>
  <c r="BR21" i="2"/>
  <c r="BQ21" i="2"/>
  <c r="AB21" i="2"/>
  <c r="X21" i="2"/>
  <c r="CB21" i="2" s="1"/>
  <c r="B21" i="2"/>
  <c r="BZ21" i="2" s="1"/>
  <c r="CD20" i="2"/>
  <c r="CB20" i="2"/>
  <c r="BX20" i="2"/>
  <c r="BV20" i="2"/>
  <c r="BS20" i="2"/>
  <c r="AB20" i="2"/>
  <c r="X20" i="2"/>
  <c r="B20" i="2"/>
  <c r="CA20" i="2" s="1"/>
  <c r="CC19" i="2"/>
  <c r="BY19" i="2"/>
  <c r="BS19" i="2"/>
  <c r="AB19" i="2"/>
  <c r="X19" i="2"/>
  <c r="B19" i="2"/>
  <c r="CB19" i="2" s="1"/>
  <c r="CE18" i="2"/>
  <c r="CD18" i="2"/>
  <c r="CA18" i="2"/>
  <c r="BW18" i="2"/>
  <c r="BV18" i="2"/>
  <c r="BS18" i="2"/>
  <c r="AB18" i="2"/>
  <c r="X18" i="2"/>
  <c r="B18" i="2"/>
  <c r="BZ18" i="2" s="1"/>
  <c r="CD17" i="2"/>
  <c r="CA17" i="2"/>
  <c r="BZ17" i="2"/>
  <c r="BX17" i="2"/>
  <c r="BV17" i="2"/>
  <c r="BS17" i="2"/>
  <c r="BR17" i="2"/>
  <c r="BQ17" i="2"/>
  <c r="AB17" i="2"/>
  <c r="X17" i="2"/>
  <c r="BU17" i="2" s="1"/>
  <c r="B17" i="2"/>
  <c r="CC17" i="2" s="1"/>
  <c r="CD16" i="2"/>
  <c r="CB16" i="2"/>
  <c r="BX16" i="2"/>
  <c r="BV16" i="2"/>
  <c r="BS16" i="2"/>
  <c r="AB16" i="2"/>
  <c r="X16" i="2"/>
  <c r="B16" i="2"/>
  <c r="CA16" i="2" s="1"/>
  <c r="CD15" i="2"/>
  <c r="CA15" i="2"/>
  <c r="BZ15" i="2"/>
  <c r="BX15" i="2"/>
  <c r="BV15" i="2"/>
  <c r="BS15" i="2"/>
  <c r="BR15" i="2"/>
  <c r="BQ15" i="2"/>
  <c r="AB15" i="2"/>
  <c r="X15" i="2"/>
  <c r="CB15" i="2" s="1"/>
  <c r="B15" i="2"/>
  <c r="CC15" i="2" s="1"/>
  <c r="X14" i="2"/>
  <c r="B14" i="2"/>
  <c r="BZ14" i="2" s="1"/>
  <c r="CD13" i="2"/>
  <c r="CA13" i="2"/>
  <c r="BX13" i="2"/>
  <c r="BV13" i="2"/>
  <c r="BS13" i="2"/>
  <c r="BR13" i="2"/>
  <c r="AB13" i="2"/>
  <c r="CB13" i="2" s="1"/>
  <c r="X13" i="2"/>
  <c r="B13" i="2"/>
  <c r="BZ13" i="2" s="1"/>
  <c r="CD12" i="2"/>
  <c r="BV12" i="2"/>
  <c r="AB12" i="2"/>
  <c r="X12" i="2"/>
  <c r="B12" i="2"/>
  <c r="CA12" i="2" s="1"/>
  <c r="A5" i="2"/>
  <c r="A4" i="2"/>
  <c r="A3" i="2"/>
  <c r="A2" i="2"/>
  <c r="BP12" i="2" l="1"/>
  <c r="BT12" i="2"/>
  <c r="CC12" i="2"/>
  <c r="BU25" i="2"/>
  <c r="CC30" i="2"/>
  <c r="BY30" i="2"/>
  <c r="BT30" i="2"/>
  <c r="BP30" i="2"/>
  <c r="BQ30" i="2"/>
  <c r="BP33" i="2"/>
  <c r="BU33" i="2"/>
  <c r="BZ33" i="2"/>
  <c r="CC52" i="2"/>
  <c r="BY52" i="2"/>
  <c r="BU52" i="2"/>
  <c r="BQ52" i="2"/>
  <c r="BZ52" i="2"/>
  <c r="BT52" i="2"/>
  <c r="BR52" i="2"/>
  <c r="BX52" i="2"/>
  <c r="BQ12" i="2"/>
  <c r="BU12" i="2"/>
  <c r="BZ12" i="2"/>
  <c r="BR14" i="2"/>
  <c r="BP16" i="2"/>
  <c r="BY16" i="2"/>
  <c r="CC16" i="2"/>
  <c r="BP18" i="2"/>
  <c r="BX18" i="2"/>
  <c r="BT19" i="2"/>
  <c r="BZ19" i="2"/>
  <c r="BP20" i="2"/>
  <c r="BT20" i="2"/>
  <c r="CC20" i="2"/>
  <c r="BT23" i="2"/>
  <c r="BT24" i="2"/>
  <c r="CC24" i="2"/>
  <c r="BP26" i="2"/>
  <c r="BY26" i="2"/>
  <c r="BR30" i="2"/>
  <c r="BX30" i="2"/>
  <c r="CB33" i="2"/>
  <c r="CC53" i="2"/>
  <c r="BY53" i="2"/>
  <c r="BU53" i="2"/>
  <c r="BQ53" i="2"/>
  <c r="BZ53" i="2"/>
  <c r="BT53" i="2"/>
  <c r="BX53" i="2"/>
  <c r="CB63" i="2"/>
  <c r="BT63" i="2"/>
  <c r="BS63" i="2"/>
  <c r="BZ63" i="2"/>
  <c r="BQ66" i="2"/>
  <c r="CB69" i="2"/>
  <c r="BT69" i="2"/>
  <c r="CA69" i="2"/>
  <c r="BR69" i="2"/>
  <c r="BX85" i="2"/>
  <c r="BY137" i="2"/>
  <c r="BQ137" i="2"/>
  <c r="X137" i="2" s="1"/>
  <c r="BY143" i="2"/>
  <c r="BQ143" i="2"/>
  <c r="X143" i="2" s="1"/>
  <c r="BY153" i="2"/>
  <c r="BQ153" i="2"/>
  <c r="X153" i="2" s="1"/>
  <c r="BY159" i="2"/>
  <c r="BQ159" i="2"/>
  <c r="X159" i="2" s="1"/>
  <c r="BY169" i="2"/>
  <c r="BQ169" i="2"/>
  <c r="X169" i="2" s="1"/>
  <c r="B175" i="2"/>
  <c r="BP13" i="2"/>
  <c r="BY13" i="2"/>
  <c r="BY14" i="2"/>
  <c r="CC14" i="2"/>
  <c r="BQ16" i="2"/>
  <c r="BU16" i="2"/>
  <c r="BZ16" i="2"/>
  <c r="CB17" i="2"/>
  <c r="BQ18" i="2"/>
  <c r="BY18" i="2"/>
  <c r="CC18" i="2"/>
  <c r="BU19" i="2"/>
  <c r="BQ20" i="2"/>
  <c r="BZ20" i="2"/>
  <c r="CB22" i="2"/>
  <c r="BQ23" i="2"/>
  <c r="BU23" i="2"/>
  <c r="CA23" i="2"/>
  <c r="BQ24" i="2"/>
  <c r="BU24" i="2"/>
  <c r="BZ24" i="2"/>
  <c r="BQ26" i="2"/>
  <c r="BU26" i="2"/>
  <c r="BZ26" i="2"/>
  <c r="CB27" i="2"/>
  <c r="BR28" i="2"/>
  <c r="CA28" i="2"/>
  <c r="BP29" i="2"/>
  <c r="BT29" i="2"/>
  <c r="BY29" i="2"/>
  <c r="CC29" i="2"/>
  <c r="BS30" i="2"/>
  <c r="BZ30" i="2"/>
  <c r="CA31" i="2"/>
  <c r="BR31" i="2"/>
  <c r="BP31" i="2"/>
  <c r="BU31" i="2"/>
  <c r="BZ31" i="2"/>
  <c r="CB32" i="2"/>
  <c r="BS33" i="2"/>
  <c r="BX33" i="2"/>
  <c r="CB35" i="2"/>
  <c r="BX35" i="2"/>
  <c r="BS35" i="2"/>
  <c r="BR35" i="2"/>
  <c r="AY35" i="2" s="1"/>
  <c r="BY35" i="2"/>
  <c r="CC37" i="2"/>
  <c r="BY37" i="2"/>
  <c r="BT37" i="2"/>
  <c r="BP37" i="2"/>
  <c r="AY37" i="2" s="1"/>
  <c r="BR37" i="2"/>
  <c r="BX37" i="2"/>
  <c r="BZ39" i="2"/>
  <c r="BU39" i="2"/>
  <c r="BQ39" i="2"/>
  <c r="BY39" i="2"/>
  <c r="BS39" i="2"/>
  <c r="BP39" i="2"/>
  <c r="BX39" i="2"/>
  <c r="CA41" i="2"/>
  <c r="BR41" i="2"/>
  <c r="CC41" i="2"/>
  <c r="BX41" i="2"/>
  <c r="BS41" i="2"/>
  <c r="BQ41" i="2"/>
  <c r="AY41" i="2" s="1"/>
  <c r="BY41" i="2"/>
  <c r="AY45" i="2"/>
  <c r="BZ47" i="2"/>
  <c r="BU47" i="2"/>
  <c r="BQ47" i="2"/>
  <c r="CC47" i="2"/>
  <c r="BX47" i="2"/>
  <c r="BR47" i="2"/>
  <c r="BP47" i="2"/>
  <c r="BY47" i="2"/>
  <c r="CB48" i="2"/>
  <c r="BX48" i="2"/>
  <c r="BS48" i="2"/>
  <c r="BZ48" i="2"/>
  <c r="BT48" i="2"/>
  <c r="BQ48" i="2"/>
  <c r="BY48" i="2"/>
  <c r="CB52" i="2"/>
  <c r="BS53" i="2"/>
  <c r="CA53" i="2"/>
  <c r="CA54" i="2"/>
  <c r="BR54" i="2"/>
  <c r="BZ54" i="2"/>
  <c r="BU54" i="2"/>
  <c r="BP54" i="2"/>
  <c r="AY54" i="2" s="1"/>
  <c r="BS54" i="2"/>
  <c r="BY54" i="2"/>
  <c r="BU56" i="2"/>
  <c r="BQ63" i="2"/>
  <c r="CA63" i="2"/>
  <c r="CB67" i="2"/>
  <c r="BT67" i="2"/>
  <c r="BZ67" i="2"/>
  <c r="BQ67" i="2"/>
  <c r="CA67" i="2"/>
  <c r="BQ69" i="2"/>
  <c r="Y69" i="2" s="1"/>
  <c r="BZ70" i="2"/>
  <c r="BR70" i="2"/>
  <c r="Y70" i="2" s="1"/>
  <c r="CB70" i="2"/>
  <c r="BS70" i="2"/>
  <c r="BY70" i="2"/>
  <c r="B58" i="2"/>
  <c r="BY12" i="2"/>
  <c r="BQ14" i="2"/>
  <c r="BU14" i="2"/>
  <c r="CA14" i="2"/>
  <c r="BU15" i="2"/>
  <c r="BU21" i="2"/>
  <c r="CB30" i="2"/>
  <c r="CA33" i="2"/>
  <c r="BR33" i="2"/>
  <c r="BZ66" i="2"/>
  <c r="BR66" i="2"/>
  <c r="BY66" i="2"/>
  <c r="CA66" i="2"/>
  <c r="BZ85" i="2"/>
  <c r="BQ85" i="2"/>
  <c r="BP85" i="2"/>
  <c r="X85" i="2" s="1"/>
  <c r="BR85" i="2"/>
  <c r="BS78" i="2"/>
  <c r="X58" i="2"/>
  <c r="BX14" i="2"/>
  <c r="CB14" i="2"/>
  <c r="BT16" i="2"/>
  <c r="BT18" i="2"/>
  <c r="CB18" i="2"/>
  <c r="BP19" i="2"/>
  <c r="BY20" i="2"/>
  <c r="BP23" i="2"/>
  <c r="BZ23" i="2"/>
  <c r="BP24" i="2"/>
  <c r="BY24" i="2"/>
  <c r="BT26" i="2"/>
  <c r="CC26" i="2"/>
  <c r="BQ28" i="2"/>
  <c r="AY28" i="2" s="1"/>
  <c r="BU28" i="2"/>
  <c r="BZ28" i="2"/>
  <c r="BQ33" i="2"/>
  <c r="BS52" i="2"/>
  <c r="CA52" i="2"/>
  <c r="BR53" i="2"/>
  <c r="AY53" i="2" s="1"/>
  <c r="CB66" i="2"/>
  <c r="BZ69" i="2"/>
  <c r="BZ81" i="2"/>
  <c r="BQ81" i="2"/>
  <c r="CA79" i="2"/>
  <c r="BS79" i="2"/>
  <c r="BP81" i="2"/>
  <c r="BR81" i="2"/>
  <c r="AB58" i="2"/>
  <c r="BR12" i="2"/>
  <c r="BT13" i="2"/>
  <c r="CC13" i="2"/>
  <c r="BS14" i="2"/>
  <c r="BU18" i="2"/>
  <c r="BQ19" i="2"/>
  <c r="CA19" i="2"/>
  <c r="BU20" i="2"/>
  <c r="BS12" i="2"/>
  <c r="BX12" i="2"/>
  <c r="CB12" i="2"/>
  <c r="BQ13" i="2"/>
  <c r="BU13" i="2"/>
  <c r="BP14" i="2"/>
  <c r="BT14" i="2"/>
  <c r="BP15" i="2"/>
  <c r="AY15" i="2" s="1"/>
  <c r="BT15" i="2"/>
  <c r="BY15" i="2"/>
  <c r="BR16" i="2"/>
  <c r="BP17" i="2"/>
  <c r="AY17" i="2" s="1"/>
  <c r="BT17" i="2"/>
  <c r="BY17" i="2"/>
  <c r="BR18" i="2"/>
  <c r="BR19" i="2"/>
  <c r="BX19" i="2"/>
  <c r="BR20" i="2"/>
  <c r="BP21" i="2"/>
  <c r="BT21" i="2"/>
  <c r="BP22" i="2"/>
  <c r="BT22" i="2"/>
  <c r="BY22" i="2"/>
  <c r="BR23" i="2"/>
  <c r="BX23" i="2"/>
  <c r="BR24" i="2"/>
  <c r="BP25" i="2"/>
  <c r="BT25" i="2"/>
  <c r="BY25" i="2"/>
  <c r="BR26" i="2"/>
  <c r="BP27" i="2"/>
  <c r="BT27" i="2"/>
  <c r="BY27" i="2"/>
  <c r="BS28" i="2"/>
  <c r="BX28" i="2"/>
  <c r="BQ29" i="2"/>
  <c r="BU29" i="2"/>
  <c r="BU30" i="2"/>
  <c r="CA30" i="2"/>
  <c r="BQ31" i="2"/>
  <c r="CB31" i="2"/>
  <c r="BT33" i="2"/>
  <c r="BY33" i="2"/>
  <c r="BT35" i="2"/>
  <c r="BZ35" i="2"/>
  <c r="BZ36" i="2"/>
  <c r="BU36" i="2"/>
  <c r="BQ36" i="2"/>
  <c r="BP36" i="2"/>
  <c r="CB36" i="2"/>
  <c r="BS37" i="2"/>
  <c r="BZ37" i="2"/>
  <c r="CB38" i="2"/>
  <c r="BX38" i="2"/>
  <c r="BS38" i="2"/>
  <c r="CC38" i="2"/>
  <c r="BQ38" i="2"/>
  <c r="AY38" i="2" s="1"/>
  <c r="BT38" i="2"/>
  <c r="BZ38" i="2"/>
  <c r="BR39" i="2"/>
  <c r="CA39" i="2"/>
  <c r="CB40" i="2"/>
  <c r="BX40" i="2"/>
  <c r="BS40" i="2"/>
  <c r="CA40" i="2"/>
  <c r="BU40" i="2"/>
  <c r="BP40" i="2"/>
  <c r="BR40" i="2"/>
  <c r="BZ40" i="2"/>
  <c r="BT41" i="2"/>
  <c r="BZ41" i="2"/>
  <c r="BZ44" i="2"/>
  <c r="BU44" i="2"/>
  <c r="BQ44" i="2"/>
  <c r="AY44" i="2" s="1"/>
  <c r="CA44" i="2"/>
  <c r="BT44" i="2"/>
  <c r="BR44" i="2"/>
  <c r="BY44" i="2"/>
  <c r="CA46" i="2"/>
  <c r="BU46" i="2"/>
  <c r="BQ46" i="2"/>
  <c r="BZ46" i="2"/>
  <c r="BS46" i="2"/>
  <c r="BP46" i="2"/>
  <c r="AY46" i="2" s="1"/>
  <c r="BY46" i="2"/>
  <c r="BS47" i="2"/>
  <c r="CA47" i="2"/>
  <c r="BR48" i="2"/>
  <c r="AY48" i="2" s="1"/>
  <c r="CA48" i="2"/>
  <c r="CB50" i="2"/>
  <c r="BX50" i="2"/>
  <c r="BS50" i="2"/>
  <c r="BY50" i="2"/>
  <c r="BR50" i="2"/>
  <c r="BQ50" i="2"/>
  <c r="AY50" i="2" s="1"/>
  <c r="BZ50" i="2"/>
  <c r="CC51" i="2"/>
  <c r="BY51" i="2"/>
  <c r="BU51" i="2"/>
  <c r="BQ51" i="2"/>
  <c r="AY51" i="2" s="1"/>
  <c r="BZ51" i="2"/>
  <c r="BT51" i="2"/>
  <c r="BR51" i="2"/>
  <c r="BX51" i="2"/>
  <c r="BP52" i="2"/>
  <c r="CB53" i="2"/>
  <c r="BT54" i="2"/>
  <c r="CB54" i="2"/>
  <c r="CB55" i="2"/>
  <c r="CA56" i="2"/>
  <c r="BR56" i="2"/>
  <c r="CC56" i="2"/>
  <c r="BX56" i="2"/>
  <c r="BS56" i="2"/>
  <c r="BP56" i="2"/>
  <c r="AY56" i="2" s="1"/>
  <c r="CD58" i="2"/>
  <c r="BV58" i="2"/>
  <c r="BZ62" i="2"/>
  <c r="BR62" i="2"/>
  <c r="Y62" i="2" s="1"/>
  <c r="C73" i="2"/>
  <c r="CB62" i="2"/>
  <c r="BS62" i="2"/>
  <c r="BY62" i="2"/>
  <c r="BR63" i="2"/>
  <c r="BT66" i="2"/>
  <c r="BR67" i="2"/>
  <c r="BZ68" i="2"/>
  <c r="BR68" i="2"/>
  <c r="CA68" i="2"/>
  <c r="BQ68" i="2"/>
  <c r="Y68" i="2" s="1"/>
  <c r="BY68" i="2"/>
  <c r="BS69" i="2"/>
  <c r="CA70" i="2"/>
  <c r="BY81" i="2"/>
  <c r="CC125" i="2"/>
  <c r="BR125" i="2"/>
  <c r="BY125" i="2"/>
  <c r="BX125" i="2"/>
  <c r="AB125" i="2"/>
  <c r="CB125" i="2" s="1"/>
  <c r="BP125" i="2"/>
  <c r="BY135" i="2"/>
  <c r="BQ135" i="2"/>
  <c r="X135" i="2" s="1"/>
  <c r="BY145" i="2"/>
  <c r="BQ145" i="2"/>
  <c r="X145" i="2" s="1"/>
  <c r="BY151" i="2"/>
  <c r="BQ151" i="2"/>
  <c r="X151" i="2" s="1"/>
  <c r="BY161" i="2"/>
  <c r="BQ161" i="2"/>
  <c r="X161" i="2" s="1"/>
  <c r="BY167" i="2"/>
  <c r="BQ167" i="2"/>
  <c r="X167" i="2" s="1"/>
  <c r="CB43" i="2"/>
  <c r="BX43" i="2"/>
  <c r="BS43" i="2"/>
  <c r="BR43" i="2"/>
  <c r="AY43" i="2" s="1"/>
  <c r="BY43" i="2"/>
  <c r="CB45" i="2"/>
  <c r="BX45" i="2"/>
  <c r="BS45" i="2"/>
  <c r="BQ45" i="2"/>
  <c r="CC45" i="2"/>
  <c r="BZ49" i="2"/>
  <c r="BU49" i="2"/>
  <c r="BQ49" i="2"/>
  <c r="BP49" i="2"/>
  <c r="AY49" i="2" s="1"/>
  <c r="CB49" i="2"/>
  <c r="BZ64" i="2"/>
  <c r="BR64" i="2"/>
  <c r="BT64" i="2"/>
  <c r="CB65" i="2"/>
  <c r="BT65" i="2"/>
  <c r="Y65" i="2" s="1"/>
  <c r="BY65" i="2"/>
  <c r="BZ72" i="2"/>
  <c r="BR72" i="2"/>
  <c r="Y72" i="2" s="1"/>
  <c r="BT72" i="2"/>
  <c r="BR77" i="2"/>
  <c r="BY79" i="2"/>
  <c r="CB117" i="2"/>
  <c r="X125" i="2"/>
  <c r="BU125" i="2" s="1"/>
  <c r="BY133" i="2"/>
  <c r="BQ133" i="2"/>
  <c r="X133" i="2" s="1"/>
  <c r="BY141" i="2"/>
  <c r="BQ141" i="2"/>
  <c r="X141" i="2" s="1"/>
  <c r="BY149" i="2"/>
  <c r="BQ149" i="2"/>
  <c r="X149" i="2" s="1"/>
  <c r="BY157" i="2"/>
  <c r="BQ157" i="2"/>
  <c r="X157" i="2" s="1"/>
  <c r="BY165" i="2"/>
  <c r="BQ165" i="2"/>
  <c r="X165" i="2" s="1"/>
  <c r="BY173" i="2"/>
  <c r="BQ173" i="2"/>
  <c r="X173" i="2" s="1"/>
  <c r="CB71" i="2"/>
  <c r="BT71" i="2"/>
  <c r="Y71" i="2" s="1"/>
  <c r="BY71" i="2"/>
  <c r="BX77" i="2"/>
  <c r="BP77" i="2"/>
  <c r="BS77" i="2"/>
  <c r="X79" i="2"/>
  <c r="BZ83" i="2"/>
  <c r="BQ83" i="2"/>
  <c r="BP83" i="2"/>
  <c r="X83" i="2" s="1"/>
  <c r="BY83" i="2"/>
  <c r="BZ87" i="2"/>
  <c r="BQ87" i="2"/>
  <c r="BP87" i="2"/>
  <c r="X87" i="2" s="1"/>
  <c r="BY87" i="2"/>
  <c r="BY139" i="2"/>
  <c r="BQ139" i="2"/>
  <c r="X139" i="2" s="1"/>
  <c r="BY147" i="2"/>
  <c r="BQ147" i="2"/>
  <c r="X147" i="2" s="1"/>
  <c r="BY155" i="2"/>
  <c r="BQ155" i="2"/>
  <c r="X155" i="2" s="1"/>
  <c r="BY163" i="2"/>
  <c r="BQ163" i="2"/>
  <c r="X163" i="2" s="1"/>
  <c r="BY171" i="2"/>
  <c r="BQ171" i="2"/>
  <c r="X171" i="2" s="1"/>
  <c r="BY134" i="2"/>
  <c r="BQ134" i="2"/>
  <c r="X134" i="2" s="1"/>
  <c r="BY136" i="2"/>
  <c r="BQ136" i="2"/>
  <c r="X136" i="2" s="1"/>
  <c r="BY138" i="2"/>
  <c r="BQ138" i="2"/>
  <c r="X138" i="2" s="1"/>
  <c r="BY140" i="2"/>
  <c r="BQ140" i="2"/>
  <c r="X140" i="2" s="1"/>
  <c r="BY142" i="2"/>
  <c r="BQ142" i="2"/>
  <c r="X142" i="2" s="1"/>
  <c r="BY144" i="2"/>
  <c r="BQ144" i="2"/>
  <c r="X144" i="2" s="1"/>
  <c r="BY146" i="2"/>
  <c r="BQ146" i="2"/>
  <c r="X146" i="2" s="1"/>
  <c r="BY148" i="2"/>
  <c r="BQ148" i="2"/>
  <c r="X148" i="2" s="1"/>
  <c r="BY150" i="2"/>
  <c r="BQ150" i="2"/>
  <c r="X150" i="2" s="1"/>
  <c r="BY152" i="2"/>
  <c r="BQ152" i="2"/>
  <c r="X152" i="2" s="1"/>
  <c r="BY154" i="2"/>
  <c r="BQ154" i="2"/>
  <c r="X154" i="2" s="1"/>
  <c r="BY156" i="2"/>
  <c r="BQ156" i="2"/>
  <c r="X156" i="2" s="1"/>
  <c r="BY158" i="2"/>
  <c r="BQ158" i="2"/>
  <c r="X158" i="2" s="1"/>
  <c r="BY160" i="2"/>
  <c r="BQ160" i="2"/>
  <c r="X160" i="2" s="1"/>
  <c r="BY162" i="2"/>
  <c r="BQ162" i="2"/>
  <c r="X162" i="2" s="1"/>
  <c r="BY164" i="2"/>
  <c r="BQ164" i="2"/>
  <c r="X164" i="2" s="1"/>
  <c r="BY166" i="2"/>
  <c r="BQ166" i="2"/>
  <c r="X166" i="2" s="1"/>
  <c r="BY168" i="2"/>
  <c r="BQ168" i="2"/>
  <c r="X168" i="2" s="1"/>
  <c r="BY170" i="2"/>
  <c r="BQ170" i="2"/>
  <c r="X170" i="2" s="1"/>
  <c r="BY172" i="2"/>
  <c r="BQ172" i="2"/>
  <c r="X172" i="2" s="1"/>
  <c r="BY174" i="2"/>
  <c r="BQ174" i="2"/>
  <c r="X174" i="2" s="1"/>
  <c r="BP32" i="2"/>
  <c r="BT32" i="2"/>
  <c r="BY32" i="2"/>
  <c r="BP34" i="2"/>
  <c r="AY34" i="2" s="1"/>
  <c r="BT34" i="2"/>
  <c r="BY34" i="2"/>
  <c r="BP42" i="2"/>
  <c r="BT42" i="2"/>
  <c r="BY42" i="2"/>
  <c r="BP55" i="2"/>
  <c r="BT55" i="2"/>
  <c r="BY55" i="2"/>
  <c r="BP57" i="2"/>
  <c r="BT57" i="2"/>
  <c r="BY57" i="2"/>
  <c r="BR78" i="2"/>
  <c r="X78" i="2" s="1"/>
  <c r="CA78" i="2"/>
  <c r="BZ80" i="2"/>
  <c r="BQ80" i="2"/>
  <c r="X80" i="2" s="1"/>
  <c r="BX80" i="2"/>
  <c r="BZ82" i="2"/>
  <c r="BQ82" i="2"/>
  <c r="X82" i="2" s="1"/>
  <c r="BX82" i="2"/>
  <c r="BZ84" i="2"/>
  <c r="BQ84" i="2"/>
  <c r="X84" i="2" s="1"/>
  <c r="BX84" i="2"/>
  <c r="BZ86" i="2"/>
  <c r="BQ86" i="2"/>
  <c r="X86" i="2" s="1"/>
  <c r="BX86" i="2"/>
  <c r="BU117" i="2"/>
  <c r="CC117" i="2"/>
  <c r="BU118" i="2"/>
  <c r="CC118" i="2"/>
  <c r="BU119" i="2"/>
  <c r="CC119" i="2"/>
  <c r="BU120" i="2"/>
  <c r="CC120" i="2"/>
  <c r="BU121" i="2"/>
  <c r="CC121" i="2"/>
  <c r="BU122" i="2"/>
  <c r="CC122" i="2"/>
  <c r="BU123" i="2"/>
  <c r="CC123" i="2"/>
  <c r="BU124" i="2"/>
  <c r="CC124" i="2"/>
  <c r="BP117" i="2"/>
  <c r="AL117" i="2" s="1"/>
  <c r="BX117" i="2"/>
  <c r="BP118" i="2"/>
  <c r="AL118" i="2" s="1"/>
  <c r="BP119" i="2"/>
  <c r="BP120" i="2"/>
  <c r="BP121" i="2"/>
  <c r="AL121" i="2" s="1"/>
  <c r="BP122" i="2"/>
  <c r="AL122" i="2" s="1"/>
  <c r="BP123" i="2"/>
  <c r="BP124" i="2"/>
  <c r="W174" i="1"/>
  <c r="V174" i="1"/>
  <c r="U174" i="1"/>
  <c r="T174" i="1"/>
  <c r="S174" i="1"/>
  <c r="R174" i="1"/>
  <c r="Q174" i="1"/>
  <c r="P174" i="1"/>
  <c r="O174" i="1"/>
  <c r="N174" i="1"/>
  <c r="M174" i="1"/>
  <c r="L174" i="1"/>
  <c r="K174" i="1"/>
  <c r="J174" i="1"/>
  <c r="I174" i="1"/>
  <c r="H174" i="1"/>
  <c r="G174" i="1"/>
  <c r="F174" i="1"/>
  <c r="E174" i="1"/>
  <c r="D174" i="1"/>
  <c r="C174" i="1"/>
  <c r="W173" i="1"/>
  <c r="V173" i="1"/>
  <c r="U173" i="1"/>
  <c r="T173" i="1"/>
  <c r="S173" i="1"/>
  <c r="R173" i="1"/>
  <c r="Q173" i="1"/>
  <c r="P173" i="1"/>
  <c r="O173" i="1"/>
  <c r="N173" i="1"/>
  <c r="M173" i="1"/>
  <c r="L173" i="1"/>
  <c r="K173" i="1"/>
  <c r="J173" i="1"/>
  <c r="I173" i="1"/>
  <c r="H173" i="1"/>
  <c r="G173" i="1"/>
  <c r="F173" i="1"/>
  <c r="E173" i="1"/>
  <c r="D173" i="1"/>
  <c r="C173" i="1"/>
  <c r="W172" i="1"/>
  <c r="V172" i="1"/>
  <c r="U172" i="1"/>
  <c r="T172" i="1"/>
  <c r="S172" i="1"/>
  <c r="R172" i="1"/>
  <c r="Q172" i="1"/>
  <c r="P172" i="1"/>
  <c r="O172" i="1"/>
  <c r="N172" i="1"/>
  <c r="M172" i="1"/>
  <c r="L172" i="1"/>
  <c r="K172" i="1"/>
  <c r="J172" i="1"/>
  <c r="I172" i="1"/>
  <c r="H172" i="1"/>
  <c r="G172" i="1"/>
  <c r="F172" i="1"/>
  <c r="E172" i="1"/>
  <c r="D172" i="1"/>
  <c r="C172" i="1"/>
  <c r="W171" i="1"/>
  <c r="V171" i="1"/>
  <c r="U171" i="1"/>
  <c r="T171" i="1"/>
  <c r="S171" i="1"/>
  <c r="R171" i="1"/>
  <c r="Q171" i="1"/>
  <c r="P171" i="1"/>
  <c r="O171" i="1"/>
  <c r="N171" i="1"/>
  <c r="M171" i="1"/>
  <c r="L171" i="1"/>
  <c r="K171" i="1"/>
  <c r="J171" i="1"/>
  <c r="I171" i="1"/>
  <c r="H171" i="1"/>
  <c r="G171" i="1"/>
  <c r="F171" i="1"/>
  <c r="E171" i="1"/>
  <c r="D171" i="1"/>
  <c r="C171" i="1"/>
  <c r="W170" i="1"/>
  <c r="V170" i="1"/>
  <c r="U170" i="1"/>
  <c r="T170" i="1"/>
  <c r="S170" i="1"/>
  <c r="R170" i="1"/>
  <c r="Q170" i="1"/>
  <c r="P170" i="1"/>
  <c r="O170" i="1"/>
  <c r="N170" i="1"/>
  <c r="M170" i="1"/>
  <c r="L170" i="1"/>
  <c r="K170" i="1"/>
  <c r="J170" i="1"/>
  <c r="I170" i="1"/>
  <c r="H170" i="1"/>
  <c r="G170" i="1"/>
  <c r="F170" i="1"/>
  <c r="E170" i="1"/>
  <c r="D170" i="1"/>
  <c r="C170" i="1"/>
  <c r="W169" i="1"/>
  <c r="V169" i="1"/>
  <c r="U169" i="1"/>
  <c r="T169" i="1"/>
  <c r="S169" i="1"/>
  <c r="R169" i="1"/>
  <c r="Q169" i="1"/>
  <c r="P169" i="1"/>
  <c r="O169" i="1"/>
  <c r="N169" i="1"/>
  <c r="M169" i="1"/>
  <c r="L169" i="1"/>
  <c r="K169" i="1"/>
  <c r="J169" i="1"/>
  <c r="I169" i="1"/>
  <c r="H169" i="1"/>
  <c r="G169" i="1"/>
  <c r="F169" i="1"/>
  <c r="E169" i="1"/>
  <c r="D169" i="1"/>
  <c r="C169" i="1"/>
  <c r="W168" i="1"/>
  <c r="V168" i="1"/>
  <c r="U168" i="1"/>
  <c r="T168" i="1"/>
  <c r="S168" i="1"/>
  <c r="R168" i="1"/>
  <c r="Q168" i="1"/>
  <c r="P168" i="1"/>
  <c r="O168" i="1"/>
  <c r="N168" i="1"/>
  <c r="M168" i="1"/>
  <c r="L168" i="1"/>
  <c r="K168" i="1"/>
  <c r="J168" i="1"/>
  <c r="I168" i="1"/>
  <c r="H168" i="1"/>
  <c r="G168" i="1"/>
  <c r="F168" i="1"/>
  <c r="E168" i="1"/>
  <c r="D168" i="1"/>
  <c r="C168" i="1"/>
  <c r="W167" i="1"/>
  <c r="V167" i="1"/>
  <c r="U167" i="1"/>
  <c r="T167" i="1"/>
  <c r="S167" i="1"/>
  <c r="R167" i="1"/>
  <c r="Q167" i="1"/>
  <c r="P167" i="1"/>
  <c r="O167" i="1"/>
  <c r="N167" i="1"/>
  <c r="M167" i="1"/>
  <c r="L167" i="1"/>
  <c r="K167" i="1"/>
  <c r="J167" i="1"/>
  <c r="I167" i="1"/>
  <c r="H167" i="1"/>
  <c r="G167" i="1"/>
  <c r="F167" i="1"/>
  <c r="E167" i="1"/>
  <c r="D167" i="1"/>
  <c r="C167" i="1"/>
  <c r="W166" i="1"/>
  <c r="V166" i="1"/>
  <c r="U166" i="1"/>
  <c r="T166" i="1"/>
  <c r="S166" i="1"/>
  <c r="R166" i="1"/>
  <c r="Q166" i="1"/>
  <c r="P166" i="1"/>
  <c r="O166" i="1"/>
  <c r="N166" i="1"/>
  <c r="M166" i="1"/>
  <c r="L166" i="1"/>
  <c r="K166" i="1"/>
  <c r="J166" i="1"/>
  <c r="I166" i="1"/>
  <c r="H166" i="1"/>
  <c r="G166" i="1"/>
  <c r="F166" i="1"/>
  <c r="E166" i="1"/>
  <c r="D166" i="1"/>
  <c r="C166" i="1"/>
  <c r="W165" i="1"/>
  <c r="V165" i="1"/>
  <c r="U165" i="1"/>
  <c r="T165" i="1"/>
  <c r="S165" i="1"/>
  <c r="R165" i="1"/>
  <c r="Q165" i="1"/>
  <c r="P165" i="1"/>
  <c r="O165" i="1"/>
  <c r="N165" i="1"/>
  <c r="M165" i="1"/>
  <c r="L165" i="1"/>
  <c r="K165" i="1"/>
  <c r="J165" i="1"/>
  <c r="I165" i="1"/>
  <c r="H165" i="1"/>
  <c r="G165" i="1"/>
  <c r="F165" i="1"/>
  <c r="E165" i="1"/>
  <c r="D165" i="1"/>
  <c r="C165" i="1"/>
  <c r="W164" i="1"/>
  <c r="V164" i="1"/>
  <c r="U164" i="1"/>
  <c r="T164" i="1"/>
  <c r="S164" i="1"/>
  <c r="R164" i="1"/>
  <c r="Q164" i="1"/>
  <c r="P164" i="1"/>
  <c r="O164" i="1"/>
  <c r="N164" i="1"/>
  <c r="M164" i="1"/>
  <c r="L164" i="1"/>
  <c r="K164" i="1"/>
  <c r="J164" i="1"/>
  <c r="I164" i="1"/>
  <c r="H164" i="1"/>
  <c r="G164" i="1"/>
  <c r="F164" i="1"/>
  <c r="E164" i="1"/>
  <c r="D164" i="1"/>
  <c r="C164" i="1"/>
  <c r="W163" i="1"/>
  <c r="V163" i="1"/>
  <c r="U163" i="1"/>
  <c r="T163" i="1"/>
  <c r="S163" i="1"/>
  <c r="R163" i="1"/>
  <c r="Q163" i="1"/>
  <c r="P163" i="1"/>
  <c r="O163" i="1"/>
  <c r="N163" i="1"/>
  <c r="M163" i="1"/>
  <c r="L163" i="1"/>
  <c r="K163" i="1"/>
  <c r="J163" i="1"/>
  <c r="I163" i="1"/>
  <c r="H163" i="1"/>
  <c r="G163" i="1"/>
  <c r="F163" i="1"/>
  <c r="E163" i="1"/>
  <c r="D163" i="1"/>
  <c r="C163" i="1"/>
  <c r="W162" i="1"/>
  <c r="V162" i="1"/>
  <c r="U162" i="1"/>
  <c r="T162" i="1"/>
  <c r="S162" i="1"/>
  <c r="R162" i="1"/>
  <c r="Q162" i="1"/>
  <c r="P162" i="1"/>
  <c r="O162" i="1"/>
  <c r="N162" i="1"/>
  <c r="M162" i="1"/>
  <c r="L162" i="1"/>
  <c r="K162" i="1"/>
  <c r="J162" i="1"/>
  <c r="I162" i="1"/>
  <c r="H162" i="1"/>
  <c r="G162" i="1"/>
  <c r="F162" i="1"/>
  <c r="E162" i="1"/>
  <c r="D162" i="1"/>
  <c r="C162" i="1"/>
  <c r="W161" i="1"/>
  <c r="V161" i="1"/>
  <c r="U161" i="1"/>
  <c r="T161" i="1"/>
  <c r="S161" i="1"/>
  <c r="R161" i="1"/>
  <c r="Q161" i="1"/>
  <c r="P161" i="1"/>
  <c r="O161" i="1"/>
  <c r="N161" i="1"/>
  <c r="M161" i="1"/>
  <c r="L161" i="1"/>
  <c r="K161" i="1"/>
  <c r="J161" i="1"/>
  <c r="I161" i="1"/>
  <c r="H161" i="1"/>
  <c r="G161" i="1"/>
  <c r="F161" i="1"/>
  <c r="E161" i="1"/>
  <c r="D161" i="1"/>
  <c r="C161" i="1"/>
  <c r="W160" i="1"/>
  <c r="V160" i="1"/>
  <c r="U160" i="1"/>
  <c r="T160" i="1"/>
  <c r="S160" i="1"/>
  <c r="R160" i="1"/>
  <c r="Q160" i="1"/>
  <c r="P160" i="1"/>
  <c r="O160" i="1"/>
  <c r="N160" i="1"/>
  <c r="M160" i="1"/>
  <c r="L160" i="1"/>
  <c r="K160" i="1"/>
  <c r="J160" i="1"/>
  <c r="I160" i="1"/>
  <c r="H160" i="1"/>
  <c r="G160" i="1"/>
  <c r="F160" i="1"/>
  <c r="E160" i="1"/>
  <c r="D160" i="1"/>
  <c r="C160" i="1"/>
  <c r="W159" i="1"/>
  <c r="V159" i="1"/>
  <c r="U159" i="1"/>
  <c r="T159" i="1"/>
  <c r="S159" i="1"/>
  <c r="R159" i="1"/>
  <c r="Q159" i="1"/>
  <c r="P159" i="1"/>
  <c r="O159" i="1"/>
  <c r="N159" i="1"/>
  <c r="M159" i="1"/>
  <c r="L159" i="1"/>
  <c r="K159" i="1"/>
  <c r="J159" i="1"/>
  <c r="I159" i="1"/>
  <c r="H159" i="1"/>
  <c r="G159" i="1"/>
  <c r="F159" i="1"/>
  <c r="E159" i="1"/>
  <c r="D159" i="1"/>
  <c r="C159" i="1"/>
  <c r="W158" i="1"/>
  <c r="V158" i="1"/>
  <c r="U158" i="1"/>
  <c r="T158" i="1"/>
  <c r="S158" i="1"/>
  <c r="R158" i="1"/>
  <c r="Q158" i="1"/>
  <c r="P158" i="1"/>
  <c r="O158" i="1"/>
  <c r="N158" i="1"/>
  <c r="M158" i="1"/>
  <c r="L158" i="1"/>
  <c r="K158" i="1"/>
  <c r="J158" i="1"/>
  <c r="I158" i="1"/>
  <c r="H158" i="1"/>
  <c r="G158" i="1"/>
  <c r="F158" i="1"/>
  <c r="E158" i="1"/>
  <c r="D158" i="1"/>
  <c r="C158" i="1"/>
  <c r="W157" i="1"/>
  <c r="V157" i="1"/>
  <c r="U157" i="1"/>
  <c r="T157" i="1"/>
  <c r="S157" i="1"/>
  <c r="R157" i="1"/>
  <c r="Q157" i="1"/>
  <c r="P157" i="1"/>
  <c r="O157" i="1"/>
  <c r="N157" i="1"/>
  <c r="M157" i="1"/>
  <c r="L157" i="1"/>
  <c r="K157" i="1"/>
  <c r="J157" i="1"/>
  <c r="I157" i="1"/>
  <c r="H157" i="1"/>
  <c r="G157" i="1"/>
  <c r="F157" i="1"/>
  <c r="E157" i="1"/>
  <c r="D157" i="1"/>
  <c r="C157" i="1"/>
  <c r="W156" i="1"/>
  <c r="V156" i="1"/>
  <c r="U156" i="1"/>
  <c r="T156" i="1"/>
  <c r="S156" i="1"/>
  <c r="R156" i="1"/>
  <c r="Q156" i="1"/>
  <c r="P156" i="1"/>
  <c r="O156" i="1"/>
  <c r="N156" i="1"/>
  <c r="M156" i="1"/>
  <c r="L156" i="1"/>
  <c r="K156" i="1"/>
  <c r="J156" i="1"/>
  <c r="I156" i="1"/>
  <c r="H156" i="1"/>
  <c r="G156" i="1"/>
  <c r="F156" i="1"/>
  <c r="E156" i="1"/>
  <c r="D156" i="1"/>
  <c r="C156" i="1"/>
  <c r="W155" i="1"/>
  <c r="V155" i="1"/>
  <c r="U155" i="1"/>
  <c r="T155" i="1"/>
  <c r="S155" i="1"/>
  <c r="R155" i="1"/>
  <c r="Q155" i="1"/>
  <c r="P155" i="1"/>
  <c r="O155" i="1"/>
  <c r="N155" i="1"/>
  <c r="M155" i="1"/>
  <c r="L155" i="1"/>
  <c r="K155" i="1"/>
  <c r="J155" i="1"/>
  <c r="I155" i="1"/>
  <c r="H155" i="1"/>
  <c r="G155" i="1"/>
  <c r="F155" i="1"/>
  <c r="E155" i="1"/>
  <c r="D155" i="1"/>
  <c r="C155" i="1"/>
  <c r="W154" i="1"/>
  <c r="V154" i="1"/>
  <c r="U154" i="1"/>
  <c r="T154" i="1"/>
  <c r="S154" i="1"/>
  <c r="R154" i="1"/>
  <c r="Q154" i="1"/>
  <c r="P154" i="1"/>
  <c r="O154" i="1"/>
  <c r="N154" i="1"/>
  <c r="M154" i="1"/>
  <c r="L154" i="1"/>
  <c r="K154" i="1"/>
  <c r="J154" i="1"/>
  <c r="I154" i="1"/>
  <c r="H154" i="1"/>
  <c r="G154" i="1"/>
  <c r="F154" i="1"/>
  <c r="E154" i="1"/>
  <c r="D154" i="1"/>
  <c r="C154" i="1"/>
  <c r="W153" i="1"/>
  <c r="V153" i="1"/>
  <c r="U153" i="1"/>
  <c r="T153" i="1"/>
  <c r="S153" i="1"/>
  <c r="R153" i="1"/>
  <c r="Q153" i="1"/>
  <c r="P153" i="1"/>
  <c r="O153" i="1"/>
  <c r="N153" i="1"/>
  <c r="M153" i="1"/>
  <c r="L153" i="1"/>
  <c r="K153" i="1"/>
  <c r="J153" i="1"/>
  <c r="I153" i="1"/>
  <c r="H153" i="1"/>
  <c r="G153" i="1"/>
  <c r="F153" i="1"/>
  <c r="E153" i="1"/>
  <c r="D153" i="1"/>
  <c r="C153" i="1"/>
  <c r="W152" i="1"/>
  <c r="V152" i="1"/>
  <c r="U152" i="1"/>
  <c r="T152" i="1"/>
  <c r="S152" i="1"/>
  <c r="R152" i="1"/>
  <c r="Q152" i="1"/>
  <c r="P152" i="1"/>
  <c r="O152" i="1"/>
  <c r="N152" i="1"/>
  <c r="M152" i="1"/>
  <c r="L152" i="1"/>
  <c r="K152" i="1"/>
  <c r="J152" i="1"/>
  <c r="I152" i="1"/>
  <c r="H152" i="1"/>
  <c r="G152" i="1"/>
  <c r="F152" i="1"/>
  <c r="E152" i="1"/>
  <c r="D152" i="1"/>
  <c r="C152" i="1"/>
  <c r="W151" i="1"/>
  <c r="V151" i="1"/>
  <c r="U151" i="1"/>
  <c r="T151" i="1"/>
  <c r="S151" i="1"/>
  <c r="R151" i="1"/>
  <c r="Q151" i="1"/>
  <c r="P151" i="1"/>
  <c r="O151" i="1"/>
  <c r="N151" i="1"/>
  <c r="M151" i="1"/>
  <c r="L151" i="1"/>
  <c r="K151" i="1"/>
  <c r="J151" i="1"/>
  <c r="I151" i="1"/>
  <c r="H151" i="1"/>
  <c r="G151" i="1"/>
  <c r="F151" i="1"/>
  <c r="E151" i="1"/>
  <c r="D151" i="1"/>
  <c r="C151" i="1"/>
  <c r="W150" i="1"/>
  <c r="V150" i="1"/>
  <c r="U150" i="1"/>
  <c r="T150" i="1"/>
  <c r="S150" i="1"/>
  <c r="R150" i="1"/>
  <c r="Q150" i="1"/>
  <c r="P150" i="1"/>
  <c r="O150" i="1"/>
  <c r="N150" i="1"/>
  <c r="M150" i="1"/>
  <c r="L150" i="1"/>
  <c r="K150" i="1"/>
  <c r="J150" i="1"/>
  <c r="I150" i="1"/>
  <c r="H150" i="1"/>
  <c r="G150" i="1"/>
  <c r="F150" i="1"/>
  <c r="E150" i="1"/>
  <c r="D150" i="1"/>
  <c r="C150" i="1"/>
  <c r="W149" i="1"/>
  <c r="V149" i="1"/>
  <c r="U149" i="1"/>
  <c r="T149" i="1"/>
  <c r="S149" i="1"/>
  <c r="R149" i="1"/>
  <c r="Q149" i="1"/>
  <c r="P149" i="1"/>
  <c r="O149" i="1"/>
  <c r="N149" i="1"/>
  <c r="M149" i="1"/>
  <c r="L149" i="1"/>
  <c r="K149" i="1"/>
  <c r="J149" i="1"/>
  <c r="I149" i="1"/>
  <c r="H149" i="1"/>
  <c r="G149" i="1"/>
  <c r="F149" i="1"/>
  <c r="E149" i="1"/>
  <c r="D149" i="1"/>
  <c r="C149" i="1"/>
  <c r="W148" i="1"/>
  <c r="V148" i="1"/>
  <c r="U148" i="1"/>
  <c r="T148" i="1"/>
  <c r="S148" i="1"/>
  <c r="R148" i="1"/>
  <c r="Q148" i="1"/>
  <c r="P148" i="1"/>
  <c r="O148" i="1"/>
  <c r="N148" i="1"/>
  <c r="M148" i="1"/>
  <c r="L148" i="1"/>
  <c r="K148" i="1"/>
  <c r="J148" i="1"/>
  <c r="I148" i="1"/>
  <c r="H148" i="1"/>
  <c r="G148" i="1"/>
  <c r="F148" i="1"/>
  <c r="E148" i="1"/>
  <c r="D148" i="1"/>
  <c r="C148" i="1"/>
  <c r="W147" i="1"/>
  <c r="V147" i="1"/>
  <c r="U147" i="1"/>
  <c r="T147" i="1"/>
  <c r="S147" i="1"/>
  <c r="R147" i="1"/>
  <c r="Q147" i="1"/>
  <c r="P147" i="1"/>
  <c r="O147" i="1"/>
  <c r="N147" i="1"/>
  <c r="M147" i="1"/>
  <c r="L147" i="1"/>
  <c r="K147" i="1"/>
  <c r="J147" i="1"/>
  <c r="I147" i="1"/>
  <c r="H147" i="1"/>
  <c r="G147" i="1"/>
  <c r="F147" i="1"/>
  <c r="E147" i="1"/>
  <c r="D147" i="1"/>
  <c r="C147" i="1"/>
  <c r="W146" i="1"/>
  <c r="V146" i="1"/>
  <c r="U146" i="1"/>
  <c r="T146" i="1"/>
  <c r="S146" i="1"/>
  <c r="R146" i="1"/>
  <c r="Q146" i="1"/>
  <c r="P146" i="1"/>
  <c r="O146" i="1"/>
  <c r="N146" i="1"/>
  <c r="M146" i="1"/>
  <c r="L146" i="1"/>
  <c r="K146" i="1"/>
  <c r="J146" i="1"/>
  <c r="I146" i="1"/>
  <c r="H146" i="1"/>
  <c r="G146" i="1"/>
  <c r="F146" i="1"/>
  <c r="E146" i="1"/>
  <c r="D146" i="1"/>
  <c r="C146" i="1"/>
  <c r="W145" i="1"/>
  <c r="V145" i="1"/>
  <c r="U145" i="1"/>
  <c r="T145" i="1"/>
  <c r="S145" i="1"/>
  <c r="R145" i="1"/>
  <c r="Q145" i="1"/>
  <c r="P145" i="1"/>
  <c r="O145" i="1"/>
  <c r="N145" i="1"/>
  <c r="M145" i="1"/>
  <c r="L145" i="1"/>
  <c r="K145" i="1"/>
  <c r="J145" i="1"/>
  <c r="I145" i="1"/>
  <c r="H145" i="1"/>
  <c r="G145" i="1"/>
  <c r="F145" i="1"/>
  <c r="E145" i="1"/>
  <c r="D145" i="1"/>
  <c r="C145" i="1"/>
  <c r="W144" i="1"/>
  <c r="V144" i="1"/>
  <c r="U144" i="1"/>
  <c r="T144" i="1"/>
  <c r="S144" i="1"/>
  <c r="R144" i="1"/>
  <c r="Q144" i="1"/>
  <c r="P144" i="1"/>
  <c r="O144" i="1"/>
  <c r="N144" i="1"/>
  <c r="M144" i="1"/>
  <c r="L144" i="1"/>
  <c r="K144" i="1"/>
  <c r="J144" i="1"/>
  <c r="I144" i="1"/>
  <c r="H144" i="1"/>
  <c r="G144" i="1"/>
  <c r="F144" i="1"/>
  <c r="E144" i="1"/>
  <c r="D144" i="1"/>
  <c r="C144" i="1"/>
  <c r="W143" i="1"/>
  <c r="V143" i="1"/>
  <c r="U143" i="1"/>
  <c r="T143" i="1"/>
  <c r="S143" i="1"/>
  <c r="R143" i="1"/>
  <c r="Q143" i="1"/>
  <c r="P143" i="1"/>
  <c r="O143" i="1"/>
  <c r="N143" i="1"/>
  <c r="M143" i="1"/>
  <c r="L143" i="1"/>
  <c r="K143" i="1"/>
  <c r="J143" i="1"/>
  <c r="I143" i="1"/>
  <c r="H143" i="1"/>
  <c r="G143" i="1"/>
  <c r="F143" i="1"/>
  <c r="E143" i="1"/>
  <c r="D143" i="1"/>
  <c r="C143" i="1"/>
  <c r="W142" i="1"/>
  <c r="V142" i="1"/>
  <c r="U142" i="1"/>
  <c r="T142" i="1"/>
  <c r="S142" i="1"/>
  <c r="R142" i="1"/>
  <c r="Q142" i="1"/>
  <c r="P142" i="1"/>
  <c r="O142" i="1"/>
  <c r="N142" i="1"/>
  <c r="M142" i="1"/>
  <c r="L142" i="1"/>
  <c r="K142" i="1"/>
  <c r="J142" i="1"/>
  <c r="I142" i="1"/>
  <c r="H142" i="1"/>
  <c r="G142" i="1"/>
  <c r="F142" i="1"/>
  <c r="E142" i="1"/>
  <c r="D142" i="1"/>
  <c r="C142" i="1"/>
  <c r="W141" i="1"/>
  <c r="V141" i="1"/>
  <c r="U141" i="1"/>
  <c r="T141" i="1"/>
  <c r="S141" i="1"/>
  <c r="R141" i="1"/>
  <c r="Q141" i="1"/>
  <c r="P141" i="1"/>
  <c r="O141" i="1"/>
  <c r="N141" i="1"/>
  <c r="M141" i="1"/>
  <c r="L141" i="1"/>
  <c r="K141" i="1"/>
  <c r="J141" i="1"/>
  <c r="I141" i="1"/>
  <c r="H141" i="1"/>
  <c r="G141" i="1"/>
  <c r="F141" i="1"/>
  <c r="E141" i="1"/>
  <c r="D141" i="1"/>
  <c r="C141" i="1"/>
  <c r="W140" i="1"/>
  <c r="V140" i="1"/>
  <c r="U140" i="1"/>
  <c r="T140" i="1"/>
  <c r="S140" i="1"/>
  <c r="R140" i="1"/>
  <c r="Q140" i="1"/>
  <c r="P140" i="1"/>
  <c r="O140" i="1"/>
  <c r="N140" i="1"/>
  <c r="M140" i="1"/>
  <c r="L140" i="1"/>
  <c r="K140" i="1"/>
  <c r="J140" i="1"/>
  <c r="I140" i="1"/>
  <c r="H140" i="1"/>
  <c r="G140" i="1"/>
  <c r="F140" i="1"/>
  <c r="E140" i="1"/>
  <c r="D140" i="1"/>
  <c r="C140" i="1"/>
  <c r="W139" i="1"/>
  <c r="V139" i="1"/>
  <c r="U139" i="1"/>
  <c r="T139" i="1"/>
  <c r="S139" i="1"/>
  <c r="R139" i="1"/>
  <c r="Q139" i="1"/>
  <c r="P139" i="1"/>
  <c r="O139" i="1"/>
  <c r="N139" i="1"/>
  <c r="M139" i="1"/>
  <c r="L139" i="1"/>
  <c r="K139" i="1"/>
  <c r="J139" i="1"/>
  <c r="I139" i="1"/>
  <c r="H139" i="1"/>
  <c r="G139" i="1"/>
  <c r="F139" i="1"/>
  <c r="E139" i="1"/>
  <c r="D139" i="1"/>
  <c r="C139" i="1"/>
  <c r="W138" i="1"/>
  <c r="V138" i="1"/>
  <c r="U138" i="1"/>
  <c r="T138" i="1"/>
  <c r="S138" i="1"/>
  <c r="R138" i="1"/>
  <c r="Q138" i="1"/>
  <c r="P138" i="1"/>
  <c r="O138" i="1"/>
  <c r="N138" i="1"/>
  <c r="M138" i="1"/>
  <c r="L138" i="1"/>
  <c r="K138" i="1"/>
  <c r="J138" i="1"/>
  <c r="I138" i="1"/>
  <c r="H138" i="1"/>
  <c r="G138" i="1"/>
  <c r="F138" i="1"/>
  <c r="E138" i="1"/>
  <c r="D138" i="1"/>
  <c r="C138" i="1"/>
  <c r="W137" i="1"/>
  <c r="V137" i="1"/>
  <c r="U137" i="1"/>
  <c r="T137" i="1"/>
  <c r="S137" i="1"/>
  <c r="R137" i="1"/>
  <c r="Q137" i="1"/>
  <c r="P137" i="1"/>
  <c r="O137" i="1"/>
  <c r="N137" i="1"/>
  <c r="M137" i="1"/>
  <c r="L137" i="1"/>
  <c r="K137" i="1"/>
  <c r="J137" i="1"/>
  <c r="I137" i="1"/>
  <c r="H137" i="1"/>
  <c r="G137" i="1"/>
  <c r="F137" i="1"/>
  <c r="E137" i="1"/>
  <c r="D137" i="1"/>
  <c r="C137" i="1"/>
  <c r="W136" i="1"/>
  <c r="V136" i="1"/>
  <c r="U136" i="1"/>
  <c r="T136" i="1"/>
  <c r="S136" i="1"/>
  <c r="R136" i="1"/>
  <c r="Q136" i="1"/>
  <c r="P136" i="1"/>
  <c r="O136" i="1"/>
  <c r="N136" i="1"/>
  <c r="M136" i="1"/>
  <c r="L136" i="1"/>
  <c r="K136" i="1"/>
  <c r="J136" i="1"/>
  <c r="I136" i="1"/>
  <c r="H136" i="1"/>
  <c r="G136" i="1"/>
  <c r="F136" i="1"/>
  <c r="E136" i="1"/>
  <c r="D136" i="1"/>
  <c r="C136" i="1"/>
  <c r="W135" i="1"/>
  <c r="V135" i="1"/>
  <c r="U135" i="1"/>
  <c r="T135" i="1"/>
  <c r="S135" i="1"/>
  <c r="R135" i="1"/>
  <c r="Q135" i="1"/>
  <c r="P135" i="1"/>
  <c r="O135" i="1"/>
  <c r="N135" i="1"/>
  <c r="M135" i="1"/>
  <c r="L135" i="1"/>
  <c r="K135" i="1"/>
  <c r="J135" i="1"/>
  <c r="I135" i="1"/>
  <c r="H135" i="1"/>
  <c r="G135" i="1"/>
  <c r="F135" i="1"/>
  <c r="E135" i="1"/>
  <c r="D135" i="1"/>
  <c r="C135" i="1"/>
  <c r="W134" i="1"/>
  <c r="V134" i="1"/>
  <c r="U134" i="1"/>
  <c r="T134" i="1"/>
  <c r="S134" i="1"/>
  <c r="R134" i="1"/>
  <c r="Q134" i="1"/>
  <c r="P134" i="1"/>
  <c r="O134" i="1"/>
  <c r="N134" i="1"/>
  <c r="M134" i="1"/>
  <c r="L134" i="1"/>
  <c r="K134" i="1"/>
  <c r="J134" i="1"/>
  <c r="I134" i="1"/>
  <c r="H134" i="1"/>
  <c r="G134" i="1"/>
  <c r="F134" i="1"/>
  <c r="E134" i="1"/>
  <c r="D134" i="1"/>
  <c r="C134" i="1"/>
  <c r="W133" i="1"/>
  <c r="V133" i="1"/>
  <c r="U133" i="1"/>
  <c r="T133" i="1"/>
  <c r="S133" i="1"/>
  <c r="R133" i="1"/>
  <c r="Q133" i="1"/>
  <c r="P133" i="1"/>
  <c r="O133" i="1"/>
  <c r="N133" i="1"/>
  <c r="M133" i="1"/>
  <c r="L133" i="1"/>
  <c r="K133" i="1"/>
  <c r="J133" i="1"/>
  <c r="I133" i="1"/>
  <c r="H133" i="1"/>
  <c r="G133" i="1"/>
  <c r="F133" i="1"/>
  <c r="E133" i="1"/>
  <c r="D133" i="1"/>
  <c r="C133" i="1"/>
  <c r="AK124" i="1"/>
  <c r="AJ124" i="1"/>
  <c r="AI124" i="1"/>
  <c r="AH124" i="1"/>
  <c r="AG124" i="1"/>
  <c r="AF124" i="1"/>
  <c r="AE124" i="1"/>
  <c r="AD124" i="1"/>
  <c r="AC124" i="1"/>
  <c r="AK123" i="1"/>
  <c r="AJ123" i="1"/>
  <c r="AI123" i="1"/>
  <c r="AH123" i="1"/>
  <c r="AG123" i="1"/>
  <c r="AF123" i="1"/>
  <c r="AE123" i="1"/>
  <c r="AD123" i="1"/>
  <c r="AC123" i="1"/>
  <c r="AK122" i="1"/>
  <c r="AJ122" i="1"/>
  <c r="AI122" i="1"/>
  <c r="AH122" i="1"/>
  <c r="AG122" i="1"/>
  <c r="AF122" i="1"/>
  <c r="AE122" i="1"/>
  <c r="AD122" i="1"/>
  <c r="AC122" i="1"/>
  <c r="AK121" i="1"/>
  <c r="AJ121" i="1"/>
  <c r="AI121" i="1"/>
  <c r="AH121" i="1"/>
  <c r="AG121" i="1"/>
  <c r="AF121" i="1"/>
  <c r="AE121" i="1"/>
  <c r="AD121" i="1"/>
  <c r="AC121" i="1"/>
  <c r="AK120" i="1"/>
  <c r="AJ120" i="1"/>
  <c r="AI120" i="1"/>
  <c r="AH120" i="1"/>
  <c r="AG120" i="1"/>
  <c r="AF120" i="1"/>
  <c r="AE120" i="1"/>
  <c r="AD120" i="1"/>
  <c r="AC120" i="1"/>
  <c r="AK119" i="1"/>
  <c r="AJ119" i="1"/>
  <c r="AI119" i="1"/>
  <c r="AH119" i="1"/>
  <c r="AG119" i="1"/>
  <c r="AF119" i="1"/>
  <c r="AE119" i="1"/>
  <c r="AD119" i="1"/>
  <c r="AC119" i="1"/>
  <c r="AK118" i="1"/>
  <c r="AJ118" i="1"/>
  <c r="AI118" i="1"/>
  <c r="AH118" i="1"/>
  <c r="AG118" i="1"/>
  <c r="AF118" i="1"/>
  <c r="AE118" i="1"/>
  <c r="AD118" i="1"/>
  <c r="AC118" i="1"/>
  <c r="AK117" i="1"/>
  <c r="AJ117" i="1"/>
  <c r="AI117" i="1"/>
  <c r="AH117" i="1"/>
  <c r="AG117" i="1"/>
  <c r="AF117" i="1"/>
  <c r="AE117" i="1"/>
  <c r="AD117" i="1"/>
  <c r="AC117" i="1"/>
  <c r="AA124" i="1"/>
  <c r="Z124" i="1"/>
  <c r="Y124" i="1"/>
  <c r="AA123" i="1"/>
  <c r="Z123" i="1"/>
  <c r="Y123" i="1"/>
  <c r="AA122" i="1"/>
  <c r="Z122" i="1"/>
  <c r="Y122" i="1"/>
  <c r="AA121" i="1"/>
  <c r="Z121" i="1"/>
  <c r="Y121" i="1"/>
  <c r="AA120" i="1"/>
  <c r="Z120" i="1"/>
  <c r="Y120" i="1"/>
  <c r="AA119" i="1"/>
  <c r="Z119" i="1"/>
  <c r="Y119" i="1"/>
  <c r="AA118" i="1"/>
  <c r="Z118" i="1"/>
  <c r="Y118" i="1"/>
  <c r="AA117" i="1"/>
  <c r="Z117" i="1"/>
  <c r="Y117" i="1"/>
  <c r="W124" i="1"/>
  <c r="V124" i="1"/>
  <c r="U124" i="1"/>
  <c r="T124" i="1"/>
  <c r="S124" i="1"/>
  <c r="R124" i="1"/>
  <c r="Q124" i="1"/>
  <c r="P124" i="1"/>
  <c r="O124" i="1"/>
  <c r="N124" i="1"/>
  <c r="M124" i="1"/>
  <c r="L124" i="1"/>
  <c r="K124" i="1"/>
  <c r="J124" i="1"/>
  <c r="I124" i="1"/>
  <c r="H124" i="1"/>
  <c r="G124" i="1"/>
  <c r="F124" i="1"/>
  <c r="E124" i="1"/>
  <c r="D124" i="1"/>
  <c r="C124" i="1"/>
  <c r="W123" i="1"/>
  <c r="V123" i="1"/>
  <c r="U123" i="1"/>
  <c r="T123" i="1"/>
  <c r="S123" i="1"/>
  <c r="R123" i="1"/>
  <c r="Q123" i="1"/>
  <c r="P123" i="1"/>
  <c r="O123" i="1"/>
  <c r="N123" i="1"/>
  <c r="M123" i="1"/>
  <c r="L123" i="1"/>
  <c r="K123" i="1"/>
  <c r="J123" i="1"/>
  <c r="I123" i="1"/>
  <c r="H123" i="1"/>
  <c r="G123" i="1"/>
  <c r="F123" i="1"/>
  <c r="E123" i="1"/>
  <c r="D123" i="1"/>
  <c r="C123" i="1"/>
  <c r="W122" i="1"/>
  <c r="V122" i="1"/>
  <c r="U122" i="1"/>
  <c r="T122" i="1"/>
  <c r="S122" i="1"/>
  <c r="R122" i="1"/>
  <c r="Q122" i="1"/>
  <c r="P122" i="1"/>
  <c r="O122" i="1"/>
  <c r="N122" i="1"/>
  <c r="M122" i="1"/>
  <c r="L122" i="1"/>
  <c r="K122" i="1"/>
  <c r="J122" i="1"/>
  <c r="I122" i="1"/>
  <c r="H122" i="1"/>
  <c r="G122" i="1"/>
  <c r="F122" i="1"/>
  <c r="E122" i="1"/>
  <c r="D122" i="1"/>
  <c r="C122" i="1"/>
  <c r="W121" i="1"/>
  <c r="V121" i="1"/>
  <c r="U121" i="1"/>
  <c r="T121" i="1"/>
  <c r="S121" i="1"/>
  <c r="R121" i="1"/>
  <c r="Q121" i="1"/>
  <c r="P121" i="1"/>
  <c r="O121" i="1"/>
  <c r="N121" i="1"/>
  <c r="M121" i="1"/>
  <c r="L121" i="1"/>
  <c r="K121" i="1"/>
  <c r="J121" i="1"/>
  <c r="I121" i="1"/>
  <c r="H121" i="1"/>
  <c r="G121" i="1"/>
  <c r="F121" i="1"/>
  <c r="E121" i="1"/>
  <c r="D121" i="1"/>
  <c r="C121" i="1"/>
  <c r="W120" i="1"/>
  <c r="V120" i="1"/>
  <c r="U120" i="1"/>
  <c r="T120" i="1"/>
  <c r="S120" i="1"/>
  <c r="R120" i="1"/>
  <c r="Q120" i="1"/>
  <c r="P120" i="1"/>
  <c r="O120" i="1"/>
  <c r="N120" i="1"/>
  <c r="M120" i="1"/>
  <c r="L120" i="1"/>
  <c r="K120" i="1"/>
  <c r="J120" i="1"/>
  <c r="I120" i="1"/>
  <c r="H120" i="1"/>
  <c r="G120" i="1"/>
  <c r="F120" i="1"/>
  <c r="E120" i="1"/>
  <c r="D120" i="1"/>
  <c r="C120" i="1"/>
  <c r="W119" i="1"/>
  <c r="V119" i="1"/>
  <c r="U119" i="1"/>
  <c r="T119" i="1"/>
  <c r="S119" i="1"/>
  <c r="R119" i="1"/>
  <c r="Q119" i="1"/>
  <c r="P119" i="1"/>
  <c r="O119" i="1"/>
  <c r="N119" i="1"/>
  <c r="M119" i="1"/>
  <c r="L119" i="1"/>
  <c r="K119" i="1"/>
  <c r="J119" i="1"/>
  <c r="I119" i="1"/>
  <c r="H119" i="1"/>
  <c r="G119" i="1"/>
  <c r="F119" i="1"/>
  <c r="E119" i="1"/>
  <c r="D119" i="1"/>
  <c r="C119" i="1"/>
  <c r="W118" i="1"/>
  <c r="V118" i="1"/>
  <c r="U118" i="1"/>
  <c r="T118" i="1"/>
  <c r="S118" i="1"/>
  <c r="R118" i="1"/>
  <c r="Q118" i="1"/>
  <c r="P118" i="1"/>
  <c r="O118" i="1"/>
  <c r="N118" i="1"/>
  <c r="M118" i="1"/>
  <c r="L118" i="1"/>
  <c r="K118" i="1"/>
  <c r="J118" i="1"/>
  <c r="I118" i="1"/>
  <c r="H118" i="1"/>
  <c r="G118" i="1"/>
  <c r="F118" i="1"/>
  <c r="E118" i="1"/>
  <c r="D118" i="1"/>
  <c r="C118" i="1"/>
  <c r="W117" i="1"/>
  <c r="V117" i="1"/>
  <c r="U117" i="1"/>
  <c r="T117" i="1"/>
  <c r="S117" i="1"/>
  <c r="R117" i="1"/>
  <c r="Q117" i="1"/>
  <c r="P117" i="1"/>
  <c r="O117" i="1"/>
  <c r="N117" i="1"/>
  <c r="M117" i="1"/>
  <c r="L117" i="1"/>
  <c r="K117" i="1"/>
  <c r="J117" i="1"/>
  <c r="I117" i="1"/>
  <c r="H117" i="1"/>
  <c r="G117" i="1"/>
  <c r="F117" i="1"/>
  <c r="E117" i="1"/>
  <c r="D117" i="1"/>
  <c r="C117" i="1"/>
  <c r="E111" i="1"/>
  <c r="D111" i="1"/>
  <c r="C111" i="1"/>
  <c r="E110" i="1"/>
  <c r="D110" i="1"/>
  <c r="C110" i="1"/>
  <c r="E109" i="1"/>
  <c r="D109" i="1"/>
  <c r="C109" i="1"/>
  <c r="E108" i="1"/>
  <c r="D108" i="1"/>
  <c r="C108" i="1"/>
  <c r="E107" i="1"/>
  <c r="D107" i="1"/>
  <c r="C107" i="1"/>
  <c r="E106" i="1"/>
  <c r="D106" i="1"/>
  <c r="C106" i="1"/>
  <c r="E105" i="1"/>
  <c r="D105" i="1"/>
  <c r="C105" i="1"/>
  <c r="E104" i="1"/>
  <c r="D104" i="1"/>
  <c r="C104" i="1"/>
  <c r="E103" i="1"/>
  <c r="D103" i="1"/>
  <c r="C103" i="1"/>
  <c r="E102" i="1"/>
  <c r="D102" i="1"/>
  <c r="C102" i="1"/>
  <c r="E101" i="1"/>
  <c r="D101" i="1"/>
  <c r="C101" i="1"/>
  <c r="E100" i="1"/>
  <c r="D100" i="1"/>
  <c r="C100" i="1"/>
  <c r="E99" i="1"/>
  <c r="D99" i="1"/>
  <c r="C99" i="1"/>
  <c r="E98" i="1"/>
  <c r="D98" i="1"/>
  <c r="C98" i="1"/>
  <c r="E97" i="1"/>
  <c r="D97" i="1"/>
  <c r="C97" i="1"/>
  <c r="E96" i="1"/>
  <c r="D96" i="1"/>
  <c r="C96" i="1"/>
  <c r="B93" i="1"/>
  <c r="B92" i="1"/>
  <c r="B91" i="1"/>
  <c r="B90" i="1"/>
  <c r="W87" i="1"/>
  <c r="V87" i="1"/>
  <c r="U87" i="1"/>
  <c r="T87" i="1"/>
  <c r="S87" i="1"/>
  <c r="R87" i="1"/>
  <c r="Q87" i="1"/>
  <c r="P87" i="1"/>
  <c r="O87" i="1"/>
  <c r="N87" i="1"/>
  <c r="M87" i="1"/>
  <c r="L87" i="1"/>
  <c r="K87" i="1"/>
  <c r="J87" i="1"/>
  <c r="I87" i="1"/>
  <c r="H87" i="1"/>
  <c r="G87" i="1"/>
  <c r="F87" i="1"/>
  <c r="E87" i="1"/>
  <c r="D87" i="1"/>
  <c r="W86" i="1"/>
  <c r="V86" i="1"/>
  <c r="U86" i="1"/>
  <c r="T86" i="1"/>
  <c r="S86" i="1"/>
  <c r="R86" i="1"/>
  <c r="Q86" i="1"/>
  <c r="P86" i="1"/>
  <c r="O86" i="1"/>
  <c r="N86" i="1"/>
  <c r="M86" i="1"/>
  <c r="L86" i="1"/>
  <c r="K86" i="1"/>
  <c r="J86" i="1"/>
  <c r="I86" i="1"/>
  <c r="H86" i="1"/>
  <c r="G86" i="1"/>
  <c r="F86" i="1"/>
  <c r="E86" i="1"/>
  <c r="D86" i="1"/>
  <c r="W85" i="1"/>
  <c r="V85" i="1"/>
  <c r="U85" i="1"/>
  <c r="T85" i="1"/>
  <c r="S85" i="1"/>
  <c r="R85" i="1"/>
  <c r="Q85" i="1"/>
  <c r="P85" i="1"/>
  <c r="O85" i="1"/>
  <c r="N85" i="1"/>
  <c r="M85" i="1"/>
  <c r="L85" i="1"/>
  <c r="K85" i="1"/>
  <c r="J85" i="1"/>
  <c r="I85" i="1"/>
  <c r="H85" i="1"/>
  <c r="G85" i="1"/>
  <c r="F85" i="1"/>
  <c r="E85" i="1"/>
  <c r="D85" i="1"/>
  <c r="W84" i="1"/>
  <c r="V84" i="1"/>
  <c r="U84" i="1"/>
  <c r="T84" i="1"/>
  <c r="S84" i="1"/>
  <c r="R84" i="1"/>
  <c r="Q84" i="1"/>
  <c r="P84" i="1"/>
  <c r="O84" i="1"/>
  <c r="N84" i="1"/>
  <c r="M84" i="1"/>
  <c r="L84" i="1"/>
  <c r="K84" i="1"/>
  <c r="J84" i="1"/>
  <c r="I84" i="1"/>
  <c r="H84" i="1"/>
  <c r="G84" i="1"/>
  <c r="F84" i="1"/>
  <c r="E84" i="1"/>
  <c r="D84" i="1"/>
  <c r="W83" i="1"/>
  <c r="V83" i="1"/>
  <c r="U83" i="1"/>
  <c r="T83" i="1"/>
  <c r="S83" i="1"/>
  <c r="R83" i="1"/>
  <c r="Q83" i="1"/>
  <c r="P83" i="1"/>
  <c r="O83" i="1"/>
  <c r="N83" i="1"/>
  <c r="M83" i="1"/>
  <c r="L83" i="1"/>
  <c r="K83" i="1"/>
  <c r="J83" i="1"/>
  <c r="I83" i="1"/>
  <c r="H83" i="1"/>
  <c r="G83" i="1"/>
  <c r="F83" i="1"/>
  <c r="E83" i="1"/>
  <c r="D83" i="1"/>
  <c r="W82" i="1"/>
  <c r="V82" i="1"/>
  <c r="U82" i="1"/>
  <c r="T82" i="1"/>
  <c r="S82" i="1"/>
  <c r="R82" i="1"/>
  <c r="Q82" i="1"/>
  <c r="P82" i="1"/>
  <c r="O82" i="1"/>
  <c r="N82" i="1"/>
  <c r="M82" i="1"/>
  <c r="L82" i="1"/>
  <c r="K82" i="1"/>
  <c r="J82" i="1"/>
  <c r="I82" i="1"/>
  <c r="H82" i="1"/>
  <c r="G82" i="1"/>
  <c r="F82" i="1"/>
  <c r="E82" i="1"/>
  <c r="D82" i="1"/>
  <c r="W81" i="1"/>
  <c r="V81" i="1"/>
  <c r="U81" i="1"/>
  <c r="T81" i="1"/>
  <c r="S81" i="1"/>
  <c r="R81" i="1"/>
  <c r="Q81" i="1"/>
  <c r="P81" i="1"/>
  <c r="O81" i="1"/>
  <c r="N81" i="1"/>
  <c r="M81" i="1"/>
  <c r="L81" i="1"/>
  <c r="K81" i="1"/>
  <c r="J81" i="1"/>
  <c r="I81" i="1"/>
  <c r="H81" i="1"/>
  <c r="G81" i="1"/>
  <c r="F81" i="1"/>
  <c r="E81" i="1"/>
  <c r="D81" i="1"/>
  <c r="W80" i="1"/>
  <c r="V80" i="1"/>
  <c r="U80" i="1"/>
  <c r="T80" i="1"/>
  <c r="S80" i="1"/>
  <c r="R80" i="1"/>
  <c r="Q80" i="1"/>
  <c r="P80" i="1"/>
  <c r="O80" i="1"/>
  <c r="N80" i="1"/>
  <c r="M80" i="1"/>
  <c r="L80" i="1"/>
  <c r="K80" i="1"/>
  <c r="J80" i="1"/>
  <c r="I80" i="1"/>
  <c r="H80" i="1"/>
  <c r="G80" i="1"/>
  <c r="F80" i="1"/>
  <c r="E80" i="1"/>
  <c r="D80" i="1"/>
  <c r="W79" i="1"/>
  <c r="V79" i="1"/>
  <c r="U79" i="1"/>
  <c r="T79" i="1"/>
  <c r="S79" i="1"/>
  <c r="R79" i="1"/>
  <c r="Q79" i="1"/>
  <c r="P79" i="1"/>
  <c r="O79" i="1"/>
  <c r="N79" i="1"/>
  <c r="M79" i="1"/>
  <c r="L79" i="1"/>
  <c r="K79" i="1"/>
  <c r="J79" i="1"/>
  <c r="I79" i="1"/>
  <c r="H79" i="1"/>
  <c r="G79" i="1"/>
  <c r="F79" i="1"/>
  <c r="E79" i="1"/>
  <c r="D79" i="1"/>
  <c r="W78" i="1"/>
  <c r="V78" i="1"/>
  <c r="U78" i="1"/>
  <c r="T78" i="1"/>
  <c r="S78" i="1"/>
  <c r="R78" i="1"/>
  <c r="Q78" i="1"/>
  <c r="P78" i="1"/>
  <c r="O78" i="1"/>
  <c r="N78" i="1"/>
  <c r="M78" i="1"/>
  <c r="L78" i="1"/>
  <c r="K78" i="1"/>
  <c r="J78" i="1"/>
  <c r="I78" i="1"/>
  <c r="H78" i="1"/>
  <c r="G78" i="1"/>
  <c r="F78" i="1"/>
  <c r="E78" i="1"/>
  <c r="D78" i="1"/>
  <c r="W77" i="1"/>
  <c r="V77" i="1"/>
  <c r="U77" i="1"/>
  <c r="T77" i="1"/>
  <c r="S77" i="1"/>
  <c r="R77" i="1"/>
  <c r="Q77" i="1"/>
  <c r="P77" i="1"/>
  <c r="O77" i="1"/>
  <c r="N77" i="1"/>
  <c r="M77" i="1"/>
  <c r="L77" i="1"/>
  <c r="K77" i="1"/>
  <c r="J77" i="1"/>
  <c r="I77" i="1"/>
  <c r="H77" i="1"/>
  <c r="G77" i="1"/>
  <c r="F77" i="1"/>
  <c r="E77" i="1"/>
  <c r="D77" i="1"/>
  <c r="X72" i="1"/>
  <c r="W72" i="1"/>
  <c r="V72" i="1"/>
  <c r="U72" i="1"/>
  <c r="T72" i="1"/>
  <c r="S72" i="1"/>
  <c r="R72" i="1"/>
  <c r="Q72" i="1"/>
  <c r="P72" i="1"/>
  <c r="O72" i="1"/>
  <c r="N72" i="1"/>
  <c r="M72" i="1"/>
  <c r="L72" i="1"/>
  <c r="K72" i="1"/>
  <c r="J72" i="1"/>
  <c r="I72" i="1"/>
  <c r="H72" i="1"/>
  <c r="G72" i="1"/>
  <c r="F72" i="1"/>
  <c r="E72" i="1"/>
  <c r="D72" i="1"/>
  <c r="X71" i="1"/>
  <c r="W71" i="1"/>
  <c r="V71" i="1"/>
  <c r="U71" i="1"/>
  <c r="T71" i="1"/>
  <c r="S71" i="1"/>
  <c r="R71" i="1"/>
  <c r="Q71" i="1"/>
  <c r="P71" i="1"/>
  <c r="O71" i="1"/>
  <c r="N71" i="1"/>
  <c r="M71" i="1"/>
  <c r="L71" i="1"/>
  <c r="K71" i="1"/>
  <c r="J71" i="1"/>
  <c r="I71" i="1"/>
  <c r="H71" i="1"/>
  <c r="G71" i="1"/>
  <c r="F71" i="1"/>
  <c r="E71" i="1"/>
  <c r="D71" i="1"/>
  <c r="X70" i="1"/>
  <c r="W70" i="1"/>
  <c r="V70" i="1"/>
  <c r="U70" i="1"/>
  <c r="T70" i="1"/>
  <c r="S70" i="1"/>
  <c r="R70" i="1"/>
  <c r="Q70" i="1"/>
  <c r="P70" i="1"/>
  <c r="O70" i="1"/>
  <c r="N70" i="1"/>
  <c r="M70" i="1"/>
  <c r="L70" i="1"/>
  <c r="K70" i="1"/>
  <c r="J70" i="1"/>
  <c r="I70" i="1"/>
  <c r="H70" i="1"/>
  <c r="G70" i="1"/>
  <c r="F70" i="1"/>
  <c r="E70" i="1"/>
  <c r="D70" i="1"/>
  <c r="X69" i="1"/>
  <c r="W69" i="1"/>
  <c r="V69" i="1"/>
  <c r="U69" i="1"/>
  <c r="T69" i="1"/>
  <c r="S69" i="1"/>
  <c r="R69" i="1"/>
  <c r="Q69" i="1"/>
  <c r="P69" i="1"/>
  <c r="O69" i="1"/>
  <c r="N69" i="1"/>
  <c r="M69" i="1"/>
  <c r="L69" i="1"/>
  <c r="K69" i="1"/>
  <c r="J69" i="1"/>
  <c r="I69" i="1"/>
  <c r="H69" i="1"/>
  <c r="G69" i="1"/>
  <c r="F69" i="1"/>
  <c r="E69" i="1"/>
  <c r="D69" i="1"/>
  <c r="X68" i="1"/>
  <c r="W68" i="1"/>
  <c r="V68" i="1"/>
  <c r="U68" i="1"/>
  <c r="T68" i="1"/>
  <c r="S68" i="1"/>
  <c r="R68" i="1"/>
  <c r="Q68" i="1"/>
  <c r="P68" i="1"/>
  <c r="O68" i="1"/>
  <c r="N68" i="1"/>
  <c r="M68" i="1"/>
  <c r="L68" i="1"/>
  <c r="K68" i="1"/>
  <c r="J68" i="1"/>
  <c r="I68" i="1"/>
  <c r="H68" i="1"/>
  <c r="G68" i="1"/>
  <c r="F68" i="1"/>
  <c r="E68" i="1"/>
  <c r="D68" i="1"/>
  <c r="X67" i="1"/>
  <c r="W67" i="1"/>
  <c r="V67" i="1"/>
  <c r="U67" i="1"/>
  <c r="T67" i="1"/>
  <c r="S67" i="1"/>
  <c r="R67" i="1"/>
  <c r="Q67" i="1"/>
  <c r="P67" i="1"/>
  <c r="O67" i="1"/>
  <c r="N67" i="1"/>
  <c r="M67" i="1"/>
  <c r="L67" i="1"/>
  <c r="K67" i="1"/>
  <c r="J67" i="1"/>
  <c r="I67" i="1"/>
  <c r="H67" i="1"/>
  <c r="G67" i="1"/>
  <c r="F67" i="1"/>
  <c r="E67" i="1"/>
  <c r="D67" i="1"/>
  <c r="X66" i="1"/>
  <c r="W66" i="1"/>
  <c r="V66" i="1"/>
  <c r="U66" i="1"/>
  <c r="T66" i="1"/>
  <c r="S66" i="1"/>
  <c r="R66" i="1"/>
  <c r="Q66" i="1"/>
  <c r="P66" i="1"/>
  <c r="O66" i="1"/>
  <c r="N66" i="1"/>
  <c r="M66" i="1"/>
  <c r="L66" i="1"/>
  <c r="K66" i="1"/>
  <c r="J66" i="1"/>
  <c r="I66" i="1"/>
  <c r="H66" i="1"/>
  <c r="G66" i="1"/>
  <c r="F66" i="1"/>
  <c r="E66" i="1"/>
  <c r="D66" i="1"/>
  <c r="X65" i="1"/>
  <c r="W65" i="1"/>
  <c r="V65" i="1"/>
  <c r="U65" i="1"/>
  <c r="T65" i="1"/>
  <c r="S65" i="1"/>
  <c r="R65" i="1"/>
  <c r="Q65" i="1"/>
  <c r="P65" i="1"/>
  <c r="O65" i="1"/>
  <c r="N65" i="1"/>
  <c r="M65" i="1"/>
  <c r="L65" i="1"/>
  <c r="K65" i="1"/>
  <c r="J65" i="1"/>
  <c r="I65" i="1"/>
  <c r="H65" i="1"/>
  <c r="G65" i="1"/>
  <c r="F65" i="1"/>
  <c r="E65" i="1"/>
  <c r="D65" i="1"/>
  <c r="X64" i="1"/>
  <c r="W64" i="1"/>
  <c r="V64" i="1"/>
  <c r="U64" i="1"/>
  <c r="T64" i="1"/>
  <c r="S64" i="1"/>
  <c r="R64" i="1"/>
  <c r="Q64" i="1"/>
  <c r="P64" i="1"/>
  <c r="O64" i="1"/>
  <c r="N64" i="1"/>
  <c r="M64" i="1"/>
  <c r="L64" i="1"/>
  <c r="K64" i="1"/>
  <c r="J64" i="1"/>
  <c r="I64" i="1"/>
  <c r="H64" i="1"/>
  <c r="G64" i="1"/>
  <c r="F64" i="1"/>
  <c r="E64" i="1"/>
  <c r="D64" i="1"/>
  <c r="X63" i="1"/>
  <c r="W63" i="1"/>
  <c r="V63" i="1"/>
  <c r="U63" i="1"/>
  <c r="T63" i="1"/>
  <c r="S63" i="1"/>
  <c r="R63" i="1"/>
  <c r="Q63" i="1"/>
  <c r="P63" i="1"/>
  <c r="O63" i="1"/>
  <c r="N63" i="1"/>
  <c r="M63" i="1"/>
  <c r="L63" i="1"/>
  <c r="K63" i="1"/>
  <c r="J63" i="1"/>
  <c r="I63" i="1"/>
  <c r="H63" i="1"/>
  <c r="G63" i="1"/>
  <c r="F63" i="1"/>
  <c r="E63" i="1"/>
  <c r="D63" i="1"/>
  <c r="X62" i="1"/>
  <c r="W62" i="1"/>
  <c r="V62" i="1"/>
  <c r="U62" i="1"/>
  <c r="T62" i="1"/>
  <c r="S62" i="1"/>
  <c r="R62" i="1"/>
  <c r="Q62" i="1"/>
  <c r="P62" i="1"/>
  <c r="O62" i="1"/>
  <c r="N62" i="1"/>
  <c r="M62" i="1"/>
  <c r="L62" i="1"/>
  <c r="K62" i="1"/>
  <c r="J62" i="1"/>
  <c r="I62" i="1"/>
  <c r="H62" i="1"/>
  <c r="G62" i="1"/>
  <c r="F62" i="1"/>
  <c r="E62" i="1"/>
  <c r="D62" i="1"/>
  <c r="AP57" i="1"/>
  <c r="AP56" i="1"/>
  <c r="AP55" i="1"/>
  <c r="AP54" i="1"/>
  <c r="AP53" i="1"/>
  <c r="AP52" i="1"/>
  <c r="AP51" i="1"/>
  <c r="AP50" i="1"/>
  <c r="AP49" i="1"/>
  <c r="AP48" i="1"/>
  <c r="AP47" i="1"/>
  <c r="AP46" i="1"/>
  <c r="AP45" i="1"/>
  <c r="AP44" i="1"/>
  <c r="AP43" i="1"/>
  <c r="AP42" i="1"/>
  <c r="AP41" i="1"/>
  <c r="AP40" i="1"/>
  <c r="AP39" i="1"/>
  <c r="AP38" i="1"/>
  <c r="AP37" i="1"/>
  <c r="AP36" i="1"/>
  <c r="AP35" i="1"/>
  <c r="AP34" i="1"/>
  <c r="AP33" i="1"/>
  <c r="AP32" i="1"/>
  <c r="AP31" i="1"/>
  <c r="AP30" i="1"/>
  <c r="AP29" i="1"/>
  <c r="AP28" i="1"/>
  <c r="AP27" i="1"/>
  <c r="AP26" i="1"/>
  <c r="AP25" i="1"/>
  <c r="AP24" i="1"/>
  <c r="AP23" i="1"/>
  <c r="AP22" i="1"/>
  <c r="AP21" i="1"/>
  <c r="AP20" i="1"/>
  <c r="AP19" i="1"/>
  <c r="AP18" i="1"/>
  <c r="AP17" i="1"/>
  <c r="AP16" i="1"/>
  <c r="AP15" i="1"/>
  <c r="AP14" i="1"/>
  <c r="AP13" i="1"/>
  <c r="AP12" i="1"/>
  <c r="AN57" i="1"/>
  <c r="AM57" i="1"/>
  <c r="AL57" i="1"/>
  <c r="AK57" i="1"/>
  <c r="AJ57" i="1"/>
  <c r="AI57" i="1"/>
  <c r="AH57" i="1"/>
  <c r="AG57" i="1"/>
  <c r="AF57" i="1"/>
  <c r="AE57" i="1"/>
  <c r="AD57" i="1"/>
  <c r="AC57" i="1"/>
  <c r="AN56" i="1"/>
  <c r="AM56" i="1"/>
  <c r="AL56" i="1"/>
  <c r="AK56" i="1"/>
  <c r="AJ56" i="1"/>
  <c r="AI56" i="1"/>
  <c r="AH56" i="1"/>
  <c r="AG56" i="1"/>
  <c r="AF56" i="1"/>
  <c r="AE56" i="1"/>
  <c r="AD56" i="1"/>
  <c r="AC56" i="1"/>
  <c r="AN55" i="1"/>
  <c r="AM55" i="1"/>
  <c r="AL55" i="1"/>
  <c r="AK55" i="1"/>
  <c r="AJ55" i="1"/>
  <c r="AI55" i="1"/>
  <c r="AH55" i="1"/>
  <c r="AG55" i="1"/>
  <c r="AF55" i="1"/>
  <c r="AE55" i="1"/>
  <c r="AD55" i="1"/>
  <c r="AC55" i="1"/>
  <c r="AN54" i="1"/>
  <c r="AM54" i="1"/>
  <c r="AL54" i="1"/>
  <c r="AK54" i="1"/>
  <c r="AJ54" i="1"/>
  <c r="AI54" i="1"/>
  <c r="AH54" i="1"/>
  <c r="AG54" i="1"/>
  <c r="AF54" i="1"/>
  <c r="AE54" i="1"/>
  <c r="AD54" i="1"/>
  <c r="AC54" i="1"/>
  <c r="AN53" i="1"/>
  <c r="AM53" i="1"/>
  <c r="AL53" i="1"/>
  <c r="AK53" i="1"/>
  <c r="AJ53" i="1"/>
  <c r="AI53" i="1"/>
  <c r="AH53" i="1"/>
  <c r="AG53" i="1"/>
  <c r="AF53" i="1"/>
  <c r="AE53" i="1"/>
  <c r="AD53" i="1"/>
  <c r="AC53" i="1"/>
  <c r="AN52" i="1"/>
  <c r="AM52" i="1"/>
  <c r="AL52" i="1"/>
  <c r="AK52" i="1"/>
  <c r="AJ52" i="1"/>
  <c r="AI52" i="1"/>
  <c r="AH52" i="1"/>
  <c r="AG52" i="1"/>
  <c r="AF52" i="1"/>
  <c r="AE52" i="1"/>
  <c r="AD52" i="1"/>
  <c r="AC52" i="1"/>
  <c r="AN51" i="1"/>
  <c r="AM51" i="1"/>
  <c r="AL51" i="1"/>
  <c r="AK51" i="1"/>
  <c r="AJ51" i="1"/>
  <c r="AI51" i="1"/>
  <c r="AH51" i="1"/>
  <c r="AG51" i="1"/>
  <c r="AF51" i="1"/>
  <c r="AE51" i="1"/>
  <c r="AD51" i="1"/>
  <c r="AC51" i="1"/>
  <c r="AN50" i="1"/>
  <c r="AM50" i="1"/>
  <c r="AL50" i="1"/>
  <c r="AK50" i="1"/>
  <c r="AJ50" i="1"/>
  <c r="AI50" i="1"/>
  <c r="AH50" i="1"/>
  <c r="AG50" i="1"/>
  <c r="AF50" i="1"/>
  <c r="AE50" i="1"/>
  <c r="AD50" i="1"/>
  <c r="AC50" i="1"/>
  <c r="AN49" i="1"/>
  <c r="AM49" i="1"/>
  <c r="AL49" i="1"/>
  <c r="AK49" i="1"/>
  <c r="AJ49" i="1"/>
  <c r="AI49" i="1"/>
  <c r="AH49" i="1"/>
  <c r="AG49" i="1"/>
  <c r="AF49" i="1"/>
  <c r="AE49" i="1"/>
  <c r="AD49" i="1"/>
  <c r="AC49" i="1"/>
  <c r="AN48" i="1"/>
  <c r="AM48" i="1"/>
  <c r="AL48" i="1"/>
  <c r="AK48" i="1"/>
  <c r="AJ48" i="1"/>
  <c r="AI48" i="1"/>
  <c r="AH48" i="1"/>
  <c r="AG48" i="1"/>
  <c r="AF48" i="1"/>
  <c r="AE48" i="1"/>
  <c r="AD48" i="1"/>
  <c r="AC48" i="1"/>
  <c r="AN47" i="1"/>
  <c r="AM47" i="1"/>
  <c r="AL47" i="1"/>
  <c r="AK47" i="1"/>
  <c r="AJ47" i="1"/>
  <c r="AI47" i="1"/>
  <c r="AH47" i="1"/>
  <c r="AG47" i="1"/>
  <c r="AF47" i="1"/>
  <c r="AE47" i="1"/>
  <c r="AD47" i="1"/>
  <c r="AC47" i="1"/>
  <c r="AN46" i="1"/>
  <c r="AM46" i="1"/>
  <c r="AL46" i="1"/>
  <c r="AK46" i="1"/>
  <c r="AJ46" i="1"/>
  <c r="AI46" i="1"/>
  <c r="AH46" i="1"/>
  <c r="AG46" i="1"/>
  <c r="AF46" i="1"/>
  <c r="AE46" i="1"/>
  <c r="AD46" i="1"/>
  <c r="AC46" i="1"/>
  <c r="AN45" i="1"/>
  <c r="AM45" i="1"/>
  <c r="AL45" i="1"/>
  <c r="AK45" i="1"/>
  <c r="AJ45" i="1"/>
  <c r="AI45" i="1"/>
  <c r="AH45" i="1"/>
  <c r="AG45" i="1"/>
  <c r="AF45" i="1"/>
  <c r="AE45" i="1"/>
  <c r="AD45" i="1"/>
  <c r="AC45" i="1"/>
  <c r="AN44" i="1"/>
  <c r="AM44" i="1"/>
  <c r="AL44" i="1"/>
  <c r="AK44" i="1"/>
  <c r="AJ44" i="1"/>
  <c r="AI44" i="1"/>
  <c r="AH44" i="1"/>
  <c r="AG44" i="1"/>
  <c r="AF44" i="1"/>
  <c r="AE44" i="1"/>
  <c r="AD44" i="1"/>
  <c r="AC44" i="1"/>
  <c r="AN43" i="1"/>
  <c r="AM43" i="1"/>
  <c r="AL43" i="1"/>
  <c r="AK43" i="1"/>
  <c r="AJ43" i="1"/>
  <c r="AI43" i="1"/>
  <c r="AH43" i="1"/>
  <c r="AG43" i="1"/>
  <c r="AF43" i="1"/>
  <c r="AE43" i="1"/>
  <c r="AD43" i="1"/>
  <c r="AC43" i="1"/>
  <c r="AN42" i="1"/>
  <c r="AM42" i="1"/>
  <c r="AL42" i="1"/>
  <c r="AK42" i="1"/>
  <c r="AJ42" i="1"/>
  <c r="AI42" i="1"/>
  <c r="AH42" i="1"/>
  <c r="AG42" i="1"/>
  <c r="AF42" i="1"/>
  <c r="AE42" i="1"/>
  <c r="AD42" i="1"/>
  <c r="AC42" i="1"/>
  <c r="AN41" i="1"/>
  <c r="AM41" i="1"/>
  <c r="AL41" i="1"/>
  <c r="AK41" i="1"/>
  <c r="AJ41" i="1"/>
  <c r="AI41" i="1"/>
  <c r="AH41" i="1"/>
  <c r="AG41" i="1"/>
  <c r="AF41" i="1"/>
  <c r="AE41" i="1"/>
  <c r="AD41" i="1"/>
  <c r="AC41" i="1"/>
  <c r="AN40" i="1"/>
  <c r="AM40" i="1"/>
  <c r="AL40" i="1"/>
  <c r="AK40" i="1"/>
  <c r="AJ40" i="1"/>
  <c r="AI40" i="1"/>
  <c r="AH40" i="1"/>
  <c r="AG40" i="1"/>
  <c r="AF40" i="1"/>
  <c r="AE40" i="1"/>
  <c r="AD40" i="1"/>
  <c r="AC40" i="1"/>
  <c r="AN39" i="1"/>
  <c r="AM39" i="1"/>
  <c r="AL39" i="1"/>
  <c r="AK39" i="1"/>
  <c r="AJ39" i="1"/>
  <c r="AI39" i="1"/>
  <c r="AH39" i="1"/>
  <c r="AG39" i="1"/>
  <c r="AF39" i="1"/>
  <c r="AE39" i="1"/>
  <c r="AD39" i="1"/>
  <c r="AC39" i="1"/>
  <c r="AN38" i="1"/>
  <c r="AM38" i="1"/>
  <c r="AL38" i="1"/>
  <c r="AK38" i="1"/>
  <c r="AJ38" i="1"/>
  <c r="AI38" i="1"/>
  <c r="AH38" i="1"/>
  <c r="AG38" i="1"/>
  <c r="AF38" i="1"/>
  <c r="AE38" i="1"/>
  <c r="AD38" i="1"/>
  <c r="AC38" i="1"/>
  <c r="AN37" i="1"/>
  <c r="AM37" i="1"/>
  <c r="AL37" i="1"/>
  <c r="AK37" i="1"/>
  <c r="AJ37" i="1"/>
  <c r="AI37" i="1"/>
  <c r="AH37" i="1"/>
  <c r="AG37" i="1"/>
  <c r="AF37" i="1"/>
  <c r="AE37" i="1"/>
  <c r="AD37" i="1"/>
  <c r="AC37" i="1"/>
  <c r="AN36" i="1"/>
  <c r="AM36" i="1"/>
  <c r="AL36" i="1"/>
  <c r="AK36" i="1"/>
  <c r="AJ36" i="1"/>
  <c r="AI36" i="1"/>
  <c r="AH36" i="1"/>
  <c r="AG36" i="1"/>
  <c r="AF36" i="1"/>
  <c r="AE36" i="1"/>
  <c r="AD36" i="1"/>
  <c r="AC36" i="1"/>
  <c r="AN35" i="1"/>
  <c r="AM35" i="1"/>
  <c r="AL35" i="1"/>
  <c r="AK35" i="1"/>
  <c r="AJ35" i="1"/>
  <c r="AI35" i="1"/>
  <c r="AH35" i="1"/>
  <c r="AG35" i="1"/>
  <c r="AF35" i="1"/>
  <c r="AE35" i="1"/>
  <c r="AD35" i="1"/>
  <c r="AC35" i="1"/>
  <c r="AN34" i="1"/>
  <c r="AM34" i="1"/>
  <c r="AL34" i="1"/>
  <c r="AK34" i="1"/>
  <c r="AJ34" i="1"/>
  <c r="AI34" i="1"/>
  <c r="AH34" i="1"/>
  <c r="AG34" i="1"/>
  <c r="AF34" i="1"/>
  <c r="AE34" i="1"/>
  <c r="AD34" i="1"/>
  <c r="AC34" i="1"/>
  <c r="AN33" i="1"/>
  <c r="AM33" i="1"/>
  <c r="AL33" i="1"/>
  <c r="AK33" i="1"/>
  <c r="AJ33" i="1"/>
  <c r="AI33" i="1"/>
  <c r="AH33" i="1"/>
  <c r="AG33" i="1"/>
  <c r="AF33" i="1"/>
  <c r="AE33" i="1"/>
  <c r="AD33" i="1"/>
  <c r="AC33" i="1"/>
  <c r="AN32" i="1"/>
  <c r="AM32" i="1"/>
  <c r="AL32" i="1"/>
  <c r="AK32" i="1"/>
  <c r="AJ32" i="1"/>
  <c r="AI32" i="1"/>
  <c r="AH32" i="1"/>
  <c r="AG32" i="1"/>
  <c r="AF32" i="1"/>
  <c r="AE32" i="1"/>
  <c r="AD32" i="1"/>
  <c r="AC32" i="1"/>
  <c r="AN31" i="1"/>
  <c r="AM31" i="1"/>
  <c r="AL31" i="1"/>
  <c r="AK31" i="1"/>
  <c r="AJ31" i="1"/>
  <c r="AI31" i="1"/>
  <c r="AH31" i="1"/>
  <c r="AG31" i="1"/>
  <c r="AF31" i="1"/>
  <c r="AE31" i="1"/>
  <c r="AD31" i="1"/>
  <c r="AC31" i="1"/>
  <c r="AN30" i="1"/>
  <c r="AM30" i="1"/>
  <c r="AL30" i="1"/>
  <c r="AK30" i="1"/>
  <c r="AJ30" i="1"/>
  <c r="AI30" i="1"/>
  <c r="AH30" i="1"/>
  <c r="AG30" i="1"/>
  <c r="AF30" i="1"/>
  <c r="AE30" i="1"/>
  <c r="AD30" i="1"/>
  <c r="AC30" i="1"/>
  <c r="AN29" i="1"/>
  <c r="AM29" i="1"/>
  <c r="AL29" i="1"/>
  <c r="AK29" i="1"/>
  <c r="AJ29" i="1"/>
  <c r="AI29" i="1"/>
  <c r="AH29" i="1"/>
  <c r="AG29" i="1"/>
  <c r="AF29" i="1"/>
  <c r="AE29" i="1"/>
  <c r="AD29" i="1"/>
  <c r="AC29" i="1"/>
  <c r="AN28" i="1"/>
  <c r="AM28" i="1"/>
  <c r="AL28" i="1"/>
  <c r="AK28" i="1"/>
  <c r="AJ28" i="1"/>
  <c r="AI28" i="1"/>
  <c r="AH28" i="1"/>
  <c r="AG28" i="1"/>
  <c r="AF28" i="1"/>
  <c r="AE28" i="1"/>
  <c r="AD28" i="1"/>
  <c r="AC28" i="1"/>
  <c r="AN27" i="1"/>
  <c r="AM27" i="1"/>
  <c r="AL27" i="1"/>
  <c r="AK27" i="1"/>
  <c r="AJ27" i="1"/>
  <c r="AI27" i="1"/>
  <c r="AH27" i="1"/>
  <c r="AG27" i="1"/>
  <c r="AF27" i="1"/>
  <c r="AE27" i="1"/>
  <c r="AD27" i="1"/>
  <c r="AC27" i="1"/>
  <c r="AN26" i="1"/>
  <c r="AM26" i="1"/>
  <c r="AL26" i="1"/>
  <c r="AK26" i="1"/>
  <c r="AJ26" i="1"/>
  <c r="AI26" i="1"/>
  <c r="AH26" i="1"/>
  <c r="AG26" i="1"/>
  <c r="AF26" i="1"/>
  <c r="AE26" i="1"/>
  <c r="AD26" i="1"/>
  <c r="AC26" i="1"/>
  <c r="AN25" i="1"/>
  <c r="AM25" i="1"/>
  <c r="AL25" i="1"/>
  <c r="AK25" i="1"/>
  <c r="AJ25" i="1"/>
  <c r="AI25" i="1"/>
  <c r="AH25" i="1"/>
  <c r="AG25" i="1"/>
  <c r="AF25" i="1"/>
  <c r="AE25" i="1"/>
  <c r="AD25" i="1"/>
  <c r="AC25" i="1"/>
  <c r="AN24" i="1"/>
  <c r="AM24" i="1"/>
  <c r="AL24" i="1"/>
  <c r="AK24" i="1"/>
  <c r="AJ24" i="1"/>
  <c r="AI24" i="1"/>
  <c r="AH24" i="1"/>
  <c r="AG24" i="1"/>
  <c r="AF24" i="1"/>
  <c r="AE24" i="1"/>
  <c r="AD24" i="1"/>
  <c r="AC24" i="1"/>
  <c r="AN23" i="1"/>
  <c r="AM23" i="1"/>
  <c r="AL23" i="1"/>
  <c r="AK23" i="1"/>
  <c r="AJ23" i="1"/>
  <c r="AI23" i="1"/>
  <c r="AH23" i="1"/>
  <c r="AG23" i="1"/>
  <c r="AF23" i="1"/>
  <c r="AE23" i="1"/>
  <c r="AD23" i="1"/>
  <c r="AC23" i="1"/>
  <c r="AN22" i="1"/>
  <c r="AM22" i="1"/>
  <c r="AL22" i="1"/>
  <c r="AK22" i="1"/>
  <c r="AJ22" i="1"/>
  <c r="AI22" i="1"/>
  <c r="AH22" i="1"/>
  <c r="AG22" i="1"/>
  <c r="AF22" i="1"/>
  <c r="AE22" i="1"/>
  <c r="AD22" i="1"/>
  <c r="AC22" i="1"/>
  <c r="AN21" i="1"/>
  <c r="AM21" i="1"/>
  <c r="AL21" i="1"/>
  <c r="AK21" i="1"/>
  <c r="AJ21" i="1"/>
  <c r="AI21" i="1"/>
  <c r="AH21" i="1"/>
  <c r="AG21" i="1"/>
  <c r="AF21" i="1"/>
  <c r="AE21" i="1"/>
  <c r="AD21" i="1"/>
  <c r="AC21" i="1"/>
  <c r="AN20" i="1"/>
  <c r="AM20" i="1"/>
  <c r="AL20" i="1"/>
  <c r="AK20" i="1"/>
  <c r="AJ20" i="1"/>
  <c r="AI20" i="1"/>
  <c r="AH20" i="1"/>
  <c r="AG20" i="1"/>
  <c r="AF20" i="1"/>
  <c r="AE20" i="1"/>
  <c r="AD20" i="1"/>
  <c r="AC20" i="1"/>
  <c r="AN19" i="1"/>
  <c r="AM19" i="1"/>
  <c r="AL19" i="1"/>
  <c r="AK19" i="1"/>
  <c r="AJ19" i="1"/>
  <c r="AI19" i="1"/>
  <c r="AH19" i="1"/>
  <c r="AG19" i="1"/>
  <c r="AF19" i="1"/>
  <c r="AE19" i="1"/>
  <c r="AD19" i="1"/>
  <c r="AC19" i="1"/>
  <c r="AN18" i="1"/>
  <c r="AM18" i="1"/>
  <c r="AL18" i="1"/>
  <c r="AK18" i="1"/>
  <c r="AJ18" i="1"/>
  <c r="AI18" i="1"/>
  <c r="AH18" i="1"/>
  <c r="AG18" i="1"/>
  <c r="AF18" i="1"/>
  <c r="AE18" i="1"/>
  <c r="AD18" i="1"/>
  <c r="AC18" i="1"/>
  <c r="AN17" i="1"/>
  <c r="AM17" i="1"/>
  <c r="AL17" i="1"/>
  <c r="AK17" i="1"/>
  <c r="AJ17" i="1"/>
  <c r="AI17" i="1"/>
  <c r="AH17" i="1"/>
  <c r="AG17" i="1"/>
  <c r="AF17" i="1"/>
  <c r="AE17" i="1"/>
  <c r="AD17" i="1"/>
  <c r="AC17" i="1"/>
  <c r="AN16" i="1"/>
  <c r="AM16" i="1"/>
  <c r="AL16" i="1"/>
  <c r="AK16" i="1"/>
  <c r="AJ16" i="1"/>
  <c r="AI16" i="1"/>
  <c r="AH16" i="1"/>
  <c r="AG16" i="1"/>
  <c r="AF16" i="1"/>
  <c r="AE16" i="1"/>
  <c r="AD16" i="1"/>
  <c r="AC16" i="1"/>
  <c r="AN15" i="1"/>
  <c r="AM15" i="1"/>
  <c r="AL15" i="1"/>
  <c r="AK15" i="1"/>
  <c r="AJ15" i="1"/>
  <c r="AI15" i="1"/>
  <c r="AH15" i="1"/>
  <c r="AG15" i="1"/>
  <c r="AF15" i="1"/>
  <c r="AE15" i="1"/>
  <c r="AD15" i="1"/>
  <c r="AC15" i="1"/>
  <c r="AN14" i="1"/>
  <c r="AM14" i="1"/>
  <c r="AL14" i="1"/>
  <c r="AK14" i="1"/>
  <c r="AJ14" i="1"/>
  <c r="AI14" i="1"/>
  <c r="AH14" i="1"/>
  <c r="AG14" i="1"/>
  <c r="AF14" i="1"/>
  <c r="AE14" i="1"/>
  <c r="AD14" i="1"/>
  <c r="AC14" i="1"/>
  <c r="AN13" i="1"/>
  <c r="AM13" i="1"/>
  <c r="AL13" i="1"/>
  <c r="AK13" i="1"/>
  <c r="AJ13" i="1"/>
  <c r="AI13" i="1"/>
  <c r="AH13" i="1"/>
  <c r="AG13" i="1"/>
  <c r="AF13" i="1"/>
  <c r="AE13" i="1"/>
  <c r="AD13" i="1"/>
  <c r="AC13" i="1"/>
  <c r="AN12" i="1"/>
  <c r="AM12" i="1"/>
  <c r="AL12" i="1"/>
  <c r="AK12" i="1"/>
  <c r="AJ12" i="1"/>
  <c r="AI12" i="1"/>
  <c r="AH12" i="1"/>
  <c r="AG12" i="1"/>
  <c r="AF12" i="1"/>
  <c r="AE12" i="1"/>
  <c r="AD12" i="1"/>
  <c r="AC12" i="1"/>
  <c r="AA57" i="1"/>
  <c r="Z57" i="1"/>
  <c r="Y57" i="1"/>
  <c r="AA56" i="1"/>
  <c r="Z56" i="1"/>
  <c r="Y56" i="1"/>
  <c r="AA55" i="1"/>
  <c r="Z55" i="1"/>
  <c r="Y55" i="1"/>
  <c r="AA54" i="1"/>
  <c r="Z54" i="1"/>
  <c r="Y54" i="1"/>
  <c r="AA53" i="1"/>
  <c r="Z53" i="1"/>
  <c r="Y53" i="1"/>
  <c r="AA52" i="1"/>
  <c r="Z52" i="1"/>
  <c r="Y52" i="1"/>
  <c r="AA51" i="1"/>
  <c r="Z51" i="1"/>
  <c r="Y51" i="1"/>
  <c r="AA50" i="1"/>
  <c r="Z50" i="1"/>
  <c r="Y50" i="1"/>
  <c r="AA49" i="1"/>
  <c r="Z49" i="1"/>
  <c r="Y49" i="1"/>
  <c r="AA48" i="1"/>
  <c r="Z48" i="1"/>
  <c r="Y48" i="1"/>
  <c r="AA47" i="1"/>
  <c r="Z47" i="1"/>
  <c r="Y47" i="1"/>
  <c r="AA46" i="1"/>
  <c r="Z46" i="1"/>
  <c r="Y46" i="1"/>
  <c r="AA45" i="1"/>
  <c r="Z45" i="1"/>
  <c r="Y45" i="1"/>
  <c r="AA44" i="1"/>
  <c r="Z44" i="1"/>
  <c r="Y44" i="1"/>
  <c r="AA43" i="1"/>
  <c r="Z43" i="1"/>
  <c r="Y43" i="1"/>
  <c r="AA42" i="1"/>
  <c r="Z42" i="1"/>
  <c r="Y42" i="1"/>
  <c r="AA41" i="1"/>
  <c r="Z41" i="1"/>
  <c r="Y41" i="1"/>
  <c r="AA40" i="1"/>
  <c r="Z40" i="1"/>
  <c r="Y40" i="1"/>
  <c r="AA39" i="1"/>
  <c r="Z39" i="1"/>
  <c r="Y39" i="1"/>
  <c r="AA38" i="1"/>
  <c r="Z38" i="1"/>
  <c r="Y38" i="1"/>
  <c r="AA37" i="1"/>
  <c r="Z37" i="1"/>
  <c r="Y37" i="1"/>
  <c r="AA36" i="1"/>
  <c r="Z36" i="1"/>
  <c r="Y36" i="1"/>
  <c r="AA35" i="1"/>
  <c r="Z35" i="1"/>
  <c r="Y35" i="1"/>
  <c r="AA34" i="1"/>
  <c r="Z34" i="1"/>
  <c r="Y34" i="1"/>
  <c r="AA33" i="1"/>
  <c r="Z33" i="1"/>
  <c r="Y33" i="1"/>
  <c r="AA32" i="1"/>
  <c r="Z32" i="1"/>
  <c r="Y32" i="1"/>
  <c r="AA31" i="1"/>
  <c r="Z31" i="1"/>
  <c r="Y31" i="1"/>
  <c r="AA30" i="1"/>
  <c r="Z30" i="1"/>
  <c r="Y30" i="1"/>
  <c r="AA29" i="1"/>
  <c r="Z29" i="1"/>
  <c r="Y29" i="1"/>
  <c r="AA28" i="1"/>
  <c r="Z28" i="1"/>
  <c r="Y28" i="1"/>
  <c r="AA27" i="1"/>
  <c r="Z27" i="1"/>
  <c r="Y27" i="1"/>
  <c r="AA26" i="1"/>
  <c r="Z26" i="1"/>
  <c r="Y26" i="1"/>
  <c r="AA25" i="1"/>
  <c r="Z25" i="1"/>
  <c r="Y25" i="1"/>
  <c r="AA24" i="1"/>
  <c r="Z24" i="1"/>
  <c r="Y24" i="1"/>
  <c r="AA23" i="1"/>
  <c r="Z23" i="1"/>
  <c r="Y23" i="1"/>
  <c r="AA22" i="1"/>
  <c r="Z22" i="1"/>
  <c r="Y22" i="1"/>
  <c r="AA21" i="1"/>
  <c r="Z21" i="1"/>
  <c r="Y21" i="1"/>
  <c r="AA20" i="1"/>
  <c r="Z20" i="1"/>
  <c r="Y20" i="1"/>
  <c r="AA19" i="1"/>
  <c r="Z19" i="1"/>
  <c r="Y19" i="1"/>
  <c r="AA18" i="1"/>
  <c r="Z18" i="1"/>
  <c r="Y18" i="1"/>
  <c r="AA17" i="1"/>
  <c r="Z17" i="1"/>
  <c r="Y17" i="1"/>
  <c r="AA16" i="1"/>
  <c r="Z16" i="1"/>
  <c r="Y16" i="1"/>
  <c r="AA15" i="1"/>
  <c r="Z15" i="1"/>
  <c r="Y15" i="1"/>
  <c r="AA14" i="1"/>
  <c r="Z14" i="1"/>
  <c r="Y14" i="1"/>
  <c r="AA13" i="1"/>
  <c r="Z13" i="1"/>
  <c r="Y13" i="1"/>
  <c r="AA12" i="1"/>
  <c r="Z12" i="1"/>
  <c r="Y12" i="1"/>
  <c r="C13" i="1"/>
  <c r="D13" i="1"/>
  <c r="E13" i="1"/>
  <c r="F13" i="1"/>
  <c r="G13" i="1"/>
  <c r="H13" i="1"/>
  <c r="I13" i="1"/>
  <c r="J13" i="1"/>
  <c r="K13" i="1"/>
  <c r="L13" i="1"/>
  <c r="M13" i="1"/>
  <c r="N13" i="1"/>
  <c r="O13" i="1"/>
  <c r="P13" i="1"/>
  <c r="Q13" i="1"/>
  <c r="R13" i="1"/>
  <c r="S13" i="1"/>
  <c r="T13" i="1"/>
  <c r="U13" i="1"/>
  <c r="V13" i="1"/>
  <c r="W13" i="1"/>
  <c r="C14" i="1"/>
  <c r="D14" i="1"/>
  <c r="E14" i="1"/>
  <c r="F14" i="1"/>
  <c r="G14" i="1"/>
  <c r="H14" i="1"/>
  <c r="I14" i="1"/>
  <c r="J14" i="1"/>
  <c r="K14" i="1"/>
  <c r="L14" i="1"/>
  <c r="M14" i="1"/>
  <c r="N14" i="1"/>
  <c r="O14" i="1"/>
  <c r="P14" i="1"/>
  <c r="Q14" i="1"/>
  <c r="R14" i="1"/>
  <c r="S14" i="1"/>
  <c r="T14" i="1"/>
  <c r="U14" i="1"/>
  <c r="V14" i="1"/>
  <c r="W14" i="1"/>
  <c r="C15" i="1"/>
  <c r="D15" i="1"/>
  <c r="E15" i="1"/>
  <c r="F15" i="1"/>
  <c r="G15" i="1"/>
  <c r="H15" i="1"/>
  <c r="I15" i="1"/>
  <c r="J15" i="1"/>
  <c r="K15" i="1"/>
  <c r="L15" i="1"/>
  <c r="M15" i="1"/>
  <c r="N15" i="1"/>
  <c r="O15" i="1"/>
  <c r="P15" i="1"/>
  <c r="Q15" i="1"/>
  <c r="R15" i="1"/>
  <c r="S15" i="1"/>
  <c r="T15" i="1"/>
  <c r="U15" i="1"/>
  <c r="V15" i="1"/>
  <c r="W15" i="1"/>
  <c r="C16" i="1"/>
  <c r="D16" i="1"/>
  <c r="E16" i="1"/>
  <c r="F16" i="1"/>
  <c r="G16" i="1"/>
  <c r="H16" i="1"/>
  <c r="I16" i="1"/>
  <c r="J16" i="1"/>
  <c r="K16" i="1"/>
  <c r="L16" i="1"/>
  <c r="M16" i="1"/>
  <c r="N16" i="1"/>
  <c r="O16" i="1"/>
  <c r="P16" i="1"/>
  <c r="Q16" i="1"/>
  <c r="R16" i="1"/>
  <c r="S16" i="1"/>
  <c r="T16" i="1"/>
  <c r="U16" i="1"/>
  <c r="V16" i="1"/>
  <c r="W16" i="1"/>
  <c r="C17" i="1"/>
  <c r="D17" i="1"/>
  <c r="E17" i="1"/>
  <c r="F17" i="1"/>
  <c r="G17" i="1"/>
  <c r="H17" i="1"/>
  <c r="I17" i="1"/>
  <c r="J17" i="1"/>
  <c r="K17" i="1"/>
  <c r="L17" i="1"/>
  <c r="M17" i="1"/>
  <c r="N17" i="1"/>
  <c r="O17" i="1"/>
  <c r="P17" i="1"/>
  <c r="Q17" i="1"/>
  <c r="R17" i="1"/>
  <c r="S17" i="1"/>
  <c r="T17" i="1"/>
  <c r="U17" i="1"/>
  <c r="V17" i="1"/>
  <c r="W17" i="1"/>
  <c r="C18" i="1"/>
  <c r="D18" i="1"/>
  <c r="E18" i="1"/>
  <c r="F18" i="1"/>
  <c r="G18" i="1"/>
  <c r="H18" i="1"/>
  <c r="I18" i="1"/>
  <c r="J18" i="1"/>
  <c r="K18" i="1"/>
  <c r="L18" i="1"/>
  <c r="M18" i="1"/>
  <c r="N18" i="1"/>
  <c r="O18" i="1"/>
  <c r="P18" i="1"/>
  <c r="Q18" i="1"/>
  <c r="R18" i="1"/>
  <c r="S18" i="1"/>
  <c r="T18" i="1"/>
  <c r="U18" i="1"/>
  <c r="V18" i="1"/>
  <c r="W18" i="1"/>
  <c r="C19" i="1"/>
  <c r="D19" i="1"/>
  <c r="E19" i="1"/>
  <c r="F19" i="1"/>
  <c r="G19" i="1"/>
  <c r="H19" i="1"/>
  <c r="I19" i="1"/>
  <c r="J19" i="1"/>
  <c r="K19" i="1"/>
  <c r="L19" i="1"/>
  <c r="M19" i="1"/>
  <c r="N19" i="1"/>
  <c r="O19" i="1"/>
  <c r="P19" i="1"/>
  <c r="Q19" i="1"/>
  <c r="R19" i="1"/>
  <c r="S19" i="1"/>
  <c r="T19" i="1"/>
  <c r="U19" i="1"/>
  <c r="V19" i="1"/>
  <c r="W19" i="1"/>
  <c r="C20" i="1"/>
  <c r="D20" i="1"/>
  <c r="E20" i="1"/>
  <c r="F20" i="1"/>
  <c r="G20" i="1"/>
  <c r="H20" i="1"/>
  <c r="I20" i="1"/>
  <c r="J20" i="1"/>
  <c r="K20" i="1"/>
  <c r="L20" i="1"/>
  <c r="M20" i="1"/>
  <c r="N20" i="1"/>
  <c r="O20" i="1"/>
  <c r="P20" i="1"/>
  <c r="Q20" i="1"/>
  <c r="R20" i="1"/>
  <c r="S20" i="1"/>
  <c r="T20" i="1"/>
  <c r="U20" i="1"/>
  <c r="V20" i="1"/>
  <c r="W20" i="1"/>
  <c r="C21" i="1"/>
  <c r="D21" i="1"/>
  <c r="E21" i="1"/>
  <c r="F21" i="1"/>
  <c r="G21" i="1"/>
  <c r="H21" i="1"/>
  <c r="I21" i="1"/>
  <c r="J21" i="1"/>
  <c r="K21" i="1"/>
  <c r="L21" i="1"/>
  <c r="M21" i="1"/>
  <c r="N21" i="1"/>
  <c r="O21" i="1"/>
  <c r="P21" i="1"/>
  <c r="Q21" i="1"/>
  <c r="R21" i="1"/>
  <c r="S21" i="1"/>
  <c r="T21" i="1"/>
  <c r="U21" i="1"/>
  <c r="V21" i="1"/>
  <c r="W21" i="1"/>
  <c r="C22" i="1"/>
  <c r="D22" i="1"/>
  <c r="E22" i="1"/>
  <c r="F22" i="1"/>
  <c r="G22" i="1"/>
  <c r="H22" i="1"/>
  <c r="I22" i="1"/>
  <c r="J22" i="1"/>
  <c r="K22" i="1"/>
  <c r="L22" i="1"/>
  <c r="M22" i="1"/>
  <c r="N22" i="1"/>
  <c r="O22" i="1"/>
  <c r="P22" i="1"/>
  <c r="Q22" i="1"/>
  <c r="R22" i="1"/>
  <c r="S22" i="1"/>
  <c r="T22" i="1"/>
  <c r="U22" i="1"/>
  <c r="V22" i="1"/>
  <c r="W22" i="1"/>
  <c r="C23" i="1"/>
  <c r="D23" i="1"/>
  <c r="E23" i="1"/>
  <c r="F23" i="1"/>
  <c r="G23" i="1"/>
  <c r="H23" i="1"/>
  <c r="I23" i="1"/>
  <c r="J23" i="1"/>
  <c r="K23" i="1"/>
  <c r="L23" i="1"/>
  <c r="M23" i="1"/>
  <c r="N23" i="1"/>
  <c r="O23" i="1"/>
  <c r="P23" i="1"/>
  <c r="Q23" i="1"/>
  <c r="R23" i="1"/>
  <c r="S23" i="1"/>
  <c r="T23" i="1"/>
  <c r="U23" i="1"/>
  <c r="V23" i="1"/>
  <c r="W23" i="1"/>
  <c r="C24" i="1"/>
  <c r="D24" i="1"/>
  <c r="E24" i="1"/>
  <c r="F24" i="1"/>
  <c r="G24" i="1"/>
  <c r="H24" i="1"/>
  <c r="I24" i="1"/>
  <c r="J24" i="1"/>
  <c r="K24" i="1"/>
  <c r="L24" i="1"/>
  <c r="M24" i="1"/>
  <c r="N24" i="1"/>
  <c r="O24" i="1"/>
  <c r="P24" i="1"/>
  <c r="Q24" i="1"/>
  <c r="R24" i="1"/>
  <c r="S24" i="1"/>
  <c r="T24" i="1"/>
  <c r="U24" i="1"/>
  <c r="V24" i="1"/>
  <c r="W24" i="1"/>
  <c r="C25" i="1"/>
  <c r="D25" i="1"/>
  <c r="E25" i="1"/>
  <c r="F25" i="1"/>
  <c r="G25" i="1"/>
  <c r="H25" i="1"/>
  <c r="I25" i="1"/>
  <c r="J25" i="1"/>
  <c r="K25" i="1"/>
  <c r="L25" i="1"/>
  <c r="M25" i="1"/>
  <c r="N25" i="1"/>
  <c r="O25" i="1"/>
  <c r="P25" i="1"/>
  <c r="Q25" i="1"/>
  <c r="R25" i="1"/>
  <c r="S25" i="1"/>
  <c r="T25" i="1"/>
  <c r="U25" i="1"/>
  <c r="V25" i="1"/>
  <c r="W25" i="1"/>
  <c r="C26" i="1"/>
  <c r="D26" i="1"/>
  <c r="E26" i="1"/>
  <c r="F26" i="1"/>
  <c r="G26" i="1"/>
  <c r="H26" i="1"/>
  <c r="I26" i="1"/>
  <c r="J26" i="1"/>
  <c r="K26" i="1"/>
  <c r="L26" i="1"/>
  <c r="M26" i="1"/>
  <c r="N26" i="1"/>
  <c r="O26" i="1"/>
  <c r="P26" i="1"/>
  <c r="Q26" i="1"/>
  <c r="R26" i="1"/>
  <c r="S26" i="1"/>
  <c r="T26" i="1"/>
  <c r="U26" i="1"/>
  <c r="V26" i="1"/>
  <c r="W26" i="1"/>
  <c r="C27" i="1"/>
  <c r="D27" i="1"/>
  <c r="E27" i="1"/>
  <c r="F27" i="1"/>
  <c r="G27" i="1"/>
  <c r="H27" i="1"/>
  <c r="I27" i="1"/>
  <c r="J27" i="1"/>
  <c r="K27" i="1"/>
  <c r="L27" i="1"/>
  <c r="M27" i="1"/>
  <c r="N27" i="1"/>
  <c r="O27" i="1"/>
  <c r="P27" i="1"/>
  <c r="Q27" i="1"/>
  <c r="R27" i="1"/>
  <c r="S27" i="1"/>
  <c r="T27" i="1"/>
  <c r="U27" i="1"/>
  <c r="V27" i="1"/>
  <c r="W27" i="1"/>
  <c r="C28" i="1"/>
  <c r="D28" i="1"/>
  <c r="E28" i="1"/>
  <c r="F28" i="1"/>
  <c r="G28" i="1"/>
  <c r="H28" i="1"/>
  <c r="I28" i="1"/>
  <c r="J28" i="1"/>
  <c r="K28" i="1"/>
  <c r="L28" i="1"/>
  <c r="M28" i="1"/>
  <c r="N28" i="1"/>
  <c r="O28" i="1"/>
  <c r="P28" i="1"/>
  <c r="Q28" i="1"/>
  <c r="R28" i="1"/>
  <c r="S28" i="1"/>
  <c r="T28" i="1"/>
  <c r="U28" i="1"/>
  <c r="V28" i="1"/>
  <c r="W28" i="1"/>
  <c r="C29" i="1"/>
  <c r="D29" i="1"/>
  <c r="E29" i="1"/>
  <c r="F29" i="1"/>
  <c r="G29" i="1"/>
  <c r="H29" i="1"/>
  <c r="I29" i="1"/>
  <c r="J29" i="1"/>
  <c r="K29" i="1"/>
  <c r="L29" i="1"/>
  <c r="M29" i="1"/>
  <c r="N29" i="1"/>
  <c r="O29" i="1"/>
  <c r="P29" i="1"/>
  <c r="Q29" i="1"/>
  <c r="R29" i="1"/>
  <c r="S29" i="1"/>
  <c r="T29" i="1"/>
  <c r="U29" i="1"/>
  <c r="V29" i="1"/>
  <c r="W29" i="1"/>
  <c r="C30" i="1"/>
  <c r="D30" i="1"/>
  <c r="E30" i="1"/>
  <c r="F30" i="1"/>
  <c r="G30" i="1"/>
  <c r="H30" i="1"/>
  <c r="I30" i="1"/>
  <c r="J30" i="1"/>
  <c r="K30" i="1"/>
  <c r="L30" i="1"/>
  <c r="M30" i="1"/>
  <c r="N30" i="1"/>
  <c r="O30" i="1"/>
  <c r="P30" i="1"/>
  <c r="Q30" i="1"/>
  <c r="R30" i="1"/>
  <c r="S30" i="1"/>
  <c r="T30" i="1"/>
  <c r="U30" i="1"/>
  <c r="V30" i="1"/>
  <c r="W30" i="1"/>
  <c r="C31" i="1"/>
  <c r="D31" i="1"/>
  <c r="E31" i="1"/>
  <c r="F31" i="1"/>
  <c r="G31" i="1"/>
  <c r="H31" i="1"/>
  <c r="I31" i="1"/>
  <c r="J31" i="1"/>
  <c r="K31" i="1"/>
  <c r="L31" i="1"/>
  <c r="M31" i="1"/>
  <c r="N31" i="1"/>
  <c r="O31" i="1"/>
  <c r="P31" i="1"/>
  <c r="Q31" i="1"/>
  <c r="R31" i="1"/>
  <c r="S31" i="1"/>
  <c r="T31" i="1"/>
  <c r="U31" i="1"/>
  <c r="V31" i="1"/>
  <c r="W31" i="1"/>
  <c r="C32" i="1"/>
  <c r="D32" i="1"/>
  <c r="E32" i="1"/>
  <c r="F32" i="1"/>
  <c r="G32" i="1"/>
  <c r="H32" i="1"/>
  <c r="I32" i="1"/>
  <c r="J32" i="1"/>
  <c r="K32" i="1"/>
  <c r="L32" i="1"/>
  <c r="M32" i="1"/>
  <c r="N32" i="1"/>
  <c r="O32" i="1"/>
  <c r="P32" i="1"/>
  <c r="Q32" i="1"/>
  <c r="R32" i="1"/>
  <c r="S32" i="1"/>
  <c r="T32" i="1"/>
  <c r="U32" i="1"/>
  <c r="V32" i="1"/>
  <c r="W32" i="1"/>
  <c r="C33" i="1"/>
  <c r="D33" i="1"/>
  <c r="E33" i="1"/>
  <c r="F33" i="1"/>
  <c r="G33" i="1"/>
  <c r="H33" i="1"/>
  <c r="I33" i="1"/>
  <c r="J33" i="1"/>
  <c r="K33" i="1"/>
  <c r="L33" i="1"/>
  <c r="M33" i="1"/>
  <c r="N33" i="1"/>
  <c r="O33" i="1"/>
  <c r="P33" i="1"/>
  <c r="Q33" i="1"/>
  <c r="R33" i="1"/>
  <c r="S33" i="1"/>
  <c r="T33" i="1"/>
  <c r="U33" i="1"/>
  <c r="V33" i="1"/>
  <c r="W33" i="1"/>
  <c r="C34" i="1"/>
  <c r="D34" i="1"/>
  <c r="E34" i="1"/>
  <c r="F34" i="1"/>
  <c r="G34" i="1"/>
  <c r="H34" i="1"/>
  <c r="I34" i="1"/>
  <c r="J34" i="1"/>
  <c r="K34" i="1"/>
  <c r="L34" i="1"/>
  <c r="M34" i="1"/>
  <c r="N34" i="1"/>
  <c r="O34" i="1"/>
  <c r="P34" i="1"/>
  <c r="Q34" i="1"/>
  <c r="R34" i="1"/>
  <c r="S34" i="1"/>
  <c r="T34" i="1"/>
  <c r="U34" i="1"/>
  <c r="V34" i="1"/>
  <c r="W34" i="1"/>
  <c r="C35" i="1"/>
  <c r="D35" i="1"/>
  <c r="E35" i="1"/>
  <c r="F35" i="1"/>
  <c r="G35" i="1"/>
  <c r="H35" i="1"/>
  <c r="I35" i="1"/>
  <c r="J35" i="1"/>
  <c r="K35" i="1"/>
  <c r="L35" i="1"/>
  <c r="M35" i="1"/>
  <c r="N35" i="1"/>
  <c r="O35" i="1"/>
  <c r="P35" i="1"/>
  <c r="Q35" i="1"/>
  <c r="R35" i="1"/>
  <c r="S35" i="1"/>
  <c r="T35" i="1"/>
  <c r="U35" i="1"/>
  <c r="V35" i="1"/>
  <c r="W35" i="1"/>
  <c r="C36" i="1"/>
  <c r="D36" i="1"/>
  <c r="E36" i="1"/>
  <c r="F36" i="1"/>
  <c r="G36" i="1"/>
  <c r="H36" i="1"/>
  <c r="I36" i="1"/>
  <c r="J36" i="1"/>
  <c r="K36" i="1"/>
  <c r="L36" i="1"/>
  <c r="M36" i="1"/>
  <c r="N36" i="1"/>
  <c r="O36" i="1"/>
  <c r="P36" i="1"/>
  <c r="Q36" i="1"/>
  <c r="R36" i="1"/>
  <c r="S36" i="1"/>
  <c r="T36" i="1"/>
  <c r="U36" i="1"/>
  <c r="V36" i="1"/>
  <c r="W36" i="1"/>
  <c r="C37" i="1"/>
  <c r="D37" i="1"/>
  <c r="E37" i="1"/>
  <c r="F37" i="1"/>
  <c r="G37" i="1"/>
  <c r="H37" i="1"/>
  <c r="I37" i="1"/>
  <c r="J37" i="1"/>
  <c r="K37" i="1"/>
  <c r="L37" i="1"/>
  <c r="M37" i="1"/>
  <c r="N37" i="1"/>
  <c r="O37" i="1"/>
  <c r="P37" i="1"/>
  <c r="Q37" i="1"/>
  <c r="R37" i="1"/>
  <c r="S37" i="1"/>
  <c r="T37" i="1"/>
  <c r="U37" i="1"/>
  <c r="V37" i="1"/>
  <c r="W37" i="1"/>
  <c r="C38" i="1"/>
  <c r="D38" i="1"/>
  <c r="E38" i="1"/>
  <c r="F38" i="1"/>
  <c r="G38" i="1"/>
  <c r="H38" i="1"/>
  <c r="I38" i="1"/>
  <c r="J38" i="1"/>
  <c r="K38" i="1"/>
  <c r="L38" i="1"/>
  <c r="M38" i="1"/>
  <c r="N38" i="1"/>
  <c r="O38" i="1"/>
  <c r="P38" i="1"/>
  <c r="Q38" i="1"/>
  <c r="R38" i="1"/>
  <c r="S38" i="1"/>
  <c r="T38" i="1"/>
  <c r="U38" i="1"/>
  <c r="V38" i="1"/>
  <c r="W38" i="1"/>
  <c r="C39" i="1"/>
  <c r="D39" i="1"/>
  <c r="E39" i="1"/>
  <c r="F39" i="1"/>
  <c r="G39" i="1"/>
  <c r="H39" i="1"/>
  <c r="I39" i="1"/>
  <c r="J39" i="1"/>
  <c r="K39" i="1"/>
  <c r="L39" i="1"/>
  <c r="M39" i="1"/>
  <c r="N39" i="1"/>
  <c r="O39" i="1"/>
  <c r="P39" i="1"/>
  <c r="Q39" i="1"/>
  <c r="R39" i="1"/>
  <c r="S39" i="1"/>
  <c r="T39" i="1"/>
  <c r="U39" i="1"/>
  <c r="V39" i="1"/>
  <c r="W39" i="1"/>
  <c r="C40" i="1"/>
  <c r="D40" i="1"/>
  <c r="E40" i="1"/>
  <c r="F40" i="1"/>
  <c r="G40" i="1"/>
  <c r="H40" i="1"/>
  <c r="I40" i="1"/>
  <c r="J40" i="1"/>
  <c r="K40" i="1"/>
  <c r="L40" i="1"/>
  <c r="M40" i="1"/>
  <c r="N40" i="1"/>
  <c r="O40" i="1"/>
  <c r="P40" i="1"/>
  <c r="Q40" i="1"/>
  <c r="R40" i="1"/>
  <c r="S40" i="1"/>
  <c r="T40" i="1"/>
  <c r="U40" i="1"/>
  <c r="V40" i="1"/>
  <c r="W40" i="1"/>
  <c r="C41" i="1"/>
  <c r="D41" i="1"/>
  <c r="E41" i="1"/>
  <c r="F41" i="1"/>
  <c r="G41" i="1"/>
  <c r="H41" i="1"/>
  <c r="I41" i="1"/>
  <c r="J41" i="1"/>
  <c r="K41" i="1"/>
  <c r="L41" i="1"/>
  <c r="M41" i="1"/>
  <c r="N41" i="1"/>
  <c r="O41" i="1"/>
  <c r="P41" i="1"/>
  <c r="Q41" i="1"/>
  <c r="R41" i="1"/>
  <c r="S41" i="1"/>
  <c r="T41" i="1"/>
  <c r="U41" i="1"/>
  <c r="V41" i="1"/>
  <c r="W41" i="1"/>
  <c r="C42" i="1"/>
  <c r="D42" i="1"/>
  <c r="E42" i="1"/>
  <c r="F42" i="1"/>
  <c r="G42" i="1"/>
  <c r="H42" i="1"/>
  <c r="I42" i="1"/>
  <c r="J42" i="1"/>
  <c r="K42" i="1"/>
  <c r="L42" i="1"/>
  <c r="M42" i="1"/>
  <c r="N42" i="1"/>
  <c r="O42" i="1"/>
  <c r="P42" i="1"/>
  <c r="Q42" i="1"/>
  <c r="R42" i="1"/>
  <c r="S42" i="1"/>
  <c r="T42" i="1"/>
  <c r="U42" i="1"/>
  <c r="V42" i="1"/>
  <c r="W42" i="1"/>
  <c r="C43" i="1"/>
  <c r="D43" i="1"/>
  <c r="E43" i="1"/>
  <c r="F43" i="1"/>
  <c r="G43" i="1"/>
  <c r="H43" i="1"/>
  <c r="I43" i="1"/>
  <c r="J43" i="1"/>
  <c r="K43" i="1"/>
  <c r="L43" i="1"/>
  <c r="M43" i="1"/>
  <c r="N43" i="1"/>
  <c r="O43" i="1"/>
  <c r="P43" i="1"/>
  <c r="Q43" i="1"/>
  <c r="R43" i="1"/>
  <c r="S43" i="1"/>
  <c r="T43" i="1"/>
  <c r="U43" i="1"/>
  <c r="V43" i="1"/>
  <c r="W43" i="1"/>
  <c r="C44" i="1"/>
  <c r="D44" i="1"/>
  <c r="E44" i="1"/>
  <c r="F44" i="1"/>
  <c r="G44" i="1"/>
  <c r="H44" i="1"/>
  <c r="I44" i="1"/>
  <c r="J44" i="1"/>
  <c r="K44" i="1"/>
  <c r="L44" i="1"/>
  <c r="M44" i="1"/>
  <c r="N44" i="1"/>
  <c r="O44" i="1"/>
  <c r="P44" i="1"/>
  <c r="Q44" i="1"/>
  <c r="R44" i="1"/>
  <c r="S44" i="1"/>
  <c r="T44" i="1"/>
  <c r="U44" i="1"/>
  <c r="V44" i="1"/>
  <c r="W44" i="1"/>
  <c r="C45" i="1"/>
  <c r="D45" i="1"/>
  <c r="E45" i="1"/>
  <c r="F45" i="1"/>
  <c r="G45" i="1"/>
  <c r="H45" i="1"/>
  <c r="I45" i="1"/>
  <c r="J45" i="1"/>
  <c r="K45" i="1"/>
  <c r="L45" i="1"/>
  <c r="M45" i="1"/>
  <c r="N45" i="1"/>
  <c r="O45" i="1"/>
  <c r="P45" i="1"/>
  <c r="Q45" i="1"/>
  <c r="R45" i="1"/>
  <c r="S45" i="1"/>
  <c r="T45" i="1"/>
  <c r="U45" i="1"/>
  <c r="V45" i="1"/>
  <c r="W45" i="1"/>
  <c r="C46" i="1"/>
  <c r="D46" i="1"/>
  <c r="E46" i="1"/>
  <c r="F46" i="1"/>
  <c r="G46" i="1"/>
  <c r="H46" i="1"/>
  <c r="I46" i="1"/>
  <c r="J46" i="1"/>
  <c r="K46" i="1"/>
  <c r="L46" i="1"/>
  <c r="M46" i="1"/>
  <c r="N46" i="1"/>
  <c r="O46" i="1"/>
  <c r="P46" i="1"/>
  <c r="Q46" i="1"/>
  <c r="R46" i="1"/>
  <c r="S46" i="1"/>
  <c r="T46" i="1"/>
  <c r="U46" i="1"/>
  <c r="V46" i="1"/>
  <c r="W46" i="1"/>
  <c r="C47" i="1"/>
  <c r="D47" i="1"/>
  <c r="E47" i="1"/>
  <c r="F47" i="1"/>
  <c r="G47" i="1"/>
  <c r="H47" i="1"/>
  <c r="I47" i="1"/>
  <c r="J47" i="1"/>
  <c r="K47" i="1"/>
  <c r="L47" i="1"/>
  <c r="M47" i="1"/>
  <c r="N47" i="1"/>
  <c r="O47" i="1"/>
  <c r="P47" i="1"/>
  <c r="Q47" i="1"/>
  <c r="R47" i="1"/>
  <c r="S47" i="1"/>
  <c r="T47" i="1"/>
  <c r="U47" i="1"/>
  <c r="V47" i="1"/>
  <c r="W47" i="1"/>
  <c r="C48" i="1"/>
  <c r="D48" i="1"/>
  <c r="E48" i="1"/>
  <c r="F48" i="1"/>
  <c r="G48" i="1"/>
  <c r="H48" i="1"/>
  <c r="I48" i="1"/>
  <c r="J48" i="1"/>
  <c r="K48" i="1"/>
  <c r="L48" i="1"/>
  <c r="M48" i="1"/>
  <c r="N48" i="1"/>
  <c r="O48" i="1"/>
  <c r="P48" i="1"/>
  <c r="Q48" i="1"/>
  <c r="R48" i="1"/>
  <c r="S48" i="1"/>
  <c r="T48" i="1"/>
  <c r="U48" i="1"/>
  <c r="V48" i="1"/>
  <c r="W48" i="1"/>
  <c r="C49" i="1"/>
  <c r="D49" i="1"/>
  <c r="E49" i="1"/>
  <c r="F49" i="1"/>
  <c r="G49" i="1"/>
  <c r="H49" i="1"/>
  <c r="I49" i="1"/>
  <c r="J49" i="1"/>
  <c r="K49" i="1"/>
  <c r="L49" i="1"/>
  <c r="M49" i="1"/>
  <c r="N49" i="1"/>
  <c r="O49" i="1"/>
  <c r="P49" i="1"/>
  <c r="Q49" i="1"/>
  <c r="R49" i="1"/>
  <c r="S49" i="1"/>
  <c r="T49" i="1"/>
  <c r="U49" i="1"/>
  <c r="V49" i="1"/>
  <c r="W49" i="1"/>
  <c r="C50" i="1"/>
  <c r="D50" i="1"/>
  <c r="E50" i="1"/>
  <c r="F50" i="1"/>
  <c r="G50" i="1"/>
  <c r="H50" i="1"/>
  <c r="I50" i="1"/>
  <c r="J50" i="1"/>
  <c r="K50" i="1"/>
  <c r="L50" i="1"/>
  <c r="M50" i="1"/>
  <c r="N50" i="1"/>
  <c r="O50" i="1"/>
  <c r="P50" i="1"/>
  <c r="Q50" i="1"/>
  <c r="R50" i="1"/>
  <c r="S50" i="1"/>
  <c r="T50" i="1"/>
  <c r="U50" i="1"/>
  <c r="V50" i="1"/>
  <c r="W50" i="1"/>
  <c r="C51" i="1"/>
  <c r="D51" i="1"/>
  <c r="E51" i="1"/>
  <c r="F51" i="1"/>
  <c r="G51" i="1"/>
  <c r="H51" i="1"/>
  <c r="I51" i="1"/>
  <c r="J51" i="1"/>
  <c r="K51" i="1"/>
  <c r="L51" i="1"/>
  <c r="M51" i="1"/>
  <c r="N51" i="1"/>
  <c r="O51" i="1"/>
  <c r="P51" i="1"/>
  <c r="Q51" i="1"/>
  <c r="R51" i="1"/>
  <c r="S51" i="1"/>
  <c r="T51" i="1"/>
  <c r="U51" i="1"/>
  <c r="V51" i="1"/>
  <c r="W51" i="1"/>
  <c r="C52" i="1"/>
  <c r="D52" i="1"/>
  <c r="E52" i="1"/>
  <c r="F52" i="1"/>
  <c r="G52" i="1"/>
  <c r="H52" i="1"/>
  <c r="I52" i="1"/>
  <c r="J52" i="1"/>
  <c r="K52" i="1"/>
  <c r="L52" i="1"/>
  <c r="M52" i="1"/>
  <c r="N52" i="1"/>
  <c r="O52" i="1"/>
  <c r="P52" i="1"/>
  <c r="Q52" i="1"/>
  <c r="R52" i="1"/>
  <c r="S52" i="1"/>
  <c r="T52" i="1"/>
  <c r="U52" i="1"/>
  <c r="V52" i="1"/>
  <c r="W52" i="1"/>
  <c r="C53" i="1"/>
  <c r="D53" i="1"/>
  <c r="E53" i="1"/>
  <c r="F53" i="1"/>
  <c r="G53" i="1"/>
  <c r="H53" i="1"/>
  <c r="I53" i="1"/>
  <c r="J53" i="1"/>
  <c r="K53" i="1"/>
  <c r="L53" i="1"/>
  <c r="M53" i="1"/>
  <c r="N53" i="1"/>
  <c r="O53" i="1"/>
  <c r="P53" i="1"/>
  <c r="Q53" i="1"/>
  <c r="R53" i="1"/>
  <c r="S53" i="1"/>
  <c r="T53" i="1"/>
  <c r="U53" i="1"/>
  <c r="V53" i="1"/>
  <c r="W53" i="1"/>
  <c r="C54" i="1"/>
  <c r="D54" i="1"/>
  <c r="E54" i="1"/>
  <c r="F54" i="1"/>
  <c r="G54" i="1"/>
  <c r="H54" i="1"/>
  <c r="I54" i="1"/>
  <c r="J54" i="1"/>
  <c r="K54" i="1"/>
  <c r="L54" i="1"/>
  <c r="M54" i="1"/>
  <c r="N54" i="1"/>
  <c r="O54" i="1"/>
  <c r="P54" i="1"/>
  <c r="Q54" i="1"/>
  <c r="R54" i="1"/>
  <c r="S54" i="1"/>
  <c r="T54" i="1"/>
  <c r="U54" i="1"/>
  <c r="V54" i="1"/>
  <c r="W54" i="1"/>
  <c r="C55" i="1"/>
  <c r="D55" i="1"/>
  <c r="E55" i="1"/>
  <c r="F55" i="1"/>
  <c r="G55" i="1"/>
  <c r="H55" i="1"/>
  <c r="I55" i="1"/>
  <c r="J55" i="1"/>
  <c r="K55" i="1"/>
  <c r="L55" i="1"/>
  <c r="M55" i="1"/>
  <c r="N55" i="1"/>
  <c r="O55" i="1"/>
  <c r="P55" i="1"/>
  <c r="Q55" i="1"/>
  <c r="R55" i="1"/>
  <c r="S55" i="1"/>
  <c r="T55" i="1"/>
  <c r="U55" i="1"/>
  <c r="V55" i="1"/>
  <c r="W55" i="1"/>
  <c r="C56" i="1"/>
  <c r="D56" i="1"/>
  <c r="E56" i="1"/>
  <c r="F56" i="1"/>
  <c r="G56" i="1"/>
  <c r="H56" i="1"/>
  <c r="I56" i="1"/>
  <c r="J56" i="1"/>
  <c r="K56" i="1"/>
  <c r="L56" i="1"/>
  <c r="M56" i="1"/>
  <c r="N56" i="1"/>
  <c r="O56" i="1"/>
  <c r="P56" i="1"/>
  <c r="Q56" i="1"/>
  <c r="R56" i="1"/>
  <c r="S56" i="1"/>
  <c r="T56" i="1"/>
  <c r="U56" i="1"/>
  <c r="V56" i="1"/>
  <c r="W56" i="1"/>
  <c r="C57" i="1"/>
  <c r="D57" i="1"/>
  <c r="E57" i="1"/>
  <c r="F57" i="1"/>
  <c r="G57" i="1"/>
  <c r="H57" i="1"/>
  <c r="I57" i="1"/>
  <c r="J57" i="1"/>
  <c r="K57" i="1"/>
  <c r="L57" i="1"/>
  <c r="M57" i="1"/>
  <c r="N57" i="1"/>
  <c r="O57" i="1"/>
  <c r="P57" i="1"/>
  <c r="Q57" i="1"/>
  <c r="R57" i="1"/>
  <c r="S57" i="1"/>
  <c r="T57" i="1"/>
  <c r="U57" i="1"/>
  <c r="V57" i="1"/>
  <c r="W57" i="1"/>
  <c r="L12" i="1"/>
  <c r="M12" i="1"/>
  <c r="N12" i="1"/>
  <c r="O12" i="1"/>
  <c r="P12" i="1"/>
  <c r="Q12" i="1"/>
  <c r="R12" i="1"/>
  <c r="S12" i="1"/>
  <c r="T12" i="1"/>
  <c r="U12" i="1"/>
  <c r="V12" i="1"/>
  <c r="W12" i="1"/>
  <c r="D12" i="1"/>
  <c r="E12" i="1"/>
  <c r="F12" i="1"/>
  <c r="G12" i="1"/>
  <c r="H12" i="1"/>
  <c r="I12" i="1"/>
  <c r="J12" i="1"/>
  <c r="K12" i="1"/>
  <c r="C12" i="1"/>
  <c r="BC184" i="4"/>
  <c r="W175" i="4"/>
  <c r="V175" i="4"/>
  <c r="U175" i="4"/>
  <c r="T175" i="4"/>
  <c r="S175" i="4"/>
  <c r="R175" i="4"/>
  <c r="Q175" i="4"/>
  <c r="P175" i="4"/>
  <c r="O175" i="4"/>
  <c r="N175" i="4"/>
  <c r="M175" i="4"/>
  <c r="L175" i="4"/>
  <c r="K175" i="4"/>
  <c r="J175" i="4"/>
  <c r="I175" i="4"/>
  <c r="H175" i="4"/>
  <c r="G175" i="4"/>
  <c r="F175" i="4"/>
  <c r="E175" i="4"/>
  <c r="D175" i="4"/>
  <c r="C175" i="4"/>
  <c r="B174" i="4"/>
  <c r="B173" i="4"/>
  <c r="B172" i="4"/>
  <c r="B171" i="4"/>
  <c r="B170" i="4"/>
  <c r="B169" i="4"/>
  <c r="B168" i="4"/>
  <c r="B167" i="4"/>
  <c r="B166" i="4"/>
  <c r="B165" i="4"/>
  <c r="B164" i="4"/>
  <c r="B163" i="4"/>
  <c r="B162" i="4"/>
  <c r="B161" i="4"/>
  <c r="B160" i="4"/>
  <c r="B159" i="4"/>
  <c r="B158" i="4"/>
  <c r="B157" i="4"/>
  <c r="B156" i="4"/>
  <c r="B155" i="4"/>
  <c r="B154" i="4"/>
  <c r="B153" i="4"/>
  <c r="B152" i="4"/>
  <c r="B151" i="4"/>
  <c r="B150" i="4"/>
  <c r="B149" i="4"/>
  <c r="B148" i="4"/>
  <c r="B147" i="4"/>
  <c r="B146" i="4"/>
  <c r="B145" i="4"/>
  <c r="B144" i="4"/>
  <c r="B143" i="4"/>
  <c r="B142" i="4"/>
  <c r="B141" i="4"/>
  <c r="B140" i="4"/>
  <c r="B139" i="4"/>
  <c r="B138" i="4"/>
  <c r="B137" i="4"/>
  <c r="B136" i="4"/>
  <c r="B135" i="4"/>
  <c r="B134" i="4"/>
  <c r="B133" i="4"/>
  <c r="AK125" i="4"/>
  <c r="AJ125" i="4"/>
  <c r="AI125" i="4"/>
  <c r="AH125" i="4"/>
  <c r="AG125" i="4"/>
  <c r="AF125" i="4"/>
  <c r="AE125" i="4"/>
  <c r="AD125" i="4"/>
  <c r="AC125" i="4"/>
  <c r="AA125" i="4"/>
  <c r="Z125" i="4"/>
  <c r="Y125" i="4"/>
  <c r="W125" i="4"/>
  <c r="V125" i="4"/>
  <c r="U125" i="4"/>
  <c r="T125" i="4"/>
  <c r="S125" i="4"/>
  <c r="R125" i="4"/>
  <c r="Q125" i="4"/>
  <c r="P125" i="4"/>
  <c r="O125" i="4"/>
  <c r="N125" i="4"/>
  <c r="M125" i="4"/>
  <c r="L125" i="4"/>
  <c r="K125" i="4"/>
  <c r="J125" i="4"/>
  <c r="I125" i="4"/>
  <c r="H125" i="4"/>
  <c r="G125" i="4"/>
  <c r="F125" i="4"/>
  <c r="E125" i="4"/>
  <c r="D125" i="4"/>
  <c r="C125" i="4"/>
  <c r="BY124" i="4"/>
  <c r="BR124" i="4"/>
  <c r="BQ124" i="4"/>
  <c r="AB124" i="4"/>
  <c r="CB124" i="4" s="1"/>
  <c r="X124" i="4"/>
  <c r="B124" i="4"/>
  <c r="BX124" i="4" s="1"/>
  <c r="BY123" i="4"/>
  <c r="BR123" i="4"/>
  <c r="BQ123" i="4"/>
  <c r="AB123" i="4"/>
  <c r="X123" i="4"/>
  <c r="CB123" i="4" s="1"/>
  <c r="B123" i="4"/>
  <c r="BX123" i="4" s="1"/>
  <c r="BY122" i="4"/>
  <c r="BR122" i="4"/>
  <c r="AB122" i="4"/>
  <c r="X122" i="4"/>
  <c r="B122" i="4"/>
  <c r="CB122" i="4" s="1"/>
  <c r="BY121" i="4"/>
  <c r="BX121" i="4"/>
  <c r="BR121" i="4"/>
  <c r="BP121" i="4"/>
  <c r="AB121" i="4"/>
  <c r="X121" i="4"/>
  <c r="B121" i="4"/>
  <c r="CB120" i="4"/>
  <c r="BP120" i="4"/>
  <c r="AB120" i="4"/>
  <c r="X120" i="4"/>
  <c r="B120" i="4"/>
  <c r="AB119" i="4"/>
  <c r="X119" i="4"/>
  <c r="B119" i="4"/>
  <c r="BX118" i="4"/>
  <c r="BR118" i="4"/>
  <c r="AB118" i="4"/>
  <c r="X118" i="4"/>
  <c r="B118" i="4"/>
  <c r="BY118" i="4" s="1"/>
  <c r="BY117" i="4"/>
  <c r="BX117" i="4"/>
  <c r="BR117" i="4"/>
  <c r="BP117" i="4"/>
  <c r="AB117" i="4"/>
  <c r="X117" i="4"/>
  <c r="B117" i="4"/>
  <c r="C92" i="4"/>
  <c r="BX91" i="4"/>
  <c r="BP91" i="4"/>
  <c r="C91" i="4" s="1"/>
  <c r="BX90" i="4"/>
  <c r="BP90" i="4"/>
  <c r="C90" i="4" s="1"/>
  <c r="C87" i="4"/>
  <c r="BR87" i="4" s="1"/>
  <c r="BZ86" i="4"/>
  <c r="BQ86" i="4"/>
  <c r="C86" i="4"/>
  <c r="BR86" i="4" s="1"/>
  <c r="C85" i="4"/>
  <c r="BZ84" i="4"/>
  <c r="BQ84" i="4"/>
  <c r="C84" i="4"/>
  <c r="BR84" i="4" s="1"/>
  <c r="BX83" i="4"/>
  <c r="C83" i="4"/>
  <c r="BZ82" i="4"/>
  <c r="BQ82" i="4"/>
  <c r="C82" i="4"/>
  <c r="BR82" i="4" s="1"/>
  <c r="BX81" i="4"/>
  <c r="BR81" i="4"/>
  <c r="C81" i="4"/>
  <c r="BZ80" i="4"/>
  <c r="BX80" i="4"/>
  <c r="BQ80" i="4"/>
  <c r="BP80" i="4"/>
  <c r="C80" i="4"/>
  <c r="BY80" i="4" s="1"/>
  <c r="CA79" i="4"/>
  <c r="C79" i="4"/>
  <c r="BY78" i="4"/>
  <c r="BX78" i="4"/>
  <c r="BQ78" i="4"/>
  <c r="BP78" i="4"/>
  <c r="C78" i="4"/>
  <c r="BZ78" i="4" s="1"/>
  <c r="C77" i="4"/>
  <c r="BZ77" i="4" s="1"/>
  <c r="X73" i="4"/>
  <c r="W73" i="4"/>
  <c r="V73" i="4"/>
  <c r="U73" i="4"/>
  <c r="T73" i="4"/>
  <c r="S73" i="4"/>
  <c r="R73" i="4"/>
  <c r="Q73" i="4"/>
  <c r="P73" i="4"/>
  <c r="O73" i="4"/>
  <c r="N73" i="4"/>
  <c r="M73" i="4"/>
  <c r="L73" i="4"/>
  <c r="K73" i="4"/>
  <c r="J73" i="4"/>
  <c r="I73" i="4"/>
  <c r="H73" i="4"/>
  <c r="G73" i="4"/>
  <c r="F73" i="4"/>
  <c r="E73" i="4"/>
  <c r="D73" i="4"/>
  <c r="CB72" i="4"/>
  <c r="BY72" i="4"/>
  <c r="BT72" i="4"/>
  <c r="BQ72" i="4"/>
  <c r="C72" i="4"/>
  <c r="CA72" i="4" s="1"/>
  <c r="C71" i="4"/>
  <c r="BR71" i="4" s="1"/>
  <c r="CB70" i="4"/>
  <c r="BY70" i="4"/>
  <c r="BT70" i="4"/>
  <c r="BQ70" i="4"/>
  <c r="C70" i="4"/>
  <c r="CA70" i="4" s="1"/>
  <c r="C69" i="4"/>
  <c r="BZ69" i="4" s="1"/>
  <c r="CB68" i="4"/>
  <c r="BY68" i="4"/>
  <c r="BT68" i="4"/>
  <c r="BQ68" i="4"/>
  <c r="C68" i="4"/>
  <c r="CA68" i="4" s="1"/>
  <c r="BZ67" i="4"/>
  <c r="BS67" i="4"/>
  <c r="C67" i="4"/>
  <c r="CB66" i="4"/>
  <c r="BY66" i="4"/>
  <c r="BT66" i="4"/>
  <c r="BQ66" i="4"/>
  <c r="C66" i="4"/>
  <c r="CA66" i="4" s="1"/>
  <c r="BS65" i="4"/>
  <c r="BR65" i="4"/>
  <c r="C65" i="4"/>
  <c r="BZ65" i="4" s="1"/>
  <c r="CB64" i="4"/>
  <c r="BY64" i="4"/>
  <c r="BT64" i="4"/>
  <c r="BQ64" i="4"/>
  <c r="C64" i="4"/>
  <c r="CA64" i="4" s="1"/>
  <c r="CA63" i="4"/>
  <c r="BR63" i="4"/>
  <c r="C63" i="4"/>
  <c r="CB62" i="4"/>
  <c r="BY62" i="4"/>
  <c r="BT62" i="4"/>
  <c r="BQ62" i="4"/>
  <c r="C62" i="4"/>
  <c r="CA62" i="4" s="1"/>
  <c r="AX58" i="4"/>
  <c r="AW58" i="4"/>
  <c r="AV58" i="4"/>
  <c r="AU58" i="4"/>
  <c r="AT58" i="4"/>
  <c r="AS58" i="4"/>
  <c r="AR58" i="4"/>
  <c r="AQ58" i="4"/>
  <c r="AP58" i="4"/>
  <c r="AN58" i="4"/>
  <c r="AM58" i="4"/>
  <c r="AL58" i="4"/>
  <c r="AK58" i="4"/>
  <c r="AJ58" i="4"/>
  <c r="AI58" i="4"/>
  <c r="AH58" i="4"/>
  <c r="AG58" i="4"/>
  <c r="AF58" i="4"/>
  <c r="AE58" i="4"/>
  <c r="AD58" i="4"/>
  <c r="AC58" i="4"/>
  <c r="AA58" i="4"/>
  <c r="Z58" i="4"/>
  <c r="Y58" i="4"/>
  <c r="BV58" i="4" s="1"/>
  <c r="W58" i="4"/>
  <c r="V58" i="4"/>
  <c r="U58" i="4"/>
  <c r="T58" i="4"/>
  <c r="S58" i="4"/>
  <c r="R58" i="4"/>
  <c r="Q58" i="4"/>
  <c r="P58" i="4"/>
  <c r="O58" i="4"/>
  <c r="N58" i="4"/>
  <c r="M58" i="4"/>
  <c r="L58" i="4"/>
  <c r="K58" i="4"/>
  <c r="J58" i="4"/>
  <c r="I58" i="4"/>
  <c r="H58" i="4"/>
  <c r="G58" i="4"/>
  <c r="F58" i="4"/>
  <c r="E58" i="4"/>
  <c r="D58" i="4"/>
  <c r="C58" i="4"/>
  <c r="CD57" i="4"/>
  <c r="CA57" i="4"/>
  <c r="BZ57" i="4"/>
  <c r="BX57" i="4"/>
  <c r="BV57" i="4"/>
  <c r="BS57" i="4"/>
  <c r="BR57" i="4"/>
  <c r="BQ57" i="4"/>
  <c r="AB57" i="4"/>
  <c r="CB57" i="4" s="1"/>
  <c r="X57" i="4"/>
  <c r="B57" i="4"/>
  <c r="CC57" i="4" s="1"/>
  <c r="CD56" i="4"/>
  <c r="CC56" i="4"/>
  <c r="BZ56" i="4"/>
  <c r="BV56" i="4"/>
  <c r="BT56" i="4"/>
  <c r="BP56" i="4"/>
  <c r="AB56" i="4"/>
  <c r="X56" i="4"/>
  <c r="BU56" i="4" s="1"/>
  <c r="B56" i="4"/>
  <c r="CD55" i="4"/>
  <c r="CA55" i="4"/>
  <c r="BZ55" i="4"/>
  <c r="BX55" i="4"/>
  <c r="BV55" i="4"/>
  <c r="BS55" i="4"/>
  <c r="BR55" i="4"/>
  <c r="BQ55" i="4"/>
  <c r="AB55" i="4"/>
  <c r="CB55" i="4" s="1"/>
  <c r="X55" i="4"/>
  <c r="B55" i="4"/>
  <c r="CC55" i="4" s="1"/>
  <c r="CD54" i="4"/>
  <c r="CC54" i="4"/>
  <c r="BY54" i="4"/>
  <c r="BV54" i="4"/>
  <c r="BU54" i="4"/>
  <c r="BQ54" i="4"/>
  <c r="BP54" i="4"/>
  <c r="AB54" i="4"/>
  <c r="B54" i="4"/>
  <c r="CE53" i="4"/>
  <c r="CD53" i="4"/>
  <c r="BW53" i="4"/>
  <c r="BV53" i="4"/>
  <c r="AB53" i="4"/>
  <c r="X53" i="4"/>
  <c r="B53" i="4"/>
  <c r="CB53" i="4" s="1"/>
  <c r="CE52" i="4"/>
  <c r="CD52" i="4"/>
  <c r="BW52" i="4"/>
  <c r="BV52" i="4"/>
  <c r="AB52" i="4"/>
  <c r="X52" i="4"/>
  <c r="B52" i="4"/>
  <c r="CE51" i="4"/>
  <c r="CD51" i="4"/>
  <c r="CA51" i="4"/>
  <c r="BW51" i="4"/>
  <c r="BV51" i="4"/>
  <c r="BP51" i="4"/>
  <c r="AB51" i="4"/>
  <c r="X51" i="4"/>
  <c r="B51" i="4"/>
  <c r="CD50" i="4"/>
  <c r="CA50" i="4"/>
  <c r="BZ50" i="4"/>
  <c r="BV50" i="4"/>
  <c r="BU50" i="4"/>
  <c r="BT50" i="4"/>
  <c r="BP50" i="4"/>
  <c r="AB50" i="4"/>
  <c r="X50" i="4"/>
  <c r="B50" i="4"/>
  <c r="CD49" i="4"/>
  <c r="CC49" i="4"/>
  <c r="BY49" i="4"/>
  <c r="BX49" i="4"/>
  <c r="BV49" i="4"/>
  <c r="BS49" i="4"/>
  <c r="BR49" i="4"/>
  <c r="AB49" i="4"/>
  <c r="X49" i="4"/>
  <c r="B49" i="4"/>
  <c r="CD48" i="4"/>
  <c r="BV48" i="4"/>
  <c r="AB48" i="4"/>
  <c r="X48" i="4"/>
  <c r="B48" i="4"/>
  <c r="CC48" i="4" s="1"/>
  <c r="CD47" i="4"/>
  <c r="CA47" i="4"/>
  <c r="BX47" i="4"/>
  <c r="BV47" i="4"/>
  <c r="BS47" i="4"/>
  <c r="BR47" i="4"/>
  <c r="AB47" i="4"/>
  <c r="CB47" i="4" s="1"/>
  <c r="X47" i="4"/>
  <c r="B47" i="4"/>
  <c r="BZ47" i="4" s="1"/>
  <c r="CC46" i="4"/>
  <c r="BY46" i="4"/>
  <c r="BX46" i="4"/>
  <c r="BS46" i="4"/>
  <c r="BR46" i="4"/>
  <c r="AB46" i="4"/>
  <c r="CB46" i="4" s="1"/>
  <c r="X46" i="4"/>
  <c r="B46" i="4"/>
  <c r="CA46" i="4" s="1"/>
  <c r="CD45" i="4"/>
  <c r="CC45" i="4"/>
  <c r="BZ45" i="4"/>
  <c r="BV45" i="4"/>
  <c r="BT45" i="4"/>
  <c r="AB45" i="4"/>
  <c r="X45" i="4"/>
  <c r="BU45" i="4" s="1"/>
  <c r="B45" i="4"/>
  <c r="BP45" i="4" s="1"/>
  <c r="CD44" i="4"/>
  <c r="CB44" i="4"/>
  <c r="CA44" i="4"/>
  <c r="BX44" i="4"/>
  <c r="BV44" i="4"/>
  <c r="BS44" i="4"/>
  <c r="BR44" i="4"/>
  <c r="AB44" i="4"/>
  <c r="X44" i="4"/>
  <c r="B44" i="4"/>
  <c r="BZ44" i="4" s="1"/>
  <c r="CD43" i="4"/>
  <c r="BY43" i="4"/>
  <c r="BV43" i="4"/>
  <c r="BQ43" i="4"/>
  <c r="AB43" i="4"/>
  <c r="B43" i="4"/>
  <c r="CC43" i="4" s="1"/>
  <c r="CD42" i="4"/>
  <c r="CA42" i="4"/>
  <c r="BZ42" i="4"/>
  <c r="BX42" i="4"/>
  <c r="BV42" i="4"/>
  <c r="BS42" i="4"/>
  <c r="BR42" i="4"/>
  <c r="BQ42" i="4"/>
  <c r="AB42" i="4"/>
  <c r="BU42" i="4" s="1"/>
  <c r="X42" i="4"/>
  <c r="B42" i="4"/>
  <c r="CC42" i="4" s="1"/>
  <c r="CD41" i="4"/>
  <c r="CC41" i="4"/>
  <c r="CB41" i="4"/>
  <c r="BY41" i="4"/>
  <c r="BX41" i="4"/>
  <c r="BV41" i="4"/>
  <c r="BT41" i="4"/>
  <c r="BS41" i="4"/>
  <c r="BP41" i="4"/>
  <c r="AB41" i="4"/>
  <c r="B41" i="4"/>
  <c r="CA41" i="4" s="1"/>
  <c r="CD40" i="4"/>
  <c r="BV40" i="4"/>
  <c r="BP40" i="4"/>
  <c r="AB40" i="4"/>
  <c r="X40" i="4"/>
  <c r="B40" i="4"/>
  <c r="CD39" i="4"/>
  <c r="CA39" i="4"/>
  <c r="BX39" i="4"/>
  <c r="BV39" i="4"/>
  <c r="BS39" i="4"/>
  <c r="BR39" i="4"/>
  <c r="AB39" i="4"/>
  <c r="CB39" i="4" s="1"/>
  <c r="X39" i="4"/>
  <c r="B39" i="4"/>
  <c r="BZ39" i="4" s="1"/>
  <c r="CD38" i="4"/>
  <c r="CC38" i="4"/>
  <c r="BV38" i="4"/>
  <c r="BU38" i="4"/>
  <c r="BP38" i="4"/>
  <c r="AB38" i="4"/>
  <c r="B38" i="4"/>
  <c r="BY38" i="4" s="1"/>
  <c r="CD37" i="4"/>
  <c r="CA37" i="4"/>
  <c r="BZ37" i="4"/>
  <c r="BV37" i="4"/>
  <c r="BR37" i="4"/>
  <c r="BQ37" i="4"/>
  <c r="AB37" i="4"/>
  <c r="B37" i="4"/>
  <c r="CD36" i="4"/>
  <c r="CB36" i="4"/>
  <c r="CA36" i="4"/>
  <c r="BX36" i="4"/>
  <c r="BV36" i="4"/>
  <c r="BS36" i="4"/>
  <c r="BR36" i="4"/>
  <c r="AB36" i="4"/>
  <c r="X36" i="4"/>
  <c r="B36" i="4"/>
  <c r="BZ36" i="4" s="1"/>
  <c r="CD35" i="4"/>
  <c r="BV35" i="4"/>
  <c r="AB35" i="4"/>
  <c r="B35" i="4"/>
  <c r="BP35" i="4" s="1"/>
  <c r="CD34" i="4"/>
  <c r="CA34" i="4"/>
  <c r="BZ34" i="4"/>
  <c r="BX34" i="4"/>
  <c r="BV34" i="4"/>
  <c r="BS34" i="4"/>
  <c r="BR34" i="4"/>
  <c r="BQ34" i="4"/>
  <c r="AB34" i="4"/>
  <c r="X34" i="4"/>
  <c r="CB34" i="4" s="1"/>
  <c r="B34" i="4"/>
  <c r="CC34" i="4" s="1"/>
  <c r="CD33" i="4"/>
  <c r="CB33" i="4"/>
  <c r="BY33" i="4"/>
  <c r="BV33" i="4"/>
  <c r="BT33" i="4"/>
  <c r="BS33" i="4"/>
  <c r="AB33" i="4"/>
  <c r="X33" i="4"/>
  <c r="B33" i="4"/>
  <c r="CC33" i="4" s="1"/>
  <c r="CD32" i="4"/>
  <c r="CA32" i="4"/>
  <c r="BZ32" i="4"/>
  <c r="BX32" i="4"/>
  <c r="BV32" i="4"/>
  <c r="BS32" i="4"/>
  <c r="BR32" i="4"/>
  <c r="BQ32" i="4"/>
  <c r="AB32" i="4"/>
  <c r="X32" i="4"/>
  <c r="CB32" i="4" s="1"/>
  <c r="B32" i="4"/>
  <c r="CC32" i="4" s="1"/>
  <c r="CD31" i="4"/>
  <c r="CC31" i="4"/>
  <c r="CB31" i="4"/>
  <c r="BY31" i="4"/>
  <c r="BV31" i="4"/>
  <c r="BT31" i="4"/>
  <c r="BS31" i="4"/>
  <c r="AB31" i="4"/>
  <c r="X31" i="4"/>
  <c r="B31" i="4"/>
  <c r="CD30" i="4"/>
  <c r="CA30" i="4"/>
  <c r="BZ30" i="4"/>
  <c r="BX30" i="4"/>
  <c r="BV30" i="4"/>
  <c r="BS30" i="4"/>
  <c r="BR30" i="4"/>
  <c r="BQ30" i="4"/>
  <c r="AB30" i="4"/>
  <c r="BU30" i="4" s="1"/>
  <c r="X30" i="4"/>
  <c r="B30" i="4"/>
  <c r="CC30" i="4" s="1"/>
  <c r="CD29" i="4"/>
  <c r="CC29" i="4"/>
  <c r="BV29" i="4"/>
  <c r="AB29" i="4"/>
  <c r="X29" i="4"/>
  <c r="B29" i="4"/>
  <c r="CD28" i="4"/>
  <c r="BV28" i="4"/>
  <c r="AB28" i="4"/>
  <c r="B28" i="4"/>
  <c r="BZ28" i="4" s="1"/>
  <c r="CD27" i="4"/>
  <c r="CA27" i="4"/>
  <c r="BX27" i="4"/>
  <c r="BV27" i="4"/>
  <c r="BS27" i="4"/>
  <c r="BR27" i="4"/>
  <c r="AB27" i="4"/>
  <c r="CB27" i="4" s="1"/>
  <c r="X27" i="4"/>
  <c r="B27" i="4"/>
  <c r="BZ27" i="4" s="1"/>
  <c r="CD26" i="4"/>
  <c r="BV26" i="4"/>
  <c r="BP26" i="4"/>
  <c r="AB26" i="4"/>
  <c r="X26" i="4"/>
  <c r="B26" i="4"/>
  <c r="BZ26" i="4" s="1"/>
  <c r="CD25" i="4"/>
  <c r="CA25" i="4"/>
  <c r="BX25" i="4"/>
  <c r="BV25" i="4"/>
  <c r="BS25" i="4"/>
  <c r="BR25" i="4"/>
  <c r="AB25" i="4"/>
  <c r="CB25" i="4" s="1"/>
  <c r="X25" i="4"/>
  <c r="B25" i="4"/>
  <c r="BZ25" i="4" s="1"/>
  <c r="CD24" i="4"/>
  <c r="CC24" i="4"/>
  <c r="BZ24" i="4"/>
  <c r="BV24" i="4"/>
  <c r="BU24" i="4"/>
  <c r="BT24" i="4"/>
  <c r="BP24" i="4"/>
  <c r="AB24" i="4"/>
  <c r="X24" i="4"/>
  <c r="B24" i="4"/>
  <c r="BZ23" i="4"/>
  <c r="BP23" i="4"/>
  <c r="AB23" i="4"/>
  <c r="X23" i="4"/>
  <c r="B23" i="4"/>
  <c r="BT23" i="4" s="1"/>
  <c r="CD22" i="4"/>
  <c r="CA22" i="4"/>
  <c r="BX22" i="4"/>
  <c r="BV22" i="4"/>
  <c r="BS22" i="4"/>
  <c r="BR22" i="4"/>
  <c r="AB22" i="4"/>
  <c r="CB22" i="4" s="1"/>
  <c r="X22" i="4"/>
  <c r="B22" i="4"/>
  <c r="BZ22" i="4" s="1"/>
  <c r="CC21" i="4"/>
  <c r="CB21" i="4"/>
  <c r="BY21" i="4"/>
  <c r="BX21" i="4"/>
  <c r="BS21" i="4"/>
  <c r="BR21" i="4"/>
  <c r="AB21" i="4"/>
  <c r="X21" i="4"/>
  <c r="B21" i="4"/>
  <c r="CA21" i="4" s="1"/>
  <c r="CD20" i="4"/>
  <c r="BZ20" i="4"/>
  <c r="BY20" i="4"/>
  <c r="BV20" i="4"/>
  <c r="BT20" i="4"/>
  <c r="BR20" i="4"/>
  <c r="AB20" i="4"/>
  <c r="X20" i="4"/>
  <c r="B20" i="4"/>
  <c r="CC20" i="4" s="1"/>
  <c r="CA19" i="4"/>
  <c r="BZ19" i="4"/>
  <c r="BT19" i="4"/>
  <c r="BR19" i="4"/>
  <c r="AB19" i="4"/>
  <c r="X19" i="4"/>
  <c r="B19" i="4"/>
  <c r="CB19" i="4" s="1"/>
  <c r="CE18" i="4"/>
  <c r="CD18" i="4"/>
  <c r="CC18" i="4"/>
  <c r="BY18" i="4"/>
  <c r="BX18" i="4"/>
  <c r="BW18" i="4"/>
  <c r="BV18" i="4"/>
  <c r="BT18" i="4"/>
  <c r="BR18" i="4"/>
  <c r="BP18" i="4"/>
  <c r="AB18" i="4"/>
  <c r="BU18" i="4" s="1"/>
  <c r="X18" i="4"/>
  <c r="CB18" i="4" s="1"/>
  <c r="B18" i="4"/>
  <c r="CD17" i="4"/>
  <c r="CC17" i="4"/>
  <c r="BY17" i="4"/>
  <c r="BX17" i="4"/>
  <c r="BV17" i="4"/>
  <c r="BS17" i="4"/>
  <c r="BR17" i="4"/>
  <c r="AB17" i="4"/>
  <c r="X17" i="4"/>
  <c r="B17" i="4"/>
  <c r="CA17" i="4" s="1"/>
  <c r="CD16" i="4"/>
  <c r="CA16" i="4"/>
  <c r="BV16" i="4"/>
  <c r="BU16" i="4"/>
  <c r="BP16" i="4"/>
  <c r="AB16" i="4"/>
  <c r="X16" i="4"/>
  <c r="B16" i="4"/>
  <c r="CD15" i="4"/>
  <c r="CC15" i="4"/>
  <c r="CA15" i="4"/>
  <c r="BY15" i="4"/>
  <c r="BX15" i="4"/>
  <c r="BV15" i="4"/>
  <c r="BT15" i="4"/>
  <c r="BS15" i="4"/>
  <c r="BR15" i="4"/>
  <c r="AB15" i="4"/>
  <c r="X15" i="4"/>
  <c r="B15" i="4"/>
  <c r="CC14" i="4"/>
  <c r="CB14" i="4"/>
  <c r="BZ14" i="4"/>
  <c r="BY14" i="4"/>
  <c r="BX14" i="4"/>
  <c r="BT14" i="4"/>
  <c r="BS14" i="4"/>
  <c r="BR14" i="4"/>
  <c r="BP14" i="4"/>
  <c r="X14" i="4"/>
  <c r="B14" i="4"/>
  <c r="CA14" i="4" s="1"/>
  <c r="CD13" i="4"/>
  <c r="CC13" i="4"/>
  <c r="BY13" i="4"/>
  <c r="BX13" i="4"/>
  <c r="BV13" i="4"/>
  <c r="BT13" i="4"/>
  <c r="BS13" i="4"/>
  <c r="BQ13" i="4"/>
  <c r="AB13" i="4"/>
  <c r="X13" i="4"/>
  <c r="CB13" i="4" s="1"/>
  <c r="B13" i="4"/>
  <c r="CD12" i="4"/>
  <c r="CB12" i="4"/>
  <c r="BX12" i="4"/>
  <c r="BV12" i="4"/>
  <c r="BS12" i="4"/>
  <c r="AB12" i="4"/>
  <c r="X12" i="4"/>
  <c r="B12" i="4"/>
  <c r="BZ12" i="4" s="1"/>
  <c r="A5" i="4"/>
  <c r="A4" i="4"/>
  <c r="A3" i="4"/>
  <c r="A2" i="4"/>
  <c r="BC184" i="8"/>
  <c r="W175" i="8"/>
  <c r="V175" i="8"/>
  <c r="U175" i="8"/>
  <c r="T175" i="8"/>
  <c r="S175" i="8"/>
  <c r="R175" i="8"/>
  <c r="Q175" i="8"/>
  <c r="P175" i="8"/>
  <c r="O175" i="8"/>
  <c r="N175" i="8"/>
  <c r="M175" i="8"/>
  <c r="L175" i="8"/>
  <c r="K175" i="8"/>
  <c r="J175" i="8"/>
  <c r="I175" i="8"/>
  <c r="H175" i="8"/>
  <c r="G175" i="8"/>
  <c r="F175" i="8"/>
  <c r="E175" i="8"/>
  <c r="D175" i="8"/>
  <c r="C175" i="8"/>
  <c r="BQ174" i="8"/>
  <c r="X174" i="8" s="1"/>
  <c r="B174" i="8"/>
  <c r="BY174" i="8" s="1"/>
  <c r="BQ173" i="8"/>
  <c r="X173" i="8" s="1"/>
  <c r="B173" i="8"/>
  <c r="BY173" i="8" s="1"/>
  <c r="BQ172" i="8"/>
  <c r="X172" i="8" s="1"/>
  <c r="B172" i="8"/>
  <c r="BY172" i="8" s="1"/>
  <c r="BQ171" i="8"/>
  <c r="X171" i="8"/>
  <c r="B171" i="8"/>
  <c r="BY171" i="8" s="1"/>
  <c r="BQ170" i="8"/>
  <c r="X170" i="8" s="1"/>
  <c r="B170" i="8"/>
  <c r="BY170" i="8" s="1"/>
  <c r="BQ169" i="8"/>
  <c r="X169" i="8" s="1"/>
  <c r="B169" i="8"/>
  <c r="BY169" i="8" s="1"/>
  <c r="BQ168" i="8"/>
  <c r="X168" i="8"/>
  <c r="B168" i="8"/>
  <c r="BY168" i="8" s="1"/>
  <c r="BQ167" i="8"/>
  <c r="X167" i="8"/>
  <c r="B167" i="8"/>
  <c r="BY167" i="8" s="1"/>
  <c r="BQ166" i="8"/>
  <c r="X166" i="8" s="1"/>
  <c r="B166" i="8"/>
  <c r="BY166" i="8" s="1"/>
  <c r="BQ165" i="8"/>
  <c r="X165" i="8" s="1"/>
  <c r="B165" i="8"/>
  <c r="BY165" i="8" s="1"/>
  <c r="BQ164" i="8"/>
  <c r="X164" i="8" s="1"/>
  <c r="B164" i="8"/>
  <c r="BY164" i="8" s="1"/>
  <c r="BQ163" i="8"/>
  <c r="X163" i="8"/>
  <c r="B163" i="8"/>
  <c r="BY163" i="8" s="1"/>
  <c r="BQ162" i="8"/>
  <c r="X162" i="8" s="1"/>
  <c r="B162" i="8"/>
  <c r="BY162" i="8" s="1"/>
  <c r="BQ161" i="8"/>
  <c r="X161" i="8" s="1"/>
  <c r="B161" i="8"/>
  <c r="BY161" i="8" s="1"/>
  <c r="BQ160" i="8"/>
  <c r="X160" i="8"/>
  <c r="B160" i="8"/>
  <c r="BY160" i="8" s="1"/>
  <c r="BQ159" i="8"/>
  <c r="X159" i="8"/>
  <c r="B159" i="8"/>
  <c r="BY159" i="8" s="1"/>
  <c r="BQ158" i="8"/>
  <c r="X158" i="8" s="1"/>
  <c r="B158" i="8"/>
  <c r="BY158" i="8" s="1"/>
  <c r="BQ157" i="8"/>
  <c r="X157" i="8" s="1"/>
  <c r="B157" i="8"/>
  <c r="BY157" i="8" s="1"/>
  <c r="BQ156" i="8"/>
  <c r="X156" i="8" s="1"/>
  <c r="B156" i="8"/>
  <c r="BY156" i="8" s="1"/>
  <c r="BQ155" i="8"/>
  <c r="X155" i="8"/>
  <c r="B155" i="8"/>
  <c r="BY155" i="8" s="1"/>
  <c r="BQ154" i="8"/>
  <c r="X154" i="8" s="1"/>
  <c r="B154" i="8"/>
  <c r="BY154" i="8" s="1"/>
  <c r="BQ153" i="8"/>
  <c r="X153" i="8" s="1"/>
  <c r="B153" i="8"/>
  <c r="BY153" i="8" s="1"/>
  <c r="BQ152" i="8"/>
  <c r="X152" i="8" s="1"/>
  <c r="B152" i="8"/>
  <c r="BY152" i="8" s="1"/>
  <c r="BQ151" i="8"/>
  <c r="X151" i="8"/>
  <c r="B151" i="8"/>
  <c r="BY151" i="8" s="1"/>
  <c r="BQ150" i="8"/>
  <c r="X150" i="8" s="1"/>
  <c r="B150" i="8"/>
  <c r="BY150" i="8" s="1"/>
  <c r="BQ149" i="8"/>
  <c r="X149" i="8" s="1"/>
  <c r="B149" i="8"/>
  <c r="BY149" i="8" s="1"/>
  <c r="BQ148" i="8"/>
  <c r="X148" i="8" s="1"/>
  <c r="B148" i="8"/>
  <c r="BY148" i="8" s="1"/>
  <c r="BQ147" i="8"/>
  <c r="X147" i="8"/>
  <c r="B147" i="8"/>
  <c r="BY147" i="8" s="1"/>
  <c r="BQ146" i="8"/>
  <c r="X146" i="8" s="1"/>
  <c r="B146" i="8"/>
  <c r="BY146" i="8" s="1"/>
  <c r="BQ145" i="8"/>
  <c r="X145" i="8" s="1"/>
  <c r="B145" i="8"/>
  <c r="BY145" i="8" s="1"/>
  <c r="BQ144" i="8"/>
  <c r="X144" i="8" s="1"/>
  <c r="B144" i="8"/>
  <c r="BY144" i="8" s="1"/>
  <c r="BQ143" i="8"/>
  <c r="X143" i="8"/>
  <c r="B143" i="8"/>
  <c r="BY143" i="8" s="1"/>
  <c r="BQ142" i="8"/>
  <c r="X142" i="8" s="1"/>
  <c r="B142" i="8"/>
  <c r="BY142" i="8" s="1"/>
  <c r="BQ141" i="8"/>
  <c r="X141" i="8" s="1"/>
  <c r="B141" i="8"/>
  <c r="BY141" i="8" s="1"/>
  <c r="BQ140" i="8"/>
  <c r="X140" i="8" s="1"/>
  <c r="B140" i="8"/>
  <c r="BY140" i="8" s="1"/>
  <c r="BQ139" i="8"/>
  <c r="X139" i="8"/>
  <c r="B139" i="8"/>
  <c r="BY139" i="8" s="1"/>
  <c r="BQ138" i="8"/>
  <c r="X138" i="8" s="1"/>
  <c r="B138" i="8"/>
  <c r="BY138" i="8" s="1"/>
  <c r="BQ137" i="8"/>
  <c r="X137" i="8" s="1"/>
  <c r="B137" i="8"/>
  <c r="BY137" i="8" s="1"/>
  <c r="BQ136" i="8"/>
  <c r="X136" i="8"/>
  <c r="B136" i="8"/>
  <c r="BY136" i="8" s="1"/>
  <c r="BQ135" i="8"/>
  <c r="X135" i="8"/>
  <c r="B135" i="8"/>
  <c r="BY135" i="8" s="1"/>
  <c r="BQ134" i="8"/>
  <c r="X134" i="8" s="1"/>
  <c r="B134" i="8"/>
  <c r="BY134" i="8" s="1"/>
  <c r="BQ133" i="8"/>
  <c r="X133" i="8" s="1"/>
  <c r="B133" i="8"/>
  <c r="BY133" i="8" s="1"/>
  <c r="AK125" i="8"/>
  <c r="AJ125" i="8"/>
  <c r="AI125" i="8"/>
  <c r="AH125" i="8"/>
  <c r="AG125" i="8"/>
  <c r="AF125" i="8"/>
  <c r="AE125" i="8"/>
  <c r="AD125" i="8"/>
  <c r="AC125" i="8"/>
  <c r="AA125" i="8"/>
  <c r="Z125" i="8"/>
  <c r="Y125" i="8"/>
  <c r="W125" i="8"/>
  <c r="V125" i="8"/>
  <c r="U125" i="8"/>
  <c r="T125" i="8"/>
  <c r="BY125" i="8" s="1"/>
  <c r="S125" i="8"/>
  <c r="R125" i="8"/>
  <c r="Q125" i="8"/>
  <c r="P125" i="8"/>
  <c r="O125" i="8"/>
  <c r="N125" i="8"/>
  <c r="M125" i="8"/>
  <c r="L125" i="8"/>
  <c r="K125" i="8"/>
  <c r="J125" i="8"/>
  <c r="I125" i="8"/>
  <c r="H125" i="8"/>
  <c r="G125" i="8"/>
  <c r="F125" i="8"/>
  <c r="E125" i="8"/>
  <c r="D125" i="8"/>
  <c r="C125" i="8"/>
  <c r="CC124" i="8"/>
  <c r="CB124" i="8"/>
  <c r="BY124" i="8"/>
  <c r="BR124" i="8"/>
  <c r="BQ124" i="8"/>
  <c r="AB124" i="8"/>
  <c r="BU124" i="8" s="1"/>
  <c r="X124" i="8"/>
  <c r="B124" i="8"/>
  <c r="BX124" i="8" s="1"/>
  <c r="CC123" i="8"/>
  <c r="BY123" i="8"/>
  <c r="BU123" i="8"/>
  <c r="BR123" i="8"/>
  <c r="BQ123" i="8"/>
  <c r="AB123" i="8"/>
  <c r="CB123" i="8" s="1"/>
  <c r="X123" i="8"/>
  <c r="B123" i="8"/>
  <c r="BX123" i="8" s="1"/>
  <c r="CC122" i="8"/>
  <c r="CB122" i="8"/>
  <c r="BY122" i="8"/>
  <c r="BR122" i="8"/>
  <c r="BQ122" i="8"/>
  <c r="AB122" i="8"/>
  <c r="BU122" i="8" s="1"/>
  <c r="X122" i="8"/>
  <c r="B122" i="8"/>
  <c r="BX122" i="8" s="1"/>
  <c r="CC121" i="8"/>
  <c r="BY121" i="8"/>
  <c r="BR121" i="8"/>
  <c r="BQ121" i="8"/>
  <c r="AB121" i="8"/>
  <c r="X121" i="8"/>
  <c r="B121" i="8"/>
  <c r="BX121" i="8" s="1"/>
  <c r="CC120" i="8"/>
  <c r="CB120" i="8"/>
  <c r="BY120" i="8"/>
  <c r="BR120" i="8"/>
  <c r="BQ120" i="8"/>
  <c r="AB120" i="8"/>
  <c r="BU120" i="8" s="1"/>
  <c r="X120" i="8"/>
  <c r="B120" i="8"/>
  <c r="BX120" i="8" s="1"/>
  <c r="CC119" i="8"/>
  <c r="BY119" i="8"/>
  <c r="BR119" i="8"/>
  <c r="BQ119" i="8"/>
  <c r="AB119" i="8"/>
  <c r="X119" i="8"/>
  <c r="CB119" i="8" s="1"/>
  <c r="B119" i="8"/>
  <c r="BX119" i="8" s="1"/>
  <c r="CC118" i="8"/>
  <c r="CB118" i="8"/>
  <c r="BY118" i="8"/>
  <c r="BR118" i="8"/>
  <c r="BQ118" i="8"/>
  <c r="AB118" i="8"/>
  <c r="BU118" i="8" s="1"/>
  <c r="X118" i="8"/>
  <c r="B118" i="8"/>
  <c r="BX118" i="8" s="1"/>
  <c r="CC117" i="8"/>
  <c r="BY117" i="8"/>
  <c r="BR117" i="8"/>
  <c r="BQ117" i="8"/>
  <c r="AB117" i="8"/>
  <c r="AB125" i="8" s="1"/>
  <c r="X117" i="8"/>
  <c r="B117" i="8"/>
  <c r="B125" i="8" s="1"/>
  <c r="BQ125" i="8" s="1"/>
  <c r="C92" i="8"/>
  <c r="BX91" i="8"/>
  <c r="BP91" i="8"/>
  <c r="C91" i="8" s="1"/>
  <c r="BX90" i="8"/>
  <c r="BP90" i="8"/>
  <c r="C90" i="8"/>
  <c r="BY87" i="8"/>
  <c r="BP87" i="8"/>
  <c r="C87" i="8"/>
  <c r="BR87" i="8" s="1"/>
  <c r="BX86" i="8"/>
  <c r="BR86" i="8"/>
  <c r="C86" i="8"/>
  <c r="BY85" i="8"/>
  <c r="BP85" i="8"/>
  <c r="C85" i="8"/>
  <c r="BR85" i="8" s="1"/>
  <c r="C84" i="8"/>
  <c r="BY83" i="8"/>
  <c r="BP83" i="8"/>
  <c r="C83" i="8"/>
  <c r="BR83" i="8" s="1"/>
  <c r="C82" i="8"/>
  <c r="BR82" i="8" s="1"/>
  <c r="BY81" i="8"/>
  <c r="BP81" i="8"/>
  <c r="C81" i="8"/>
  <c r="BR81" i="8" s="1"/>
  <c r="BX80" i="8"/>
  <c r="C80" i="8"/>
  <c r="BZ79" i="8"/>
  <c r="BY79" i="8"/>
  <c r="BR79" i="8"/>
  <c r="BQ79" i="8"/>
  <c r="BP79" i="8"/>
  <c r="C79" i="8"/>
  <c r="BX79" i="8" s="1"/>
  <c r="BZ78" i="8"/>
  <c r="BR78" i="8"/>
  <c r="BQ78" i="8"/>
  <c r="C78" i="8"/>
  <c r="BX77" i="8"/>
  <c r="BP77" i="8"/>
  <c r="C77" i="8"/>
  <c r="BZ77" i="8" s="1"/>
  <c r="X73" i="8"/>
  <c r="W73" i="8"/>
  <c r="V73" i="8"/>
  <c r="U73" i="8"/>
  <c r="T73" i="8"/>
  <c r="S73" i="8"/>
  <c r="R73" i="8"/>
  <c r="Q73" i="8"/>
  <c r="P73" i="8"/>
  <c r="O73" i="8"/>
  <c r="N73" i="8"/>
  <c r="M73" i="8"/>
  <c r="L73" i="8"/>
  <c r="K73" i="8"/>
  <c r="J73" i="8"/>
  <c r="I73" i="8"/>
  <c r="H73" i="8"/>
  <c r="G73" i="8"/>
  <c r="F73" i="8"/>
  <c r="E73" i="8"/>
  <c r="D73" i="8"/>
  <c r="CB72" i="8"/>
  <c r="BZ72" i="8"/>
  <c r="BY72" i="8"/>
  <c r="BT72" i="8"/>
  <c r="BR72" i="8"/>
  <c r="BQ72" i="8"/>
  <c r="C72" i="8"/>
  <c r="CA72" i="8" s="1"/>
  <c r="C71" i="8"/>
  <c r="CB70" i="8"/>
  <c r="BZ70" i="8"/>
  <c r="BY70" i="8"/>
  <c r="BT70" i="8"/>
  <c r="BR70" i="8"/>
  <c r="BQ70" i="8"/>
  <c r="C70" i="8"/>
  <c r="CA70" i="8" s="1"/>
  <c r="CB69" i="8"/>
  <c r="CA69" i="8"/>
  <c r="C69" i="8"/>
  <c r="CB68" i="8"/>
  <c r="BZ68" i="8"/>
  <c r="BY68" i="8"/>
  <c r="BT68" i="8"/>
  <c r="BR68" i="8"/>
  <c r="BQ68" i="8"/>
  <c r="C68" i="8"/>
  <c r="CA68" i="8" s="1"/>
  <c r="C67" i="8"/>
  <c r="CB67" i="8" s="1"/>
  <c r="CB66" i="8"/>
  <c r="BZ66" i="8"/>
  <c r="BY66" i="8"/>
  <c r="BT66" i="8"/>
  <c r="BR66" i="8"/>
  <c r="BQ66" i="8"/>
  <c r="C66" i="8"/>
  <c r="CA66" i="8" s="1"/>
  <c r="CB65" i="8"/>
  <c r="BT65" i="8"/>
  <c r="BS65" i="8"/>
  <c r="C65" i="8"/>
  <c r="CB64" i="8"/>
  <c r="BZ64" i="8"/>
  <c r="BY64" i="8"/>
  <c r="BT64" i="8"/>
  <c r="BR64" i="8"/>
  <c r="BQ64" i="8"/>
  <c r="C64" i="8"/>
  <c r="CA64" i="8" s="1"/>
  <c r="CA63" i="8"/>
  <c r="BT63" i="8"/>
  <c r="C63" i="8"/>
  <c r="BS63" i="8" s="1"/>
  <c r="CB62" i="8"/>
  <c r="BZ62" i="8"/>
  <c r="BY62" i="8"/>
  <c r="BT62" i="8"/>
  <c r="BR62" i="8"/>
  <c r="BQ62" i="8"/>
  <c r="C62" i="8"/>
  <c r="CA62" i="8" s="1"/>
  <c r="AX58" i="8"/>
  <c r="AW58" i="8"/>
  <c r="AV58" i="8"/>
  <c r="AU58" i="8"/>
  <c r="AT58" i="8"/>
  <c r="AS58" i="8"/>
  <c r="AR58" i="8"/>
  <c r="AQ58" i="8"/>
  <c r="AP58" i="8"/>
  <c r="AN58" i="8"/>
  <c r="AM58" i="8"/>
  <c r="AL58" i="8"/>
  <c r="AK58" i="8"/>
  <c r="AJ58" i="8"/>
  <c r="AI58" i="8"/>
  <c r="AH58" i="8"/>
  <c r="AG58" i="8"/>
  <c r="AF58" i="8"/>
  <c r="CD58" i="8" s="1"/>
  <c r="AE58" i="8"/>
  <c r="AD58" i="8"/>
  <c r="AC58" i="8"/>
  <c r="AA58" i="8"/>
  <c r="Z58" i="8"/>
  <c r="Y58" i="8"/>
  <c r="BV58" i="8" s="1"/>
  <c r="W58" i="8"/>
  <c r="V58" i="8"/>
  <c r="U58" i="8"/>
  <c r="T58" i="8"/>
  <c r="S58" i="8"/>
  <c r="R58" i="8"/>
  <c r="Q58" i="8"/>
  <c r="P58" i="8"/>
  <c r="O58" i="8"/>
  <c r="N58" i="8"/>
  <c r="M58" i="8"/>
  <c r="L58" i="8"/>
  <c r="K58" i="8"/>
  <c r="J58" i="8"/>
  <c r="I58" i="8"/>
  <c r="H58" i="8"/>
  <c r="G58" i="8"/>
  <c r="F58" i="8"/>
  <c r="E58" i="8"/>
  <c r="D58" i="8"/>
  <c r="C58" i="8"/>
  <c r="CD57" i="8"/>
  <c r="CC57" i="8"/>
  <c r="BX57" i="8"/>
  <c r="BV57" i="8"/>
  <c r="BP57" i="8"/>
  <c r="AB57" i="8"/>
  <c r="X57" i="8"/>
  <c r="B57" i="8"/>
  <c r="CB57" i="8" s="1"/>
  <c r="CD56" i="8"/>
  <c r="CC56" i="8"/>
  <c r="BV56" i="8"/>
  <c r="BU56" i="8"/>
  <c r="BP56" i="8"/>
  <c r="AB56" i="8"/>
  <c r="X56" i="8"/>
  <c r="B56" i="8"/>
  <c r="CA56" i="8" s="1"/>
  <c r="CD55" i="8"/>
  <c r="CC55" i="8"/>
  <c r="CA55" i="8"/>
  <c r="BY55" i="8"/>
  <c r="BX55" i="8"/>
  <c r="BV55" i="8"/>
  <c r="BT55" i="8"/>
  <c r="BS55" i="8"/>
  <c r="BR55" i="8"/>
  <c r="AB55" i="8"/>
  <c r="X55" i="8"/>
  <c r="B55" i="8"/>
  <c r="CD54" i="8"/>
  <c r="BY54" i="8"/>
  <c r="BV54" i="8"/>
  <c r="BQ54" i="8"/>
  <c r="BP54" i="8"/>
  <c r="AB54" i="8"/>
  <c r="B54" i="8"/>
  <c r="CC54" i="8" s="1"/>
  <c r="CE53" i="8"/>
  <c r="CD53" i="8"/>
  <c r="BY53" i="8"/>
  <c r="BW53" i="8"/>
  <c r="BV53" i="8"/>
  <c r="BQ53" i="8"/>
  <c r="AB53" i="8"/>
  <c r="X53" i="8"/>
  <c r="B53" i="8"/>
  <c r="CE52" i="8"/>
  <c r="CD52" i="8"/>
  <c r="BW52" i="8"/>
  <c r="BV52" i="8"/>
  <c r="AB52" i="8"/>
  <c r="X52" i="8"/>
  <c r="B52" i="8"/>
  <c r="CB52" i="8" s="1"/>
  <c r="CE51" i="8"/>
  <c r="CD51" i="8"/>
  <c r="CB51" i="8"/>
  <c r="CA51" i="8"/>
  <c r="BW51" i="8"/>
  <c r="BV51" i="8"/>
  <c r="BU51" i="8"/>
  <c r="BP51" i="8"/>
  <c r="AB51" i="8"/>
  <c r="X51" i="8"/>
  <c r="B51" i="8"/>
  <c r="BY51" i="8" s="1"/>
  <c r="CD50" i="8"/>
  <c r="BV50" i="8"/>
  <c r="BU50" i="8"/>
  <c r="AB50" i="8"/>
  <c r="CB50" i="8" s="1"/>
  <c r="X50" i="8"/>
  <c r="B50" i="8"/>
  <c r="CA50" i="8" s="1"/>
  <c r="CD49" i="8"/>
  <c r="BY49" i="8"/>
  <c r="BV49" i="8"/>
  <c r="AB49" i="8"/>
  <c r="X49" i="8"/>
  <c r="B49" i="8"/>
  <c r="CC49" i="8" s="1"/>
  <c r="CD48" i="8"/>
  <c r="CA48" i="8"/>
  <c r="BV48" i="8"/>
  <c r="AB48" i="8"/>
  <c r="X48" i="8"/>
  <c r="B48" i="8"/>
  <c r="CD47" i="8"/>
  <c r="CA47" i="8"/>
  <c r="BZ47" i="8"/>
  <c r="BY47" i="8"/>
  <c r="BV47" i="8"/>
  <c r="BT47" i="8"/>
  <c r="BR47" i="8"/>
  <c r="BP47" i="8"/>
  <c r="AB47" i="8"/>
  <c r="X47" i="8"/>
  <c r="B47" i="8"/>
  <c r="CA46" i="8"/>
  <c r="BZ46" i="8"/>
  <c r="BT46" i="8"/>
  <c r="BR46" i="8"/>
  <c r="BP46" i="8"/>
  <c r="AB46" i="8"/>
  <c r="X46" i="8"/>
  <c r="B46" i="8"/>
  <c r="CD45" i="8"/>
  <c r="BV45" i="8"/>
  <c r="AB45" i="8"/>
  <c r="X45" i="8"/>
  <c r="B45" i="8"/>
  <c r="CD44" i="8"/>
  <c r="CA44" i="8"/>
  <c r="BZ44" i="8"/>
  <c r="BV44" i="8"/>
  <c r="BT44" i="8"/>
  <c r="BP44" i="8"/>
  <c r="AB44" i="8"/>
  <c r="BU44" i="8" s="1"/>
  <c r="X44" i="8"/>
  <c r="B44" i="8"/>
  <c r="BY44" i="8" s="1"/>
  <c r="CD43" i="8"/>
  <c r="CC43" i="8"/>
  <c r="CA43" i="8"/>
  <c r="BY43" i="8"/>
  <c r="BX43" i="8"/>
  <c r="BV43" i="8"/>
  <c r="BT43" i="8"/>
  <c r="BS43" i="8"/>
  <c r="BR43" i="8"/>
  <c r="BP43" i="8"/>
  <c r="AB43" i="8"/>
  <c r="CB43" i="8" s="1"/>
  <c r="B43" i="8"/>
  <c r="BZ43" i="8" s="1"/>
  <c r="CD42" i="8"/>
  <c r="BV42" i="8"/>
  <c r="AB42" i="8"/>
  <c r="X42" i="8"/>
  <c r="B42" i="8"/>
  <c r="BU42" i="8" s="1"/>
  <c r="CD41" i="8"/>
  <c r="CA41" i="8"/>
  <c r="BZ41" i="8"/>
  <c r="BV41" i="8"/>
  <c r="BS41" i="8"/>
  <c r="BQ41" i="8"/>
  <c r="AB41" i="8"/>
  <c r="CB41" i="8" s="1"/>
  <c r="B41" i="8"/>
  <c r="CD40" i="8"/>
  <c r="BV40" i="8"/>
  <c r="AB40" i="8"/>
  <c r="X40" i="8"/>
  <c r="B40" i="8"/>
  <c r="BX40" i="8" s="1"/>
  <c r="CD39" i="8"/>
  <c r="CA39" i="8"/>
  <c r="BZ39" i="8"/>
  <c r="BV39" i="8"/>
  <c r="BT39" i="8"/>
  <c r="BP39" i="8"/>
  <c r="AB39" i="8"/>
  <c r="BU39" i="8" s="1"/>
  <c r="X39" i="8"/>
  <c r="B39" i="8"/>
  <c r="BY39" i="8" s="1"/>
  <c r="CD38" i="8"/>
  <c r="CC38" i="8"/>
  <c r="CA38" i="8"/>
  <c r="BY38" i="8"/>
  <c r="BX38" i="8"/>
  <c r="BV38" i="8"/>
  <c r="BT38" i="8"/>
  <c r="BS38" i="8"/>
  <c r="BR38" i="8"/>
  <c r="BP38" i="8"/>
  <c r="AB38" i="8"/>
  <c r="CB38" i="8" s="1"/>
  <c r="B38" i="8"/>
  <c r="BZ38" i="8" s="1"/>
  <c r="CD37" i="8"/>
  <c r="CB37" i="8"/>
  <c r="BV37" i="8"/>
  <c r="BQ37" i="8"/>
  <c r="AB37" i="8"/>
  <c r="B37" i="8"/>
  <c r="CD36" i="8"/>
  <c r="CA36" i="8"/>
  <c r="BZ36" i="8"/>
  <c r="BY36" i="8"/>
  <c r="BV36" i="8"/>
  <c r="BT36" i="8"/>
  <c r="BR36" i="8"/>
  <c r="BP36" i="8"/>
  <c r="AB36" i="8"/>
  <c r="X36" i="8"/>
  <c r="B36" i="8"/>
  <c r="CD35" i="8"/>
  <c r="CC35" i="8"/>
  <c r="CB35" i="8"/>
  <c r="CA35" i="8"/>
  <c r="BY35" i="8"/>
  <c r="BX35" i="8"/>
  <c r="BV35" i="8"/>
  <c r="BT35" i="8"/>
  <c r="BS35" i="8"/>
  <c r="BR35" i="8"/>
  <c r="BP35" i="8"/>
  <c r="AB35" i="8"/>
  <c r="B35" i="8"/>
  <c r="BZ35" i="8" s="1"/>
  <c r="CD34" i="8"/>
  <c r="BZ34" i="8"/>
  <c r="BV34" i="8"/>
  <c r="BU34" i="8"/>
  <c r="BT34" i="8"/>
  <c r="AB34" i="8"/>
  <c r="X34" i="8"/>
  <c r="B34" i="8"/>
  <c r="CD33" i="8"/>
  <c r="CA33" i="8"/>
  <c r="BZ33" i="8"/>
  <c r="BX33" i="8"/>
  <c r="BV33" i="8"/>
  <c r="BS33" i="8"/>
  <c r="BR33" i="8"/>
  <c r="BQ33" i="8"/>
  <c r="AB33" i="8"/>
  <c r="X33" i="8"/>
  <c r="B33" i="8"/>
  <c r="CC33" i="8" s="1"/>
  <c r="CD32" i="8"/>
  <c r="CC32" i="8"/>
  <c r="BY32" i="8"/>
  <c r="BX32" i="8"/>
  <c r="BV32" i="8"/>
  <c r="BT32" i="8"/>
  <c r="BS32" i="8"/>
  <c r="BQ32" i="8"/>
  <c r="AB32" i="8"/>
  <c r="X32" i="8"/>
  <c r="CB32" i="8" s="1"/>
  <c r="B32" i="8"/>
  <c r="CD31" i="8"/>
  <c r="CB31" i="8"/>
  <c r="CA31" i="8"/>
  <c r="BZ31" i="8"/>
  <c r="BX31" i="8"/>
  <c r="BV31" i="8"/>
  <c r="BU31" i="8"/>
  <c r="BS31" i="8"/>
  <c r="BR31" i="8"/>
  <c r="BQ31" i="8"/>
  <c r="AB31" i="8"/>
  <c r="X31" i="8"/>
  <c r="B31" i="8"/>
  <c r="CC31" i="8" s="1"/>
  <c r="CD30" i="8"/>
  <c r="BZ30" i="8"/>
  <c r="BV30" i="8"/>
  <c r="BU30" i="8"/>
  <c r="BT30" i="8"/>
  <c r="AB30" i="8"/>
  <c r="X30" i="8"/>
  <c r="B30" i="8"/>
  <c r="CD29" i="8"/>
  <c r="CA29" i="8"/>
  <c r="BZ29" i="8"/>
  <c r="BX29" i="8"/>
  <c r="BV29" i="8"/>
  <c r="BS29" i="8"/>
  <c r="BR29" i="8"/>
  <c r="BQ29" i="8"/>
  <c r="AB29" i="8"/>
  <c r="X29" i="8"/>
  <c r="B29" i="8"/>
  <c r="CC29" i="8" s="1"/>
  <c r="CD28" i="8"/>
  <c r="CC28" i="8"/>
  <c r="CB28" i="8"/>
  <c r="BX28" i="8"/>
  <c r="BV28" i="8"/>
  <c r="BS28" i="8"/>
  <c r="BQ28" i="8"/>
  <c r="AB28" i="8"/>
  <c r="B28" i="8"/>
  <c r="CD27" i="8"/>
  <c r="CA27" i="8"/>
  <c r="BV27" i="8"/>
  <c r="BT27" i="8"/>
  <c r="AB27" i="8"/>
  <c r="BU27" i="8" s="1"/>
  <c r="X27" i="8"/>
  <c r="B27" i="8"/>
  <c r="BP27" i="8" s="1"/>
  <c r="CD26" i="8"/>
  <c r="CC26" i="8"/>
  <c r="CA26" i="8"/>
  <c r="BY26" i="8"/>
  <c r="BX26" i="8"/>
  <c r="BV26" i="8"/>
  <c r="BT26" i="8"/>
  <c r="BS26" i="8"/>
  <c r="BR26" i="8"/>
  <c r="AB26" i="8"/>
  <c r="X26" i="8"/>
  <c r="B26" i="8"/>
  <c r="CD25" i="8"/>
  <c r="CC25" i="8"/>
  <c r="BV25" i="8"/>
  <c r="BU25" i="8"/>
  <c r="BP25" i="8"/>
  <c r="AB25" i="8"/>
  <c r="X25" i="8"/>
  <c r="B25" i="8"/>
  <c r="BY25" i="8" s="1"/>
  <c r="CD24" i="8"/>
  <c r="CC24" i="8"/>
  <c r="CA24" i="8"/>
  <c r="BY24" i="8"/>
  <c r="BX24" i="8"/>
  <c r="BV24" i="8"/>
  <c r="BT24" i="8"/>
  <c r="BS24" i="8"/>
  <c r="BR24" i="8"/>
  <c r="AB24" i="8"/>
  <c r="X24" i="8"/>
  <c r="B24" i="8"/>
  <c r="CB23" i="8"/>
  <c r="BT23" i="8"/>
  <c r="AB23" i="8"/>
  <c r="X23" i="8"/>
  <c r="B23" i="8"/>
  <c r="CD22" i="8"/>
  <c r="BZ22" i="8"/>
  <c r="BY22" i="8"/>
  <c r="BV22" i="8"/>
  <c r="BT22" i="8"/>
  <c r="BR22" i="8"/>
  <c r="AB22" i="8"/>
  <c r="X22" i="8"/>
  <c r="B22" i="8"/>
  <c r="CA22" i="8" s="1"/>
  <c r="CA21" i="8"/>
  <c r="BZ21" i="8"/>
  <c r="BT21" i="8"/>
  <c r="BR21" i="8"/>
  <c r="AB21" i="8"/>
  <c r="X21" i="8"/>
  <c r="B21" i="8"/>
  <c r="CB21" i="8" s="1"/>
  <c r="CD20" i="8"/>
  <c r="BV20" i="8"/>
  <c r="AB20" i="8"/>
  <c r="X20" i="8"/>
  <c r="B20" i="8"/>
  <c r="BY20" i="8" s="1"/>
  <c r="BZ19" i="8"/>
  <c r="BY19" i="8"/>
  <c r="BS19" i="8"/>
  <c r="BR19" i="8"/>
  <c r="AB19" i="8"/>
  <c r="X19" i="8"/>
  <c r="B19" i="8"/>
  <c r="CB19" i="8" s="1"/>
  <c r="CE18" i="8"/>
  <c r="CD18" i="8"/>
  <c r="CB18" i="8"/>
  <c r="BX18" i="8"/>
  <c r="BW18" i="8"/>
  <c r="BV18" i="8"/>
  <c r="BS18" i="8"/>
  <c r="BR18" i="8"/>
  <c r="AB18" i="8"/>
  <c r="X18" i="8"/>
  <c r="B18" i="8"/>
  <c r="BZ18" i="8" s="1"/>
  <c r="CD17" i="8"/>
  <c r="CA17" i="8"/>
  <c r="BV17" i="8"/>
  <c r="BU17" i="8"/>
  <c r="BP17" i="8"/>
  <c r="AB17" i="8"/>
  <c r="X17" i="8"/>
  <c r="B17" i="8"/>
  <c r="CD16" i="8"/>
  <c r="CC16" i="8"/>
  <c r="CA16" i="8"/>
  <c r="BY16" i="8"/>
  <c r="BX16" i="8"/>
  <c r="BV16" i="8"/>
  <c r="BT16" i="8"/>
  <c r="BS16" i="8"/>
  <c r="BR16" i="8"/>
  <c r="AB16" i="8"/>
  <c r="X16" i="8"/>
  <c r="B16" i="8"/>
  <c r="CD15" i="8"/>
  <c r="BV15" i="8"/>
  <c r="AB15" i="8"/>
  <c r="X15" i="8"/>
  <c r="B15" i="8"/>
  <c r="BX14" i="8"/>
  <c r="BQ14" i="8"/>
  <c r="X14" i="8"/>
  <c r="B14" i="8"/>
  <c r="CA14" i="8" s="1"/>
  <c r="CD13" i="8"/>
  <c r="BZ13" i="8"/>
  <c r="BX13" i="8"/>
  <c r="BV13" i="8"/>
  <c r="BS13" i="8"/>
  <c r="BR13" i="8"/>
  <c r="BQ13" i="8"/>
  <c r="AB13" i="8"/>
  <c r="X13" i="8"/>
  <c r="CB13" i="8" s="1"/>
  <c r="B13" i="8"/>
  <c r="CD12" i="8"/>
  <c r="BV12" i="8"/>
  <c r="AB12" i="8"/>
  <c r="X12" i="8"/>
  <c r="B12" i="8"/>
  <c r="A5" i="8"/>
  <c r="A4" i="8"/>
  <c r="A3" i="8"/>
  <c r="A2" i="8"/>
  <c r="BC184" i="9"/>
  <c r="W175" i="9"/>
  <c r="V175" i="9"/>
  <c r="U175" i="9"/>
  <c r="T175" i="9"/>
  <c r="S175" i="9"/>
  <c r="R175" i="9"/>
  <c r="Q175" i="9"/>
  <c r="P175" i="9"/>
  <c r="O175" i="9"/>
  <c r="N175" i="9"/>
  <c r="M175" i="9"/>
  <c r="L175" i="9"/>
  <c r="K175" i="9"/>
  <c r="J175" i="9"/>
  <c r="I175" i="9"/>
  <c r="H175" i="9"/>
  <c r="G175" i="9"/>
  <c r="F175" i="9"/>
  <c r="E175" i="9"/>
  <c r="D175" i="9"/>
  <c r="C175" i="9"/>
  <c r="BY174" i="9"/>
  <c r="BQ174" i="9"/>
  <c r="X174" i="9"/>
  <c r="B174" i="9"/>
  <c r="BY173" i="9"/>
  <c r="BQ173" i="9"/>
  <c r="X173" i="9"/>
  <c r="B173" i="9"/>
  <c r="BY172" i="9"/>
  <c r="BQ172" i="9"/>
  <c r="X172" i="9"/>
  <c r="B172" i="9"/>
  <c r="BY171" i="9"/>
  <c r="BQ171" i="9"/>
  <c r="X171" i="9"/>
  <c r="B171" i="9"/>
  <c r="BY170" i="9"/>
  <c r="BQ170" i="9"/>
  <c r="X170" i="9"/>
  <c r="B170" i="9"/>
  <c r="BY169" i="9"/>
  <c r="BQ169" i="9"/>
  <c r="X169" i="9"/>
  <c r="B169" i="9"/>
  <c r="BY168" i="9"/>
  <c r="BQ168" i="9"/>
  <c r="X168" i="9"/>
  <c r="B168" i="9"/>
  <c r="BY167" i="9"/>
  <c r="BQ167" i="9"/>
  <c r="X167" i="9"/>
  <c r="B167" i="9"/>
  <c r="BY166" i="9"/>
  <c r="BQ166" i="9"/>
  <c r="X166" i="9"/>
  <c r="B166" i="9"/>
  <c r="BY165" i="9"/>
  <c r="BQ165" i="9"/>
  <c r="X165" i="9"/>
  <c r="B165" i="9"/>
  <c r="BY164" i="9"/>
  <c r="BQ164" i="9"/>
  <c r="X164" i="9"/>
  <c r="B164" i="9"/>
  <c r="BY163" i="9"/>
  <c r="BQ163" i="9"/>
  <c r="X163" i="9"/>
  <c r="B163" i="9"/>
  <c r="BY162" i="9"/>
  <c r="BQ162" i="9"/>
  <c r="X162" i="9"/>
  <c r="B162" i="9"/>
  <c r="BY161" i="9"/>
  <c r="BQ161" i="9"/>
  <c r="X161" i="9"/>
  <c r="B161" i="9"/>
  <c r="BY160" i="9"/>
  <c r="BQ160" i="9"/>
  <c r="X160" i="9"/>
  <c r="B160" i="9"/>
  <c r="BY159" i="9"/>
  <c r="BQ159" i="9"/>
  <c r="X159" i="9"/>
  <c r="B159" i="9"/>
  <c r="BY158" i="9"/>
  <c r="BQ158" i="9"/>
  <c r="X158" i="9"/>
  <c r="B158" i="9"/>
  <c r="BY157" i="9"/>
  <c r="BQ157" i="9"/>
  <c r="X157" i="9"/>
  <c r="B157" i="9"/>
  <c r="BY156" i="9"/>
  <c r="BQ156" i="9"/>
  <c r="X156" i="9"/>
  <c r="B156" i="9"/>
  <c r="BY155" i="9"/>
  <c r="BQ155" i="9"/>
  <c r="X155" i="9"/>
  <c r="B155" i="9"/>
  <c r="BY154" i="9"/>
  <c r="BQ154" i="9"/>
  <c r="X154" i="9"/>
  <c r="B154" i="9"/>
  <c r="BY153" i="9"/>
  <c r="BQ153" i="9"/>
  <c r="X153" i="9"/>
  <c r="B153" i="9"/>
  <c r="BY152" i="9"/>
  <c r="BQ152" i="9"/>
  <c r="X152" i="9"/>
  <c r="B152" i="9"/>
  <c r="BY151" i="9"/>
  <c r="BQ151" i="9"/>
  <c r="X151" i="9"/>
  <c r="B151" i="9"/>
  <c r="BY150" i="9"/>
  <c r="BQ150" i="9"/>
  <c r="X150" i="9"/>
  <c r="B150" i="9"/>
  <c r="BY149" i="9"/>
  <c r="BQ149" i="9"/>
  <c r="X149" i="9"/>
  <c r="B149" i="9"/>
  <c r="BY148" i="9"/>
  <c r="BQ148" i="9"/>
  <c r="X148" i="9"/>
  <c r="B148" i="9"/>
  <c r="BY147" i="9"/>
  <c r="BQ147" i="9"/>
  <c r="X147" i="9"/>
  <c r="B147" i="9"/>
  <c r="BY146" i="9"/>
  <c r="BQ146" i="9"/>
  <c r="X146" i="9"/>
  <c r="B146" i="9"/>
  <c r="BY145" i="9"/>
  <c r="BQ145" i="9"/>
  <c r="X145" i="9"/>
  <c r="B145" i="9"/>
  <c r="BY144" i="9"/>
  <c r="BQ144" i="9"/>
  <c r="X144" i="9"/>
  <c r="B144" i="9"/>
  <c r="BY143" i="9"/>
  <c r="BQ143" i="9"/>
  <c r="X143" i="9"/>
  <c r="B143" i="9"/>
  <c r="BY142" i="9"/>
  <c r="BQ142" i="9"/>
  <c r="X142" i="9"/>
  <c r="B142" i="9"/>
  <c r="BY141" i="9"/>
  <c r="BQ141" i="9"/>
  <c r="X141" i="9"/>
  <c r="B141" i="9"/>
  <c r="BY140" i="9"/>
  <c r="BQ140" i="9"/>
  <c r="X140" i="9"/>
  <c r="B140" i="9"/>
  <c r="BY139" i="9"/>
  <c r="BQ139" i="9"/>
  <c r="X139" i="9"/>
  <c r="B139" i="9"/>
  <c r="BY138" i="9"/>
  <c r="BQ138" i="9"/>
  <c r="X138" i="9"/>
  <c r="B138" i="9"/>
  <c r="BY137" i="9"/>
  <c r="BQ137" i="9"/>
  <c r="X137" i="9"/>
  <c r="B137" i="9"/>
  <c r="BY136" i="9"/>
  <c r="BQ136" i="9"/>
  <c r="X136" i="9"/>
  <c r="B136" i="9"/>
  <c r="BY135" i="9"/>
  <c r="BQ135" i="9"/>
  <c r="X135" i="9"/>
  <c r="B135" i="9"/>
  <c r="BY134" i="9"/>
  <c r="BQ134" i="9"/>
  <c r="X134" i="9"/>
  <c r="B134" i="9"/>
  <c r="BY133" i="9"/>
  <c r="BQ133" i="9"/>
  <c r="X133" i="9"/>
  <c r="B133" i="9"/>
  <c r="B175" i="9" s="1"/>
  <c r="BR125" i="9"/>
  <c r="AK125" i="9"/>
  <c r="AJ125" i="9"/>
  <c r="AI125" i="9"/>
  <c r="AH125" i="9"/>
  <c r="AG125" i="9"/>
  <c r="AF125" i="9"/>
  <c r="AE125" i="9"/>
  <c r="AD125" i="9"/>
  <c r="AC125" i="9"/>
  <c r="AB125" i="9"/>
  <c r="AA125" i="9"/>
  <c r="Z125" i="9"/>
  <c r="Y125" i="9"/>
  <c r="X125" i="9"/>
  <c r="W125" i="9"/>
  <c r="V125" i="9"/>
  <c r="U125" i="9"/>
  <c r="T125" i="9"/>
  <c r="S125" i="9"/>
  <c r="R125" i="9"/>
  <c r="Q125" i="9"/>
  <c r="P125" i="9"/>
  <c r="O125" i="9"/>
  <c r="N125" i="9"/>
  <c r="M125" i="9"/>
  <c r="L125" i="9"/>
  <c r="K125" i="9"/>
  <c r="J125" i="9"/>
  <c r="I125" i="9"/>
  <c r="H125" i="9"/>
  <c r="G125" i="9"/>
  <c r="F125" i="9"/>
  <c r="E125" i="9"/>
  <c r="D125" i="9"/>
  <c r="C125" i="9"/>
  <c r="CC124" i="9"/>
  <c r="BU124" i="9"/>
  <c r="BR124" i="9"/>
  <c r="AB124" i="9"/>
  <c r="CB124" i="9" s="1"/>
  <c r="X124" i="9"/>
  <c r="B124" i="9"/>
  <c r="BX124" i="9" s="1"/>
  <c r="CC123" i="9"/>
  <c r="BU123" i="9"/>
  <c r="BR123" i="9"/>
  <c r="AB123" i="9"/>
  <c r="CB123" i="9" s="1"/>
  <c r="X123" i="9"/>
  <c r="B123" i="9"/>
  <c r="BX123" i="9" s="1"/>
  <c r="CC122" i="9"/>
  <c r="BU122" i="9"/>
  <c r="BR122" i="9"/>
  <c r="AB122" i="9"/>
  <c r="CB122" i="9" s="1"/>
  <c r="X122" i="9"/>
  <c r="B122" i="9"/>
  <c r="BX122" i="9" s="1"/>
  <c r="CC121" i="9"/>
  <c r="BU121" i="9"/>
  <c r="BR121" i="9"/>
  <c r="AB121" i="9"/>
  <c r="CB121" i="9" s="1"/>
  <c r="X121" i="9"/>
  <c r="B121" i="9"/>
  <c r="BX121" i="9" s="1"/>
  <c r="CC120" i="9"/>
  <c r="BU120" i="9"/>
  <c r="BR120" i="9"/>
  <c r="AB120" i="9"/>
  <c r="CB120" i="9" s="1"/>
  <c r="X120" i="9"/>
  <c r="B120" i="9"/>
  <c r="BX120" i="9" s="1"/>
  <c r="CC119" i="9"/>
  <c r="BU119" i="9"/>
  <c r="BR119" i="9"/>
  <c r="AB119" i="9"/>
  <c r="CB119" i="9" s="1"/>
  <c r="X119" i="9"/>
  <c r="B119" i="9"/>
  <c r="BX119" i="9" s="1"/>
  <c r="CC118" i="9"/>
  <c r="BU118" i="9"/>
  <c r="BR118" i="9"/>
  <c r="AB118" i="9"/>
  <c r="CB118" i="9" s="1"/>
  <c r="X118" i="9"/>
  <c r="B118" i="9"/>
  <c r="BX118" i="9" s="1"/>
  <c r="CC117" i="9"/>
  <c r="BU117" i="9"/>
  <c r="BR117" i="9"/>
  <c r="AB117" i="9"/>
  <c r="CB117" i="9" s="1"/>
  <c r="X117" i="9"/>
  <c r="B117" i="9"/>
  <c r="B125" i="9" s="1"/>
  <c r="C92" i="9"/>
  <c r="BX91" i="9"/>
  <c r="BP91" i="9"/>
  <c r="C91" i="9"/>
  <c r="BX90" i="9"/>
  <c r="BP90" i="9"/>
  <c r="C90" i="9" s="1"/>
  <c r="BZ87" i="9"/>
  <c r="BY87" i="9"/>
  <c r="BX87" i="9"/>
  <c r="BQ87" i="9"/>
  <c r="BP87" i="9"/>
  <c r="X87" i="9"/>
  <c r="C87" i="9"/>
  <c r="BR87" i="9" s="1"/>
  <c r="BZ86" i="9"/>
  <c r="BY86" i="9"/>
  <c r="BX86" i="9"/>
  <c r="BQ86" i="9"/>
  <c r="BP86" i="9"/>
  <c r="C86" i="9"/>
  <c r="BR86" i="9" s="1"/>
  <c r="X86" i="9" s="1"/>
  <c r="BZ85" i="9"/>
  <c r="BY85" i="9"/>
  <c r="BX85" i="9"/>
  <c r="BQ85" i="9"/>
  <c r="BP85" i="9"/>
  <c r="X85" i="9" s="1"/>
  <c r="C85" i="9"/>
  <c r="BR85" i="9" s="1"/>
  <c r="BZ84" i="9"/>
  <c r="BY84" i="9"/>
  <c r="BX84" i="9"/>
  <c r="BQ84" i="9"/>
  <c r="BP84" i="9"/>
  <c r="X84" i="9"/>
  <c r="C84" i="9"/>
  <c r="BR84" i="9" s="1"/>
  <c r="BZ83" i="9"/>
  <c r="BY83" i="9"/>
  <c r="BX83" i="9"/>
  <c r="BQ83" i="9"/>
  <c r="BP83" i="9"/>
  <c r="C83" i="9"/>
  <c r="BR83" i="9" s="1"/>
  <c r="X83" i="9" s="1"/>
  <c r="BZ82" i="9"/>
  <c r="BY82" i="9"/>
  <c r="BX82" i="9"/>
  <c r="BQ82" i="9"/>
  <c r="BP82" i="9"/>
  <c r="C82" i="9"/>
  <c r="BR82" i="9" s="1"/>
  <c r="X82" i="9" s="1"/>
  <c r="BZ81" i="9"/>
  <c r="BY81" i="9"/>
  <c r="BX81" i="9"/>
  <c r="BQ81" i="9"/>
  <c r="BP81" i="9"/>
  <c r="X81" i="9" s="1"/>
  <c r="C81" i="9"/>
  <c r="BR81" i="9" s="1"/>
  <c r="BZ80" i="9"/>
  <c r="BY80" i="9"/>
  <c r="BX80" i="9"/>
  <c r="BQ80" i="9"/>
  <c r="BP80" i="9"/>
  <c r="X80" i="9" s="1"/>
  <c r="C80" i="9"/>
  <c r="BR80" i="9" s="1"/>
  <c r="BY79" i="9"/>
  <c r="BR79" i="9"/>
  <c r="C79" i="9"/>
  <c r="BY78" i="9"/>
  <c r="BX78" i="9"/>
  <c r="BQ78" i="9"/>
  <c r="BP78" i="9"/>
  <c r="C78" i="9"/>
  <c r="BZ78" i="9" s="1"/>
  <c r="BZ77" i="9"/>
  <c r="C77" i="9"/>
  <c r="X73" i="9"/>
  <c r="W73" i="9"/>
  <c r="V73" i="9"/>
  <c r="U73" i="9"/>
  <c r="T73" i="9"/>
  <c r="S73" i="9"/>
  <c r="R73" i="9"/>
  <c r="Q73" i="9"/>
  <c r="P73" i="9"/>
  <c r="O73" i="9"/>
  <c r="N73" i="9"/>
  <c r="M73" i="9"/>
  <c r="L73" i="9"/>
  <c r="K73" i="9"/>
  <c r="J73" i="9"/>
  <c r="I73" i="9"/>
  <c r="H73" i="9"/>
  <c r="G73" i="9"/>
  <c r="F73" i="9"/>
  <c r="E73" i="9"/>
  <c r="D73" i="9"/>
  <c r="CA72" i="9"/>
  <c r="BT72" i="9"/>
  <c r="C72" i="9"/>
  <c r="CA71" i="9"/>
  <c r="BS71" i="9"/>
  <c r="BR71" i="9"/>
  <c r="C71" i="9"/>
  <c r="CB70" i="9"/>
  <c r="CA70" i="9"/>
  <c r="BS70" i="9"/>
  <c r="BQ70" i="9"/>
  <c r="C70" i="9"/>
  <c r="CA69" i="9"/>
  <c r="BZ69" i="9"/>
  <c r="BS69" i="9"/>
  <c r="BR69" i="9"/>
  <c r="BQ69" i="9"/>
  <c r="C69" i="9"/>
  <c r="CB68" i="9"/>
  <c r="CA68" i="9"/>
  <c r="BY68" i="9"/>
  <c r="BS68" i="9"/>
  <c r="BQ68" i="9"/>
  <c r="C68" i="9"/>
  <c r="C67" i="9"/>
  <c r="BZ67" i="9" s="1"/>
  <c r="C66" i="9"/>
  <c r="BY65" i="9"/>
  <c r="C65" i="9"/>
  <c r="CB64" i="9"/>
  <c r="BT64" i="9"/>
  <c r="C64" i="9"/>
  <c r="C63" i="9"/>
  <c r="BT62" i="9"/>
  <c r="BS62" i="9"/>
  <c r="C62" i="9"/>
  <c r="AX58" i="9"/>
  <c r="AW58" i="9"/>
  <c r="AV58" i="9"/>
  <c r="AU58" i="9"/>
  <c r="AT58" i="9"/>
  <c r="AS58" i="9"/>
  <c r="AR58" i="9"/>
  <c r="AQ58" i="9"/>
  <c r="AP58" i="9"/>
  <c r="AN58" i="9"/>
  <c r="AM58" i="9"/>
  <c r="AL58" i="9"/>
  <c r="AK58" i="9"/>
  <c r="AJ58" i="9"/>
  <c r="AI58" i="9"/>
  <c r="AH58" i="9"/>
  <c r="AG58" i="9"/>
  <c r="AF58" i="9"/>
  <c r="AE58" i="9"/>
  <c r="AD58" i="9"/>
  <c r="AC58" i="9"/>
  <c r="BV58" i="9" s="1"/>
  <c r="AA58" i="9"/>
  <c r="Z58" i="9"/>
  <c r="Y58" i="9"/>
  <c r="W58" i="9"/>
  <c r="V58" i="9"/>
  <c r="U58" i="9"/>
  <c r="T58" i="9"/>
  <c r="S58" i="9"/>
  <c r="R58" i="9"/>
  <c r="Q58" i="9"/>
  <c r="P58" i="9"/>
  <c r="O58" i="9"/>
  <c r="N58" i="9"/>
  <c r="M58" i="9"/>
  <c r="L58" i="9"/>
  <c r="K58" i="9"/>
  <c r="J58" i="9"/>
  <c r="I58" i="9"/>
  <c r="H58" i="9"/>
  <c r="G58" i="9"/>
  <c r="F58" i="9"/>
  <c r="E58" i="9"/>
  <c r="D58" i="9"/>
  <c r="C58" i="9"/>
  <c r="CD57" i="9"/>
  <c r="CA57" i="9"/>
  <c r="BZ57" i="9"/>
  <c r="BX57" i="9"/>
  <c r="BV57" i="9"/>
  <c r="BS57" i="9"/>
  <c r="BR57" i="9"/>
  <c r="BQ57" i="9"/>
  <c r="AB57" i="9"/>
  <c r="X57" i="9"/>
  <c r="B57" i="9"/>
  <c r="CC57" i="9" s="1"/>
  <c r="CD56" i="9"/>
  <c r="CC56" i="9"/>
  <c r="CB56" i="9"/>
  <c r="BY56" i="9"/>
  <c r="BX56" i="9"/>
  <c r="BV56" i="9"/>
  <c r="BT56" i="9"/>
  <c r="BS56" i="9"/>
  <c r="BQ56" i="9"/>
  <c r="AB56" i="9"/>
  <c r="X56" i="9"/>
  <c r="B56" i="9"/>
  <c r="CD55" i="9"/>
  <c r="CA55" i="9"/>
  <c r="BZ55" i="9"/>
  <c r="BX55" i="9"/>
  <c r="BV55" i="9"/>
  <c r="BS55" i="9"/>
  <c r="BR55" i="9"/>
  <c r="BQ55" i="9"/>
  <c r="AB55" i="9"/>
  <c r="X55" i="9"/>
  <c r="BU55" i="9" s="1"/>
  <c r="B55" i="9"/>
  <c r="CC55" i="9" s="1"/>
  <c r="CD54" i="9"/>
  <c r="BZ54" i="9"/>
  <c r="BY54" i="9"/>
  <c r="BV54" i="9"/>
  <c r="BT54" i="9"/>
  <c r="BQ54" i="9"/>
  <c r="AB54" i="9"/>
  <c r="B54" i="9"/>
  <c r="CE53" i="9"/>
  <c r="CD53" i="9"/>
  <c r="CA53" i="9"/>
  <c r="BW53" i="9"/>
  <c r="BV53" i="9"/>
  <c r="BT53" i="9"/>
  <c r="AB53" i="9"/>
  <c r="X53" i="9"/>
  <c r="B53" i="9"/>
  <c r="CE52" i="9"/>
  <c r="CD52" i="9"/>
  <c r="CC52" i="9"/>
  <c r="CA52" i="9"/>
  <c r="BX52" i="9"/>
  <c r="BW52" i="9"/>
  <c r="BV52" i="9"/>
  <c r="BT52" i="9"/>
  <c r="BS52" i="9"/>
  <c r="BQ52" i="9"/>
  <c r="AB52" i="9"/>
  <c r="X52" i="9"/>
  <c r="CB52" i="9" s="1"/>
  <c r="B52" i="9"/>
  <c r="CE51" i="9"/>
  <c r="CD51" i="9"/>
  <c r="CC51" i="9"/>
  <c r="BY51" i="9"/>
  <c r="BX51" i="9"/>
  <c r="BW51" i="9"/>
  <c r="BV51" i="9"/>
  <c r="BU51" i="9"/>
  <c r="BT51" i="9"/>
  <c r="AB51" i="9"/>
  <c r="X51" i="9"/>
  <c r="B51" i="9"/>
  <c r="CD50" i="9"/>
  <c r="CA50" i="9"/>
  <c r="BZ50" i="9"/>
  <c r="BX50" i="9"/>
  <c r="BV50" i="9"/>
  <c r="BS50" i="9"/>
  <c r="BR50" i="9"/>
  <c r="BQ50" i="9"/>
  <c r="AB50" i="9"/>
  <c r="X50" i="9"/>
  <c r="B50" i="9"/>
  <c r="CC50" i="9" s="1"/>
  <c r="CD49" i="9"/>
  <c r="CC49" i="9"/>
  <c r="BY49" i="9"/>
  <c r="BX49" i="9"/>
  <c r="BV49" i="9"/>
  <c r="BT49" i="9"/>
  <c r="BS49" i="9"/>
  <c r="BQ49" i="9"/>
  <c r="AB49" i="9"/>
  <c r="X49" i="9"/>
  <c r="CB49" i="9" s="1"/>
  <c r="B49" i="9"/>
  <c r="CD48" i="9"/>
  <c r="CB48" i="9"/>
  <c r="CA48" i="9"/>
  <c r="BZ48" i="9"/>
  <c r="BX48" i="9"/>
  <c r="BV48" i="9"/>
  <c r="BU48" i="9"/>
  <c r="BS48" i="9"/>
  <c r="BR48" i="9"/>
  <c r="BQ48" i="9"/>
  <c r="AB48" i="9"/>
  <c r="X48" i="9"/>
  <c r="B48" i="9"/>
  <c r="CC48" i="9" s="1"/>
  <c r="CD47" i="9"/>
  <c r="BZ47" i="9"/>
  <c r="BV47" i="9"/>
  <c r="BU47" i="9"/>
  <c r="BT47" i="9"/>
  <c r="AB47" i="9"/>
  <c r="X47" i="9"/>
  <c r="B47" i="9"/>
  <c r="CC46" i="9"/>
  <c r="BY46" i="9"/>
  <c r="BP46" i="9"/>
  <c r="AB46" i="9"/>
  <c r="X46" i="9"/>
  <c r="BU46" i="9" s="1"/>
  <c r="B46" i="9"/>
  <c r="CD45" i="9"/>
  <c r="CA45" i="9"/>
  <c r="BZ45" i="9"/>
  <c r="BX45" i="9"/>
  <c r="BV45" i="9"/>
  <c r="BS45" i="9"/>
  <c r="BR45" i="9"/>
  <c r="BQ45" i="9"/>
  <c r="AB45" i="9"/>
  <c r="CB45" i="9" s="1"/>
  <c r="X45" i="9"/>
  <c r="B45" i="9"/>
  <c r="CC45" i="9" s="1"/>
  <c r="CD44" i="9"/>
  <c r="CC44" i="9"/>
  <c r="BY44" i="9"/>
  <c r="BX44" i="9"/>
  <c r="BV44" i="9"/>
  <c r="BT44" i="9"/>
  <c r="BS44" i="9"/>
  <c r="AB44" i="9"/>
  <c r="X44" i="9"/>
  <c r="B44" i="9"/>
  <c r="CD43" i="9"/>
  <c r="CB43" i="9"/>
  <c r="BX43" i="9"/>
  <c r="BV43" i="9"/>
  <c r="BR43" i="9"/>
  <c r="BQ43" i="9"/>
  <c r="AB43" i="9"/>
  <c r="B43" i="9"/>
  <c r="CD42" i="9"/>
  <c r="CA42" i="9"/>
  <c r="BY42" i="9"/>
  <c r="BV42" i="9"/>
  <c r="BT42" i="9"/>
  <c r="BS42" i="9"/>
  <c r="AB42" i="9"/>
  <c r="X42" i="9"/>
  <c r="B42" i="9"/>
  <c r="CD41" i="9"/>
  <c r="BV41" i="9"/>
  <c r="BR41" i="9"/>
  <c r="AB41" i="9"/>
  <c r="B41" i="9"/>
  <c r="CC41" i="9" s="1"/>
  <c r="CD40" i="9"/>
  <c r="BV40" i="9"/>
  <c r="BU40" i="9"/>
  <c r="BP40" i="9"/>
  <c r="AB40" i="9"/>
  <c r="X40" i="9"/>
  <c r="B40" i="9"/>
  <c r="BZ40" i="9" s="1"/>
  <c r="CD39" i="9"/>
  <c r="CB39" i="9"/>
  <c r="CA39" i="9"/>
  <c r="BX39" i="9"/>
  <c r="BV39" i="9"/>
  <c r="BS39" i="9"/>
  <c r="BR39" i="9"/>
  <c r="AB39" i="9"/>
  <c r="X39" i="9"/>
  <c r="B39" i="9"/>
  <c r="BZ39" i="9" s="1"/>
  <c r="CD38" i="9"/>
  <c r="BV38" i="9"/>
  <c r="AB38" i="9"/>
  <c r="B38" i="9"/>
  <c r="BY38" i="9" s="1"/>
  <c r="CD37" i="9"/>
  <c r="CA37" i="9"/>
  <c r="BZ37" i="9"/>
  <c r="BV37" i="9"/>
  <c r="BR37" i="9"/>
  <c r="BQ37" i="9"/>
  <c r="AB37" i="9"/>
  <c r="B37" i="9"/>
  <c r="CD36" i="9"/>
  <c r="CB36" i="9"/>
  <c r="CA36" i="9"/>
  <c r="BX36" i="9"/>
  <c r="BV36" i="9"/>
  <c r="BS36" i="9"/>
  <c r="BR36" i="9"/>
  <c r="AB36" i="9"/>
  <c r="X36" i="9"/>
  <c r="B36" i="9"/>
  <c r="BZ36" i="9" s="1"/>
  <c r="CD35" i="9"/>
  <c r="BY35" i="9"/>
  <c r="BV35" i="9"/>
  <c r="BQ35" i="9"/>
  <c r="AB35" i="9"/>
  <c r="B35" i="9"/>
  <c r="CD34" i="9"/>
  <c r="CA34" i="9"/>
  <c r="BZ34" i="9"/>
  <c r="BX34" i="9"/>
  <c r="BV34" i="9"/>
  <c r="BS34" i="9"/>
  <c r="BR34" i="9"/>
  <c r="BQ34" i="9"/>
  <c r="AB34" i="9"/>
  <c r="X34" i="9"/>
  <c r="CB34" i="9" s="1"/>
  <c r="B34" i="9"/>
  <c r="CC34" i="9" s="1"/>
  <c r="CD33" i="9"/>
  <c r="BV33" i="9"/>
  <c r="AB33" i="9"/>
  <c r="X33" i="9"/>
  <c r="B33" i="9"/>
  <c r="CD32" i="9"/>
  <c r="CA32" i="9"/>
  <c r="BZ32" i="9"/>
  <c r="BX32" i="9"/>
  <c r="BV32" i="9"/>
  <c r="BS32" i="9"/>
  <c r="BR32" i="9"/>
  <c r="BQ32" i="9"/>
  <c r="AB32" i="9"/>
  <c r="X32" i="9"/>
  <c r="CB32" i="9" s="1"/>
  <c r="B32" i="9"/>
  <c r="CC32" i="9" s="1"/>
  <c r="CD31" i="9"/>
  <c r="CC31" i="9"/>
  <c r="CB31" i="9"/>
  <c r="BY31" i="9"/>
  <c r="BV31" i="9"/>
  <c r="BT31" i="9"/>
  <c r="BS31" i="9"/>
  <c r="AB31" i="9"/>
  <c r="X31" i="9"/>
  <c r="B31" i="9"/>
  <c r="CD30" i="9"/>
  <c r="CA30" i="9"/>
  <c r="BZ30" i="9"/>
  <c r="BX30" i="9"/>
  <c r="BV30" i="9"/>
  <c r="BS30" i="9"/>
  <c r="BR30" i="9"/>
  <c r="BQ30" i="9"/>
  <c r="AB30" i="9"/>
  <c r="X30" i="9"/>
  <c r="CB30" i="9" s="1"/>
  <c r="B30" i="9"/>
  <c r="CC30" i="9" s="1"/>
  <c r="CD29" i="9"/>
  <c r="CC29" i="9"/>
  <c r="CB29" i="9"/>
  <c r="BV29" i="9"/>
  <c r="BT29" i="9"/>
  <c r="AB29" i="9"/>
  <c r="X29" i="9"/>
  <c r="B29" i="9"/>
  <c r="BY29" i="9" s="1"/>
  <c r="CD28" i="9"/>
  <c r="CA28" i="9"/>
  <c r="BV28" i="9"/>
  <c r="BR28" i="9"/>
  <c r="AB28" i="9"/>
  <c r="B28" i="9"/>
  <c r="BZ28" i="9" s="1"/>
  <c r="CD27" i="9"/>
  <c r="CA27" i="9"/>
  <c r="BX27" i="9"/>
  <c r="BV27" i="9"/>
  <c r="BS27" i="9"/>
  <c r="BR27" i="9"/>
  <c r="AB27" i="9"/>
  <c r="CB27" i="9" s="1"/>
  <c r="X27" i="9"/>
  <c r="B27" i="9"/>
  <c r="BZ27" i="9" s="1"/>
  <c r="CD26" i="9"/>
  <c r="CC26" i="9"/>
  <c r="BV26" i="9"/>
  <c r="BP26" i="9"/>
  <c r="AB26" i="9"/>
  <c r="BU26" i="9" s="1"/>
  <c r="X26" i="9"/>
  <c r="B26" i="9"/>
  <c r="BZ26" i="9" s="1"/>
  <c r="CD25" i="9"/>
  <c r="CC25" i="9"/>
  <c r="CA25" i="9"/>
  <c r="BY25" i="9"/>
  <c r="BX25" i="9"/>
  <c r="BV25" i="9"/>
  <c r="BT25" i="9"/>
  <c r="BS25" i="9"/>
  <c r="BR25" i="9"/>
  <c r="AB25" i="9"/>
  <c r="X25" i="9"/>
  <c r="B25" i="9"/>
  <c r="CD24" i="9"/>
  <c r="CA24" i="9"/>
  <c r="BV24" i="9"/>
  <c r="BU24" i="9"/>
  <c r="BP24" i="9"/>
  <c r="AB24" i="9"/>
  <c r="X24" i="9"/>
  <c r="B24" i="9"/>
  <c r="CB23" i="9"/>
  <c r="BU23" i="9"/>
  <c r="BP23" i="9"/>
  <c r="AB23" i="9"/>
  <c r="X23" i="9"/>
  <c r="B23" i="9"/>
  <c r="CA23" i="9" s="1"/>
  <c r="CD22" i="9"/>
  <c r="CA22" i="9"/>
  <c r="BY22" i="9"/>
  <c r="BV22" i="9"/>
  <c r="BT22" i="9"/>
  <c r="BS22" i="9"/>
  <c r="AB22" i="9"/>
  <c r="X22" i="9"/>
  <c r="B22" i="9"/>
  <c r="CC22" i="9" s="1"/>
  <c r="CB21" i="9"/>
  <c r="BT21" i="9"/>
  <c r="AB21" i="9"/>
  <c r="X21" i="9"/>
  <c r="B21" i="9"/>
  <c r="CD20" i="9"/>
  <c r="CA20" i="9"/>
  <c r="BZ20" i="9"/>
  <c r="BY20" i="9"/>
  <c r="BV20" i="9"/>
  <c r="BT20" i="9"/>
  <c r="BR20" i="9"/>
  <c r="BP20" i="9"/>
  <c r="AB20" i="9"/>
  <c r="X20" i="9"/>
  <c r="BU20" i="9" s="1"/>
  <c r="B20" i="9"/>
  <c r="CA19" i="9"/>
  <c r="BZ19" i="9"/>
  <c r="BT19" i="9"/>
  <c r="BR19" i="9"/>
  <c r="BP19" i="9"/>
  <c r="AB19" i="9"/>
  <c r="X19" i="9"/>
  <c r="CB19" i="9" s="1"/>
  <c r="B19" i="9"/>
  <c r="CE18" i="9"/>
  <c r="CD18" i="9"/>
  <c r="CC18" i="9"/>
  <c r="BY18" i="9"/>
  <c r="BX18" i="9"/>
  <c r="BW18" i="9"/>
  <c r="BV18" i="9"/>
  <c r="BT18" i="9"/>
  <c r="BP18" i="9"/>
  <c r="AB18" i="9"/>
  <c r="BU18" i="9" s="1"/>
  <c r="X18" i="9"/>
  <c r="B18" i="9"/>
  <c r="CB18" i="9" s="1"/>
  <c r="CD17" i="9"/>
  <c r="CC17" i="9"/>
  <c r="CA17" i="9"/>
  <c r="BY17" i="9"/>
  <c r="BX17" i="9"/>
  <c r="BV17" i="9"/>
  <c r="BT17" i="9"/>
  <c r="BS17" i="9"/>
  <c r="BR17" i="9"/>
  <c r="AB17" i="9"/>
  <c r="X17" i="9"/>
  <c r="B17" i="9"/>
  <c r="CD16" i="9"/>
  <c r="CA16" i="9"/>
  <c r="BV16" i="9"/>
  <c r="BU16" i="9"/>
  <c r="BP16" i="9"/>
  <c r="AB16" i="9"/>
  <c r="X16" i="9"/>
  <c r="B16" i="9"/>
  <c r="BZ16" i="9" s="1"/>
  <c r="CD15" i="9"/>
  <c r="CA15" i="9"/>
  <c r="BY15" i="9"/>
  <c r="BV15" i="9"/>
  <c r="BT15" i="9"/>
  <c r="BS15" i="9"/>
  <c r="AB15" i="9"/>
  <c r="X15" i="9"/>
  <c r="B15" i="9"/>
  <c r="CC15" i="9" s="1"/>
  <c r="CC14" i="9"/>
  <c r="CB14" i="9"/>
  <c r="BZ14" i="9"/>
  <c r="BY14" i="9"/>
  <c r="BX14" i="9"/>
  <c r="BT14" i="9"/>
  <c r="BS14" i="9"/>
  <c r="BR14" i="9"/>
  <c r="BP14" i="9"/>
  <c r="X14" i="9"/>
  <c r="B14" i="9"/>
  <c r="CA14" i="9" s="1"/>
  <c r="CD13" i="9"/>
  <c r="CC13" i="9"/>
  <c r="BY13" i="9"/>
  <c r="BX13" i="9"/>
  <c r="BV13" i="9"/>
  <c r="BT13" i="9"/>
  <c r="BS13" i="9"/>
  <c r="AB13" i="9"/>
  <c r="X13" i="9"/>
  <c r="B13" i="9"/>
  <c r="B58" i="9" s="1"/>
  <c r="CD12" i="9"/>
  <c r="CB12" i="9"/>
  <c r="CA12" i="9"/>
  <c r="BZ12" i="9"/>
  <c r="BX12" i="9"/>
  <c r="BV12" i="9"/>
  <c r="BS12" i="9"/>
  <c r="BR12" i="9"/>
  <c r="BQ12" i="9"/>
  <c r="AB12" i="9"/>
  <c r="X12" i="9"/>
  <c r="BU12" i="9" s="1"/>
  <c r="B12" i="9"/>
  <c r="A5" i="9"/>
  <c r="A4" i="9"/>
  <c r="A3" i="9"/>
  <c r="A2" i="9"/>
  <c r="BC184" i="10"/>
  <c r="W175" i="10"/>
  <c r="V175" i="10"/>
  <c r="U175" i="10"/>
  <c r="T175" i="10"/>
  <c r="S175" i="10"/>
  <c r="R175" i="10"/>
  <c r="Q175" i="10"/>
  <c r="P175" i="10"/>
  <c r="O175" i="10"/>
  <c r="N175" i="10"/>
  <c r="M175" i="10"/>
  <c r="L175" i="10"/>
  <c r="K175" i="10"/>
  <c r="J175" i="10"/>
  <c r="I175" i="10"/>
  <c r="H175" i="10"/>
  <c r="G175" i="10"/>
  <c r="F175" i="10"/>
  <c r="E175" i="10"/>
  <c r="D175" i="10"/>
  <c r="C175" i="10"/>
  <c r="BQ174" i="10"/>
  <c r="X174" i="10"/>
  <c r="B174" i="10"/>
  <c r="BY174" i="10" s="1"/>
  <c r="BQ173" i="10"/>
  <c r="X173" i="10" s="1"/>
  <c r="B173" i="10"/>
  <c r="BY173" i="10" s="1"/>
  <c r="BQ172" i="10"/>
  <c r="X172" i="10" s="1"/>
  <c r="B172" i="10"/>
  <c r="BY172" i="10" s="1"/>
  <c r="BQ171" i="10"/>
  <c r="X171" i="10"/>
  <c r="B171" i="10"/>
  <c r="BY171" i="10" s="1"/>
  <c r="BQ170" i="10"/>
  <c r="X170" i="10"/>
  <c r="B170" i="10"/>
  <c r="BY170" i="10" s="1"/>
  <c r="BQ169" i="10"/>
  <c r="X169" i="10" s="1"/>
  <c r="B169" i="10"/>
  <c r="BY169" i="10" s="1"/>
  <c r="BQ168" i="10"/>
  <c r="X168" i="10" s="1"/>
  <c r="B168" i="10"/>
  <c r="BY168" i="10" s="1"/>
  <c r="BQ167" i="10"/>
  <c r="X167" i="10"/>
  <c r="B167" i="10"/>
  <c r="BY167" i="10" s="1"/>
  <c r="BQ166" i="10"/>
  <c r="X166" i="10"/>
  <c r="B166" i="10"/>
  <c r="BY166" i="10" s="1"/>
  <c r="BQ165" i="10"/>
  <c r="X165" i="10" s="1"/>
  <c r="B165" i="10"/>
  <c r="BY165" i="10" s="1"/>
  <c r="BQ164" i="10"/>
  <c r="X164" i="10"/>
  <c r="B164" i="10"/>
  <c r="BY164" i="10" s="1"/>
  <c r="BQ163" i="10"/>
  <c r="X163" i="10"/>
  <c r="B163" i="10"/>
  <c r="BY163" i="10" s="1"/>
  <c r="BQ162" i="10"/>
  <c r="X162" i="10"/>
  <c r="B162" i="10"/>
  <c r="BY162" i="10" s="1"/>
  <c r="BQ161" i="10"/>
  <c r="X161" i="10" s="1"/>
  <c r="B161" i="10"/>
  <c r="BY161" i="10" s="1"/>
  <c r="BQ160" i="10"/>
  <c r="X160" i="10"/>
  <c r="B160" i="10"/>
  <c r="BY160" i="10" s="1"/>
  <c r="BQ159" i="10"/>
  <c r="X159" i="10"/>
  <c r="B159" i="10"/>
  <c r="BY159" i="10" s="1"/>
  <c r="BQ158" i="10"/>
  <c r="X158" i="10"/>
  <c r="B158" i="10"/>
  <c r="BY158" i="10" s="1"/>
  <c r="BQ157" i="10"/>
  <c r="X157" i="10" s="1"/>
  <c r="B157" i="10"/>
  <c r="BY157" i="10" s="1"/>
  <c r="BQ156" i="10"/>
  <c r="X156" i="10" s="1"/>
  <c r="B156" i="10"/>
  <c r="BY156" i="10" s="1"/>
  <c r="BQ155" i="10"/>
  <c r="X155" i="10"/>
  <c r="B155" i="10"/>
  <c r="BY155" i="10" s="1"/>
  <c r="BQ154" i="10"/>
  <c r="X154" i="10"/>
  <c r="B154" i="10"/>
  <c r="BY154" i="10" s="1"/>
  <c r="BQ153" i="10"/>
  <c r="X153" i="10" s="1"/>
  <c r="B153" i="10"/>
  <c r="BY153" i="10" s="1"/>
  <c r="BQ152" i="10"/>
  <c r="X152" i="10" s="1"/>
  <c r="B152" i="10"/>
  <c r="BY152" i="10" s="1"/>
  <c r="BQ151" i="10"/>
  <c r="X151" i="10"/>
  <c r="B151" i="10"/>
  <c r="BY151" i="10" s="1"/>
  <c r="BQ150" i="10"/>
  <c r="X150" i="10"/>
  <c r="B150" i="10"/>
  <c r="BY150" i="10" s="1"/>
  <c r="BQ149" i="10"/>
  <c r="X149" i="10" s="1"/>
  <c r="B149" i="10"/>
  <c r="BY149" i="10" s="1"/>
  <c r="BQ148" i="10"/>
  <c r="X148" i="10"/>
  <c r="B148" i="10"/>
  <c r="BY148" i="10" s="1"/>
  <c r="BQ147" i="10"/>
  <c r="X147" i="10"/>
  <c r="B147" i="10"/>
  <c r="BY147" i="10" s="1"/>
  <c r="BQ146" i="10"/>
  <c r="X146" i="10"/>
  <c r="B146" i="10"/>
  <c r="BY146" i="10" s="1"/>
  <c r="BQ145" i="10"/>
  <c r="X145" i="10" s="1"/>
  <c r="B145" i="10"/>
  <c r="BY145" i="10" s="1"/>
  <c r="BQ144" i="10"/>
  <c r="X144" i="10"/>
  <c r="B144" i="10"/>
  <c r="BY144" i="10" s="1"/>
  <c r="BQ143" i="10"/>
  <c r="X143" i="10"/>
  <c r="B143" i="10"/>
  <c r="BY143" i="10" s="1"/>
  <c r="BQ142" i="10"/>
  <c r="X142" i="10"/>
  <c r="B142" i="10"/>
  <c r="BY142" i="10" s="1"/>
  <c r="BQ141" i="10"/>
  <c r="X141" i="10" s="1"/>
  <c r="B141" i="10"/>
  <c r="BY141" i="10" s="1"/>
  <c r="BQ140" i="10"/>
  <c r="X140" i="10" s="1"/>
  <c r="B140" i="10"/>
  <c r="BY140" i="10" s="1"/>
  <c r="BQ139" i="10"/>
  <c r="X139" i="10"/>
  <c r="B139" i="10"/>
  <c r="BY139" i="10" s="1"/>
  <c r="BQ138" i="10"/>
  <c r="X138" i="10"/>
  <c r="B138" i="10"/>
  <c r="BY138" i="10" s="1"/>
  <c r="BQ137" i="10"/>
  <c r="X137" i="10" s="1"/>
  <c r="B137" i="10"/>
  <c r="BY137" i="10" s="1"/>
  <c r="BQ136" i="10"/>
  <c r="X136" i="10" s="1"/>
  <c r="B136" i="10"/>
  <c r="BY136" i="10" s="1"/>
  <c r="BQ135" i="10"/>
  <c r="X135" i="10"/>
  <c r="B135" i="10"/>
  <c r="BY135" i="10" s="1"/>
  <c r="BQ134" i="10"/>
  <c r="X134" i="10"/>
  <c r="B134" i="10"/>
  <c r="BY134" i="10" s="1"/>
  <c r="BQ133" i="10"/>
  <c r="X133" i="10" s="1"/>
  <c r="B133" i="10"/>
  <c r="BY133" i="10" s="1"/>
  <c r="BY125" i="10"/>
  <c r="AK125" i="10"/>
  <c r="AJ125" i="10"/>
  <c r="AI125" i="10"/>
  <c r="AH125" i="10"/>
  <c r="AG125" i="10"/>
  <c r="AF125" i="10"/>
  <c r="AE125" i="10"/>
  <c r="AD125" i="10"/>
  <c r="AC125" i="10"/>
  <c r="AA125" i="10"/>
  <c r="Z125" i="10"/>
  <c r="Y125" i="10"/>
  <c r="W125" i="10"/>
  <c r="V125" i="10"/>
  <c r="U125" i="10"/>
  <c r="T125" i="10"/>
  <c r="S125" i="10"/>
  <c r="R125" i="10"/>
  <c r="Q125" i="10"/>
  <c r="P125" i="10"/>
  <c r="O125" i="10"/>
  <c r="N125" i="10"/>
  <c r="M125" i="10"/>
  <c r="L125" i="10"/>
  <c r="K125" i="10"/>
  <c r="J125" i="10"/>
  <c r="I125" i="10"/>
  <c r="H125" i="10"/>
  <c r="G125" i="10"/>
  <c r="F125" i="10"/>
  <c r="E125" i="10"/>
  <c r="D125" i="10"/>
  <c r="C125" i="10"/>
  <c r="CC124" i="10"/>
  <c r="CB124" i="10"/>
  <c r="BY124" i="10"/>
  <c r="BR124" i="10"/>
  <c r="BQ124" i="10"/>
  <c r="AB124" i="10"/>
  <c r="BU124" i="10" s="1"/>
  <c r="X124" i="10"/>
  <c r="B124" i="10"/>
  <c r="BX124" i="10" s="1"/>
  <c r="CC123" i="10"/>
  <c r="BY123" i="10"/>
  <c r="BU123" i="10"/>
  <c r="BR123" i="10"/>
  <c r="BQ123" i="10"/>
  <c r="AB123" i="10"/>
  <c r="CB123" i="10" s="1"/>
  <c r="X123" i="10"/>
  <c r="B123" i="10"/>
  <c r="BX123" i="10" s="1"/>
  <c r="CC122" i="10"/>
  <c r="CB122" i="10"/>
  <c r="BY122" i="10"/>
  <c r="BR122" i="10"/>
  <c r="BQ122" i="10"/>
  <c r="AB122" i="10"/>
  <c r="BU122" i="10" s="1"/>
  <c r="X122" i="10"/>
  <c r="B122" i="10"/>
  <c r="BX122" i="10" s="1"/>
  <c r="CC121" i="10"/>
  <c r="BY121" i="10"/>
  <c r="BR121" i="10"/>
  <c r="BQ121" i="10"/>
  <c r="AB121" i="10"/>
  <c r="X121" i="10"/>
  <c r="CB121" i="10" s="1"/>
  <c r="B121" i="10"/>
  <c r="BX121" i="10" s="1"/>
  <c r="CC120" i="10"/>
  <c r="CB120" i="10"/>
  <c r="BY120" i="10"/>
  <c r="BR120" i="10"/>
  <c r="BQ120" i="10"/>
  <c r="AB120" i="10"/>
  <c r="X120" i="10"/>
  <c r="BU120" i="10" s="1"/>
  <c r="B120" i="10"/>
  <c r="BX120" i="10" s="1"/>
  <c r="CC119" i="10"/>
  <c r="BY119" i="10"/>
  <c r="BR119" i="10"/>
  <c r="BQ119" i="10"/>
  <c r="AB119" i="10"/>
  <c r="X119" i="10"/>
  <c r="B119" i="10"/>
  <c r="BX119" i="10" s="1"/>
  <c r="CC118" i="10"/>
  <c r="CB118" i="10"/>
  <c r="BY118" i="10"/>
  <c r="BR118" i="10"/>
  <c r="BQ118" i="10"/>
  <c r="AB118" i="10"/>
  <c r="X118" i="10"/>
  <c r="BU118" i="10" s="1"/>
  <c r="B118" i="10"/>
  <c r="BX118" i="10" s="1"/>
  <c r="CC117" i="10"/>
  <c r="BY117" i="10"/>
  <c r="BR117" i="10"/>
  <c r="BQ117" i="10"/>
  <c r="AB117" i="10"/>
  <c r="AB125" i="10" s="1"/>
  <c r="X117" i="10"/>
  <c r="B117" i="10"/>
  <c r="B125" i="10" s="1"/>
  <c r="C92" i="10"/>
  <c r="BX91" i="10"/>
  <c r="BP91" i="10"/>
  <c r="C91" i="10" s="1"/>
  <c r="BX90" i="10"/>
  <c r="BP90" i="10"/>
  <c r="C90" i="10"/>
  <c r="BY87" i="10"/>
  <c r="BR87" i="10"/>
  <c r="BP87" i="10"/>
  <c r="C87" i="10"/>
  <c r="BX86" i="10"/>
  <c r="BR86" i="10"/>
  <c r="C86" i="10"/>
  <c r="BY85" i="10"/>
  <c r="BR85" i="10"/>
  <c r="BP85" i="10"/>
  <c r="C85" i="10"/>
  <c r="BX84" i="10"/>
  <c r="BR84" i="10"/>
  <c r="C84" i="10"/>
  <c r="BY83" i="10"/>
  <c r="BR83" i="10"/>
  <c r="BP83" i="10"/>
  <c r="C83" i="10"/>
  <c r="BX82" i="10"/>
  <c r="BR82" i="10"/>
  <c r="C82" i="10"/>
  <c r="BS77" i="10" s="1"/>
  <c r="BY81" i="10"/>
  <c r="BR81" i="10"/>
  <c r="BP81" i="10"/>
  <c r="C81" i="10"/>
  <c r="BX80" i="10"/>
  <c r="BR80" i="10"/>
  <c r="C80" i="10"/>
  <c r="BZ79" i="10"/>
  <c r="BR79" i="10"/>
  <c r="BQ79" i="10"/>
  <c r="C79" i="10"/>
  <c r="BY79" i="10" s="1"/>
  <c r="BZ78" i="10"/>
  <c r="BR78" i="10"/>
  <c r="BQ78" i="10"/>
  <c r="C78" i="10"/>
  <c r="CA77" i="10"/>
  <c r="BY77" i="10"/>
  <c r="BX77" i="10"/>
  <c r="BQ77" i="10"/>
  <c r="BP77" i="10"/>
  <c r="C77" i="10"/>
  <c r="BZ77" i="10" s="1"/>
  <c r="X73" i="10"/>
  <c r="W73" i="10"/>
  <c r="V73" i="10"/>
  <c r="U73" i="10"/>
  <c r="T73" i="10"/>
  <c r="S73" i="10"/>
  <c r="R73" i="10"/>
  <c r="Q73" i="10"/>
  <c r="P73" i="10"/>
  <c r="O73" i="10"/>
  <c r="N73" i="10"/>
  <c r="M73" i="10"/>
  <c r="L73" i="10"/>
  <c r="K73" i="10"/>
  <c r="J73" i="10"/>
  <c r="I73" i="10"/>
  <c r="H73" i="10"/>
  <c r="G73" i="10"/>
  <c r="F73" i="10"/>
  <c r="E73" i="10"/>
  <c r="D73" i="10"/>
  <c r="BZ72" i="10"/>
  <c r="BY72" i="10"/>
  <c r="BR72" i="10"/>
  <c r="BQ72" i="10"/>
  <c r="C72" i="10"/>
  <c r="CB72" i="10" s="1"/>
  <c r="BT71" i="10"/>
  <c r="C71" i="10"/>
  <c r="CB71" i="10" s="1"/>
  <c r="BZ70" i="10"/>
  <c r="BY70" i="10"/>
  <c r="BR70" i="10"/>
  <c r="BQ70" i="10"/>
  <c r="C70" i="10"/>
  <c r="CB70" i="10" s="1"/>
  <c r="CB69" i="10"/>
  <c r="BT69" i="10"/>
  <c r="BS69" i="10"/>
  <c r="C69" i="10"/>
  <c r="BZ68" i="10"/>
  <c r="BY68" i="10"/>
  <c r="BR68" i="10"/>
  <c r="BQ68" i="10"/>
  <c r="C68" i="10"/>
  <c r="CB68" i="10" s="1"/>
  <c r="CB67" i="10"/>
  <c r="BS67" i="10"/>
  <c r="C67" i="10"/>
  <c r="BT67" i="10" s="1"/>
  <c r="BZ66" i="10"/>
  <c r="BY66" i="10"/>
  <c r="BR66" i="10"/>
  <c r="BQ66" i="10"/>
  <c r="C66" i="10"/>
  <c r="CB66" i="10" s="1"/>
  <c r="C65" i="10"/>
  <c r="CA65" i="10" s="1"/>
  <c r="BZ64" i="10"/>
  <c r="BY64" i="10"/>
  <c r="BR64" i="10"/>
  <c r="BQ64" i="10"/>
  <c r="C64" i="10"/>
  <c r="CB64" i="10" s="1"/>
  <c r="BT63" i="10"/>
  <c r="C63" i="10"/>
  <c r="BZ62" i="10"/>
  <c r="BY62" i="10"/>
  <c r="BR62" i="10"/>
  <c r="BQ62" i="10"/>
  <c r="C62" i="10"/>
  <c r="CB62" i="10" s="1"/>
  <c r="CD58" i="10"/>
  <c r="AX58" i="10"/>
  <c r="AW58" i="10"/>
  <c r="AV58" i="10"/>
  <c r="AU58" i="10"/>
  <c r="AT58" i="10"/>
  <c r="AS58" i="10"/>
  <c r="AR58" i="10"/>
  <c r="AQ58" i="10"/>
  <c r="AP58" i="10"/>
  <c r="AN58" i="10"/>
  <c r="AM58" i="10"/>
  <c r="AL58" i="10"/>
  <c r="AK58" i="10"/>
  <c r="AJ58" i="10"/>
  <c r="AI58" i="10"/>
  <c r="AH58" i="10"/>
  <c r="AG58" i="10"/>
  <c r="AF58" i="10"/>
  <c r="AE58" i="10"/>
  <c r="AD58" i="10"/>
  <c r="AC58" i="10"/>
  <c r="AA58" i="10"/>
  <c r="Z58" i="10"/>
  <c r="Y58" i="10"/>
  <c r="BV58" i="10" s="1"/>
  <c r="W58" i="10"/>
  <c r="V58" i="10"/>
  <c r="U58" i="10"/>
  <c r="T58" i="10"/>
  <c r="S58" i="10"/>
  <c r="R58" i="10"/>
  <c r="Q58" i="10"/>
  <c r="P58" i="10"/>
  <c r="O58" i="10"/>
  <c r="N58" i="10"/>
  <c r="M58" i="10"/>
  <c r="L58" i="10"/>
  <c r="K58" i="10"/>
  <c r="J58" i="10"/>
  <c r="I58" i="10"/>
  <c r="H58" i="10"/>
  <c r="G58" i="10"/>
  <c r="F58" i="10"/>
  <c r="E58" i="10"/>
  <c r="D58" i="10"/>
  <c r="C58" i="10"/>
  <c r="CD57" i="10"/>
  <c r="BV57" i="10"/>
  <c r="BP57" i="10"/>
  <c r="AB57" i="10"/>
  <c r="X57" i="10"/>
  <c r="B57" i="10"/>
  <c r="CD56" i="10"/>
  <c r="CA56" i="10"/>
  <c r="BZ56" i="10"/>
  <c r="BX56" i="10"/>
  <c r="BV56" i="10"/>
  <c r="BS56" i="10"/>
  <c r="BR56" i="10"/>
  <c r="BQ56" i="10"/>
  <c r="AB56" i="10"/>
  <c r="X56" i="10"/>
  <c r="CB56" i="10" s="1"/>
  <c r="B56" i="10"/>
  <c r="CC56" i="10" s="1"/>
  <c r="CD55" i="10"/>
  <c r="CB55" i="10"/>
  <c r="BY55" i="10"/>
  <c r="BV55" i="10"/>
  <c r="BT55" i="10"/>
  <c r="BS55" i="10"/>
  <c r="AB55" i="10"/>
  <c r="X55" i="10"/>
  <c r="B55" i="10"/>
  <c r="CC55" i="10" s="1"/>
  <c r="CD54" i="10"/>
  <c r="CA54" i="10"/>
  <c r="BZ54" i="10"/>
  <c r="BV54" i="10"/>
  <c r="BR54" i="10"/>
  <c r="BQ54" i="10"/>
  <c r="AB54" i="10"/>
  <c r="B54" i="10"/>
  <c r="CE53" i="10"/>
  <c r="CD53" i="10"/>
  <c r="BY53" i="10"/>
  <c r="BX53" i="10"/>
  <c r="BW53" i="10"/>
  <c r="BV53" i="10"/>
  <c r="BT53" i="10"/>
  <c r="AB53" i="10"/>
  <c r="X53" i="10"/>
  <c r="BU53" i="10" s="1"/>
  <c r="B53" i="10"/>
  <c r="CE52" i="10"/>
  <c r="CD52" i="10"/>
  <c r="CC52" i="10"/>
  <c r="BW52" i="10"/>
  <c r="BV52" i="10"/>
  <c r="BQ52" i="10"/>
  <c r="AB52" i="10"/>
  <c r="X52" i="10"/>
  <c r="B52" i="10"/>
  <c r="CE51" i="10"/>
  <c r="CD51" i="10"/>
  <c r="CB51" i="10"/>
  <c r="BW51" i="10"/>
  <c r="BV51" i="10"/>
  <c r="BP51" i="10"/>
  <c r="AB51" i="10"/>
  <c r="X51" i="10"/>
  <c r="B51" i="10"/>
  <c r="CD50" i="10"/>
  <c r="CA50" i="10"/>
  <c r="BX50" i="10"/>
  <c r="BV50" i="10"/>
  <c r="BS50" i="10"/>
  <c r="BR50" i="10"/>
  <c r="AB50" i="10"/>
  <c r="CB50" i="10" s="1"/>
  <c r="X50" i="10"/>
  <c r="B50" i="10"/>
  <c r="BZ50" i="10" s="1"/>
  <c r="CD49" i="10"/>
  <c r="CC49" i="10"/>
  <c r="BZ49" i="10"/>
  <c r="BV49" i="10"/>
  <c r="BU49" i="10"/>
  <c r="BT49" i="10"/>
  <c r="BP49" i="10"/>
  <c r="AB49" i="10"/>
  <c r="X49" i="10"/>
  <c r="B49" i="10"/>
  <c r="CD48" i="10"/>
  <c r="CB48" i="10"/>
  <c r="CA48" i="10"/>
  <c r="BX48" i="10"/>
  <c r="BV48" i="10"/>
  <c r="BS48" i="10"/>
  <c r="BR48" i="10"/>
  <c r="AB48" i="10"/>
  <c r="X48" i="10"/>
  <c r="B48" i="10"/>
  <c r="BZ48" i="10" s="1"/>
  <c r="CD47" i="10"/>
  <c r="CC47" i="10"/>
  <c r="BZ47" i="10"/>
  <c r="BV47" i="10"/>
  <c r="BT47" i="10"/>
  <c r="AB47" i="10"/>
  <c r="X47" i="10"/>
  <c r="BU47" i="10" s="1"/>
  <c r="B47" i="10"/>
  <c r="BP47" i="10" s="1"/>
  <c r="BZ46" i="10"/>
  <c r="BU46" i="10"/>
  <c r="BT46" i="10"/>
  <c r="BP46" i="10"/>
  <c r="AB46" i="10"/>
  <c r="X46" i="10"/>
  <c r="B46" i="10"/>
  <c r="CD45" i="10"/>
  <c r="CB45" i="10"/>
  <c r="CA45" i="10"/>
  <c r="BX45" i="10"/>
  <c r="BV45" i="10"/>
  <c r="BS45" i="10"/>
  <c r="BR45" i="10"/>
  <c r="AB45" i="10"/>
  <c r="X45" i="10"/>
  <c r="B45" i="10"/>
  <c r="BZ45" i="10" s="1"/>
  <c r="CD44" i="10"/>
  <c r="CC44" i="10"/>
  <c r="BZ44" i="10"/>
  <c r="BV44" i="10"/>
  <c r="BT44" i="10"/>
  <c r="AB44" i="10"/>
  <c r="X44" i="10"/>
  <c r="BU44" i="10" s="1"/>
  <c r="B44" i="10"/>
  <c r="BP44" i="10" s="1"/>
  <c r="CD43" i="10"/>
  <c r="CC43" i="10"/>
  <c r="CB43" i="10"/>
  <c r="CA43" i="10"/>
  <c r="BY43" i="10"/>
  <c r="BX43" i="10"/>
  <c r="BV43" i="10"/>
  <c r="BT43" i="10"/>
  <c r="BS43" i="10"/>
  <c r="BR43" i="10"/>
  <c r="BP43" i="10"/>
  <c r="AB43" i="10"/>
  <c r="B43" i="10"/>
  <c r="BZ43" i="10" s="1"/>
  <c r="CD42" i="10"/>
  <c r="BY42" i="10"/>
  <c r="BX42" i="10"/>
  <c r="BV42" i="10"/>
  <c r="BS42" i="10"/>
  <c r="BQ42" i="10"/>
  <c r="AB42" i="10"/>
  <c r="X42" i="10"/>
  <c r="B42" i="10"/>
  <c r="CB42" i="10" s="1"/>
  <c r="CD41" i="10"/>
  <c r="CB41" i="10"/>
  <c r="CA41" i="10"/>
  <c r="BZ41" i="10"/>
  <c r="BV41" i="10"/>
  <c r="BU41" i="10"/>
  <c r="BS41" i="10"/>
  <c r="BQ41" i="10"/>
  <c r="AB41" i="10"/>
  <c r="B41" i="10"/>
  <c r="CD40" i="10"/>
  <c r="CC40" i="10"/>
  <c r="BY40" i="10"/>
  <c r="BX40" i="10"/>
  <c r="BV40" i="10"/>
  <c r="BS40" i="10"/>
  <c r="BR40" i="10"/>
  <c r="AB40" i="10"/>
  <c r="X40" i="10"/>
  <c r="B40" i="10"/>
  <c r="CA40" i="10" s="1"/>
  <c r="CD39" i="10"/>
  <c r="CA39" i="10"/>
  <c r="BV39" i="10"/>
  <c r="BU39" i="10"/>
  <c r="BP39" i="10"/>
  <c r="AB39" i="10"/>
  <c r="X39" i="10"/>
  <c r="B39" i="10"/>
  <c r="CD38" i="10"/>
  <c r="CC38" i="10"/>
  <c r="CA38" i="10"/>
  <c r="BY38" i="10"/>
  <c r="BX38" i="10"/>
  <c r="BV38" i="10"/>
  <c r="BT38" i="10"/>
  <c r="BS38" i="10"/>
  <c r="BR38" i="10"/>
  <c r="BP38" i="10"/>
  <c r="AB38" i="10"/>
  <c r="CB38" i="10" s="1"/>
  <c r="B38" i="10"/>
  <c r="BZ38" i="10" s="1"/>
  <c r="CD37" i="10"/>
  <c r="BV37" i="10"/>
  <c r="BQ37" i="10"/>
  <c r="AB37" i="10"/>
  <c r="B37" i="10"/>
  <c r="CD36" i="10"/>
  <c r="CA36" i="10"/>
  <c r="BZ36" i="10"/>
  <c r="BY36" i="10"/>
  <c r="BV36" i="10"/>
  <c r="BT36" i="10"/>
  <c r="BR36" i="10"/>
  <c r="BP36" i="10"/>
  <c r="AB36" i="10"/>
  <c r="BU36" i="10" s="1"/>
  <c r="X36" i="10"/>
  <c r="B36" i="10"/>
  <c r="CD35" i="10"/>
  <c r="CC35" i="10"/>
  <c r="CA35" i="10"/>
  <c r="BY35" i="10"/>
  <c r="BX35" i="10"/>
  <c r="BV35" i="10"/>
  <c r="BT35" i="10"/>
  <c r="BS35" i="10"/>
  <c r="BR35" i="10"/>
  <c r="BP35" i="10"/>
  <c r="AB35" i="10"/>
  <c r="CB35" i="10" s="1"/>
  <c r="B35" i="10"/>
  <c r="BZ35" i="10" s="1"/>
  <c r="CD34" i="10"/>
  <c r="BZ34" i="10"/>
  <c r="BV34" i="10"/>
  <c r="BR34" i="10"/>
  <c r="BQ34" i="10"/>
  <c r="AB34" i="10"/>
  <c r="X34" i="10"/>
  <c r="CB34" i="10" s="1"/>
  <c r="B34" i="10"/>
  <c r="CA34" i="10" s="1"/>
  <c r="CD33" i="10"/>
  <c r="CB33" i="10"/>
  <c r="BX33" i="10"/>
  <c r="BV33" i="10"/>
  <c r="BS33" i="10"/>
  <c r="AB33" i="10"/>
  <c r="X33" i="10"/>
  <c r="B33" i="10"/>
  <c r="CA33" i="10" s="1"/>
  <c r="CD32" i="10"/>
  <c r="CA32" i="10"/>
  <c r="BZ32" i="10"/>
  <c r="BV32" i="10"/>
  <c r="BR32" i="10"/>
  <c r="BQ32" i="10"/>
  <c r="AB32" i="10"/>
  <c r="X32" i="10"/>
  <c r="BU32" i="10" s="1"/>
  <c r="B32" i="10"/>
  <c r="CC32" i="10" s="1"/>
  <c r="CD31" i="10"/>
  <c r="CB31" i="10"/>
  <c r="BX31" i="10"/>
  <c r="BV31" i="10"/>
  <c r="BS31" i="10"/>
  <c r="AB31" i="10"/>
  <c r="X31" i="10"/>
  <c r="B31" i="10"/>
  <c r="CA31" i="10" s="1"/>
  <c r="CD30" i="10"/>
  <c r="CA30" i="10"/>
  <c r="BZ30" i="10"/>
  <c r="BV30" i="10"/>
  <c r="BR30" i="10"/>
  <c r="BQ30" i="10"/>
  <c r="AB30" i="10"/>
  <c r="X30" i="10"/>
  <c r="BU30" i="10" s="1"/>
  <c r="B30" i="10"/>
  <c r="CC30" i="10" s="1"/>
  <c r="CD29" i="10"/>
  <c r="CB29" i="10"/>
  <c r="BX29" i="10"/>
  <c r="BV29" i="10"/>
  <c r="BS29" i="10"/>
  <c r="AB29" i="10"/>
  <c r="X29" i="10"/>
  <c r="B29" i="10"/>
  <c r="CA29" i="10" s="1"/>
  <c r="CD28" i="10"/>
  <c r="BV28" i="10"/>
  <c r="AB28" i="10"/>
  <c r="B28" i="10"/>
  <c r="CD27" i="10"/>
  <c r="CA27" i="10"/>
  <c r="BZ27" i="10"/>
  <c r="BX27" i="10"/>
  <c r="BV27" i="10"/>
  <c r="BS27" i="10"/>
  <c r="BR27" i="10"/>
  <c r="BQ27" i="10"/>
  <c r="AB27" i="10"/>
  <c r="CB27" i="10" s="1"/>
  <c r="X27" i="10"/>
  <c r="BU27" i="10" s="1"/>
  <c r="B27" i="10"/>
  <c r="CC27" i="10" s="1"/>
  <c r="CD26" i="10"/>
  <c r="CC26" i="10"/>
  <c r="BZ26" i="10"/>
  <c r="BV26" i="10"/>
  <c r="BT26" i="10"/>
  <c r="BP26" i="10"/>
  <c r="AB26" i="10"/>
  <c r="X26" i="10"/>
  <c r="BU26" i="10" s="1"/>
  <c r="B26" i="10"/>
  <c r="CD25" i="10"/>
  <c r="CA25" i="10"/>
  <c r="BZ25" i="10"/>
  <c r="BX25" i="10"/>
  <c r="BV25" i="10"/>
  <c r="BS25" i="10"/>
  <c r="BR25" i="10"/>
  <c r="BQ25" i="10"/>
  <c r="AB25" i="10"/>
  <c r="CB25" i="10" s="1"/>
  <c r="X25" i="10"/>
  <c r="B25" i="10"/>
  <c r="CC25" i="10" s="1"/>
  <c r="CD24" i="10"/>
  <c r="CC24" i="10"/>
  <c r="BV24" i="10"/>
  <c r="BU24" i="10"/>
  <c r="BP24" i="10"/>
  <c r="AB24" i="10"/>
  <c r="X24" i="10"/>
  <c r="B24" i="10"/>
  <c r="BZ24" i="10" s="1"/>
  <c r="BZ23" i="10"/>
  <c r="BP23" i="10"/>
  <c r="AB23" i="10"/>
  <c r="X23" i="10"/>
  <c r="B23" i="10"/>
  <c r="CD22" i="10"/>
  <c r="CA22" i="10"/>
  <c r="BZ22" i="10"/>
  <c r="BX22" i="10"/>
  <c r="BV22" i="10"/>
  <c r="BS22" i="10"/>
  <c r="BR22" i="10"/>
  <c r="BQ22" i="10"/>
  <c r="AB22" i="10"/>
  <c r="CB22" i="10" s="1"/>
  <c r="X22" i="10"/>
  <c r="BU22" i="10" s="1"/>
  <c r="B22" i="10"/>
  <c r="CC22" i="10" s="1"/>
  <c r="CC21" i="10"/>
  <c r="CA21" i="10"/>
  <c r="BY21" i="10"/>
  <c r="BX21" i="10"/>
  <c r="BS21" i="10"/>
  <c r="BR21" i="10"/>
  <c r="BQ21" i="10"/>
  <c r="AB21" i="10"/>
  <c r="CB21" i="10" s="1"/>
  <c r="X21" i="10"/>
  <c r="BU21" i="10" s="1"/>
  <c r="B21" i="10"/>
  <c r="BZ21" i="10" s="1"/>
  <c r="CD20" i="10"/>
  <c r="BV20" i="10"/>
  <c r="AB20" i="10"/>
  <c r="X20" i="10"/>
  <c r="B20" i="10"/>
  <c r="BT19" i="10"/>
  <c r="BP19" i="10"/>
  <c r="AB19" i="10"/>
  <c r="X19" i="10"/>
  <c r="BU19" i="10" s="1"/>
  <c r="B19" i="10"/>
  <c r="CE18" i="10"/>
  <c r="CD18" i="10"/>
  <c r="BW18" i="10"/>
  <c r="BV18" i="10"/>
  <c r="AB18" i="10"/>
  <c r="X18" i="10"/>
  <c r="B18" i="10"/>
  <c r="CB18" i="10" s="1"/>
  <c r="CD17" i="10"/>
  <c r="CA17" i="10"/>
  <c r="BZ17" i="10"/>
  <c r="BX17" i="10"/>
  <c r="BV17" i="10"/>
  <c r="BS17" i="10"/>
  <c r="BR17" i="10"/>
  <c r="BQ17" i="10"/>
  <c r="AB17" i="10"/>
  <c r="CB17" i="10" s="1"/>
  <c r="X17" i="10"/>
  <c r="BU17" i="10" s="1"/>
  <c r="B17" i="10"/>
  <c r="CC17" i="10" s="1"/>
  <c r="CD16" i="10"/>
  <c r="CC16" i="10"/>
  <c r="BZ16" i="10"/>
  <c r="BV16" i="10"/>
  <c r="BT16" i="10"/>
  <c r="BP16" i="10"/>
  <c r="AB16" i="10"/>
  <c r="X16" i="10"/>
  <c r="BU16" i="10" s="1"/>
  <c r="B16" i="10"/>
  <c r="CD15" i="10"/>
  <c r="CA15" i="10"/>
  <c r="BZ15" i="10"/>
  <c r="BX15" i="10"/>
  <c r="BV15" i="10"/>
  <c r="BS15" i="10"/>
  <c r="BR15" i="10"/>
  <c r="BQ15" i="10"/>
  <c r="AB15" i="10"/>
  <c r="CB15" i="10" s="1"/>
  <c r="X15" i="10"/>
  <c r="B15" i="10"/>
  <c r="CC15" i="10" s="1"/>
  <c r="CC14" i="10"/>
  <c r="CB14" i="10"/>
  <c r="BY14" i="10"/>
  <c r="BX14" i="10"/>
  <c r="BS14" i="10"/>
  <c r="BR14" i="10"/>
  <c r="X14" i="10"/>
  <c r="B14" i="10"/>
  <c r="CA14" i="10" s="1"/>
  <c r="CD13" i="10"/>
  <c r="BV13" i="10"/>
  <c r="AB13" i="10"/>
  <c r="X13" i="10"/>
  <c r="B13" i="10"/>
  <c r="CD12" i="10"/>
  <c r="CA12" i="10"/>
  <c r="BZ12" i="10"/>
  <c r="BV12" i="10"/>
  <c r="BR12" i="10"/>
  <c r="BQ12" i="10"/>
  <c r="AB12" i="10"/>
  <c r="AB58" i="10" s="1"/>
  <c r="X12" i="10"/>
  <c r="B12" i="10"/>
  <c r="A5" i="10"/>
  <c r="A4" i="10"/>
  <c r="A3" i="10"/>
  <c r="A2" i="10"/>
  <c r="BC184" i="11"/>
  <c r="W175" i="11"/>
  <c r="V175" i="11"/>
  <c r="U175" i="11"/>
  <c r="T175" i="11"/>
  <c r="S175" i="11"/>
  <c r="R175" i="11"/>
  <c r="Q175" i="11"/>
  <c r="P175" i="11"/>
  <c r="O175" i="11"/>
  <c r="N175" i="11"/>
  <c r="M175" i="11"/>
  <c r="L175" i="11"/>
  <c r="K175" i="11"/>
  <c r="J175" i="11"/>
  <c r="I175" i="11"/>
  <c r="H175" i="11"/>
  <c r="G175" i="11"/>
  <c r="F175" i="11"/>
  <c r="E175" i="11"/>
  <c r="D175" i="11"/>
  <c r="C175" i="11"/>
  <c r="B174" i="11"/>
  <c r="B173" i="11"/>
  <c r="B172" i="11"/>
  <c r="B171" i="11"/>
  <c r="B170" i="11"/>
  <c r="B169" i="11"/>
  <c r="B168" i="11"/>
  <c r="B167" i="11"/>
  <c r="B166" i="11"/>
  <c r="B165" i="11"/>
  <c r="B164" i="11"/>
  <c r="B163" i="11"/>
  <c r="B162" i="11"/>
  <c r="B161" i="11"/>
  <c r="B160" i="11"/>
  <c r="B159" i="11"/>
  <c r="B158" i="11"/>
  <c r="B157" i="11"/>
  <c r="B156" i="11"/>
  <c r="B155" i="11"/>
  <c r="B154" i="11"/>
  <c r="B153" i="11"/>
  <c r="B152" i="11"/>
  <c r="B151" i="11"/>
  <c r="B150" i="11"/>
  <c r="B149" i="11"/>
  <c r="B148" i="11"/>
  <c r="B147" i="11"/>
  <c r="B146" i="11"/>
  <c r="B145" i="11"/>
  <c r="B144" i="11"/>
  <c r="B143" i="11"/>
  <c r="B142" i="11"/>
  <c r="B141" i="11"/>
  <c r="B140" i="11"/>
  <c r="B139" i="11"/>
  <c r="B138" i="11"/>
  <c r="B137" i="11"/>
  <c r="B136" i="11"/>
  <c r="B135" i="11"/>
  <c r="B134" i="11"/>
  <c r="B133" i="11"/>
  <c r="BQ125" i="11"/>
  <c r="BP125" i="11"/>
  <c r="AK125" i="11"/>
  <c r="AJ125" i="11"/>
  <c r="AI125" i="11"/>
  <c r="AH125" i="11"/>
  <c r="AG125" i="11"/>
  <c r="AF125" i="11"/>
  <c r="AE125" i="11"/>
  <c r="AD125" i="11"/>
  <c r="AC125" i="11"/>
  <c r="AA125" i="11"/>
  <c r="Z125" i="11"/>
  <c r="Y125" i="11"/>
  <c r="W125" i="11"/>
  <c r="V125" i="11"/>
  <c r="U125" i="11"/>
  <c r="T125" i="11"/>
  <c r="S125" i="11"/>
  <c r="R125" i="11"/>
  <c r="Q125" i="11"/>
  <c r="P125" i="11"/>
  <c r="O125" i="11"/>
  <c r="N125" i="11"/>
  <c r="M125" i="11"/>
  <c r="L125" i="11"/>
  <c r="K125" i="11"/>
  <c r="J125" i="11"/>
  <c r="I125" i="11"/>
  <c r="H125" i="11"/>
  <c r="G125" i="11"/>
  <c r="F125" i="11"/>
  <c r="E125" i="11"/>
  <c r="D125" i="11"/>
  <c r="C125" i="11"/>
  <c r="BY124" i="11"/>
  <c r="BR124" i="11"/>
  <c r="BQ124" i="11"/>
  <c r="AB124" i="11"/>
  <c r="CB124" i="11" s="1"/>
  <c r="X124" i="11"/>
  <c r="B124" i="11"/>
  <c r="BX124" i="11" s="1"/>
  <c r="BY123" i="11"/>
  <c r="BR123" i="11"/>
  <c r="BQ123" i="11"/>
  <c r="AB123" i="11"/>
  <c r="X123" i="11"/>
  <c r="CB123" i="11" s="1"/>
  <c r="B123" i="11"/>
  <c r="BX123" i="11" s="1"/>
  <c r="BY122" i="11"/>
  <c r="BR122" i="11"/>
  <c r="BQ122" i="11"/>
  <c r="AB122" i="11"/>
  <c r="X122" i="11"/>
  <c r="CB122" i="11" s="1"/>
  <c r="B122" i="11"/>
  <c r="BX122" i="11" s="1"/>
  <c r="BY121" i="11"/>
  <c r="BR121" i="11"/>
  <c r="BQ121" i="11"/>
  <c r="AB121" i="11"/>
  <c r="X121" i="11"/>
  <c r="CB121" i="11" s="1"/>
  <c r="B121" i="11"/>
  <c r="BX121" i="11" s="1"/>
  <c r="BY120" i="11"/>
  <c r="BR120" i="11"/>
  <c r="BQ120" i="11"/>
  <c r="AB120" i="11"/>
  <c r="CB120" i="11" s="1"/>
  <c r="X120" i="11"/>
  <c r="B120" i="11"/>
  <c r="BX120" i="11" s="1"/>
  <c r="BY119" i="11"/>
  <c r="BR119" i="11"/>
  <c r="BQ119" i="11"/>
  <c r="AB119" i="11"/>
  <c r="X119" i="11"/>
  <c r="CB119" i="11" s="1"/>
  <c r="B119" i="11"/>
  <c r="BX119" i="11" s="1"/>
  <c r="BY118" i="11"/>
  <c r="BR118" i="11"/>
  <c r="BQ118" i="11"/>
  <c r="AB118" i="11"/>
  <c r="X118" i="11"/>
  <c r="CB118" i="11" s="1"/>
  <c r="B118" i="11"/>
  <c r="BX118" i="11" s="1"/>
  <c r="BY117" i="11"/>
  <c r="BR117" i="11"/>
  <c r="BQ117" i="11"/>
  <c r="AB117" i="11"/>
  <c r="X117" i="11"/>
  <c r="CB117" i="11" s="1"/>
  <c r="B117" i="11"/>
  <c r="B125" i="11" s="1"/>
  <c r="C92" i="11"/>
  <c r="BX91" i="11"/>
  <c r="BP91" i="11"/>
  <c r="C91" i="11" s="1"/>
  <c r="BX90" i="11"/>
  <c r="BP90" i="11"/>
  <c r="C90" i="11" s="1"/>
  <c r="BX87" i="11"/>
  <c r="BR87" i="11"/>
  <c r="C87" i="11"/>
  <c r="BY86" i="11"/>
  <c r="BR86" i="11"/>
  <c r="BP86" i="11"/>
  <c r="C86" i="11"/>
  <c r="BX85" i="11"/>
  <c r="BR85" i="11"/>
  <c r="C85" i="11"/>
  <c r="BY84" i="11"/>
  <c r="BR84" i="11"/>
  <c r="BP84" i="11"/>
  <c r="C84" i="11"/>
  <c r="BX83" i="11"/>
  <c r="BR83" i="11"/>
  <c r="C83" i="11"/>
  <c r="BY82" i="11"/>
  <c r="BR82" i="11"/>
  <c r="BP82" i="11"/>
  <c r="C82" i="11"/>
  <c r="BX81" i="11"/>
  <c r="BR81" i="11"/>
  <c r="C81" i="11"/>
  <c r="BY80" i="11"/>
  <c r="BR80" i="11"/>
  <c r="BP80" i="11"/>
  <c r="C80" i="11"/>
  <c r="BY79" i="11"/>
  <c r="BX79" i="11"/>
  <c r="C79" i="11"/>
  <c r="BZ78" i="11"/>
  <c r="BX78" i="11"/>
  <c r="BQ78" i="11"/>
  <c r="BP78" i="11"/>
  <c r="C78" i="11"/>
  <c r="BY78" i="11" s="1"/>
  <c r="BY77" i="11"/>
  <c r="BR77" i="11"/>
  <c r="C77" i="11"/>
  <c r="X73" i="11"/>
  <c r="W73" i="11"/>
  <c r="V73" i="11"/>
  <c r="U73" i="11"/>
  <c r="T73" i="11"/>
  <c r="S73" i="11"/>
  <c r="R73" i="11"/>
  <c r="Q73" i="11"/>
  <c r="P73" i="11"/>
  <c r="O73" i="11"/>
  <c r="N73" i="11"/>
  <c r="M73" i="11"/>
  <c r="L73" i="11"/>
  <c r="K73" i="11"/>
  <c r="J73" i="11"/>
  <c r="I73" i="11"/>
  <c r="H73" i="11"/>
  <c r="G73" i="11"/>
  <c r="F73" i="11"/>
  <c r="E73" i="11"/>
  <c r="D73" i="11"/>
  <c r="BT72" i="11"/>
  <c r="BS72" i="11"/>
  <c r="C72" i="11"/>
  <c r="BZ71" i="11"/>
  <c r="BY71" i="11"/>
  <c r="BR71" i="11"/>
  <c r="BQ71" i="11"/>
  <c r="C71" i="11"/>
  <c r="CB71" i="11" s="1"/>
  <c r="CB70" i="11"/>
  <c r="BT70" i="11"/>
  <c r="C70" i="11"/>
  <c r="BS70" i="11" s="1"/>
  <c r="CA69" i="11"/>
  <c r="BS69" i="11"/>
  <c r="BR69" i="11"/>
  <c r="C69" i="11"/>
  <c r="CB68" i="11"/>
  <c r="CA68" i="11"/>
  <c r="BS68" i="11"/>
  <c r="BQ68" i="11"/>
  <c r="C68" i="11"/>
  <c r="CA67" i="11"/>
  <c r="BZ67" i="11"/>
  <c r="BS67" i="11"/>
  <c r="BR67" i="11"/>
  <c r="BQ67" i="11"/>
  <c r="C67" i="11"/>
  <c r="CB66" i="11"/>
  <c r="CA66" i="11"/>
  <c r="BY66" i="11"/>
  <c r="BS66" i="11"/>
  <c r="BQ66" i="11"/>
  <c r="C66" i="11"/>
  <c r="C65" i="11"/>
  <c r="C64" i="11"/>
  <c r="C63" i="11"/>
  <c r="C62" i="11"/>
  <c r="AX58" i="11"/>
  <c r="AW58" i="11"/>
  <c r="AV58" i="11"/>
  <c r="AU58" i="11"/>
  <c r="AT58" i="11"/>
  <c r="AS58" i="11"/>
  <c r="AR58" i="11"/>
  <c r="AQ58" i="11"/>
  <c r="AP58" i="11"/>
  <c r="AN58" i="11"/>
  <c r="AM58" i="11"/>
  <c r="AL58" i="11"/>
  <c r="AK58" i="11"/>
  <c r="AJ58" i="11"/>
  <c r="AI58" i="11"/>
  <c r="AH58" i="11"/>
  <c r="AG58" i="11"/>
  <c r="AF58" i="11"/>
  <c r="AE58" i="11"/>
  <c r="AD58" i="11"/>
  <c r="AC58" i="11"/>
  <c r="AA58" i="11"/>
  <c r="Z58" i="11"/>
  <c r="Y58" i="11"/>
  <c r="W58" i="11"/>
  <c r="V58" i="11"/>
  <c r="U58" i="11"/>
  <c r="T58" i="11"/>
  <c r="S58" i="11"/>
  <c r="R58" i="11"/>
  <c r="Q58" i="11"/>
  <c r="P58" i="11"/>
  <c r="O58" i="11"/>
  <c r="N58" i="11"/>
  <c r="M58" i="11"/>
  <c r="L58" i="11"/>
  <c r="K58" i="11"/>
  <c r="J58" i="11"/>
  <c r="I58" i="11"/>
  <c r="H58" i="11"/>
  <c r="G58" i="11"/>
  <c r="F58" i="11"/>
  <c r="E58" i="11"/>
  <c r="D58" i="11"/>
  <c r="C58" i="11"/>
  <c r="CD57" i="11"/>
  <c r="CA57" i="11"/>
  <c r="BZ57" i="11"/>
  <c r="BX57" i="11"/>
  <c r="BV57" i="11"/>
  <c r="BU57" i="11"/>
  <c r="BS57" i="11"/>
  <c r="BR57" i="11"/>
  <c r="BQ57" i="11"/>
  <c r="AB57" i="11"/>
  <c r="CB57" i="11" s="1"/>
  <c r="X57" i="11"/>
  <c r="B57" i="11"/>
  <c r="CC57" i="11" s="1"/>
  <c r="CD56" i="11"/>
  <c r="CC56" i="11"/>
  <c r="BY56" i="11"/>
  <c r="BX56" i="11"/>
  <c r="BV56" i="11"/>
  <c r="BT56" i="11"/>
  <c r="BS56" i="11"/>
  <c r="AB56" i="11"/>
  <c r="X56" i="11"/>
  <c r="B56" i="11"/>
  <c r="CD55" i="11"/>
  <c r="CB55" i="11"/>
  <c r="CA55" i="11"/>
  <c r="BZ55" i="11"/>
  <c r="BX55" i="11"/>
  <c r="BV55" i="11"/>
  <c r="BS55" i="11"/>
  <c r="BR55" i="11"/>
  <c r="BQ55" i="11"/>
  <c r="AB55" i="11"/>
  <c r="X55" i="11"/>
  <c r="BU55" i="11" s="1"/>
  <c r="B55" i="11"/>
  <c r="CC55" i="11" s="1"/>
  <c r="CD54" i="11"/>
  <c r="BV54" i="11"/>
  <c r="BU54" i="11"/>
  <c r="BQ54" i="11"/>
  <c r="AB54" i="11"/>
  <c r="B54" i="11"/>
  <c r="CE53" i="11"/>
  <c r="CD53" i="11"/>
  <c r="BW53" i="11"/>
  <c r="BV53" i="11"/>
  <c r="AB53" i="11"/>
  <c r="X53" i="11"/>
  <c r="B53" i="11"/>
  <c r="CE52" i="11"/>
  <c r="CD52" i="11"/>
  <c r="BZ52" i="11"/>
  <c r="BW52" i="11"/>
  <c r="BV52" i="11"/>
  <c r="AB52" i="11"/>
  <c r="X52" i="11"/>
  <c r="B52" i="11"/>
  <c r="CE51" i="11"/>
  <c r="CD51" i="11"/>
  <c r="BW51" i="11"/>
  <c r="BV51" i="11"/>
  <c r="AB51" i="11"/>
  <c r="X51" i="11"/>
  <c r="B51" i="11"/>
  <c r="CD50" i="11"/>
  <c r="CA50" i="11"/>
  <c r="BZ50" i="11"/>
  <c r="BY50" i="11"/>
  <c r="BV50" i="11"/>
  <c r="BT50" i="11"/>
  <c r="BR50" i="11"/>
  <c r="BP50" i="11"/>
  <c r="AB50" i="11"/>
  <c r="X50" i="11"/>
  <c r="B50" i="11"/>
  <c r="CD49" i="11"/>
  <c r="BV49" i="11"/>
  <c r="BR49" i="11"/>
  <c r="AB49" i="11"/>
  <c r="X49" i="11"/>
  <c r="B49" i="11"/>
  <c r="BX49" i="11" s="1"/>
  <c r="CD48" i="11"/>
  <c r="CA48" i="11"/>
  <c r="BZ48" i="11"/>
  <c r="BV48" i="11"/>
  <c r="BT48" i="11"/>
  <c r="BP48" i="11"/>
  <c r="AB48" i="11"/>
  <c r="BU48" i="11" s="1"/>
  <c r="X48" i="11"/>
  <c r="B48" i="11"/>
  <c r="CD47" i="11"/>
  <c r="CC47" i="11"/>
  <c r="CA47" i="11"/>
  <c r="BY47" i="11"/>
  <c r="BX47" i="11"/>
  <c r="BV47" i="11"/>
  <c r="BT47" i="11"/>
  <c r="BS47" i="11"/>
  <c r="BR47" i="11"/>
  <c r="AB47" i="11"/>
  <c r="X47" i="11"/>
  <c r="B47" i="11"/>
  <c r="BZ46" i="11"/>
  <c r="BT46" i="11"/>
  <c r="BS46" i="11"/>
  <c r="AB46" i="11"/>
  <c r="CB46" i="11" s="1"/>
  <c r="X46" i="11"/>
  <c r="B46" i="11"/>
  <c r="CD45" i="11"/>
  <c r="BV45" i="11"/>
  <c r="AB45" i="11"/>
  <c r="X45" i="11"/>
  <c r="B45" i="11"/>
  <c r="CC45" i="11" s="1"/>
  <c r="CD44" i="11"/>
  <c r="CA44" i="11"/>
  <c r="BV44" i="11"/>
  <c r="BT44" i="11"/>
  <c r="AB44" i="11"/>
  <c r="X44" i="11"/>
  <c r="B44" i="11"/>
  <c r="CD43" i="11"/>
  <c r="BZ43" i="11"/>
  <c r="BY43" i="11"/>
  <c r="BV43" i="11"/>
  <c r="BT43" i="11"/>
  <c r="BR43" i="11"/>
  <c r="AB43" i="11"/>
  <c r="B43" i="11"/>
  <c r="CD42" i="11"/>
  <c r="CA42" i="11"/>
  <c r="BZ42" i="11"/>
  <c r="BX42" i="11"/>
  <c r="BV42" i="11"/>
  <c r="BS42" i="11"/>
  <c r="BR42" i="11"/>
  <c r="BQ42" i="11"/>
  <c r="AB42" i="11"/>
  <c r="CB42" i="11" s="1"/>
  <c r="X42" i="11"/>
  <c r="B42" i="11"/>
  <c r="CC42" i="11" s="1"/>
  <c r="CD41" i="11"/>
  <c r="CC41" i="11"/>
  <c r="BZ41" i="11"/>
  <c r="BY41" i="11"/>
  <c r="BX41" i="11"/>
  <c r="BV41" i="11"/>
  <c r="BU41" i="11"/>
  <c r="BT41" i="11"/>
  <c r="BS41" i="11"/>
  <c r="BP41" i="11"/>
  <c r="AB41" i="11"/>
  <c r="B41" i="11"/>
  <c r="CD40" i="11"/>
  <c r="CA40" i="11"/>
  <c r="BV40" i="11"/>
  <c r="BU40" i="11"/>
  <c r="BP40" i="11"/>
  <c r="AB40" i="11"/>
  <c r="X40" i="11"/>
  <c r="B40" i="11"/>
  <c r="CD39" i="11"/>
  <c r="CA39" i="11"/>
  <c r="BY39" i="11"/>
  <c r="BV39" i="11"/>
  <c r="BT39" i="11"/>
  <c r="BS39" i="11"/>
  <c r="AB39" i="11"/>
  <c r="X39" i="11"/>
  <c r="B39" i="11"/>
  <c r="CD38" i="11"/>
  <c r="BV38" i="11"/>
  <c r="BR38" i="11"/>
  <c r="AB38" i="11"/>
  <c r="B38" i="11"/>
  <c r="CD37" i="11"/>
  <c r="BV37" i="11"/>
  <c r="AB37" i="11"/>
  <c r="B37" i="11"/>
  <c r="CD36" i="11"/>
  <c r="CA36" i="11"/>
  <c r="BV36" i="11"/>
  <c r="BT36" i="11"/>
  <c r="AB36" i="11"/>
  <c r="X36" i="11"/>
  <c r="B36" i="11"/>
  <c r="CD35" i="11"/>
  <c r="BZ35" i="11"/>
  <c r="BY35" i="11"/>
  <c r="BV35" i="11"/>
  <c r="BT35" i="11"/>
  <c r="BR35" i="11"/>
  <c r="AB35" i="11"/>
  <c r="B35" i="11"/>
  <c r="CD34" i="11"/>
  <c r="CA34" i="11"/>
  <c r="BZ34" i="11"/>
  <c r="BX34" i="11"/>
  <c r="BV34" i="11"/>
  <c r="BS34" i="11"/>
  <c r="BR34" i="11"/>
  <c r="BQ34" i="11"/>
  <c r="AB34" i="11"/>
  <c r="CB34" i="11" s="1"/>
  <c r="X34" i="11"/>
  <c r="B34" i="11"/>
  <c r="CC34" i="11" s="1"/>
  <c r="CD33" i="11"/>
  <c r="CC33" i="11"/>
  <c r="BY33" i="11"/>
  <c r="BX33" i="11"/>
  <c r="BV33" i="11"/>
  <c r="BT33" i="11"/>
  <c r="BS33" i="11"/>
  <c r="AB33" i="11"/>
  <c r="X33" i="11"/>
  <c r="B33" i="11"/>
  <c r="CD32" i="11"/>
  <c r="CA32" i="11"/>
  <c r="BZ32" i="11"/>
  <c r="BX32" i="11"/>
  <c r="BV32" i="11"/>
  <c r="BS32" i="11"/>
  <c r="BR32" i="11"/>
  <c r="BQ32" i="11"/>
  <c r="AB32" i="11"/>
  <c r="X32" i="11"/>
  <c r="BU32" i="11" s="1"/>
  <c r="B32" i="11"/>
  <c r="CC32" i="11" s="1"/>
  <c r="CD31" i="11"/>
  <c r="BZ31" i="11"/>
  <c r="BV31" i="11"/>
  <c r="BP31" i="11"/>
  <c r="AB31" i="11"/>
  <c r="X31" i="11"/>
  <c r="BU31" i="11" s="1"/>
  <c r="B31" i="11"/>
  <c r="CD30" i="11"/>
  <c r="BZ30" i="11"/>
  <c r="BV30" i="11"/>
  <c r="AB30" i="11"/>
  <c r="X30" i="11"/>
  <c r="B30" i="11"/>
  <c r="CD29" i="11"/>
  <c r="CA29" i="11"/>
  <c r="BZ29" i="11"/>
  <c r="BY29" i="11"/>
  <c r="BV29" i="11"/>
  <c r="BT29" i="11"/>
  <c r="BR29" i="11"/>
  <c r="BP29" i="11"/>
  <c r="AB29" i="11"/>
  <c r="X29" i="11"/>
  <c r="BU29" i="11" s="1"/>
  <c r="B29" i="11"/>
  <c r="CD28" i="11"/>
  <c r="CC28" i="11"/>
  <c r="CA28" i="11"/>
  <c r="BY28" i="11"/>
  <c r="BX28" i="11"/>
  <c r="BV28" i="11"/>
  <c r="BT28" i="11"/>
  <c r="BS28" i="11"/>
  <c r="BR28" i="11"/>
  <c r="BP28" i="11"/>
  <c r="AB28" i="11"/>
  <c r="CB28" i="11" s="1"/>
  <c r="B28" i="11"/>
  <c r="BZ28" i="11" s="1"/>
  <c r="CD27" i="11"/>
  <c r="BZ27" i="11"/>
  <c r="BY27" i="11"/>
  <c r="BV27" i="11"/>
  <c r="BT27" i="11"/>
  <c r="BR27" i="11"/>
  <c r="BP27" i="11"/>
  <c r="AB27" i="11"/>
  <c r="X27" i="11"/>
  <c r="CB27" i="11" s="1"/>
  <c r="B27" i="11"/>
  <c r="CD26" i="11"/>
  <c r="BV26" i="11"/>
  <c r="AB26" i="11"/>
  <c r="X26" i="11"/>
  <c r="B26" i="11"/>
  <c r="BY26" i="11" s="1"/>
  <c r="CD25" i="11"/>
  <c r="CA25" i="11"/>
  <c r="BZ25" i="11"/>
  <c r="BV25" i="11"/>
  <c r="BT25" i="11"/>
  <c r="BP25" i="11"/>
  <c r="AB25" i="11"/>
  <c r="BU25" i="11" s="1"/>
  <c r="X25" i="11"/>
  <c r="B25" i="11"/>
  <c r="CD24" i="11"/>
  <c r="CC24" i="11"/>
  <c r="CA24" i="11"/>
  <c r="BY24" i="11"/>
  <c r="BX24" i="11"/>
  <c r="BV24" i="11"/>
  <c r="BT24" i="11"/>
  <c r="BS24" i="11"/>
  <c r="BR24" i="11"/>
  <c r="AB24" i="11"/>
  <c r="X24" i="11"/>
  <c r="B24" i="11"/>
  <c r="BZ23" i="11"/>
  <c r="BT23" i="11"/>
  <c r="BS23" i="11"/>
  <c r="AB23" i="11"/>
  <c r="CB23" i="11" s="1"/>
  <c r="X23" i="11"/>
  <c r="B23" i="11"/>
  <c r="CD22" i="11"/>
  <c r="BV22" i="11"/>
  <c r="AB22" i="11"/>
  <c r="X22" i="11"/>
  <c r="B22" i="11"/>
  <c r="AB21" i="11"/>
  <c r="X21" i="11"/>
  <c r="B21" i="11"/>
  <c r="CA21" i="11" s="1"/>
  <c r="CD20" i="11"/>
  <c r="CA20" i="11"/>
  <c r="BV20" i="11"/>
  <c r="BT20" i="11"/>
  <c r="AB20" i="11"/>
  <c r="X20" i="11"/>
  <c r="B20" i="11"/>
  <c r="CC20" i="11" s="1"/>
  <c r="AB19" i="11"/>
  <c r="X19" i="11"/>
  <c r="B19" i="11"/>
  <c r="BZ19" i="11" s="1"/>
  <c r="CE18" i="11"/>
  <c r="CD18" i="11"/>
  <c r="BW18" i="11"/>
  <c r="BV18" i="11"/>
  <c r="AB18" i="11"/>
  <c r="X18" i="11"/>
  <c r="B18" i="11"/>
  <c r="BX18" i="11" s="1"/>
  <c r="CD17" i="11"/>
  <c r="CA17" i="11"/>
  <c r="BZ17" i="11"/>
  <c r="BV17" i="11"/>
  <c r="BT17" i="11"/>
  <c r="BP17" i="11"/>
  <c r="AB17" i="11"/>
  <c r="BU17" i="11" s="1"/>
  <c r="X17" i="11"/>
  <c r="B17" i="11"/>
  <c r="CD16" i="11"/>
  <c r="CC16" i="11"/>
  <c r="CA16" i="11"/>
  <c r="BY16" i="11"/>
  <c r="BX16" i="11"/>
  <c r="BV16" i="11"/>
  <c r="BT16" i="11"/>
  <c r="BS16" i="11"/>
  <c r="BR16" i="11"/>
  <c r="AB16" i="11"/>
  <c r="X16" i="11"/>
  <c r="B16" i="11"/>
  <c r="CD15" i="11"/>
  <c r="CA15" i="11"/>
  <c r="BV15" i="11"/>
  <c r="BU15" i="11"/>
  <c r="BP15" i="11"/>
  <c r="AB15" i="11"/>
  <c r="X15" i="11"/>
  <c r="B15" i="11"/>
  <c r="CB14" i="11"/>
  <c r="BX14" i="11"/>
  <c r="BU14" i="11"/>
  <c r="BQ14" i="11"/>
  <c r="BP14" i="11"/>
  <c r="X14" i="11"/>
  <c r="B14" i="11"/>
  <c r="CD13" i="11"/>
  <c r="BV13" i="11"/>
  <c r="AB13" i="11"/>
  <c r="X13" i="11"/>
  <c r="B13" i="11"/>
  <c r="CB13" i="11" s="1"/>
  <c r="CD12" i="11"/>
  <c r="CA12" i="11"/>
  <c r="BX12" i="11"/>
  <c r="BV12" i="11"/>
  <c r="BS12" i="11"/>
  <c r="BR12" i="11"/>
  <c r="AB12" i="11"/>
  <c r="AB58" i="11" s="1"/>
  <c r="X12" i="11"/>
  <c r="B12" i="11"/>
  <c r="A5" i="11"/>
  <c r="A4" i="11"/>
  <c r="A3" i="11"/>
  <c r="A2" i="11"/>
  <c r="BC184" i="12"/>
  <c r="W175" i="12"/>
  <c r="V175" i="12"/>
  <c r="U175" i="12"/>
  <c r="T175" i="12"/>
  <c r="S175" i="12"/>
  <c r="R175" i="12"/>
  <c r="Q175" i="12"/>
  <c r="P175" i="12"/>
  <c r="O175" i="12"/>
  <c r="N175" i="12"/>
  <c r="M175" i="12"/>
  <c r="L175" i="12"/>
  <c r="K175" i="12"/>
  <c r="J175" i="12"/>
  <c r="I175" i="12"/>
  <c r="H175" i="12"/>
  <c r="G175" i="12"/>
  <c r="F175" i="12"/>
  <c r="E175" i="12"/>
  <c r="D175" i="12"/>
  <c r="C175" i="12"/>
  <c r="B174" i="12"/>
  <c r="BY174" i="12" s="1"/>
  <c r="B173" i="12"/>
  <c r="BY173" i="12" s="1"/>
  <c r="BQ172" i="12"/>
  <c r="X172" i="12" s="1"/>
  <c r="B172" i="12"/>
  <c r="BY172" i="12" s="1"/>
  <c r="B171" i="12"/>
  <c r="BY171" i="12" s="1"/>
  <c r="B170" i="12"/>
  <c r="BY170" i="12" s="1"/>
  <c r="B169" i="12"/>
  <c r="BY169" i="12" s="1"/>
  <c r="B168" i="12"/>
  <c r="B167" i="12"/>
  <c r="BY167" i="12" s="1"/>
  <c r="B166" i="12"/>
  <c r="BY166" i="12" s="1"/>
  <c r="B165" i="12"/>
  <c r="BY165" i="12" s="1"/>
  <c r="BQ164" i="12"/>
  <c r="X164" i="12" s="1"/>
  <c r="B164" i="12"/>
  <c r="BY164" i="12" s="1"/>
  <c r="B163" i="12"/>
  <c r="BY163" i="12" s="1"/>
  <c r="B162" i="12"/>
  <c r="BY162" i="12" s="1"/>
  <c r="B161" i="12"/>
  <c r="BY161" i="12" s="1"/>
  <c r="B160" i="12"/>
  <c r="B159" i="12"/>
  <c r="BY159" i="12" s="1"/>
  <c r="B158" i="12"/>
  <c r="BY158" i="12" s="1"/>
  <c r="B157" i="12"/>
  <c r="BY157" i="12" s="1"/>
  <c r="BQ156" i="12"/>
  <c r="X156" i="12" s="1"/>
  <c r="B156" i="12"/>
  <c r="BY156" i="12" s="1"/>
  <c r="B155" i="12"/>
  <c r="BY155" i="12" s="1"/>
  <c r="B154" i="12"/>
  <c r="BY154" i="12" s="1"/>
  <c r="B153" i="12"/>
  <c r="BY153" i="12" s="1"/>
  <c r="B152" i="12"/>
  <c r="B151" i="12"/>
  <c r="BY151" i="12" s="1"/>
  <c r="B150" i="12"/>
  <c r="BY150" i="12" s="1"/>
  <c r="B149" i="12"/>
  <c r="BY149" i="12" s="1"/>
  <c r="BQ148" i="12"/>
  <c r="X148" i="12" s="1"/>
  <c r="B148" i="12"/>
  <c r="BY148" i="12" s="1"/>
  <c r="B147" i="12"/>
  <c r="BY147" i="12" s="1"/>
  <c r="B146" i="12"/>
  <c r="BY146" i="12" s="1"/>
  <c r="B145" i="12"/>
  <c r="BY145" i="12" s="1"/>
  <c r="B144" i="12"/>
  <c r="B143" i="12"/>
  <c r="BY143" i="12" s="1"/>
  <c r="B142" i="12"/>
  <c r="BY142" i="12" s="1"/>
  <c r="B141" i="12"/>
  <c r="BY141" i="12" s="1"/>
  <c r="BQ140" i="12"/>
  <c r="X140" i="12" s="1"/>
  <c r="B140" i="12"/>
  <c r="BY140" i="12" s="1"/>
  <c r="B139" i="12"/>
  <c r="BY139" i="12" s="1"/>
  <c r="B138" i="12"/>
  <c r="BY138" i="12" s="1"/>
  <c r="B137" i="12"/>
  <c r="BY137" i="12" s="1"/>
  <c r="B136" i="12"/>
  <c r="B135" i="12"/>
  <c r="BY135" i="12" s="1"/>
  <c r="B134" i="12"/>
  <c r="BY134" i="12" s="1"/>
  <c r="B133" i="12"/>
  <c r="BY133" i="12" s="1"/>
  <c r="AK125" i="12"/>
  <c r="AJ125" i="12"/>
  <c r="AI125" i="12"/>
  <c r="AH125" i="12"/>
  <c r="AG125" i="12"/>
  <c r="AF125" i="12"/>
  <c r="AE125" i="12"/>
  <c r="AD125" i="12"/>
  <c r="AC125" i="12"/>
  <c r="AA125" i="12"/>
  <c r="Z125" i="12"/>
  <c r="Y125" i="12"/>
  <c r="W125" i="12"/>
  <c r="V125" i="12"/>
  <c r="U125" i="12"/>
  <c r="T125" i="12"/>
  <c r="S125" i="12"/>
  <c r="R125" i="12"/>
  <c r="Q125" i="12"/>
  <c r="P125" i="12"/>
  <c r="O125" i="12"/>
  <c r="N125" i="12"/>
  <c r="M125" i="12"/>
  <c r="L125" i="12"/>
  <c r="K125" i="12"/>
  <c r="J125" i="12"/>
  <c r="I125" i="12"/>
  <c r="H125" i="12"/>
  <c r="G125" i="12"/>
  <c r="F125" i="12"/>
  <c r="E125" i="12"/>
  <c r="D125" i="12"/>
  <c r="C125" i="12"/>
  <c r="CC124" i="12"/>
  <c r="BY124" i="12"/>
  <c r="BR124" i="12"/>
  <c r="BQ124" i="12"/>
  <c r="AB124" i="12"/>
  <c r="X124" i="12"/>
  <c r="B124" i="12"/>
  <c r="BX124" i="12" s="1"/>
  <c r="CC123" i="12"/>
  <c r="BY123" i="12"/>
  <c r="BR123" i="12"/>
  <c r="BQ123" i="12"/>
  <c r="AB123" i="12"/>
  <c r="X123" i="12"/>
  <c r="CB123" i="12" s="1"/>
  <c r="B123" i="12"/>
  <c r="BX123" i="12" s="1"/>
  <c r="CC122" i="12"/>
  <c r="BY122" i="12"/>
  <c r="BR122" i="12"/>
  <c r="BQ122" i="12"/>
  <c r="AB122" i="12"/>
  <c r="BU122" i="12" s="1"/>
  <c r="X122" i="12"/>
  <c r="B122" i="12"/>
  <c r="BX122" i="12" s="1"/>
  <c r="CC121" i="12"/>
  <c r="CB121" i="12"/>
  <c r="BY121" i="12"/>
  <c r="BR121" i="12"/>
  <c r="BQ121" i="12"/>
  <c r="AB121" i="12"/>
  <c r="X121" i="12"/>
  <c r="BU121" i="12" s="1"/>
  <c r="B121" i="12"/>
  <c r="BX121" i="12" s="1"/>
  <c r="CC120" i="12"/>
  <c r="BY120" i="12"/>
  <c r="BR120" i="12"/>
  <c r="BQ120" i="12"/>
  <c r="AB120" i="12"/>
  <c r="CB120" i="12" s="1"/>
  <c r="X120" i="12"/>
  <c r="B120" i="12"/>
  <c r="BX120" i="12" s="1"/>
  <c r="CC119" i="12"/>
  <c r="BY119" i="12"/>
  <c r="BR119" i="12"/>
  <c r="BQ119" i="12"/>
  <c r="AB119" i="12"/>
  <c r="X119" i="12"/>
  <c r="BU119" i="12" s="1"/>
  <c r="B119" i="12"/>
  <c r="BX119" i="12" s="1"/>
  <c r="CC118" i="12"/>
  <c r="BY118" i="12"/>
  <c r="BR118" i="12"/>
  <c r="BQ118" i="12"/>
  <c r="AB118" i="12"/>
  <c r="CB118" i="12" s="1"/>
  <c r="X118" i="12"/>
  <c r="B118" i="12"/>
  <c r="BX118" i="12" s="1"/>
  <c r="CC117" i="12"/>
  <c r="BY117" i="12"/>
  <c r="BR117" i="12"/>
  <c r="BQ117" i="12"/>
  <c r="AB117" i="12"/>
  <c r="X117" i="12"/>
  <c r="B117" i="12"/>
  <c r="B125" i="12" s="1"/>
  <c r="C92" i="12"/>
  <c r="BX91" i="12"/>
  <c r="BP91" i="12"/>
  <c r="C91" i="12" s="1"/>
  <c r="BX90" i="12"/>
  <c r="BP90" i="12"/>
  <c r="C90" i="12"/>
  <c r="BY87" i="12"/>
  <c r="BX87" i="12"/>
  <c r="C87" i="12"/>
  <c r="BR86" i="12"/>
  <c r="BP86" i="12"/>
  <c r="C86" i="12"/>
  <c r="BY85" i="12"/>
  <c r="BX85" i="12"/>
  <c r="C85" i="12"/>
  <c r="BR84" i="12"/>
  <c r="BP84" i="12"/>
  <c r="C84" i="12"/>
  <c r="C83" i="12"/>
  <c r="BR82" i="12"/>
  <c r="BP82" i="12"/>
  <c r="C82" i="12"/>
  <c r="C81" i="12"/>
  <c r="BY81" i="12" s="1"/>
  <c r="BR80" i="12"/>
  <c r="BP80" i="12"/>
  <c r="C80" i="12"/>
  <c r="BZ79" i="12"/>
  <c r="BY79" i="12"/>
  <c r="BR79" i="12"/>
  <c r="BQ79" i="12"/>
  <c r="BP79" i="12"/>
  <c r="C79" i="12"/>
  <c r="BX79" i="12" s="1"/>
  <c r="BZ78" i="12"/>
  <c r="BX78" i="12"/>
  <c r="BQ78" i="12"/>
  <c r="BP78" i="12"/>
  <c r="C78" i="12"/>
  <c r="BY78" i="12" s="1"/>
  <c r="BZ77" i="12"/>
  <c r="BS77" i="12"/>
  <c r="C77" i="12"/>
  <c r="X73" i="12"/>
  <c r="W73" i="12"/>
  <c r="V73" i="12"/>
  <c r="U73" i="12"/>
  <c r="T73" i="12"/>
  <c r="S73" i="12"/>
  <c r="R73" i="12"/>
  <c r="Q73" i="12"/>
  <c r="P73" i="12"/>
  <c r="O73" i="12"/>
  <c r="N73" i="12"/>
  <c r="M73" i="12"/>
  <c r="L73" i="12"/>
  <c r="K73" i="12"/>
  <c r="J73" i="12"/>
  <c r="I73" i="12"/>
  <c r="H73" i="12"/>
  <c r="G73" i="12"/>
  <c r="F73" i="12"/>
  <c r="E73" i="12"/>
  <c r="D73" i="12"/>
  <c r="CB72" i="12"/>
  <c r="BZ72" i="12"/>
  <c r="BY72" i="12"/>
  <c r="BT72" i="12"/>
  <c r="BR72" i="12"/>
  <c r="BQ72" i="12"/>
  <c r="C72" i="12"/>
  <c r="CA72" i="12" s="1"/>
  <c r="BZ71" i="12"/>
  <c r="BS71" i="12"/>
  <c r="C71" i="12"/>
  <c r="CB70" i="12"/>
  <c r="BZ70" i="12"/>
  <c r="BY70" i="12"/>
  <c r="BT70" i="12"/>
  <c r="BR70" i="12"/>
  <c r="BQ70" i="12"/>
  <c r="C70" i="12"/>
  <c r="CA70" i="12" s="1"/>
  <c r="CA69" i="12"/>
  <c r="BZ69" i="12"/>
  <c r="C69" i="12"/>
  <c r="CB68" i="12"/>
  <c r="BZ68" i="12"/>
  <c r="BY68" i="12"/>
  <c r="BT68" i="12"/>
  <c r="BR68" i="12"/>
  <c r="BQ68" i="12"/>
  <c r="C68" i="12"/>
  <c r="CA68" i="12" s="1"/>
  <c r="C67" i="12"/>
  <c r="BR67" i="12" s="1"/>
  <c r="CB66" i="12"/>
  <c r="BZ66" i="12"/>
  <c r="BY66" i="12"/>
  <c r="BT66" i="12"/>
  <c r="BR66" i="12"/>
  <c r="BQ66" i="12"/>
  <c r="C66" i="12"/>
  <c r="CA66" i="12" s="1"/>
  <c r="BZ65" i="12"/>
  <c r="BS65" i="12"/>
  <c r="BR65" i="12"/>
  <c r="C65" i="12"/>
  <c r="CB64" i="12"/>
  <c r="BZ64" i="12"/>
  <c r="BY64" i="12"/>
  <c r="BT64" i="12"/>
  <c r="BR64" i="12"/>
  <c r="BQ64" i="12"/>
  <c r="C64" i="12"/>
  <c r="CA64" i="12" s="1"/>
  <c r="BZ63" i="12"/>
  <c r="BS63" i="12"/>
  <c r="C63" i="12"/>
  <c r="CB62" i="12"/>
  <c r="BZ62" i="12"/>
  <c r="BY62" i="12"/>
  <c r="BT62" i="12"/>
  <c r="BR62" i="12"/>
  <c r="BQ62" i="12"/>
  <c r="C62" i="12"/>
  <c r="CA62" i="12" s="1"/>
  <c r="AX58" i="12"/>
  <c r="AW58" i="12"/>
  <c r="AV58" i="12"/>
  <c r="AU58" i="12"/>
  <c r="AT58" i="12"/>
  <c r="AS58" i="12"/>
  <c r="AR58" i="12"/>
  <c r="AQ58" i="12"/>
  <c r="AP58" i="12"/>
  <c r="AN58" i="12"/>
  <c r="AM58" i="12"/>
  <c r="AL58" i="12"/>
  <c r="AK58" i="12"/>
  <c r="AJ58" i="12"/>
  <c r="AI58" i="12"/>
  <c r="AH58" i="12"/>
  <c r="AG58" i="12"/>
  <c r="AF58" i="12"/>
  <c r="CD58" i="12" s="1"/>
  <c r="AE58" i="12"/>
  <c r="AD58" i="12"/>
  <c r="AC58" i="12"/>
  <c r="AA58" i="12"/>
  <c r="Z58" i="12"/>
  <c r="Y58" i="12"/>
  <c r="W58" i="12"/>
  <c r="V58" i="12"/>
  <c r="U58" i="12"/>
  <c r="T58" i="12"/>
  <c r="S58" i="12"/>
  <c r="R58" i="12"/>
  <c r="Q58" i="12"/>
  <c r="P58" i="12"/>
  <c r="O58" i="12"/>
  <c r="N58" i="12"/>
  <c r="M58" i="12"/>
  <c r="L58" i="12"/>
  <c r="K58" i="12"/>
  <c r="J58" i="12"/>
  <c r="I58" i="12"/>
  <c r="H58" i="12"/>
  <c r="G58" i="12"/>
  <c r="F58" i="12"/>
  <c r="E58" i="12"/>
  <c r="D58" i="12"/>
  <c r="C58" i="12"/>
  <c r="CD57" i="12"/>
  <c r="CC57" i="12"/>
  <c r="CA57" i="12"/>
  <c r="BY57" i="12"/>
  <c r="BX57" i="12"/>
  <c r="BV57" i="12"/>
  <c r="BT57" i="12"/>
  <c r="BS57" i="12"/>
  <c r="BR57" i="12"/>
  <c r="AB57" i="12"/>
  <c r="X57" i="12"/>
  <c r="B57" i="12"/>
  <c r="CD56" i="12"/>
  <c r="CA56" i="12"/>
  <c r="BV56" i="12"/>
  <c r="BP56" i="12"/>
  <c r="AB56" i="12"/>
  <c r="X56" i="12"/>
  <c r="B56" i="12"/>
  <c r="CD55" i="12"/>
  <c r="CA55" i="12"/>
  <c r="BY55" i="12"/>
  <c r="BV55" i="12"/>
  <c r="BT55" i="12"/>
  <c r="BS55" i="12"/>
  <c r="AB55" i="12"/>
  <c r="X55" i="12"/>
  <c r="B55" i="12"/>
  <c r="CD54" i="12"/>
  <c r="BV54" i="12"/>
  <c r="AB54" i="12"/>
  <c r="B54" i="12"/>
  <c r="CC54" i="12" s="1"/>
  <c r="CE53" i="12"/>
  <c r="CD53" i="12"/>
  <c r="CC53" i="12"/>
  <c r="CB53" i="12"/>
  <c r="CA53" i="12"/>
  <c r="BX53" i="12"/>
  <c r="BW53" i="12"/>
  <c r="BV53" i="12"/>
  <c r="BT53" i="12"/>
  <c r="BS53" i="12"/>
  <c r="BQ53" i="12"/>
  <c r="AB53" i="12"/>
  <c r="X53" i="12"/>
  <c r="B53" i="12"/>
  <c r="CE52" i="12"/>
  <c r="CD52" i="12"/>
  <c r="BW52" i="12"/>
  <c r="BV52" i="12"/>
  <c r="AB52" i="12"/>
  <c r="X52" i="12"/>
  <c r="B52" i="12"/>
  <c r="BY52" i="12" s="1"/>
  <c r="CE51" i="12"/>
  <c r="CD51" i="12"/>
  <c r="CC51" i="12"/>
  <c r="CB51" i="12"/>
  <c r="CA51" i="12"/>
  <c r="BX51" i="12"/>
  <c r="BW51" i="12"/>
  <c r="BV51" i="12"/>
  <c r="BT51" i="12"/>
  <c r="BS51" i="12"/>
  <c r="BQ51" i="12"/>
  <c r="AB51" i="12"/>
  <c r="X51" i="12"/>
  <c r="B51" i="12"/>
  <c r="CD50" i="12"/>
  <c r="CB50" i="12"/>
  <c r="CA50" i="12"/>
  <c r="BZ50" i="12"/>
  <c r="BX50" i="12"/>
  <c r="BV50" i="12"/>
  <c r="BU50" i="12"/>
  <c r="BS50" i="12"/>
  <c r="BR50" i="12"/>
  <c r="BQ50" i="12"/>
  <c r="AB50" i="12"/>
  <c r="X50" i="12"/>
  <c r="B50" i="12"/>
  <c r="CC50" i="12" s="1"/>
  <c r="CD49" i="12"/>
  <c r="BV49" i="12"/>
  <c r="AB49" i="12"/>
  <c r="X49" i="12"/>
  <c r="B49" i="12"/>
  <c r="BZ49" i="12" s="1"/>
  <c r="CD48" i="12"/>
  <c r="CA48" i="12"/>
  <c r="BZ48" i="12"/>
  <c r="BX48" i="12"/>
  <c r="BV48" i="12"/>
  <c r="BS48" i="12"/>
  <c r="BR48" i="12"/>
  <c r="BQ48" i="12"/>
  <c r="AB48" i="12"/>
  <c r="X48" i="12"/>
  <c r="B48" i="12"/>
  <c r="CC48" i="12" s="1"/>
  <c r="CD47" i="12"/>
  <c r="CC47" i="12"/>
  <c r="BY47" i="12"/>
  <c r="BX47" i="12"/>
  <c r="BV47" i="12"/>
  <c r="BT47" i="12"/>
  <c r="BS47" i="12"/>
  <c r="BQ47" i="12"/>
  <c r="AB47" i="12"/>
  <c r="X47" i="12"/>
  <c r="CB47" i="12" s="1"/>
  <c r="B47" i="12"/>
  <c r="CA46" i="12"/>
  <c r="BZ46" i="12"/>
  <c r="BT46" i="12"/>
  <c r="BS46" i="12"/>
  <c r="AB46" i="12"/>
  <c r="X46" i="12"/>
  <c r="B46" i="12"/>
  <c r="CD45" i="12"/>
  <c r="CB45" i="12"/>
  <c r="CA45" i="12"/>
  <c r="BZ45" i="12"/>
  <c r="BX45" i="12"/>
  <c r="BV45" i="12"/>
  <c r="BS45" i="12"/>
  <c r="BR45" i="12"/>
  <c r="BQ45" i="12"/>
  <c r="AB45" i="12"/>
  <c r="X45" i="12"/>
  <c r="BU45" i="12" s="1"/>
  <c r="B45" i="12"/>
  <c r="CC45" i="12" s="1"/>
  <c r="CD44" i="12"/>
  <c r="BV44" i="12"/>
  <c r="AB44" i="12"/>
  <c r="X44" i="12"/>
  <c r="B44" i="12"/>
  <c r="CD43" i="12"/>
  <c r="CA43" i="12"/>
  <c r="BZ43" i="12"/>
  <c r="BV43" i="12"/>
  <c r="BS43" i="12"/>
  <c r="BQ43" i="12"/>
  <c r="AB43" i="12"/>
  <c r="CB43" i="12" s="1"/>
  <c r="B43" i="12"/>
  <c r="CD42" i="12"/>
  <c r="BV42" i="12"/>
  <c r="AB42" i="12"/>
  <c r="X42" i="12"/>
  <c r="B42" i="12"/>
  <c r="BX42" i="12" s="1"/>
  <c r="CD41" i="12"/>
  <c r="CC41" i="12"/>
  <c r="CA41" i="12"/>
  <c r="BZ41" i="12"/>
  <c r="BV41" i="12"/>
  <c r="BT41" i="12"/>
  <c r="BQ41" i="12"/>
  <c r="BP41" i="12"/>
  <c r="AB41" i="12"/>
  <c r="BU41" i="12" s="1"/>
  <c r="B41" i="12"/>
  <c r="CD40" i="12"/>
  <c r="CB40" i="12"/>
  <c r="CA40" i="12"/>
  <c r="BZ40" i="12"/>
  <c r="BX40" i="12"/>
  <c r="BV40" i="12"/>
  <c r="BU40" i="12"/>
  <c r="BS40" i="12"/>
  <c r="BR40" i="12"/>
  <c r="BQ40" i="12"/>
  <c r="AB40" i="12"/>
  <c r="X40" i="12"/>
  <c r="B40" i="12"/>
  <c r="CC40" i="12" s="1"/>
  <c r="CD39" i="12"/>
  <c r="BV39" i="12"/>
  <c r="AB39" i="12"/>
  <c r="X39" i="12"/>
  <c r="B39" i="12"/>
  <c r="BU39" i="12" s="1"/>
  <c r="CD38" i="12"/>
  <c r="BV38" i="12"/>
  <c r="AB38" i="12"/>
  <c r="B38" i="12"/>
  <c r="CD37" i="12"/>
  <c r="CC37" i="12"/>
  <c r="CB37" i="12"/>
  <c r="CA37" i="12"/>
  <c r="BY37" i="12"/>
  <c r="BX37" i="12"/>
  <c r="BV37" i="12"/>
  <c r="BT37" i="12"/>
  <c r="BS37" i="12"/>
  <c r="BR37" i="12"/>
  <c r="BP37" i="12"/>
  <c r="AB37" i="12"/>
  <c r="B37" i="12"/>
  <c r="BZ37" i="12" s="1"/>
  <c r="CD36" i="12"/>
  <c r="CC36" i="12"/>
  <c r="BY36" i="12"/>
  <c r="BX36" i="12"/>
  <c r="BV36" i="12"/>
  <c r="BT36" i="12"/>
  <c r="BS36" i="12"/>
  <c r="AB36" i="12"/>
  <c r="X36" i="12"/>
  <c r="B36" i="12"/>
  <c r="CD35" i="12"/>
  <c r="CB35" i="12"/>
  <c r="BX35" i="12"/>
  <c r="BV35" i="12"/>
  <c r="BR35" i="12"/>
  <c r="BQ35" i="12"/>
  <c r="AB35" i="12"/>
  <c r="B35" i="12"/>
  <c r="CD34" i="12"/>
  <c r="CA34" i="12"/>
  <c r="BY34" i="12"/>
  <c r="BV34" i="12"/>
  <c r="BT34" i="12"/>
  <c r="BS34" i="12"/>
  <c r="AB34" i="12"/>
  <c r="X34" i="12"/>
  <c r="B34" i="12"/>
  <c r="CD33" i="12"/>
  <c r="BV33" i="12"/>
  <c r="AB33" i="12"/>
  <c r="X33" i="12"/>
  <c r="B33" i="12"/>
  <c r="BY33" i="12" s="1"/>
  <c r="CD32" i="12"/>
  <c r="CA32" i="12"/>
  <c r="BV32" i="12"/>
  <c r="AB32" i="12"/>
  <c r="X32" i="12"/>
  <c r="B32" i="12"/>
  <c r="CD31" i="12"/>
  <c r="CA31" i="12"/>
  <c r="BZ31" i="12"/>
  <c r="BY31" i="12"/>
  <c r="BV31" i="12"/>
  <c r="BT31" i="12"/>
  <c r="BR31" i="12"/>
  <c r="BP31" i="12"/>
  <c r="AB31" i="12"/>
  <c r="X31" i="12"/>
  <c r="BU31" i="12" s="1"/>
  <c r="B31" i="12"/>
  <c r="CD30" i="12"/>
  <c r="CB30" i="12"/>
  <c r="BV30" i="12"/>
  <c r="BP30" i="12"/>
  <c r="AB30" i="12"/>
  <c r="X30" i="12"/>
  <c r="B30" i="12"/>
  <c r="CC30" i="12" s="1"/>
  <c r="CD29" i="12"/>
  <c r="CA29" i="12"/>
  <c r="BZ29" i="12"/>
  <c r="BV29" i="12"/>
  <c r="BU29" i="12"/>
  <c r="BT29" i="12"/>
  <c r="BP29" i="12"/>
  <c r="AB29" i="12"/>
  <c r="X29" i="12"/>
  <c r="B29" i="12"/>
  <c r="CD28" i="12"/>
  <c r="CC28" i="12"/>
  <c r="CA28" i="12"/>
  <c r="BY28" i="12"/>
  <c r="BX28" i="12"/>
  <c r="BV28" i="12"/>
  <c r="BT28" i="12"/>
  <c r="BS28" i="12"/>
  <c r="BR28" i="12"/>
  <c r="BP28" i="12"/>
  <c r="AB28" i="12"/>
  <c r="CB28" i="12" s="1"/>
  <c r="B28" i="12"/>
  <c r="BZ28" i="12" s="1"/>
  <c r="CD27" i="12"/>
  <c r="BZ27" i="12"/>
  <c r="BV27" i="12"/>
  <c r="BP27" i="12"/>
  <c r="AB27" i="12"/>
  <c r="X27" i="12"/>
  <c r="B27" i="12"/>
  <c r="BU27" i="12" s="1"/>
  <c r="CD26" i="12"/>
  <c r="CA26" i="12"/>
  <c r="BX26" i="12"/>
  <c r="BV26" i="12"/>
  <c r="BS26" i="12"/>
  <c r="BR26" i="12"/>
  <c r="AB26" i="12"/>
  <c r="CB26" i="12" s="1"/>
  <c r="X26" i="12"/>
  <c r="B26" i="12"/>
  <c r="BZ26" i="12" s="1"/>
  <c r="CD25" i="12"/>
  <c r="CC25" i="12"/>
  <c r="BV25" i="12"/>
  <c r="BU25" i="12"/>
  <c r="BP25" i="12"/>
  <c r="AB25" i="12"/>
  <c r="X25" i="12"/>
  <c r="B25" i="12"/>
  <c r="CD24" i="12"/>
  <c r="CB24" i="12"/>
  <c r="BV24" i="12"/>
  <c r="BT24" i="12"/>
  <c r="AB24" i="12"/>
  <c r="X24" i="12"/>
  <c r="B24" i="12"/>
  <c r="AB23" i="12"/>
  <c r="X23" i="12"/>
  <c r="B23" i="12"/>
  <c r="BZ23" i="12" s="1"/>
  <c r="CD22" i="12"/>
  <c r="CA22" i="12"/>
  <c r="BZ22" i="12"/>
  <c r="BV22" i="12"/>
  <c r="BT22" i="12"/>
  <c r="BP22" i="12"/>
  <c r="AB22" i="12"/>
  <c r="BU22" i="12" s="1"/>
  <c r="X22" i="12"/>
  <c r="B22" i="12"/>
  <c r="CA21" i="12"/>
  <c r="BT21" i="12"/>
  <c r="BP21" i="12"/>
  <c r="AB21" i="12"/>
  <c r="CB21" i="12" s="1"/>
  <c r="X21" i="12"/>
  <c r="B21" i="12"/>
  <c r="CD20" i="12"/>
  <c r="CC20" i="12"/>
  <c r="CA20" i="12"/>
  <c r="BY20" i="12"/>
  <c r="BX20" i="12"/>
  <c r="BV20" i="12"/>
  <c r="BT20" i="12"/>
  <c r="BS20" i="12"/>
  <c r="BR20" i="12"/>
  <c r="AB20" i="12"/>
  <c r="X20" i="12"/>
  <c r="B20" i="12"/>
  <c r="BZ19" i="12"/>
  <c r="BT19" i="12"/>
  <c r="BS19" i="12"/>
  <c r="AB19" i="12"/>
  <c r="CB19" i="12" s="1"/>
  <c r="X19" i="12"/>
  <c r="B19" i="12"/>
  <c r="CE18" i="12"/>
  <c r="CD18" i="12"/>
  <c r="BZ18" i="12"/>
  <c r="BX18" i="12"/>
  <c r="BW18" i="12"/>
  <c r="BV18" i="12"/>
  <c r="BT18" i="12"/>
  <c r="BS18" i="12"/>
  <c r="AB18" i="12"/>
  <c r="X18" i="12"/>
  <c r="B18" i="12"/>
  <c r="CD17" i="12"/>
  <c r="BV17" i="12"/>
  <c r="AB17" i="12"/>
  <c r="X17" i="12"/>
  <c r="B17" i="12"/>
  <c r="CD16" i="12"/>
  <c r="CA16" i="12"/>
  <c r="BV16" i="12"/>
  <c r="BT16" i="12"/>
  <c r="AB16" i="12"/>
  <c r="X16" i="12"/>
  <c r="B16" i="12"/>
  <c r="CC16" i="12" s="1"/>
  <c r="CD15" i="12"/>
  <c r="CA15" i="12"/>
  <c r="BZ15" i="12"/>
  <c r="BY15" i="12"/>
  <c r="BV15" i="12"/>
  <c r="BT15" i="12"/>
  <c r="BR15" i="12"/>
  <c r="BP15" i="12"/>
  <c r="AB15" i="12"/>
  <c r="X15" i="12"/>
  <c r="BU15" i="12" s="1"/>
  <c r="B15" i="12"/>
  <c r="X14" i="12"/>
  <c r="X58" i="12" s="1"/>
  <c r="B14" i="12"/>
  <c r="CB14" i="12" s="1"/>
  <c r="CD13" i="12"/>
  <c r="CA13" i="12"/>
  <c r="BZ13" i="12"/>
  <c r="BX13" i="12"/>
  <c r="BV13" i="12"/>
  <c r="BS13" i="12"/>
  <c r="BR13" i="12"/>
  <c r="BQ13" i="12"/>
  <c r="AB13" i="12"/>
  <c r="CB13" i="12" s="1"/>
  <c r="X13" i="12"/>
  <c r="B13" i="12"/>
  <c r="CC13" i="12" s="1"/>
  <c r="CD12" i="12"/>
  <c r="CC12" i="12"/>
  <c r="BY12" i="12"/>
  <c r="BX12" i="12"/>
  <c r="BV12" i="12"/>
  <c r="BT12" i="12"/>
  <c r="BS12" i="12"/>
  <c r="AB12" i="12"/>
  <c r="X12" i="12"/>
  <c r="B12" i="12"/>
  <c r="A5" i="12"/>
  <c r="A4" i="12"/>
  <c r="A3" i="12"/>
  <c r="A2" i="12"/>
  <c r="BC184" i="13"/>
  <c r="W175" i="13"/>
  <c r="V175" i="13"/>
  <c r="U175" i="13"/>
  <c r="T175" i="13"/>
  <c r="S175" i="13"/>
  <c r="R175" i="13"/>
  <c r="Q175" i="13"/>
  <c r="P175" i="13"/>
  <c r="O175" i="13"/>
  <c r="N175" i="13"/>
  <c r="M175" i="13"/>
  <c r="L175" i="13"/>
  <c r="K175" i="13"/>
  <c r="J175" i="13"/>
  <c r="I175" i="13"/>
  <c r="H175" i="13"/>
  <c r="G175" i="13"/>
  <c r="F175" i="13"/>
  <c r="E175" i="13"/>
  <c r="D175" i="13"/>
  <c r="C175" i="13"/>
  <c r="B174" i="13"/>
  <c r="B173" i="13"/>
  <c r="B172" i="13"/>
  <c r="B171" i="13"/>
  <c r="B170" i="13"/>
  <c r="B169" i="13"/>
  <c r="B168" i="13"/>
  <c r="B167" i="13"/>
  <c r="B166" i="13"/>
  <c r="B165" i="13"/>
  <c r="B164" i="13"/>
  <c r="B163" i="13"/>
  <c r="B162" i="13"/>
  <c r="B161" i="13"/>
  <c r="B160" i="13"/>
  <c r="B159" i="13"/>
  <c r="B158" i="13"/>
  <c r="B157" i="13"/>
  <c r="B156" i="13"/>
  <c r="B155" i="13"/>
  <c r="B154" i="13"/>
  <c r="B153" i="13"/>
  <c r="B152" i="13"/>
  <c r="B151" i="13"/>
  <c r="B150" i="13"/>
  <c r="B149" i="13"/>
  <c r="B148" i="13"/>
  <c r="B147" i="13"/>
  <c r="B146" i="13"/>
  <c r="B145" i="13"/>
  <c r="B144" i="13"/>
  <c r="B143" i="13"/>
  <c r="B142" i="13"/>
  <c r="B141" i="13"/>
  <c r="B140" i="13"/>
  <c r="B139" i="13"/>
  <c r="B138" i="13"/>
  <c r="B137" i="13"/>
  <c r="B136" i="13"/>
  <c r="B135" i="13"/>
  <c r="B134" i="13"/>
  <c r="B133" i="13"/>
  <c r="B175" i="13" s="1"/>
  <c r="BQ125" i="13"/>
  <c r="AK125" i="13"/>
  <c r="AJ125" i="13"/>
  <c r="AI125" i="13"/>
  <c r="AH125" i="13"/>
  <c r="AG125" i="13"/>
  <c r="AF125" i="13"/>
  <c r="AE125" i="13"/>
  <c r="AD125" i="13"/>
  <c r="AC125" i="13"/>
  <c r="AA125" i="13"/>
  <c r="Z125" i="13"/>
  <c r="Y125" i="13"/>
  <c r="W125" i="13"/>
  <c r="V125" i="13"/>
  <c r="U125" i="13"/>
  <c r="T125" i="13"/>
  <c r="S125" i="13"/>
  <c r="R125" i="13"/>
  <c r="Q125" i="13"/>
  <c r="P125" i="13"/>
  <c r="O125" i="13"/>
  <c r="N125" i="13"/>
  <c r="M125" i="13"/>
  <c r="L125" i="13"/>
  <c r="K125" i="13"/>
  <c r="J125" i="13"/>
  <c r="I125" i="13"/>
  <c r="H125" i="13"/>
  <c r="G125" i="13"/>
  <c r="F125" i="13"/>
  <c r="E125" i="13"/>
  <c r="D125" i="13"/>
  <c r="C125" i="13"/>
  <c r="BY124" i="13"/>
  <c r="BR124" i="13"/>
  <c r="BQ124" i="13"/>
  <c r="AB124" i="13"/>
  <c r="CB124" i="13" s="1"/>
  <c r="X124" i="13"/>
  <c r="B124" i="13"/>
  <c r="BX124" i="13" s="1"/>
  <c r="BY123" i="13"/>
  <c r="BR123" i="13"/>
  <c r="BQ123" i="13"/>
  <c r="AB123" i="13"/>
  <c r="X123" i="13"/>
  <c r="CB123" i="13" s="1"/>
  <c r="B123" i="13"/>
  <c r="BX123" i="13" s="1"/>
  <c r="BY122" i="13"/>
  <c r="BR122" i="13"/>
  <c r="BQ122" i="13"/>
  <c r="AB122" i="13"/>
  <c r="X122" i="13"/>
  <c r="CB122" i="13" s="1"/>
  <c r="B122" i="13"/>
  <c r="BX122" i="13" s="1"/>
  <c r="BY121" i="13"/>
  <c r="BR121" i="13"/>
  <c r="BQ121" i="13"/>
  <c r="AB121" i="13"/>
  <c r="CB121" i="13" s="1"/>
  <c r="X121" i="13"/>
  <c r="B121" i="13"/>
  <c r="BX121" i="13" s="1"/>
  <c r="BY120" i="13"/>
  <c r="BR120" i="13"/>
  <c r="BQ120" i="13"/>
  <c r="AB120" i="13"/>
  <c r="CB120" i="13" s="1"/>
  <c r="X120" i="13"/>
  <c r="B120" i="13"/>
  <c r="BX120" i="13" s="1"/>
  <c r="BY119" i="13"/>
  <c r="BR119" i="13"/>
  <c r="BQ119" i="13"/>
  <c r="AB119" i="13"/>
  <c r="CB119" i="13" s="1"/>
  <c r="X119" i="13"/>
  <c r="B119" i="13"/>
  <c r="BX119" i="13" s="1"/>
  <c r="BY118" i="13"/>
  <c r="BR118" i="13"/>
  <c r="BQ118" i="13"/>
  <c r="AB118" i="13"/>
  <c r="X118" i="13"/>
  <c r="CB118" i="13" s="1"/>
  <c r="B118" i="13"/>
  <c r="BX118" i="13" s="1"/>
  <c r="BY117" i="13"/>
  <c r="BR117" i="13"/>
  <c r="BQ117" i="13"/>
  <c r="AB117" i="13"/>
  <c r="CB117" i="13" s="1"/>
  <c r="X117" i="13"/>
  <c r="B117" i="13"/>
  <c r="B125" i="13" s="1"/>
  <c r="BP125" i="13" s="1"/>
  <c r="C92" i="13"/>
  <c r="BX91" i="13"/>
  <c r="BP91" i="13"/>
  <c r="C91" i="13" s="1"/>
  <c r="BX90" i="13"/>
  <c r="BP90" i="13"/>
  <c r="C90" i="13" s="1"/>
  <c r="BR87" i="13"/>
  <c r="BQ87" i="13"/>
  <c r="C87" i="13"/>
  <c r="BZ86" i="13"/>
  <c r="BX86" i="13"/>
  <c r="C86" i="13"/>
  <c r="BZ85" i="13"/>
  <c r="BR85" i="13"/>
  <c r="BQ85" i="13"/>
  <c r="C85" i="13"/>
  <c r="BZ84" i="13"/>
  <c r="BX84" i="13"/>
  <c r="C84" i="13"/>
  <c r="BZ83" i="13"/>
  <c r="BR83" i="13"/>
  <c r="BQ83" i="13"/>
  <c r="C83" i="13"/>
  <c r="BZ82" i="13"/>
  <c r="BX82" i="13"/>
  <c r="C82" i="13"/>
  <c r="BZ81" i="13"/>
  <c r="BR81" i="13"/>
  <c r="BQ81" i="13"/>
  <c r="C81" i="13"/>
  <c r="BZ80" i="13"/>
  <c r="BX80" i="13"/>
  <c r="BP80" i="13"/>
  <c r="C80" i="13"/>
  <c r="BY80" i="13" s="1"/>
  <c r="C79" i="13"/>
  <c r="BX78" i="13"/>
  <c r="BS78" i="13"/>
  <c r="BP78" i="13"/>
  <c r="C78" i="13"/>
  <c r="BZ78" i="13" s="1"/>
  <c r="C77" i="13"/>
  <c r="BZ77" i="13" s="1"/>
  <c r="X73" i="13"/>
  <c r="W73" i="13"/>
  <c r="V73" i="13"/>
  <c r="U73" i="13"/>
  <c r="T73" i="13"/>
  <c r="S73" i="13"/>
  <c r="R73" i="13"/>
  <c r="Q73" i="13"/>
  <c r="P73" i="13"/>
  <c r="O73" i="13"/>
  <c r="N73" i="13"/>
  <c r="M73" i="13"/>
  <c r="L73" i="13"/>
  <c r="K73" i="13"/>
  <c r="J73" i="13"/>
  <c r="I73" i="13"/>
  <c r="H73" i="13"/>
  <c r="G73" i="13"/>
  <c r="F73" i="13"/>
  <c r="E73" i="13"/>
  <c r="D73" i="13"/>
  <c r="CA72" i="13"/>
  <c r="C72" i="13"/>
  <c r="BT72" i="13" s="1"/>
  <c r="CB71" i="13"/>
  <c r="BZ71" i="13"/>
  <c r="BY71" i="13"/>
  <c r="BT71" i="13"/>
  <c r="BR71" i="13"/>
  <c r="BQ71" i="13"/>
  <c r="C71" i="13"/>
  <c r="CA71" i="13" s="1"/>
  <c r="CB70" i="13"/>
  <c r="CA70" i="13"/>
  <c r="C70" i="13"/>
  <c r="CB69" i="13"/>
  <c r="BZ69" i="13"/>
  <c r="BY69" i="13"/>
  <c r="BT69" i="13"/>
  <c r="BR69" i="13"/>
  <c r="BQ69" i="13"/>
  <c r="C69" i="13"/>
  <c r="CA69" i="13" s="1"/>
  <c r="CB68" i="13"/>
  <c r="BT68" i="13"/>
  <c r="BS68" i="13"/>
  <c r="C68" i="13"/>
  <c r="CB67" i="13"/>
  <c r="BZ67" i="13"/>
  <c r="BY67" i="13"/>
  <c r="BT67" i="13"/>
  <c r="BR67" i="13"/>
  <c r="BQ67" i="13"/>
  <c r="C67" i="13"/>
  <c r="CA79" i="13" s="1"/>
  <c r="BT66" i="13"/>
  <c r="BS66" i="13"/>
  <c r="C66" i="13"/>
  <c r="CB66" i="13" s="1"/>
  <c r="CB65" i="13"/>
  <c r="BZ65" i="13"/>
  <c r="BY65" i="13"/>
  <c r="BT65" i="13"/>
  <c r="BR65" i="13"/>
  <c r="BQ65" i="13"/>
  <c r="C65" i="13"/>
  <c r="CA65" i="13" s="1"/>
  <c r="CA64" i="13"/>
  <c r="BT64" i="13"/>
  <c r="C64" i="13"/>
  <c r="CB63" i="13"/>
  <c r="BZ63" i="13"/>
  <c r="BY63" i="13"/>
  <c r="BT63" i="13"/>
  <c r="BR63" i="13"/>
  <c r="BQ63" i="13"/>
  <c r="C63" i="13"/>
  <c r="CA63" i="13" s="1"/>
  <c r="C62" i="13"/>
  <c r="AX58" i="13"/>
  <c r="AW58" i="13"/>
  <c r="AV58" i="13"/>
  <c r="AU58" i="13"/>
  <c r="AT58" i="13"/>
  <c r="AS58" i="13"/>
  <c r="AR58" i="13"/>
  <c r="AQ58" i="13"/>
  <c r="AP58" i="13"/>
  <c r="AN58" i="13"/>
  <c r="AM58" i="13"/>
  <c r="AL58" i="13"/>
  <c r="AK58" i="13"/>
  <c r="AJ58" i="13"/>
  <c r="AI58" i="13"/>
  <c r="AH58" i="13"/>
  <c r="AG58" i="13"/>
  <c r="AF58" i="13"/>
  <c r="AE58" i="13"/>
  <c r="AD58" i="13"/>
  <c r="AC58" i="13"/>
  <c r="AA58" i="13"/>
  <c r="Z58" i="13"/>
  <c r="Y58" i="13"/>
  <c r="W58" i="13"/>
  <c r="V58" i="13"/>
  <c r="U58" i="13"/>
  <c r="T58" i="13"/>
  <c r="S58" i="13"/>
  <c r="R58" i="13"/>
  <c r="Q58" i="13"/>
  <c r="P58" i="13"/>
  <c r="O58" i="13"/>
  <c r="N58" i="13"/>
  <c r="M58" i="13"/>
  <c r="L58" i="13"/>
  <c r="K58" i="13"/>
  <c r="J58" i="13"/>
  <c r="I58" i="13"/>
  <c r="H58" i="13"/>
  <c r="G58" i="13"/>
  <c r="F58" i="13"/>
  <c r="E58" i="13"/>
  <c r="D58" i="13"/>
  <c r="C58" i="13"/>
  <c r="CD57" i="13"/>
  <c r="CA57" i="13"/>
  <c r="BZ57" i="13"/>
  <c r="BV57" i="13"/>
  <c r="BR57" i="13"/>
  <c r="BQ57" i="13"/>
  <c r="AB57" i="13"/>
  <c r="X57" i="13"/>
  <c r="BU57" i="13" s="1"/>
  <c r="B57" i="13"/>
  <c r="CC57" i="13" s="1"/>
  <c r="CD56" i="13"/>
  <c r="BY56" i="13"/>
  <c r="BX56" i="13"/>
  <c r="BV56" i="13"/>
  <c r="BP56" i="13"/>
  <c r="AB56" i="13"/>
  <c r="X56" i="13"/>
  <c r="B56" i="13"/>
  <c r="CD55" i="13"/>
  <c r="CA55" i="13"/>
  <c r="BZ55" i="13"/>
  <c r="BV55" i="13"/>
  <c r="BR55" i="13"/>
  <c r="BQ55" i="13"/>
  <c r="AB55" i="13"/>
  <c r="X55" i="13"/>
  <c r="BU55" i="13" s="1"/>
  <c r="B55" i="13"/>
  <c r="CC55" i="13" s="1"/>
  <c r="CD54" i="13"/>
  <c r="CC54" i="13"/>
  <c r="CB54" i="13"/>
  <c r="CA54" i="13"/>
  <c r="BY54" i="13"/>
  <c r="BX54" i="13"/>
  <c r="BV54" i="13"/>
  <c r="BT54" i="13"/>
  <c r="BS54" i="13"/>
  <c r="BR54" i="13"/>
  <c r="BP54" i="13"/>
  <c r="AB54" i="13"/>
  <c r="B54" i="13"/>
  <c r="BZ54" i="13" s="1"/>
  <c r="CE53" i="13"/>
  <c r="CD53" i="13"/>
  <c r="CC53" i="13"/>
  <c r="CA53" i="13"/>
  <c r="BZ53" i="13"/>
  <c r="BY53" i="13"/>
  <c r="BW53" i="13"/>
  <c r="BV53" i="13"/>
  <c r="BS53" i="13"/>
  <c r="BR53" i="13"/>
  <c r="BQ53" i="13"/>
  <c r="AB53" i="13"/>
  <c r="X53" i="13"/>
  <c r="BU53" i="13" s="1"/>
  <c r="B53" i="13"/>
  <c r="CB53" i="13" s="1"/>
  <c r="CE52" i="13"/>
  <c r="CD52" i="13"/>
  <c r="CC52" i="13"/>
  <c r="CA52" i="13"/>
  <c r="BZ52" i="13"/>
  <c r="BY52" i="13"/>
  <c r="BW52" i="13"/>
  <c r="BV52" i="13"/>
  <c r="BS52" i="13"/>
  <c r="BR52" i="13"/>
  <c r="BQ52" i="13"/>
  <c r="AB52" i="13"/>
  <c r="X52" i="13"/>
  <c r="B52" i="13"/>
  <c r="CE51" i="13"/>
  <c r="CD51" i="13"/>
  <c r="CC51" i="13"/>
  <c r="CA51" i="13"/>
  <c r="BZ51" i="13"/>
  <c r="BY51" i="13"/>
  <c r="BW51" i="13"/>
  <c r="BV51" i="13"/>
  <c r="BS51" i="13"/>
  <c r="BR51" i="13"/>
  <c r="BQ51" i="13"/>
  <c r="AB51" i="13"/>
  <c r="X51" i="13"/>
  <c r="BU51" i="13" s="1"/>
  <c r="B51" i="13"/>
  <c r="CD50" i="13"/>
  <c r="CC50" i="13"/>
  <c r="BZ50" i="13"/>
  <c r="BV50" i="13"/>
  <c r="BT50" i="13"/>
  <c r="BP50" i="13"/>
  <c r="AB50" i="13"/>
  <c r="X50" i="13"/>
  <c r="BU50" i="13" s="1"/>
  <c r="B50" i="13"/>
  <c r="CD49" i="13"/>
  <c r="CB49" i="13"/>
  <c r="CA49" i="13"/>
  <c r="BZ49" i="13"/>
  <c r="BX49" i="13"/>
  <c r="BV49" i="13"/>
  <c r="BS49" i="13"/>
  <c r="BR49" i="13"/>
  <c r="BQ49" i="13"/>
  <c r="AB49" i="13"/>
  <c r="X49" i="13"/>
  <c r="B49" i="13"/>
  <c r="CC49" i="13" s="1"/>
  <c r="CD48" i="13"/>
  <c r="BV48" i="13"/>
  <c r="BU48" i="13"/>
  <c r="AB48" i="13"/>
  <c r="X48" i="13"/>
  <c r="B48" i="13"/>
  <c r="CC48" i="13" s="1"/>
  <c r="CD47" i="13"/>
  <c r="CA47" i="13"/>
  <c r="BZ47" i="13"/>
  <c r="BX47" i="13"/>
  <c r="BV47" i="13"/>
  <c r="BU47" i="13"/>
  <c r="BS47" i="13"/>
  <c r="BR47" i="13"/>
  <c r="BQ47" i="13"/>
  <c r="AB47" i="13"/>
  <c r="X47" i="13"/>
  <c r="CB47" i="13" s="1"/>
  <c r="B47" i="13"/>
  <c r="CC47" i="13" s="1"/>
  <c r="CC46" i="13"/>
  <c r="CA46" i="13"/>
  <c r="BY46" i="13"/>
  <c r="BX46" i="13"/>
  <c r="BS46" i="13"/>
  <c r="BR46" i="13"/>
  <c r="BQ46" i="13"/>
  <c r="AB46" i="13"/>
  <c r="CB46" i="13" s="1"/>
  <c r="X46" i="13"/>
  <c r="B46" i="13"/>
  <c r="BZ46" i="13" s="1"/>
  <c r="CD45" i="13"/>
  <c r="BZ45" i="13"/>
  <c r="BY45" i="13"/>
  <c r="BV45" i="13"/>
  <c r="BU45" i="13"/>
  <c r="BT45" i="13"/>
  <c r="AB45" i="13"/>
  <c r="X45" i="13"/>
  <c r="B45" i="13"/>
  <c r="BX45" i="13" s="1"/>
  <c r="CD44" i="13"/>
  <c r="CA44" i="13"/>
  <c r="BZ44" i="13"/>
  <c r="BX44" i="13"/>
  <c r="BV44" i="13"/>
  <c r="BS44" i="13"/>
  <c r="BR44" i="13"/>
  <c r="BQ44" i="13"/>
  <c r="AB44" i="13"/>
  <c r="CB44" i="13" s="1"/>
  <c r="X44" i="13"/>
  <c r="B44" i="13"/>
  <c r="CC44" i="13" s="1"/>
  <c r="CD43" i="13"/>
  <c r="CC43" i="13"/>
  <c r="BX43" i="13"/>
  <c r="BV43" i="13"/>
  <c r="BQ43" i="13"/>
  <c r="BP43" i="13"/>
  <c r="AB43" i="13"/>
  <c r="B43" i="13"/>
  <c r="CB43" i="13" s="1"/>
  <c r="CD42" i="13"/>
  <c r="CA42" i="13"/>
  <c r="BZ42" i="13"/>
  <c r="BY42" i="13"/>
  <c r="BV42" i="13"/>
  <c r="BT42" i="13"/>
  <c r="BR42" i="13"/>
  <c r="BP42" i="13"/>
  <c r="AB42" i="13"/>
  <c r="BU42" i="13" s="1"/>
  <c r="X42" i="13"/>
  <c r="B42" i="13"/>
  <c r="CD41" i="13"/>
  <c r="CC41" i="13"/>
  <c r="CA41" i="13"/>
  <c r="BY41" i="13"/>
  <c r="BX41" i="13"/>
  <c r="BV41" i="13"/>
  <c r="BT41" i="13"/>
  <c r="BS41" i="13"/>
  <c r="BR41" i="13"/>
  <c r="BP41" i="13"/>
  <c r="AB41" i="13"/>
  <c r="CB41" i="13" s="1"/>
  <c r="B41" i="13"/>
  <c r="BZ41" i="13" s="1"/>
  <c r="CD40" i="13"/>
  <c r="BV40" i="13"/>
  <c r="AB40" i="13"/>
  <c r="X40" i="13"/>
  <c r="B40" i="13"/>
  <c r="CB40" i="13" s="1"/>
  <c r="CD39" i="13"/>
  <c r="CA39" i="13"/>
  <c r="BZ39" i="13"/>
  <c r="BX39" i="13"/>
  <c r="BV39" i="13"/>
  <c r="BS39" i="13"/>
  <c r="BR39" i="13"/>
  <c r="BQ39" i="13"/>
  <c r="AB39" i="13"/>
  <c r="X39" i="13"/>
  <c r="CB39" i="13" s="1"/>
  <c r="B39" i="13"/>
  <c r="CC39" i="13" s="1"/>
  <c r="CD38" i="13"/>
  <c r="CC38" i="13"/>
  <c r="CB38" i="13"/>
  <c r="BX38" i="13"/>
  <c r="BV38" i="13"/>
  <c r="BT38" i="13"/>
  <c r="BQ38" i="13"/>
  <c r="AB38" i="13"/>
  <c r="B38" i="13"/>
  <c r="CD37" i="13"/>
  <c r="CC37" i="13"/>
  <c r="CA37" i="13"/>
  <c r="BZ37" i="13"/>
  <c r="BV37" i="13"/>
  <c r="BT37" i="13"/>
  <c r="BQ37" i="13"/>
  <c r="BP37" i="13"/>
  <c r="AB37" i="13"/>
  <c r="BU37" i="13" s="1"/>
  <c r="B37" i="13"/>
  <c r="CD36" i="13"/>
  <c r="CB36" i="13"/>
  <c r="CA36" i="13"/>
  <c r="BZ36" i="13"/>
  <c r="BX36" i="13"/>
  <c r="BV36" i="13"/>
  <c r="BU36" i="13"/>
  <c r="BS36" i="13"/>
  <c r="BR36" i="13"/>
  <c r="BQ36" i="13"/>
  <c r="AB36" i="13"/>
  <c r="X36" i="13"/>
  <c r="B36" i="13"/>
  <c r="CC36" i="13" s="1"/>
  <c r="CD35" i="13"/>
  <c r="CB35" i="13"/>
  <c r="BV35" i="13"/>
  <c r="BU35" i="13"/>
  <c r="BP35" i="13"/>
  <c r="AB35" i="13"/>
  <c r="B35" i="13"/>
  <c r="BZ35" i="13" s="1"/>
  <c r="CD34" i="13"/>
  <c r="CC34" i="13"/>
  <c r="BY34" i="13"/>
  <c r="BV34" i="13"/>
  <c r="BT34" i="13"/>
  <c r="BQ34" i="13"/>
  <c r="AB34" i="13"/>
  <c r="X34" i="13"/>
  <c r="B34" i="13"/>
  <c r="CD33" i="13"/>
  <c r="CC33" i="13"/>
  <c r="CB33" i="13"/>
  <c r="BV33" i="13"/>
  <c r="BT33" i="13"/>
  <c r="AB33" i="13"/>
  <c r="X33" i="13"/>
  <c r="B33" i="13"/>
  <c r="CA33" i="13" s="1"/>
  <c r="CD32" i="13"/>
  <c r="BV32" i="13"/>
  <c r="AB32" i="13"/>
  <c r="X32" i="13"/>
  <c r="B32" i="13"/>
  <c r="BZ32" i="13" s="1"/>
  <c r="CD31" i="13"/>
  <c r="CA31" i="13"/>
  <c r="BZ31" i="13"/>
  <c r="BX31" i="13"/>
  <c r="BV31" i="13"/>
  <c r="BS31" i="13"/>
  <c r="BR31" i="13"/>
  <c r="BQ31" i="13"/>
  <c r="AB31" i="13"/>
  <c r="CB31" i="13" s="1"/>
  <c r="X31" i="13"/>
  <c r="B31" i="13"/>
  <c r="CC31" i="13" s="1"/>
  <c r="CD30" i="13"/>
  <c r="CC30" i="13"/>
  <c r="BY30" i="13"/>
  <c r="BX30" i="13"/>
  <c r="BV30" i="13"/>
  <c r="BT30" i="13"/>
  <c r="BS30" i="13"/>
  <c r="AB30" i="13"/>
  <c r="X30" i="13"/>
  <c r="B30" i="13"/>
  <c r="CB30" i="13" s="1"/>
  <c r="CD29" i="13"/>
  <c r="CB29" i="13"/>
  <c r="CA29" i="13"/>
  <c r="BZ29" i="13"/>
  <c r="BX29" i="13"/>
  <c r="BV29" i="13"/>
  <c r="BS29" i="13"/>
  <c r="BR29" i="13"/>
  <c r="BQ29" i="13"/>
  <c r="AB29" i="13"/>
  <c r="X29" i="13"/>
  <c r="BU29" i="13" s="1"/>
  <c r="B29" i="13"/>
  <c r="CC29" i="13" s="1"/>
  <c r="CD28" i="13"/>
  <c r="BZ28" i="13"/>
  <c r="BV28" i="13"/>
  <c r="BU28" i="13"/>
  <c r="BP28" i="13"/>
  <c r="AB28" i="13"/>
  <c r="B28" i="13"/>
  <c r="BY28" i="13" s="1"/>
  <c r="CD27" i="13"/>
  <c r="BY27" i="13"/>
  <c r="BV27" i="13"/>
  <c r="BS27" i="13"/>
  <c r="AB27" i="13"/>
  <c r="X27" i="13"/>
  <c r="B27" i="13"/>
  <c r="CD26" i="13"/>
  <c r="CA26" i="13"/>
  <c r="BZ26" i="13"/>
  <c r="BX26" i="13"/>
  <c r="BV26" i="13"/>
  <c r="BS26" i="13"/>
  <c r="BR26" i="13"/>
  <c r="BQ26" i="13"/>
  <c r="AB26" i="13"/>
  <c r="X26" i="13"/>
  <c r="CB26" i="13" s="1"/>
  <c r="B26" i="13"/>
  <c r="CC26" i="13" s="1"/>
  <c r="CD25" i="13"/>
  <c r="CB25" i="13"/>
  <c r="BX25" i="13"/>
  <c r="BV25" i="13"/>
  <c r="BS25" i="13"/>
  <c r="AB25" i="13"/>
  <c r="X25" i="13"/>
  <c r="B25" i="13"/>
  <c r="BZ25" i="13" s="1"/>
  <c r="CD24" i="13"/>
  <c r="CA24" i="13"/>
  <c r="BZ24" i="13"/>
  <c r="BX24" i="13"/>
  <c r="BV24" i="13"/>
  <c r="BS24" i="13"/>
  <c r="BR24" i="13"/>
  <c r="BQ24" i="13"/>
  <c r="AB24" i="13"/>
  <c r="X24" i="13"/>
  <c r="CB24" i="13" s="1"/>
  <c r="B24" i="13"/>
  <c r="CC24" i="13" s="1"/>
  <c r="CC23" i="13"/>
  <c r="CA23" i="13"/>
  <c r="BY23" i="13"/>
  <c r="BX23" i="13"/>
  <c r="BS23" i="13"/>
  <c r="BR23" i="13"/>
  <c r="BQ23" i="13"/>
  <c r="AB23" i="13"/>
  <c r="X23" i="13"/>
  <c r="CB23" i="13" s="1"/>
  <c r="B23" i="13"/>
  <c r="BZ23" i="13" s="1"/>
  <c r="CD22" i="13"/>
  <c r="CB22" i="13"/>
  <c r="BX22" i="13"/>
  <c r="BV22" i="13"/>
  <c r="BS22" i="13"/>
  <c r="AB22" i="13"/>
  <c r="X22" i="13"/>
  <c r="B22" i="13"/>
  <c r="BZ22" i="13" s="1"/>
  <c r="CC21" i="13"/>
  <c r="BY21" i="13"/>
  <c r="BS21" i="13"/>
  <c r="AB21" i="13"/>
  <c r="X21" i="13"/>
  <c r="B21" i="13"/>
  <c r="CA21" i="13" s="1"/>
  <c r="CD20" i="13"/>
  <c r="CA20" i="13"/>
  <c r="BZ20" i="13"/>
  <c r="BX20" i="13"/>
  <c r="BV20" i="13"/>
  <c r="BS20" i="13"/>
  <c r="BR20" i="13"/>
  <c r="BQ20" i="13"/>
  <c r="AB20" i="13"/>
  <c r="X20" i="13"/>
  <c r="CB20" i="13" s="1"/>
  <c r="B20" i="13"/>
  <c r="CC20" i="13" s="1"/>
  <c r="CC19" i="13"/>
  <c r="CA19" i="13"/>
  <c r="BY19" i="13"/>
  <c r="BX19" i="13"/>
  <c r="BS19" i="13"/>
  <c r="BR19" i="13"/>
  <c r="BQ19" i="13"/>
  <c r="AB19" i="13"/>
  <c r="X19" i="13"/>
  <c r="CB19" i="13" s="1"/>
  <c r="B19" i="13"/>
  <c r="BZ19" i="13" s="1"/>
  <c r="CE18" i="13"/>
  <c r="CD18" i="13"/>
  <c r="CC18" i="13"/>
  <c r="CA18" i="13"/>
  <c r="BZ18" i="13"/>
  <c r="BY18" i="13"/>
  <c r="BW18" i="13"/>
  <c r="BV18" i="13"/>
  <c r="BS18" i="13"/>
  <c r="BR18" i="13"/>
  <c r="BQ18" i="13"/>
  <c r="AB18" i="13"/>
  <c r="X18" i="13"/>
  <c r="BU18" i="13" s="1"/>
  <c r="B18" i="13"/>
  <c r="CB18" i="13" s="1"/>
  <c r="CD17" i="13"/>
  <c r="CB17" i="13"/>
  <c r="BX17" i="13"/>
  <c r="BV17" i="13"/>
  <c r="BS17" i="13"/>
  <c r="AB17" i="13"/>
  <c r="X17" i="13"/>
  <c r="B17" i="13"/>
  <c r="BZ17" i="13" s="1"/>
  <c r="CD16" i="13"/>
  <c r="CA16" i="13"/>
  <c r="BZ16" i="13"/>
  <c r="BX16" i="13"/>
  <c r="BV16" i="13"/>
  <c r="BS16" i="13"/>
  <c r="BR16" i="13"/>
  <c r="BQ16" i="13"/>
  <c r="AB16" i="13"/>
  <c r="X16" i="13"/>
  <c r="CB16" i="13" s="1"/>
  <c r="B16" i="13"/>
  <c r="CC16" i="13" s="1"/>
  <c r="CD15" i="13"/>
  <c r="CB15" i="13"/>
  <c r="BX15" i="13"/>
  <c r="BV15" i="13"/>
  <c r="BS15" i="13"/>
  <c r="AB15" i="13"/>
  <c r="X15" i="13"/>
  <c r="B15" i="13"/>
  <c r="BZ15" i="13" s="1"/>
  <c r="CC14" i="13"/>
  <c r="BZ14" i="13"/>
  <c r="BY14" i="13"/>
  <c r="BT14" i="13"/>
  <c r="BS14" i="13"/>
  <c r="BP14" i="13"/>
  <c r="X14" i="13"/>
  <c r="B14" i="13"/>
  <c r="CA14" i="13" s="1"/>
  <c r="CD13" i="13"/>
  <c r="BV13" i="13"/>
  <c r="AB13" i="13"/>
  <c r="X13" i="13"/>
  <c r="B13" i="13"/>
  <c r="CA13" i="13" s="1"/>
  <c r="CD12" i="13"/>
  <c r="CA12" i="13"/>
  <c r="BX12" i="13"/>
  <c r="BV12" i="13"/>
  <c r="BS12" i="13"/>
  <c r="BR12" i="13"/>
  <c r="AB12" i="13"/>
  <c r="AB58" i="13" s="1"/>
  <c r="X12" i="13"/>
  <c r="B12" i="13"/>
  <c r="BZ12" i="13" s="1"/>
  <c r="A5" i="13"/>
  <c r="A4" i="13"/>
  <c r="A3" i="13"/>
  <c r="A2" i="13"/>
  <c r="AY23" i="2" l="1"/>
  <c r="AY16" i="2"/>
  <c r="AY33" i="2"/>
  <c r="AY42" i="2"/>
  <c r="AY25" i="2"/>
  <c r="BZ58" i="2"/>
  <c r="BU58" i="2"/>
  <c r="BQ58" i="2"/>
  <c r="CC58" i="2"/>
  <c r="BX58" i="2"/>
  <c r="BR58" i="2"/>
  <c r="BY58" i="2"/>
  <c r="BX200" i="2" s="1"/>
  <c r="CB58" i="2"/>
  <c r="BT58" i="2"/>
  <c r="CA58" i="2"/>
  <c r="BS58" i="2"/>
  <c r="BP58" i="2"/>
  <c r="AY13" i="2"/>
  <c r="AY18" i="2"/>
  <c r="AY12" i="2"/>
  <c r="AL124" i="2"/>
  <c r="AL120" i="2"/>
  <c r="AY55" i="2"/>
  <c r="X77" i="2"/>
  <c r="Y64" i="2"/>
  <c r="AY14" i="2"/>
  <c r="X81" i="2"/>
  <c r="AY24" i="2"/>
  <c r="AY19" i="2"/>
  <c r="AY47" i="2"/>
  <c r="AY31" i="2"/>
  <c r="AY29" i="2"/>
  <c r="BQ175" i="2"/>
  <c r="X175" i="2" s="1"/>
  <c r="BY175" i="2"/>
  <c r="AY30" i="2"/>
  <c r="CA73" i="2"/>
  <c r="BS73" i="2"/>
  <c r="BT73" i="2"/>
  <c r="CB73" i="2"/>
  <c r="BR73" i="2"/>
  <c r="BZ73" i="2"/>
  <c r="BQ73" i="2"/>
  <c r="Y73" i="2" s="1"/>
  <c r="BY73" i="2"/>
  <c r="Y63" i="2"/>
  <c r="AY39" i="2"/>
  <c r="AL125" i="2"/>
  <c r="AY40" i="2"/>
  <c r="AY27" i="2"/>
  <c r="AY21" i="2"/>
  <c r="AY20" i="2"/>
  <c r="AL123" i="2"/>
  <c r="AL119" i="2"/>
  <c r="AY57" i="2"/>
  <c r="AY32" i="2"/>
  <c r="AY52" i="2"/>
  <c r="AY36" i="2"/>
  <c r="AY22" i="2"/>
  <c r="Y67" i="2"/>
  <c r="A200" i="2" s="1"/>
  <c r="Y66" i="2"/>
  <c r="AY26" i="2"/>
  <c r="BY79" i="4"/>
  <c r="BQ79" i="4"/>
  <c r="BX79" i="4"/>
  <c r="BP79" i="4"/>
  <c r="BR79" i="4"/>
  <c r="BY85" i="4"/>
  <c r="BP85" i="4"/>
  <c r="BQ85" i="4"/>
  <c r="BZ85" i="4"/>
  <c r="BX85" i="4"/>
  <c r="BR85" i="4"/>
  <c r="CC119" i="4"/>
  <c r="BU119" i="4"/>
  <c r="BY119" i="4"/>
  <c r="BP119" i="4"/>
  <c r="AL119" i="4" s="1"/>
  <c r="BX119" i="4"/>
  <c r="BQ119" i="4"/>
  <c r="CB119" i="4"/>
  <c r="BP12" i="4"/>
  <c r="CB16" i="4"/>
  <c r="BX16" i="4"/>
  <c r="BS16" i="4"/>
  <c r="BQ16" i="4"/>
  <c r="AY16" i="4" s="1"/>
  <c r="BQ23" i="4"/>
  <c r="CA23" i="4"/>
  <c r="BQ26" i="4"/>
  <c r="BY26" i="4"/>
  <c r="CA29" i="4"/>
  <c r="BR29" i="4"/>
  <c r="BZ29" i="4"/>
  <c r="BU29" i="4"/>
  <c r="BQ29" i="4"/>
  <c r="BX29" i="4"/>
  <c r="BU32" i="4"/>
  <c r="BU35" i="4"/>
  <c r="CC35" i="4"/>
  <c r="CB40" i="4"/>
  <c r="BX40" i="4"/>
  <c r="BS40" i="4"/>
  <c r="AY40" i="4" s="1"/>
  <c r="CA40" i="4"/>
  <c r="BR40" i="4"/>
  <c r="BY40" i="4"/>
  <c r="Y70" i="4"/>
  <c r="BS77" i="4"/>
  <c r="BY137" i="4"/>
  <c r="BQ137" i="4"/>
  <c r="X137" i="4" s="1"/>
  <c r="BY143" i="4"/>
  <c r="BQ143" i="4"/>
  <c r="X143" i="4" s="1"/>
  <c r="BY153" i="4"/>
  <c r="BQ153" i="4"/>
  <c r="X153" i="4" s="1"/>
  <c r="BY159" i="4"/>
  <c r="BQ159" i="4"/>
  <c r="X159" i="4" s="1"/>
  <c r="X58" i="4"/>
  <c r="BQ12" i="4"/>
  <c r="BU12" i="4"/>
  <c r="CA13" i="4"/>
  <c r="BR13" i="4"/>
  <c r="BP13" i="4"/>
  <c r="BU13" i="4"/>
  <c r="BZ13" i="4"/>
  <c r="BZ15" i="4"/>
  <c r="BU15" i="4"/>
  <c r="BQ15" i="4"/>
  <c r="BP15" i="4"/>
  <c r="AY15" i="4" s="1"/>
  <c r="CB15" i="4"/>
  <c r="BR16" i="4"/>
  <c r="BY16" i="4"/>
  <c r="BT17" i="4"/>
  <c r="CA18" i="4"/>
  <c r="BS18" i="4"/>
  <c r="BQ18" i="4"/>
  <c r="BZ18" i="4"/>
  <c r="BP19" i="4"/>
  <c r="BU19" i="4"/>
  <c r="BP20" i="4"/>
  <c r="BU20" i="4"/>
  <c r="CB24" i="4"/>
  <c r="BX24" i="4"/>
  <c r="BS24" i="4"/>
  <c r="CA24" i="4"/>
  <c r="BR24" i="4"/>
  <c r="AY24" i="4" s="1"/>
  <c r="BQ24" i="4"/>
  <c r="BY24" i="4"/>
  <c r="BT26" i="4"/>
  <c r="BQ28" i="4"/>
  <c r="BS29" i="4"/>
  <c r="BY29" i="4"/>
  <c r="CA31" i="4"/>
  <c r="BR31" i="4"/>
  <c r="BZ31" i="4"/>
  <c r="BU31" i="4"/>
  <c r="BQ31" i="4"/>
  <c r="BP31" i="4"/>
  <c r="AY31" i="4" s="1"/>
  <c r="BX31" i="4"/>
  <c r="BU34" i="4"/>
  <c r="CC37" i="4"/>
  <c r="BY37" i="4"/>
  <c r="BT37" i="4"/>
  <c r="BP37" i="4"/>
  <c r="CB37" i="4"/>
  <c r="BX37" i="4"/>
  <c r="BS37" i="4"/>
  <c r="BU37" i="4"/>
  <c r="BQ38" i="4"/>
  <c r="AY38" i="4" s="1"/>
  <c r="BT40" i="4"/>
  <c r="BZ40" i="4"/>
  <c r="CB42" i="4"/>
  <c r="BU43" i="4"/>
  <c r="BU48" i="4"/>
  <c r="BP53" i="4"/>
  <c r="BU57" i="4"/>
  <c r="BZ79" i="4"/>
  <c r="CC28" i="4"/>
  <c r="BY28" i="4"/>
  <c r="BT28" i="4"/>
  <c r="BP28" i="4"/>
  <c r="CB28" i="4"/>
  <c r="BX28" i="4"/>
  <c r="BS28" i="4"/>
  <c r="BU28" i="4"/>
  <c r="CB35" i="4"/>
  <c r="BX35" i="4"/>
  <c r="BS35" i="4"/>
  <c r="CA35" i="4"/>
  <c r="BR35" i="4"/>
  <c r="AY35" i="4" s="1"/>
  <c r="BT35" i="4"/>
  <c r="BZ35" i="4"/>
  <c r="CB48" i="4"/>
  <c r="BX48" i="4"/>
  <c r="BS48" i="4"/>
  <c r="CA48" i="4"/>
  <c r="BR48" i="4"/>
  <c r="BQ48" i="4"/>
  <c r="BY48" i="4"/>
  <c r="CC52" i="4"/>
  <c r="BY52" i="4"/>
  <c r="BU52" i="4"/>
  <c r="BQ52" i="4"/>
  <c r="BZ52" i="4"/>
  <c r="BT52" i="4"/>
  <c r="BX52" i="4"/>
  <c r="BS52" i="4"/>
  <c r="BR52" i="4"/>
  <c r="CB52" i="4"/>
  <c r="B58" i="4"/>
  <c r="BY77" i="4"/>
  <c r="BQ77" i="4"/>
  <c r="BX77" i="4"/>
  <c r="BP77" i="4"/>
  <c r="BR77" i="4"/>
  <c r="CA77" i="4"/>
  <c r="CC12" i="4"/>
  <c r="BT12" i="4"/>
  <c r="BY12" i="4"/>
  <c r="CC16" i="4"/>
  <c r="AY18" i="4"/>
  <c r="CC23" i="4"/>
  <c r="BY23" i="4"/>
  <c r="BS23" i="4"/>
  <c r="CB23" i="4"/>
  <c r="BX23" i="4"/>
  <c r="BR23" i="4"/>
  <c r="CB26" i="4"/>
  <c r="BX26" i="4"/>
  <c r="BS26" i="4"/>
  <c r="CA26" i="4"/>
  <c r="BR26" i="4"/>
  <c r="BP29" i="4"/>
  <c r="BQ40" i="4"/>
  <c r="CB43" i="4"/>
  <c r="BX43" i="4"/>
  <c r="BS43" i="4"/>
  <c r="CA43" i="4"/>
  <c r="BR43" i="4"/>
  <c r="BT43" i="4"/>
  <c r="BZ43" i="4"/>
  <c r="BT48" i="4"/>
  <c r="BZ48" i="4"/>
  <c r="CC51" i="4"/>
  <c r="BY51" i="4"/>
  <c r="BU51" i="4"/>
  <c r="BQ51" i="4"/>
  <c r="AY51" i="4" s="1"/>
  <c r="BZ51" i="4"/>
  <c r="BT51" i="4"/>
  <c r="BX51" i="4"/>
  <c r="BS51" i="4"/>
  <c r="BR51" i="4"/>
  <c r="CB51" i="4"/>
  <c r="BY69" i="4"/>
  <c r="BQ69" i="4"/>
  <c r="CB69" i="4"/>
  <c r="BT69" i="4"/>
  <c r="BS69" i="4"/>
  <c r="BR69" i="4"/>
  <c r="BY71" i="4"/>
  <c r="BQ71" i="4"/>
  <c r="CB71" i="4"/>
  <c r="BT71" i="4"/>
  <c r="BZ71" i="4"/>
  <c r="BS71" i="4"/>
  <c r="BY87" i="4"/>
  <c r="BP87" i="4"/>
  <c r="BQ87" i="4"/>
  <c r="BZ87" i="4"/>
  <c r="BX87" i="4"/>
  <c r="X125" i="4"/>
  <c r="BY169" i="4"/>
  <c r="BQ169" i="4"/>
  <c r="X169" i="4" s="1"/>
  <c r="B175" i="4"/>
  <c r="AB58" i="4"/>
  <c r="BR12" i="4"/>
  <c r="CA12" i="4"/>
  <c r="BT16" i="4"/>
  <c r="BZ16" i="4"/>
  <c r="BZ17" i="4"/>
  <c r="BU17" i="4"/>
  <c r="BQ17" i="4"/>
  <c r="BP17" i="4"/>
  <c r="AY17" i="4" s="1"/>
  <c r="CB17" i="4"/>
  <c r="CC19" i="4"/>
  <c r="BY19" i="4"/>
  <c r="BS19" i="4"/>
  <c r="BQ19" i="4"/>
  <c r="BX19" i="4"/>
  <c r="CB20" i="4"/>
  <c r="BX20" i="4"/>
  <c r="BS20" i="4"/>
  <c r="CA20" i="4"/>
  <c r="BQ20" i="4"/>
  <c r="BU23" i="4"/>
  <c r="AY23" i="4" s="1"/>
  <c r="BU26" i="4"/>
  <c r="AY26" i="4" s="1"/>
  <c r="CC26" i="4"/>
  <c r="BR28" i="4"/>
  <c r="CA28" i="4"/>
  <c r="BT29" i="4"/>
  <c r="CB29" i="4"/>
  <c r="CB30" i="4"/>
  <c r="CA33" i="4"/>
  <c r="BR33" i="4"/>
  <c r="BZ33" i="4"/>
  <c r="BU33" i="4"/>
  <c r="BQ33" i="4"/>
  <c r="BP33" i="4"/>
  <c r="AY33" i="4" s="1"/>
  <c r="BX33" i="4"/>
  <c r="BQ35" i="4"/>
  <c r="BY35" i="4"/>
  <c r="CB38" i="4"/>
  <c r="BX38" i="4"/>
  <c r="BS38" i="4"/>
  <c r="CA38" i="4"/>
  <c r="BR38" i="4"/>
  <c r="BT38" i="4"/>
  <c r="BZ38" i="4"/>
  <c r="BU40" i="4"/>
  <c r="CC40" i="4"/>
  <c r="BP43" i="4"/>
  <c r="CB45" i="4"/>
  <c r="BX45" i="4"/>
  <c r="BS45" i="4"/>
  <c r="CA45" i="4"/>
  <c r="BR45" i="4"/>
  <c r="BQ45" i="4"/>
  <c r="AY45" i="4" s="1"/>
  <c r="BY45" i="4"/>
  <c r="BP48" i="4"/>
  <c r="BP52" i="4"/>
  <c r="CA52" i="4"/>
  <c r="BZ53" i="4"/>
  <c r="CC53" i="4"/>
  <c r="BY53" i="4"/>
  <c r="BU53" i="4"/>
  <c r="BQ53" i="4"/>
  <c r="CA53" i="4"/>
  <c r="BT53" i="4"/>
  <c r="BX53" i="4"/>
  <c r="BS53" i="4"/>
  <c r="BR53" i="4"/>
  <c r="Y62" i="4"/>
  <c r="BY63" i="4"/>
  <c r="BQ63" i="4"/>
  <c r="CB63" i="4"/>
  <c r="BT63" i="4"/>
  <c r="C73" i="4"/>
  <c r="BZ63" i="4"/>
  <c r="BS63" i="4"/>
  <c r="CA69" i="4"/>
  <c r="CA71" i="4"/>
  <c r="BR119" i="4"/>
  <c r="BY135" i="4"/>
  <c r="BQ135" i="4"/>
  <c r="X135" i="4" s="1"/>
  <c r="BY145" i="4"/>
  <c r="BQ145" i="4"/>
  <c r="X145" i="4" s="1"/>
  <c r="BY151" i="4"/>
  <c r="BQ151" i="4"/>
  <c r="X151" i="4" s="1"/>
  <c r="BY161" i="4"/>
  <c r="BQ161" i="4"/>
  <c r="X161" i="4" s="1"/>
  <c r="BY167" i="4"/>
  <c r="BQ167" i="4"/>
  <c r="X167" i="4" s="1"/>
  <c r="BP21" i="4"/>
  <c r="BT21" i="4"/>
  <c r="BZ21" i="4"/>
  <c r="BP22" i="4"/>
  <c r="AY22" i="4" s="1"/>
  <c r="BT22" i="4"/>
  <c r="BY22" i="4"/>
  <c r="CC22" i="4"/>
  <c r="BP25" i="4"/>
  <c r="BT25" i="4"/>
  <c r="BY25" i="4"/>
  <c r="CC25" i="4"/>
  <c r="BP27" i="4"/>
  <c r="AY27" i="4" s="1"/>
  <c r="BT27" i="4"/>
  <c r="BY27" i="4"/>
  <c r="CC27" i="4"/>
  <c r="BP36" i="4"/>
  <c r="AY36" i="4" s="1"/>
  <c r="BT36" i="4"/>
  <c r="BY36" i="4"/>
  <c r="CC36" i="4"/>
  <c r="BP39" i="4"/>
  <c r="BT39" i="4"/>
  <c r="BY39" i="4"/>
  <c r="CC39" i="4"/>
  <c r="BQ41" i="4"/>
  <c r="AY41" i="4" s="1"/>
  <c r="BU41" i="4"/>
  <c r="BZ41" i="4"/>
  <c r="BP44" i="4"/>
  <c r="BT44" i="4"/>
  <c r="BY44" i="4"/>
  <c r="CC44" i="4"/>
  <c r="BP46" i="4"/>
  <c r="BT46" i="4"/>
  <c r="BZ46" i="4"/>
  <c r="BP47" i="4"/>
  <c r="BT47" i="4"/>
  <c r="BY47" i="4"/>
  <c r="CC47" i="4"/>
  <c r="BZ49" i="4"/>
  <c r="BU49" i="4"/>
  <c r="BP49" i="4"/>
  <c r="AY49" i="4" s="1"/>
  <c r="BT49" i="4"/>
  <c r="CA49" i="4"/>
  <c r="CB50" i="4"/>
  <c r="BX50" i="4"/>
  <c r="BS50" i="4"/>
  <c r="BQ50" i="4"/>
  <c r="AY50" i="4" s="1"/>
  <c r="CC50" i="4"/>
  <c r="BY67" i="4"/>
  <c r="BQ67" i="4"/>
  <c r="CB67" i="4"/>
  <c r="BT67" i="4"/>
  <c r="CA67" i="4"/>
  <c r="BY83" i="4"/>
  <c r="BP83" i="4"/>
  <c r="BQ83" i="4"/>
  <c r="CA78" i="4"/>
  <c r="BS78" i="4"/>
  <c r="BZ83" i="4"/>
  <c r="AB125" i="4"/>
  <c r="CC120" i="4"/>
  <c r="BU120" i="4"/>
  <c r="BX120" i="4"/>
  <c r="BR120" i="4"/>
  <c r="BQ120" i="4"/>
  <c r="AL120" i="4" s="1"/>
  <c r="BY133" i="4"/>
  <c r="BQ133" i="4"/>
  <c r="X133" i="4" s="1"/>
  <c r="BY141" i="4"/>
  <c r="BQ141" i="4"/>
  <c r="X141" i="4" s="1"/>
  <c r="BY149" i="4"/>
  <c r="BQ149" i="4"/>
  <c r="X149" i="4" s="1"/>
  <c r="BY157" i="4"/>
  <c r="BQ157" i="4"/>
  <c r="X157" i="4" s="1"/>
  <c r="BY165" i="4"/>
  <c r="BQ165" i="4"/>
  <c r="X165" i="4" s="1"/>
  <c r="BY173" i="4"/>
  <c r="BQ173" i="4"/>
  <c r="X173" i="4" s="1"/>
  <c r="BQ14" i="4"/>
  <c r="BU14" i="4"/>
  <c r="BQ21" i="4"/>
  <c r="BU21" i="4"/>
  <c r="BQ22" i="4"/>
  <c r="BU22" i="4"/>
  <c r="BQ25" i="4"/>
  <c r="BU25" i="4"/>
  <c r="BQ27" i="4"/>
  <c r="BU27" i="4"/>
  <c r="BP30" i="4"/>
  <c r="AY30" i="4" s="1"/>
  <c r="BT30" i="4"/>
  <c r="BY30" i="4"/>
  <c r="BP32" i="4"/>
  <c r="BT32" i="4"/>
  <c r="BY32" i="4"/>
  <c r="BP34" i="4"/>
  <c r="BT34" i="4"/>
  <c r="BY34" i="4"/>
  <c r="BQ36" i="4"/>
  <c r="BU36" i="4"/>
  <c r="BQ39" i="4"/>
  <c r="BU39" i="4"/>
  <c r="BR41" i="4"/>
  <c r="BP42" i="4"/>
  <c r="BT42" i="4"/>
  <c r="BY42" i="4"/>
  <c r="BQ44" i="4"/>
  <c r="BU44" i="4"/>
  <c r="BQ46" i="4"/>
  <c r="BU46" i="4"/>
  <c r="BQ47" i="4"/>
  <c r="BU47" i="4"/>
  <c r="BQ49" i="4"/>
  <c r="CB49" i="4"/>
  <c r="BR50" i="4"/>
  <c r="BY50" i="4"/>
  <c r="CB54" i="4"/>
  <c r="BX54" i="4"/>
  <c r="BS54" i="4"/>
  <c r="CA54" i="4"/>
  <c r="BR54" i="4"/>
  <c r="AY54" i="4" s="1"/>
  <c r="BT54" i="4"/>
  <c r="BZ54" i="4"/>
  <c r="BU55" i="4"/>
  <c r="CB56" i="4"/>
  <c r="BX56" i="4"/>
  <c r="BS56" i="4"/>
  <c r="CA56" i="4"/>
  <c r="BR56" i="4"/>
  <c r="BQ56" i="4"/>
  <c r="AY56" i="4" s="1"/>
  <c r="BY56" i="4"/>
  <c r="BY65" i="4"/>
  <c r="BQ65" i="4"/>
  <c r="Y65" i="4" s="1"/>
  <c r="CB65" i="4"/>
  <c r="BT65" i="4"/>
  <c r="CA65" i="4"/>
  <c r="BR67" i="4"/>
  <c r="BS79" i="4"/>
  <c r="BY81" i="4"/>
  <c r="BP81" i="4"/>
  <c r="BQ81" i="4"/>
  <c r="BZ81" i="4"/>
  <c r="BR83" i="4"/>
  <c r="BY120" i="4"/>
  <c r="BY139" i="4"/>
  <c r="BQ139" i="4"/>
  <c r="X139" i="4" s="1"/>
  <c r="BY147" i="4"/>
  <c r="BQ147" i="4"/>
  <c r="X147" i="4" s="1"/>
  <c r="BY155" i="4"/>
  <c r="BQ155" i="4"/>
  <c r="X155" i="4" s="1"/>
  <c r="BY163" i="4"/>
  <c r="BQ163" i="4"/>
  <c r="X163" i="4" s="1"/>
  <c r="BY171" i="4"/>
  <c r="BQ171" i="4"/>
  <c r="X171" i="4" s="1"/>
  <c r="BP55" i="4"/>
  <c r="BT55" i="4"/>
  <c r="BY55" i="4"/>
  <c r="BP57" i="4"/>
  <c r="BT57" i="4"/>
  <c r="BY57" i="4"/>
  <c r="CD58" i="4"/>
  <c r="BR62" i="4"/>
  <c r="BZ62" i="4"/>
  <c r="BR64" i="4"/>
  <c r="Y64" i="4" s="1"/>
  <c r="BZ64" i="4"/>
  <c r="BR66" i="4"/>
  <c r="BZ66" i="4"/>
  <c r="BR68" i="4"/>
  <c r="BZ68" i="4"/>
  <c r="BR70" i="4"/>
  <c r="BZ70" i="4"/>
  <c r="BR72" i="4"/>
  <c r="Y72" i="4" s="1"/>
  <c r="BZ72" i="4"/>
  <c r="BR78" i="4"/>
  <c r="X78" i="4" s="1"/>
  <c r="BR80" i="4"/>
  <c r="X80" i="4" s="1"/>
  <c r="B125" i="4"/>
  <c r="CC117" i="4"/>
  <c r="BU117" i="4"/>
  <c r="BQ117" i="4"/>
  <c r="AL117" i="4" s="1"/>
  <c r="CB117" i="4"/>
  <c r="BP118" i="4"/>
  <c r="CC121" i="4"/>
  <c r="BU121" i="4"/>
  <c r="BQ121" i="4"/>
  <c r="AL121" i="4" s="1"/>
  <c r="CB121" i="4"/>
  <c r="BP122" i="4"/>
  <c r="BY134" i="4"/>
  <c r="BQ134" i="4"/>
  <c r="X134" i="4" s="1"/>
  <c r="BY136" i="4"/>
  <c r="BQ136" i="4"/>
  <c r="X136" i="4" s="1"/>
  <c r="BY138" i="4"/>
  <c r="BQ138" i="4"/>
  <c r="X138" i="4" s="1"/>
  <c r="BY140" i="4"/>
  <c r="BQ140" i="4"/>
  <c r="X140" i="4" s="1"/>
  <c r="BY142" i="4"/>
  <c r="BQ142" i="4"/>
  <c r="X142" i="4" s="1"/>
  <c r="BY144" i="4"/>
  <c r="BQ144" i="4"/>
  <c r="X144" i="4" s="1"/>
  <c r="BY146" i="4"/>
  <c r="BQ146" i="4"/>
  <c r="X146" i="4" s="1"/>
  <c r="BY148" i="4"/>
  <c r="BQ148" i="4"/>
  <c r="X148" i="4" s="1"/>
  <c r="BY150" i="4"/>
  <c r="BQ150" i="4"/>
  <c r="X150" i="4" s="1"/>
  <c r="BY152" i="4"/>
  <c r="BQ152" i="4"/>
  <c r="X152" i="4" s="1"/>
  <c r="BY154" i="4"/>
  <c r="BQ154" i="4"/>
  <c r="X154" i="4" s="1"/>
  <c r="BY156" i="4"/>
  <c r="BQ156" i="4"/>
  <c r="X156" i="4" s="1"/>
  <c r="BY158" i="4"/>
  <c r="BQ158" i="4"/>
  <c r="X158" i="4" s="1"/>
  <c r="BY160" i="4"/>
  <c r="BQ160" i="4"/>
  <c r="X160" i="4" s="1"/>
  <c r="BY162" i="4"/>
  <c r="BQ162" i="4"/>
  <c r="X162" i="4" s="1"/>
  <c r="BY164" i="4"/>
  <c r="BQ164" i="4"/>
  <c r="X164" i="4" s="1"/>
  <c r="BY166" i="4"/>
  <c r="BQ166" i="4"/>
  <c r="X166" i="4" s="1"/>
  <c r="BY168" i="4"/>
  <c r="BQ168" i="4"/>
  <c r="X168" i="4" s="1"/>
  <c r="BY170" i="4"/>
  <c r="BQ170" i="4"/>
  <c r="X170" i="4" s="1"/>
  <c r="BY172" i="4"/>
  <c r="BQ172" i="4"/>
  <c r="X172" i="4" s="1"/>
  <c r="BY174" i="4"/>
  <c r="BQ174" i="4"/>
  <c r="X174" i="4" s="1"/>
  <c r="BS62" i="4"/>
  <c r="BS64" i="4"/>
  <c r="BS66" i="4"/>
  <c r="BS68" i="4"/>
  <c r="BS70" i="4"/>
  <c r="BS72" i="4"/>
  <c r="BY82" i="4"/>
  <c r="BP82" i="4"/>
  <c r="X82" i="4" s="1"/>
  <c r="BX82" i="4"/>
  <c r="BY84" i="4"/>
  <c r="BP84" i="4"/>
  <c r="X84" i="4" s="1"/>
  <c r="BX84" i="4"/>
  <c r="BY86" i="4"/>
  <c r="BP86" i="4"/>
  <c r="X86" i="4" s="1"/>
  <c r="BX86" i="4"/>
  <c r="CC118" i="4"/>
  <c r="BU118" i="4"/>
  <c r="BQ118" i="4"/>
  <c r="CB118" i="4"/>
  <c r="BX122" i="4"/>
  <c r="CC122" i="4"/>
  <c r="BU122" i="4"/>
  <c r="BQ122" i="4"/>
  <c r="BU123" i="4"/>
  <c r="CC123" i="4"/>
  <c r="BU124" i="4"/>
  <c r="CC124" i="4"/>
  <c r="BP123" i="4"/>
  <c r="AL123" i="4" s="1"/>
  <c r="BP124" i="4"/>
  <c r="B58" i="8"/>
  <c r="CB15" i="8"/>
  <c r="BX15" i="8"/>
  <c r="BS15" i="8"/>
  <c r="BQ15" i="8"/>
  <c r="CC15" i="8"/>
  <c r="BU29" i="8"/>
  <c r="CB29" i="8"/>
  <c r="BR40" i="8"/>
  <c r="BQ42" i="8"/>
  <c r="CB42" i="8"/>
  <c r="BZ45" i="8"/>
  <c r="BU45" i="8"/>
  <c r="BQ45" i="8"/>
  <c r="BY45" i="8"/>
  <c r="BS45" i="8"/>
  <c r="CA45" i="8"/>
  <c r="BT45" i="8"/>
  <c r="CC45" i="8"/>
  <c r="BZ84" i="8"/>
  <c r="BQ84" i="8"/>
  <c r="BP84" i="8"/>
  <c r="BY84" i="8"/>
  <c r="BX84" i="8"/>
  <c r="BQ12" i="8"/>
  <c r="BR14" i="8"/>
  <c r="CB17" i="8"/>
  <c r="BX17" i="8"/>
  <c r="BS17" i="8"/>
  <c r="BQ17" i="8"/>
  <c r="CC17" i="8"/>
  <c r="BX20" i="8"/>
  <c r="CA23" i="8"/>
  <c r="BU23" i="8"/>
  <c r="BQ23" i="8"/>
  <c r="BX23" i="8"/>
  <c r="CC23" i="8"/>
  <c r="CA37" i="8"/>
  <c r="BR37" i="8"/>
  <c r="CC37" i="8"/>
  <c r="BX37" i="8"/>
  <c r="BS37" i="8"/>
  <c r="BY37" i="8"/>
  <c r="BT37" i="8"/>
  <c r="BU37" i="8"/>
  <c r="BZ48" i="8"/>
  <c r="BU48" i="8"/>
  <c r="BQ48" i="8"/>
  <c r="CC48" i="8"/>
  <c r="BX48" i="8"/>
  <c r="BR48" i="8"/>
  <c r="BY48" i="8"/>
  <c r="BS48" i="8"/>
  <c r="CB48" i="8"/>
  <c r="Y62" i="8"/>
  <c r="BR84" i="8"/>
  <c r="AB58" i="8"/>
  <c r="BR12" i="8"/>
  <c r="CA12" i="8"/>
  <c r="CC13" i="8"/>
  <c r="BY13" i="8"/>
  <c r="BT13" i="8"/>
  <c r="BP13" i="8"/>
  <c r="BU13" i="8"/>
  <c r="CA13" i="8"/>
  <c r="BT14" i="8"/>
  <c r="BT15" i="8"/>
  <c r="BZ15" i="8"/>
  <c r="BZ16" i="8"/>
  <c r="BU16" i="8"/>
  <c r="BQ16" i="8"/>
  <c r="BP16" i="8"/>
  <c r="AY16" i="8" s="1"/>
  <c r="CB16" i="8"/>
  <c r="BR17" i="8"/>
  <c r="BY17" i="8"/>
  <c r="BT18" i="8"/>
  <c r="BT19" i="8"/>
  <c r="BS20" i="8"/>
  <c r="BP21" i="8"/>
  <c r="BU21" i="8"/>
  <c r="BP22" i="8"/>
  <c r="BU22" i="8"/>
  <c r="BR23" i="8"/>
  <c r="BY23" i="8"/>
  <c r="BZ24" i="8"/>
  <c r="BU24" i="8"/>
  <c r="BQ24" i="8"/>
  <c r="BP24" i="8"/>
  <c r="AY24" i="8" s="1"/>
  <c r="CB24" i="8"/>
  <c r="BR25" i="8"/>
  <c r="CA28" i="8"/>
  <c r="BR28" i="8"/>
  <c r="BY28" i="8"/>
  <c r="BT28" i="8"/>
  <c r="BZ28" i="8"/>
  <c r="BU28" i="8"/>
  <c r="BP28" i="8"/>
  <c r="CA30" i="8"/>
  <c r="BR30" i="8"/>
  <c r="CB30" i="8"/>
  <c r="BQ30" i="8"/>
  <c r="CC30" i="8"/>
  <c r="BX30" i="8"/>
  <c r="BS30" i="8"/>
  <c r="BP30" i="8"/>
  <c r="BY30" i="8"/>
  <c r="CA34" i="8"/>
  <c r="BR34" i="8"/>
  <c r="CB34" i="8"/>
  <c r="BQ34" i="8"/>
  <c r="CC34" i="8"/>
  <c r="BX34" i="8"/>
  <c r="BS34" i="8"/>
  <c r="BP34" i="8"/>
  <c r="BY34" i="8"/>
  <c r="BX45" i="8"/>
  <c r="BT48" i="8"/>
  <c r="BQ49" i="8"/>
  <c r="BP52" i="8"/>
  <c r="BZ53" i="8"/>
  <c r="BR53" i="8"/>
  <c r="CC53" i="8"/>
  <c r="BX53" i="8"/>
  <c r="BT53" i="8"/>
  <c r="CA53" i="8"/>
  <c r="BU53" i="8"/>
  <c r="CB53" i="8"/>
  <c r="BP53" i="8"/>
  <c r="AY53" i="8" s="1"/>
  <c r="BS53" i="8"/>
  <c r="BZ69" i="8"/>
  <c r="BR69" i="8"/>
  <c r="BY69" i="8"/>
  <c r="BQ69" i="8"/>
  <c r="BS69" i="8"/>
  <c r="BT69" i="8"/>
  <c r="BZ80" i="8"/>
  <c r="BQ80" i="8"/>
  <c r="BP80" i="8"/>
  <c r="X80" i="8" s="1"/>
  <c r="BY80" i="8"/>
  <c r="BR80" i="8"/>
  <c r="BP12" i="8"/>
  <c r="BT12" i="8"/>
  <c r="BY12" i="8"/>
  <c r="CC12" i="8"/>
  <c r="BZ20" i="8"/>
  <c r="BU20" i="8"/>
  <c r="BQ20" i="8"/>
  <c r="BP20" i="8"/>
  <c r="CB20" i="8"/>
  <c r="BU33" i="8"/>
  <c r="CB33" i="8"/>
  <c r="BZ40" i="8"/>
  <c r="BU40" i="8"/>
  <c r="BQ40" i="8"/>
  <c r="BY40" i="8"/>
  <c r="BS40" i="8"/>
  <c r="CA40" i="8"/>
  <c r="BT40" i="8"/>
  <c r="CC40" i="8"/>
  <c r="CA42" i="8"/>
  <c r="BR42" i="8"/>
  <c r="CC42" i="8"/>
  <c r="BX42" i="8"/>
  <c r="BS42" i="8"/>
  <c r="BY42" i="8"/>
  <c r="BT42" i="8"/>
  <c r="BR45" i="8"/>
  <c r="BZ67" i="8"/>
  <c r="BR67" i="8"/>
  <c r="BY67" i="8"/>
  <c r="BQ67" i="8"/>
  <c r="BT67" i="8"/>
  <c r="BS67" i="8"/>
  <c r="BZ71" i="8"/>
  <c r="BR71" i="8"/>
  <c r="BY71" i="8"/>
  <c r="BQ71" i="8"/>
  <c r="Y71" i="8" s="1"/>
  <c r="CB71" i="8"/>
  <c r="BS71" i="8"/>
  <c r="BT71" i="8"/>
  <c r="X58" i="8"/>
  <c r="BU12" i="8"/>
  <c r="BZ12" i="8"/>
  <c r="CC14" i="8"/>
  <c r="BY14" i="8"/>
  <c r="BS14" i="8"/>
  <c r="BZ14" i="8"/>
  <c r="BR15" i="8"/>
  <c r="BY15" i="8"/>
  <c r="BR20" i="8"/>
  <c r="CC20" i="8"/>
  <c r="BP23" i="8"/>
  <c r="CB25" i="8"/>
  <c r="BX25" i="8"/>
  <c r="BS25" i="8"/>
  <c r="BZ25" i="8"/>
  <c r="BQ25" i="8"/>
  <c r="AY25" i="8" s="1"/>
  <c r="BP48" i="8"/>
  <c r="CA67" i="8"/>
  <c r="CA71" i="8"/>
  <c r="BS12" i="8"/>
  <c r="BX12" i="8"/>
  <c r="CB12" i="8"/>
  <c r="BP14" i="8"/>
  <c r="AY14" i="8" s="1"/>
  <c r="BU14" i="8"/>
  <c r="CB14" i="8"/>
  <c r="BP15" i="8"/>
  <c r="BU15" i="8"/>
  <c r="CA15" i="8"/>
  <c r="BT17" i="8"/>
  <c r="AY17" i="8" s="1"/>
  <c r="BZ17" i="8"/>
  <c r="CC18" i="8"/>
  <c r="BY18" i="8"/>
  <c r="BU18" i="8"/>
  <c r="BQ18" i="8"/>
  <c r="BP18" i="8"/>
  <c r="AY18" i="8" s="1"/>
  <c r="CA18" i="8"/>
  <c r="CA19" i="8"/>
  <c r="BU19" i="8"/>
  <c r="BQ19" i="8"/>
  <c r="BP19" i="8"/>
  <c r="BX19" i="8"/>
  <c r="CC19" i="8"/>
  <c r="BT20" i="8"/>
  <c r="CA20" i="8"/>
  <c r="CC21" i="8"/>
  <c r="BY21" i="8"/>
  <c r="BS21" i="8"/>
  <c r="BQ21" i="8"/>
  <c r="BX21" i="8"/>
  <c r="CB22" i="8"/>
  <c r="BX22" i="8"/>
  <c r="BS22" i="8"/>
  <c r="BQ22" i="8"/>
  <c r="CC22" i="8"/>
  <c r="BS23" i="8"/>
  <c r="BZ23" i="8"/>
  <c r="BT25" i="8"/>
  <c r="CA25" i="8"/>
  <c r="CB27" i="8"/>
  <c r="BX27" i="8"/>
  <c r="BS27" i="8"/>
  <c r="CC27" i="8"/>
  <c r="BY27" i="8"/>
  <c r="BR27" i="8"/>
  <c r="BQ27" i="8"/>
  <c r="AY27" i="8" s="1"/>
  <c r="BZ27" i="8"/>
  <c r="BU36" i="8"/>
  <c r="BP37" i="8"/>
  <c r="BZ37" i="8"/>
  <c r="BP40" i="8"/>
  <c r="AY40" i="8" s="1"/>
  <c r="CB40" i="8"/>
  <c r="BU41" i="8"/>
  <c r="BP42" i="8"/>
  <c r="BZ42" i="8"/>
  <c r="BP45" i="8"/>
  <c r="CB45" i="8"/>
  <c r="CB46" i="8"/>
  <c r="BU46" i="8"/>
  <c r="AY46" i="8" s="1"/>
  <c r="BU47" i="8"/>
  <c r="CB49" i="8"/>
  <c r="BX49" i="8"/>
  <c r="BS49" i="8"/>
  <c r="BZ49" i="8"/>
  <c r="BT49" i="8"/>
  <c r="CA49" i="8"/>
  <c r="BU49" i="8"/>
  <c r="BP49" i="8"/>
  <c r="BR49" i="8"/>
  <c r="BZ52" i="8"/>
  <c r="BR52" i="8"/>
  <c r="CA52" i="8"/>
  <c r="BQ52" i="8"/>
  <c r="BX52" i="8"/>
  <c r="BT52" i="8"/>
  <c r="BY52" i="8"/>
  <c r="BU52" i="8"/>
  <c r="BS52" i="8"/>
  <c r="CC52" i="8"/>
  <c r="CA77" i="8"/>
  <c r="CB117" i="8"/>
  <c r="X125" i="8"/>
  <c r="CB125" i="8" s="1"/>
  <c r="BU117" i="8"/>
  <c r="BU119" i="8"/>
  <c r="BZ26" i="8"/>
  <c r="BU26" i="8"/>
  <c r="BQ26" i="8"/>
  <c r="BP26" i="8"/>
  <c r="AY26" i="8" s="1"/>
  <c r="CB26" i="8"/>
  <c r="CA32" i="8"/>
  <c r="BR32" i="8"/>
  <c r="BP32" i="8"/>
  <c r="AY32" i="8" s="1"/>
  <c r="BU32" i="8"/>
  <c r="BZ32" i="8"/>
  <c r="CB36" i="8"/>
  <c r="BX36" i="8"/>
  <c r="BS36" i="8"/>
  <c r="BQ36" i="8"/>
  <c r="CC36" i="8"/>
  <c r="BR39" i="8"/>
  <c r="CC41" i="8"/>
  <c r="BY41" i="8"/>
  <c r="BT41" i="8"/>
  <c r="BP41" i="8"/>
  <c r="AY41" i="8" s="1"/>
  <c r="BR41" i="8"/>
  <c r="BX41" i="8"/>
  <c r="BR44" i="8"/>
  <c r="CC46" i="8"/>
  <c r="BY46" i="8"/>
  <c r="BS46" i="8"/>
  <c r="BQ46" i="8"/>
  <c r="BX46" i="8"/>
  <c r="CB47" i="8"/>
  <c r="BX47" i="8"/>
  <c r="BS47" i="8"/>
  <c r="BQ47" i="8"/>
  <c r="CC47" i="8"/>
  <c r="BS50" i="8"/>
  <c r="BS51" i="8"/>
  <c r="AY51" i="8" s="1"/>
  <c r="BU54" i="8"/>
  <c r="BT56" i="8"/>
  <c r="BS57" i="8"/>
  <c r="Y64" i="8"/>
  <c r="Y66" i="8"/>
  <c r="BS77" i="8"/>
  <c r="AY36" i="8"/>
  <c r="CB39" i="8"/>
  <c r="BX39" i="8"/>
  <c r="BS39" i="8"/>
  <c r="BQ39" i="8"/>
  <c r="AY39" i="8" s="1"/>
  <c r="CC39" i="8"/>
  <c r="CB44" i="8"/>
  <c r="BX44" i="8"/>
  <c r="BS44" i="8"/>
  <c r="BQ44" i="8"/>
  <c r="AY44" i="8" s="1"/>
  <c r="CC44" i="8"/>
  <c r="AY47" i="8"/>
  <c r="CC50" i="8"/>
  <c r="BY50" i="8"/>
  <c r="BT50" i="8"/>
  <c r="BP50" i="8"/>
  <c r="AY50" i="8" s="1"/>
  <c r="BX50" i="8"/>
  <c r="BR50" i="8"/>
  <c r="BQ50" i="8"/>
  <c r="BZ50" i="8"/>
  <c r="BZ51" i="8"/>
  <c r="BR51" i="8"/>
  <c r="CC51" i="8"/>
  <c r="BX51" i="8"/>
  <c r="BT51" i="8"/>
  <c r="BQ51" i="8"/>
  <c r="CB54" i="8"/>
  <c r="BX54" i="8"/>
  <c r="BS54" i="8"/>
  <c r="BZ54" i="8"/>
  <c r="BT54" i="8"/>
  <c r="BR54" i="8"/>
  <c r="AY54" i="8" s="1"/>
  <c r="CA54" i="8"/>
  <c r="CB56" i="8"/>
  <c r="BX56" i="8"/>
  <c r="BS56" i="8"/>
  <c r="BY56" i="8"/>
  <c r="BR56" i="8"/>
  <c r="BQ56" i="8"/>
  <c r="AY56" i="8" s="1"/>
  <c r="BZ56" i="8"/>
  <c r="BZ57" i="8"/>
  <c r="BU57" i="8"/>
  <c r="BQ57" i="8"/>
  <c r="AY57" i="8" s="1"/>
  <c r="CA57" i="8"/>
  <c r="BT57" i="8"/>
  <c r="BR57" i="8"/>
  <c r="BY57" i="8"/>
  <c r="BZ63" i="8"/>
  <c r="BR63" i="8"/>
  <c r="BY63" i="8"/>
  <c r="BQ63" i="8"/>
  <c r="Y63" i="8" s="1"/>
  <c r="C73" i="8"/>
  <c r="CB63" i="8"/>
  <c r="BZ82" i="8"/>
  <c r="BQ82" i="8"/>
  <c r="BP82" i="8"/>
  <c r="BY82" i="8"/>
  <c r="BX82" i="8"/>
  <c r="CB121" i="8"/>
  <c r="BU121" i="8"/>
  <c r="BP29" i="8"/>
  <c r="BT29" i="8"/>
  <c r="BY29" i="8"/>
  <c r="BP31" i="8"/>
  <c r="BT31" i="8"/>
  <c r="BY31" i="8"/>
  <c r="BP33" i="8"/>
  <c r="AY33" i="8" s="1"/>
  <c r="BT33" i="8"/>
  <c r="BY33" i="8"/>
  <c r="BQ35" i="8"/>
  <c r="BU35" i="8"/>
  <c r="AY35" i="8" s="1"/>
  <c r="BQ38" i="8"/>
  <c r="BU38" i="8"/>
  <c r="BQ43" i="8"/>
  <c r="BU43" i="8"/>
  <c r="BZ55" i="8"/>
  <c r="BU55" i="8"/>
  <c r="BQ55" i="8"/>
  <c r="BP55" i="8"/>
  <c r="AY55" i="8" s="1"/>
  <c r="CB55" i="8"/>
  <c r="BZ65" i="8"/>
  <c r="BR65" i="8"/>
  <c r="BY65" i="8"/>
  <c r="BQ65" i="8"/>
  <c r="CA65" i="8"/>
  <c r="BY78" i="8"/>
  <c r="BX78" i="8"/>
  <c r="BP78" i="8"/>
  <c r="BS78" i="8"/>
  <c r="CA78" i="8"/>
  <c r="BZ86" i="8"/>
  <c r="BQ86" i="8"/>
  <c r="BP86" i="8"/>
  <c r="X86" i="8" s="1"/>
  <c r="BY86" i="8"/>
  <c r="BS62" i="8"/>
  <c r="BS64" i="8"/>
  <c r="BS66" i="8"/>
  <c r="BS68" i="8"/>
  <c r="Y68" i="8" s="1"/>
  <c r="BS70" i="8"/>
  <c r="Y70" i="8" s="1"/>
  <c r="BS72" i="8"/>
  <c r="Y72" i="8" s="1"/>
  <c r="BQ77" i="8"/>
  <c r="X77" i="8" s="1"/>
  <c r="BY77" i="8"/>
  <c r="BR77" i="8"/>
  <c r="BZ81" i="8"/>
  <c r="BQ81" i="8"/>
  <c r="X81" i="8" s="1"/>
  <c r="CA79" i="8"/>
  <c r="BS79" i="8"/>
  <c r="X79" i="8" s="1"/>
  <c r="BX81" i="8"/>
  <c r="BZ83" i="8"/>
  <c r="BQ83" i="8"/>
  <c r="X83" i="8" s="1"/>
  <c r="BX83" i="8"/>
  <c r="BZ85" i="8"/>
  <c r="BQ85" i="8"/>
  <c r="X85" i="8" s="1"/>
  <c r="BX85" i="8"/>
  <c r="BZ87" i="8"/>
  <c r="BQ87" i="8"/>
  <c r="X87" i="8" s="1"/>
  <c r="BX87" i="8"/>
  <c r="CC125" i="8"/>
  <c r="BU125" i="8"/>
  <c r="BX125" i="8"/>
  <c r="BP125" i="8"/>
  <c r="AL125" i="8" s="1"/>
  <c r="BR125" i="8"/>
  <c r="B175" i="8"/>
  <c r="BP117" i="8"/>
  <c r="AL117" i="8" s="1"/>
  <c r="BX117" i="8"/>
  <c r="BP118" i="8"/>
  <c r="AL118" i="8" s="1"/>
  <c r="BP119" i="8"/>
  <c r="BP120" i="8"/>
  <c r="AL120" i="8" s="1"/>
  <c r="BP121" i="8"/>
  <c r="AL121" i="8" s="1"/>
  <c r="BP122" i="8"/>
  <c r="AL122" i="8" s="1"/>
  <c r="BP123" i="8"/>
  <c r="AL123" i="8" s="1"/>
  <c r="BP124" i="8"/>
  <c r="AL124" i="8" s="1"/>
  <c r="BZ58" i="9"/>
  <c r="BQ58" i="9"/>
  <c r="CA58" i="9"/>
  <c r="BT58" i="9"/>
  <c r="BY58" i="9"/>
  <c r="BR58" i="9"/>
  <c r="BX58" i="9"/>
  <c r="BP58" i="9"/>
  <c r="BS58" i="9"/>
  <c r="CB58" i="9"/>
  <c r="CC58" i="9"/>
  <c r="CA33" i="9"/>
  <c r="BR33" i="9"/>
  <c r="BZ33" i="9"/>
  <c r="BU33" i="9"/>
  <c r="BQ33" i="9"/>
  <c r="CB63" i="9"/>
  <c r="BT63" i="9"/>
  <c r="BZ63" i="9"/>
  <c r="BQ63" i="9"/>
  <c r="BS78" i="9"/>
  <c r="BY63" i="9"/>
  <c r="CA78" i="9"/>
  <c r="BS63" i="9"/>
  <c r="BZ66" i="9"/>
  <c r="BR66" i="9"/>
  <c r="CB66" i="9"/>
  <c r="BS66" i="9"/>
  <c r="CA66" i="9"/>
  <c r="BQ66" i="9"/>
  <c r="Y66" i="9" s="1"/>
  <c r="BT66" i="9"/>
  <c r="CC16" i="9"/>
  <c r="CA21" i="9"/>
  <c r="BU21" i="9"/>
  <c r="BQ21" i="9"/>
  <c r="BP21" i="9"/>
  <c r="AY21" i="9" s="1"/>
  <c r="BX21" i="9"/>
  <c r="CC21" i="9"/>
  <c r="BQ23" i="9"/>
  <c r="AY23" i="9" s="1"/>
  <c r="BX23" i="9"/>
  <c r="CB24" i="9"/>
  <c r="BX24" i="9"/>
  <c r="BS24" i="9"/>
  <c r="BQ24" i="9"/>
  <c r="AY24" i="9" s="1"/>
  <c r="CC24" i="9"/>
  <c r="BY33" i="9"/>
  <c r="CB35" i="9"/>
  <c r="BX35" i="9"/>
  <c r="BS35" i="9"/>
  <c r="CA35" i="9"/>
  <c r="BR35" i="9"/>
  <c r="CC38" i="9"/>
  <c r="CB50" i="9"/>
  <c r="BU50" i="9"/>
  <c r="CB55" i="9"/>
  <c r="BR63" i="9"/>
  <c r="BQ175" i="9"/>
  <c r="X175" i="9" s="1"/>
  <c r="BY175" i="9"/>
  <c r="BQ13" i="9"/>
  <c r="CB13" i="9"/>
  <c r="BR15" i="9"/>
  <c r="BX15" i="9"/>
  <c r="BT16" i="9"/>
  <c r="BZ17" i="9"/>
  <c r="BU17" i="9"/>
  <c r="BQ17" i="9"/>
  <c r="BP17" i="9"/>
  <c r="AY17" i="9" s="1"/>
  <c r="CB17" i="9"/>
  <c r="BR18" i="9"/>
  <c r="CC19" i="9"/>
  <c r="BY19" i="9"/>
  <c r="BS19" i="9"/>
  <c r="BQ19" i="9"/>
  <c r="BX19" i="9"/>
  <c r="CB20" i="9"/>
  <c r="BX20" i="9"/>
  <c r="BS20" i="9"/>
  <c r="BQ20" i="9"/>
  <c r="AY20" i="9" s="1"/>
  <c r="CC20" i="9"/>
  <c r="BS21" i="9"/>
  <c r="BZ21" i="9"/>
  <c r="BR22" i="9"/>
  <c r="BX22" i="9"/>
  <c r="BT23" i="9"/>
  <c r="BT24" i="9"/>
  <c r="BZ24" i="9"/>
  <c r="BZ25" i="9"/>
  <c r="BU25" i="9"/>
  <c r="BQ25" i="9"/>
  <c r="BP25" i="9"/>
  <c r="AY25" i="9" s="1"/>
  <c r="CB25" i="9"/>
  <c r="BT26" i="9"/>
  <c r="BQ28" i="9"/>
  <c r="BS29" i="9"/>
  <c r="CA31" i="9"/>
  <c r="BR31" i="9"/>
  <c r="BZ31" i="9"/>
  <c r="BU31" i="9"/>
  <c r="BQ31" i="9"/>
  <c r="BP31" i="9"/>
  <c r="BX31" i="9"/>
  <c r="CC33" i="9"/>
  <c r="BU34" i="9"/>
  <c r="BP35" i="9"/>
  <c r="CC37" i="9"/>
  <c r="BY37" i="9"/>
  <c r="BT37" i="9"/>
  <c r="BP37" i="9"/>
  <c r="CB37" i="9"/>
  <c r="BX37" i="9"/>
  <c r="BS37" i="9"/>
  <c r="BU37" i="9"/>
  <c r="BQ38" i="9"/>
  <c r="BT40" i="9"/>
  <c r="BQ41" i="9"/>
  <c r="CC43" i="9"/>
  <c r="BY43" i="9"/>
  <c r="BT43" i="9"/>
  <c r="BP43" i="9"/>
  <c r="AY43" i="9" s="1"/>
  <c r="CA43" i="9"/>
  <c r="BU43" i="9"/>
  <c r="BZ43" i="9"/>
  <c r="BS43" i="9"/>
  <c r="CB46" i="9"/>
  <c r="BX46" i="9"/>
  <c r="BR46" i="9"/>
  <c r="CA46" i="9"/>
  <c r="BT46" i="9"/>
  <c r="BZ46" i="9"/>
  <c r="BS46" i="9"/>
  <c r="BQ46" i="9"/>
  <c r="AY46" i="9" s="1"/>
  <c r="CA47" i="9"/>
  <c r="BR47" i="9"/>
  <c r="CC47" i="9"/>
  <c r="BX47" i="9"/>
  <c r="BS47" i="9"/>
  <c r="CB47" i="9"/>
  <c r="BQ47" i="9"/>
  <c r="BP47" i="9"/>
  <c r="AY47" i="9" s="1"/>
  <c r="BY47" i="9"/>
  <c r="BZ51" i="9"/>
  <c r="BR51" i="9"/>
  <c r="CB51" i="9"/>
  <c r="BS51" i="9"/>
  <c r="CA51" i="9"/>
  <c r="BQ51" i="9"/>
  <c r="BP51" i="9"/>
  <c r="AY51" i="9" s="1"/>
  <c r="CC53" i="9"/>
  <c r="BY53" i="9"/>
  <c r="BU53" i="9"/>
  <c r="CB53" i="9"/>
  <c r="BR53" i="9"/>
  <c r="BX53" i="9"/>
  <c r="BS53" i="9"/>
  <c r="BQ53" i="9"/>
  <c r="BP53" i="9"/>
  <c r="BZ53" i="9"/>
  <c r="CA54" i="9"/>
  <c r="BR54" i="9"/>
  <c r="CC54" i="9"/>
  <c r="BX54" i="9"/>
  <c r="BS54" i="9"/>
  <c r="BP54" i="9"/>
  <c r="AY54" i="9" s="1"/>
  <c r="CB54" i="9"/>
  <c r="BU54" i="9"/>
  <c r="BZ64" i="9"/>
  <c r="BR64" i="9"/>
  <c r="CA64" i="9"/>
  <c r="BQ64" i="9"/>
  <c r="BY64" i="9"/>
  <c r="BS64" i="9"/>
  <c r="BP33" i="9"/>
  <c r="BX33" i="9"/>
  <c r="CB38" i="9"/>
  <c r="BX38" i="9"/>
  <c r="BS38" i="9"/>
  <c r="CA38" i="9"/>
  <c r="BR38" i="9"/>
  <c r="BT38" i="9"/>
  <c r="BZ38" i="9"/>
  <c r="X58" i="9"/>
  <c r="BU58" i="9" s="1"/>
  <c r="CB16" i="9"/>
  <c r="BX16" i="9"/>
  <c r="BS16" i="9"/>
  <c r="BQ16" i="9"/>
  <c r="AY16" i="9" s="1"/>
  <c r="CC23" i="9"/>
  <c r="BY23" i="9"/>
  <c r="BS23" i="9"/>
  <c r="CC28" i="9"/>
  <c r="BY28" i="9"/>
  <c r="BT28" i="9"/>
  <c r="BP28" i="9"/>
  <c r="CB28" i="9"/>
  <c r="BX28" i="9"/>
  <c r="BS28" i="9"/>
  <c r="BU28" i="9"/>
  <c r="BU30" i="9"/>
  <c r="BS33" i="9"/>
  <c r="BT35" i="9"/>
  <c r="BZ35" i="9"/>
  <c r="BU38" i="9"/>
  <c r="CB41" i="9"/>
  <c r="BX41" i="9"/>
  <c r="BS41" i="9"/>
  <c r="CA41" i="9"/>
  <c r="BU41" i="9"/>
  <c r="BP41" i="9"/>
  <c r="AY41" i="9" s="1"/>
  <c r="BZ41" i="9"/>
  <c r="BT41" i="9"/>
  <c r="BU45" i="9"/>
  <c r="CB57" i="9"/>
  <c r="BU57" i="9"/>
  <c r="BY66" i="9"/>
  <c r="CC125" i="9"/>
  <c r="BU125" i="9"/>
  <c r="BX125" i="9"/>
  <c r="BP125" i="9"/>
  <c r="CB125" i="9"/>
  <c r="BY125" i="9"/>
  <c r="BQ125" i="9"/>
  <c r="AB58" i="9"/>
  <c r="CA13" i="9"/>
  <c r="BR13" i="9"/>
  <c r="BP13" i="9"/>
  <c r="BU13" i="9"/>
  <c r="BZ13" i="9"/>
  <c r="BZ15" i="9"/>
  <c r="BU15" i="9"/>
  <c r="BQ15" i="9"/>
  <c r="BP15" i="9"/>
  <c r="AY15" i="9" s="1"/>
  <c r="CB15" i="9"/>
  <c r="BR16" i="9"/>
  <c r="BY16" i="9"/>
  <c r="CA18" i="9"/>
  <c r="BS18" i="9"/>
  <c r="AY18" i="9" s="1"/>
  <c r="BQ18" i="9"/>
  <c r="BZ18" i="9"/>
  <c r="BU19" i="9"/>
  <c r="AY19" i="9" s="1"/>
  <c r="BR21" i="9"/>
  <c r="BY21" i="9"/>
  <c r="BZ22" i="9"/>
  <c r="BU22" i="9"/>
  <c r="BQ22" i="9"/>
  <c r="BP22" i="9"/>
  <c r="AY22" i="9" s="1"/>
  <c r="CB22" i="9"/>
  <c r="BR23" i="9"/>
  <c r="BZ23" i="9"/>
  <c r="BR24" i="9"/>
  <c r="BY24" i="9"/>
  <c r="CB26" i="9"/>
  <c r="BX26" i="9"/>
  <c r="BS26" i="9"/>
  <c r="CA26" i="9"/>
  <c r="BR26" i="9"/>
  <c r="BQ26" i="9"/>
  <c r="AY26" i="9" s="1"/>
  <c r="BY26" i="9"/>
  <c r="CA29" i="9"/>
  <c r="BR29" i="9"/>
  <c r="BZ29" i="9"/>
  <c r="BU29" i="9"/>
  <c r="BQ29" i="9"/>
  <c r="BP29" i="9"/>
  <c r="BX29" i="9"/>
  <c r="BU32" i="9"/>
  <c r="BT33" i="9"/>
  <c r="CB33" i="9"/>
  <c r="BU35" i="9"/>
  <c r="CC35" i="9"/>
  <c r="BP38" i="9"/>
  <c r="AY38" i="9" s="1"/>
  <c r="CC40" i="9"/>
  <c r="CB40" i="9"/>
  <c r="BX40" i="9"/>
  <c r="BS40" i="9"/>
  <c r="CA40" i="9"/>
  <c r="BR40" i="9"/>
  <c r="BQ40" i="9"/>
  <c r="AY40" i="9" s="1"/>
  <c r="BY40" i="9"/>
  <c r="BY41" i="9"/>
  <c r="CA63" i="9"/>
  <c r="CA79" i="9"/>
  <c r="BS79" i="9"/>
  <c r="CB67" i="9"/>
  <c r="BT67" i="9"/>
  <c r="BS67" i="9"/>
  <c r="CA67" i="9"/>
  <c r="BR67" i="9"/>
  <c r="BY67" i="9"/>
  <c r="BQ67" i="9"/>
  <c r="Y67" i="9" s="1"/>
  <c r="BP27" i="9"/>
  <c r="BT27" i="9"/>
  <c r="BY27" i="9"/>
  <c r="CC27" i="9"/>
  <c r="BP36" i="9"/>
  <c r="BT36" i="9"/>
  <c r="BY36" i="9"/>
  <c r="CC36" i="9"/>
  <c r="BP39" i="9"/>
  <c r="BT39" i="9"/>
  <c r="BY39" i="9"/>
  <c r="CC39" i="9"/>
  <c r="BZ42" i="9"/>
  <c r="BU42" i="9"/>
  <c r="BQ42" i="9"/>
  <c r="BP42" i="9"/>
  <c r="AY42" i="9" s="1"/>
  <c r="CB42" i="9"/>
  <c r="CA44" i="9"/>
  <c r="BR44" i="9"/>
  <c r="BP44" i="9"/>
  <c r="AY44" i="9" s="1"/>
  <c r="BU44" i="9"/>
  <c r="BZ44" i="9"/>
  <c r="C73" i="9"/>
  <c r="BZ62" i="9"/>
  <c r="BR62" i="9"/>
  <c r="BY62" i="9"/>
  <c r="CA62" i="9"/>
  <c r="CB65" i="9"/>
  <c r="BT65" i="9"/>
  <c r="CA65" i="9"/>
  <c r="BR65" i="9"/>
  <c r="BZ65" i="9"/>
  <c r="BQ65" i="9"/>
  <c r="CA77" i="9"/>
  <c r="BS77" i="9"/>
  <c r="BX77" i="9"/>
  <c r="BP77" i="9"/>
  <c r="BR77" i="9"/>
  <c r="BQ77" i="9"/>
  <c r="X78" i="9"/>
  <c r="BP12" i="9"/>
  <c r="BT12" i="9"/>
  <c r="BY12" i="9"/>
  <c r="CC12" i="9"/>
  <c r="BQ14" i="9"/>
  <c r="BU14" i="9"/>
  <c r="BQ27" i="9"/>
  <c r="BU27" i="9"/>
  <c r="BP30" i="9"/>
  <c r="BT30" i="9"/>
  <c r="BY30" i="9"/>
  <c r="BP32" i="9"/>
  <c r="BT32" i="9"/>
  <c r="BY32" i="9"/>
  <c r="BP34" i="9"/>
  <c r="AY34" i="9" s="1"/>
  <c r="BT34" i="9"/>
  <c r="BY34" i="9"/>
  <c r="BQ36" i="9"/>
  <c r="BU36" i="9"/>
  <c r="BQ39" i="9"/>
  <c r="BU39" i="9"/>
  <c r="BR42" i="9"/>
  <c r="BX42" i="9"/>
  <c r="CC42" i="9"/>
  <c r="BQ44" i="9"/>
  <c r="CB44" i="9"/>
  <c r="CA49" i="9"/>
  <c r="BR49" i="9"/>
  <c r="BP49" i="9"/>
  <c r="BU49" i="9"/>
  <c r="BZ49" i="9"/>
  <c r="BZ52" i="9"/>
  <c r="BR52" i="9"/>
  <c r="BP52" i="9"/>
  <c r="BU52" i="9"/>
  <c r="BY52" i="9"/>
  <c r="BQ62" i="9"/>
  <c r="Y62" i="9" s="1"/>
  <c r="CB62" i="9"/>
  <c r="BS65" i="9"/>
  <c r="BY72" i="9"/>
  <c r="BQ72" i="9"/>
  <c r="Y72" i="9" s="1"/>
  <c r="BZ72" i="9"/>
  <c r="BR72" i="9"/>
  <c r="BS72" i="9"/>
  <c r="CB72" i="9"/>
  <c r="BY77" i="9"/>
  <c r="BZ70" i="9"/>
  <c r="BR70" i="9"/>
  <c r="BT70" i="9"/>
  <c r="Y70" i="9" s="1"/>
  <c r="CB71" i="9"/>
  <c r="BT71" i="9"/>
  <c r="BY71" i="9"/>
  <c r="BX79" i="9"/>
  <c r="BP79" i="9"/>
  <c r="X79" i="9" s="1"/>
  <c r="BZ79" i="9"/>
  <c r="BP45" i="9"/>
  <c r="BT45" i="9"/>
  <c r="BY45" i="9"/>
  <c r="BP48" i="9"/>
  <c r="AY48" i="9" s="1"/>
  <c r="BT48" i="9"/>
  <c r="BY48" i="9"/>
  <c r="BP50" i="9"/>
  <c r="AY50" i="9" s="1"/>
  <c r="BT50" i="9"/>
  <c r="BY50" i="9"/>
  <c r="CA56" i="9"/>
  <c r="BR56" i="9"/>
  <c r="BP56" i="9"/>
  <c r="BU56" i="9"/>
  <c r="BZ56" i="9"/>
  <c r="CD58" i="9"/>
  <c r="BZ68" i="9"/>
  <c r="BR68" i="9"/>
  <c r="BT68" i="9"/>
  <c r="CB69" i="9"/>
  <c r="BT69" i="9"/>
  <c r="Y69" i="9" s="1"/>
  <c r="BY69" i="9"/>
  <c r="BY70" i="9"/>
  <c r="BQ71" i="9"/>
  <c r="Y71" i="9" s="1"/>
  <c r="BZ71" i="9"/>
  <c r="BQ79" i="9"/>
  <c r="BP55" i="9"/>
  <c r="BT55" i="9"/>
  <c r="BY55" i="9"/>
  <c r="BP57" i="9"/>
  <c r="BT57" i="9"/>
  <c r="BY57" i="9"/>
  <c r="BR78" i="9"/>
  <c r="BQ117" i="9"/>
  <c r="BY117" i="9"/>
  <c r="BQ118" i="9"/>
  <c r="BY118" i="9"/>
  <c r="BQ119" i="9"/>
  <c r="BY119" i="9"/>
  <c r="BQ120" i="9"/>
  <c r="BY120" i="9"/>
  <c r="BQ121" i="9"/>
  <c r="BY121" i="9"/>
  <c r="BQ122" i="9"/>
  <c r="BY122" i="9"/>
  <c r="BQ123" i="9"/>
  <c r="BY123" i="9"/>
  <c r="BQ124" i="9"/>
  <c r="BY124" i="9"/>
  <c r="BP117" i="9"/>
  <c r="AL117" i="9" s="1"/>
  <c r="BX117" i="9"/>
  <c r="BP118" i="9"/>
  <c r="AL118" i="9" s="1"/>
  <c r="BP119" i="9"/>
  <c r="AL119" i="9" s="1"/>
  <c r="BP120" i="9"/>
  <c r="BP121" i="9"/>
  <c r="AL121" i="9" s="1"/>
  <c r="BP122" i="9"/>
  <c r="AL122" i="9" s="1"/>
  <c r="BP123" i="9"/>
  <c r="AL123" i="9" s="1"/>
  <c r="BP124" i="9"/>
  <c r="CA13" i="10"/>
  <c r="BR13" i="10"/>
  <c r="BZ13" i="10"/>
  <c r="BU13" i="10"/>
  <c r="BQ13" i="10"/>
  <c r="BP13" i="10"/>
  <c r="BX13" i="10"/>
  <c r="BQ18" i="10"/>
  <c r="CC18" i="10"/>
  <c r="CB20" i="10"/>
  <c r="BX20" i="10"/>
  <c r="BS20" i="10"/>
  <c r="CA20" i="10"/>
  <c r="BR20" i="10"/>
  <c r="CC28" i="10"/>
  <c r="BY28" i="10"/>
  <c r="BT28" i="10"/>
  <c r="BP28" i="10"/>
  <c r="CB28" i="10"/>
  <c r="BX28" i="10"/>
  <c r="BS28" i="10"/>
  <c r="CA28" i="10"/>
  <c r="BR28" i="10"/>
  <c r="C73" i="10"/>
  <c r="BS13" i="10"/>
  <c r="BY13" i="10"/>
  <c r="BX18" i="10"/>
  <c r="CC23" i="10"/>
  <c r="BY23" i="10"/>
  <c r="BS23" i="10"/>
  <c r="CB23" i="10"/>
  <c r="BX23" i="10"/>
  <c r="BR23" i="10"/>
  <c r="BQ23" i="10"/>
  <c r="AY23" i="10" s="1"/>
  <c r="CA23" i="10"/>
  <c r="CA57" i="10"/>
  <c r="BR57" i="10"/>
  <c r="AY57" i="10" s="1"/>
  <c r="BZ57" i="10"/>
  <c r="BU57" i="10"/>
  <c r="BQ57" i="10"/>
  <c r="CC57" i="10"/>
  <c r="CB57" i="10"/>
  <c r="BT57" i="10"/>
  <c r="BY57" i="10"/>
  <c r="BS57" i="10"/>
  <c r="X58" i="10"/>
  <c r="BU12" i="10"/>
  <c r="CC13" i="10"/>
  <c r="BU15" i="10"/>
  <c r="CB16" i="10"/>
  <c r="BX16" i="10"/>
  <c r="BS16" i="10"/>
  <c r="AY16" i="10" s="1"/>
  <c r="CA16" i="10"/>
  <c r="BR16" i="10"/>
  <c r="BQ16" i="10"/>
  <c r="BY16" i="10"/>
  <c r="BP18" i="10"/>
  <c r="CC19" i="10"/>
  <c r="BY19" i="10"/>
  <c r="BS19" i="10"/>
  <c r="CB19" i="10"/>
  <c r="BX19" i="10"/>
  <c r="BR19" i="10"/>
  <c r="BQ19" i="10"/>
  <c r="AY19" i="10" s="1"/>
  <c r="CA19" i="10"/>
  <c r="BP20" i="10"/>
  <c r="BU23" i="10"/>
  <c r="BT24" i="10"/>
  <c r="BU25" i="10"/>
  <c r="CB26" i="10"/>
  <c r="BX26" i="10"/>
  <c r="BS26" i="10"/>
  <c r="CA26" i="10"/>
  <c r="BR26" i="10"/>
  <c r="BQ26" i="10"/>
  <c r="AY26" i="10" s="1"/>
  <c r="BY26" i="10"/>
  <c r="BU28" i="10"/>
  <c r="BU34" i="10"/>
  <c r="CB53" i="10"/>
  <c r="BU121" i="10"/>
  <c r="CA18" i="10"/>
  <c r="BS18" i="10"/>
  <c r="BZ18" i="10"/>
  <c r="BR18" i="10"/>
  <c r="BQ20" i="10"/>
  <c r="BY20" i="10"/>
  <c r="BZ65" i="10"/>
  <c r="BR65" i="10"/>
  <c r="BY65" i="10"/>
  <c r="BQ65" i="10"/>
  <c r="Y65" i="10" s="1"/>
  <c r="BT65" i="10"/>
  <c r="CB65" i="10"/>
  <c r="BS65" i="10"/>
  <c r="BT18" i="10"/>
  <c r="BT20" i="10"/>
  <c r="BZ20" i="10"/>
  <c r="BZ28" i="10"/>
  <c r="CB12" i="10"/>
  <c r="BT13" i="10"/>
  <c r="CB13" i="10"/>
  <c r="BU18" i="10"/>
  <c r="BY18" i="10"/>
  <c r="BZ19" i="10"/>
  <c r="BU20" i="10"/>
  <c r="CC20" i="10"/>
  <c r="BT23" i="10"/>
  <c r="CB24" i="10"/>
  <c r="BX24" i="10"/>
  <c r="BS24" i="10"/>
  <c r="CA24" i="10"/>
  <c r="BR24" i="10"/>
  <c r="BQ24" i="10"/>
  <c r="AY24" i="10" s="1"/>
  <c r="BY24" i="10"/>
  <c r="BQ28" i="10"/>
  <c r="CA37" i="10"/>
  <c r="BR37" i="10"/>
  <c r="BZ37" i="10"/>
  <c r="BU37" i="10"/>
  <c r="BP37" i="10"/>
  <c r="AY37" i="10" s="1"/>
  <c r="BY37" i="10"/>
  <c r="BT37" i="10"/>
  <c r="CC37" i="10"/>
  <c r="BX37" i="10"/>
  <c r="BS37" i="10"/>
  <c r="CB37" i="10"/>
  <c r="CA52" i="10"/>
  <c r="BS52" i="10"/>
  <c r="BZ52" i="10"/>
  <c r="BR52" i="10"/>
  <c r="CB52" i="10"/>
  <c r="BP52" i="10"/>
  <c r="AY52" i="10" s="1"/>
  <c r="BT52" i="10"/>
  <c r="BY52" i="10"/>
  <c r="BU52" i="10"/>
  <c r="BX52" i="10"/>
  <c r="BX57" i="10"/>
  <c r="BP29" i="10"/>
  <c r="BT31" i="10"/>
  <c r="BY31" i="10"/>
  <c r="BP33" i="10"/>
  <c r="BT33" i="10"/>
  <c r="CC33" i="10"/>
  <c r="CB39" i="10"/>
  <c r="BX39" i="10"/>
  <c r="BS39" i="10"/>
  <c r="BQ39" i="10"/>
  <c r="CC39" i="10"/>
  <c r="CA51" i="10"/>
  <c r="BS51" i="10"/>
  <c r="BZ51" i="10"/>
  <c r="BR51" i="10"/>
  <c r="BQ51" i="10"/>
  <c r="AY51" i="10" s="1"/>
  <c r="BZ63" i="10"/>
  <c r="BR63" i="10"/>
  <c r="BY63" i="10"/>
  <c r="BQ63" i="10"/>
  <c r="Y63" i="10" s="1"/>
  <c r="CA63" i="10"/>
  <c r="BS12" i="10"/>
  <c r="BX12" i="10"/>
  <c r="BP14" i="10"/>
  <c r="BT14" i="10"/>
  <c r="BZ14" i="10"/>
  <c r="BP15" i="10"/>
  <c r="AY15" i="10" s="1"/>
  <c r="BT15" i="10"/>
  <c r="BY15" i="10"/>
  <c r="BP17" i="10"/>
  <c r="BT17" i="10"/>
  <c r="BY17" i="10"/>
  <c r="BP21" i="10"/>
  <c r="BT21" i="10"/>
  <c r="BP22" i="10"/>
  <c r="AY22" i="10" s="1"/>
  <c r="BT22" i="10"/>
  <c r="BY22" i="10"/>
  <c r="BP25" i="10"/>
  <c r="BT25" i="10"/>
  <c r="BY25" i="10"/>
  <c r="BP27" i="10"/>
  <c r="BT27" i="10"/>
  <c r="BY27" i="10"/>
  <c r="BQ29" i="10"/>
  <c r="BU29" i="10"/>
  <c r="BZ29" i="10"/>
  <c r="BS30" i="10"/>
  <c r="BX30" i="10"/>
  <c r="CB30" i="10"/>
  <c r="BQ31" i="10"/>
  <c r="BU31" i="10"/>
  <c r="BZ31" i="10"/>
  <c r="BS32" i="10"/>
  <c r="BX32" i="10"/>
  <c r="CB32" i="10"/>
  <c r="BQ33" i="10"/>
  <c r="BU33" i="10"/>
  <c r="BZ33" i="10"/>
  <c r="BS34" i="10"/>
  <c r="BX34" i="10"/>
  <c r="CC34" i="10"/>
  <c r="CB36" i="10"/>
  <c r="BX36" i="10"/>
  <c r="BS36" i="10"/>
  <c r="BQ36" i="10"/>
  <c r="AY36" i="10" s="1"/>
  <c r="CC36" i="10"/>
  <c r="BR39" i="10"/>
  <c r="AY39" i="10" s="1"/>
  <c r="BY39" i="10"/>
  <c r="BT40" i="10"/>
  <c r="CC41" i="10"/>
  <c r="BY41" i="10"/>
  <c r="BT41" i="10"/>
  <c r="BP41" i="10"/>
  <c r="BR41" i="10"/>
  <c r="BX41" i="10"/>
  <c r="BT42" i="10"/>
  <c r="CC46" i="10"/>
  <c r="BY46" i="10"/>
  <c r="BS46" i="10"/>
  <c r="CB46" i="10"/>
  <c r="BX46" i="10"/>
  <c r="BR46" i="10"/>
  <c r="BQ46" i="10"/>
  <c r="AY46" i="10" s="1"/>
  <c r="CA46" i="10"/>
  <c r="CB49" i="10"/>
  <c r="BX49" i="10"/>
  <c r="BS49" i="10"/>
  <c r="CA49" i="10"/>
  <c r="BR49" i="10"/>
  <c r="BQ49" i="10"/>
  <c r="AY49" i="10" s="1"/>
  <c r="BY49" i="10"/>
  <c r="BT51" i="10"/>
  <c r="BX51" i="10"/>
  <c r="BP53" i="10"/>
  <c r="CC54" i="10"/>
  <c r="BY54" i="10"/>
  <c r="BT54" i="10"/>
  <c r="BP54" i="10"/>
  <c r="CB54" i="10"/>
  <c r="BX54" i="10"/>
  <c r="BS54" i="10"/>
  <c r="BU54" i="10"/>
  <c r="BU56" i="10"/>
  <c r="CB63" i="10"/>
  <c r="BZ69" i="10"/>
  <c r="BR69" i="10"/>
  <c r="BY69" i="10"/>
  <c r="BQ69" i="10"/>
  <c r="CA69" i="10"/>
  <c r="BY78" i="10"/>
  <c r="BX78" i="10"/>
  <c r="BP78" i="10"/>
  <c r="BS78" i="10"/>
  <c r="CA78" i="10"/>
  <c r="CB117" i="10"/>
  <c r="BU117" i="10"/>
  <c r="BQ125" i="10"/>
  <c r="X125" i="10"/>
  <c r="CB125" i="10" s="1"/>
  <c r="BT29" i="10"/>
  <c r="BY29" i="10"/>
  <c r="CC29" i="10"/>
  <c r="BP31" i="10"/>
  <c r="AY31" i="10" s="1"/>
  <c r="CC31" i="10"/>
  <c r="BY33" i="10"/>
  <c r="CC51" i="10"/>
  <c r="BZ71" i="10"/>
  <c r="BR71" i="10"/>
  <c r="BY71" i="10"/>
  <c r="BQ71" i="10"/>
  <c r="CA71" i="10"/>
  <c r="B58" i="10"/>
  <c r="BP12" i="10"/>
  <c r="BT12" i="10"/>
  <c r="BY12" i="10"/>
  <c r="CC12" i="10"/>
  <c r="BQ14" i="10"/>
  <c r="BU14" i="10"/>
  <c r="BR29" i="10"/>
  <c r="BP30" i="10"/>
  <c r="AY30" i="10" s="1"/>
  <c r="BT30" i="10"/>
  <c r="BY30" i="10"/>
  <c r="BR31" i="10"/>
  <c r="BP32" i="10"/>
  <c r="AY32" i="10" s="1"/>
  <c r="BT32" i="10"/>
  <c r="BY32" i="10"/>
  <c r="BR33" i="10"/>
  <c r="BP34" i="10"/>
  <c r="AY34" i="10" s="1"/>
  <c r="BT34" i="10"/>
  <c r="BY34" i="10"/>
  <c r="BT39" i="10"/>
  <c r="BZ39" i="10"/>
  <c r="BZ40" i="10"/>
  <c r="BU40" i="10"/>
  <c r="BQ40" i="10"/>
  <c r="BP40" i="10"/>
  <c r="AY40" i="10" s="1"/>
  <c r="CB40" i="10"/>
  <c r="CA42" i="10"/>
  <c r="BR42" i="10"/>
  <c r="BZ42" i="10"/>
  <c r="BU42" i="10"/>
  <c r="BP42" i="10"/>
  <c r="CC42" i="10"/>
  <c r="CB44" i="10"/>
  <c r="BX44" i="10"/>
  <c r="BS44" i="10"/>
  <c r="CA44" i="10"/>
  <c r="BR44" i="10"/>
  <c r="AY44" i="10" s="1"/>
  <c r="BQ44" i="10"/>
  <c r="BY44" i="10"/>
  <c r="CB47" i="10"/>
  <c r="BX47" i="10"/>
  <c r="BS47" i="10"/>
  <c r="CA47" i="10"/>
  <c r="BR47" i="10"/>
  <c r="BQ47" i="10"/>
  <c r="AY47" i="10" s="1"/>
  <c r="BY47" i="10"/>
  <c r="BU51" i="10"/>
  <c r="BY51" i="10"/>
  <c r="CA53" i="10"/>
  <c r="BS53" i="10"/>
  <c r="BZ53" i="10"/>
  <c r="BR53" i="10"/>
  <c r="BQ53" i="10"/>
  <c r="CC53" i="10"/>
  <c r="CA55" i="10"/>
  <c r="BR55" i="10"/>
  <c r="BZ55" i="10"/>
  <c r="BU55" i="10"/>
  <c r="BQ55" i="10"/>
  <c r="BP55" i="10"/>
  <c r="AY55" i="10" s="1"/>
  <c r="BX55" i="10"/>
  <c r="BS63" i="10"/>
  <c r="BZ67" i="10"/>
  <c r="BR67" i="10"/>
  <c r="BY67" i="10"/>
  <c r="BQ67" i="10"/>
  <c r="CA67" i="10"/>
  <c r="BS71" i="10"/>
  <c r="BZ80" i="10"/>
  <c r="BQ80" i="10"/>
  <c r="BP80" i="10"/>
  <c r="X80" i="10" s="1"/>
  <c r="BY80" i="10"/>
  <c r="BZ82" i="10"/>
  <c r="BQ82" i="10"/>
  <c r="BP82" i="10"/>
  <c r="X82" i="10" s="1"/>
  <c r="BY82" i="10"/>
  <c r="BZ84" i="10"/>
  <c r="BQ84" i="10"/>
  <c r="BP84" i="10"/>
  <c r="X84" i="10" s="1"/>
  <c r="BY84" i="10"/>
  <c r="BZ86" i="10"/>
  <c r="BQ86" i="10"/>
  <c r="BP86" i="10"/>
  <c r="X86" i="10" s="1"/>
  <c r="BY86" i="10"/>
  <c r="CB119" i="10"/>
  <c r="BU119" i="10"/>
  <c r="BP45" i="10"/>
  <c r="BT45" i="10"/>
  <c r="BY45" i="10"/>
  <c r="CC45" i="10"/>
  <c r="BP48" i="10"/>
  <c r="BT48" i="10"/>
  <c r="BY48" i="10"/>
  <c r="CC48" i="10"/>
  <c r="BP50" i="10"/>
  <c r="BT50" i="10"/>
  <c r="BY50" i="10"/>
  <c r="CC50" i="10"/>
  <c r="BS62" i="10"/>
  <c r="Y62" i="10" s="1"/>
  <c r="CA62" i="10"/>
  <c r="BS64" i="10"/>
  <c r="CA64" i="10"/>
  <c r="BS66" i="10"/>
  <c r="Y66" i="10" s="1"/>
  <c r="CA66" i="10"/>
  <c r="BS68" i="10"/>
  <c r="Y68" i="10" s="1"/>
  <c r="CA68" i="10"/>
  <c r="BS70" i="10"/>
  <c r="Y70" i="10" s="1"/>
  <c r="CA70" i="10"/>
  <c r="BS72" i="10"/>
  <c r="CA72" i="10"/>
  <c r="BX79" i="10"/>
  <c r="BQ35" i="10"/>
  <c r="AY35" i="10" s="1"/>
  <c r="BU35" i="10"/>
  <c r="BQ38" i="10"/>
  <c r="BU38" i="10"/>
  <c r="BQ43" i="10"/>
  <c r="AY43" i="10" s="1"/>
  <c r="BU43" i="10"/>
  <c r="BQ45" i="10"/>
  <c r="BU45" i="10"/>
  <c r="BQ48" i="10"/>
  <c r="BU48" i="10"/>
  <c r="BQ50" i="10"/>
  <c r="BU50" i="10"/>
  <c r="BP56" i="10"/>
  <c r="AY56" i="10" s="1"/>
  <c r="BT56" i="10"/>
  <c r="BY56" i="10"/>
  <c r="BT62" i="10"/>
  <c r="BT64" i="10"/>
  <c r="Y64" i="10" s="1"/>
  <c r="BT66" i="10"/>
  <c r="BT68" i="10"/>
  <c r="BT70" i="10"/>
  <c r="BT72" i="10"/>
  <c r="Y72" i="10" s="1"/>
  <c r="BR77" i="10"/>
  <c r="X77" i="10" s="1"/>
  <c r="BP79" i="10"/>
  <c r="BZ81" i="10"/>
  <c r="BQ81" i="10"/>
  <c r="X81" i="10" s="1"/>
  <c r="CA79" i="10"/>
  <c r="BS79" i="10"/>
  <c r="BX81" i="10"/>
  <c r="BZ83" i="10"/>
  <c r="BQ83" i="10"/>
  <c r="X83" i="10" s="1"/>
  <c r="BX83" i="10"/>
  <c r="BZ85" i="10"/>
  <c r="BQ85" i="10"/>
  <c r="X85" i="10" s="1"/>
  <c r="BX85" i="10"/>
  <c r="BZ87" i="10"/>
  <c r="BQ87" i="10"/>
  <c r="X87" i="10" s="1"/>
  <c r="BX87" i="10"/>
  <c r="CC125" i="10"/>
  <c r="BX125" i="10"/>
  <c r="BP125" i="10"/>
  <c r="BR125" i="10"/>
  <c r="B175" i="10"/>
  <c r="BP117" i="10"/>
  <c r="AL117" i="10" s="1"/>
  <c r="BX117" i="10"/>
  <c r="BP118" i="10"/>
  <c r="AL118" i="10" s="1"/>
  <c r="BP119" i="10"/>
  <c r="AL119" i="10" s="1"/>
  <c r="BP120" i="10"/>
  <c r="AL120" i="10" s="1"/>
  <c r="BP121" i="10"/>
  <c r="AL121" i="10" s="1"/>
  <c r="BP122" i="10"/>
  <c r="AL122" i="10" s="1"/>
  <c r="BP123" i="10"/>
  <c r="AL123" i="10" s="1"/>
  <c r="BP124" i="10"/>
  <c r="AL124" i="10" s="1"/>
  <c r="BP13" i="11"/>
  <c r="BT13" i="11"/>
  <c r="BY13" i="11"/>
  <c r="CC13" i="11"/>
  <c r="CA18" i="11"/>
  <c r="BP19" i="11"/>
  <c r="BX19" i="11"/>
  <c r="CC19" i="11"/>
  <c r="BQ21" i="11"/>
  <c r="BX21" i="11"/>
  <c r="CB22" i="11"/>
  <c r="BX22" i="11"/>
  <c r="BS22" i="11"/>
  <c r="BQ22" i="11"/>
  <c r="CC22" i="11"/>
  <c r="BR45" i="11"/>
  <c r="CC53" i="11"/>
  <c r="BY53" i="11"/>
  <c r="BU53" i="11"/>
  <c r="BQ53" i="11"/>
  <c r="BX53" i="11"/>
  <c r="BS53" i="11"/>
  <c r="CB53" i="11"/>
  <c r="BR53" i="11"/>
  <c r="CA53" i="11"/>
  <c r="BT53" i="11"/>
  <c r="BZ64" i="11"/>
  <c r="BR64" i="11"/>
  <c r="CB64" i="11"/>
  <c r="BS64" i="11"/>
  <c r="CA64" i="11"/>
  <c r="BQ64" i="11"/>
  <c r="BT64" i="11"/>
  <c r="BY64" i="11"/>
  <c r="CB12" i="11"/>
  <c r="BQ13" i="11"/>
  <c r="BZ13" i="11"/>
  <c r="CB15" i="11"/>
  <c r="BX15" i="11"/>
  <c r="BS15" i="11"/>
  <c r="BQ15" i="11"/>
  <c r="AY15" i="11" s="1"/>
  <c r="CB20" i="11"/>
  <c r="BR21" i="11"/>
  <c r="BZ21" i="11"/>
  <c r="BR22" i="11"/>
  <c r="BY22" i="11"/>
  <c r="BR26" i="11"/>
  <c r="CC30" i="11"/>
  <c r="BY30" i="11"/>
  <c r="BT30" i="11"/>
  <c r="BP30" i="11"/>
  <c r="BX30" i="11"/>
  <c r="BR30" i="11"/>
  <c r="CB30" i="11"/>
  <c r="BU30" i="11"/>
  <c r="CA30" i="11"/>
  <c r="CC37" i="11"/>
  <c r="BY37" i="11"/>
  <c r="BT37" i="11"/>
  <c r="BP37" i="11"/>
  <c r="CB37" i="11"/>
  <c r="BQ37" i="11"/>
  <c r="CA37" i="11"/>
  <c r="BU37" i="11"/>
  <c r="BZ37" i="11"/>
  <c r="BR37" i="11"/>
  <c r="BZ62" i="11"/>
  <c r="BR62" i="11"/>
  <c r="C73" i="11"/>
  <c r="CA62" i="11"/>
  <c r="BQ62" i="11"/>
  <c r="BY62" i="11"/>
  <c r="BS62" i="11"/>
  <c r="BT62" i="11"/>
  <c r="BY137" i="11"/>
  <c r="BQ137" i="11"/>
  <c r="X137" i="11" s="1"/>
  <c r="BY143" i="11"/>
  <c r="BQ143" i="11"/>
  <c r="X143" i="11" s="1"/>
  <c r="BY169" i="11"/>
  <c r="BQ169" i="11"/>
  <c r="X169" i="11" s="1"/>
  <c r="B175" i="11"/>
  <c r="B58" i="11"/>
  <c r="BP12" i="11"/>
  <c r="BT12" i="11"/>
  <c r="BY12" i="11"/>
  <c r="CC12" i="11"/>
  <c r="BR13" i="11"/>
  <c r="CA13" i="11"/>
  <c r="CC14" i="11"/>
  <c r="BY14" i="11"/>
  <c r="BS14" i="11"/>
  <c r="BR14" i="11"/>
  <c r="BZ14" i="11"/>
  <c r="BR15" i="11"/>
  <c r="BY15" i="11"/>
  <c r="CB17" i="11"/>
  <c r="BX17" i="11"/>
  <c r="BS17" i="11"/>
  <c r="BQ17" i="11"/>
  <c r="CC17" i="11"/>
  <c r="BS18" i="11"/>
  <c r="BS19" i="11"/>
  <c r="BR20" i="11"/>
  <c r="BX20" i="11"/>
  <c r="BT21" i="11"/>
  <c r="BT22" i="11"/>
  <c r="BZ22" i="11"/>
  <c r="CA23" i="11"/>
  <c r="BU23" i="11"/>
  <c r="BQ23" i="11"/>
  <c r="BP23" i="11"/>
  <c r="BX23" i="11"/>
  <c r="CC23" i="11"/>
  <c r="CB25" i="11"/>
  <c r="BX25" i="11"/>
  <c r="BS25" i="11"/>
  <c r="BQ25" i="11"/>
  <c r="AY25" i="11" s="1"/>
  <c r="CC25" i="11"/>
  <c r="BS26" i="11"/>
  <c r="BU27" i="11"/>
  <c r="BS30" i="11"/>
  <c r="BU42" i="11"/>
  <c r="CC52" i="11"/>
  <c r="BY52" i="11"/>
  <c r="BU52" i="11"/>
  <c r="BQ52" i="11"/>
  <c r="BX52" i="11"/>
  <c r="BS52" i="11"/>
  <c r="CB52" i="11"/>
  <c r="BR52" i="11"/>
  <c r="CA52" i="11"/>
  <c r="BT52" i="11"/>
  <c r="BP52" i="11"/>
  <c r="AY52" i="11" s="1"/>
  <c r="CA54" i="11"/>
  <c r="BR54" i="11"/>
  <c r="BY54" i="11"/>
  <c r="BT54" i="11"/>
  <c r="CC54" i="11"/>
  <c r="BX54" i="11"/>
  <c r="BS54" i="11"/>
  <c r="BZ54" i="11"/>
  <c r="BP54" i="11"/>
  <c r="CB62" i="11"/>
  <c r="CB65" i="11"/>
  <c r="BT65" i="11"/>
  <c r="BS65" i="11"/>
  <c r="CA65" i="11"/>
  <c r="BR65" i="11"/>
  <c r="BY65" i="11"/>
  <c r="BZ65" i="11"/>
  <c r="CC18" i="11"/>
  <c r="BY18" i="11"/>
  <c r="BU18" i="11"/>
  <c r="BQ18" i="11"/>
  <c r="BP18" i="11"/>
  <c r="AY18" i="11" s="1"/>
  <c r="CA19" i="11"/>
  <c r="BU19" i="11"/>
  <c r="BQ19" i="11"/>
  <c r="CC21" i="11"/>
  <c r="BY21" i="11"/>
  <c r="BS21" i="11"/>
  <c r="BZ26" i="11"/>
  <c r="BU26" i="11"/>
  <c r="BQ26" i="11"/>
  <c r="BP26" i="11"/>
  <c r="CB26" i="11"/>
  <c r="CB45" i="11"/>
  <c r="BX45" i="11"/>
  <c r="BS45" i="11"/>
  <c r="CA45" i="11"/>
  <c r="BU45" i="11"/>
  <c r="BP45" i="11"/>
  <c r="BZ45" i="11"/>
  <c r="BT45" i="11"/>
  <c r="BY45" i="11"/>
  <c r="CC51" i="11"/>
  <c r="BY51" i="11"/>
  <c r="BU51" i="11"/>
  <c r="BQ51" i="11"/>
  <c r="BX51" i="11"/>
  <c r="BS51" i="11"/>
  <c r="CB51" i="11"/>
  <c r="BR51" i="11"/>
  <c r="CA51" i="11"/>
  <c r="BT51" i="11"/>
  <c r="BP51" i="11"/>
  <c r="BP53" i="11"/>
  <c r="AY53" i="11" s="1"/>
  <c r="BU13" i="11"/>
  <c r="CC15" i="11"/>
  <c r="BR18" i="11"/>
  <c r="CB18" i="11"/>
  <c r="BR19" i="11"/>
  <c r="BY19" i="11"/>
  <c r="BZ20" i="11"/>
  <c r="BU20" i="11"/>
  <c r="BQ20" i="11"/>
  <c r="BP20" i="11"/>
  <c r="BX26" i="11"/>
  <c r="CC26" i="11"/>
  <c r="BQ30" i="11"/>
  <c r="BX37" i="11"/>
  <c r="BZ49" i="11"/>
  <c r="BU49" i="11"/>
  <c r="BQ49" i="11"/>
  <c r="CA49" i="11"/>
  <c r="BT49" i="11"/>
  <c r="BY49" i="11"/>
  <c r="BS49" i="11"/>
  <c r="CB49" i="11"/>
  <c r="BP49" i="11"/>
  <c r="X86" i="11"/>
  <c r="X58" i="11"/>
  <c r="BQ12" i="11"/>
  <c r="BU12" i="11"/>
  <c r="BZ12" i="11"/>
  <c r="BS13" i="11"/>
  <c r="BX13" i="11"/>
  <c r="BT14" i="11"/>
  <c r="AY14" i="11" s="1"/>
  <c r="CA14" i="11"/>
  <c r="BT15" i="11"/>
  <c r="BZ15" i="11"/>
  <c r="BZ16" i="11"/>
  <c r="BU16" i="11"/>
  <c r="BQ16" i="11"/>
  <c r="BP16" i="11"/>
  <c r="CB16" i="11"/>
  <c r="BR17" i="11"/>
  <c r="AY17" i="11" s="1"/>
  <c r="BY17" i="11"/>
  <c r="BT18" i="11"/>
  <c r="BZ18" i="11"/>
  <c r="BT19" i="11"/>
  <c r="CB19" i="11"/>
  <c r="BS20" i="11"/>
  <c r="BY20" i="11"/>
  <c r="BP21" i="11"/>
  <c r="AY21" i="11" s="1"/>
  <c r="BU21" i="11"/>
  <c r="CB21" i="11"/>
  <c r="BP22" i="11"/>
  <c r="BU22" i="11"/>
  <c r="CA22" i="11"/>
  <c r="BR23" i="11"/>
  <c r="BY23" i="11"/>
  <c r="BZ24" i="11"/>
  <c r="BU24" i="11"/>
  <c r="BQ24" i="11"/>
  <c r="BP24" i="11"/>
  <c r="AY24" i="11" s="1"/>
  <c r="CB24" i="11"/>
  <c r="BR25" i="11"/>
  <c r="BY25" i="11"/>
  <c r="BT26" i="11"/>
  <c r="CA26" i="11"/>
  <c r="CA27" i="11"/>
  <c r="CC27" i="11"/>
  <c r="BX27" i="11"/>
  <c r="BS27" i="11"/>
  <c r="AY27" i="11" s="1"/>
  <c r="BQ27" i="11"/>
  <c r="CA31" i="11"/>
  <c r="BR31" i="11"/>
  <c r="AY31" i="11" s="1"/>
  <c r="BY31" i="11"/>
  <c r="BT31" i="11"/>
  <c r="CC31" i="11"/>
  <c r="BX31" i="11"/>
  <c r="BS31" i="11"/>
  <c r="BQ31" i="11"/>
  <c r="CB31" i="11"/>
  <c r="CB32" i="11"/>
  <c r="BU34" i="11"/>
  <c r="BS37" i="11"/>
  <c r="CB38" i="11"/>
  <c r="BX38" i="11"/>
  <c r="BS38" i="11"/>
  <c r="CA38" i="11"/>
  <c r="BU38" i="11"/>
  <c r="BP38" i="11"/>
  <c r="BZ38" i="11"/>
  <c r="BT38" i="11"/>
  <c r="CC38" i="11"/>
  <c r="BQ38" i="11"/>
  <c r="BY38" i="11"/>
  <c r="BQ45" i="11"/>
  <c r="CC49" i="11"/>
  <c r="BZ51" i="11"/>
  <c r="BZ53" i="11"/>
  <c r="CB54" i="11"/>
  <c r="CB63" i="11"/>
  <c r="BT63" i="11"/>
  <c r="BS78" i="11"/>
  <c r="CA63" i="11"/>
  <c r="BR63" i="11"/>
  <c r="BZ63" i="11"/>
  <c r="BQ63" i="11"/>
  <c r="BS63" i="11"/>
  <c r="BY63" i="11"/>
  <c r="BQ65" i="11"/>
  <c r="Y65" i="11" s="1"/>
  <c r="BY153" i="11"/>
  <c r="BQ153" i="11"/>
  <c r="X153" i="11" s="1"/>
  <c r="BY159" i="11"/>
  <c r="BQ159" i="11"/>
  <c r="X159" i="11" s="1"/>
  <c r="CB29" i="11"/>
  <c r="BX29" i="11"/>
  <c r="BS29" i="11"/>
  <c r="BQ29" i="11"/>
  <c r="AY29" i="11" s="1"/>
  <c r="CC29" i="11"/>
  <c r="CB35" i="11"/>
  <c r="BX35" i="11"/>
  <c r="BS35" i="11"/>
  <c r="CC35" i="11"/>
  <c r="BQ35" i="11"/>
  <c r="CA35" i="11"/>
  <c r="BU35" i="11"/>
  <c r="BP35" i="11"/>
  <c r="BZ36" i="11"/>
  <c r="BU36" i="11"/>
  <c r="BQ36" i="11"/>
  <c r="BY36" i="11"/>
  <c r="BS36" i="11"/>
  <c r="CC36" i="11"/>
  <c r="BX36" i="11"/>
  <c r="BR36" i="11"/>
  <c r="BP36" i="11"/>
  <c r="CB36" i="11"/>
  <c r="CB40" i="11"/>
  <c r="BX40" i="11"/>
  <c r="BS40" i="11"/>
  <c r="BZ40" i="11"/>
  <c r="BT40" i="11"/>
  <c r="AY40" i="11" s="1"/>
  <c r="BY40" i="11"/>
  <c r="BR40" i="11"/>
  <c r="BQ40" i="11"/>
  <c r="CC40" i="11"/>
  <c r="CB43" i="11"/>
  <c r="BX43" i="11"/>
  <c r="BS43" i="11"/>
  <c r="CC43" i="11"/>
  <c r="BQ43" i="11"/>
  <c r="CA43" i="11"/>
  <c r="BU43" i="11"/>
  <c r="BP43" i="11"/>
  <c r="AY43" i="11" s="1"/>
  <c r="BZ44" i="11"/>
  <c r="BU44" i="11"/>
  <c r="BQ44" i="11"/>
  <c r="BY44" i="11"/>
  <c r="BS44" i="11"/>
  <c r="CC44" i="11"/>
  <c r="BX44" i="11"/>
  <c r="BR44" i="11"/>
  <c r="BP44" i="11"/>
  <c r="CB44" i="11"/>
  <c r="BU50" i="11"/>
  <c r="X80" i="11"/>
  <c r="BZ70" i="11"/>
  <c r="BR70" i="11"/>
  <c r="CA70" i="11"/>
  <c r="BQ70" i="11"/>
  <c r="BY70" i="11"/>
  <c r="X82" i="11"/>
  <c r="BY135" i="11"/>
  <c r="BQ135" i="11"/>
  <c r="X135" i="11" s="1"/>
  <c r="BY145" i="11"/>
  <c r="BQ145" i="11"/>
  <c r="X145" i="11" s="1"/>
  <c r="BY151" i="11"/>
  <c r="BQ151" i="11"/>
  <c r="X151" i="11" s="1"/>
  <c r="BY161" i="11"/>
  <c r="BQ161" i="11"/>
  <c r="X161" i="11" s="1"/>
  <c r="BY167" i="11"/>
  <c r="BQ167" i="11"/>
  <c r="X167" i="11" s="1"/>
  <c r="CA33" i="11"/>
  <c r="BR33" i="11"/>
  <c r="BP33" i="11"/>
  <c r="BU33" i="11"/>
  <c r="BZ33" i="11"/>
  <c r="BZ39" i="11"/>
  <c r="BU39" i="11"/>
  <c r="BQ39" i="11"/>
  <c r="BP39" i="11"/>
  <c r="CB39" i="11"/>
  <c r="CA46" i="11"/>
  <c r="BU46" i="11"/>
  <c r="BQ46" i="11"/>
  <c r="BP46" i="11"/>
  <c r="AY46" i="11" s="1"/>
  <c r="BX46" i="11"/>
  <c r="CC46" i="11"/>
  <c r="CB48" i="11"/>
  <c r="BX48" i="11"/>
  <c r="BS48" i="11"/>
  <c r="BQ48" i="11"/>
  <c r="AY48" i="11" s="1"/>
  <c r="CC48" i="11"/>
  <c r="AY50" i="11"/>
  <c r="CA56" i="11"/>
  <c r="BR56" i="11"/>
  <c r="BP56" i="11"/>
  <c r="BU56" i="11"/>
  <c r="BZ56" i="11"/>
  <c r="CD58" i="11"/>
  <c r="BZ68" i="11"/>
  <c r="BR68" i="11"/>
  <c r="Y68" i="11" s="1"/>
  <c r="BT68" i="11"/>
  <c r="CB69" i="11"/>
  <c r="BT69" i="11"/>
  <c r="BY69" i="11"/>
  <c r="BZ72" i="11"/>
  <c r="BR72" i="11"/>
  <c r="BY72" i="11"/>
  <c r="BQ72" i="11"/>
  <c r="CA72" i="11"/>
  <c r="BX77" i="11"/>
  <c r="BP77" i="11"/>
  <c r="X77" i="11" s="1"/>
  <c r="CA77" i="11"/>
  <c r="BS77" i="11"/>
  <c r="BZ77" i="11"/>
  <c r="BR79" i="11"/>
  <c r="BZ79" i="11"/>
  <c r="BQ79" i="11"/>
  <c r="BY133" i="11"/>
  <c r="BQ133" i="11"/>
  <c r="X133" i="11" s="1"/>
  <c r="BY141" i="11"/>
  <c r="BQ141" i="11"/>
  <c r="X141" i="11" s="1"/>
  <c r="BY149" i="11"/>
  <c r="BQ149" i="11"/>
  <c r="X149" i="11" s="1"/>
  <c r="BY157" i="11"/>
  <c r="BQ157" i="11"/>
  <c r="X157" i="11" s="1"/>
  <c r="BY165" i="11"/>
  <c r="BQ165" i="11"/>
  <c r="X165" i="11" s="1"/>
  <c r="BY173" i="11"/>
  <c r="BQ173" i="11"/>
  <c r="X173" i="11" s="1"/>
  <c r="BQ28" i="11"/>
  <c r="AY28" i="11" s="1"/>
  <c r="BU28" i="11"/>
  <c r="BQ33" i="11"/>
  <c r="CB33" i="11"/>
  <c r="BR39" i="11"/>
  <c r="BX39" i="11"/>
  <c r="CC39" i="11"/>
  <c r="CA41" i="11"/>
  <c r="BR41" i="11"/>
  <c r="BQ41" i="11"/>
  <c r="AY41" i="11" s="1"/>
  <c r="CB41" i="11"/>
  <c r="BR46" i="11"/>
  <c r="BY46" i="11"/>
  <c r="BZ47" i="11"/>
  <c r="BU47" i="11"/>
  <c r="BQ47" i="11"/>
  <c r="BP47" i="11"/>
  <c r="AY47" i="11" s="1"/>
  <c r="CB47" i="11"/>
  <c r="BR48" i="11"/>
  <c r="BY48" i="11"/>
  <c r="CB50" i="11"/>
  <c r="BX50" i="11"/>
  <c r="BS50" i="11"/>
  <c r="BQ50" i="11"/>
  <c r="CC50" i="11"/>
  <c r="BQ56" i="11"/>
  <c r="CB56" i="11"/>
  <c r="BV58" i="11"/>
  <c r="BZ66" i="11"/>
  <c r="BR66" i="11"/>
  <c r="Y66" i="11" s="1"/>
  <c r="BT66" i="11"/>
  <c r="CB67" i="11"/>
  <c r="BT67" i="11"/>
  <c r="Y67" i="11" s="1"/>
  <c r="BY67" i="11"/>
  <c r="BY68" i="11"/>
  <c r="BQ69" i="11"/>
  <c r="BZ69" i="11"/>
  <c r="CB72" i="11"/>
  <c r="BQ77" i="11"/>
  <c r="BP79" i="11"/>
  <c r="BZ81" i="11"/>
  <c r="BQ81" i="11"/>
  <c r="CA79" i="11"/>
  <c r="BS79" i="11"/>
  <c r="BP81" i="11"/>
  <c r="BY81" i="11"/>
  <c r="BZ83" i="11"/>
  <c r="BQ83" i="11"/>
  <c r="BP83" i="11"/>
  <c r="X83" i="11" s="1"/>
  <c r="BY83" i="11"/>
  <c r="BZ85" i="11"/>
  <c r="BQ85" i="11"/>
  <c r="BP85" i="11"/>
  <c r="X85" i="11" s="1"/>
  <c r="BY85" i="11"/>
  <c r="BZ87" i="11"/>
  <c r="BQ87" i="11"/>
  <c r="BP87" i="11"/>
  <c r="X87" i="11" s="1"/>
  <c r="BY87" i="11"/>
  <c r="CC125" i="11"/>
  <c r="BR125" i="11"/>
  <c r="BY125" i="11"/>
  <c r="BX125" i="11"/>
  <c r="AB125" i="11"/>
  <c r="BY139" i="11"/>
  <c r="BQ139" i="11"/>
  <c r="X139" i="11" s="1"/>
  <c r="BY147" i="11"/>
  <c r="BQ147" i="11"/>
  <c r="X147" i="11" s="1"/>
  <c r="BY155" i="11"/>
  <c r="BQ155" i="11"/>
  <c r="X155" i="11" s="1"/>
  <c r="BY163" i="11"/>
  <c r="BQ163" i="11"/>
  <c r="X163" i="11" s="1"/>
  <c r="BY171" i="11"/>
  <c r="BQ171" i="11"/>
  <c r="X171" i="11" s="1"/>
  <c r="BS71" i="11"/>
  <c r="Y71" i="11" s="1"/>
  <c r="CA71" i="11"/>
  <c r="X125" i="11"/>
  <c r="CB125" i="11" s="1"/>
  <c r="BY134" i="11"/>
  <c r="BQ134" i="11"/>
  <c r="X134" i="11" s="1"/>
  <c r="BY136" i="11"/>
  <c r="BQ136" i="11"/>
  <c r="X136" i="11" s="1"/>
  <c r="BY138" i="11"/>
  <c r="BQ138" i="11"/>
  <c r="X138" i="11" s="1"/>
  <c r="BY140" i="11"/>
  <c r="BQ140" i="11"/>
  <c r="X140" i="11" s="1"/>
  <c r="BY142" i="11"/>
  <c r="BQ142" i="11"/>
  <c r="X142" i="11" s="1"/>
  <c r="BY144" i="11"/>
  <c r="BQ144" i="11"/>
  <c r="X144" i="11" s="1"/>
  <c r="BY146" i="11"/>
  <c r="BQ146" i="11"/>
  <c r="X146" i="11" s="1"/>
  <c r="BY148" i="11"/>
  <c r="BQ148" i="11"/>
  <c r="X148" i="11" s="1"/>
  <c r="BY150" i="11"/>
  <c r="BQ150" i="11"/>
  <c r="X150" i="11" s="1"/>
  <c r="BY152" i="11"/>
  <c r="BQ152" i="11"/>
  <c r="X152" i="11" s="1"/>
  <c r="BY154" i="11"/>
  <c r="BQ154" i="11"/>
  <c r="X154" i="11" s="1"/>
  <c r="BY156" i="11"/>
  <c r="BQ156" i="11"/>
  <c r="X156" i="11" s="1"/>
  <c r="BY158" i="11"/>
  <c r="BQ158" i="11"/>
  <c r="X158" i="11" s="1"/>
  <c r="BY160" i="11"/>
  <c r="BQ160" i="11"/>
  <c r="X160" i="11" s="1"/>
  <c r="BY162" i="11"/>
  <c r="BQ162" i="11"/>
  <c r="X162" i="11" s="1"/>
  <c r="BY164" i="11"/>
  <c r="BQ164" i="11"/>
  <c r="X164" i="11" s="1"/>
  <c r="BY166" i="11"/>
  <c r="BQ166" i="11"/>
  <c r="X166" i="11" s="1"/>
  <c r="BY168" i="11"/>
  <c r="BQ168" i="11"/>
  <c r="X168" i="11" s="1"/>
  <c r="BY170" i="11"/>
  <c r="BQ170" i="11"/>
  <c r="X170" i="11" s="1"/>
  <c r="BY172" i="11"/>
  <c r="BQ172" i="11"/>
  <c r="X172" i="11" s="1"/>
  <c r="BY174" i="11"/>
  <c r="BQ174" i="11"/>
  <c r="X174" i="11" s="1"/>
  <c r="BP32" i="11"/>
  <c r="BT32" i="11"/>
  <c r="BY32" i="11"/>
  <c r="BP34" i="11"/>
  <c r="BT34" i="11"/>
  <c r="BY34" i="11"/>
  <c r="BP42" i="11"/>
  <c r="BT42" i="11"/>
  <c r="BY42" i="11"/>
  <c r="BP55" i="11"/>
  <c r="AY55" i="11" s="1"/>
  <c r="BT55" i="11"/>
  <c r="BY55" i="11"/>
  <c r="BP57" i="11"/>
  <c r="BT57" i="11"/>
  <c r="BY57" i="11"/>
  <c r="BT71" i="11"/>
  <c r="BR78" i="11"/>
  <c r="X78" i="11" s="1"/>
  <c r="CA78" i="11"/>
  <c r="BZ80" i="11"/>
  <c r="BQ80" i="11"/>
  <c r="BX80" i="11"/>
  <c r="BZ82" i="11"/>
  <c r="BQ82" i="11"/>
  <c r="BX82" i="11"/>
  <c r="BZ84" i="11"/>
  <c r="BQ84" i="11"/>
  <c r="X84" i="11" s="1"/>
  <c r="BX84" i="11"/>
  <c r="BZ86" i="11"/>
  <c r="BQ86" i="11"/>
  <c r="BX86" i="11"/>
  <c r="BU117" i="11"/>
  <c r="CC117" i="11"/>
  <c r="BU118" i="11"/>
  <c r="CC118" i="11"/>
  <c r="BU119" i="11"/>
  <c r="CC119" i="11"/>
  <c r="BU120" i="11"/>
  <c r="CC120" i="11"/>
  <c r="BU121" i="11"/>
  <c r="CC121" i="11"/>
  <c r="BU122" i="11"/>
  <c r="CC122" i="11"/>
  <c r="BU123" i="11"/>
  <c r="CC123" i="11"/>
  <c r="BU124" i="11"/>
  <c r="CC124" i="11"/>
  <c r="BP117" i="11"/>
  <c r="AL117" i="11" s="1"/>
  <c r="BX117" i="11"/>
  <c r="BP118" i="11"/>
  <c r="AL118" i="11" s="1"/>
  <c r="BP119" i="11"/>
  <c r="AL119" i="11" s="1"/>
  <c r="BP120" i="11"/>
  <c r="BP121" i="11"/>
  <c r="AL121" i="11" s="1"/>
  <c r="BP122" i="11"/>
  <c r="AL122" i="11" s="1"/>
  <c r="BP123" i="11"/>
  <c r="AL123" i="11" s="1"/>
  <c r="BP124" i="11"/>
  <c r="BR14" i="12"/>
  <c r="CB17" i="12"/>
  <c r="BX17" i="12"/>
  <c r="BS17" i="12"/>
  <c r="BQ17" i="12"/>
  <c r="CC17" i="12"/>
  <c r="BP23" i="12"/>
  <c r="BX23" i="12"/>
  <c r="CC23" i="12"/>
  <c r="CC38" i="12"/>
  <c r="BY38" i="12"/>
  <c r="BT38" i="12"/>
  <c r="BP38" i="12"/>
  <c r="CB38" i="12"/>
  <c r="BQ38" i="12"/>
  <c r="CA38" i="12"/>
  <c r="BU38" i="12"/>
  <c r="BP39" i="12"/>
  <c r="BY39" i="12"/>
  <c r="BR42" i="12"/>
  <c r="BP52" i="12"/>
  <c r="X79" i="12"/>
  <c r="BU13" i="12"/>
  <c r="CA14" i="12"/>
  <c r="AY22" i="12"/>
  <c r="BR23" i="12"/>
  <c r="BY23" i="12"/>
  <c r="BZ24" i="12"/>
  <c r="BU24" i="12"/>
  <c r="BQ24" i="12"/>
  <c r="CC24" i="12"/>
  <c r="BY24" i="12"/>
  <c r="BP24" i="12"/>
  <c r="AY24" i="12" s="1"/>
  <c r="BQ27" i="12"/>
  <c r="AY27" i="12" s="1"/>
  <c r="BR30" i="12"/>
  <c r="BX38" i="12"/>
  <c r="BZ39" i="12"/>
  <c r="BP49" i="12"/>
  <c r="BY54" i="12"/>
  <c r="AB58" i="12"/>
  <c r="BU123" i="12"/>
  <c r="BQ146" i="12"/>
  <c r="X146" i="12" s="1"/>
  <c r="CA12" i="12"/>
  <c r="BR12" i="12"/>
  <c r="B58" i="12"/>
  <c r="BP12" i="12"/>
  <c r="BU12" i="12"/>
  <c r="BZ12" i="12"/>
  <c r="BP14" i="12"/>
  <c r="BU14" i="12"/>
  <c r="BR16" i="12"/>
  <c r="BX16" i="12"/>
  <c r="BT17" i="12"/>
  <c r="BZ17" i="12"/>
  <c r="CC18" i="12"/>
  <c r="BY18" i="12"/>
  <c r="BU18" i="12"/>
  <c r="BQ18" i="12"/>
  <c r="BP18" i="12"/>
  <c r="CA18" i="12"/>
  <c r="CA19" i="12"/>
  <c r="BU19" i="12"/>
  <c r="BQ19" i="12"/>
  <c r="BP19" i="12"/>
  <c r="BX19" i="12"/>
  <c r="CC19" i="12"/>
  <c r="CC21" i="12"/>
  <c r="BY21" i="12"/>
  <c r="BS21" i="12"/>
  <c r="BQ21" i="12"/>
  <c r="BX21" i="12"/>
  <c r="CB22" i="12"/>
  <c r="BX22" i="12"/>
  <c r="BS22" i="12"/>
  <c r="BQ22" i="12"/>
  <c r="CC22" i="12"/>
  <c r="BS23" i="12"/>
  <c r="BR24" i="12"/>
  <c r="BX24" i="12"/>
  <c r="CB25" i="12"/>
  <c r="BX25" i="12"/>
  <c r="BS25" i="12"/>
  <c r="CA25" i="12"/>
  <c r="BR25" i="12"/>
  <c r="BQ25" i="12"/>
  <c r="AY25" i="12" s="1"/>
  <c r="BY25" i="12"/>
  <c r="BZ32" i="12"/>
  <c r="BU32" i="12"/>
  <c r="BQ32" i="12"/>
  <c r="BY32" i="12"/>
  <c r="BS32" i="12"/>
  <c r="CC32" i="12"/>
  <c r="BX32" i="12"/>
  <c r="BR32" i="12"/>
  <c r="BP32" i="12"/>
  <c r="CB32" i="12"/>
  <c r="BR38" i="12"/>
  <c r="BZ38" i="12"/>
  <c r="BT49" i="12"/>
  <c r="BU52" i="12"/>
  <c r="BQ54" i="12"/>
  <c r="CB56" i="12"/>
  <c r="BX56" i="12"/>
  <c r="BS56" i="12"/>
  <c r="BZ56" i="12"/>
  <c r="BT56" i="12"/>
  <c r="BY56" i="12"/>
  <c r="BR56" i="12"/>
  <c r="AY56" i="12" s="1"/>
  <c r="BQ56" i="12"/>
  <c r="CC56" i="12"/>
  <c r="BV58" i="12"/>
  <c r="CC125" i="12"/>
  <c r="BY125" i="12"/>
  <c r="BQ125" i="12"/>
  <c r="BR125" i="12"/>
  <c r="BP125" i="12"/>
  <c r="BX125" i="12"/>
  <c r="BY144" i="12"/>
  <c r="BQ144" i="12"/>
  <c r="X144" i="12" s="1"/>
  <c r="BY160" i="12"/>
  <c r="BQ160" i="12"/>
  <c r="X160" i="12" s="1"/>
  <c r="CC14" i="12"/>
  <c r="BY14" i="12"/>
  <c r="BS14" i="12"/>
  <c r="BZ14" i="12"/>
  <c r="CA23" i="12"/>
  <c r="BU23" i="12"/>
  <c r="BQ23" i="12"/>
  <c r="CB33" i="12"/>
  <c r="BX33" i="12"/>
  <c r="BS33" i="12"/>
  <c r="CA33" i="12"/>
  <c r="BU33" i="12"/>
  <c r="BP33" i="12"/>
  <c r="AY33" i="12" s="1"/>
  <c r="BZ33" i="12"/>
  <c r="BT33" i="12"/>
  <c r="BR33" i="12"/>
  <c r="CA39" i="12"/>
  <c r="BR39" i="12"/>
  <c r="CC39" i="12"/>
  <c r="BX39" i="12"/>
  <c r="BS39" i="12"/>
  <c r="CB39" i="12"/>
  <c r="BQ39" i="12"/>
  <c r="BZ42" i="12"/>
  <c r="BU42" i="12"/>
  <c r="BQ42" i="12"/>
  <c r="CA42" i="12"/>
  <c r="BT42" i="12"/>
  <c r="BY42" i="12"/>
  <c r="BS42" i="12"/>
  <c r="CC42" i="12"/>
  <c r="CA44" i="12"/>
  <c r="BR44" i="12"/>
  <c r="BY44" i="12"/>
  <c r="BT44" i="12"/>
  <c r="CC44" i="12"/>
  <c r="BX44" i="12"/>
  <c r="BS44" i="12"/>
  <c r="BQ44" i="12"/>
  <c r="CB44" i="12"/>
  <c r="BZ52" i="12"/>
  <c r="BR52" i="12"/>
  <c r="CB52" i="12"/>
  <c r="BS52" i="12"/>
  <c r="CA52" i="12"/>
  <c r="BQ52" i="12"/>
  <c r="CB54" i="12"/>
  <c r="BX54" i="12"/>
  <c r="BS54" i="12"/>
  <c r="CA54" i="12"/>
  <c r="BU54" i="12"/>
  <c r="BP54" i="12"/>
  <c r="BZ54" i="12"/>
  <c r="BT54" i="12"/>
  <c r="BZ81" i="12"/>
  <c r="BQ81" i="12"/>
  <c r="CA79" i="12"/>
  <c r="BS79" i="12"/>
  <c r="BR81" i="12"/>
  <c r="BP81" i="12"/>
  <c r="X81" i="12" s="1"/>
  <c r="BX81" i="12"/>
  <c r="BY136" i="12"/>
  <c r="BQ136" i="12"/>
  <c r="X136" i="12" s="1"/>
  <c r="BY152" i="12"/>
  <c r="BQ152" i="12"/>
  <c r="X152" i="12" s="1"/>
  <c r="BY168" i="12"/>
  <c r="BQ168" i="12"/>
  <c r="X168" i="12" s="1"/>
  <c r="BT14" i="12"/>
  <c r="BZ16" i="12"/>
  <c r="BU16" i="12"/>
  <c r="BQ16" i="12"/>
  <c r="BP16" i="12"/>
  <c r="AY16" i="12" s="1"/>
  <c r="CB16" i="12"/>
  <c r="BR17" i="12"/>
  <c r="BY17" i="12"/>
  <c r="AY21" i="12"/>
  <c r="BU21" i="12"/>
  <c r="CA27" i="12"/>
  <c r="BR27" i="12"/>
  <c r="BY27" i="12"/>
  <c r="BT27" i="12"/>
  <c r="CC27" i="12"/>
  <c r="BX27" i="12"/>
  <c r="BS27" i="12"/>
  <c r="CB27" i="12"/>
  <c r="BZ30" i="12"/>
  <c r="BU30" i="12"/>
  <c r="BQ30" i="12"/>
  <c r="AY30" i="12" s="1"/>
  <c r="CA30" i="12"/>
  <c r="BT30" i="12"/>
  <c r="BY30" i="12"/>
  <c r="BS30" i="12"/>
  <c r="BT39" i="12"/>
  <c r="BU44" i="12"/>
  <c r="CA49" i="12"/>
  <c r="BR49" i="12"/>
  <c r="CC49" i="12"/>
  <c r="BX49" i="12"/>
  <c r="BS49" i="12"/>
  <c r="CB49" i="12"/>
  <c r="BQ49" i="12"/>
  <c r="BY49" i="12"/>
  <c r="BT52" i="12"/>
  <c r="BX52" i="12"/>
  <c r="BY67" i="12"/>
  <c r="BQ67" i="12"/>
  <c r="CB67" i="12"/>
  <c r="BT67" i="12"/>
  <c r="BZ67" i="12"/>
  <c r="BS67" i="12"/>
  <c r="BZ83" i="12"/>
  <c r="BQ83" i="12"/>
  <c r="BR83" i="12"/>
  <c r="BP83" i="12"/>
  <c r="BY83" i="12"/>
  <c r="BX83" i="12"/>
  <c r="CB124" i="12"/>
  <c r="BU124" i="12"/>
  <c r="BQ162" i="12"/>
  <c r="X162" i="12" s="1"/>
  <c r="BQ12" i="12"/>
  <c r="CB12" i="12"/>
  <c r="BQ14" i="12"/>
  <c r="BX14" i="12"/>
  <c r="CB15" i="12"/>
  <c r="BX15" i="12"/>
  <c r="BS15" i="12"/>
  <c r="BQ15" i="12"/>
  <c r="AY15" i="12" s="1"/>
  <c r="CC15" i="12"/>
  <c r="BS16" i="12"/>
  <c r="BY16" i="12"/>
  <c r="BP17" i="12"/>
  <c r="BU17" i="12"/>
  <c r="CA17" i="12"/>
  <c r="BR18" i="12"/>
  <c r="CB18" i="12"/>
  <c r="BR19" i="12"/>
  <c r="BY19" i="12"/>
  <c r="BZ20" i="12"/>
  <c r="BU20" i="12"/>
  <c r="BQ20" i="12"/>
  <c r="BP20" i="12"/>
  <c r="CB20" i="12"/>
  <c r="BR21" i="12"/>
  <c r="BZ21" i="12"/>
  <c r="BR22" i="12"/>
  <c r="BY22" i="12"/>
  <c r="BT23" i="12"/>
  <c r="CB23" i="12"/>
  <c r="BS24" i="12"/>
  <c r="CA24" i="12"/>
  <c r="BT25" i="12"/>
  <c r="BZ25" i="12"/>
  <c r="BX30" i="12"/>
  <c r="BT32" i="12"/>
  <c r="BQ33" i="12"/>
  <c r="CC33" i="12"/>
  <c r="CC35" i="12"/>
  <c r="BY35" i="12"/>
  <c r="BT35" i="12"/>
  <c r="BP35" i="12"/>
  <c r="CA35" i="12"/>
  <c r="BU35" i="12"/>
  <c r="BZ35" i="12"/>
  <c r="BS35" i="12"/>
  <c r="BS38" i="12"/>
  <c r="BP42" i="12"/>
  <c r="CB42" i="12"/>
  <c r="BU43" i="12"/>
  <c r="BP44" i="12"/>
  <c r="BZ44" i="12"/>
  <c r="CB48" i="12"/>
  <c r="BU48" i="12"/>
  <c r="BU49" i="12"/>
  <c r="CC52" i="12"/>
  <c r="BR54" i="12"/>
  <c r="BU56" i="12"/>
  <c r="CA67" i="12"/>
  <c r="BY69" i="12"/>
  <c r="BQ69" i="12"/>
  <c r="Y69" i="12" s="1"/>
  <c r="CB69" i="12"/>
  <c r="BT69" i="12"/>
  <c r="BS69" i="12"/>
  <c r="BR69" i="12"/>
  <c r="BY77" i="12"/>
  <c r="BQ77" i="12"/>
  <c r="BX77" i="12"/>
  <c r="BP77" i="12"/>
  <c r="BR77" i="12"/>
  <c r="CA77" i="12"/>
  <c r="X78" i="12"/>
  <c r="X125" i="12"/>
  <c r="BU117" i="12"/>
  <c r="CB117" i="12"/>
  <c r="BQ138" i="12"/>
  <c r="X138" i="12" s="1"/>
  <c r="BQ154" i="12"/>
  <c r="X154" i="12" s="1"/>
  <c r="BQ170" i="12"/>
  <c r="X170" i="12" s="1"/>
  <c r="BP26" i="12"/>
  <c r="AY26" i="12" s="1"/>
  <c r="BT26" i="12"/>
  <c r="BY26" i="12"/>
  <c r="CC26" i="12"/>
  <c r="CB29" i="12"/>
  <c r="BX29" i="12"/>
  <c r="BS29" i="12"/>
  <c r="BQ29" i="12"/>
  <c r="AY29" i="12" s="1"/>
  <c r="CC29" i="12"/>
  <c r="BZ34" i="12"/>
  <c r="BU34" i="12"/>
  <c r="BQ34" i="12"/>
  <c r="BP34" i="12"/>
  <c r="CB34" i="12"/>
  <c r="CA36" i="12"/>
  <c r="BR36" i="12"/>
  <c r="BP36" i="12"/>
  <c r="BU36" i="12"/>
  <c r="BZ36" i="12"/>
  <c r="CB46" i="12"/>
  <c r="BX46" i="12"/>
  <c r="BR46" i="12"/>
  <c r="BP46" i="12"/>
  <c r="BU46" i="12"/>
  <c r="CC46" i="12"/>
  <c r="BZ55" i="12"/>
  <c r="BU55" i="12"/>
  <c r="BQ55" i="12"/>
  <c r="BP55" i="12"/>
  <c r="CB55" i="12"/>
  <c r="BY63" i="12"/>
  <c r="BQ63" i="12"/>
  <c r="CB63" i="12"/>
  <c r="BT63" i="12"/>
  <c r="CA63" i="12"/>
  <c r="BY71" i="12"/>
  <c r="BQ71" i="12"/>
  <c r="CB71" i="12"/>
  <c r="BT71" i="12"/>
  <c r="CA71" i="12"/>
  <c r="BZ87" i="12"/>
  <c r="BQ87" i="12"/>
  <c r="BR87" i="12"/>
  <c r="BP87" i="12"/>
  <c r="BU118" i="12"/>
  <c r="BP13" i="12"/>
  <c r="BT13" i="12"/>
  <c r="BY13" i="12"/>
  <c r="BQ26" i="12"/>
  <c r="BU26" i="12"/>
  <c r="BR29" i="12"/>
  <c r="BY29" i="12"/>
  <c r="CB31" i="12"/>
  <c r="BX31" i="12"/>
  <c r="BS31" i="12"/>
  <c r="BQ31" i="12"/>
  <c r="AY31" i="12" s="1"/>
  <c r="CC31" i="12"/>
  <c r="BR34" i="12"/>
  <c r="BX34" i="12"/>
  <c r="CC34" i="12"/>
  <c r="BQ36" i="12"/>
  <c r="CB36" i="12"/>
  <c r="CB41" i="12"/>
  <c r="BX41" i="12"/>
  <c r="BS41" i="12"/>
  <c r="BR41" i="12"/>
  <c r="AY41" i="12" s="1"/>
  <c r="BY41" i="12"/>
  <c r="CC43" i="12"/>
  <c r="BY43" i="12"/>
  <c r="BT43" i="12"/>
  <c r="BP43" i="12"/>
  <c r="AY43" i="12" s="1"/>
  <c r="BR43" i="12"/>
  <c r="BX43" i="12"/>
  <c r="BQ46" i="12"/>
  <c r="BY46" i="12"/>
  <c r="CA47" i="12"/>
  <c r="BR47" i="12"/>
  <c r="BP47" i="12"/>
  <c r="BU47" i="12"/>
  <c r="BZ47" i="12"/>
  <c r="BZ51" i="12"/>
  <c r="BR51" i="12"/>
  <c r="BP51" i="12"/>
  <c r="AY51" i="12" s="1"/>
  <c r="BU51" i="12"/>
  <c r="BY51" i="12"/>
  <c r="BZ53" i="12"/>
  <c r="BR53" i="12"/>
  <c r="BP53" i="12"/>
  <c r="BU53" i="12"/>
  <c r="BY53" i="12"/>
  <c r="BR55" i="12"/>
  <c r="BX55" i="12"/>
  <c r="CC55" i="12"/>
  <c r="BZ57" i="12"/>
  <c r="BU57" i="12"/>
  <c r="BQ57" i="12"/>
  <c r="BP57" i="12"/>
  <c r="CB57" i="12"/>
  <c r="BR63" i="12"/>
  <c r="BY65" i="12"/>
  <c r="BQ65" i="12"/>
  <c r="CB65" i="12"/>
  <c r="BT65" i="12"/>
  <c r="CA65" i="12"/>
  <c r="BR71" i="12"/>
  <c r="C73" i="12"/>
  <c r="BZ85" i="12"/>
  <c r="BQ85" i="12"/>
  <c r="BR85" i="12"/>
  <c r="BP85" i="12"/>
  <c r="X85" i="12" s="1"/>
  <c r="CB119" i="12"/>
  <c r="BU120" i="12"/>
  <c r="BQ134" i="12"/>
  <c r="X134" i="12" s="1"/>
  <c r="BQ142" i="12"/>
  <c r="X142" i="12" s="1"/>
  <c r="BQ150" i="12"/>
  <c r="X150" i="12" s="1"/>
  <c r="BQ158" i="12"/>
  <c r="X158" i="12" s="1"/>
  <c r="BQ166" i="12"/>
  <c r="X166" i="12" s="1"/>
  <c r="BQ174" i="12"/>
  <c r="X174" i="12" s="1"/>
  <c r="BR78" i="12"/>
  <c r="CA78" i="12"/>
  <c r="BZ80" i="12"/>
  <c r="BQ80" i="12"/>
  <c r="X80" i="12" s="1"/>
  <c r="BX80" i="12"/>
  <c r="BZ82" i="12"/>
  <c r="BQ82" i="12"/>
  <c r="X82" i="12" s="1"/>
  <c r="BX82" i="12"/>
  <c r="BZ84" i="12"/>
  <c r="BQ84" i="12"/>
  <c r="X84" i="12" s="1"/>
  <c r="BX84" i="12"/>
  <c r="BZ86" i="12"/>
  <c r="BQ86" i="12"/>
  <c r="X86" i="12" s="1"/>
  <c r="BX86" i="12"/>
  <c r="AB125" i="12"/>
  <c r="B175" i="12"/>
  <c r="BQ28" i="12"/>
  <c r="BU28" i="12"/>
  <c r="BQ37" i="12"/>
  <c r="BU37" i="12"/>
  <c r="BP40" i="12"/>
  <c r="BT40" i="12"/>
  <c r="BY40" i="12"/>
  <c r="BP45" i="12"/>
  <c r="AY45" i="12" s="1"/>
  <c r="BT45" i="12"/>
  <c r="BY45" i="12"/>
  <c r="BP48" i="12"/>
  <c r="BT48" i="12"/>
  <c r="BY48" i="12"/>
  <c r="BP50" i="12"/>
  <c r="BT50" i="12"/>
  <c r="BY50" i="12"/>
  <c r="BS62" i="12"/>
  <c r="Y62" i="12" s="1"/>
  <c r="BS64" i="12"/>
  <c r="Y64" i="12" s="1"/>
  <c r="BS66" i="12"/>
  <c r="Y66" i="12" s="1"/>
  <c r="BS68" i="12"/>
  <c r="Y68" i="12" s="1"/>
  <c r="BS70" i="12"/>
  <c r="Y70" i="12" s="1"/>
  <c r="BS72" i="12"/>
  <c r="Y72" i="12" s="1"/>
  <c r="BS78" i="12"/>
  <c r="BY80" i="12"/>
  <c r="BY82" i="12"/>
  <c r="BY84" i="12"/>
  <c r="BY86" i="12"/>
  <c r="CB122" i="12"/>
  <c r="BQ133" i="12"/>
  <c r="X133" i="12" s="1"/>
  <c r="BQ135" i="12"/>
  <c r="X135" i="12" s="1"/>
  <c r="BQ137" i="12"/>
  <c r="X137" i="12" s="1"/>
  <c r="BQ139" i="12"/>
  <c r="X139" i="12" s="1"/>
  <c r="BQ141" i="12"/>
  <c r="X141" i="12" s="1"/>
  <c r="BQ143" i="12"/>
  <c r="X143" i="12" s="1"/>
  <c r="BQ145" i="12"/>
  <c r="X145" i="12" s="1"/>
  <c r="BQ147" i="12"/>
  <c r="X147" i="12" s="1"/>
  <c r="BQ149" i="12"/>
  <c r="X149" i="12" s="1"/>
  <c r="BQ151" i="12"/>
  <c r="X151" i="12" s="1"/>
  <c r="BQ153" i="12"/>
  <c r="X153" i="12" s="1"/>
  <c r="BQ155" i="12"/>
  <c r="X155" i="12" s="1"/>
  <c r="BQ157" i="12"/>
  <c r="X157" i="12" s="1"/>
  <c r="BQ159" i="12"/>
  <c r="X159" i="12" s="1"/>
  <c r="BQ161" i="12"/>
  <c r="X161" i="12" s="1"/>
  <c r="BQ163" i="12"/>
  <c r="X163" i="12" s="1"/>
  <c r="BQ165" i="12"/>
  <c r="X165" i="12" s="1"/>
  <c r="BQ167" i="12"/>
  <c r="X167" i="12" s="1"/>
  <c r="BQ169" i="12"/>
  <c r="X169" i="12" s="1"/>
  <c r="BQ171" i="12"/>
  <c r="X171" i="12" s="1"/>
  <c r="BQ173" i="12"/>
  <c r="X173" i="12" s="1"/>
  <c r="BP117" i="12"/>
  <c r="BX117" i="12"/>
  <c r="BP118" i="12"/>
  <c r="AL118" i="12" s="1"/>
  <c r="BP119" i="12"/>
  <c r="AL119" i="12" s="1"/>
  <c r="BP120" i="12"/>
  <c r="AL120" i="12" s="1"/>
  <c r="BP121" i="12"/>
  <c r="AL121" i="12" s="1"/>
  <c r="BP122" i="12"/>
  <c r="AL122" i="12" s="1"/>
  <c r="BP123" i="12"/>
  <c r="AL123" i="12" s="1"/>
  <c r="BP124" i="12"/>
  <c r="AL124" i="12" s="1"/>
  <c r="BQ175" i="13"/>
  <c r="X175" i="13" s="1"/>
  <c r="BY175" i="13"/>
  <c r="AY28" i="13"/>
  <c r="BT13" i="13"/>
  <c r="BU26" i="13"/>
  <c r="BP32" i="13"/>
  <c r="BU32" i="13"/>
  <c r="CA32" i="13"/>
  <c r="BP40" i="13"/>
  <c r="BZ62" i="13"/>
  <c r="BR62" i="13"/>
  <c r="C73" i="13"/>
  <c r="BY62" i="13"/>
  <c r="BQ62" i="13"/>
  <c r="Y62" i="13" s="1"/>
  <c r="BS62" i="13"/>
  <c r="BT62" i="13"/>
  <c r="BX79" i="13"/>
  <c r="BP79" i="13"/>
  <c r="X79" i="13" s="1"/>
  <c r="BR79" i="13"/>
  <c r="BY79" i="13"/>
  <c r="BY143" i="13"/>
  <c r="BQ143" i="13"/>
  <c r="X143" i="13" s="1"/>
  <c r="CB12" i="13"/>
  <c r="BQ13" i="13"/>
  <c r="BU13" i="13"/>
  <c r="BZ13" i="13"/>
  <c r="BT15" i="13"/>
  <c r="BY15" i="13"/>
  <c r="BP17" i="13"/>
  <c r="BT17" i="13"/>
  <c r="CC17" i="13"/>
  <c r="BP22" i="13"/>
  <c r="BY22" i="13"/>
  <c r="CC22" i="13"/>
  <c r="BP25" i="13"/>
  <c r="BY25" i="13"/>
  <c r="CB27" i="13"/>
  <c r="BX27" i="13"/>
  <c r="BT27" i="13"/>
  <c r="BZ27" i="13"/>
  <c r="BQ28" i="13"/>
  <c r="BQ32" i="13"/>
  <c r="BQ40" i="13"/>
  <c r="X78" i="13"/>
  <c r="X58" i="13"/>
  <c r="BQ12" i="13"/>
  <c r="BU12" i="13"/>
  <c r="BS13" i="13"/>
  <c r="BX13" i="13"/>
  <c r="CB13" i="13"/>
  <c r="BR14" i="13"/>
  <c r="BX14" i="13"/>
  <c r="CB14" i="13"/>
  <c r="BR15" i="13"/>
  <c r="CA15" i="13"/>
  <c r="BP16" i="13"/>
  <c r="AY16" i="13" s="1"/>
  <c r="BT16" i="13"/>
  <c r="BY16" i="13"/>
  <c r="BR17" i="13"/>
  <c r="CA17" i="13"/>
  <c r="BP18" i="13"/>
  <c r="BT18" i="13"/>
  <c r="BX18" i="13"/>
  <c r="BP19" i="13"/>
  <c r="BT19" i="13"/>
  <c r="BP20" i="13"/>
  <c r="BT20" i="13"/>
  <c r="BY20" i="13"/>
  <c r="BR21" i="13"/>
  <c r="BX21" i="13"/>
  <c r="CB21" i="13"/>
  <c r="BR22" i="13"/>
  <c r="CA22" i="13"/>
  <c r="BP23" i="13"/>
  <c r="BT23" i="13"/>
  <c r="BP24" i="13"/>
  <c r="AY24" i="13" s="1"/>
  <c r="BT24" i="13"/>
  <c r="BY24" i="13"/>
  <c r="BR25" i="13"/>
  <c r="CA25" i="13"/>
  <c r="BP26" i="13"/>
  <c r="BT26" i="13"/>
  <c r="BY26" i="13"/>
  <c r="BR27" i="13"/>
  <c r="CC27" i="13"/>
  <c r="BT28" i="13"/>
  <c r="BQ30" i="13"/>
  <c r="BT32" i="13"/>
  <c r="BR33" i="13"/>
  <c r="CB34" i="13"/>
  <c r="BX34" i="13"/>
  <c r="BS34" i="13"/>
  <c r="CA34" i="13"/>
  <c r="BU34" i="13"/>
  <c r="BP34" i="13"/>
  <c r="BR34" i="13"/>
  <c r="BZ34" i="13"/>
  <c r="BT35" i="13"/>
  <c r="CA38" i="13"/>
  <c r="BR38" i="13"/>
  <c r="BZ38" i="13"/>
  <c r="BU38" i="13"/>
  <c r="BP38" i="13"/>
  <c r="BS38" i="13"/>
  <c r="BY38" i="13"/>
  <c r="BU40" i="13"/>
  <c r="BU43" i="13"/>
  <c r="BU44" i="13"/>
  <c r="BS45" i="13"/>
  <c r="BU46" i="13"/>
  <c r="BQ48" i="13"/>
  <c r="CB62" i="13"/>
  <c r="BZ64" i="13"/>
  <c r="BR64" i="13"/>
  <c r="BY64" i="13"/>
  <c r="BQ64" i="13"/>
  <c r="CB64" i="13"/>
  <c r="CA78" i="13"/>
  <c r="BS64" i="13"/>
  <c r="BZ70" i="13"/>
  <c r="BR70" i="13"/>
  <c r="BY70" i="13"/>
  <c r="BQ70" i="13"/>
  <c r="BS70" i="13"/>
  <c r="BT70" i="13"/>
  <c r="BP13" i="13"/>
  <c r="AY13" i="13" s="1"/>
  <c r="BY13" i="13"/>
  <c r="CC13" i="13"/>
  <c r="BU16" i="13"/>
  <c r="BU19" i="13"/>
  <c r="BU20" i="13"/>
  <c r="BU23" i="13"/>
  <c r="BU24" i="13"/>
  <c r="CB32" i="13"/>
  <c r="BX32" i="13"/>
  <c r="CC32" i="13"/>
  <c r="BR32" i="13"/>
  <c r="CA40" i="13"/>
  <c r="BR40" i="13"/>
  <c r="CC40" i="13"/>
  <c r="BX40" i="13"/>
  <c r="BS40" i="13"/>
  <c r="BY133" i="13"/>
  <c r="BQ133" i="13"/>
  <c r="X133" i="13" s="1"/>
  <c r="BY149" i="13"/>
  <c r="BQ149" i="13"/>
  <c r="X149" i="13" s="1"/>
  <c r="BY159" i="13"/>
  <c r="BQ159" i="13"/>
  <c r="X159" i="13" s="1"/>
  <c r="BY165" i="13"/>
  <c r="BQ165" i="13"/>
  <c r="X165" i="13" s="1"/>
  <c r="BP15" i="13"/>
  <c r="CC15" i="13"/>
  <c r="BY17" i="13"/>
  <c r="BP21" i="13"/>
  <c r="BT21" i="13"/>
  <c r="BZ21" i="13"/>
  <c r="BT22" i="13"/>
  <c r="BT25" i="13"/>
  <c r="CC25" i="13"/>
  <c r="BP27" i="13"/>
  <c r="AY27" i="13" s="1"/>
  <c r="CA28" i="13"/>
  <c r="BR28" i="13"/>
  <c r="CB28" i="13"/>
  <c r="BU31" i="13"/>
  <c r="BY40" i="13"/>
  <c r="CD58" i="13"/>
  <c r="BX77" i="13"/>
  <c r="BP77" i="13"/>
  <c r="CA77" i="13"/>
  <c r="BS77" i="13"/>
  <c r="BQ77" i="13"/>
  <c r="BR77" i="13"/>
  <c r="BQ79" i="13"/>
  <c r="B58" i="13"/>
  <c r="BP12" i="13"/>
  <c r="BT12" i="13"/>
  <c r="BY12" i="13"/>
  <c r="CC12" i="13"/>
  <c r="BR13" i="13"/>
  <c r="BQ14" i="13"/>
  <c r="BU14" i="13"/>
  <c r="BQ15" i="13"/>
  <c r="BU15" i="13"/>
  <c r="BQ17" i="13"/>
  <c r="BU17" i="13"/>
  <c r="BQ21" i="13"/>
  <c r="BU21" i="13"/>
  <c r="BQ22" i="13"/>
  <c r="BU22" i="13"/>
  <c r="BQ25" i="13"/>
  <c r="BU25" i="13"/>
  <c r="BQ27" i="13"/>
  <c r="BU27" i="13"/>
  <c r="CA27" i="13"/>
  <c r="BS28" i="13"/>
  <c r="BX28" i="13"/>
  <c r="CC28" i="13"/>
  <c r="CA30" i="13"/>
  <c r="BR30" i="13"/>
  <c r="BP30" i="13"/>
  <c r="BU30" i="13"/>
  <c r="BZ30" i="13"/>
  <c r="BS32" i="13"/>
  <c r="BY32" i="13"/>
  <c r="BZ33" i="13"/>
  <c r="BU33" i="13"/>
  <c r="BQ33" i="13"/>
  <c r="BY33" i="13"/>
  <c r="BS33" i="13"/>
  <c r="BP33" i="13"/>
  <c r="AY33" i="13" s="1"/>
  <c r="BX33" i="13"/>
  <c r="CA35" i="13"/>
  <c r="BR35" i="13"/>
  <c r="CC35" i="13"/>
  <c r="BX35" i="13"/>
  <c r="BS35" i="13"/>
  <c r="BQ35" i="13"/>
  <c r="AY35" i="13" s="1"/>
  <c r="BY35" i="13"/>
  <c r="BU39" i="13"/>
  <c r="BT40" i="13"/>
  <c r="BZ40" i="13"/>
  <c r="CA43" i="13"/>
  <c r="BR43" i="13"/>
  <c r="BY43" i="13"/>
  <c r="BT43" i="13"/>
  <c r="AY43" i="13" s="1"/>
  <c r="BS43" i="13"/>
  <c r="BZ43" i="13"/>
  <c r="CA45" i="13"/>
  <c r="BR45" i="13"/>
  <c r="CB45" i="13"/>
  <c r="BQ45" i="13"/>
  <c r="BP45" i="13"/>
  <c r="CC45" i="13"/>
  <c r="CB48" i="13"/>
  <c r="BX48" i="13"/>
  <c r="BS48" i="13"/>
  <c r="CA48" i="13"/>
  <c r="BR48" i="13"/>
  <c r="BZ48" i="13"/>
  <c r="BT48" i="13"/>
  <c r="BP48" i="13"/>
  <c r="AY48" i="13" s="1"/>
  <c r="BY48" i="13"/>
  <c r="CA56" i="13"/>
  <c r="BR56" i="13"/>
  <c r="BZ56" i="13"/>
  <c r="BU56" i="13"/>
  <c r="BQ56" i="13"/>
  <c r="AY56" i="13" s="1"/>
  <c r="CB56" i="13"/>
  <c r="BT56" i="13"/>
  <c r="CC56" i="13"/>
  <c r="BS56" i="13"/>
  <c r="BV58" i="13"/>
  <c r="CA62" i="13"/>
  <c r="BZ72" i="13"/>
  <c r="BR72" i="13"/>
  <c r="BY72" i="13"/>
  <c r="BQ72" i="13"/>
  <c r="Y72" i="13" s="1"/>
  <c r="CB72" i="13"/>
  <c r="BS72" i="13"/>
  <c r="BY77" i="13"/>
  <c r="BZ79" i="13"/>
  <c r="BY135" i="13"/>
  <c r="BQ135" i="13"/>
  <c r="X135" i="13" s="1"/>
  <c r="BY141" i="13"/>
  <c r="BQ141" i="13"/>
  <c r="X141" i="13" s="1"/>
  <c r="BY151" i="13"/>
  <c r="BQ151" i="13"/>
  <c r="X151" i="13" s="1"/>
  <c r="BY157" i="13"/>
  <c r="BQ157" i="13"/>
  <c r="X157" i="13" s="1"/>
  <c r="BY167" i="13"/>
  <c r="BQ167" i="13"/>
  <c r="X167" i="13" s="1"/>
  <c r="BY173" i="13"/>
  <c r="BQ173" i="13"/>
  <c r="X173" i="13" s="1"/>
  <c r="BP29" i="13"/>
  <c r="BT29" i="13"/>
  <c r="BY29" i="13"/>
  <c r="BP31" i="13"/>
  <c r="AY31" i="13" s="1"/>
  <c r="BT31" i="13"/>
  <c r="BY31" i="13"/>
  <c r="CB37" i="13"/>
  <c r="BX37" i="13"/>
  <c r="BS37" i="13"/>
  <c r="BR37" i="13"/>
  <c r="AY37" i="13" s="1"/>
  <c r="BY37" i="13"/>
  <c r="CB42" i="13"/>
  <c r="BX42" i="13"/>
  <c r="BS42" i="13"/>
  <c r="BQ42" i="13"/>
  <c r="AY42" i="13" s="1"/>
  <c r="CC42" i="13"/>
  <c r="BU49" i="13"/>
  <c r="CB50" i="13"/>
  <c r="BX50" i="13"/>
  <c r="BS50" i="13"/>
  <c r="CA50" i="13"/>
  <c r="BR50" i="13"/>
  <c r="BQ50" i="13"/>
  <c r="AY50" i="13" s="1"/>
  <c r="BY50" i="13"/>
  <c r="CB51" i="13"/>
  <c r="BU52" i="13"/>
  <c r="Y63" i="13"/>
  <c r="BZ68" i="13"/>
  <c r="BR68" i="13"/>
  <c r="BY68" i="13"/>
  <c r="BQ68" i="13"/>
  <c r="Y68" i="13" s="1"/>
  <c r="CA68" i="13"/>
  <c r="X125" i="13"/>
  <c r="BY137" i="13"/>
  <c r="BQ137" i="13"/>
  <c r="X137" i="13" s="1"/>
  <c r="BY145" i="13"/>
  <c r="BQ145" i="13"/>
  <c r="X145" i="13" s="1"/>
  <c r="BY153" i="13"/>
  <c r="BQ153" i="13"/>
  <c r="X153" i="13" s="1"/>
  <c r="BY161" i="13"/>
  <c r="BQ161" i="13"/>
  <c r="X161" i="13" s="1"/>
  <c r="BY169" i="13"/>
  <c r="BQ169" i="13"/>
  <c r="X169" i="13" s="1"/>
  <c r="CB52" i="13"/>
  <c r="BZ66" i="13"/>
  <c r="BR66" i="13"/>
  <c r="BY66" i="13"/>
  <c r="BQ66" i="13"/>
  <c r="CA66" i="13"/>
  <c r="Y69" i="13"/>
  <c r="BY82" i="13"/>
  <c r="BP82" i="13"/>
  <c r="BR82" i="13"/>
  <c r="BQ82" i="13"/>
  <c r="BY84" i="13"/>
  <c r="BP84" i="13"/>
  <c r="BR84" i="13"/>
  <c r="BQ84" i="13"/>
  <c r="BY86" i="13"/>
  <c r="BP86" i="13"/>
  <c r="BR86" i="13"/>
  <c r="BQ86" i="13"/>
  <c r="CC125" i="13"/>
  <c r="BR125" i="13"/>
  <c r="BY125" i="13"/>
  <c r="BX125" i="13"/>
  <c r="BY139" i="13"/>
  <c r="BQ139" i="13"/>
  <c r="X139" i="13" s="1"/>
  <c r="BY147" i="13"/>
  <c r="BQ147" i="13"/>
  <c r="X147" i="13" s="1"/>
  <c r="BY155" i="13"/>
  <c r="BQ155" i="13"/>
  <c r="X155" i="13" s="1"/>
  <c r="BY163" i="13"/>
  <c r="BQ163" i="13"/>
  <c r="X163" i="13" s="1"/>
  <c r="BY171" i="13"/>
  <c r="BQ171" i="13"/>
  <c r="X171" i="13" s="1"/>
  <c r="BP36" i="13"/>
  <c r="BT36" i="13"/>
  <c r="BY36" i="13"/>
  <c r="BP39" i="13"/>
  <c r="AY39" i="13" s="1"/>
  <c r="BT39" i="13"/>
  <c r="BY39" i="13"/>
  <c r="BQ41" i="13"/>
  <c r="AY41" i="13" s="1"/>
  <c r="BU41" i="13"/>
  <c r="BP44" i="13"/>
  <c r="BT44" i="13"/>
  <c r="BY44" i="13"/>
  <c r="BP46" i="13"/>
  <c r="AY46" i="13" s="1"/>
  <c r="BT46" i="13"/>
  <c r="BP47" i="13"/>
  <c r="BT47" i="13"/>
  <c r="BY47" i="13"/>
  <c r="BP49" i="13"/>
  <c r="BT49" i="13"/>
  <c r="BY49" i="13"/>
  <c r="BP51" i="13"/>
  <c r="AY51" i="13" s="1"/>
  <c r="BT51" i="13"/>
  <c r="BX51" i="13"/>
  <c r="BP52" i="13"/>
  <c r="BT52" i="13"/>
  <c r="BX52" i="13"/>
  <c r="BP53" i="13"/>
  <c r="BT53" i="13"/>
  <c r="BX53" i="13"/>
  <c r="BQ54" i="13"/>
  <c r="BU54" i="13"/>
  <c r="BS55" i="13"/>
  <c r="BX55" i="13"/>
  <c r="CB55" i="13"/>
  <c r="BS57" i="13"/>
  <c r="BX57" i="13"/>
  <c r="CB57" i="13"/>
  <c r="BS63" i="13"/>
  <c r="BS65" i="13"/>
  <c r="Y65" i="13" s="1"/>
  <c r="BS67" i="13"/>
  <c r="Y67" i="13" s="1"/>
  <c r="CA67" i="13"/>
  <c r="BS69" i="13"/>
  <c r="BS71" i="13"/>
  <c r="Y71" i="13" s="1"/>
  <c r="BQ78" i="13"/>
  <c r="BY78" i="13"/>
  <c r="BS79" i="13"/>
  <c r="BQ80" i="13"/>
  <c r="BY81" i="13"/>
  <c r="BP81" i="13"/>
  <c r="X81" i="13" s="1"/>
  <c r="BX81" i="13"/>
  <c r="BY83" i="13"/>
  <c r="BP83" i="13"/>
  <c r="X83" i="13" s="1"/>
  <c r="BX83" i="13"/>
  <c r="BY85" i="13"/>
  <c r="BP85" i="13"/>
  <c r="X85" i="13" s="1"/>
  <c r="BX85" i="13"/>
  <c r="BZ87" i="13"/>
  <c r="BY87" i="13"/>
  <c r="BP87" i="13"/>
  <c r="X87" i="13" s="1"/>
  <c r="BX87" i="13"/>
  <c r="AB125" i="13"/>
  <c r="BU125" i="13" s="1"/>
  <c r="BY134" i="13"/>
  <c r="BQ134" i="13"/>
  <c r="X134" i="13" s="1"/>
  <c r="BY136" i="13"/>
  <c r="BQ136" i="13"/>
  <c r="X136" i="13" s="1"/>
  <c r="BY138" i="13"/>
  <c r="BQ138" i="13"/>
  <c r="X138" i="13" s="1"/>
  <c r="BY140" i="13"/>
  <c r="BQ140" i="13"/>
  <c r="X140" i="13" s="1"/>
  <c r="BY142" i="13"/>
  <c r="BQ142" i="13"/>
  <c r="X142" i="13" s="1"/>
  <c r="BY144" i="13"/>
  <c r="BQ144" i="13"/>
  <c r="X144" i="13" s="1"/>
  <c r="BY146" i="13"/>
  <c r="BQ146" i="13"/>
  <c r="X146" i="13" s="1"/>
  <c r="BY148" i="13"/>
  <c r="BQ148" i="13"/>
  <c r="X148" i="13" s="1"/>
  <c r="BY150" i="13"/>
  <c r="BQ150" i="13"/>
  <c r="X150" i="13" s="1"/>
  <c r="BY152" i="13"/>
  <c r="BQ152" i="13"/>
  <c r="X152" i="13" s="1"/>
  <c r="BY154" i="13"/>
  <c r="BQ154" i="13"/>
  <c r="X154" i="13" s="1"/>
  <c r="BY156" i="13"/>
  <c r="BQ156" i="13"/>
  <c r="X156" i="13" s="1"/>
  <c r="BY158" i="13"/>
  <c r="BQ158" i="13"/>
  <c r="X158" i="13" s="1"/>
  <c r="BY160" i="13"/>
  <c r="BQ160" i="13"/>
  <c r="X160" i="13" s="1"/>
  <c r="BY162" i="13"/>
  <c r="BQ162" i="13"/>
  <c r="X162" i="13" s="1"/>
  <c r="BY164" i="13"/>
  <c r="BQ164" i="13"/>
  <c r="X164" i="13" s="1"/>
  <c r="BY166" i="13"/>
  <c r="BQ166" i="13"/>
  <c r="X166" i="13" s="1"/>
  <c r="BY168" i="13"/>
  <c r="BQ168" i="13"/>
  <c r="X168" i="13" s="1"/>
  <c r="BY170" i="13"/>
  <c r="BQ170" i="13"/>
  <c r="X170" i="13" s="1"/>
  <c r="BY172" i="13"/>
  <c r="BQ172" i="13"/>
  <c r="X172" i="13" s="1"/>
  <c r="BY174" i="13"/>
  <c r="BQ174" i="13"/>
  <c r="X174" i="13" s="1"/>
  <c r="BP55" i="13"/>
  <c r="BT55" i="13"/>
  <c r="BY55" i="13"/>
  <c r="BP57" i="13"/>
  <c r="BT57" i="13"/>
  <c r="BY57" i="13"/>
  <c r="BR78" i="13"/>
  <c r="BR80" i="13"/>
  <c r="BU117" i="13"/>
  <c r="CC117" i="13"/>
  <c r="BU118" i="13"/>
  <c r="CC118" i="13"/>
  <c r="BU119" i="13"/>
  <c r="CC119" i="13"/>
  <c r="BU120" i="13"/>
  <c r="CC120" i="13"/>
  <c r="BU121" i="13"/>
  <c r="CC121" i="13"/>
  <c r="BU122" i="13"/>
  <c r="CC122" i="13"/>
  <c r="BU123" i="13"/>
  <c r="CC123" i="13"/>
  <c r="BU124" i="13"/>
  <c r="CC124" i="13"/>
  <c r="BP117" i="13"/>
  <c r="AL117" i="13" s="1"/>
  <c r="BX117" i="13"/>
  <c r="BP118" i="13"/>
  <c r="AL118" i="13" s="1"/>
  <c r="BP119" i="13"/>
  <c r="BP120" i="13"/>
  <c r="AL120" i="13" s="1"/>
  <c r="BP121" i="13"/>
  <c r="AL121" i="13" s="1"/>
  <c r="BP122" i="13"/>
  <c r="AL122" i="13" s="1"/>
  <c r="BP123" i="13"/>
  <c r="BP124" i="13"/>
  <c r="AL124" i="13" s="1"/>
  <c r="AY58" i="2" l="1"/>
  <c r="AY39" i="4"/>
  <c r="CB73" i="4"/>
  <c r="BT73" i="4"/>
  <c r="CA73" i="4"/>
  <c r="BS73" i="4"/>
  <c r="BY73" i="4"/>
  <c r="BR73" i="4"/>
  <c r="BZ73" i="4"/>
  <c r="BQ73" i="4"/>
  <c r="AY19" i="4"/>
  <c r="X85" i="4"/>
  <c r="AY32" i="4"/>
  <c r="AY44" i="4"/>
  <c r="Y69" i="4"/>
  <c r="AY28" i="4"/>
  <c r="AL122" i="4"/>
  <c r="Y66" i="4"/>
  <c r="AY57" i="4"/>
  <c r="AY42" i="4"/>
  <c r="AY34" i="4"/>
  <c r="AY14" i="4"/>
  <c r="Y67" i="4"/>
  <c r="AY47" i="4"/>
  <c r="AY52" i="4"/>
  <c r="BQ175" i="4"/>
  <c r="X175" i="4" s="1"/>
  <c r="BY175" i="4"/>
  <c r="X77" i="4"/>
  <c r="CA58" i="4"/>
  <c r="BR58" i="4"/>
  <c r="BZ58" i="4"/>
  <c r="BU58" i="4"/>
  <c r="BQ58" i="4"/>
  <c r="BY58" i="4"/>
  <c r="BP58" i="4"/>
  <c r="AY58" i="4" s="1"/>
  <c r="BX58" i="4"/>
  <c r="BX200" i="4" s="1"/>
  <c r="BT58" i="4"/>
  <c r="CB58" i="4"/>
  <c r="BS58" i="4"/>
  <c r="CC58" i="4"/>
  <c r="AY53" i="4"/>
  <c r="AY37" i="4"/>
  <c r="AY20" i="4"/>
  <c r="CC125" i="4"/>
  <c r="BU125" i="4"/>
  <c r="CB125" i="4"/>
  <c r="BR125" i="4"/>
  <c r="BY125" i="4"/>
  <c r="BX125" i="4"/>
  <c r="BP125" i="4"/>
  <c r="BQ125" i="4"/>
  <c r="Y68" i="4"/>
  <c r="AY25" i="4"/>
  <c r="AY29" i="4"/>
  <c r="AY12" i="4"/>
  <c r="AY55" i="4"/>
  <c r="X81" i="4"/>
  <c r="X83" i="4"/>
  <c r="AY46" i="4"/>
  <c r="X87" i="4"/>
  <c r="AL124" i="4"/>
  <c r="AL118" i="4"/>
  <c r="AY21" i="4"/>
  <c r="Y63" i="4"/>
  <c r="AY48" i="4"/>
  <c r="AY43" i="4"/>
  <c r="Y71" i="4"/>
  <c r="AY13" i="4"/>
  <c r="X79" i="4"/>
  <c r="AY43" i="8"/>
  <c r="AY42" i="8"/>
  <c r="AY15" i="8"/>
  <c r="AL119" i="8"/>
  <c r="BQ175" i="8"/>
  <c r="X175" i="8" s="1"/>
  <c r="BY175" i="8"/>
  <c r="X78" i="8"/>
  <c r="AY29" i="8"/>
  <c r="AY37" i="8"/>
  <c r="AY48" i="8"/>
  <c r="AY23" i="8"/>
  <c r="AY20" i="8"/>
  <c r="AY12" i="8"/>
  <c r="Y69" i="8"/>
  <c r="AY34" i="8"/>
  <c r="X84" i="8"/>
  <c r="BY73" i="8"/>
  <c r="BQ73" i="8"/>
  <c r="CB73" i="8"/>
  <c r="BT73" i="8"/>
  <c r="BZ73" i="8"/>
  <c r="BS73" i="8"/>
  <c r="CA73" i="8"/>
  <c r="BR73" i="8"/>
  <c r="CB58" i="8"/>
  <c r="BX58" i="8"/>
  <c r="BX200" i="8" s="1"/>
  <c r="BS58" i="8"/>
  <c r="CA58" i="8"/>
  <c r="BR58" i="8"/>
  <c r="BY58" i="8"/>
  <c r="BP58" i="8"/>
  <c r="BT58" i="8"/>
  <c r="BU58" i="8"/>
  <c r="CC58" i="8"/>
  <c r="BQ58" i="8"/>
  <c r="BZ58" i="8"/>
  <c r="AY52" i="8"/>
  <c r="AY21" i="8"/>
  <c r="AY13" i="8"/>
  <c r="Y65" i="8"/>
  <c r="AY38" i="8"/>
  <c r="AY31" i="8"/>
  <c r="X82" i="8"/>
  <c r="AY49" i="8"/>
  <c r="AY45" i="8"/>
  <c r="AY19" i="8"/>
  <c r="Y67" i="8"/>
  <c r="AY30" i="8"/>
  <c r="AY28" i="8"/>
  <c r="AY22" i="8"/>
  <c r="AY33" i="9"/>
  <c r="AY55" i="9"/>
  <c r="BZ73" i="9"/>
  <c r="BR73" i="9"/>
  <c r="CA73" i="9"/>
  <c r="BS73" i="9"/>
  <c r="BY73" i="9"/>
  <c r="BX200" i="9" s="1"/>
  <c r="BT73" i="9"/>
  <c r="CB73" i="9"/>
  <c r="BQ73" i="9"/>
  <c r="Y73" i="9" s="1"/>
  <c r="AL124" i="9"/>
  <c r="AL120" i="9"/>
  <c r="AY57" i="9"/>
  <c r="Y68" i="9"/>
  <c r="AY45" i="9"/>
  <c r="AY49" i="9"/>
  <c r="AY30" i="9"/>
  <c r="AY14" i="9"/>
  <c r="AY12" i="9"/>
  <c r="AL125" i="9"/>
  <c r="Y64" i="9"/>
  <c r="Y63" i="9"/>
  <c r="AY52" i="9"/>
  <c r="AY56" i="9"/>
  <c r="AY32" i="9"/>
  <c r="X77" i="9"/>
  <c r="Y65" i="9"/>
  <c r="AY39" i="9"/>
  <c r="AY36" i="9"/>
  <c r="AY27" i="9"/>
  <c r="AY29" i="9"/>
  <c r="AY13" i="9"/>
  <c r="AY28" i="9"/>
  <c r="AY53" i="9"/>
  <c r="AY37" i="9"/>
  <c r="AY35" i="9"/>
  <c r="AY31" i="9"/>
  <c r="AY58" i="9"/>
  <c r="CB58" i="10"/>
  <c r="BX58" i="10"/>
  <c r="BS58" i="10"/>
  <c r="CA58" i="10"/>
  <c r="BR58" i="10"/>
  <c r="BU58" i="10"/>
  <c r="CC58" i="10"/>
  <c r="BT58" i="10"/>
  <c r="BZ58" i="10"/>
  <c r="BQ58" i="10"/>
  <c r="BY58" i="10"/>
  <c r="BP58" i="10"/>
  <c r="AY50" i="10"/>
  <c r="AY48" i="10"/>
  <c r="AY45" i="10"/>
  <c r="AY53" i="10"/>
  <c r="AY25" i="10"/>
  <c r="AY17" i="10"/>
  <c r="AY29" i="10"/>
  <c r="BQ175" i="10"/>
  <c r="X175" i="10" s="1"/>
  <c r="BY175" i="10"/>
  <c r="BU125" i="10"/>
  <c r="AL125" i="10" s="1"/>
  <c r="X79" i="10"/>
  <c r="AY38" i="10"/>
  <c r="Y67" i="10"/>
  <c r="AY42" i="10"/>
  <c r="X78" i="10"/>
  <c r="Y69" i="10"/>
  <c r="AY41" i="10"/>
  <c r="AY27" i="10"/>
  <c r="AY21" i="10"/>
  <c r="AY33" i="10"/>
  <c r="AY20" i="10"/>
  <c r="BY73" i="10"/>
  <c r="BQ73" i="10"/>
  <c r="Y73" i="10" s="1"/>
  <c r="CB73" i="10"/>
  <c r="BT73" i="10"/>
  <c r="BS73" i="10"/>
  <c r="CA73" i="10"/>
  <c r="BR73" i="10"/>
  <c r="BZ73" i="10"/>
  <c r="AY13" i="10"/>
  <c r="BX200" i="10"/>
  <c r="AY54" i="10"/>
  <c r="AY28" i="10"/>
  <c r="AY12" i="10"/>
  <c r="Y71" i="10"/>
  <c r="A200" i="10" s="1"/>
  <c r="AY14" i="10"/>
  <c r="AY18" i="10"/>
  <c r="AY57" i="11"/>
  <c r="AY39" i="11"/>
  <c r="AY49" i="11"/>
  <c r="BQ175" i="11"/>
  <c r="X175" i="11" s="1"/>
  <c r="BY175" i="11"/>
  <c r="AY19" i="11"/>
  <c r="AY34" i="11"/>
  <c r="BU125" i="11"/>
  <c r="AL125" i="11" s="1"/>
  <c r="X79" i="11"/>
  <c r="Y69" i="11"/>
  <c r="AY36" i="11"/>
  <c r="AY16" i="11"/>
  <c r="AY26" i="11"/>
  <c r="AY23" i="11"/>
  <c r="AY12" i="11"/>
  <c r="AY37" i="11"/>
  <c r="Y64" i="11"/>
  <c r="AY32" i="11"/>
  <c r="X81" i="11"/>
  <c r="AY56" i="11"/>
  <c r="AY38" i="11"/>
  <c r="AY22" i="11"/>
  <c r="AY51" i="11"/>
  <c r="CA73" i="11"/>
  <c r="BS73" i="11"/>
  <c r="BZ73" i="11"/>
  <c r="BR73" i="11"/>
  <c r="BT73" i="11"/>
  <c r="BQ73" i="11"/>
  <c r="Y73" i="11" s="1"/>
  <c r="CB73" i="11"/>
  <c r="BY73" i="11"/>
  <c r="AL124" i="11"/>
  <c r="AL120" i="11"/>
  <c r="AY42" i="11"/>
  <c r="Y72" i="11"/>
  <c r="AY33" i="11"/>
  <c r="Y70" i="11"/>
  <c r="AY44" i="11"/>
  <c r="AY35" i="11"/>
  <c r="Y63" i="11"/>
  <c r="AY20" i="11"/>
  <c r="AY45" i="11"/>
  <c r="AY54" i="11"/>
  <c r="BZ58" i="11"/>
  <c r="BU58" i="11"/>
  <c r="BQ58" i="11"/>
  <c r="CB58" i="11"/>
  <c r="BP58" i="11"/>
  <c r="CA58" i="11"/>
  <c r="BT58" i="11"/>
  <c r="BX58" i="11"/>
  <c r="BX200" i="11" s="1"/>
  <c r="BY58" i="11"/>
  <c r="BS58" i="11"/>
  <c r="CC58" i="11"/>
  <c r="BR58" i="11"/>
  <c r="Y62" i="11"/>
  <c r="AY30" i="11"/>
  <c r="AY13" i="11"/>
  <c r="BQ175" i="12"/>
  <c r="X175" i="12" s="1"/>
  <c r="BY175" i="12"/>
  <c r="AY35" i="12"/>
  <c r="AY12" i="12"/>
  <c r="AY48" i="12"/>
  <c r="AY37" i="12"/>
  <c r="CB73" i="12"/>
  <c r="BT73" i="12"/>
  <c r="CA73" i="12"/>
  <c r="BS73" i="12"/>
  <c r="BY73" i="12"/>
  <c r="BR73" i="12"/>
  <c r="BQ73" i="12"/>
  <c r="Y73" i="12" s="1"/>
  <c r="BZ73" i="12"/>
  <c r="AY47" i="12"/>
  <c r="AY13" i="12"/>
  <c r="AY54" i="12"/>
  <c r="AY19" i="12"/>
  <c r="AY14" i="12"/>
  <c r="AY23" i="12"/>
  <c r="AL117" i="12"/>
  <c r="AY50" i="12"/>
  <c r="Y65" i="12"/>
  <c r="AY57" i="12"/>
  <c r="CB125" i="12"/>
  <c r="AY44" i="12"/>
  <c r="X83" i="12"/>
  <c r="Y67" i="12"/>
  <c r="AY18" i="12"/>
  <c r="AY49" i="12"/>
  <c r="Y63" i="12"/>
  <c r="A200" i="12" s="1"/>
  <c r="AY39" i="12"/>
  <c r="AY46" i="12"/>
  <c r="AY42" i="12"/>
  <c r="AY17" i="12"/>
  <c r="AY32" i="12"/>
  <c r="CA58" i="12"/>
  <c r="BR58" i="12"/>
  <c r="BZ58" i="12"/>
  <c r="BU58" i="12"/>
  <c r="BQ58" i="12"/>
  <c r="BY58" i="12"/>
  <c r="BP58" i="12"/>
  <c r="BX58" i="12"/>
  <c r="BX200" i="12" s="1"/>
  <c r="BS58" i="12"/>
  <c r="CC58" i="12"/>
  <c r="CB58" i="12"/>
  <c r="BT58" i="12"/>
  <c r="AY52" i="12"/>
  <c r="AY38" i="12"/>
  <c r="AY40" i="12"/>
  <c r="AY28" i="12"/>
  <c r="AY53" i="12"/>
  <c r="X87" i="12"/>
  <c r="Y71" i="12"/>
  <c r="AY55" i="12"/>
  <c r="AY36" i="12"/>
  <c r="AY34" i="12"/>
  <c r="X77" i="12"/>
  <c r="AY20" i="12"/>
  <c r="AL125" i="12"/>
  <c r="BU125" i="12"/>
  <c r="AL125" i="13"/>
  <c r="BZ58" i="13"/>
  <c r="BU58" i="13"/>
  <c r="BQ58" i="13"/>
  <c r="CC58" i="13"/>
  <c r="BY58" i="13"/>
  <c r="BX200" i="13" s="1"/>
  <c r="BT58" i="13"/>
  <c r="BP58" i="13"/>
  <c r="CA58" i="13"/>
  <c r="BR58" i="13"/>
  <c r="CB58" i="13"/>
  <c r="BS58" i="13"/>
  <c r="BX58" i="13"/>
  <c r="AY55" i="13"/>
  <c r="AY45" i="13"/>
  <c r="AY34" i="13"/>
  <c r="AY17" i="13"/>
  <c r="AL123" i="13"/>
  <c r="AY54" i="13"/>
  <c r="AY49" i="13"/>
  <c r="AY44" i="13"/>
  <c r="AY36" i="13"/>
  <c r="AY29" i="13"/>
  <c r="AY12" i="13"/>
  <c r="X77" i="13"/>
  <c r="Y70" i="13"/>
  <c r="Y64" i="13"/>
  <c r="AY26" i="13"/>
  <c r="AY18" i="13"/>
  <c r="AY25" i="13"/>
  <c r="AY19" i="13"/>
  <c r="AY52" i="13"/>
  <c r="CB125" i="13"/>
  <c r="AY15" i="13"/>
  <c r="AY38" i="13"/>
  <c r="AY32" i="13"/>
  <c r="AL119" i="13"/>
  <c r="AY57" i="13"/>
  <c r="X80" i="13"/>
  <c r="AY53" i="13"/>
  <c r="AY47" i="13"/>
  <c r="X86" i="13"/>
  <c r="X84" i="13"/>
  <c r="X82" i="13"/>
  <c r="Y66" i="13"/>
  <c r="AY30" i="13"/>
  <c r="AY14" i="13"/>
  <c r="AY21" i="13"/>
  <c r="AY23" i="13"/>
  <c r="AY20" i="13"/>
  <c r="AY22" i="13"/>
  <c r="CA73" i="13"/>
  <c r="BS73" i="13"/>
  <c r="BZ73" i="13"/>
  <c r="BR73" i="13"/>
  <c r="BT73" i="13"/>
  <c r="BY73" i="13"/>
  <c r="BQ73" i="13"/>
  <c r="CB73" i="13"/>
  <c r="AY40" i="13"/>
  <c r="A200" i="4" l="1"/>
  <c r="AL125" i="4"/>
  <c r="Y73" i="4"/>
  <c r="A200" i="8"/>
  <c r="Y73" i="8"/>
  <c r="AY58" i="8"/>
  <c r="A200" i="9"/>
  <c r="AY58" i="10"/>
  <c r="A200" i="11"/>
  <c r="AY58" i="11"/>
  <c r="AY58" i="12"/>
  <c r="AY58" i="13"/>
  <c r="Y73" i="13"/>
  <c r="A200" i="13" s="1"/>
  <c r="BC184" i="7" l="1"/>
  <c r="W175" i="7"/>
  <c r="V175" i="7"/>
  <c r="U175" i="7"/>
  <c r="T175" i="7"/>
  <c r="S175" i="7"/>
  <c r="R175" i="7"/>
  <c r="Q175" i="7"/>
  <c r="P175" i="7"/>
  <c r="O175" i="7"/>
  <c r="N175" i="7"/>
  <c r="M175" i="7"/>
  <c r="L175" i="7"/>
  <c r="K175" i="7"/>
  <c r="J175" i="7"/>
  <c r="I175" i="7"/>
  <c r="H175" i="7"/>
  <c r="G175" i="7"/>
  <c r="F175" i="7"/>
  <c r="E175" i="7"/>
  <c r="D175" i="7"/>
  <c r="C175" i="7"/>
  <c r="B174" i="7"/>
  <c r="B173" i="7"/>
  <c r="B172" i="7"/>
  <c r="B171" i="7"/>
  <c r="B170" i="7"/>
  <c r="B169" i="7"/>
  <c r="B168" i="7"/>
  <c r="B167" i="7"/>
  <c r="B166" i="7"/>
  <c r="B165" i="7"/>
  <c r="B164" i="7"/>
  <c r="B163" i="7"/>
  <c r="B162" i="7"/>
  <c r="B161" i="7"/>
  <c r="B160" i="7"/>
  <c r="B159" i="7"/>
  <c r="B158" i="7"/>
  <c r="B157" i="7"/>
  <c r="B156" i="7"/>
  <c r="B155" i="7"/>
  <c r="B154" i="7"/>
  <c r="B153" i="7"/>
  <c r="B152" i="7"/>
  <c r="B151" i="7"/>
  <c r="B150" i="7"/>
  <c r="B149" i="7"/>
  <c r="B148" i="7"/>
  <c r="B147" i="7"/>
  <c r="B146" i="7"/>
  <c r="B145" i="7"/>
  <c r="B144" i="7"/>
  <c r="B143" i="7"/>
  <c r="B142" i="7"/>
  <c r="B141" i="7"/>
  <c r="B140" i="7"/>
  <c r="B139" i="7"/>
  <c r="B138" i="7"/>
  <c r="B137" i="7"/>
  <c r="B136" i="7"/>
  <c r="B135" i="7"/>
  <c r="B134" i="7"/>
  <c r="B133" i="7"/>
  <c r="BX125" i="7"/>
  <c r="BP125" i="7"/>
  <c r="AK125" i="7"/>
  <c r="AJ125" i="7"/>
  <c r="AI125" i="7"/>
  <c r="AH125" i="7"/>
  <c r="AG125" i="7"/>
  <c r="AF125" i="7"/>
  <c r="AE125" i="7"/>
  <c r="AD125" i="7"/>
  <c r="AC125" i="7"/>
  <c r="AA125" i="7"/>
  <c r="Z125" i="7"/>
  <c r="Y125" i="7"/>
  <c r="W125" i="7"/>
  <c r="V125" i="7"/>
  <c r="U125" i="7"/>
  <c r="BR125" i="7" s="1"/>
  <c r="T125" i="7"/>
  <c r="S125" i="7"/>
  <c r="R125" i="7"/>
  <c r="Q125" i="7"/>
  <c r="P125" i="7"/>
  <c r="O125" i="7"/>
  <c r="N125" i="7"/>
  <c r="M125" i="7"/>
  <c r="L125" i="7"/>
  <c r="K125" i="7"/>
  <c r="J125" i="7"/>
  <c r="I125" i="7"/>
  <c r="H125" i="7"/>
  <c r="G125" i="7"/>
  <c r="F125" i="7"/>
  <c r="E125" i="7"/>
  <c r="D125" i="7"/>
  <c r="C125" i="7"/>
  <c r="CC124" i="7"/>
  <c r="BY124" i="7"/>
  <c r="BQ124" i="7"/>
  <c r="AB124" i="7"/>
  <c r="X124" i="7"/>
  <c r="BU124" i="7" s="1"/>
  <c r="B124" i="7"/>
  <c r="BX124" i="7" s="1"/>
  <c r="CC123" i="7"/>
  <c r="BY123" i="7"/>
  <c r="BU123" i="7"/>
  <c r="BQ123" i="7"/>
  <c r="AB123" i="7"/>
  <c r="X123" i="7"/>
  <c r="B123" i="7"/>
  <c r="BX123" i="7" s="1"/>
  <c r="CC122" i="7"/>
  <c r="BY122" i="7"/>
  <c r="BQ122" i="7"/>
  <c r="AB122" i="7"/>
  <c r="X122" i="7"/>
  <c r="BU122" i="7" s="1"/>
  <c r="B122" i="7"/>
  <c r="BX122" i="7" s="1"/>
  <c r="CC121" i="7"/>
  <c r="BY121" i="7"/>
  <c r="BU121" i="7"/>
  <c r="BQ121" i="7"/>
  <c r="AB121" i="7"/>
  <c r="X121" i="7"/>
  <c r="B121" i="7"/>
  <c r="BX121" i="7" s="1"/>
  <c r="CC120" i="7"/>
  <c r="BY120" i="7"/>
  <c r="BQ120" i="7"/>
  <c r="AB120" i="7"/>
  <c r="X120" i="7"/>
  <c r="BU120" i="7" s="1"/>
  <c r="B120" i="7"/>
  <c r="BX120" i="7" s="1"/>
  <c r="CC119" i="7"/>
  <c r="BY119" i="7"/>
  <c r="BU119" i="7"/>
  <c r="BQ119" i="7"/>
  <c r="AB119" i="7"/>
  <c r="X119" i="7"/>
  <c r="B119" i="7"/>
  <c r="BX119" i="7" s="1"/>
  <c r="CC118" i="7"/>
  <c r="BY118" i="7"/>
  <c r="BQ118" i="7"/>
  <c r="AB118" i="7"/>
  <c r="X118" i="7"/>
  <c r="BU118" i="7" s="1"/>
  <c r="B118" i="7"/>
  <c r="BX118" i="7" s="1"/>
  <c r="CC117" i="7"/>
  <c r="BY117" i="7"/>
  <c r="BU117" i="7"/>
  <c r="BQ117" i="7"/>
  <c r="AB117" i="7"/>
  <c r="AB125" i="7" s="1"/>
  <c r="X117" i="7"/>
  <c r="B117" i="7"/>
  <c r="B125" i="7" s="1"/>
  <c r="C92" i="7"/>
  <c r="BX91" i="7"/>
  <c r="BP91" i="7"/>
  <c r="C91" i="7" s="1"/>
  <c r="BX90" i="7"/>
  <c r="BP90" i="7"/>
  <c r="C90" i="7"/>
  <c r="BY87" i="7"/>
  <c r="BP87" i="7"/>
  <c r="C87" i="7"/>
  <c r="BR87" i="7" s="1"/>
  <c r="BY86" i="7"/>
  <c r="BP86" i="7"/>
  <c r="C86" i="7"/>
  <c r="BR86" i="7" s="1"/>
  <c r="BY85" i="7"/>
  <c r="BP85" i="7"/>
  <c r="C85" i="7"/>
  <c r="BR85" i="7" s="1"/>
  <c r="BY84" i="7"/>
  <c r="BP84" i="7"/>
  <c r="C84" i="7"/>
  <c r="BR84" i="7" s="1"/>
  <c r="BY83" i="7"/>
  <c r="BP83" i="7"/>
  <c r="C83" i="7"/>
  <c r="BR83" i="7" s="1"/>
  <c r="BY82" i="7"/>
  <c r="BP82" i="7"/>
  <c r="C82" i="7"/>
  <c r="BR82" i="7" s="1"/>
  <c r="BY81" i="7"/>
  <c r="BP81" i="7"/>
  <c r="C81" i="7"/>
  <c r="BR81" i="7" s="1"/>
  <c r="BY80" i="7"/>
  <c r="BP80" i="7"/>
  <c r="C80" i="7"/>
  <c r="BR80" i="7" s="1"/>
  <c r="BZ79" i="7"/>
  <c r="BR79" i="7"/>
  <c r="BP79" i="7"/>
  <c r="C79" i="7"/>
  <c r="C78" i="7"/>
  <c r="C77" i="7"/>
  <c r="CA73" i="7"/>
  <c r="BQ73" i="7"/>
  <c r="X73" i="7"/>
  <c r="W73" i="7"/>
  <c r="V73" i="7"/>
  <c r="U73" i="7"/>
  <c r="T73" i="7"/>
  <c r="S73" i="7"/>
  <c r="R73" i="7"/>
  <c r="Q73" i="7"/>
  <c r="P73" i="7"/>
  <c r="O73" i="7"/>
  <c r="N73" i="7"/>
  <c r="M73" i="7"/>
  <c r="L73" i="7"/>
  <c r="K73" i="7"/>
  <c r="J73" i="7"/>
  <c r="I73" i="7"/>
  <c r="H73" i="7"/>
  <c r="G73" i="7"/>
  <c r="F73" i="7"/>
  <c r="E73" i="7"/>
  <c r="D73" i="7"/>
  <c r="CB72" i="7"/>
  <c r="BZ72" i="7"/>
  <c r="BY72" i="7"/>
  <c r="BT72" i="7"/>
  <c r="BR72" i="7"/>
  <c r="BQ72" i="7"/>
  <c r="C72" i="7"/>
  <c r="CA72" i="7" s="1"/>
  <c r="CB71" i="7"/>
  <c r="BZ71" i="7"/>
  <c r="BT71" i="7"/>
  <c r="BR71" i="7"/>
  <c r="C71" i="7"/>
  <c r="CA71" i="7" s="1"/>
  <c r="CB70" i="7"/>
  <c r="BZ70" i="7"/>
  <c r="BY70" i="7"/>
  <c r="BT70" i="7"/>
  <c r="BR70" i="7"/>
  <c r="BQ70" i="7"/>
  <c r="C70" i="7"/>
  <c r="CA70" i="7" s="1"/>
  <c r="CB69" i="7"/>
  <c r="BZ69" i="7"/>
  <c r="BT69" i="7"/>
  <c r="BR69" i="7"/>
  <c r="C69" i="7"/>
  <c r="CA69" i="7" s="1"/>
  <c r="CB68" i="7"/>
  <c r="BZ68" i="7"/>
  <c r="BY68" i="7"/>
  <c r="BT68" i="7"/>
  <c r="BR68" i="7"/>
  <c r="BQ68" i="7"/>
  <c r="C68" i="7"/>
  <c r="CA68" i="7" s="1"/>
  <c r="CB67" i="7"/>
  <c r="BZ67" i="7"/>
  <c r="BT67" i="7"/>
  <c r="BR67" i="7"/>
  <c r="C67" i="7"/>
  <c r="CA67" i="7" s="1"/>
  <c r="CB66" i="7"/>
  <c r="BZ66" i="7"/>
  <c r="BY66" i="7"/>
  <c r="BT66" i="7"/>
  <c r="BR66" i="7"/>
  <c r="BQ66" i="7"/>
  <c r="C66" i="7"/>
  <c r="CA66" i="7" s="1"/>
  <c r="CB65" i="7"/>
  <c r="BZ65" i="7"/>
  <c r="BT65" i="7"/>
  <c r="BR65" i="7"/>
  <c r="C65" i="7"/>
  <c r="CA65" i="7" s="1"/>
  <c r="CB64" i="7"/>
  <c r="BZ64" i="7"/>
  <c r="BY64" i="7"/>
  <c r="BT64" i="7"/>
  <c r="BR64" i="7"/>
  <c r="BQ64" i="7"/>
  <c r="C64" i="7"/>
  <c r="CA64" i="7" s="1"/>
  <c r="CB63" i="7"/>
  <c r="BZ63" i="7"/>
  <c r="BT63" i="7"/>
  <c r="BR63" i="7"/>
  <c r="C63" i="7"/>
  <c r="C73" i="7" s="1"/>
  <c r="CB62" i="7"/>
  <c r="BZ62" i="7"/>
  <c r="BY62" i="7"/>
  <c r="BT62" i="7"/>
  <c r="BR62" i="7"/>
  <c r="BQ62" i="7"/>
  <c r="C62" i="7"/>
  <c r="CA62" i="7" s="1"/>
  <c r="CD58" i="7"/>
  <c r="AX58" i="7"/>
  <c r="AW58" i="7"/>
  <c r="AV58" i="7"/>
  <c r="AU58" i="7"/>
  <c r="AT58" i="7"/>
  <c r="AS58" i="7"/>
  <c r="AR58" i="7"/>
  <c r="AQ58" i="7"/>
  <c r="AP58" i="7"/>
  <c r="AN58" i="7"/>
  <c r="AM58" i="7"/>
  <c r="AL58" i="7"/>
  <c r="AK58" i="7"/>
  <c r="AJ58" i="7"/>
  <c r="AI58" i="7"/>
  <c r="AH58" i="7"/>
  <c r="AG58" i="7"/>
  <c r="AF58" i="7"/>
  <c r="AE58" i="7"/>
  <c r="AD58" i="7"/>
  <c r="AC58" i="7"/>
  <c r="AA58" i="7"/>
  <c r="Z58" i="7"/>
  <c r="Y58" i="7"/>
  <c r="BV58" i="7" s="1"/>
  <c r="W58" i="7"/>
  <c r="V58" i="7"/>
  <c r="U58" i="7"/>
  <c r="T58" i="7"/>
  <c r="S58" i="7"/>
  <c r="R58" i="7"/>
  <c r="Q58" i="7"/>
  <c r="P58" i="7"/>
  <c r="O58" i="7"/>
  <c r="N58" i="7"/>
  <c r="M58" i="7"/>
  <c r="L58" i="7"/>
  <c r="K58" i="7"/>
  <c r="J58" i="7"/>
  <c r="I58" i="7"/>
  <c r="H58" i="7"/>
  <c r="G58" i="7"/>
  <c r="F58" i="7"/>
  <c r="E58" i="7"/>
  <c r="D58" i="7"/>
  <c r="C58" i="7"/>
  <c r="CD57" i="7"/>
  <c r="CC57" i="7"/>
  <c r="BY57" i="7"/>
  <c r="BV57" i="7"/>
  <c r="BT57" i="7"/>
  <c r="BP57" i="7"/>
  <c r="AB57" i="7"/>
  <c r="X57" i="7"/>
  <c r="B57" i="7"/>
  <c r="CD56" i="7"/>
  <c r="CA56" i="7"/>
  <c r="BV56" i="7"/>
  <c r="AB56" i="7"/>
  <c r="X56" i="7"/>
  <c r="B56" i="7"/>
  <c r="CC56" i="7" s="1"/>
  <c r="CD55" i="7"/>
  <c r="CA55" i="7"/>
  <c r="BV55" i="7"/>
  <c r="BP55" i="7"/>
  <c r="AB55" i="7"/>
  <c r="X55" i="7"/>
  <c r="B55" i="7"/>
  <c r="CD54" i="7"/>
  <c r="CC54" i="7"/>
  <c r="CA54" i="7"/>
  <c r="BY54" i="7"/>
  <c r="BV54" i="7"/>
  <c r="BT54" i="7"/>
  <c r="BR54" i="7"/>
  <c r="BP54" i="7"/>
  <c r="AB54" i="7"/>
  <c r="B54" i="7"/>
  <c r="BZ54" i="7" s="1"/>
  <c r="CE53" i="7"/>
  <c r="CD53" i="7"/>
  <c r="CC53" i="7"/>
  <c r="CA53" i="7"/>
  <c r="BY53" i="7"/>
  <c r="BW53" i="7"/>
  <c r="BV53" i="7"/>
  <c r="BS53" i="7"/>
  <c r="BQ53" i="7"/>
  <c r="AB53" i="7"/>
  <c r="X53" i="7"/>
  <c r="BU53" i="7" s="1"/>
  <c r="B53" i="7"/>
  <c r="CB53" i="7" s="1"/>
  <c r="CE52" i="7"/>
  <c r="CD52" i="7"/>
  <c r="CC52" i="7"/>
  <c r="CB52" i="7"/>
  <c r="CA52" i="7"/>
  <c r="BX52" i="7"/>
  <c r="BW52" i="7"/>
  <c r="BV52" i="7"/>
  <c r="BT52" i="7"/>
  <c r="BS52" i="7"/>
  <c r="BQ52" i="7"/>
  <c r="AB52" i="7"/>
  <c r="X52" i="7"/>
  <c r="B52" i="7"/>
  <c r="CE51" i="7"/>
  <c r="CD51" i="7"/>
  <c r="BY51" i="7"/>
  <c r="BW51" i="7"/>
  <c r="BV51" i="7"/>
  <c r="BU51" i="7"/>
  <c r="AB51" i="7"/>
  <c r="X51" i="7"/>
  <c r="B51" i="7"/>
  <c r="CC51" i="7" s="1"/>
  <c r="CD50" i="7"/>
  <c r="CA50" i="7"/>
  <c r="BZ50" i="7"/>
  <c r="BX50" i="7"/>
  <c r="BV50" i="7"/>
  <c r="BS50" i="7"/>
  <c r="BR50" i="7"/>
  <c r="BQ50" i="7"/>
  <c r="AB50" i="7"/>
  <c r="X50" i="7"/>
  <c r="B50" i="7"/>
  <c r="CC50" i="7" s="1"/>
  <c r="CD49" i="7"/>
  <c r="CC49" i="7"/>
  <c r="BY49" i="7"/>
  <c r="BX49" i="7"/>
  <c r="BV49" i="7"/>
  <c r="BT49" i="7"/>
  <c r="BS49" i="7"/>
  <c r="BQ49" i="7"/>
  <c r="AB49" i="7"/>
  <c r="X49" i="7"/>
  <c r="CB49" i="7" s="1"/>
  <c r="B49" i="7"/>
  <c r="CD48" i="7"/>
  <c r="CB48" i="7"/>
  <c r="CA48" i="7"/>
  <c r="BZ48" i="7"/>
  <c r="BX48" i="7"/>
  <c r="BV48" i="7"/>
  <c r="BU48" i="7"/>
  <c r="BS48" i="7"/>
  <c r="BR48" i="7"/>
  <c r="BQ48" i="7"/>
  <c r="AB48" i="7"/>
  <c r="X48" i="7"/>
  <c r="B48" i="7"/>
  <c r="CC48" i="7" s="1"/>
  <c r="CD47" i="7"/>
  <c r="BV47" i="7"/>
  <c r="BU47" i="7"/>
  <c r="AB47" i="7"/>
  <c r="X47" i="7"/>
  <c r="B47" i="7"/>
  <c r="BY46" i="7"/>
  <c r="AB46" i="7"/>
  <c r="X46" i="7"/>
  <c r="B46" i="7"/>
  <c r="CC46" i="7" s="1"/>
  <c r="CD45" i="7"/>
  <c r="CA45" i="7"/>
  <c r="BZ45" i="7"/>
  <c r="BX45" i="7"/>
  <c r="BV45" i="7"/>
  <c r="BU45" i="7"/>
  <c r="BS45" i="7"/>
  <c r="BR45" i="7"/>
  <c r="BQ45" i="7"/>
  <c r="AB45" i="7"/>
  <c r="CB45" i="7" s="1"/>
  <c r="X45" i="7"/>
  <c r="B45" i="7"/>
  <c r="CC45" i="7" s="1"/>
  <c r="CD44" i="7"/>
  <c r="CC44" i="7"/>
  <c r="BY44" i="7"/>
  <c r="BX44" i="7"/>
  <c r="BV44" i="7"/>
  <c r="BT44" i="7"/>
  <c r="BS44" i="7"/>
  <c r="AB44" i="7"/>
  <c r="X44" i="7"/>
  <c r="B44" i="7"/>
  <c r="CD43" i="7"/>
  <c r="BV43" i="7"/>
  <c r="BQ43" i="7"/>
  <c r="AB43" i="7"/>
  <c r="B43" i="7"/>
  <c r="CD42" i="7"/>
  <c r="CA42" i="7"/>
  <c r="BY42" i="7"/>
  <c r="BV42" i="7"/>
  <c r="BT42" i="7"/>
  <c r="BS42" i="7"/>
  <c r="AB42" i="7"/>
  <c r="X42" i="7"/>
  <c r="B42" i="7"/>
  <c r="CD41" i="7"/>
  <c r="BV41" i="7"/>
  <c r="AB41" i="7"/>
  <c r="B41" i="7"/>
  <c r="CD40" i="7"/>
  <c r="CA40" i="7"/>
  <c r="BZ40" i="7"/>
  <c r="BX40" i="7"/>
  <c r="BV40" i="7"/>
  <c r="BS40" i="7"/>
  <c r="BR40" i="7"/>
  <c r="BQ40" i="7"/>
  <c r="AB40" i="7"/>
  <c r="X40" i="7"/>
  <c r="B40" i="7"/>
  <c r="CC40" i="7" s="1"/>
  <c r="CD39" i="7"/>
  <c r="CC39" i="7"/>
  <c r="BY39" i="7"/>
  <c r="BX39" i="7"/>
  <c r="BV39" i="7"/>
  <c r="BT39" i="7"/>
  <c r="BS39" i="7"/>
  <c r="BQ39" i="7"/>
  <c r="AB39" i="7"/>
  <c r="X39" i="7"/>
  <c r="CB39" i="7" s="1"/>
  <c r="B39" i="7"/>
  <c r="CD38" i="7"/>
  <c r="CB38" i="7"/>
  <c r="CA38" i="7"/>
  <c r="BV38" i="7"/>
  <c r="BU38" i="7"/>
  <c r="BQ38" i="7"/>
  <c r="AB38" i="7"/>
  <c r="B38" i="7"/>
  <c r="CD37" i="7"/>
  <c r="CC37" i="7"/>
  <c r="CA37" i="7"/>
  <c r="BY37" i="7"/>
  <c r="BX37" i="7"/>
  <c r="BV37" i="7"/>
  <c r="BT37" i="7"/>
  <c r="BS37" i="7"/>
  <c r="BR37" i="7"/>
  <c r="BP37" i="7"/>
  <c r="AB37" i="7"/>
  <c r="CB37" i="7" s="1"/>
  <c r="B37" i="7"/>
  <c r="BZ37" i="7" s="1"/>
  <c r="CD36" i="7"/>
  <c r="BX36" i="7"/>
  <c r="BV36" i="7"/>
  <c r="AB36" i="7"/>
  <c r="X36" i="7"/>
  <c r="B36" i="7"/>
  <c r="CB36" i="7" s="1"/>
  <c r="CD35" i="7"/>
  <c r="CB35" i="7"/>
  <c r="CA35" i="7"/>
  <c r="BZ35" i="7"/>
  <c r="BV35" i="7"/>
  <c r="BU35" i="7"/>
  <c r="BS35" i="7"/>
  <c r="BQ35" i="7"/>
  <c r="AB35" i="7"/>
  <c r="B35" i="7"/>
  <c r="CD34" i="7"/>
  <c r="CC34" i="7"/>
  <c r="CB34" i="7"/>
  <c r="BX34" i="7"/>
  <c r="BV34" i="7"/>
  <c r="BS34" i="7"/>
  <c r="BP34" i="7"/>
  <c r="AB34" i="7"/>
  <c r="X34" i="7"/>
  <c r="B34" i="7"/>
  <c r="CD33" i="7"/>
  <c r="CC33" i="7"/>
  <c r="CA33" i="7"/>
  <c r="BV33" i="7"/>
  <c r="BT33" i="7"/>
  <c r="BP33" i="7"/>
  <c r="AB33" i="7"/>
  <c r="BU33" i="7" s="1"/>
  <c r="X33" i="7"/>
  <c r="B33" i="7"/>
  <c r="CD32" i="7"/>
  <c r="CC32" i="7"/>
  <c r="CA32" i="7"/>
  <c r="BY32" i="7"/>
  <c r="BX32" i="7"/>
  <c r="BV32" i="7"/>
  <c r="BT32" i="7"/>
  <c r="BS32" i="7"/>
  <c r="BR32" i="7"/>
  <c r="AB32" i="7"/>
  <c r="X32" i="7"/>
  <c r="B32" i="7"/>
  <c r="CD31" i="7"/>
  <c r="CC31" i="7"/>
  <c r="BV31" i="7"/>
  <c r="BQ31" i="7"/>
  <c r="AB31" i="7"/>
  <c r="X31" i="7"/>
  <c r="B31" i="7"/>
  <c r="CD30" i="7"/>
  <c r="BV30" i="7"/>
  <c r="AB30" i="7"/>
  <c r="X30" i="7"/>
  <c r="B30" i="7"/>
  <c r="BY30" i="7" s="1"/>
  <c r="CD29" i="7"/>
  <c r="BY29" i="7"/>
  <c r="BV29" i="7"/>
  <c r="AB29" i="7"/>
  <c r="X29" i="7"/>
  <c r="B29" i="7"/>
  <c r="CC29" i="7" s="1"/>
  <c r="CD28" i="7"/>
  <c r="CC28" i="7"/>
  <c r="CA28" i="7"/>
  <c r="BY28" i="7"/>
  <c r="BX28" i="7"/>
  <c r="BV28" i="7"/>
  <c r="BT28" i="7"/>
  <c r="BS28" i="7"/>
  <c r="BR28" i="7"/>
  <c r="BP28" i="7"/>
  <c r="AB28" i="7"/>
  <c r="CB28" i="7" s="1"/>
  <c r="B28" i="7"/>
  <c r="BZ28" i="7" s="1"/>
  <c r="CD27" i="7"/>
  <c r="CC27" i="7"/>
  <c r="BV27" i="7"/>
  <c r="BU27" i="7"/>
  <c r="AB27" i="7"/>
  <c r="X27" i="7"/>
  <c r="B27" i="7"/>
  <c r="BX27" i="7" s="1"/>
  <c r="CD26" i="7"/>
  <c r="CA26" i="7"/>
  <c r="BZ26" i="7"/>
  <c r="BX26" i="7"/>
  <c r="BV26" i="7"/>
  <c r="BS26" i="7"/>
  <c r="BR26" i="7"/>
  <c r="BQ26" i="7"/>
  <c r="AB26" i="7"/>
  <c r="BU26" i="7" s="1"/>
  <c r="X26" i="7"/>
  <c r="B26" i="7"/>
  <c r="CC26" i="7" s="1"/>
  <c r="CD25" i="7"/>
  <c r="BV25" i="7"/>
  <c r="AB25" i="7"/>
  <c r="X25" i="7"/>
  <c r="B25" i="7"/>
  <c r="CD24" i="7"/>
  <c r="BZ24" i="7"/>
  <c r="BV24" i="7"/>
  <c r="AB24" i="7"/>
  <c r="X24" i="7"/>
  <c r="B24" i="7"/>
  <c r="CB24" i="7" s="1"/>
  <c r="BZ23" i="7"/>
  <c r="BX23" i="7"/>
  <c r="BT23" i="7"/>
  <c r="BP23" i="7"/>
  <c r="AB23" i="7"/>
  <c r="X23" i="7"/>
  <c r="B23" i="7"/>
  <c r="CD22" i="7"/>
  <c r="CC22" i="7"/>
  <c r="BV22" i="7"/>
  <c r="BT22" i="7"/>
  <c r="AB22" i="7"/>
  <c r="X22" i="7"/>
  <c r="B22" i="7"/>
  <c r="BY22" i="7" s="1"/>
  <c r="BZ21" i="7"/>
  <c r="BX21" i="7"/>
  <c r="BT21" i="7"/>
  <c r="BP21" i="7"/>
  <c r="AB21" i="7"/>
  <c r="X21" i="7"/>
  <c r="B21" i="7"/>
  <c r="CD20" i="7"/>
  <c r="CC20" i="7"/>
  <c r="BV20" i="7"/>
  <c r="BT20" i="7"/>
  <c r="AB20" i="7"/>
  <c r="X20" i="7"/>
  <c r="B20" i="7"/>
  <c r="BY20" i="7" s="1"/>
  <c r="BZ19" i="7"/>
  <c r="BX19" i="7"/>
  <c r="BT19" i="7"/>
  <c r="BP19" i="7"/>
  <c r="AB19" i="7"/>
  <c r="X19" i="7"/>
  <c r="B19" i="7"/>
  <c r="CE18" i="7"/>
  <c r="CD18" i="7"/>
  <c r="BW18" i="7"/>
  <c r="BV18" i="7"/>
  <c r="BP18" i="7"/>
  <c r="AB18" i="7"/>
  <c r="X18" i="7"/>
  <c r="B18" i="7"/>
  <c r="BZ18" i="7" s="1"/>
  <c r="CD17" i="7"/>
  <c r="CC17" i="7"/>
  <c r="BY17" i="7"/>
  <c r="BV17" i="7"/>
  <c r="BT17" i="7"/>
  <c r="BP17" i="7"/>
  <c r="AB17" i="7"/>
  <c r="X17" i="7"/>
  <c r="B17" i="7"/>
  <c r="CD16" i="7"/>
  <c r="CC16" i="7"/>
  <c r="BV16" i="7"/>
  <c r="BT16" i="7"/>
  <c r="AB16" i="7"/>
  <c r="X16" i="7"/>
  <c r="B16" i="7"/>
  <c r="BY16" i="7" s="1"/>
  <c r="CD15" i="7"/>
  <c r="BV15" i="7"/>
  <c r="AB15" i="7"/>
  <c r="X15" i="7"/>
  <c r="B15" i="7"/>
  <c r="CA15" i="7" s="1"/>
  <c r="CC14" i="7"/>
  <c r="BZ14" i="7"/>
  <c r="BY14" i="7"/>
  <c r="BX14" i="7"/>
  <c r="BT14" i="7"/>
  <c r="BS14" i="7"/>
  <c r="BR14" i="7"/>
  <c r="BP14" i="7"/>
  <c r="X14" i="7"/>
  <c r="CB14" i="7" s="1"/>
  <c r="B14" i="7"/>
  <c r="CA14" i="7" s="1"/>
  <c r="CD13" i="7"/>
  <c r="CB13" i="7"/>
  <c r="BZ13" i="7"/>
  <c r="BX13" i="7"/>
  <c r="BV13" i="7"/>
  <c r="BU13" i="7"/>
  <c r="BS13" i="7"/>
  <c r="BQ13" i="7"/>
  <c r="AB13" i="7"/>
  <c r="X13" i="7"/>
  <c r="B13" i="7"/>
  <c r="CA13" i="7" s="1"/>
  <c r="CD12" i="7"/>
  <c r="CA12" i="7"/>
  <c r="BZ12" i="7"/>
  <c r="BX12" i="7"/>
  <c r="BV12" i="7"/>
  <c r="BS12" i="7"/>
  <c r="BR12" i="7"/>
  <c r="BQ12" i="7"/>
  <c r="AB12" i="7"/>
  <c r="X12" i="7"/>
  <c r="X58" i="7" s="1"/>
  <c r="B12" i="7"/>
  <c r="A5" i="7"/>
  <c r="A4" i="7"/>
  <c r="A3" i="7"/>
  <c r="A2" i="7"/>
  <c r="BR15" i="7" l="1"/>
  <c r="CA25" i="7"/>
  <c r="BR25" i="7"/>
  <c r="CB25" i="7"/>
  <c r="BQ25" i="7"/>
  <c r="BY25" i="7"/>
  <c r="BT25" i="7"/>
  <c r="BT30" i="7"/>
  <c r="CB41" i="7"/>
  <c r="BX41" i="7"/>
  <c r="BS41" i="7"/>
  <c r="CA41" i="7"/>
  <c r="BU41" i="7"/>
  <c r="BP41" i="7"/>
  <c r="BZ41" i="7"/>
  <c r="BT41" i="7"/>
  <c r="BR41" i="7"/>
  <c r="BY41" i="7"/>
  <c r="CC25" i="7"/>
  <c r="CB26" i="7"/>
  <c r="BU12" i="7"/>
  <c r="BP16" i="7"/>
  <c r="BZ17" i="7"/>
  <c r="BU17" i="7"/>
  <c r="BQ17" i="7"/>
  <c r="AY17" i="7" s="1"/>
  <c r="CB17" i="7"/>
  <c r="BX17" i="7"/>
  <c r="BS17" i="7"/>
  <c r="BR17" i="7"/>
  <c r="CA17" i="7"/>
  <c r="BT18" i="7"/>
  <c r="CC19" i="7"/>
  <c r="BY19" i="7"/>
  <c r="BS19" i="7"/>
  <c r="CA19" i="7"/>
  <c r="BU19" i="7"/>
  <c r="BQ19" i="7"/>
  <c r="AY19" i="7" s="1"/>
  <c r="BR19" i="7"/>
  <c r="CB19" i="7"/>
  <c r="BP20" i="7"/>
  <c r="CA21" i="7"/>
  <c r="BU21" i="7"/>
  <c r="BQ21" i="7"/>
  <c r="CC21" i="7"/>
  <c r="BY21" i="7"/>
  <c r="BS21" i="7"/>
  <c r="AY21" i="7" s="1"/>
  <c r="BR21" i="7"/>
  <c r="CB21" i="7"/>
  <c r="BP22" i="7"/>
  <c r="CC23" i="7"/>
  <c r="BY23" i="7"/>
  <c r="BS23" i="7"/>
  <c r="CA23" i="7"/>
  <c r="BU23" i="7"/>
  <c r="AY23" i="7" s="1"/>
  <c r="BQ23" i="7"/>
  <c r="BR23" i="7"/>
  <c r="CB23" i="7"/>
  <c r="BQ24" i="7"/>
  <c r="BP27" i="7"/>
  <c r="BQ29" i="7"/>
  <c r="BQ36" i="7"/>
  <c r="CB40" i="7"/>
  <c r="BU40" i="7"/>
  <c r="BQ41" i="7"/>
  <c r="BZ15" i="7"/>
  <c r="BU15" i="7"/>
  <c r="BQ15" i="7"/>
  <c r="CB15" i="7"/>
  <c r="BX15" i="7"/>
  <c r="BS15" i="7"/>
  <c r="BS25" i="7"/>
  <c r="BZ25" i="7"/>
  <c r="BZ30" i="7"/>
  <c r="BU30" i="7"/>
  <c r="BQ30" i="7"/>
  <c r="CC30" i="7"/>
  <c r="BX30" i="7"/>
  <c r="BR30" i="7"/>
  <c r="CA30" i="7"/>
  <c r="BS30" i="7"/>
  <c r="CC41" i="7"/>
  <c r="AB58" i="7"/>
  <c r="BT15" i="7"/>
  <c r="CC15" i="7"/>
  <c r="CA18" i="7"/>
  <c r="BS18" i="7"/>
  <c r="CC18" i="7"/>
  <c r="BY18" i="7"/>
  <c r="BU18" i="7"/>
  <c r="BQ18" i="7"/>
  <c r="AY18" i="7" s="1"/>
  <c r="BR18" i="7"/>
  <c r="BX18" i="7"/>
  <c r="BU25" i="7"/>
  <c r="CB31" i="7"/>
  <c r="BX31" i="7"/>
  <c r="BS31" i="7"/>
  <c r="BZ31" i="7"/>
  <c r="BT31" i="7"/>
  <c r="CA31" i="7"/>
  <c r="BR31" i="7"/>
  <c r="BP31" i="7"/>
  <c r="BU31" i="7"/>
  <c r="CB50" i="7"/>
  <c r="BU50" i="7"/>
  <c r="CB12" i="7"/>
  <c r="BP15" i="7"/>
  <c r="BY15" i="7"/>
  <c r="CB16" i="7"/>
  <c r="BX16" i="7"/>
  <c r="BS16" i="7"/>
  <c r="BZ16" i="7"/>
  <c r="BU16" i="7"/>
  <c r="BQ16" i="7"/>
  <c r="BR16" i="7"/>
  <c r="CA16" i="7"/>
  <c r="CB18" i="7"/>
  <c r="CB20" i="7"/>
  <c r="BX20" i="7"/>
  <c r="BS20" i="7"/>
  <c r="BZ20" i="7"/>
  <c r="BU20" i="7"/>
  <c r="BQ20" i="7"/>
  <c r="BR20" i="7"/>
  <c r="CA20" i="7"/>
  <c r="BZ22" i="7"/>
  <c r="BU22" i="7"/>
  <c r="BQ22" i="7"/>
  <c r="CB22" i="7"/>
  <c r="BX22" i="7"/>
  <c r="BS22" i="7"/>
  <c r="BR22" i="7"/>
  <c r="CA22" i="7"/>
  <c r="CC24" i="7"/>
  <c r="BY24" i="7"/>
  <c r="BT24" i="7"/>
  <c r="BP24" i="7"/>
  <c r="AY24" i="7" s="1"/>
  <c r="CA24" i="7"/>
  <c r="BU24" i="7"/>
  <c r="BX24" i="7"/>
  <c r="BR24" i="7"/>
  <c r="BS24" i="7"/>
  <c r="BP25" i="7"/>
  <c r="BX25" i="7"/>
  <c r="CA27" i="7"/>
  <c r="BR27" i="7"/>
  <c r="BY27" i="7"/>
  <c r="BT27" i="7"/>
  <c r="CB27" i="7"/>
  <c r="BQ27" i="7"/>
  <c r="BS27" i="7"/>
  <c r="BZ27" i="7"/>
  <c r="CB29" i="7"/>
  <c r="BX29" i="7"/>
  <c r="BS29" i="7"/>
  <c r="CA29" i="7"/>
  <c r="BU29" i="7"/>
  <c r="BZ29" i="7"/>
  <c r="BR29" i="7"/>
  <c r="BP29" i="7"/>
  <c r="BT29" i="7"/>
  <c r="BP30" i="7"/>
  <c r="CB30" i="7"/>
  <c r="BY31" i="7"/>
  <c r="CA36" i="7"/>
  <c r="BR36" i="7"/>
  <c r="BY36" i="7"/>
  <c r="BT36" i="7"/>
  <c r="BZ36" i="7"/>
  <c r="BS36" i="7"/>
  <c r="CC36" i="7"/>
  <c r="BP36" i="7"/>
  <c r="BU36" i="7"/>
  <c r="CC43" i="7"/>
  <c r="BY43" i="7"/>
  <c r="BT43" i="7"/>
  <c r="BP43" i="7"/>
  <c r="CA43" i="7"/>
  <c r="BU43" i="7"/>
  <c r="BZ43" i="7"/>
  <c r="BS43" i="7"/>
  <c r="BX43" i="7"/>
  <c r="BR43" i="7"/>
  <c r="CB43" i="7"/>
  <c r="CA78" i="7"/>
  <c r="BS78" i="7"/>
  <c r="BY78" i="7"/>
  <c r="BP78" i="7"/>
  <c r="BR78" i="7"/>
  <c r="BX78" i="7"/>
  <c r="BQ78" i="7"/>
  <c r="BY134" i="7"/>
  <c r="BQ134" i="7"/>
  <c r="X134" i="7" s="1"/>
  <c r="BY138" i="7"/>
  <c r="BQ138" i="7"/>
  <c r="X138" i="7" s="1"/>
  <c r="BY142" i="7"/>
  <c r="BQ142" i="7"/>
  <c r="X142" i="7" s="1"/>
  <c r="BY146" i="7"/>
  <c r="BQ146" i="7"/>
  <c r="X146" i="7" s="1"/>
  <c r="BY150" i="7"/>
  <c r="BQ150" i="7"/>
  <c r="X150" i="7" s="1"/>
  <c r="BY154" i="7"/>
  <c r="BQ154" i="7"/>
  <c r="X154" i="7" s="1"/>
  <c r="BY158" i="7"/>
  <c r="BQ158" i="7"/>
  <c r="X158" i="7" s="1"/>
  <c r="BY162" i="7"/>
  <c r="BQ162" i="7"/>
  <c r="X162" i="7" s="1"/>
  <c r="BY166" i="7"/>
  <c r="BQ166" i="7"/>
  <c r="X166" i="7" s="1"/>
  <c r="BY170" i="7"/>
  <c r="BQ170" i="7"/>
  <c r="X170" i="7" s="1"/>
  <c r="BY174" i="7"/>
  <c r="BQ174" i="7"/>
  <c r="X174" i="7" s="1"/>
  <c r="BP13" i="7"/>
  <c r="BT13" i="7"/>
  <c r="BY13" i="7"/>
  <c r="CC13" i="7"/>
  <c r="BP46" i="7"/>
  <c r="CB55" i="7"/>
  <c r="BX55" i="7"/>
  <c r="BS55" i="7"/>
  <c r="BZ55" i="7"/>
  <c r="BU55" i="7"/>
  <c r="BQ55" i="7"/>
  <c r="AY55" i="7" s="1"/>
  <c r="CC55" i="7"/>
  <c r="BT55" i="7"/>
  <c r="BR55" i="7"/>
  <c r="BR56" i="7"/>
  <c r="BZ78" i="7"/>
  <c r="X82" i="7"/>
  <c r="X125" i="7"/>
  <c r="BY135" i="7"/>
  <c r="BQ135" i="7"/>
  <c r="X135" i="7" s="1"/>
  <c r="BY139" i="7"/>
  <c r="BQ139" i="7"/>
  <c r="X139" i="7" s="1"/>
  <c r="BY143" i="7"/>
  <c r="BQ143" i="7"/>
  <c r="X143" i="7" s="1"/>
  <c r="BY147" i="7"/>
  <c r="BQ147" i="7"/>
  <c r="X147" i="7" s="1"/>
  <c r="BY151" i="7"/>
  <c r="BQ151" i="7"/>
  <c r="X151" i="7" s="1"/>
  <c r="BY155" i="7"/>
  <c r="BQ155" i="7"/>
  <c r="X155" i="7" s="1"/>
  <c r="BY159" i="7"/>
  <c r="BQ159" i="7"/>
  <c r="X159" i="7" s="1"/>
  <c r="BY163" i="7"/>
  <c r="BQ163" i="7"/>
  <c r="X163" i="7" s="1"/>
  <c r="BY167" i="7"/>
  <c r="BQ167" i="7"/>
  <c r="X167" i="7" s="1"/>
  <c r="BY171" i="7"/>
  <c r="BQ171" i="7"/>
  <c r="X171" i="7" s="1"/>
  <c r="B175" i="7"/>
  <c r="CB46" i="7"/>
  <c r="BX46" i="7"/>
  <c r="BR46" i="7"/>
  <c r="CA46" i="7"/>
  <c r="BT46" i="7"/>
  <c r="BZ46" i="7"/>
  <c r="BS46" i="7"/>
  <c r="BQ46" i="7"/>
  <c r="CA47" i="7"/>
  <c r="BR47" i="7"/>
  <c r="CC47" i="7"/>
  <c r="BX47" i="7"/>
  <c r="BS47" i="7"/>
  <c r="CB47" i="7"/>
  <c r="BQ47" i="7"/>
  <c r="BP47" i="7"/>
  <c r="AY47" i="7" s="1"/>
  <c r="BY47" i="7"/>
  <c r="BZ51" i="7"/>
  <c r="BR51" i="7"/>
  <c r="CB51" i="7"/>
  <c r="BS51" i="7"/>
  <c r="CA51" i="7"/>
  <c r="BQ51" i="7"/>
  <c r="BP51" i="7"/>
  <c r="AY51" i="7" s="1"/>
  <c r="BZ56" i="7"/>
  <c r="BU56" i="7"/>
  <c r="BQ56" i="7"/>
  <c r="CB56" i="7"/>
  <c r="BX56" i="7"/>
  <c r="BS56" i="7"/>
  <c r="BY56" i="7"/>
  <c r="BP56" i="7"/>
  <c r="AY56" i="7" s="1"/>
  <c r="BT56" i="7"/>
  <c r="BY77" i="7"/>
  <c r="BQ77" i="7"/>
  <c r="BX77" i="7"/>
  <c r="CA77" i="7"/>
  <c r="BR77" i="7"/>
  <c r="BS77" i="7"/>
  <c r="BP77" i="7"/>
  <c r="X77" i="7" s="1"/>
  <c r="B58" i="7"/>
  <c r="BP12" i="7"/>
  <c r="BT12" i="7"/>
  <c r="BY12" i="7"/>
  <c r="CC12" i="7"/>
  <c r="BR13" i="7"/>
  <c r="BQ14" i="7"/>
  <c r="AY14" i="7" s="1"/>
  <c r="BU14" i="7"/>
  <c r="CB33" i="7"/>
  <c r="BX33" i="7"/>
  <c r="BS33" i="7"/>
  <c r="BY33" i="7"/>
  <c r="BR33" i="7"/>
  <c r="BQ33" i="7"/>
  <c r="AY33" i="7" s="1"/>
  <c r="BZ33" i="7"/>
  <c r="BZ34" i="7"/>
  <c r="BU34" i="7"/>
  <c r="BQ34" i="7"/>
  <c r="AY34" i="7" s="1"/>
  <c r="CA34" i="7"/>
  <c r="BT34" i="7"/>
  <c r="BR34" i="7"/>
  <c r="BY34" i="7"/>
  <c r="BU46" i="7"/>
  <c r="BT47" i="7"/>
  <c r="BZ47" i="7"/>
  <c r="BT51" i="7"/>
  <c r="BX51" i="7"/>
  <c r="BY55" i="7"/>
  <c r="BZ77" i="7"/>
  <c r="CC38" i="7"/>
  <c r="BY38" i="7"/>
  <c r="BT38" i="7"/>
  <c r="BP38" i="7"/>
  <c r="BR38" i="7"/>
  <c r="BX38" i="7"/>
  <c r="BZ42" i="7"/>
  <c r="BU42" i="7"/>
  <c r="BQ42" i="7"/>
  <c r="BP42" i="7"/>
  <c r="CB42" i="7"/>
  <c r="CA44" i="7"/>
  <c r="BR44" i="7"/>
  <c r="BP44" i="7"/>
  <c r="BU44" i="7"/>
  <c r="BZ44" i="7"/>
  <c r="AY57" i="7"/>
  <c r="BZ73" i="7"/>
  <c r="BR73" i="7"/>
  <c r="Y73" i="7" s="1"/>
  <c r="CB73" i="7"/>
  <c r="BT73" i="7"/>
  <c r="BS73" i="7"/>
  <c r="BY136" i="7"/>
  <c r="BQ136" i="7"/>
  <c r="X136" i="7" s="1"/>
  <c r="BY140" i="7"/>
  <c r="BQ140" i="7"/>
  <c r="X140" i="7" s="1"/>
  <c r="BY144" i="7"/>
  <c r="BQ144" i="7"/>
  <c r="X144" i="7" s="1"/>
  <c r="BY148" i="7"/>
  <c r="BQ148" i="7"/>
  <c r="X148" i="7" s="1"/>
  <c r="BY152" i="7"/>
  <c r="BQ152" i="7"/>
  <c r="X152" i="7" s="1"/>
  <c r="BY156" i="7"/>
  <c r="BQ156" i="7"/>
  <c r="X156" i="7" s="1"/>
  <c r="BY160" i="7"/>
  <c r="BQ160" i="7"/>
  <c r="X160" i="7" s="1"/>
  <c r="BY164" i="7"/>
  <c r="BQ164" i="7"/>
  <c r="X164" i="7" s="1"/>
  <c r="BY168" i="7"/>
  <c r="BQ168" i="7"/>
  <c r="X168" i="7" s="1"/>
  <c r="BY172" i="7"/>
  <c r="BQ172" i="7"/>
  <c r="X172" i="7" s="1"/>
  <c r="BZ32" i="7"/>
  <c r="BU32" i="7"/>
  <c r="BQ32" i="7"/>
  <c r="BP32" i="7"/>
  <c r="AY32" i="7" s="1"/>
  <c r="CB32" i="7"/>
  <c r="CC35" i="7"/>
  <c r="BY35" i="7"/>
  <c r="BT35" i="7"/>
  <c r="BP35" i="7"/>
  <c r="AY35" i="7" s="1"/>
  <c r="BR35" i="7"/>
  <c r="BX35" i="7"/>
  <c r="BS38" i="7"/>
  <c r="BZ38" i="7"/>
  <c r="CA39" i="7"/>
  <c r="BR39" i="7"/>
  <c r="BP39" i="7"/>
  <c r="BU39" i="7"/>
  <c r="BZ39" i="7"/>
  <c r="BR42" i="7"/>
  <c r="BX42" i="7"/>
  <c r="CC42" i="7"/>
  <c r="BQ44" i="7"/>
  <c r="CB44" i="7"/>
  <c r="CA49" i="7"/>
  <c r="BR49" i="7"/>
  <c r="BP49" i="7"/>
  <c r="BU49" i="7"/>
  <c r="BZ49" i="7"/>
  <c r="BZ52" i="7"/>
  <c r="BR52" i="7"/>
  <c r="BP52" i="7"/>
  <c r="BU52" i="7"/>
  <c r="BY52" i="7"/>
  <c r="CB57" i="7"/>
  <c r="BX57" i="7"/>
  <c r="BS57" i="7"/>
  <c r="BZ57" i="7"/>
  <c r="BU57" i="7"/>
  <c r="BQ57" i="7"/>
  <c r="BR57" i="7"/>
  <c r="CA57" i="7"/>
  <c r="BY73" i="7"/>
  <c r="BY133" i="7"/>
  <c r="BQ133" i="7"/>
  <c r="X133" i="7" s="1"/>
  <c r="BY137" i="7"/>
  <c r="BQ137" i="7"/>
  <c r="X137" i="7" s="1"/>
  <c r="BY141" i="7"/>
  <c r="BQ141" i="7"/>
  <c r="X141" i="7" s="1"/>
  <c r="BY145" i="7"/>
  <c r="BQ145" i="7"/>
  <c r="X145" i="7" s="1"/>
  <c r="BY149" i="7"/>
  <c r="BQ149" i="7"/>
  <c r="X149" i="7" s="1"/>
  <c r="BY153" i="7"/>
  <c r="BQ153" i="7"/>
  <c r="X153" i="7" s="1"/>
  <c r="BY157" i="7"/>
  <c r="BQ157" i="7"/>
  <c r="X157" i="7" s="1"/>
  <c r="BY161" i="7"/>
  <c r="BQ161" i="7"/>
  <c r="X161" i="7" s="1"/>
  <c r="BY165" i="7"/>
  <c r="BQ165" i="7"/>
  <c r="X165" i="7" s="1"/>
  <c r="BY169" i="7"/>
  <c r="BQ169" i="7"/>
  <c r="X169" i="7" s="1"/>
  <c r="BY173" i="7"/>
  <c r="BQ173" i="7"/>
  <c r="X173" i="7" s="1"/>
  <c r="BP26" i="7"/>
  <c r="BT26" i="7"/>
  <c r="BY26" i="7"/>
  <c r="BQ28" i="7"/>
  <c r="AY28" i="7" s="1"/>
  <c r="BU28" i="7"/>
  <c r="BQ37" i="7"/>
  <c r="BU37" i="7"/>
  <c r="BP40" i="7"/>
  <c r="AY40" i="7" s="1"/>
  <c r="BT40" i="7"/>
  <c r="BY40" i="7"/>
  <c r="BP45" i="7"/>
  <c r="AY45" i="7" s="1"/>
  <c r="BT45" i="7"/>
  <c r="BY45" i="7"/>
  <c r="BP48" i="7"/>
  <c r="BT48" i="7"/>
  <c r="BY48" i="7"/>
  <c r="BP50" i="7"/>
  <c r="BT50" i="7"/>
  <c r="BY50" i="7"/>
  <c r="BR53" i="7"/>
  <c r="BZ53" i="7"/>
  <c r="BS54" i="7"/>
  <c r="BX54" i="7"/>
  <c r="CB54" i="7"/>
  <c r="BS62" i="7"/>
  <c r="Y62" i="7" s="1"/>
  <c r="BQ63" i="7"/>
  <c r="BY63" i="7"/>
  <c r="BS64" i="7"/>
  <c r="Y64" i="7" s="1"/>
  <c r="BQ65" i="7"/>
  <c r="BY65" i="7"/>
  <c r="BS66" i="7"/>
  <c r="Y66" i="7" s="1"/>
  <c r="BQ67" i="7"/>
  <c r="Y67" i="7" s="1"/>
  <c r="BY67" i="7"/>
  <c r="BS68" i="7"/>
  <c r="Y68" i="7" s="1"/>
  <c r="BQ69" i="7"/>
  <c r="Y69" i="7" s="1"/>
  <c r="BY69" i="7"/>
  <c r="BS70" i="7"/>
  <c r="Y70" i="7" s="1"/>
  <c r="BQ71" i="7"/>
  <c r="BY71" i="7"/>
  <c r="BS72" i="7"/>
  <c r="Y72" i="7" s="1"/>
  <c r="BY79" i="7"/>
  <c r="BQ79" i="7"/>
  <c r="BX79" i="7"/>
  <c r="CC125" i="7"/>
  <c r="BU125" i="7"/>
  <c r="BY125" i="7"/>
  <c r="BQ125" i="7"/>
  <c r="AL125" i="7" s="1"/>
  <c r="CB125" i="7"/>
  <c r="BP53" i="7"/>
  <c r="BT53" i="7"/>
  <c r="BX53" i="7"/>
  <c r="BQ54" i="7"/>
  <c r="AY54" i="7" s="1"/>
  <c r="BU54" i="7"/>
  <c r="BS63" i="7"/>
  <c r="CA63" i="7"/>
  <c r="BS65" i="7"/>
  <c r="BS67" i="7"/>
  <c r="BS69" i="7"/>
  <c r="BS71" i="7"/>
  <c r="BZ80" i="7"/>
  <c r="BQ80" i="7"/>
  <c r="X80" i="7" s="1"/>
  <c r="BX80" i="7"/>
  <c r="BZ81" i="7"/>
  <c r="BQ81" i="7"/>
  <c r="X81" i="7" s="1"/>
  <c r="CA79" i="7"/>
  <c r="BS79" i="7"/>
  <c r="BX81" i="7"/>
  <c r="BZ82" i="7"/>
  <c r="BQ82" i="7"/>
  <c r="BX82" i="7"/>
  <c r="BZ83" i="7"/>
  <c r="BQ83" i="7"/>
  <c r="X83" i="7" s="1"/>
  <c r="BX83" i="7"/>
  <c r="BZ84" i="7"/>
  <c r="BQ84" i="7"/>
  <c r="X84" i="7" s="1"/>
  <c r="BX84" i="7"/>
  <c r="BZ85" i="7"/>
  <c r="BQ85" i="7"/>
  <c r="X85" i="7" s="1"/>
  <c r="BX85" i="7"/>
  <c r="BZ86" i="7"/>
  <c r="BQ86" i="7"/>
  <c r="X86" i="7" s="1"/>
  <c r="BX86" i="7"/>
  <c r="BZ87" i="7"/>
  <c r="BQ87" i="7"/>
  <c r="X87" i="7" s="1"/>
  <c r="BX87" i="7"/>
  <c r="BR117" i="7"/>
  <c r="CB117" i="7"/>
  <c r="BR118" i="7"/>
  <c r="CB118" i="7"/>
  <c r="BR119" i="7"/>
  <c r="CB119" i="7"/>
  <c r="BR120" i="7"/>
  <c r="CB120" i="7"/>
  <c r="BR121" i="7"/>
  <c r="CB121" i="7"/>
  <c r="BR122" i="7"/>
  <c r="CB122" i="7"/>
  <c r="BR123" i="7"/>
  <c r="CB123" i="7"/>
  <c r="BR124" i="7"/>
  <c r="CB124" i="7"/>
  <c r="BP117" i="7"/>
  <c r="AL117" i="7" s="1"/>
  <c r="BX117" i="7"/>
  <c r="BP118" i="7"/>
  <c r="AL118" i="7" s="1"/>
  <c r="BP119" i="7"/>
  <c r="BP120" i="7"/>
  <c r="AL120" i="7" s="1"/>
  <c r="BP121" i="7"/>
  <c r="AL121" i="7" s="1"/>
  <c r="BP122" i="7"/>
  <c r="AL122" i="7" s="1"/>
  <c r="BP123" i="7"/>
  <c r="BP124" i="7"/>
  <c r="AL124" i="7" s="1"/>
  <c r="BC184" i="6"/>
  <c r="W175" i="6"/>
  <c r="V175" i="6"/>
  <c r="U175" i="6"/>
  <c r="T175" i="6"/>
  <c r="S175" i="6"/>
  <c r="R175" i="6"/>
  <c r="Q175" i="6"/>
  <c r="P175" i="6"/>
  <c r="O175" i="6"/>
  <c r="N175" i="6"/>
  <c r="M175" i="6"/>
  <c r="L175" i="6"/>
  <c r="K175" i="6"/>
  <c r="J175" i="6"/>
  <c r="I175" i="6"/>
  <c r="H175" i="6"/>
  <c r="G175" i="6"/>
  <c r="F175" i="6"/>
  <c r="E175" i="6"/>
  <c r="D175" i="6"/>
  <c r="C175" i="6"/>
  <c r="B174" i="6"/>
  <c r="B173" i="6"/>
  <c r="B172" i="6"/>
  <c r="B171" i="6"/>
  <c r="B170" i="6"/>
  <c r="B169" i="6"/>
  <c r="B168" i="6"/>
  <c r="B167" i="6"/>
  <c r="B166" i="6"/>
  <c r="B165" i="6"/>
  <c r="B164" i="6"/>
  <c r="B163" i="6"/>
  <c r="B162" i="6"/>
  <c r="B161" i="6"/>
  <c r="B160" i="6"/>
  <c r="B159" i="6"/>
  <c r="B158" i="6"/>
  <c r="B157" i="6"/>
  <c r="B156" i="6"/>
  <c r="B155" i="6"/>
  <c r="B154" i="6"/>
  <c r="B153" i="6"/>
  <c r="B152" i="6"/>
  <c r="B151" i="6"/>
  <c r="B150" i="6"/>
  <c r="B149" i="6"/>
  <c r="B148" i="6"/>
  <c r="B147" i="6"/>
  <c r="B146" i="6"/>
  <c r="B145" i="6"/>
  <c r="B144" i="6"/>
  <c r="B143" i="6"/>
  <c r="B142" i="6"/>
  <c r="B141" i="6"/>
  <c r="B140" i="6"/>
  <c r="B139" i="6"/>
  <c r="B138" i="6"/>
  <c r="B137" i="6"/>
  <c r="B136" i="6"/>
  <c r="B135" i="6"/>
  <c r="B134" i="6"/>
  <c r="B133" i="6"/>
  <c r="BX125" i="6"/>
  <c r="BP125" i="6"/>
  <c r="AK125" i="6"/>
  <c r="AJ125" i="6"/>
  <c r="AI125" i="6"/>
  <c r="AH125" i="6"/>
  <c r="AG125" i="6"/>
  <c r="AF125" i="6"/>
  <c r="AE125" i="6"/>
  <c r="AD125" i="6"/>
  <c r="AC125" i="6"/>
  <c r="AA125" i="6"/>
  <c r="Z125" i="6"/>
  <c r="Y125" i="6"/>
  <c r="W125" i="6"/>
  <c r="V125" i="6"/>
  <c r="U125" i="6"/>
  <c r="T125" i="6"/>
  <c r="S125" i="6"/>
  <c r="R125" i="6"/>
  <c r="Q125" i="6"/>
  <c r="P125" i="6"/>
  <c r="O125" i="6"/>
  <c r="N125" i="6"/>
  <c r="M125" i="6"/>
  <c r="L125" i="6"/>
  <c r="K125" i="6"/>
  <c r="J125" i="6"/>
  <c r="I125" i="6"/>
  <c r="H125" i="6"/>
  <c r="G125" i="6"/>
  <c r="F125" i="6"/>
  <c r="E125" i="6"/>
  <c r="D125" i="6"/>
  <c r="C125" i="6"/>
  <c r="BY124" i="6"/>
  <c r="BR124" i="6"/>
  <c r="BQ124" i="6"/>
  <c r="AB124" i="6"/>
  <c r="CB124" i="6" s="1"/>
  <c r="X124" i="6"/>
  <c r="B124" i="6"/>
  <c r="BX124" i="6" s="1"/>
  <c r="BY123" i="6"/>
  <c r="BR123" i="6"/>
  <c r="BQ123" i="6"/>
  <c r="AB123" i="6"/>
  <c r="X123" i="6"/>
  <c r="CB123" i="6" s="1"/>
  <c r="B123" i="6"/>
  <c r="BX123" i="6" s="1"/>
  <c r="BY122" i="6"/>
  <c r="BR122" i="6"/>
  <c r="BQ122" i="6"/>
  <c r="AB122" i="6"/>
  <c r="CB122" i="6" s="1"/>
  <c r="X122" i="6"/>
  <c r="B122" i="6"/>
  <c r="BX122" i="6" s="1"/>
  <c r="BY121" i="6"/>
  <c r="BR121" i="6"/>
  <c r="BQ121" i="6"/>
  <c r="AB121" i="6"/>
  <c r="X121" i="6"/>
  <c r="CB121" i="6" s="1"/>
  <c r="B121" i="6"/>
  <c r="BX121" i="6" s="1"/>
  <c r="BY120" i="6"/>
  <c r="BR120" i="6"/>
  <c r="BQ120" i="6"/>
  <c r="AB120" i="6"/>
  <c r="CB120" i="6" s="1"/>
  <c r="X120" i="6"/>
  <c r="B120" i="6"/>
  <c r="BX120" i="6" s="1"/>
  <c r="BY119" i="6"/>
  <c r="BR119" i="6"/>
  <c r="BQ119" i="6"/>
  <c r="AB119" i="6"/>
  <c r="X119" i="6"/>
  <c r="CB119" i="6" s="1"/>
  <c r="B119" i="6"/>
  <c r="BX119" i="6" s="1"/>
  <c r="BY118" i="6"/>
  <c r="BR118" i="6"/>
  <c r="BQ118" i="6"/>
  <c r="AB118" i="6"/>
  <c r="AB125" i="6" s="1"/>
  <c r="X118" i="6"/>
  <c r="B118" i="6"/>
  <c r="BX118" i="6" s="1"/>
  <c r="BY117" i="6"/>
  <c r="BR117" i="6"/>
  <c r="BQ117" i="6"/>
  <c r="AB117" i="6"/>
  <c r="X117" i="6"/>
  <c r="CB117" i="6" s="1"/>
  <c r="B117" i="6"/>
  <c r="B125" i="6" s="1"/>
  <c r="C92" i="6"/>
  <c r="BX91" i="6"/>
  <c r="BP91" i="6"/>
  <c r="C91" i="6" s="1"/>
  <c r="BX90" i="6"/>
  <c r="BP90" i="6"/>
  <c r="C90" i="6" s="1"/>
  <c r="BX87" i="6"/>
  <c r="C87" i="6"/>
  <c r="BR87" i="6" s="1"/>
  <c r="BX86" i="6"/>
  <c r="C86" i="6"/>
  <c r="BR86" i="6" s="1"/>
  <c r="BX85" i="6"/>
  <c r="C85" i="6"/>
  <c r="BR85" i="6" s="1"/>
  <c r="BX84" i="6"/>
  <c r="C84" i="6"/>
  <c r="BR84" i="6" s="1"/>
  <c r="BX83" i="6"/>
  <c r="C83" i="6"/>
  <c r="BR83" i="6" s="1"/>
  <c r="BY82" i="6"/>
  <c r="BR82" i="6"/>
  <c r="BP82" i="6"/>
  <c r="C82" i="6"/>
  <c r="BY81" i="6"/>
  <c r="BR81" i="6"/>
  <c r="C81" i="6"/>
  <c r="BP81" i="6" s="1"/>
  <c r="BY80" i="6"/>
  <c r="BR80" i="6"/>
  <c r="BP80" i="6"/>
  <c r="C80" i="6"/>
  <c r="BX79" i="6"/>
  <c r="BQ79" i="6"/>
  <c r="C79" i="6"/>
  <c r="BZ79" i="6" s="1"/>
  <c r="BZ78" i="6"/>
  <c r="BX78" i="6"/>
  <c r="BQ78" i="6"/>
  <c r="BP78" i="6"/>
  <c r="C78" i="6"/>
  <c r="BY78" i="6" s="1"/>
  <c r="BY77" i="6"/>
  <c r="BQ77" i="6"/>
  <c r="C77" i="6"/>
  <c r="BZ77" i="6" s="1"/>
  <c r="X73" i="6"/>
  <c r="W73" i="6"/>
  <c r="V73" i="6"/>
  <c r="U73" i="6"/>
  <c r="T73" i="6"/>
  <c r="S73" i="6"/>
  <c r="R73" i="6"/>
  <c r="Q73" i="6"/>
  <c r="P73" i="6"/>
  <c r="O73" i="6"/>
  <c r="N73" i="6"/>
  <c r="M73" i="6"/>
  <c r="L73" i="6"/>
  <c r="K73" i="6"/>
  <c r="J73" i="6"/>
  <c r="I73" i="6"/>
  <c r="H73" i="6"/>
  <c r="G73" i="6"/>
  <c r="F73" i="6"/>
  <c r="E73" i="6"/>
  <c r="D73" i="6"/>
  <c r="BY72" i="6"/>
  <c r="BS72" i="6"/>
  <c r="BQ72" i="6"/>
  <c r="C72" i="6"/>
  <c r="C71" i="6"/>
  <c r="CA71" i="6" s="1"/>
  <c r="CA70" i="6"/>
  <c r="BQ70" i="6"/>
  <c r="C70" i="6"/>
  <c r="BS69" i="6"/>
  <c r="BQ69" i="6"/>
  <c r="C69" i="6"/>
  <c r="BY69" i="6" s="1"/>
  <c r="BY68" i="6"/>
  <c r="BS68" i="6"/>
  <c r="BQ68" i="6"/>
  <c r="C68" i="6"/>
  <c r="BY67" i="6"/>
  <c r="C67" i="6"/>
  <c r="C66" i="6"/>
  <c r="CA66" i="6" s="1"/>
  <c r="BS65" i="6"/>
  <c r="BQ65" i="6"/>
  <c r="C65" i="6"/>
  <c r="BY65" i="6" s="1"/>
  <c r="BY64" i="6"/>
  <c r="BS64" i="6"/>
  <c r="BQ64" i="6"/>
  <c r="C64" i="6"/>
  <c r="CA63" i="6"/>
  <c r="C63" i="6"/>
  <c r="BQ62" i="6"/>
  <c r="C62" i="6"/>
  <c r="AX58" i="6"/>
  <c r="AW58" i="6"/>
  <c r="AV58" i="6"/>
  <c r="AU58" i="6"/>
  <c r="AT58" i="6"/>
  <c r="AS58" i="6"/>
  <c r="AR58" i="6"/>
  <c r="AQ58" i="6"/>
  <c r="AP58" i="6"/>
  <c r="AN58" i="6"/>
  <c r="AM58" i="6"/>
  <c r="AL58" i="6"/>
  <c r="AK58" i="6"/>
  <c r="AJ58" i="6"/>
  <c r="AI58" i="6"/>
  <c r="AH58" i="6"/>
  <c r="AG58" i="6"/>
  <c r="AF58" i="6"/>
  <c r="AE58" i="6"/>
  <c r="AD58" i="6"/>
  <c r="AC58" i="6"/>
  <c r="AA58" i="6"/>
  <c r="Z58" i="6"/>
  <c r="Y58" i="6"/>
  <c r="CD58" i="6" s="1"/>
  <c r="W58" i="6"/>
  <c r="V58" i="6"/>
  <c r="U58" i="6"/>
  <c r="T58" i="6"/>
  <c r="S58" i="6"/>
  <c r="R58" i="6"/>
  <c r="Q58" i="6"/>
  <c r="P58" i="6"/>
  <c r="O58" i="6"/>
  <c r="N58" i="6"/>
  <c r="M58" i="6"/>
  <c r="L58" i="6"/>
  <c r="K58" i="6"/>
  <c r="J58" i="6"/>
  <c r="I58" i="6"/>
  <c r="H58" i="6"/>
  <c r="G58" i="6"/>
  <c r="F58" i="6"/>
  <c r="E58" i="6"/>
  <c r="D58" i="6"/>
  <c r="C58" i="6"/>
  <c r="CD57" i="6"/>
  <c r="BZ57" i="6"/>
  <c r="BX57" i="6"/>
  <c r="BV57" i="6"/>
  <c r="BS57" i="6"/>
  <c r="BR57" i="6"/>
  <c r="BQ57" i="6"/>
  <c r="AB57" i="6"/>
  <c r="X57" i="6"/>
  <c r="B57" i="6"/>
  <c r="CA57" i="6" s="1"/>
  <c r="CD56" i="6"/>
  <c r="BZ56" i="6"/>
  <c r="BX56" i="6"/>
  <c r="BV56" i="6"/>
  <c r="BS56" i="6"/>
  <c r="BQ56" i="6"/>
  <c r="AB56" i="6"/>
  <c r="X56" i="6"/>
  <c r="CB56" i="6" s="1"/>
  <c r="B56" i="6"/>
  <c r="CC56" i="6" s="1"/>
  <c r="CD55" i="6"/>
  <c r="CB55" i="6"/>
  <c r="CA55" i="6"/>
  <c r="BZ55" i="6"/>
  <c r="BX55" i="6"/>
  <c r="BV55" i="6"/>
  <c r="BS55" i="6"/>
  <c r="BR55" i="6"/>
  <c r="BQ55" i="6"/>
  <c r="AB55" i="6"/>
  <c r="BU55" i="6" s="1"/>
  <c r="X55" i="6"/>
  <c r="B55" i="6"/>
  <c r="CC55" i="6" s="1"/>
  <c r="CD54" i="6"/>
  <c r="CC54" i="6"/>
  <c r="BZ54" i="6"/>
  <c r="BY54" i="6"/>
  <c r="BX54" i="6"/>
  <c r="BV54" i="6"/>
  <c r="BT54" i="6"/>
  <c r="BS54" i="6"/>
  <c r="BP54" i="6"/>
  <c r="AB54" i="6"/>
  <c r="BU54" i="6" s="1"/>
  <c r="B54" i="6"/>
  <c r="CE53" i="6"/>
  <c r="CD53" i="6"/>
  <c r="CC53" i="6"/>
  <c r="CA53" i="6"/>
  <c r="BZ53" i="6"/>
  <c r="BY53" i="6"/>
  <c r="BW53" i="6"/>
  <c r="BV53" i="6"/>
  <c r="BS53" i="6"/>
  <c r="BR53" i="6"/>
  <c r="BQ53" i="6"/>
  <c r="AB53" i="6"/>
  <c r="X53" i="6"/>
  <c r="BU53" i="6" s="1"/>
  <c r="B53" i="6"/>
  <c r="CE52" i="6"/>
  <c r="CD52" i="6"/>
  <c r="CC52" i="6"/>
  <c r="CA52" i="6"/>
  <c r="BZ52" i="6"/>
  <c r="BY52" i="6"/>
  <c r="BW52" i="6"/>
  <c r="BV52" i="6"/>
  <c r="BS52" i="6"/>
  <c r="BR52" i="6"/>
  <c r="BQ52" i="6"/>
  <c r="AB52" i="6"/>
  <c r="X52" i="6"/>
  <c r="BU52" i="6" s="1"/>
  <c r="B52" i="6"/>
  <c r="CE51" i="6"/>
  <c r="CD51" i="6"/>
  <c r="CC51" i="6"/>
  <c r="CA51" i="6"/>
  <c r="BZ51" i="6"/>
  <c r="BY51" i="6"/>
  <c r="BW51" i="6"/>
  <c r="BV51" i="6"/>
  <c r="BS51" i="6"/>
  <c r="BR51" i="6"/>
  <c r="BQ51" i="6"/>
  <c r="AB51" i="6"/>
  <c r="X51" i="6"/>
  <c r="BU51" i="6" s="1"/>
  <c r="B51" i="6"/>
  <c r="CD50" i="6"/>
  <c r="BY50" i="6"/>
  <c r="BV50" i="6"/>
  <c r="BT50" i="6"/>
  <c r="BQ50" i="6"/>
  <c r="AB50" i="6"/>
  <c r="X50" i="6"/>
  <c r="CB50" i="6" s="1"/>
  <c r="B50" i="6"/>
  <c r="CD49" i="6"/>
  <c r="CA49" i="6"/>
  <c r="BZ49" i="6"/>
  <c r="BX49" i="6"/>
  <c r="BV49" i="6"/>
  <c r="BU49" i="6"/>
  <c r="BS49" i="6"/>
  <c r="BR49" i="6"/>
  <c r="BQ49" i="6"/>
  <c r="AB49" i="6"/>
  <c r="X49" i="6"/>
  <c r="CB49" i="6" s="1"/>
  <c r="B49" i="6"/>
  <c r="CC49" i="6" s="1"/>
  <c r="CD48" i="6"/>
  <c r="CC48" i="6"/>
  <c r="BY48" i="6"/>
  <c r="BX48" i="6"/>
  <c r="BV48" i="6"/>
  <c r="BT48" i="6"/>
  <c r="BS48" i="6"/>
  <c r="BQ48" i="6"/>
  <c r="AB48" i="6"/>
  <c r="X48" i="6"/>
  <c r="CB48" i="6" s="1"/>
  <c r="B48" i="6"/>
  <c r="CD47" i="6"/>
  <c r="CA47" i="6"/>
  <c r="BZ47" i="6"/>
  <c r="BX47" i="6"/>
  <c r="BV47" i="6"/>
  <c r="BS47" i="6"/>
  <c r="BR47" i="6"/>
  <c r="BQ47" i="6"/>
  <c r="AB47" i="6"/>
  <c r="X47" i="6"/>
  <c r="CB47" i="6" s="1"/>
  <c r="B47" i="6"/>
  <c r="CC47" i="6" s="1"/>
  <c r="CC46" i="6"/>
  <c r="CA46" i="6"/>
  <c r="BY46" i="6"/>
  <c r="BX46" i="6"/>
  <c r="BS46" i="6"/>
  <c r="BR46" i="6"/>
  <c r="BQ46" i="6"/>
  <c r="AB46" i="6"/>
  <c r="X46" i="6"/>
  <c r="CB46" i="6" s="1"/>
  <c r="B46" i="6"/>
  <c r="BZ46" i="6" s="1"/>
  <c r="CD45" i="6"/>
  <c r="CC45" i="6"/>
  <c r="BX45" i="6"/>
  <c r="BV45" i="6"/>
  <c r="BS45" i="6"/>
  <c r="AB45" i="6"/>
  <c r="X45" i="6"/>
  <c r="B45" i="6"/>
  <c r="CD44" i="6"/>
  <c r="CB44" i="6"/>
  <c r="CA44" i="6"/>
  <c r="BZ44" i="6"/>
  <c r="BX44" i="6"/>
  <c r="BV44" i="6"/>
  <c r="BS44" i="6"/>
  <c r="BR44" i="6"/>
  <c r="BQ44" i="6"/>
  <c r="AB44" i="6"/>
  <c r="BU44" i="6" s="1"/>
  <c r="X44" i="6"/>
  <c r="B44" i="6"/>
  <c r="CC44" i="6" s="1"/>
  <c r="CD43" i="6"/>
  <c r="CC43" i="6"/>
  <c r="BZ43" i="6"/>
  <c r="BY43" i="6"/>
  <c r="BX43" i="6"/>
  <c r="BV43" i="6"/>
  <c r="BU43" i="6"/>
  <c r="BT43" i="6"/>
  <c r="BS43" i="6"/>
  <c r="BP43" i="6"/>
  <c r="AB43" i="6"/>
  <c r="B43" i="6"/>
  <c r="CD42" i="6"/>
  <c r="CA42" i="6"/>
  <c r="BY42" i="6"/>
  <c r="BV42" i="6"/>
  <c r="BR42" i="6"/>
  <c r="BP42" i="6"/>
  <c r="AB42" i="6"/>
  <c r="X42" i="6"/>
  <c r="BU42" i="6" s="1"/>
  <c r="B42" i="6"/>
  <c r="CD41" i="6"/>
  <c r="CC41" i="6"/>
  <c r="CB41" i="6"/>
  <c r="CA41" i="6"/>
  <c r="BY41" i="6"/>
  <c r="BX41" i="6"/>
  <c r="BV41" i="6"/>
  <c r="BT41" i="6"/>
  <c r="BS41" i="6"/>
  <c r="BR41" i="6"/>
  <c r="BP41" i="6"/>
  <c r="AB41" i="6"/>
  <c r="B41" i="6"/>
  <c r="BZ41" i="6" s="1"/>
  <c r="CD40" i="6"/>
  <c r="CC40" i="6"/>
  <c r="BY40" i="6"/>
  <c r="BX40" i="6"/>
  <c r="BV40" i="6"/>
  <c r="BT40" i="6"/>
  <c r="BS40" i="6"/>
  <c r="BQ40" i="6"/>
  <c r="AB40" i="6"/>
  <c r="X40" i="6"/>
  <c r="CB40" i="6" s="1"/>
  <c r="B40" i="6"/>
  <c r="CD39" i="6"/>
  <c r="CA39" i="6"/>
  <c r="BZ39" i="6"/>
  <c r="BX39" i="6"/>
  <c r="BV39" i="6"/>
  <c r="BS39" i="6"/>
  <c r="BR39" i="6"/>
  <c r="BQ39" i="6"/>
  <c r="AB39" i="6"/>
  <c r="X39" i="6"/>
  <c r="CB39" i="6" s="1"/>
  <c r="B39" i="6"/>
  <c r="CC39" i="6" s="1"/>
  <c r="CD38" i="6"/>
  <c r="BV38" i="6"/>
  <c r="AB38" i="6"/>
  <c r="B38" i="6"/>
  <c r="BZ38" i="6" s="1"/>
  <c r="CD37" i="6"/>
  <c r="BZ37" i="6"/>
  <c r="BV37" i="6"/>
  <c r="BT37" i="6"/>
  <c r="AB37" i="6"/>
  <c r="B37" i="6"/>
  <c r="CD36" i="6"/>
  <c r="BV36" i="6"/>
  <c r="AB36" i="6"/>
  <c r="X36" i="6"/>
  <c r="B36" i="6"/>
  <c r="BZ36" i="6" s="1"/>
  <c r="CD35" i="6"/>
  <c r="CC35" i="6"/>
  <c r="CA35" i="6"/>
  <c r="BY35" i="6"/>
  <c r="BV35" i="6"/>
  <c r="BT35" i="6"/>
  <c r="BR35" i="6"/>
  <c r="BP35" i="6"/>
  <c r="AB35" i="6"/>
  <c r="B35" i="6"/>
  <c r="CB35" i="6" s="1"/>
  <c r="CD34" i="6"/>
  <c r="CB34" i="6"/>
  <c r="CA34" i="6"/>
  <c r="BZ34" i="6"/>
  <c r="BX34" i="6"/>
  <c r="BV34" i="6"/>
  <c r="BS34" i="6"/>
  <c r="BR34" i="6"/>
  <c r="BQ34" i="6"/>
  <c r="AB34" i="6"/>
  <c r="X34" i="6"/>
  <c r="BU34" i="6" s="1"/>
  <c r="B34" i="6"/>
  <c r="CC34" i="6" s="1"/>
  <c r="CD33" i="6"/>
  <c r="BZ33" i="6"/>
  <c r="BX33" i="6"/>
  <c r="BV33" i="6"/>
  <c r="BS33" i="6"/>
  <c r="BQ33" i="6"/>
  <c r="AB33" i="6"/>
  <c r="X33" i="6"/>
  <c r="CB33" i="6" s="1"/>
  <c r="B33" i="6"/>
  <c r="CA33" i="6" s="1"/>
  <c r="CD32" i="6"/>
  <c r="CB32" i="6"/>
  <c r="CA32" i="6"/>
  <c r="BZ32" i="6"/>
  <c r="BX32" i="6"/>
  <c r="BV32" i="6"/>
  <c r="BS32" i="6"/>
  <c r="BR32" i="6"/>
  <c r="BQ32" i="6"/>
  <c r="AB32" i="6"/>
  <c r="X32" i="6"/>
  <c r="BU32" i="6" s="1"/>
  <c r="B32" i="6"/>
  <c r="CC32" i="6" s="1"/>
  <c r="CD31" i="6"/>
  <c r="BZ31" i="6"/>
  <c r="BX31" i="6"/>
  <c r="BV31" i="6"/>
  <c r="BS31" i="6"/>
  <c r="BQ31" i="6"/>
  <c r="AB31" i="6"/>
  <c r="X31" i="6"/>
  <c r="CB31" i="6" s="1"/>
  <c r="B31" i="6"/>
  <c r="CA31" i="6" s="1"/>
  <c r="CD30" i="6"/>
  <c r="CB30" i="6"/>
  <c r="CA30" i="6"/>
  <c r="BZ30" i="6"/>
  <c r="BX30" i="6"/>
  <c r="BV30" i="6"/>
  <c r="BS30" i="6"/>
  <c r="BR30" i="6"/>
  <c r="BQ30" i="6"/>
  <c r="AB30" i="6"/>
  <c r="X30" i="6"/>
  <c r="BU30" i="6" s="1"/>
  <c r="B30" i="6"/>
  <c r="CC30" i="6" s="1"/>
  <c r="CD29" i="6"/>
  <c r="BZ29" i="6"/>
  <c r="BX29" i="6"/>
  <c r="BV29" i="6"/>
  <c r="BS29" i="6"/>
  <c r="BQ29" i="6"/>
  <c r="AB29" i="6"/>
  <c r="X29" i="6"/>
  <c r="CB29" i="6" s="1"/>
  <c r="B29" i="6"/>
  <c r="CA29" i="6" s="1"/>
  <c r="CD28" i="6"/>
  <c r="CB28" i="6"/>
  <c r="BX28" i="6"/>
  <c r="BV28" i="6"/>
  <c r="BS28" i="6"/>
  <c r="AB28" i="6"/>
  <c r="B28" i="6"/>
  <c r="CC28" i="6" s="1"/>
  <c r="CD27" i="6"/>
  <c r="BY27" i="6"/>
  <c r="BV27" i="6"/>
  <c r="AB27" i="6"/>
  <c r="X27" i="6"/>
  <c r="B27" i="6"/>
  <c r="CC27" i="6" s="1"/>
  <c r="CD26" i="6"/>
  <c r="CA26" i="6"/>
  <c r="BV26" i="6"/>
  <c r="BR26" i="6"/>
  <c r="AB26" i="6"/>
  <c r="X26" i="6"/>
  <c r="B26" i="6"/>
  <c r="CB26" i="6" s="1"/>
  <c r="CD25" i="6"/>
  <c r="BY25" i="6"/>
  <c r="BV25" i="6"/>
  <c r="AB25" i="6"/>
  <c r="X25" i="6"/>
  <c r="B25" i="6"/>
  <c r="CC25" i="6" s="1"/>
  <c r="CD24" i="6"/>
  <c r="CA24" i="6"/>
  <c r="BV24" i="6"/>
  <c r="BR24" i="6"/>
  <c r="AB24" i="6"/>
  <c r="X24" i="6"/>
  <c r="B24" i="6"/>
  <c r="CB24" i="6" s="1"/>
  <c r="BP23" i="6"/>
  <c r="AB23" i="6"/>
  <c r="X23" i="6"/>
  <c r="B23" i="6"/>
  <c r="CD22" i="6"/>
  <c r="CC22" i="6"/>
  <c r="BY22" i="6"/>
  <c r="BV22" i="6"/>
  <c r="BT22" i="6"/>
  <c r="BP22" i="6"/>
  <c r="AB22" i="6"/>
  <c r="X22" i="6"/>
  <c r="B22" i="6"/>
  <c r="BZ21" i="6"/>
  <c r="BP21" i="6"/>
  <c r="AB21" i="6"/>
  <c r="X21" i="6"/>
  <c r="B21" i="6"/>
  <c r="CD20" i="6"/>
  <c r="CC20" i="6"/>
  <c r="BY20" i="6"/>
  <c r="BV20" i="6"/>
  <c r="BT20" i="6"/>
  <c r="BP20" i="6"/>
  <c r="AB20" i="6"/>
  <c r="X20" i="6"/>
  <c r="B20" i="6"/>
  <c r="BZ19" i="6"/>
  <c r="BP19" i="6"/>
  <c r="AB19" i="6"/>
  <c r="X19" i="6"/>
  <c r="B19" i="6"/>
  <c r="CE18" i="6"/>
  <c r="CD18" i="6"/>
  <c r="BW18" i="6"/>
  <c r="BV18" i="6"/>
  <c r="AB18" i="6"/>
  <c r="X18" i="6"/>
  <c r="B18" i="6"/>
  <c r="CD17" i="6"/>
  <c r="BY17" i="6"/>
  <c r="BV17" i="6"/>
  <c r="BP17" i="6"/>
  <c r="AB17" i="6"/>
  <c r="X17" i="6"/>
  <c r="B17" i="6"/>
  <c r="CD16" i="6"/>
  <c r="CC16" i="6"/>
  <c r="BY16" i="6"/>
  <c r="BV16" i="6"/>
  <c r="BT16" i="6"/>
  <c r="BP16" i="6"/>
  <c r="AB16" i="6"/>
  <c r="X16" i="6"/>
  <c r="B16" i="6"/>
  <c r="CD15" i="6"/>
  <c r="CC15" i="6"/>
  <c r="BV15" i="6"/>
  <c r="BT15" i="6"/>
  <c r="AB15" i="6"/>
  <c r="X15" i="6"/>
  <c r="B15" i="6"/>
  <c r="BY15" i="6" s="1"/>
  <c r="CC14" i="6"/>
  <c r="BZ14" i="6"/>
  <c r="BY14" i="6"/>
  <c r="BX14" i="6"/>
  <c r="BT14" i="6"/>
  <c r="BS14" i="6"/>
  <c r="BR14" i="6"/>
  <c r="BP14" i="6"/>
  <c r="X14" i="6"/>
  <c r="CB14" i="6" s="1"/>
  <c r="B14" i="6"/>
  <c r="CA14" i="6" s="1"/>
  <c r="CD13" i="6"/>
  <c r="BZ13" i="6"/>
  <c r="BX13" i="6"/>
  <c r="BV13" i="6"/>
  <c r="BS13" i="6"/>
  <c r="BQ13" i="6"/>
  <c r="AB13" i="6"/>
  <c r="X13" i="6"/>
  <c r="CB13" i="6" s="1"/>
  <c r="B13" i="6"/>
  <c r="CA13" i="6" s="1"/>
  <c r="CD12" i="6"/>
  <c r="CA12" i="6"/>
  <c r="BZ12" i="6"/>
  <c r="BX12" i="6"/>
  <c r="BV12" i="6"/>
  <c r="BU12" i="6"/>
  <c r="BS12" i="6"/>
  <c r="BR12" i="6"/>
  <c r="BQ12" i="6"/>
  <c r="AB12" i="6"/>
  <c r="X12" i="6"/>
  <c r="CB12" i="6" s="1"/>
  <c r="B12" i="6"/>
  <c r="A5" i="6"/>
  <c r="A4" i="6"/>
  <c r="A3" i="6"/>
  <c r="A2" i="6"/>
  <c r="AY43" i="7" l="1"/>
  <c r="AY37" i="7"/>
  <c r="AY36" i="7"/>
  <c r="AY29" i="7"/>
  <c r="AY31" i="7"/>
  <c r="AY22" i="7"/>
  <c r="AL123" i="7"/>
  <c r="AL119" i="7"/>
  <c r="AY53" i="7"/>
  <c r="Y65" i="7"/>
  <c r="AY50" i="7"/>
  <c r="AY26" i="7"/>
  <c r="AY52" i="7"/>
  <c r="CC58" i="7"/>
  <c r="BY58" i="7"/>
  <c r="BT58" i="7"/>
  <c r="BP58" i="7"/>
  <c r="CA58" i="7"/>
  <c r="BR58" i="7"/>
  <c r="BZ58" i="7"/>
  <c r="BQ58" i="7"/>
  <c r="BX58" i="7"/>
  <c r="BS58" i="7"/>
  <c r="CB58" i="7"/>
  <c r="BX200" i="7" s="1"/>
  <c r="BU58" i="7"/>
  <c r="AY25" i="7"/>
  <c r="AY15" i="7"/>
  <c r="AY20" i="7"/>
  <c r="AY41" i="7"/>
  <c r="BQ175" i="7"/>
  <c r="X175" i="7" s="1"/>
  <c r="BY175" i="7"/>
  <c r="AY16" i="7"/>
  <c r="X79" i="7"/>
  <c r="Y71" i="7"/>
  <c r="Y63" i="7"/>
  <c r="A200" i="7" s="1"/>
  <c r="AY48" i="7"/>
  <c r="AY39" i="7"/>
  <c r="AY38" i="7"/>
  <c r="AY12" i="7"/>
  <c r="AY49" i="7"/>
  <c r="AY44" i="7"/>
  <c r="AY42" i="7"/>
  <c r="AY46" i="7"/>
  <c r="AY13" i="7"/>
  <c r="X78" i="7"/>
  <c r="AY30" i="7"/>
  <c r="AY27" i="7"/>
  <c r="CA18" i="6"/>
  <c r="BS18" i="6"/>
  <c r="CC18" i="6"/>
  <c r="BY18" i="6"/>
  <c r="BU18" i="6"/>
  <c r="BQ18" i="6"/>
  <c r="BR18" i="6"/>
  <c r="BX18" i="6"/>
  <c r="BU31" i="6"/>
  <c r="BZ17" i="6"/>
  <c r="BU17" i="6"/>
  <c r="BQ17" i="6"/>
  <c r="AY17" i="6" s="1"/>
  <c r="CB17" i="6"/>
  <c r="BX17" i="6"/>
  <c r="BS17" i="6"/>
  <c r="BR17" i="6"/>
  <c r="CA17" i="6"/>
  <c r="BZ18" i="6"/>
  <c r="CC19" i="6"/>
  <c r="BY19" i="6"/>
  <c r="BS19" i="6"/>
  <c r="CA19" i="6"/>
  <c r="BU19" i="6"/>
  <c r="BQ19" i="6"/>
  <c r="BR19" i="6"/>
  <c r="CB19" i="6"/>
  <c r="CA21" i="6"/>
  <c r="BU21" i="6"/>
  <c r="BQ21" i="6"/>
  <c r="AY21" i="6" s="1"/>
  <c r="CC21" i="6"/>
  <c r="BY21" i="6"/>
  <c r="BS21" i="6"/>
  <c r="BR21" i="6"/>
  <c r="CB21" i="6"/>
  <c r="AY22" i="6"/>
  <c r="CC23" i="6"/>
  <c r="BY23" i="6"/>
  <c r="BS23" i="6"/>
  <c r="CA23" i="6"/>
  <c r="BU23" i="6"/>
  <c r="BQ23" i="6"/>
  <c r="BZ23" i="6"/>
  <c r="BT23" i="6"/>
  <c r="BR23" i="6"/>
  <c r="AY23" i="6" s="1"/>
  <c r="BU29" i="6"/>
  <c r="BU13" i="6"/>
  <c r="BP15" i="6"/>
  <c r="CB16" i="6"/>
  <c r="BX16" i="6"/>
  <c r="BS16" i="6"/>
  <c r="BZ16" i="6"/>
  <c r="BU16" i="6"/>
  <c r="BQ16" i="6"/>
  <c r="AY16" i="6" s="1"/>
  <c r="BR16" i="6"/>
  <c r="CA16" i="6"/>
  <c r="BT17" i="6"/>
  <c r="CC17" i="6"/>
  <c r="CB18" i="6"/>
  <c r="BT19" i="6"/>
  <c r="CB20" i="6"/>
  <c r="BX20" i="6"/>
  <c r="BS20" i="6"/>
  <c r="BZ20" i="6"/>
  <c r="BU20" i="6"/>
  <c r="BQ20" i="6"/>
  <c r="AY20" i="6" s="1"/>
  <c r="BR20" i="6"/>
  <c r="CA20" i="6"/>
  <c r="BT21" i="6"/>
  <c r="BZ22" i="6"/>
  <c r="BU22" i="6"/>
  <c r="BQ22" i="6"/>
  <c r="CB22" i="6"/>
  <c r="BX22" i="6"/>
  <c r="BS22" i="6"/>
  <c r="BR22" i="6"/>
  <c r="CA22" i="6"/>
  <c r="BX23" i="6"/>
  <c r="BP25" i="6"/>
  <c r="BP27" i="6"/>
  <c r="AY19" i="6"/>
  <c r="BT18" i="6"/>
  <c r="X58" i="6"/>
  <c r="BZ15" i="6"/>
  <c r="BU15" i="6"/>
  <c r="BQ15" i="6"/>
  <c r="CB15" i="6"/>
  <c r="BX15" i="6"/>
  <c r="BS15" i="6"/>
  <c r="BR15" i="6"/>
  <c r="CA15" i="6"/>
  <c r="BP18" i="6"/>
  <c r="BX19" i="6"/>
  <c r="BX21" i="6"/>
  <c r="CB23" i="6"/>
  <c r="BZ25" i="6"/>
  <c r="BU25" i="6"/>
  <c r="BQ25" i="6"/>
  <c r="CB25" i="6"/>
  <c r="BX25" i="6"/>
  <c r="BS25" i="6"/>
  <c r="CA25" i="6"/>
  <c r="BR25" i="6"/>
  <c r="BT25" i="6"/>
  <c r="BZ27" i="6"/>
  <c r="BU27" i="6"/>
  <c r="BQ27" i="6"/>
  <c r="CB27" i="6"/>
  <c r="BX27" i="6"/>
  <c r="BS27" i="6"/>
  <c r="CA27" i="6"/>
  <c r="BR27" i="6"/>
  <c r="BT27" i="6"/>
  <c r="BU33" i="6"/>
  <c r="AY43" i="6"/>
  <c r="BP24" i="6"/>
  <c r="BT24" i="6"/>
  <c r="BY24" i="6"/>
  <c r="CC24" i="6"/>
  <c r="BP26" i="6"/>
  <c r="BT26" i="6"/>
  <c r="BY26" i="6"/>
  <c r="CC26" i="6"/>
  <c r="BQ28" i="6"/>
  <c r="BU28" i="6"/>
  <c r="BZ28" i="6"/>
  <c r="BR36" i="6"/>
  <c r="CA36" i="6"/>
  <c r="CB37" i="6"/>
  <c r="BX37" i="6"/>
  <c r="BS37" i="6"/>
  <c r="BQ37" i="6"/>
  <c r="CC37" i="6"/>
  <c r="BT38" i="6"/>
  <c r="BY38" i="6"/>
  <c r="BU39" i="6"/>
  <c r="CA45" i="6"/>
  <c r="BR45" i="6"/>
  <c r="BP45" i="6"/>
  <c r="BU45" i="6"/>
  <c r="BZ45" i="6"/>
  <c r="BU47" i="6"/>
  <c r="CB57" i="6"/>
  <c r="BU57" i="6"/>
  <c r="BZ63" i="6"/>
  <c r="BR63" i="6"/>
  <c r="CB63" i="6"/>
  <c r="BT63" i="6"/>
  <c r="BS63" i="6"/>
  <c r="BQ63" i="6"/>
  <c r="AB58" i="6"/>
  <c r="BP13" i="6"/>
  <c r="BT13" i="6"/>
  <c r="BY13" i="6"/>
  <c r="CC13" i="6"/>
  <c r="BQ24" i="6"/>
  <c r="BU24" i="6"/>
  <c r="BZ24" i="6"/>
  <c r="BQ26" i="6"/>
  <c r="BU26" i="6"/>
  <c r="BZ26" i="6"/>
  <c r="BR28" i="6"/>
  <c r="CA28" i="6"/>
  <c r="BP29" i="6"/>
  <c r="BT29" i="6"/>
  <c r="BY29" i="6"/>
  <c r="CC29" i="6"/>
  <c r="BP31" i="6"/>
  <c r="BT31" i="6"/>
  <c r="BY31" i="6"/>
  <c r="CC31" i="6"/>
  <c r="BP33" i="6"/>
  <c r="BT33" i="6"/>
  <c r="BY33" i="6"/>
  <c r="CC33" i="6"/>
  <c r="BQ35" i="6"/>
  <c r="BU35" i="6"/>
  <c r="BZ35" i="6"/>
  <c r="BS36" i="6"/>
  <c r="BX36" i="6"/>
  <c r="CB36" i="6"/>
  <c r="BR37" i="6"/>
  <c r="BY37" i="6"/>
  <c r="BP38" i="6"/>
  <c r="BU38" i="6"/>
  <c r="CB42" i="6"/>
  <c r="BX42" i="6"/>
  <c r="BS42" i="6"/>
  <c r="BQ42" i="6"/>
  <c r="CC42" i="6"/>
  <c r="BQ45" i="6"/>
  <c r="CB45" i="6"/>
  <c r="CA50" i="6"/>
  <c r="BR50" i="6"/>
  <c r="BP50" i="6"/>
  <c r="AY50" i="6" s="1"/>
  <c r="BU50" i="6"/>
  <c r="BZ50" i="6"/>
  <c r="CB51" i="6"/>
  <c r="CB52" i="6"/>
  <c r="CB53" i="6"/>
  <c r="BU56" i="6"/>
  <c r="CB62" i="6"/>
  <c r="BT62" i="6"/>
  <c r="Y62" i="6" s="1"/>
  <c r="BZ62" i="6"/>
  <c r="BR62" i="6"/>
  <c r="CA77" i="6"/>
  <c r="C73" i="6"/>
  <c r="BY62" i="6"/>
  <c r="BS62" i="6"/>
  <c r="BY63" i="6"/>
  <c r="BZ67" i="6"/>
  <c r="BR67" i="6"/>
  <c r="CB67" i="6"/>
  <c r="BT67" i="6"/>
  <c r="BS67" i="6"/>
  <c r="BQ67" i="6"/>
  <c r="BS78" i="6"/>
  <c r="BY135" i="6"/>
  <c r="BQ135" i="6"/>
  <c r="X135" i="6" s="1"/>
  <c r="BY139" i="6"/>
  <c r="BQ139" i="6"/>
  <c r="X139" i="6" s="1"/>
  <c r="BY143" i="6"/>
  <c r="BQ143" i="6"/>
  <c r="X143" i="6" s="1"/>
  <c r="BY147" i="6"/>
  <c r="BQ147" i="6"/>
  <c r="X147" i="6" s="1"/>
  <c r="BY151" i="6"/>
  <c r="BQ151" i="6"/>
  <c r="X151" i="6" s="1"/>
  <c r="BY155" i="6"/>
  <c r="BQ155" i="6"/>
  <c r="X155" i="6" s="1"/>
  <c r="BY159" i="6"/>
  <c r="BQ159" i="6"/>
  <c r="X159" i="6" s="1"/>
  <c r="BY163" i="6"/>
  <c r="BQ163" i="6"/>
  <c r="X163" i="6" s="1"/>
  <c r="BY167" i="6"/>
  <c r="BQ167" i="6"/>
  <c r="X167" i="6" s="1"/>
  <c r="BY171" i="6"/>
  <c r="BQ171" i="6"/>
  <c r="X171" i="6" s="1"/>
  <c r="B175" i="6"/>
  <c r="BP36" i="6"/>
  <c r="BT36" i="6"/>
  <c r="BY36" i="6"/>
  <c r="CC36" i="6"/>
  <c r="CA38" i="6"/>
  <c r="BR38" i="6"/>
  <c r="BQ38" i="6"/>
  <c r="CB38" i="6"/>
  <c r="CB66" i="6"/>
  <c r="BT66" i="6"/>
  <c r="BZ66" i="6"/>
  <c r="BR66" i="6"/>
  <c r="BY66" i="6"/>
  <c r="BS66" i="6"/>
  <c r="BZ71" i="6"/>
  <c r="BR71" i="6"/>
  <c r="CB71" i="6"/>
  <c r="BT71" i="6"/>
  <c r="BS71" i="6"/>
  <c r="BQ71" i="6"/>
  <c r="CB118" i="6"/>
  <c r="BY136" i="6"/>
  <c r="BQ136" i="6"/>
  <c r="X136" i="6" s="1"/>
  <c r="BY140" i="6"/>
  <c r="BQ140" i="6"/>
  <c r="X140" i="6" s="1"/>
  <c r="BY144" i="6"/>
  <c r="BQ144" i="6"/>
  <c r="X144" i="6" s="1"/>
  <c r="BY148" i="6"/>
  <c r="BQ148" i="6"/>
  <c r="X148" i="6" s="1"/>
  <c r="BY152" i="6"/>
  <c r="BQ152" i="6"/>
  <c r="X152" i="6" s="1"/>
  <c r="BY156" i="6"/>
  <c r="BQ156" i="6"/>
  <c r="X156" i="6" s="1"/>
  <c r="BY160" i="6"/>
  <c r="BQ160" i="6"/>
  <c r="X160" i="6" s="1"/>
  <c r="BY164" i="6"/>
  <c r="BQ164" i="6"/>
  <c r="X164" i="6" s="1"/>
  <c r="BY168" i="6"/>
  <c r="BQ168" i="6"/>
  <c r="X168" i="6" s="1"/>
  <c r="BY172" i="6"/>
  <c r="BQ172" i="6"/>
  <c r="X172" i="6" s="1"/>
  <c r="B58" i="6"/>
  <c r="BP12" i="6"/>
  <c r="BT12" i="6"/>
  <c r="BY12" i="6"/>
  <c r="CC12" i="6"/>
  <c r="BR13" i="6"/>
  <c r="BQ14" i="6"/>
  <c r="AY14" i="6" s="1"/>
  <c r="BU14" i="6"/>
  <c r="BS24" i="6"/>
  <c r="BX24" i="6"/>
  <c r="BS26" i="6"/>
  <c r="BX26" i="6"/>
  <c r="BP28" i="6"/>
  <c r="BT28" i="6"/>
  <c r="BY28" i="6"/>
  <c r="BR29" i="6"/>
  <c r="BP30" i="6"/>
  <c r="AY30" i="6" s="1"/>
  <c r="BT30" i="6"/>
  <c r="BY30" i="6"/>
  <c r="BR31" i="6"/>
  <c r="BP32" i="6"/>
  <c r="AY32" i="6" s="1"/>
  <c r="BT32" i="6"/>
  <c r="BY32" i="6"/>
  <c r="BR33" i="6"/>
  <c r="BP34" i="6"/>
  <c r="AY34" i="6" s="1"/>
  <c r="BT34" i="6"/>
  <c r="BY34" i="6"/>
  <c r="BS35" i="6"/>
  <c r="AY35" i="6" s="1"/>
  <c r="BX35" i="6"/>
  <c r="BQ36" i="6"/>
  <c r="BU36" i="6"/>
  <c r="BP37" i="6"/>
  <c r="AY37" i="6" s="1"/>
  <c r="BU37" i="6"/>
  <c r="CA37" i="6"/>
  <c r="BS38" i="6"/>
  <c r="BX38" i="6"/>
  <c r="CC38" i="6"/>
  <c r="CA40" i="6"/>
  <c r="BR40" i="6"/>
  <c r="BP40" i="6"/>
  <c r="AY40" i="6" s="1"/>
  <c r="BU40" i="6"/>
  <c r="BZ40" i="6"/>
  <c r="BT42" i="6"/>
  <c r="AY42" i="6" s="1"/>
  <c r="BZ42" i="6"/>
  <c r="CA43" i="6"/>
  <c r="BR43" i="6"/>
  <c r="BQ43" i="6"/>
  <c r="CB43" i="6"/>
  <c r="BT45" i="6"/>
  <c r="BY45" i="6"/>
  <c r="BU46" i="6"/>
  <c r="CA48" i="6"/>
  <c r="BR48" i="6"/>
  <c r="BP48" i="6"/>
  <c r="BU48" i="6"/>
  <c r="BZ48" i="6"/>
  <c r="BS50" i="6"/>
  <c r="BX50" i="6"/>
  <c r="CC50" i="6"/>
  <c r="BV58" i="6"/>
  <c r="CA62" i="6"/>
  <c r="BQ66" i="6"/>
  <c r="CA67" i="6"/>
  <c r="CB70" i="6"/>
  <c r="BT70" i="6"/>
  <c r="BZ70" i="6"/>
  <c r="BR70" i="6"/>
  <c r="Y70" i="6" s="1"/>
  <c r="BY70" i="6"/>
  <c r="BS70" i="6"/>
  <c r="BY71" i="6"/>
  <c r="BS77" i="6"/>
  <c r="BP39" i="6"/>
  <c r="AY39" i="6" s="1"/>
  <c r="BT39" i="6"/>
  <c r="BY39" i="6"/>
  <c r="BQ41" i="6"/>
  <c r="AY41" i="6" s="1"/>
  <c r="BU41" i="6"/>
  <c r="BP44" i="6"/>
  <c r="AY44" i="6" s="1"/>
  <c r="BT44" i="6"/>
  <c r="BY44" i="6"/>
  <c r="BP46" i="6"/>
  <c r="AY46" i="6" s="1"/>
  <c r="BT46" i="6"/>
  <c r="BP47" i="6"/>
  <c r="BT47" i="6"/>
  <c r="BY47" i="6"/>
  <c r="BP49" i="6"/>
  <c r="AY49" i="6" s="1"/>
  <c r="BT49" i="6"/>
  <c r="BY49" i="6"/>
  <c r="BP51" i="6"/>
  <c r="AY51" i="6" s="1"/>
  <c r="BT51" i="6"/>
  <c r="BX51" i="6"/>
  <c r="BP52" i="6"/>
  <c r="BT52" i="6"/>
  <c r="BX52" i="6"/>
  <c r="BP53" i="6"/>
  <c r="BT53" i="6"/>
  <c r="BX53" i="6"/>
  <c r="CA54" i="6"/>
  <c r="BR54" i="6"/>
  <c r="BQ54" i="6"/>
  <c r="AY54" i="6" s="1"/>
  <c r="CB54" i="6"/>
  <c r="CB64" i="6"/>
  <c r="BT64" i="6"/>
  <c r="BZ64" i="6"/>
  <c r="BR64" i="6"/>
  <c r="Y64" i="6" s="1"/>
  <c r="CA64" i="6"/>
  <c r="CB68" i="6"/>
  <c r="BT68" i="6"/>
  <c r="Y68" i="6" s="1"/>
  <c r="BZ68" i="6"/>
  <c r="BR68" i="6"/>
  <c r="CA68" i="6"/>
  <c r="CB72" i="6"/>
  <c r="BT72" i="6"/>
  <c r="Y72" i="6" s="1"/>
  <c r="BZ72" i="6"/>
  <c r="BR72" i="6"/>
  <c r="CA72" i="6"/>
  <c r="X125" i="6"/>
  <c r="BU125" i="6" s="1"/>
  <c r="BY133" i="6"/>
  <c r="BQ133" i="6"/>
  <c r="X133" i="6" s="1"/>
  <c r="BY137" i="6"/>
  <c r="BQ137" i="6"/>
  <c r="X137" i="6" s="1"/>
  <c r="BY141" i="6"/>
  <c r="BQ141" i="6"/>
  <c r="X141" i="6" s="1"/>
  <c r="BY145" i="6"/>
  <c r="BQ145" i="6"/>
  <c r="X145" i="6" s="1"/>
  <c r="BY149" i="6"/>
  <c r="BQ149" i="6"/>
  <c r="X149" i="6" s="1"/>
  <c r="BY153" i="6"/>
  <c r="BQ153" i="6"/>
  <c r="X153" i="6" s="1"/>
  <c r="BY157" i="6"/>
  <c r="BQ157" i="6"/>
  <c r="X157" i="6" s="1"/>
  <c r="BY161" i="6"/>
  <c r="BQ161" i="6"/>
  <c r="X161" i="6" s="1"/>
  <c r="BY165" i="6"/>
  <c r="BQ165" i="6"/>
  <c r="X165" i="6" s="1"/>
  <c r="BY169" i="6"/>
  <c r="BQ169" i="6"/>
  <c r="X169" i="6" s="1"/>
  <c r="BY173" i="6"/>
  <c r="BQ173" i="6"/>
  <c r="X173" i="6" s="1"/>
  <c r="BZ65" i="6"/>
  <c r="BR65" i="6"/>
  <c r="Y65" i="6" s="1"/>
  <c r="CB65" i="6"/>
  <c r="BT65" i="6"/>
  <c r="CA65" i="6"/>
  <c r="BZ69" i="6"/>
  <c r="BR69" i="6"/>
  <c r="Y69" i="6" s="1"/>
  <c r="CB69" i="6"/>
  <c r="BT69" i="6"/>
  <c r="CA69" i="6"/>
  <c r="BY79" i="6"/>
  <c r="BP79" i="6"/>
  <c r="BR79" i="6"/>
  <c r="BY134" i="6"/>
  <c r="BQ134" i="6"/>
  <c r="X134" i="6" s="1"/>
  <c r="BY138" i="6"/>
  <c r="BQ138" i="6"/>
  <c r="X138" i="6" s="1"/>
  <c r="BY142" i="6"/>
  <c r="BQ142" i="6"/>
  <c r="X142" i="6" s="1"/>
  <c r="BY146" i="6"/>
  <c r="BQ146" i="6"/>
  <c r="X146" i="6" s="1"/>
  <c r="BY150" i="6"/>
  <c r="BQ150" i="6"/>
  <c r="X150" i="6" s="1"/>
  <c r="BY154" i="6"/>
  <c r="BQ154" i="6"/>
  <c r="X154" i="6" s="1"/>
  <c r="BY158" i="6"/>
  <c r="BQ158" i="6"/>
  <c r="X158" i="6" s="1"/>
  <c r="BY162" i="6"/>
  <c r="BQ162" i="6"/>
  <c r="X162" i="6" s="1"/>
  <c r="BY166" i="6"/>
  <c r="BQ166" i="6"/>
  <c r="X166" i="6" s="1"/>
  <c r="BY170" i="6"/>
  <c r="BQ170" i="6"/>
  <c r="X170" i="6" s="1"/>
  <c r="BY174" i="6"/>
  <c r="BQ174" i="6"/>
  <c r="X174" i="6" s="1"/>
  <c r="BP55" i="6"/>
  <c r="AY55" i="6" s="1"/>
  <c r="BT55" i="6"/>
  <c r="BY55" i="6"/>
  <c r="BR56" i="6"/>
  <c r="CA56" i="6"/>
  <c r="BP57" i="6"/>
  <c r="BT57" i="6"/>
  <c r="BY57" i="6"/>
  <c r="CC57" i="6"/>
  <c r="BP77" i="6"/>
  <c r="BX77" i="6"/>
  <c r="BR78" i="6"/>
  <c r="X78" i="6" s="1"/>
  <c r="CA78" i="6"/>
  <c r="BZ80" i="6"/>
  <c r="BQ80" i="6"/>
  <c r="X80" i="6" s="1"/>
  <c r="BX80" i="6"/>
  <c r="BZ82" i="6"/>
  <c r="BQ82" i="6"/>
  <c r="X82" i="6" s="1"/>
  <c r="BX82" i="6"/>
  <c r="CC125" i="6"/>
  <c r="BR125" i="6"/>
  <c r="BQ125" i="6"/>
  <c r="BP56" i="6"/>
  <c r="BT56" i="6"/>
  <c r="BY56" i="6"/>
  <c r="BR77" i="6"/>
  <c r="BZ81" i="6"/>
  <c r="BQ81" i="6"/>
  <c r="X81" i="6" s="1"/>
  <c r="CA79" i="6"/>
  <c r="BS79" i="6"/>
  <c r="BX81" i="6"/>
  <c r="BZ83" i="6"/>
  <c r="BQ83" i="6"/>
  <c r="BY83" i="6"/>
  <c r="BP83" i="6"/>
  <c r="BZ84" i="6"/>
  <c r="BQ84" i="6"/>
  <c r="BY84" i="6"/>
  <c r="BP84" i="6"/>
  <c r="BZ85" i="6"/>
  <c r="BQ85" i="6"/>
  <c r="BY85" i="6"/>
  <c r="BP85" i="6"/>
  <c r="BZ86" i="6"/>
  <c r="BQ86" i="6"/>
  <c r="BY86" i="6"/>
  <c r="BP86" i="6"/>
  <c r="BZ87" i="6"/>
  <c r="BQ87" i="6"/>
  <c r="BY87" i="6"/>
  <c r="BP87" i="6"/>
  <c r="BY125" i="6"/>
  <c r="BU117" i="6"/>
  <c r="CC117" i="6"/>
  <c r="BU118" i="6"/>
  <c r="CC118" i="6"/>
  <c r="BU119" i="6"/>
  <c r="CC119" i="6"/>
  <c r="BU120" i="6"/>
  <c r="CC120" i="6"/>
  <c r="BU121" i="6"/>
  <c r="CC121" i="6"/>
  <c r="BU122" i="6"/>
  <c r="CC122" i="6"/>
  <c r="BU123" i="6"/>
  <c r="CC123" i="6"/>
  <c r="BU124" i="6"/>
  <c r="CC124" i="6"/>
  <c r="BP117" i="6"/>
  <c r="AL117" i="6" s="1"/>
  <c r="BX117" i="6"/>
  <c r="BP118" i="6"/>
  <c r="AL118" i="6" s="1"/>
  <c r="BP119" i="6"/>
  <c r="BP120" i="6"/>
  <c r="AL120" i="6" s="1"/>
  <c r="BP121" i="6"/>
  <c r="AL121" i="6" s="1"/>
  <c r="BP122" i="6"/>
  <c r="AL122" i="6" s="1"/>
  <c r="BP123" i="6"/>
  <c r="BP124" i="6"/>
  <c r="AL124" i="6" s="1"/>
  <c r="AY58" i="7" l="1"/>
  <c r="AL125" i="6"/>
  <c r="AL123" i="6"/>
  <c r="AL119" i="6"/>
  <c r="CB125" i="6"/>
  <c r="X77" i="6"/>
  <c r="AY57" i="6"/>
  <c r="AY53" i="6"/>
  <c r="AY47" i="6"/>
  <c r="Y66" i="6"/>
  <c r="AY48" i="6"/>
  <c r="AY12" i="6"/>
  <c r="Y71" i="6"/>
  <c r="AY36" i="6"/>
  <c r="AY45" i="6"/>
  <c r="AY26" i="6"/>
  <c r="AY24" i="6"/>
  <c r="AY27" i="6"/>
  <c r="AY15" i="6"/>
  <c r="BY73" i="6"/>
  <c r="BQ73" i="6"/>
  <c r="CA73" i="6"/>
  <c r="BS73" i="6"/>
  <c r="BT73" i="6"/>
  <c r="BR73" i="6"/>
  <c r="BZ73" i="6"/>
  <c r="CB73" i="6"/>
  <c r="AY52" i="6"/>
  <c r="X87" i="6"/>
  <c r="X86" i="6"/>
  <c r="X85" i="6"/>
  <c r="X84" i="6"/>
  <c r="X83" i="6"/>
  <c r="AY56" i="6"/>
  <c r="X79" i="6"/>
  <c r="AY28" i="6"/>
  <c r="CB58" i="6"/>
  <c r="BX58" i="6"/>
  <c r="BX200" i="6" s="1"/>
  <c r="BS58" i="6"/>
  <c r="BZ58" i="6"/>
  <c r="BU58" i="6"/>
  <c r="BQ58" i="6"/>
  <c r="CC58" i="6"/>
  <c r="BT58" i="6"/>
  <c r="CA58" i="6"/>
  <c r="BR58" i="6"/>
  <c r="BP58" i="6"/>
  <c r="AY58" i="6" s="1"/>
  <c r="BY58" i="6"/>
  <c r="BQ175" i="6"/>
  <c r="X175" i="6" s="1"/>
  <c r="BY175" i="6"/>
  <c r="Y67" i="6"/>
  <c r="AY38" i="6"/>
  <c r="AY33" i="6"/>
  <c r="AY31" i="6"/>
  <c r="AY29" i="6"/>
  <c r="AY13" i="6"/>
  <c r="Y63" i="6"/>
  <c r="AY18" i="6"/>
  <c r="AY25" i="6"/>
  <c r="A200" i="6" l="1"/>
  <c r="Y73" i="6"/>
  <c r="BC184" i="5" l="1"/>
  <c r="W175" i="5"/>
  <c r="V175" i="5"/>
  <c r="U175" i="5"/>
  <c r="T175" i="5"/>
  <c r="S175" i="5"/>
  <c r="R175" i="5"/>
  <c r="Q175" i="5"/>
  <c r="P175" i="5"/>
  <c r="O175" i="5"/>
  <c r="N175" i="5"/>
  <c r="M175" i="5"/>
  <c r="L175" i="5"/>
  <c r="K175" i="5"/>
  <c r="J175" i="5"/>
  <c r="I175" i="5"/>
  <c r="H175" i="5"/>
  <c r="G175" i="5"/>
  <c r="F175" i="5"/>
  <c r="E175" i="5"/>
  <c r="D175" i="5"/>
  <c r="C175" i="5"/>
  <c r="B174" i="5"/>
  <c r="B173" i="5"/>
  <c r="B172" i="5"/>
  <c r="B171" i="5"/>
  <c r="B170" i="5"/>
  <c r="B169" i="5"/>
  <c r="B168" i="5"/>
  <c r="B167" i="5"/>
  <c r="B166" i="5"/>
  <c r="B165" i="5"/>
  <c r="B164" i="5"/>
  <c r="B163" i="5"/>
  <c r="B162" i="5"/>
  <c r="B161" i="5"/>
  <c r="B160" i="5"/>
  <c r="B159" i="5"/>
  <c r="B158" i="5"/>
  <c r="B157" i="5"/>
  <c r="B156" i="5"/>
  <c r="B155" i="5"/>
  <c r="B154" i="5"/>
  <c r="B153" i="5"/>
  <c r="B152" i="5"/>
  <c r="B151" i="5"/>
  <c r="B150" i="5"/>
  <c r="B149" i="5"/>
  <c r="B148" i="5"/>
  <c r="B147" i="5"/>
  <c r="B146" i="5"/>
  <c r="B145" i="5"/>
  <c r="B144" i="5"/>
  <c r="B143" i="5"/>
  <c r="B142" i="5"/>
  <c r="B141" i="5"/>
  <c r="B140" i="5"/>
  <c r="B139" i="5"/>
  <c r="B138" i="5"/>
  <c r="B137" i="5"/>
  <c r="B136" i="5"/>
  <c r="B135" i="5"/>
  <c r="B134" i="5"/>
  <c r="B133" i="5"/>
  <c r="AK125" i="5"/>
  <c r="AJ125" i="5"/>
  <c r="AI125" i="5"/>
  <c r="AH125" i="5"/>
  <c r="AG125" i="5"/>
  <c r="AF125" i="5"/>
  <c r="AE125" i="5"/>
  <c r="AD125" i="5"/>
  <c r="AC125" i="5"/>
  <c r="AA125" i="5"/>
  <c r="Z125" i="5"/>
  <c r="Y125" i="5"/>
  <c r="W125" i="5"/>
  <c r="V125" i="5"/>
  <c r="U125" i="5"/>
  <c r="T125" i="5"/>
  <c r="S125" i="5"/>
  <c r="R125" i="5"/>
  <c r="Q125" i="5"/>
  <c r="P125" i="5"/>
  <c r="O125" i="5"/>
  <c r="N125" i="5"/>
  <c r="M125" i="5"/>
  <c r="L125" i="5"/>
  <c r="K125" i="5"/>
  <c r="J125" i="5"/>
  <c r="I125" i="5"/>
  <c r="H125" i="5"/>
  <c r="G125" i="5"/>
  <c r="F125" i="5"/>
  <c r="E125" i="5"/>
  <c r="D125" i="5"/>
  <c r="C125" i="5"/>
  <c r="BY124" i="5"/>
  <c r="BR124" i="5"/>
  <c r="BQ124" i="5"/>
  <c r="AB124" i="5"/>
  <c r="CB124" i="5" s="1"/>
  <c r="X124" i="5"/>
  <c r="B124" i="5"/>
  <c r="BX124" i="5" s="1"/>
  <c r="BY123" i="5"/>
  <c r="BR123" i="5"/>
  <c r="BQ123" i="5"/>
  <c r="AB123" i="5"/>
  <c r="X123" i="5"/>
  <c r="CB123" i="5" s="1"/>
  <c r="B123" i="5"/>
  <c r="BX123" i="5" s="1"/>
  <c r="AB122" i="5"/>
  <c r="X122" i="5"/>
  <c r="B122" i="5"/>
  <c r="BR122" i="5" s="1"/>
  <c r="BY121" i="5"/>
  <c r="BR121" i="5"/>
  <c r="BP121" i="5"/>
  <c r="AB121" i="5"/>
  <c r="X121" i="5"/>
  <c r="B121" i="5"/>
  <c r="BX121" i="5" s="1"/>
  <c r="AB120" i="5"/>
  <c r="CB120" i="5" s="1"/>
  <c r="X120" i="5"/>
  <c r="B120" i="5"/>
  <c r="BQ120" i="5" s="1"/>
  <c r="BY119" i="5"/>
  <c r="BX119" i="5"/>
  <c r="BR119" i="5"/>
  <c r="BP119" i="5"/>
  <c r="AB119" i="5"/>
  <c r="X119" i="5"/>
  <c r="B119" i="5"/>
  <c r="BQ118" i="5"/>
  <c r="AB118" i="5"/>
  <c r="X118" i="5"/>
  <c r="B118" i="5"/>
  <c r="BY117" i="5"/>
  <c r="BR117" i="5"/>
  <c r="BP117" i="5"/>
  <c r="AB117" i="5"/>
  <c r="X117" i="5"/>
  <c r="B117" i="5"/>
  <c r="BX117" i="5" s="1"/>
  <c r="C92" i="5"/>
  <c r="BX91" i="5"/>
  <c r="BP91" i="5"/>
  <c r="C91" i="5" s="1"/>
  <c r="BX90" i="5"/>
  <c r="BP90" i="5"/>
  <c r="C90" i="5"/>
  <c r="BX87" i="5"/>
  <c r="BQ87" i="5"/>
  <c r="C87" i="5"/>
  <c r="C86" i="5"/>
  <c r="CA77" i="5" s="1"/>
  <c r="C85" i="5"/>
  <c r="BX84" i="5"/>
  <c r="BQ84" i="5"/>
  <c r="C84" i="5"/>
  <c r="BX83" i="5"/>
  <c r="BQ83" i="5"/>
  <c r="C83" i="5"/>
  <c r="BQ82" i="5"/>
  <c r="C82" i="5"/>
  <c r="C81" i="5"/>
  <c r="BZ80" i="5"/>
  <c r="BX80" i="5"/>
  <c r="BQ80" i="5"/>
  <c r="BP80" i="5"/>
  <c r="C80" i="5"/>
  <c r="BY80" i="5" s="1"/>
  <c r="BY79" i="5"/>
  <c r="BS79" i="5"/>
  <c r="BQ79" i="5"/>
  <c r="C79" i="5"/>
  <c r="BX79" i="5" s="1"/>
  <c r="BY78" i="5"/>
  <c r="BX78" i="5"/>
  <c r="BQ78" i="5"/>
  <c r="BP78" i="5"/>
  <c r="C78" i="5"/>
  <c r="BZ78" i="5" s="1"/>
  <c r="BY77" i="5"/>
  <c r="BQ77" i="5"/>
  <c r="C77" i="5"/>
  <c r="BX77" i="5" s="1"/>
  <c r="X73" i="5"/>
  <c r="W73" i="5"/>
  <c r="V73" i="5"/>
  <c r="U73" i="5"/>
  <c r="T73" i="5"/>
  <c r="S73" i="5"/>
  <c r="R73" i="5"/>
  <c r="Q73" i="5"/>
  <c r="P73" i="5"/>
  <c r="O73" i="5"/>
  <c r="N73" i="5"/>
  <c r="M73" i="5"/>
  <c r="L73" i="5"/>
  <c r="K73" i="5"/>
  <c r="J73" i="5"/>
  <c r="I73" i="5"/>
  <c r="H73" i="5"/>
  <c r="G73" i="5"/>
  <c r="F73" i="5"/>
  <c r="E73" i="5"/>
  <c r="D73" i="5"/>
  <c r="BS72" i="5"/>
  <c r="BQ72" i="5"/>
  <c r="C72" i="5"/>
  <c r="BY72" i="5" s="1"/>
  <c r="BY71" i="5"/>
  <c r="BS71" i="5"/>
  <c r="BQ71" i="5"/>
  <c r="C71" i="5"/>
  <c r="C70" i="5"/>
  <c r="BQ69" i="5"/>
  <c r="C69" i="5"/>
  <c r="BS68" i="5"/>
  <c r="BQ68" i="5"/>
  <c r="C68" i="5"/>
  <c r="BY68" i="5" s="1"/>
  <c r="BY67" i="5"/>
  <c r="BS67" i="5"/>
  <c r="BQ67" i="5"/>
  <c r="C67" i="5"/>
  <c r="CA66" i="5"/>
  <c r="BY66" i="5"/>
  <c r="C66" i="5"/>
  <c r="C65" i="5"/>
  <c r="BS64" i="5"/>
  <c r="BQ64" i="5"/>
  <c r="C64" i="5"/>
  <c r="BY64" i="5" s="1"/>
  <c r="BY63" i="5"/>
  <c r="BS63" i="5"/>
  <c r="BQ63" i="5"/>
  <c r="C63" i="5"/>
  <c r="CA62" i="5"/>
  <c r="C62" i="5"/>
  <c r="BV58" i="5"/>
  <c r="AX58" i="5"/>
  <c r="AW58" i="5"/>
  <c r="AV58" i="5"/>
  <c r="AU58" i="5"/>
  <c r="AT58" i="5"/>
  <c r="AS58" i="5"/>
  <c r="AR58" i="5"/>
  <c r="AQ58" i="5"/>
  <c r="AP58" i="5"/>
  <c r="AN58" i="5"/>
  <c r="AM58" i="5"/>
  <c r="AL58" i="5"/>
  <c r="AK58" i="5"/>
  <c r="AJ58" i="5"/>
  <c r="AI58" i="5"/>
  <c r="AH58" i="5"/>
  <c r="AG58" i="5"/>
  <c r="AF58" i="5"/>
  <c r="AE58" i="5"/>
  <c r="AD58" i="5"/>
  <c r="AC58" i="5"/>
  <c r="AA58" i="5"/>
  <c r="Z58" i="5"/>
  <c r="Y58" i="5"/>
  <c r="W58" i="5"/>
  <c r="V58" i="5"/>
  <c r="U58" i="5"/>
  <c r="T58" i="5"/>
  <c r="S58" i="5"/>
  <c r="R58" i="5"/>
  <c r="Q58" i="5"/>
  <c r="P58" i="5"/>
  <c r="O58" i="5"/>
  <c r="N58" i="5"/>
  <c r="M58" i="5"/>
  <c r="L58" i="5"/>
  <c r="K58" i="5"/>
  <c r="J58" i="5"/>
  <c r="I58" i="5"/>
  <c r="H58" i="5"/>
  <c r="G58" i="5"/>
  <c r="F58" i="5"/>
  <c r="E58" i="5"/>
  <c r="D58" i="5"/>
  <c r="C58" i="5"/>
  <c r="CD57" i="5"/>
  <c r="CA57" i="5"/>
  <c r="BZ57" i="5"/>
  <c r="BX57" i="5"/>
  <c r="BV57" i="5"/>
  <c r="BS57" i="5"/>
  <c r="BR57" i="5"/>
  <c r="BQ57" i="5"/>
  <c r="AB57" i="5"/>
  <c r="CB57" i="5" s="1"/>
  <c r="X57" i="5"/>
  <c r="B57" i="5"/>
  <c r="CC57" i="5" s="1"/>
  <c r="CD56" i="5"/>
  <c r="CC56" i="5"/>
  <c r="BV56" i="5"/>
  <c r="BQ56" i="5"/>
  <c r="AB56" i="5"/>
  <c r="X56" i="5"/>
  <c r="B56" i="5"/>
  <c r="CD55" i="5"/>
  <c r="CB55" i="5"/>
  <c r="CA55" i="5"/>
  <c r="BZ55" i="5"/>
  <c r="BX55" i="5"/>
  <c r="BV55" i="5"/>
  <c r="BS55" i="5"/>
  <c r="BR55" i="5"/>
  <c r="BQ55" i="5"/>
  <c r="AB55" i="5"/>
  <c r="X55" i="5"/>
  <c r="BU55" i="5" s="1"/>
  <c r="B55" i="5"/>
  <c r="CC55" i="5" s="1"/>
  <c r="CD54" i="5"/>
  <c r="BZ54" i="5"/>
  <c r="BV54" i="5"/>
  <c r="BT54" i="5"/>
  <c r="AB54" i="5"/>
  <c r="B54" i="5"/>
  <c r="CE53" i="5"/>
  <c r="CD53" i="5"/>
  <c r="CA53" i="5"/>
  <c r="BW53" i="5"/>
  <c r="BV53" i="5"/>
  <c r="BP53" i="5"/>
  <c r="AB53" i="5"/>
  <c r="X53" i="5"/>
  <c r="B53" i="5"/>
  <c r="CE52" i="5"/>
  <c r="CD52" i="5"/>
  <c r="BW52" i="5"/>
  <c r="BV52" i="5"/>
  <c r="AB52" i="5"/>
  <c r="X52" i="5"/>
  <c r="B52" i="5"/>
  <c r="CE51" i="5"/>
  <c r="CD51" i="5"/>
  <c r="BX51" i="5"/>
  <c r="BW51" i="5"/>
  <c r="BV51" i="5"/>
  <c r="BP51" i="5"/>
  <c r="AB51" i="5"/>
  <c r="X51" i="5"/>
  <c r="B51" i="5"/>
  <c r="CD50" i="5"/>
  <c r="BV50" i="5"/>
  <c r="AB50" i="5"/>
  <c r="X50" i="5"/>
  <c r="B50" i="5"/>
  <c r="CD49" i="5"/>
  <c r="CC49" i="5"/>
  <c r="CA49" i="5"/>
  <c r="BX49" i="5"/>
  <c r="BV49" i="5"/>
  <c r="BT49" i="5"/>
  <c r="BR49" i="5"/>
  <c r="AB49" i="5"/>
  <c r="X49" i="5"/>
  <c r="B49" i="5"/>
  <c r="CD48" i="5"/>
  <c r="CA48" i="5"/>
  <c r="BZ48" i="5"/>
  <c r="BY48" i="5"/>
  <c r="BV48" i="5"/>
  <c r="BT48" i="5"/>
  <c r="BR48" i="5"/>
  <c r="BP48" i="5"/>
  <c r="AB48" i="5"/>
  <c r="X48" i="5"/>
  <c r="BU48" i="5" s="1"/>
  <c r="B48" i="5"/>
  <c r="CD47" i="5"/>
  <c r="BV47" i="5"/>
  <c r="AB47" i="5"/>
  <c r="X47" i="5"/>
  <c r="B47" i="5"/>
  <c r="CB46" i="5"/>
  <c r="BZ46" i="5"/>
  <c r="BY46" i="5"/>
  <c r="BT46" i="5"/>
  <c r="BS46" i="5"/>
  <c r="BR46" i="5"/>
  <c r="AB46" i="5"/>
  <c r="X46" i="5"/>
  <c r="B46" i="5"/>
  <c r="CD45" i="5"/>
  <c r="CA45" i="5"/>
  <c r="BY45" i="5"/>
  <c r="BV45" i="5"/>
  <c r="BR45" i="5"/>
  <c r="BP45" i="5"/>
  <c r="AB45" i="5"/>
  <c r="X45" i="5"/>
  <c r="BU45" i="5" s="1"/>
  <c r="B45" i="5"/>
  <c r="CD44" i="5"/>
  <c r="CB44" i="5"/>
  <c r="BY44" i="5"/>
  <c r="BV44" i="5"/>
  <c r="BP44" i="5"/>
  <c r="AB44" i="5"/>
  <c r="X44" i="5"/>
  <c r="B44" i="5"/>
  <c r="CD43" i="5"/>
  <c r="CC43" i="5"/>
  <c r="BZ43" i="5"/>
  <c r="BV43" i="5"/>
  <c r="BT43" i="5"/>
  <c r="BQ43" i="5"/>
  <c r="AB43" i="5"/>
  <c r="B43" i="5"/>
  <c r="CD42" i="5"/>
  <c r="CA42" i="5"/>
  <c r="BZ42" i="5"/>
  <c r="BX42" i="5"/>
  <c r="BV42" i="5"/>
  <c r="BU42" i="5"/>
  <c r="BS42" i="5"/>
  <c r="BR42" i="5"/>
  <c r="BQ42" i="5"/>
  <c r="AB42" i="5"/>
  <c r="X42" i="5"/>
  <c r="CB42" i="5" s="1"/>
  <c r="B42" i="5"/>
  <c r="CC42" i="5" s="1"/>
  <c r="CD41" i="5"/>
  <c r="CB41" i="5"/>
  <c r="BV41" i="5"/>
  <c r="BQ41" i="5"/>
  <c r="AB41" i="5"/>
  <c r="B41" i="5"/>
  <c r="CD40" i="5"/>
  <c r="BV40" i="5"/>
  <c r="AB40" i="5"/>
  <c r="X40" i="5"/>
  <c r="B40" i="5"/>
  <c r="CD39" i="5"/>
  <c r="CC39" i="5"/>
  <c r="CA39" i="5"/>
  <c r="BY39" i="5"/>
  <c r="BX39" i="5"/>
  <c r="BV39" i="5"/>
  <c r="BT39" i="5"/>
  <c r="BS39" i="5"/>
  <c r="BR39" i="5"/>
  <c r="AB39" i="5"/>
  <c r="X39" i="5"/>
  <c r="B39" i="5"/>
  <c r="CD38" i="5"/>
  <c r="BY38" i="5"/>
  <c r="BV38" i="5"/>
  <c r="BP38" i="5"/>
  <c r="AB38" i="5"/>
  <c r="B38" i="5"/>
  <c r="CA38" i="5" s="1"/>
  <c r="CD37" i="5"/>
  <c r="CB37" i="5"/>
  <c r="BZ37" i="5"/>
  <c r="BV37" i="5"/>
  <c r="BS37" i="5"/>
  <c r="BQ37" i="5"/>
  <c r="AB37" i="5"/>
  <c r="B37" i="5"/>
  <c r="CD36" i="5"/>
  <c r="CB36" i="5"/>
  <c r="BV36" i="5"/>
  <c r="BP36" i="5"/>
  <c r="AB36" i="5"/>
  <c r="X36" i="5"/>
  <c r="B36" i="5"/>
  <c r="CD35" i="5"/>
  <c r="CC35" i="5"/>
  <c r="BZ35" i="5"/>
  <c r="BV35" i="5"/>
  <c r="BT35" i="5"/>
  <c r="BQ35" i="5"/>
  <c r="AB35" i="5"/>
  <c r="B35" i="5"/>
  <c r="CD34" i="5"/>
  <c r="CA34" i="5"/>
  <c r="BZ34" i="5"/>
  <c r="BX34" i="5"/>
  <c r="BV34" i="5"/>
  <c r="BS34" i="5"/>
  <c r="BR34" i="5"/>
  <c r="BQ34" i="5"/>
  <c r="AB34" i="5"/>
  <c r="X34" i="5"/>
  <c r="CB34" i="5" s="1"/>
  <c r="B34" i="5"/>
  <c r="CC34" i="5" s="1"/>
  <c r="CD33" i="5"/>
  <c r="CC33" i="5"/>
  <c r="BY33" i="5"/>
  <c r="BX33" i="5"/>
  <c r="BV33" i="5"/>
  <c r="BT33" i="5"/>
  <c r="BS33" i="5"/>
  <c r="BQ33" i="5"/>
  <c r="AB33" i="5"/>
  <c r="X33" i="5"/>
  <c r="CB33" i="5" s="1"/>
  <c r="B33" i="5"/>
  <c r="CD32" i="5"/>
  <c r="CA32" i="5"/>
  <c r="BZ32" i="5"/>
  <c r="BX32" i="5"/>
  <c r="BV32" i="5"/>
  <c r="BU32" i="5"/>
  <c r="BS32" i="5"/>
  <c r="BR32" i="5"/>
  <c r="BQ32" i="5"/>
  <c r="AB32" i="5"/>
  <c r="X32" i="5"/>
  <c r="CB32" i="5" s="1"/>
  <c r="B32" i="5"/>
  <c r="CC32" i="5" s="1"/>
  <c r="CD31" i="5"/>
  <c r="CB31" i="5"/>
  <c r="BY31" i="5"/>
  <c r="BV31" i="5"/>
  <c r="BT31" i="5"/>
  <c r="BQ31" i="5"/>
  <c r="AB31" i="5"/>
  <c r="X31" i="5"/>
  <c r="B31" i="5"/>
  <c r="CD30" i="5"/>
  <c r="CA30" i="5"/>
  <c r="BZ30" i="5"/>
  <c r="BX30" i="5"/>
  <c r="BV30" i="5"/>
  <c r="BS30" i="5"/>
  <c r="BR30" i="5"/>
  <c r="BQ30" i="5"/>
  <c r="AB30" i="5"/>
  <c r="X30" i="5"/>
  <c r="CB30" i="5" s="1"/>
  <c r="B30" i="5"/>
  <c r="CC30" i="5" s="1"/>
  <c r="CD29" i="5"/>
  <c r="CC29" i="5"/>
  <c r="CB29" i="5"/>
  <c r="BY29" i="5"/>
  <c r="BX29" i="5"/>
  <c r="BV29" i="5"/>
  <c r="BT29" i="5"/>
  <c r="BS29" i="5"/>
  <c r="BQ29" i="5"/>
  <c r="AB29" i="5"/>
  <c r="X29" i="5"/>
  <c r="B29" i="5"/>
  <c r="CD28" i="5"/>
  <c r="CA28" i="5"/>
  <c r="BV28" i="5"/>
  <c r="BR28" i="5"/>
  <c r="AB28" i="5"/>
  <c r="B28" i="5"/>
  <c r="CD27" i="5"/>
  <c r="CC27" i="5"/>
  <c r="CA27" i="5"/>
  <c r="BY27" i="5"/>
  <c r="BX27" i="5"/>
  <c r="BV27" i="5"/>
  <c r="BT27" i="5"/>
  <c r="BS27" i="5"/>
  <c r="BR27" i="5"/>
  <c r="AB27" i="5"/>
  <c r="X27" i="5"/>
  <c r="B27" i="5"/>
  <c r="CD26" i="5"/>
  <c r="CA26" i="5"/>
  <c r="BY26" i="5"/>
  <c r="BV26" i="5"/>
  <c r="BR26" i="5"/>
  <c r="BP26" i="5"/>
  <c r="AB26" i="5"/>
  <c r="X26" i="5"/>
  <c r="BU26" i="5" s="1"/>
  <c r="B26" i="5"/>
  <c r="CD25" i="5"/>
  <c r="CB25" i="5"/>
  <c r="BV25" i="5"/>
  <c r="BP25" i="5"/>
  <c r="AB25" i="5"/>
  <c r="X25" i="5"/>
  <c r="B25" i="5"/>
  <c r="CD24" i="5"/>
  <c r="BV24" i="5"/>
  <c r="AB24" i="5"/>
  <c r="X24" i="5"/>
  <c r="B24" i="5"/>
  <c r="BX23" i="5"/>
  <c r="BQ23" i="5"/>
  <c r="AB23" i="5"/>
  <c r="X23" i="5"/>
  <c r="B23" i="5"/>
  <c r="CD22" i="5"/>
  <c r="CC22" i="5"/>
  <c r="CA22" i="5"/>
  <c r="BX22" i="5"/>
  <c r="BV22" i="5"/>
  <c r="BT22" i="5"/>
  <c r="BR22" i="5"/>
  <c r="AB22" i="5"/>
  <c r="X22" i="5"/>
  <c r="B22" i="5"/>
  <c r="BZ21" i="5"/>
  <c r="AB21" i="5"/>
  <c r="X21" i="5"/>
  <c r="B21" i="5"/>
  <c r="CC21" i="5" s="1"/>
  <c r="CD20" i="5"/>
  <c r="CC20" i="5"/>
  <c r="BV20" i="5"/>
  <c r="BQ20" i="5"/>
  <c r="AB20" i="5"/>
  <c r="X20" i="5"/>
  <c r="B20" i="5"/>
  <c r="CA19" i="5"/>
  <c r="AB19" i="5"/>
  <c r="X19" i="5"/>
  <c r="B19" i="5"/>
  <c r="BQ19" i="5" s="1"/>
  <c r="CE18" i="5"/>
  <c r="CD18" i="5"/>
  <c r="BZ18" i="5"/>
  <c r="BY18" i="5"/>
  <c r="BW18" i="5"/>
  <c r="BV18" i="5"/>
  <c r="BS18" i="5"/>
  <c r="BR18" i="5"/>
  <c r="BQ18" i="5"/>
  <c r="AB18" i="5"/>
  <c r="X18" i="5"/>
  <c r="CB18" i="5" s="1"/>
  <c r="B18" i="5"/>
  <c r="CA18" i="5" s="1"/>
  <c r="CD17" i="5"/>
  <c r="CC17" i="5"/>
  <c r="BY17" i="5"/>
  <c r="BX17" i="5"/>
  <c r="BV17" i="5"/>
  <c r="BT17" i="5"/>
  <c r="BS17" i="5"/>
  <c r="BQ17" i="5"/>
  <c r="AB17" i="5"/>
  <c r="X17" i="5"/>
  <c r="CB17" i="5" s="1"/>
  <c r="B17" i="5"/>
  <c r="CD16" i="5"/>
  <c r="CA16" i="5"/>
  <c r="BZ16" i="5"/>
  <c r="BX16" i="5"/>
  <c r="BV16" i="5"/>
  <c r="BU16" i="5"/>
  <c r="BS16" i="5"/>
  <c r="BR16" i="5"/>
  <c r="BQ16" i="5"/>
  <c r="AB16" i="5"/>
  <c r="X16" i="5"/>
  <c r="CB16" i="5" s="1"/>
  <c r="B16" i="5"/>
  <c r="CC16" i="5" s="1"/>
  <c r="CD15" i="5"/>
  <c r="BY15" i="5"/>
  <c r="BV15" i="5"/>
  <c r="BT15" i="5"/>
  <c r="BQ15" i="5"/>
  <c r="AB15" i="5"/>
  <c r="X15" i="5"/>
  <c r="CB15" i="5" s="1"/>
  <c r="B15" i="5"/>
  <c r="CC14" i="5"/>
  <c r="BZ14" i="5"/>
  <c r="BU14" i="5"/>
  <c r="BS14" i="5"/>
  <c r="BP14" i="5"/>
  <c r="X14" i="5"/>
  <c r="B14" i="5"/>
  <c r="CD13" i="5"/>
  <c r="CA13" i="5"/>
  <c r="BZ13" i="5"/>
  <c r="BY13" i="5"/>
  <c r="BV13" i="5"/>
  <c r="BT13" i="5"/>
  <c r="BR13" i="5"/>
  <c r="BP13" i="5"/>
  <c r="AB13" i="5"/>
  <c r="X13" i="5"/>
  <c r="BU13" i="5" s="1"/>
  <c r="B13" i="5"/>
  <c r="CD12" i="5"/>
  <c r="BV12" i="5"/>
  <c r="AB12" i="5"/>
  <c r="AB58" i="5" s="1"/>
  <c r="X12" i="5"/>
  <c r="B12" i="5"/>
  <c r="CC12" i="5" s="1"/>
  <c r="A5" i="5"/>
  <c r="A4" i="5"/>
  <c r="A3" i="5"/>
  <c r="A2" i="5"/>
  <c r="CB12" i="5" l="1"/>
  <c r="CB24" i="5"/>
  <c r="BX24" i="5"/>
  <c r="BS24" i="5"/>
  <c r="CA24" i="5"/>
  <c r="BU24" i="5"/>
  <c r="BP24" i="5"/>
  <c r="AY24" i="5" s="1"/>
  <c r="BY24" i="5"/>
  <c r="BR24" i="5"/>
  <c r="BT24" i="5"/>
  <c r="CB40" i="5"/>
  <c r="BX40" i="5"/>
  <c r="BS40" i="5"/>
  <c r="BY40" i="5"/>
  <c r="BR40" i="5"/>
  <c r="CA40" i="5"/>
  <c r="BU40" i="5"/>
  <c r="BP40" i="5"/>
  <c r="BT40" i="5"/>
  <c r="BZ47" i="5"/>
  <c r="BU47" i="5"/>
  <c r="BQ47" i="5"/>
  <c r="CA47" i="5"/>
  <c r="BT47" i="5"/>
  <c r="CC47" i="5"/>
  <c r="BX47" i="5"/>
  <c r="BR47" i="5"/>
  <c r="BS47" i="5"/>
  <c r="CB50" i="5"/>
  <c r="BX50" i="5"/>
  <c r="BS50" i="5"/>
  <c r="CA50" i="5"/>
  <c r="BU50" i="5"/>
  <c r="BP50" i="5"/>
  <c r="BY50" i="5"/>
  <c r="BR50" i="5"/>
  <c r="BT50" i="5"/>
  <c r="CC52" i="5"/>
  <c r="BY52" i="5"/>
  <c r="BU52" i="5"/>
  <c r="BQ52" i="5"/>
  <c r="CB52" i="5"/>
  <c r="BR52" i="5"/>
  <c r="BZ52" i="5"/>
  <c r="BT52" i="5"/>
  <c r="BS52" i="5"/>
  <c r="CA52" i="5"/>
  <c r="CB65" i="5"/>
  <c r="BT65" i="5"/>
  <c r="BZ65" i="5"/>
  <c r="BR65" i="5"/>
  <c r="BY65" i="5"/>
  <c r="BS65" i="5"/>
  <c r="CA78" i="5"/>
  <c r="BQ65" i="5"/>
  <c r="BR12" i="5"/>
  <c r="BX12" i="5"/>
  <c r="CB14" i="5"/>
  <c r="BX14" i="5"/>
  <c r="BR14" i="5"/>
  <c r="BQ14" i="5"/>
  <c r="AY14" i="5" s="1"/>
  <c r="BY14" i="5"/>
  <c r="CA15" i="5"/>
  <c r="BR15" i="5"/>
  <c r="BP15" i="5"/>
  <c r="BU15" i="5"/>
  <c r="BZ15" i="5"/>
  <c r="CB20" i="5"/>
  <c r="BX20" i="5"/>
  <c r="BS20" i="5"/>
  <c r="BY20" i="5"/>
  <c r="BR20" i="5"/>
  <c r="CA20" i="5"/>
  <c r="BU20" i="5"/>
  <c r="BP20" i="5"/>
  <c r="BT20" i="5"/>
  <c r="BP21" i="5"/>
  <c r="CC23" i="5"/>
  <c r="BY23" i="5"/>
  <c r="BS23" i="5"/>
  <c r="CB23" i="5"/>
  <c r="BU23" i="5"/>
  <c r="BP23" i="5"/>
  <c r="BZ23" i="5"/>
  <c r="BR23" i="5"/>
  <c r="BT23" i="5"/>
  <c r="BZ25" i="5"/>
  <c r="BU25" i="5"/>
  <c r="BQ25" i="5"/>
  <c r="CC25" i="5"/>
  <c r="BX25" i="5"/>
  <c r="BR25" i="5"/>
  <c r="CA25" i="5"/>
  <c r="BT25" i="5"/>
  <c r="AY25" i="5" s="1"/>
  <c r="BS25" i="5"/>
  <c r="CC28" i="5"/>
  <c r="BY28" i="5"/>
  <c r="BT28" i="5"/>
  <c r="BP28" i="5"/>
  <c r="BZ28" i="5"/>
  <c r="BS28" i="5"/>
  <c r="CB28" i="5"/>
  <c r="BQ28" i="5"/>
  <c r="BU28" i="5"/>
  <c r="BZ36" i="5"/>
  <c r="BU36" i="5"/>
  <c r="BQ36" i="5"/>
  <c r="AY36" i="5" s="1"/>
  <c r="CC36" i="5"/>
  <c r="BX36" i="5"/>
  <c r="BR36" i="5"/>
  <c r="CA36" i="5"/>
  <c r="BT36" i="5"/>
  <c r="BS36" i="5"/>
  <c r="BR38" i="5"/>
  <c r="CA41" i="5"/>
  <c r="BR41" i="5"/>
  <c r="BZ41" i="5"/>
  <c r="BU41" i="5"/>
  <c r="BP41" i="5"/>
  <c r="CC41" i="5"/>
  <c r="BX41" i="5"/>
  <c r="BS41" i="5"/>
  <c r="BT41" i="5"/>
  <c r="CC51" i="5"/>
  <c r="BY51" i="5"/>
  <c r="BU51" i="5"/>
  <c r="BQ51" i="5"/>
  <c r="CB51" i="5"/>
  <c r="BR51" i="5"/>
  <c r="AY51" i="5" s="1"/>
  <c r="BZ51" i="5"/>
  <c r="BT51" i="5"/>
  <c r="BS51" i="5"/>
  <c r="CA51" i="5"/>
  <c r="CB54" i="5"/>
  <c r="BX54" i="5"/>
  <c r="BS54" i="5"/>
  <c r="CA54" i="5"/>
  <c r="BR54" i="5"/>
  <c r="BY54" i="5"/>
  <c r="BQ54" i="5"/>
  <c r="CC54" i="5"/>
  <c r="BU54" i="5"/>
  <c r="CB56" i="5"/>
  <c r="BX56" i="5"/>
  <c r="BS56" i="5"/>
  <c r="CA56" i="5"/>
  <c r="BR56" i="5"/>
  <c r="BP56" i="5"/>
  <c r="BZ56" i="5"/>
  <c r="BT56" i="5"/>
  <c r="BU56" i="5"/>
  <c r="CA65" i="5"/>
  <c r="Y69" i="5"/>
  <c r="BS78" i="5"/>
  <c r="BY81" i="5"/>
  <c r="BP81" i="5"/>
  <c r="BZ81" i="5"/>
  <c r="BR81" i="5"/>
  <c r="BX81" i="5"/>
  <c r="BQ81" i="5"/>
  <c r="CA79" i="5"/>
  <c r="BZ12" i="5"/>
  <c r="BU12" i="5"/>
  <c r="BQ12" i="5"/>
  <c r="B58" i="5"/>
  <c r="BP12" i="5"/>
  <c r="BS12" i="5"/>
  <c r="BY12" i="5"/>
  <c r="BU18" i="5"/>
  <c r="CC19" i="5"/>
  <c r="BY19" i="5"/>
  <c r="BS19" i="5"/>
  <c r="BZ19" i="5"/>
  <c r="BR19" i="5"/>
  <c r="CB19" i="5"/>
  <c r="BU19" i="5"/>
  <c r="BP19" i="5"/>
  <c r="BT19" i="5"/>
  <c r="CA21" i="5"/>
  <c r="BU21" i="5"/>
  <c r="BQ21" i="5"/>
  <c r="CB21" i="5"/>
  <c r="BT21" i="5"/>
  <c r="BY21" i="5"/>
  <c r="BR21" i="5"/>
  <c r="BS21" i="5"/>
  <c r="BZ24" i="5"/>
  <c r="BU30" i="5"/>
  <c r="CB38" i="5"/>
  <c r="BX38" i="5"/>
  <c r="BS38" i="5"/>
  <c r="BZ38" i="5"/>
  <c r="BT38" i="5"/>
  <c r="CC38" i="5"/>
  <c r="BQ38" i="5"/>
  <c r="AY38" i="5" s="1"/>
  <c r="BU38" i="5"/>
  <c r="BZ40" i="5"/>
  <c r="BY47" i="5"/>
  <c r="BZ50" i="5"/>
  <c r="Y64" i="5"/>
  <c r="BZ70" i="5"/>
  <c r="BR70" i="5"/>
  <c r="CB70" i="5"/>
  <c r="BT70" i="5"/>
  <c r="BS70" i="5"/>
  <c r="BQ70" i="5"/>
  <c r="BY70" i="5"/>
  <c r="X125" i="5"/>
  <c r="BT12" i="5"/>
  <c r="CA12" i="5"/>
  <c r="CB13" i="5"/>
  <c r="BX13" i="5"/>
  <c r="BS13" i="5"/>
  <c r="BQ13" i="5"/>
  <c r="AY13" i="5" s="1"/>
  <c r="CC13" i="5"/>
  <c r="BT14" i="5"/>
  <c r="CA14" i="5"/>
  <c r="BS15" i="5"/>
  <c r="BX15" i="5"/>
  <c r="CC15" i="5"/>
  <c r="CA17" i="5"/>
  <c r="BR17" i="5"/>
  <c r="BP17" i="5"/>
  <c r="BU17" i="5"/>
  <c r="BZ17" i="5"/>
  <c r="BX19" i="5"/>
  <c r="BZ20" i="5"/>
  <c r="BX21" i="5"/>
  <c r="CA23" i="5"/>
  <c r="BQ24" i="5"/>
  <c r="CC24" i="5"/>
  <c r="BY25" i="5"/>
  <c r="BX28" i="5"/>
  <c r="BU34" i="5"/>
  <c r="BY36" i="5"/>
  <c r="BQ40" i="5"/>
  <c r="CC40" i="5"/>
  <c r="BY41" i="5"/>
  <c r="BZ44" i="5"/>
  <c r="BU44" i="5"/>
  <c r="BQ44" i="5"/>
  <c r="CC44" i="5"/>
  <c r="BX44" i="5"/>
  <c r="BR44" i="5"/>
  <c r="AY44" i="5" s="1"/>
  <c r="CA44" i="5"/>
  <c r="BT44" i="5"/>
  <c r="BS44" i="5"/>
  <c r="BP47" i="5"/>
  <c r="CB47" i="5"/>
  <c r="BQ50" i="5"/>
  <c r="CC50" i="5"/>
  <c r="BP52" i="5"/>
  <c r="BX52" i="5"/>
  <c r="BZ53" i="5"/>
  <c r="BR53" i="5"/>
  <c r="CC53" i="5"/>
  <c r="BY53" i="5"/>
  <c r="BU53" i="5"/>
  <c r="BQ53" i="5"/>
  <c r="AY53" i="5" s="1"/>
  <c r="BX53" i="5"/>
  <c r="BS53" i="5"/>
  <c r="CB53" i="5"/>
  <c r="BT53" i="5"/>
  <c r="BP54" i="5"/>
  <c r="BY56" i="5"/>
  <c r="BZ62" i="5"/>
  <c r="BR62" i="5"/>
  <c r="CB62" i="5"/>
  <c r="BT62" i="5"/>
  <c r="BS62" i="5"/>
  <c r="BQ62" i="5"/>
  <c r="Y62" i="5" s="1"/>
  <c r="BY62" i="5"/>
  <c r="CA70" i="5"/>
  <c r="C73" i="5"/>
  <c r="BY86" i="5"/>
  <c r="BP86" i="5"/>
  <c r="BR86" i="5"/>
  <c r="BZ86" i="5"/>
  <c r="BX86" i="5"/>
  <c r="BQ86" i="5"/>
  <c r="BY136" i="5"/>
  <c r="BQ136" i="5"/>
  <c r="X136" i="5" s="1"/>
  <c r="BY140" i="5"/>
  <c r="BQ140" i="5"/>
  <c r="X140" i="5" s="1"/>
  <c r="BY144" i="5"/>
  <c r="BQ144" i="5"/>
  <c r="X144" i="5" s="1"/>
  <c r="BY148" i="5"/>
  <c r="BQ148" i="5"/>
  <c r="X148" i="5" s="1"/>
  <c r="BY152" i="5"/>
  <c r="BQ152" i="5"/>
  <c r="X152" i="5" s="1"/>
  <c r="BY156" i="5"/>
  <c r="BQ156" i="5"/>
  <c r="X156" i="5" s="1"/>
  <c r="BY160" i="5"/>
  <c r="BQ160" i="5"/>
  <c r="X160" i="5" s="1"/>
  <c r="BY164" i="5"/>
  <c r="BQ164" i="5"/>
  <c r="X164" i="5" s="1"/>
  <c r="BY168" i="5"/>
  <c r="BQ168" i="5"/>
  <c r="X168" i="5" s="1"/>
  <c r="BY172" i="5"/>
  <c r="BQ172" i="5"/>
  <c r="X172" i="5" s="1"/>
  <c r="BZ22" i="5"/>
  <c r="BU22" i="5"/>
  <c r="BQ22" i="5"/>
  <c r="BP22" i="5"/>
  <c r="CB22" i="5"/>
  <c r="CB26" i="5"/>
  <c r="BX26" i="5"/>
  <c r="BS26" i="5"/>
  <c r="BQ26" i="5"/>
  <c r="AY26" i="5" s="1"/>
  <c r="CC26" i="5"/>
  <c r="CA31" i="5"/>
  <c r="BR31" i="5"/>
  <c r="BP31" i="5"/>
  <c r="BU31" i="5"/>
  <c r="BZ31" i="5"/>
  <c r="CB35" i="5"/>
  <c r="BX35" i="5"/>
  <c r="BS35" i="5"/>
  <c r="BR35" i="5"/>
  <c r="BY35" i="5"/>
  <c r="CC37" i="5"/>
  <c r="BY37" i="5"/>
  <c r="BT37" i="5"/>
  <c r="BP37" i="5"/>
  <c r="BR37" i="5"/>
  <c r="BX37" i="5"/>
  <c r="CB43" i="5"/>
  <c r="BX43" i="5"/>
  <c r="BS43" i="5"/>
  <c r="BR43" i="5"/>
  <c r="BY43" i="5"/>
  <c r="CB45" i="5"/>
  <c r="BX45" i="5"/>
  <c r="BS45" i="5"/>
  <c r="BQ45" i="5"/>
  <c r="AY45" i="5" s="1"/>
  <c r="CC45" i="5"/>
  <c r="BZ49" i="5"/>
  <c r="BU49" i="5"/>
  <c r="BQ49" i="5"/>
  <c r="BP49" i="5"/>
  <c r="CB49" i="5"/>
  <c r="BU57" i="5"/>
  <c r="CB69" i="5"/>
  <c r="BT69" i="5"/>
  <c r="BZ69" i="5"/>
  <c r="BR69" i="5"/>
  <c r="BY69" i="5"/>
  <c r="BS69" i="5"/>
  <c r="BY82" i="5"/>
  <c r="BP82" i="5"/>
  <c r="X82" i="5" s="1"/>
  <c r="BR82" i="5"/>
  <c r="BZ82" i="5"/>
  <c r="BX82" i="5"/>
  <c r="BS77" i="5"/>
  <c r="BY85" i="5"/>
  <c r="BP85" i="5"/>
  <c r="BZ85" i="5"/>
  <c r="BR85" i="5"/>
  <c r="BX85" i="5"/>
  <c r="BQ85" i="5"/>
  <c r="CB118" i="5"/>
  <c r="AB125" i="5"/>
  <c r="BY135" i="5"/>
  <c r="BQ135" i="5"/>
  <c r="X135" i="5" s="1"/>
  <c r="BY139" i="5"/>
  <c r="BQ139" i="5"/>
  <c r="X139" i="5" s="1"/>
  <c r="BY143" i="5"/>
  <c r="BQ143" i="5"/>
  <c r="X143" i="5" s="1"/>
  <c r="BY147" i="5"/>
  <c r="BQ147" i="5"/>
  <c r="X147" i="5" s="1"/>
  <c r="BY151" i="5"/>
  <c r="BQ151" i="5"/>
  <c r="X151" i="5" s="1"/>
  <c r="BY155" i="5"/>
  <c r="BQ155" i="5"/>
  <c r="X155" i="5" s="1"/>
  <c r="BY159" i="5"/>
  <c r="BQ159" i="5"/>
  <c r="X159" i="5" s="1"/>
  <c r="BY163" i="5"/>
  <c r="BQ163" i="5"/>
  <c r="X163" i="5" s="1"/>
  <c r="BY167" i="5"/>
  <c r="BQ167" i="5"/>
  <c r="X167" i="5" s="1"/>
  <c r="BY171" i="5"/>
  <c r="BQ171" i="5"/>
  <c r="X171" i="5" s="1"/>
  <c r="B175" i="5"/>
  <c r="X58" i="5"/>
  <c r="BP16" i="5"/>
  <c r="AY16" i="5" s="1"/>
  <c r="BT16" i="5"/>
  <c r="BY16" i="5"/>
  <c r="BP18" i="5"/>
  <c r="BT18" i="5"/>
  <c r="BX18" i="5"/>
  <c r="CC18" i="5"/>
  <c r="BS22" i="5"/>
  <c r="BY22" i="5"/>
  <c r="BT26" i="5"/>
  <c r="BZ26" i="5"/>
  <c r="BZ27" i="5"/>
  <c r="BU27" i="5"/>
  <c r="BQ27" i="5"/>
  <c r="BP27" i="5"/>
  <c r="CB27" i="5"/>
  <c r="CA29" i="5"/>
  <c r="BR29" i="5"/>
  <c r="BP29" i="5"/>
  <c r="BU29" i="5"/>
  <c r="BZ29" i="5"/>
  <c r="BS31" i="5"/>
  <c r="BX31" i="5"/>
  <c r="CC31" i="5"/>
  <c r="CA33" i="5"/>
  <c r="BR33" i="5"/>
  <c r="BP33" i="5"/>
  <c r="BU33" i="5"/>
  <c r="BZ33" i="5"/>
  <c r="BP35" i="5"/>
  <c r="BU35" i="5"/>
  <c r="CA35" i="5"/>
  <c r="BU37" i="5"/>
  <c r="CA37" i="5"/>
  <c r="BZ39" i="5"/>
  <c r="BU39" i="5"/>
  <c r="BQ39" i="5"/>
  <c r="BP39" i="5"/>
  <c r="CB39" i="5"/>
  <c r="BP43" i="5"/>
  <c r="BU43" i="5"/>
  <c r="CA43" i="5"/>
  <c r="BT45" i="5"/>
  <c r="BZ45" i="5"/>
  <c r="CA46" i="5"/>
  <c r="BU46" i="5"/>
  <c r="BQ46" i="5"/>
  <c r="BP46" i="5"/>
  <c r="AY46" i="5" s="1"/>
  <c r="BX46" i="5"/>
  <c r="CC46" i="5"/>
  <c r="CB48" i="5"/>
  <c r="BX48" i="5"/>
  <c r="BS48" i="5"/>
  <c r="BQ48" i="5"/>
  <c r="AY48" i="5" s="1"/>
  <c r="CC48" i="5"/>
  <c r="BS49" i="5"/>
  <c r="BY49" i="5"/>
  <c r="BZ66" i="5"/>
  <c r="BR66" i="5"/>
  <c r="CB66" i="5"/>
  <c r="BT66" i="5"/>
  <c r="BS66" i="5"/>
  <c r="BQ66" i="5"/>
  <c r="CA69" i="5"/>
  <c r="BP30" i="5"/>
  <c r="BT30" i="5"/>
  <c r="BY30" i="5"/>
  <c r="BP32" i="5"/>
  <c r="AY32" i="5" s="1"/>
  <c r="BT32" i="5"/>
  <c r="BY32" i="5"/>
  <c r="BP34" i="5"/>
  <c r="BT34" i="5"/>
  <c r="BY34" i="5"/>
  <c r="BP42" i="5"/>
  <c r="BT42" i="5"/>
  <c r="BY42" i="5"/>
  <c r="BP55" i="5"/>
  <c r="BT55" i="5"/>
  <c r="BY55" i="5"/>
  <c r="BP57" i="5"/>
  <c r="AY57" i="5" s="1"/>
  <c r="BT57" i="5"/>
  <c r="BY57" i="5"/>
  <c r="CD58" i="5"/>
  <c r="CB63" i="5"/>
  <c r="BT63" i="5"/>
  <c r="BZ63" i="5"/>
  <c r="BR63" i="5"/>
  <c r="CA63" i="5"/>
  <c r="CB67" i="5"/>
  <c r="BT67" i="5"/>
  <c r="BZ67" i="5"/>
  <c r="BR67" i="5"/>
  <c r="Y67" i="5" s="1"/>
  <c r="CA67" i="5"/>
  <c r="CB71" i="5"/>
  <c r="BT71" i="5"/>
  <c r="BZ71" i="5"/>
  <c r="BR71" i="5"/>
  <c r="CA71" i="5"/>
  <c r="BY84" i="5"/>
  <c r="BP84" i="5"/>
  <c r="X84" i="5" s="1"/>
  <c r="BR84" i="5"/>
  <c r="BZ84" i="5"/>
  <c r="CC118" i="5"/>
  <c r="BU118" i="5"/>
  <c r="BY118" i="5"/>
  <c r="BP118" i="5"/>
  <c r="BR118" i="5"/>
  <c r="BX118" i="5"/>
  <c r="BY133" i="5"/>
  <c r="BQ133" i="5"/>
  <c r="X133" i="5" s="1"/>
  <c r="BY137" i="5"/>
  <c r="BQ137" i="5"/>
  <c r="X137" i="5" s="1"/>
  <c r="BY141" i="5"/>
  <c r="BQ141" i="5"/>
  <c r="X141" i="5" s="1"/>
  <c r="BY145" i="5"/>
  <c r="BQ145" i="5"/>
  <c r="X145" i="5" s="1"/>
  <c r="BY149" i="5"/>
  <c r="BQ149" i="5"/>
  <c r="X149" i="5" s="1"/>
  <c r="BY153" i="5"/>
  <c r="BQ153" i="5"/>
  <c r="X153" i="5" s="1"/>
  <c r="BY157" i="5"/>
  <c r="BQ157" i="5"/>
  <c r="X157" i="5" s="1"/>
  <c r="BY161" i="5"/>
  <c r="BQ161" i="5"/>
  <c r="X161" i="5" s="1"/>
  <c r="BY165" i="5"/>
  <c r="BQ165" i="5"/>
  <c r="X165" i="5" s="1"/>
  <c r="BY169" i="5"/>
  <c r="BQ169" i="5"/>
  <c r="X169" i="5" s="1"/>
  <c r="BY173" i="5"/>
  <c r="BQ173" i="5"/>
  <c r="X173" i="5" s="1"/>
  <c r="Y63" i="5"/>
  <c r="BZ64" i="5"/>
  <c r="BR64" i="5"/>
  <c r="CB64" i="5"/>
  <c r="BT64" i="5"/>
  <c r="CA64" i="5"/>
  <c r="BZ68" i="5"/>
  <c r="BR68" i="5"/>
  <c r="Y68" i="5" s="1"/>
  <c r="CB68" i="5"/>
  <c r="BT68" i="5"/>
  <c r="CA68" i="5"/>
  <c r="Y71" i="5"/>
  <c r="BZ72" i="5"/>
  <c r="BR72" i="5"/>
  <c r="Y72" i="5" s="1"/>
  <c r="CB72" i="5"/>
  <c r="BT72" i="5"/>
  <c r="CA72" i="5"/>
  <c r="BY83" i="5"/>
  <c r="BP83" i="5"/>
  <c r="BZ83" i="5"/>
  <c r="BR83" i="5"/>
  <c r="BY87" i="5"/>
  <c r="BP87" i="5"/>
  <c r="BZ87" i="5"/>
  <c r="BR87" i="5"/>
  <c r="CC120" i="5"/>
  <c r="BU120" i="5"/>
  <c r="BR120" i="5"/>
  <c r="BY120" i="5"/>
  <c r="BP120" i="5"/>
  <c r="BX120" i="5"/>
  <c r="BX122" i="5"/>
  <c r="BP122" i="5"/>
  <c r="CC122" i="5"/>
  <c r="BU122" i="5"/>
  <c r="BQ122" i="5"/>
  <c r="BY122" i="5"/>
  <c r="CB122" i="5"/>
  <c r="BY134" i="5"/>
  <c r="BQ134" i="5"/>
  <c r="X134" i="5" s="1"/>
  <c r="BY138" i="5"/>
  <c r="BQ138" i="5"/>
  <c r="X138" i="5" s="1"/>
  <c r="BY142" i="5"/>
  <c r="BQ142" i="5"/>
  <c r="X142" i="5" s="1"/>
  <c r="BY146" i="5"/>
  <c r="BQ146" i="5"/>
  <c r="X146" i="5" s="1"/>
  <c r="BY150" i="5"/>
  <c r="BQ150" i="5"/>
  <c r="X150" i="5" s="1"/>
  <c r="BY154" i="5"/>
  <c r="BQ154" i="5"/>
  <c r="X154" i="5" s="1"/>
  <c r="BY158" i="5"/>
  <c r="BQ158" i="5"/>
  <c r="X158" i="5" s="1"/>
  <c r="BY162" i="5"/>
  <c r="BQ162" i="5"/>
  <c r="X162" i="5" s="1"/>
  <c r="BY166" i="5"/>
  <c r="BQ166" i="5"/>
  <c r="X166" i="5" s="1"/>
  <c r="BY170" i="5"/>
  <c r="BQ170" i="5"/>
  <c r="X170" i="5" s="1"/>
  <c r="BY174" i="5"/>
  <c r="BQ174" i="5"/>
  <c r="X174" i="5" s="1"/>
  <c r="BR77" i="5"/>
  <c r="BZ77" i="5"/>
  <c r="BR79" i="5"/>
  <c r="BZ79" i="5"/>
  <c r="CC119" i="5"/>
  <c r="BU119" i="5"/>
  <c r="BQ119" i="5"/>
  <c r="AL119" i="5" s="1"/>
  <c r="CB119" i="5"/>
  <c r="BP77" i="5"/>
  <c r="BR78" i="5"/>
  <c r="X78" i="5" s="1"/>
  <c r="BP79" i="5"/>
  <c r="X79" i="5" s="1"/>
  <c r="BR80" i="5"/>
  <c r="X80" i="5" s="1"/>
  <c r="B125" i="5"/>
  <c r="CC117" i="5"/>
  <c r="BU117" i="5"/>
  <c r="BQ117" i="5"/>
  <c r="AL117" i="5" s="1"/>
  <c r="CB117" i="5"/>
  <c r="CC121" i="5"/>
  <c r="BU121" i="5"/>
  <c r="BQ121" i="5"/>
  <c r="AL121" i="5" s="1"/>
  <c r="CB121" i="5"/>
  <c r="BU123" i="5"/>
  <c r="CC123" i="5"/>
  <c r="BU124" i="5"/>
  <c r="CC124" i="5"/>
  <c r="BP123" i="5"/>
  <c r="AL123" i="5" s="1"/>
  <c r="BP124" i="5"/>
  <c r="AL124" i="5" s="1"/>
  <c r="BC184" i="1"/>
  <c r="W175" i="1"/>
  <c r="V175" i="1"/>
  <c r="U175" i="1"/>
  <c r="T175" i="1"/>
  <c r="S175" i="1"/>
  <c r="R175" i="1"/>
  <c r="Q175" i="1"/>
  <c r="P175" i="1"/>
  <c r="O175" i="1"/>
  <c r="N175" i="1"/>
  <c r="M175" i="1"/>
  <c r="L175" i="1"/>
  <c r="K175" i="1"/>
  <c r="J175" i="1"/>
  <c r="I175" i="1"/>
  <c r="H175" i="1"/>
  <c r="G175" i="1"/>
  <c r="F175" i="1"/>
  <c r="E175" i="1"/>
  <c r="D175" i="1"/>
  <c r="C175" i="1"/>
  <c r="B174" i="1"/>
  <c r="B173" i="1"/>
  <c r="B172" i="1"/>
  <c r="B171" i="1"/>
  <c r="B170" i="1"/>
  <c r="B169" i="1"/>
  <c r="B168" i="1"/>
  <c r="B167" i="1"/>
  <c r="B166" i="1"/>
  <c r="B165" i="1"/>
  <c r="B164" i="1"/>
  <c r="B163" i="1"/>
  <c r="B162" i="1"/>
  <c r="B161" i="1"/>
  <c r="B160" i="1"/>
  <c r="B159" i="1"/>
  <c r="B158" i="1"/>
  <c r="B157" i="1"/>
  <c r="B156" i="1"/>
  <c r="B155" i="1"/>
  <c r="B154" i="1"/>
  <c r="B153" i="1"/>
  <c r="B152" i="1"/>
  <c r="B151" i="1"/>
  <c r="B150" i="1"/>
  <c r="B149" i="1"/>
  <c r="B148" i="1"/>
  <c r="B147" i="1"/>
  <c r="B146" i="1"/>
  <c r="B145" i="1"/>
  <c r="B144" i="1"/>
  <c r="B143" i="1"/>
  <c r="B142" i="1"/>
  <c r="B141" i="1"/>
  <c r="B140" i="1"/>
  <c r="B139" i="1"/>
  <c r="B138" i="1"/>
  <c r="B137" i="1"/>
  <c r="B136" i="1"/>
  <c r="B135" i="1"/>
  <c r="B134" i="1"/>
  <c r="B133" i="1"/>
  <c r="AK125" i="1"/>
  <c r="AJ125" i="1"/>
  <c r="AI125" i="1"/>
  <c r="AH125" i="1"/>
  <c r="AG125" i="1"/>
  <c r="AF125" i="1"/>
  <c r="AE125" i="1"/>
  <c r="AD125" i="1"/>
  <c r="AC125" i="1"/>
  <c r="AA125" i="1"/>
  <c r="Z125" i="1"/>
  <c r="Y125" i="1"/>
  <c r="W125" i="1"/>
  <c r="V125" i="1"/>
  <c r="U125" i="1"/>
  <c r="T125" i="1"/>
  <c r="S125" i="1"/>
  <c r="R125" i="1"/>
  <c r="Q125" i="1"/>
  <c r="P125" i="1"/>
  <c r="O125" i="1"/>
  <c r="N125" i="1"/>
  <c r="M125" i="1"/>
  <c r="L125" i="1"/>
  <c r="K125" i="1"/>
  <c r="J125" i="1"/>
  <c r="I125" i="1"/>
  <c r="H125" i="1"/>
  <c r="G125" i="1"/>
  <c r="F125" i="1"/>
  <c r="E125" i="1"/>
  <c r="D125" i="1"/>
  <c r="C125" i="1"/>
  <c r="BQ124" i="1"/>
  <c r="AB124" i="1"/>
  <c r="X124" i="1"/>
  <c r="B124" i="1"/>
  <c r="BX124" i="1" s="1"/>
  <c r="AB123" i="1"/>
  <c r="X123" i="1"/>
  <c r="B123" i="1"/>
  <c r="BX123" i="1" s="1"/>
  <c r="AB122" i="1"/>
  <c r="X122" i="1"/>
  <c r="B122" i="1"/>
  <c r="BX122" i="1" s="1"/>
  <c r="AB121" i="1"/>
  <c r="X121" i="1"/>
  <c r="B121" i="1"/>
  <c r="BX121" i="1" s="1"/>
  <c r="AB120" i="1"/>
  <c r="X120" i="1"/>
  <c r="B120" i="1"/>
  <c r="BX120" i="1" s="1"/>
  <c r="AB119" i="1"/>
  <c r="X119" i="1"/>
  <c r="B119" i="1"/>
  <c r="BX119" i="1" s="1"/>
  <c r="BQ118" i="1"/>
  <c r="AB118" i="1"/>
  <c r="X118" i="1"/>
  <c r="B118" i="1"/>
  <c r="BX118" i="1" s="1"/>
  <c r="AB117" i="1"/>
  <c r="X117" i="1"/>
  <c r="B117" i="1"/>
  <c r="C92" i="1"/>
  <c r="BX91" i="1"/>
  <c r="BP91" i="1"/>
  <c r="C91" i="1" s="1"/>
  <c r="BX90" i="1"/>
  <c r="BP90" i="1"/>
  <c r="C90" i="1" s="1"/>
  <c r="C87" i="1"/>
  <c r="BR87" i="1" s="1"/>
  <c r="BZ86" i="1"/>
  <c r="C86" i="1"/>
  <c r="BX86" i="1" s="1"/>
  <c r="BZ85" i="1"/>
  <c r="BR85" i="1"/>
  <c r="C85" i="1"/>
  <c r="BQ85" i="1" s="1"/>
  <c r="C84" i="1"/>
  <c r="BX84" i="1" s="1"/>
  <c r="C83" i="1"/>
  <c r="BZ83" i="1" s="1"/>
  <c r="C82" i="1"/>
  <c r="BZ82" i="1" s="1"/>
  <c r="C81" i="1"/>
  <c r="BZ81" i="1" s="1"/>
  <c r="C80" i="1"/>
  <c r="BY80" i="1" s="1"/>
  <c r="C79" i="1"/>
  <c r="BQ79" i="1" s="1"/>
  <c r="C78" i="1"/>
  <c r="BZ78" i="1" s="1"/>
  <c r="C77" i="1"/>
  <c r="BY77" i="1" s="1"/>
  <c r="X73" i="1"/>
  <c r="W73" i="1"/>
  <c r="V73" i="1"/>
  <c r="U73" i="1"/>
  <c r="T73" i="1"/>
  <c r="S73" i="1"/>
  <c r="R73" i="1"/>
  <c r="Q73" i="1"/>
  <c r="P73" i="1"/>
  <c r="O73" i="1"/>
  <c r="N73" i="1"/>
  <c r="M73" i="1"/>
  <c r="L73" i="1"/>
  <c r="K73" i="1"/>
  <c r="J73" i="1"/>
  <c r="I73" i="1"/>
  <c r="H73" i="1"/>
  <c r="G73" i="1"/>
  <c r="F73" i="1"/>
  <c r="E73" i="1"/>
  <c r="D73" i="1"/>
  <c r="C72" i="1"/>
  <c r="BS72" i="1" s="1"/>
  <c r="C71" i="1"/>
  <c r="CA71" i="1" s="1"/>
  <c r="C70" i="1"/>
  <c r="CB70" i="1" s="1"/>
  <c r="BT69" i="1"/>
  <c r="C69" i="1"/>
  <c r="CA69" i="1" s="1"/>
  <c r="C68" i="1"/>
  <c r="CA68" i="1" s="1"/>
  <c r="BT67" i="1"/>
  <c r="C67" i="1"/>
  <c r="C66" i="1"/>
  <c r="BT66" i="1" s="1"/>
  <c r="CB65" i="1"/>
  <c r="BT65" i="1"/>
  <c r="BR65" i="1"/>
  <c r="BQ65" i="1"/>
  <c r="C65" i="1"/>
  <c r="CA65" i="1" s="1"/>
  <c r="BT64" i="1"/>
  <c r="BS64" i="1"/>
  <c r="C64" i="1"/>
  <c r="C63" i="1"/>
  <c r="CA63" i="1" s="1"/>
  <c r="C62" i="1"/>
  <c r="BT62" i="1" s="1"/>
  <c r="AX58" i="1"/>
  <c r="AW58" i="1"/>
  <c r="AV58" i="1"/>
  <c r="AU58" i="1"/>
  <c r="AT58" i="1"/>
  <c r="AS58" i="1"/>
  <c r="AR58" i="1"/>
  <c r="AQ58" i="1"/>
  <c r="AP58" i="1"/>
  <c r="AN58" i="1"/>
  <c r="AM58" i="1"/>
  <c r="AL58" i="1"/>
  <c r="AK58" i="1"/>
  <c r="AJ58" i="1"/>
  <c r="AI58" i="1"/>
  <c r="AH58" i="1"/>
  <c r="AG58" i="1"/>
  <c r="AF58" i="1"/>
  <c r="AE58" i="1"/>
  <c r="AD58" i="1"/>
  <c r="AC58" i="1"/>
  <c r="AA58" i="1"/>
  <c r="Z58" i="1"/>
  <c r="Y58" i="1"/>
  <c r="W58" i="1"/>
  <c r="V58" i="1"/>
  <c r="U58" i="1"/>
  <c r="T58" i="1"/>
  <c r="S58" i="1"/>
  <c r="R58" i="1"/>
  <c r="Q58" i="1"/>
  <c r="P58" i="1"/>
  <c r="O58" i="1"/>
  <c r="N58" i="1"/>
  <c r="M58" i="1"/>
  <c r="L58" i="1"/>
  <c r="K58" i="1"/>
  <c r="J58" i="1"/>
  <c r="I58" i="1"/>
  <c r="H58" i="1"/>
  <c r="G58" i="1"/>
  <c r="F58" i="1"/>
  <c r="E58" i="1"/>
  <c r="D58" i="1"/>
  <c r="C58" i="1"/>
  <c r="CD57" i="1"/>
  <c r="BV57" i="1"/>
  <c r="AB57" i="1"/>
  <c r="X57" i="1"/>
  <c r="B57" i="1"/>
  <c r="CC57" i="1" s="1"/>
  <c r="CD56" i="1"/>
  <c r="BV56" i="1"/>
  <c r="AB56" i="1"/>
  <c r="X56" i="1"/>
  <c r="B56" i="1"/>
  <c r="BY56" i="1" s="1"/>
  <c r="CD55" i="1"/>
  <c r="BV55" i="1"/>
  <c r="BQ55" i="1"/>
  <c r="AB55" i="1"/>
  <c r="X55" i="1"/>
  <c r="B55" i="1"/>
  <c r="CC55" i="1" s="1"/>
  <c r="CD54" i="1"/>
  <c r="BV54" i="1"/>
  <c r="AB54" i="1"/>
  <c r="B54" i="1"/>
  <c r="BZ54" i="1" s="1"/>
  <c r="CE53" i="1"/>
  <c r="CD53" i="1"/>
  <c r="BW53" i="1"/>
  <c r="BV53" i="1"/>
  <c r="AB53" i="1"/>
  <c r="X53" i="1"/>
  <c r="B53" i="1"/>
  <c r="BZ53" i="1" s="1"/>
  <c r="CE52" i="1"/>
  <c r="CD52" i="1"/>
  <c r="BW52" i="1"/>
  <c r="BV52" i="1"/>
  <c r="AB52" i="1"/>
  <c r="X52" i="1"/>
  <c r="B52" i="1"/>
  <c r="CC52" i="1" s="1"/>
  <c r="CE51" i="1"/>
  <c r="CD51" i="1"/>
  <c r="CC51" i="1"/>
  <c r="CA51" i="1"/>
  <c r="BW51" i="1"/>
  <c r="BV51" i="1"/>
  <c r="BQ51" i="1"/>
  <c r="AB51" i="1"/>
  <c r="X51" i="1"/>
  <c r="B51" i="1"/>
  <c r="CD50" i="1"/>
  <c r="BV50" i="1"/>
  <c r="AB50" i="1"/>
  <c r="X50" i="1"/>
  <c r="B50" i="1"/>
  <c r="BQ50" i="1" s="1"/>
  <c r="CD49" i="1"/>
  <c r="BX49" i="1"/>
  <c r="BV49" i="1"/>
  <c r="BQ49" i="1"/>
  <c r="AB49" i="1"/>
  <c r="X49" i="1"/>
  <c r="B49" i="1"/>
  <c r="CC49" i="1" s="1"/>
  <c r="CD48" i="1"/>
  <c r="BV48" i="1"/>
  <c r="AB48" i="1"/>
  <c r="X48" i="1"/>
  <c r="B48" i="1"/>
  <c r="CC48" i="1" s="1"/>
  <c r="CD47" i="1"/>
  <c r="BV47" i="1"/>
  <c r="AB47" i="1"/>
  <c r="X47" i="1"/>
  <c r="B47" i="1"/>
  <c r="BR47" i="1" s="1"/>
  <c r="BQ46" i="1"/>
  <c r="AB46" i="1"/>
  <c r="X46" i="1"/>
  <c r="B46" i="1"/>
  <c r="BZ46" i="1" s="1"/>
  <c r="CD45" i="1"/>
  <c r="CC45" i="1"/>
  <c r="BV45" i="1"/>
  <c r="BQ45" i="1"/>
  <c r="AB45" i="1"/>
  <c r="X45" i="1"/>
  <c r="B45" i="1"/>
  <c r="BY45" i="1" s="1"/>
  <c r="CD44" i="1"/>
  <c r="BV44" i="1"/>
  <c r="BQ44" i="1"/>
  <c r="AB44" i="1"/>
  <c r="BU44" i="1" s="1"/>
  <c r="X44" i="1"/>
  <c r="B44" i="1"/>
  <c r="CC44" i="1" s="1"/>
  <c r="CD43" i="1"/>
  <c r="BV43" i="1"/>
  <c r="AB43" i="1"/>
  <c r="B43" i="1"/>
  <c r="BY43" i="1" s="1"/>
  <c r="CD42" i="1"/>
  <c r="BV42" i="1"/>
  <c r="BQ42" i="1"/>
  <c r="AB42" i="1"/>
  <c r="X42" i="1"/>
  <c r="B42" i="1"/>
  <c r="CC42" i="1" s="1"/>
  <c r="CD41" i="1"/>
  <c r="CC41" i="1"/>
  <c r="BV41" i="1"/>
  <c r="BR41" i="1"/>
  <c r="AB41" i="1"/>
  <c r="B41" i="1"/>
  <c r="BZ41" i="1" s="1"/>
  <c r="CD40" i="1"/>
  <c r="BY40" i="1"/>
  <c r="BX40" i="1"/>
  <c r="BV40" i="1"/>
  <c r="BS40" i="1"/>
  <c r="AB40" i="1"/>
  <c r="X40" i="1"/>
  <c r="B40" i="1"/>
  <c r="CC40" i="1" s="1"/>
  <c r="CD39" i="1"/>
  <c r="CA39" i="1"/>
  <c r="BV39" i="1"/>
  <c r="BQ39" i="1"/>
  <c r="AB39" i="1"/>
  <c r="X39" i="1"/>
  <c r="B39" i="1"/>
  <c r="CC39" i="1" s="1"/>
  <c r="CD38" i="1"/>
  <c r="BV38" i="1"/>
  <c r="AB38" i="1"/>
  <c r="B38" i="1"/>
  <c r="CD37" i="1"/>
  <c r="BV37" i="1"/>
  <c r="AB37" i="1"/>
  <c r="B37" i="1"/>
  <c r="CD36" i="1"/>
  <c r="BV36" i="1"/>
  <c r="BQ36" i="1"/>
  <c r="AB36" i="1"/>
  <c r="X36" i="1"/>
  <c r="B36" i="1"/>
  <c r="CC36" i="1" s="1"/>
  <c r="CD35" i="1"/>
  <c r="BV35" i="1"/>
  <c r="AB35" i="1"/>
  <c r="B35" i="1"/>
  <c r="CC35" i="1" s="1"/>
  <c r="CD34" i="1"/>
  <c r="BV34" i="1"/>
  <c r="BP34" i="1"/>
  <c r="AB34" i="1"/>
  <c r="X34" i="1"/>
  <c r="B34" i="1"/>
  <c r="BY34" i="1" s="1"/>
  <c r="CD33" i="1"/>
  <c r="BV33" i="1"/>
  <c r="AB33" i="1"/>
  <c r="X33" i="1"/>
  <c r="B33" i="1"/>
  <c r="BT33" i="1" s="1"/>
  <c r="CD32" i="1"/>
  <c r="BV32" i="1"/>
  <c r="BQ32" i="1"/>
  <c r="AB32" i="1"/>
  <c r="X32" i="1"/>
  <c r="B32" i="1"/>
  <c r="CC32" i="1" s="1"/>
  <c r="CD31" i="1"/>
  <c r="BV31" i="1"/>
  <c r="BT31" i="1"/>
  <c r="AB31" i="1"/>
  <c r="X31" i="1"/>
  <c r="B31" i="1"/>
  <c r="CA31" i="1" s="1"/>
  <c r="CD30" i="1"/>
  <c r="BV30" i="1"/>
  <c r="AB30" i="1"/>
  <c r="X30" i="1"/>
  <c r="B30" i="1"/>
  <c r="BZ30" i="1" s="1"/>
  <c r="CD29" i="1"/>
  <c r="BV29" i="1"/>
  <c r="AB29" i="1"/>
  <c r="X29" i="1"/>
  <c r="B29" i="1"/>
  <c r="CD28" i="1"/>
  <c r="BV28" i="1"/>
  <c r="AB28" i="1"/>
  <c r="B28" i="1"/>
  <c r="BT28" i="1" s="1"/>
  <c r="CD27" i="1"/>
  <c r="CA27" i="1"/>
  <c r="BZ27" i="1"/>
  <c r="BV27" i="1"/>
  <c r="BQ27" i="1"/>
  <c r="AB27" i="1"/>
  <c r="X27" i="1"/>
  <c r="B27" i="1"/>
  <c r="CC27" i="1" s="1"/>
  <c r="CD26" i="1"/>
  <c r="BV26" i="1"/>
  <c r="AB26" i="1"/>
  <c r="X26" i="1"/>
  <c r="B26" i="1"/>
  <c r="CD25" i="1"/>
  <c r="BV25" i="1"/>
  <c r="BQ25" i="1"/>
  <c r="AB25" i="1"/>
  <c r="X25" i="1"/>
  <c r="B25" i="1"/>
  <c r="CC25" i="1" s="1"/>
  <c r="CD24" i="1"/>
  <c r="BV24" i="1"/>
  <c r="AB24" i="1"/>
  <c r="X24" i="1"/>
  <c r="B24" i="1"/>
  <c r="BS24" i="1" s="1"/>
  <c r="AB23" i="1"/>
  <c r="X23" i="1"/>
  <c r="B23" i="1"/>
  <c r="BS23" i="1" s="1"/>
  <c r="CD22" i="1"/>
  <c r="BV22" i="1"/>
  <c r="BP22" i="1"/>
  <c r="AB22" i="1"/>
  <c r="X22" i="1"/>
  <c r="B22" i="1"/>
  <c r="CC22" i="1" s="1"/>
  <c r="BZ21" i="1"/>
  <c r="AB21" i="1"/>
  <c r="X21" i="1"/>
  <c r="B21" i="1"/>
  <c r="BP21" i="1" s="1"/>
  <c r="CD20" i="1"/>
  <c r="BV20" i="1"/>
  <c r="AB20" i="1"/>
  <c r="X20" i="1"/>
  <c r="B20" i="1"/>
  <c r="BS20" i="1" s="1"/>
  <c r="BR19" i="1"/>
  <c r="AB19" i="1"/>
  <c r="CB19" i="1" s="1"/>
  <c r="X19" i="1"/>
  <c r="B19" i="1"/>
  <c r="CA19" i="1" s="1"/>
  <c r="CE18" i="1"/>
  <c r="CD18" i="1"/>
  <c r="BW18" i="1"/>
  <c r="BV18" i="1"/>
  <c r="BS18" i="1"/>
  <c r="AB18" i="1"/>
  <c r="X18" i="1"/>
  <c r="B18" i="1"/>
  <c r="CA18" i="1" s="1"/>
  <c r="CD17" i="1"/>
  <c r="BV17" i="1"/>
  <c r="BP17" i="1"/>
  <c r="AB17" i="1"/>
  <c r="X17" i="1"/>
  <c r="B17" i="1"/>
  <c r="CC17" i="1" s="1"/>
  <c r="CD16" i="1"/>
  <c r="BV16" i="1"/>
  <c r="BS16" i="1"/>
  <c r="AB16" i="1"/>
  <c r="X16" i="1"/>
  <c r="B16" i="1"/>
  <c r="CD15" i="1"/>
  <c r="BV15" i="1"/>
  <c r="BP15" i="1"/>
  <c r="AB15" i="1"/>
  <c r="X15" i="1"/>
  <c r="B15" i="1"/>
  <c r="X14" i="1"/>
  <c r="B14" i="1"/>
  <c r="BU14" i="1" s="1"/>
  <c r="CD13" i="1"/>
  <c r="BV13" i="1"/>
  <c r="BR13" i="1"/>
  <c r="AB13" i="1"/>
  <c r="X13" i="1"/>
  <c r="B13" i="1"/>
  <c r="BZ13" i="1" s="1"/>
  <c r="CD12" i="1"/>
  <c r="BV12" i="1"/>
  <c r="AB12" i="1"/>
  <c r="X12" i="1"/>
  <c r="B12" i="1"/>
  <c r="BY12" i="1" s="1"/>
  <c r="A5" i="1"/>
  <c r="A4" i="1"/>
  <c r="A3" i="1"/>
  <c r="A2" i="1"/>
  <c r="BZ43" i="1" l="1"/>
  <c r="CB71" i="1"/>
  <c r="BU30" i="1"/>
  <c r="BS39" i="1"/>
  <c r="BZ69" i="1"/>
  <c r="BQ71" i="1"/>
  <c r="BP14" i="1"/>
  <c r="BU15" i="1"/>
  <c r="BX19" i="1"/>
  <c r="BS27" i="1"/>
  <c r="BY30" i="1"/>
  <c r="BS35" i="1"/>
  <c r="BU39" i="1"/>
  <c r="BT43" i="1"/>
  <c r="CB45" i="1"/>
  <c r="BX46" i="1"/>
  <c r="CA53" i="1"/>
  <c r="BZ65" i="1"/>
  <c r="BQ69" i="1"/>
  <c r="CB69" i="1"/>
  <c r="BR71" i="1"/>
  <c r="BT72" i="1"/>
  <c r="BP78" i="1"/>
  <c r="BR83" i="1"/>
  <c r="BZ84" i="1"/>
  <c r="B125" i="1"/>
  <c r="BQ125" i="1" s="1"/>
  <c r="BQ122" i="1"/>
  <c r="BZ14" i="1"/>
  <c r="BT30" i="1"/>
  <c r="BX35" i="1"/>
  <c r="CA14" i="1"/>
  <c r="CB39" i="1"/>
  <c r="BT45" i="1"/>
  <c r="CB66" i="1"/>
  <c r="BQ83" i="1"/>
  <c r="BQ14" i="1"/>
  <c r="BZ15" i="1"/>
  <c r="BY19" i="1"/>
  <c r="BX25" i="1"/>
  <c r="BP30" i="1"/>
  <c r="CA30" i="1"/>
  <c r="BX36" i="1"/>
  <c r="BX39" i="1"/>
  <c r="BX41" i="1"/>
  <c r="CA44" i="1"/>
  <c r="BX45" i="1"/>
  <c r="BY46" i="1"/>
  <c r="CB51" i="1"/>
  <c r="BQ53" i="1"/>
  <c r="CC53" i="1"/>
  <c r="CA55" i="1"/>
  <c r="BR69" i="1"/>
  <c r="BZ71" i="1"/>
  <c r="BX78" i="1"/>
  <c r="BQ120" i="1"/>
  <c r="CB120" i="1"/>
  <c r="CB124" i="1"/>
  <c r="X125" i="1"/>
  <c r="BR121" i="1"/>
  <c r="BR123" i="1"/>
  <c r="BY117" i="1"/>
  <c r="BY121" i="1"/>
  <c r="BP125" i="1"/>
  <c r="CB117" i="1"/>
  <c r="BR118" i="1"/>
  <c r="BR120" i="1"/>
  <c r="CB121" i="1"/>
  <c r="BR122" i="1"/>
  <c r="BR124" i="1"/>
  <c r="BR117" i="1"/>
  <c r="BR119" i="1"/>
  <c r="CB119" i="1"/>
  <c r="BY119" i="1"/>
  <c r="CB123" i="1"/>
  <c r="BY123" i="1"/>
  <c r="BQ117" i="1"/>
  <c r="CB118" i="1"/>
  <c r="BY118" i="1"/>
  <c r="BQ119" i="1"/>
  <c r="BY120" i="1"/>
  <c r="BQ121" i="1"/>
  <c r="CB122" i="1"/>
  <c r="BY122" i="1"/>
  <c r="BQ123" i="1"/>
  <c r="BY124" i="1"/>
  <c r="BR77" i="1"/>
  <c r="BP80" i="1"/>
  <c r="BQ81" i="1"/>
  <c r="BX82" i="1"/>
  <c r="CA79" i="1"/>
  <c r="BX80" i="1"/>
  <c r="BR81" i="1"/>
  <c r="BQ87" i="1"/>
  <c r="BY79" i="1"/>
  <c r="BZ80" i="1"/>
  <c r="BY63" i="1"/>
  <c r="CA78" i="1"/>
  <c r="BY67" i="1"/>
  <c r="BR63" i="1"/>
  <c r="CB63" i="1"/>
  <c r="BY65" i="1"/>
  <c r="BS66" i="1"/>
  <c r="BQ67" i="1"/>
  <c r="BZ67" i="1"/>
  <c r="BY69" i="1"/>
  <c r="BT70" i="1"/>
  <c r="BT71" i="1"/>
  <c r="BQ63" i="1"/>
  <c r="BZ63" i="1"/>
  <c r="BT63" i="1"/>
  <c r="BR67" i="1"/>
  <c r="CB67" i="1"/>
  <c r="BY71" i="1"/>
  <c r="CB44" i="1"/>
  <c r="BV58" i="1"/>
  <c r="BU27" i="1"/>
  <c r="CB27" i="1"/>
  <c r="CC38" i="1"/>
  <c r="BU38" i="1"/>
  <c r="BZ38" i="1"/>
  <c r="BP38" i="1"/>
  <c r="CC47" i="1"/>
  <c r="BX47" i="1"/>
  <c r="BQ47" i="1"/>
  <c r="CB47" i="1"/>
  <c r="CA47" i="1"/>
  <c r="BS47" i="1"/>
  <c r="CC13" i="1"/>
  <c r="BX13" i="1"/>
  <c r="BQ13" i="1"/>
  <c r="CA13" i="1"/>
  <c r="BS13" i="1"/>
  <c r="BZ16" i="1"/>
  <c r="CA16" i="1"/>
  <c r="BR16" i="1"/>
  <c r="BX16" i="1"/>
  <c r="CC18" i="1"/>
  <c r="BZ18" i="1"/>
  <c r="BR18" i="1"/>
  <c r="BZ20" i="1"/>
  <c r="CA20" i="1"/>
  <c r="BR20" i="1"/>
  <c r="BX20" i="1"/>
  <c r="CA23" i="1"/>
  <c r="CC23" i="1"/>
  <c r="BR23" i="1"/>
  <c r="BY23" i="1"/>
  <c r="BX23" i="1"/>
  <c r="CA24" i="1"/>
  <c r="CC24" i="1"/>
  <c r="BR24" i="1"/>
  <c r="BX24" i="1"/>
  <c r="BZ47" i="1"/>
  <c r="BT26" i="1"/>
  <c r="BY26" i="1"/>
  <c r="CA28" i="1"/>
  <c r="BQ28" i="1"/>
  <c r="BZ28" i="1"/>
  <c r="BP28" i="1"/>
  <c r="CC28" i="1"/>
  <c r="CA33" i="1"/>
  <c r="BS33" i="1"/>
  <c r="BY33" i="1"/>
  <c r="BY50" i="1"/>
  <c r="BY52" i="1"/>
  <c r="BZ36" i="1"/>
  <c r="BU47" i="1"/>
  <c r="BR49" i="1"/>
  <c r="BZ49" i="1"/>
  <c r="BU52" i="1"/>
  <c r="BZ52" i="1"/>
  <c r="BT54" i="1"/>
  <c r="BR55" i="1"/>
  <c r="BU13" i="1"/>
  <c r="CC15" i="1"/>
  <c r="CB16" i="1"/>
  <c r="CB20" i="1"/>
  <c r="CB23" i="1"/>
  <c r="CB24" i="1"/>
  <c r="BS25" i="1"/>
  <c r="CA25" i="1"/>
  <c r="BU35" i="1"/>
  <c r="BZ35" i="1"/>
  <c r="BS36" i="1"/>
  <c r="CA36" i="1"/>
  <c r="BT41" i="1"/>
  <c r="CA41" i="1"/>
  <c r="BR44" i="1"/>
  <c r="BX44" i="1"/>
  <c r="BR46" i="1"/>
  <c r="CA46" i="1"/>
  <c r="BZ48" i="1"/>
  <c r="BU49" i="1"/>
  <c r="BS49" i="1"/>
  <c r="CA49" i="1"/>
  <c r="BR51" i="1"/>
  <c r="BY51" i="1"/>
  <c r="CA52" i="1"/>
  <c r="BR53" i="1"/>
  <c r="BY53" i="1"/>
  <c r="BP54" i="1"/>
  <c r="CB54" i="1"/>
  <c r="BU55" i="1"/>
  <c r="CC56" i="1"/>
  <c r="BZ57" i="1"/>
  <c r="BU48" i="1"/>
  <c r="BR52" i="1"/>
  <c r="BS54" i="1"/>
  <c r="BY54" i="1"/>
  <c r="BR57" i="1"/>
  <c r="BR25" i="1"/>
  <c r="BZ25" i="1"/>
  <c r="BU28" i="1"/>
  <c r="BU34" i="1"/>
  <c r="BT35" i="1"/>
  <c r="BY35" i="1"/>
  <c r="BR36" i="1"/>
  <c r="BS41" i="1"/>
  <c r="BY41" i="1"/>
  <c r="BU43" i="1"/>
  <c r="BS52" i="1"/>
  <c r="CA54" i="1"/>
  <c r="BT15" i="1"/>
  <c r="BS19" i="1"/>
  <c r="CC19" i="1"/>
  <c r="BR27" i="1"/>
  <c r="BX27" i="1"/>
  <c r="BR30" i="1"/>
  <c r="CA34" i="1"/>
  <c r="BP35" i="1"/>
  <c r="BR39" i="1"/>
  <c r="BZ39" i="1"/>
  <c r="BT40" i="1"/>
  <c r="BP41" i="1"/>
  <c r="CB41" i="1"/>
  <c r="BP43" i="1"/>
  <c r="BS44" i="1"/>
  <c r="BZ44" i="1"/>
  <c r="BS45" i="1"/>
  <c r="BS46" i="1"/>
  <c r="CC46" i="1"/>
  <c r="BT48" i="1"/>
  <c r="CB49" i="1"/>
  <c r="BU51" i="1"/>
  <c r="BS51" i="1"/>
  <c r="BZ51" i="1"/>
  <c r="BQ52" i="1"/>
  <c r="BS53" i="1"/>
  <c r="BR54" i="1"/>
  <c r="BX54" i="1"/>
  <c r="CC54" i="1"/>
  <c r="BZ55" i="1"/>
  <c r="BQ57" i="1"/>
  <c r="CA57" i="1"/>
  <c r="CC12" i="1"/>
  <c r="AL120" i="5"/>
  <c r="AY43" i="5"/>
  <c r="AY18" i="5"/>
  <c r="CA73" i="5"/>
  <c r="BS73" i="5"/>
  <c r="BY73" i="5"/>
  <c r="BQ73" i="5"/>
  <c r="BR73" i="5"/>
  <c r="CB73" i="5"/>
  <c r="BZ73" i="5"/>
  <c r="BT73" i="5"/>
  <c r="AY19" i="5"/>
  <c r="AY15" i="5"/>
  <c r="AY50" i="5"/>
  <c r="CC125" i="5"/>
  <c r="BU125" i="5"/>
  <c r="CB125" i="5"/>
  <c r="BR125" i="5"/>
  <c r="BY125" i="5"/>
  <c r="BQ125" i="5"/>
  <c r="BP125" i="5"/>
  <c r="BX125" i="5"/>
  <c r="X77" i="5"/>
  <c r="AL122" i="5"/>
  <c r="X87" i="5"/>
  <c r="X83" i="5"/>
  <c r="AL118" i="5"/>
  <c r="AY42" i="5"/>
  <c r="Y66" i="5"/>
  <c r="AY33" i="5"/>
  <c r="AY29" i="5"/>
  <c r="AY27" i="5"/>
  <c r="BQ175" i="5"/>
  <c r="X175" i="5" s="1"/>
  <c r="BY175" i="5"/>
  <c r="X85" i="5"/>
  <c r="AY31" i="5"/>
  <c r="Y70" i="5"/>
  <c r="BZ58" i="5"/>
  <c r="BU58" i="5"/>
  <c r="BQ58" i="5"/>
  <c r="CB58" i="5"/>
  <c r="BX58" i="5"/>
  <c r="BS58" i="5"/>
  <c r="CA58" i="5"/>
  <c r="BR58" i="5"/>
  <c r="BY58" i="5"/>
  <c r="BP58" i="5"/>
  <c r="BT58" i="5"/>
  <c r="CC58" i="5"/>
  <c r="AY41" i="5"/>
  <c r="AY28" i="5"/>
  <c r="AY40" i="5"/>
  <c r="X81" i="5"/>
  <c r="AY34" i="5"/>
  <c r="AY17" i="5"/>
  <c r="AY12" i="5"/>
  <c r="AY56" i="5"/>
  <c r="AY21" i="5"/>
  <c r="BX200" i="5"/>
  <c r="AY55" i="5"/>
  <c r="AY30" i="5"/>
  <c r="AY39" i="5"/>
  <c r="AY35" i="5"/>
  <c r="AY49" i="5"/>
  <c r="AY37" i="5"/>
  <c r="AY22" i="5"/>
  <c r="X86" i="5"/>
  <c r="AY54" i="5"/>
  <c r="AY52" i="5"/>
  <c r="AY47" i="5"/>
  <c r="AY23" i="5"/>
  <c r="AY20" i="5"/>
  <c r="Y65" i="5"/>
  <c r="BP12" i="1"/>
  <c r="CB17" i="1"/>
  <c r="BX17" i="1"/>
  <c r="BS17" i="1"/>
  <c r="BZ17" i="1"/>
  <c r="BU17" i="1"/>
  <c r="BQ17" i="1"/>
  <c r="CA17" i="1"/>
  <c r="BR17" i="1"/>
  <c r="BT17" i="1"/>
  <c r="CB37" i="1"/>
  <c r="BX37" i="1"/>
  <c r="BS37" i="1"/>
  <c r="CC37" i="1"/>
  <c r="BQ37" i="1"/>
  <c r="CA37" i="1"/>
  <c r="BU37" i="1"/>
  <c r="BP37" i="1"/>
  <c r="BZ37" i="1"/>
  <c r="BT37" i="1"/>
  <c r="BY37" i="1"/>
  <c r="BY153" i="1"/>
  <c r="BQ153" i="1"/>
  <c r="X153" i="1" s="1"/>
  <c r="BS12" i="1"/>
  <c r="CC14" i="1"/>
  <c r="BY14" i="1"/>
  <c r="BS14" i="1"/>
  <c r="CB14" i="1"/>
  <c r="BX14" i="1"/>
  <c r="BR14" i="1"/>
  <c r="BT14" i="1"/>
  <c r="CB15" i="1"/>
  <c r="BX15" i="1"/>
  <c r="BS15" i="1"/>
  <c r="CA15" i="1"/>
  <c r="BR15" i="1"/>
  <c r="BQ15" i="1"/>
  <c r="BY15" i="1"/>
  <c r="CB25" i="1"/>
  <c r="BU25" i="1"/>
  <c r="CB32" i="1"/>
  <c r="BX32" i="1"/>
  <c r="BS32" i="1"/>
  <c r="CA32" i="1"/>
  <c r="BU32" i="1"/>
  <c r="BP32" i="1"/>
  <c r="BY32" i="1"/>
  <c r="BR32" i="1"/>
  <c r="BZ32" i="1"/>
  <c r="BT32" i="1"/>
  <c r="CB42" i="1"/>
  <c r="BX42" i="1"/>
  <c r="BS42" i="1"/>
  <c r="CA42" i="1"/>
  <c r="BU42" i="1"/>
  <c r="BP42" i="1"/>
  <c r="BY42" i="1"/>
  <c r="BR42" i="1"/>
  <c r="BZ42" i="1"/>
  <c r="BT42" i="1"/>
  <c r="CB46" i="1"/>
  <c r="BU46" i="1"/>
  <c r="BZ68" i="1"/>
  <c r="BR68" i="1"/>
  <c r="BY68" i="1"/>
  <c r="BQ68" i="1"/>
  <c r="BT68" i="1"/>
  <c r="BS68" i="1"/>
  <c r="CB68" i="1"/>
  <c r="BY161" i="1"/>
  <c r="BQ161" i="1"/>
  <c r="X161" i="1" s="1"/>
  <c r="AY14" i="1"/>
  <c r="BZ29" i="1"/>
  <c r="BU29" i="1"/>
  <c r="BQ29" i="1"/>
  <c r="CA29" i="1"/>
  <c r="BT29" i="1"/>
  <c r="CC29" i="1"/>
  <c r="BX29" i="1"/>
  <c r="BR29" i="1"/>
  <c r="BY29" i="1"/>
  <c r="BS29" i="1"/>
  <c r="BU36" i="1"/>
  <c r="CB36" i="1"/>
  <c r="BY145" i="1"/>
  <c r="BQ145" i="1"/>
  <c r="X145" i="1" s="1"/>
  <c r="CA12" i="1"/>
  <c r="BR12" i="1"/>
  <c r="BZ12" i="1"/>
  <c r="BU12" i="1"/>
  <c r="BQ12" i="1"/>
  <c r="BX12" i="1"/>
  <c r="CB22" i="1"/>
  <c r="BX22" i="1"/>
  <c r="BS22" i="1"/>
  <c r="BZ22" i="1"/>
  <c r="BU22" i="1"/>
  <c r="BQ22" i="1"/>
  <c r="CA22" i="1"/>
  <c r="BR22" i="1"/>
  <c r="BT22" i="1"/>
  <c r="CB29" i="1"/>
  <c r="BT12" i="1"/>
  <c r="CB12" i="1"/>
  <c r="CB13" i="1"/>
  <c r="BY17" i="1"/>
  <c r="CC21" i="1"/>
  <c r="BY21" i="1"/>
  <c r="BS21" i="1"/>
  <c r="CA21" i="1"/>
  <c r="BQ21" i="1"/>
  <c r="CB21" i="1"/>
  <c r="BX21" i="1"/>
  <c r="BR21" i="1"/>
  <c r="BU21" i="1"/>
  <c r="BT21" i="1"/>
  <c r="BY22" i="1"/>
  <c r="BP29" i="1"/>
  <c r="BR37" i="1"/>
  <c r="CB50" i="1"/>
  <c r="BX50" i="1"/>
  <c r="BS50" i="1"/>
  <c r="CA50" i="1"/>
  <c r="BR50" i="1"/>
  <c r="BP50" i="1"/>
  <c r="BZ50" i="1"/>
  <c r="BT50" i="1"/>
  <c r="CC50" i="1"/>
  <c r="BU50" i="1"/>
  <c r="BU57" i="1"/>
  <c r="B58" i="1"/>
  <c r="BY137" i="1"/>
  <c r="BQ137" i="1"/>
  <c r="X137" i="1" s="1"/>
  <c r="BY169" i="1"/>
  <c r="BQ169" i="1"/>
  <c r="X169" i="1" s="1"/>
  <c r="CA26" i="1"/>
  <c r="BR26" i="1"/>
  <c r="BU26" i="1"/>
  <c r="BZ31" i="1"/>
  <c r="BU31" i="1"/>
  <c r="BQ31" i="1"/>
  <c r="BP31" i="1"/>
  <c r="CB31" i="1"/>
  <c r="BQ38" i="1"/>
  <c r="BP56" i="1"/>
  <c r="BX56" i="1"/>
  <c r="BZ62" i="1"/>
  <c r="BR62" i="1"/>
  <c r="C73" i="1"/>
  <c r="BY62" i="1"/>
  <c r="BQ62" i="1"/>
  <c r="BZ79" i="1"/>
  <c r="BY135" i="1"/>
  <c r="BQ135" i="1"/>
  <c r="X135" i="1" s="1"/>
  <c r="BY159" i="1"/>
  <c r="BQ159" i="1"/>
  <c r="X159" i="1" s="1"/>
  <c r="BP16" i="1"/>
  <c r="BT16" i="1"/>
  <c r="BY16" i="1"/>
  <c r="CC16" i="1"/>
  <c r="BP18" i="1"/>
  <c r="BT18" i="1"/>
  <c r="BX18" i="1"/>
  <c r="CB18" i="1"/>
  <c r="BP19" i="1"/>
  <c r="BT19" i="1"/>
  <c r="BZ19" i="1"/>
  <c r="BP20" i="1"/>
  <c r="BT20" i="1"/>
  <c r="BY20" i="1"/>
  <c r="CC20" i="1"/>
  <c r="BP23" i="1"/>
  <c r="BT23" i="1"/>
  <c r="BZ23" i="1"/>
  <c r="BP24" i="1"/>
  <c r="BT24" i="1"/>
  <c r="BY24" i="1"/>
  <c r="BQ26" i="1"/>
  <c r="CB26" i="1"/>
  <c r="BR31" i="1"/>
  <c r="BX31" i="1"/>
  <c r="CC31" i="1"/>
  <c r="BZ33" i="1"/>
  <c r="BU33" i="1"/>
  <c r="BQ33" i="1"/>
  <c r="BP33" i="1"/>
  <c r="CB33" i="1"/>
  <c r="BR34" i="1"/>
  <c r="BS38" i="1"/>
  <c r="BX38" i="1"/>
  <c r="CA40" i="1"/>
  <c r="BR40" i="1"/>
  <c r="BP40" i="1"/>
  <c r="BU40" i="1"/>
  <c r="BZ40" i="1"/>
  <c r="CA43" i="1"/>
  <c r="BR43" i="1"/>
  <c r="BQ43" i="1"/>
  <c r="CB43" i="1"/>
  <c r="CB48" i="1"/>
  <c r="BX48" i="1"/>
  <c r="BS48" i="1"/>
  <c r="CA48" i="1"/>
  <c r="BR48" i="1"/>
  <c r="BP48" i="1"/>
  <c r="CB53" i="1"/>
  <c r="BS56" i="1"/>
  <c r="CD58" i="1"/>
  <c r="CB62" i="1"/>
  <c r="BZ64" i="1"/>
  <c r="BR64" i="1"/>
  <c r="BY64" i="1"/>
  <c r="BQ64" i="1"/>
  <c r="CA64" i="1"/>
  <c r="BZ72" i="1"/>
  <c r="BR72" i="1"/>
  <c r="BY72" i="1"/>
  <c r="BQ72" i="1"/>
  <c r="CA72" i="1"/>
  <c r="BX77" i="1"/>
  <c r="BP77" i="1"/>
  <c r="CA77" i="1"/>
  <c r="BS77" i="1"/>
  <c r="BZ77" i="1"/>
  <c r="BS78" i="1"/>
  <c r="BY133" i="1"/>
  <c r="BQ133" i="1"/>
  <c r="X133" i="1" s="1"/>
  <c r="BY141" i="1"/>
  <c r="BQ141" i="1"/>
  <c r="X141" i="1" s="1"/>
  <c r="BY149" i="1"/>
  <c r="BQ149" i="1"/>
  <c r="X149" i="1" s="1"/>
  <c r="BY157" i="1"/>
  <c r="BQ157" i="1"/>
  <c r="X157" i="1" s="1"/>
  <c r="BY165" i="1"/>
  <c r="BQ165" i="1"/>
  <c r="X165" i="1" s="1"/>
  <c r="BY173" i="1"/>
  <c r="BQ173" i="1"/>
  <c r="X173" i="1" s="1"/>
  <c r="BP26" i="1"/>
  <c r="BZ26" i="1"/>
  <c r="CB34" i="1"/>
  <c r="BX34" i="1"/>
  <c r="BS34" i="1"/>
  <c r="BQ34" i="1"/>
  <c r="CC34" i="1"/>
  <c r="CA38" i="1"/>
  <c r="BR38" i="1"/>
  <c r="CB38" i="1"/>
  <c r="CA56" i="1"/>
  <c r="BR56" i="1"/>
  <c r="BZ56" i="1"/>
  <c r="BU56" i="1"/>
  <c r="BQ56" i="1"/>
  <c r="CA62" i="1"/>
  <c r="BZ70" i="1"/>
  <c r="BR70" i="1"/>
  <c r="BY70" i="1"/>
  <c r="BQ70" i="1"/>
  <c r="CA70" i="1"/>
  <c r="BX79" i="1"/>
  <c r="BP79" i="1"/>
  <c r="BY143" i="1"/>
  <c r="BQ143" i="1"/>
  <c r="X143" i="1" s="1"/>
  <c r="BY151" i="1"/>
  <c r="BQ151" i="1"/>
  <c r="X151" i="1" s="1"/>
  <c r="BY167" i="1"/>
  <c r="BQ167" i="1"/>
  <c r="X167" i="1" s="1"/>
  <c r="B175" i="1"/>
  <c r="X58" i="1"/>
  <c r="AB58" i="1"/>
  <c r="BP13" i="1"/>
  <c r="BT13" i="1"/>
  <c r="BY13" i="1"/>
  <c r="BQ16" i="1"/>
  <c r="BU16" i="1"/>
  <c r="BQ18" i="1"/>
  <c r="BU18" i="1"/>
  <c r="BY18" i="1"/>
  <c r="BQ19" i="1"/>
  <c r="BU19" i="1"/>
  <c r="BQ20" i="1"/>
  <c r="BU20" i="1"/>
  <c r="BQ23" i="1"/>
  <c r="BU23" i="1"/>
  <c r="BQ24" i="1"/>
  <c r="BU24" i="1"/>
  <c r="BZ24" i="1"/>
  <c r="BS26" i="1"/>
  <c r="BX26" i="1"/>
  <c r="CC26" i="1"/>
  <c r="CB28" i="1"/>
  <c r="BX28" i="1"/>
  <c r="BS28" i="1"/>
  <c r="AY28" i="1" s="1"/>
  <c r="BR28" i="1"/>
  <c r="BY28" i="1"/>
  <c r="CB30" i="1"/>
  <c r="BX30" i="1"/>
  <c r="BS30" i="1"/>
  <c r="BQ30" i="1"/>
  <c r="CC30" i="1"/>
  <c r="BS31" i="1"/>
  <c r="BY31" i="1"/>
  <c r="BR33" i="1"/>
  <c r="BX33" i="1"/>
  <c r="CC33" i="1"/>
  <c r="BT34" i="1"/>
  <c r="BZ34" i="1"/>
  <c r="CA35" i="1"/>
  <c r="BR35" i="1"/>
  <c r="BQ35" i="1"/>
  <c r="CB35" i="1"/>
  <c r="BT38" i="1"/>
  <c r="BY38" i="1"/>
  <c r="BQ40" i="1"/>
  <c r="CB40" i="1"/>
  <c r="BS43" i="1"/>
  <c r="BX43" i="1"/>
  <c r="CC43" i="1"/>
  <c r="CA45" i="1"/>
  <c r="BR45" i="1"/>
  <c r="BP45" i="1"/>
  <c r="BU45" i="1"/>
  <c r="BZ45" i="1"/>
  <c r="BQ48" i="1"/>
  <c r="BY48" i="1"/>
  <c r="CB52" i="1"/>
  <c r="BU53" i="1"/>
  <c r="BT56" i="1"/>
  <c r="CB56" i="1"/>
  <c r="BS62" i="1"/>
  <c r="CB64" i="1"/>
  <c r="BZ66" i="1"/>
  <c r="BR66" i="1"/>
  <c r="BY66" i="1"/>
  <c r="BQ66" i="1"/>
  <c r="CA66" i="1"/>
  <c r="BS70" i="1"/>
  <c r="CB72" i="1"/>
  <c r="BQ77" i="1"/>
  <c r="BR79" i="1"/>
  <c r="BY82" i="1"/>
  <c r="BP82" i="1"/>
  <c r="BR82" i="1"/>
  <c r="BQ82" i="1"/>
  <c r="BY84" i="1"/>
  <c r="BP84" i="1"/>
  <c r="BR84" i="1"/>
  <c r="BQ84" i="1"/>
  <c r="BY86" i="1"/>
  <c r="BP86" i="1"/>
  <c r="BR86" i="1"/>
  <c r="BQ86" i="1"/>
  <c r="CC125" i="1"/>
  <c r="BR125" i="1"/>
  <c r="BY125" i="1"/>
  <c r="BX125" i="1"/>
  <c r="BY139" i="1"/>
  <c r="BQ139" i="1"/>
  <c r="X139" i="1" s="1"/>
  <c r="BY147" i="1"/>
  <c r="BQ147" i="1"/>
  <c r="X147" i="1" s="1"/>
  <c r="BY155" i="1"/>
  <c r="BQ155" i="1"/>
  <c r="X155" i="1" s="1"/>
  <c r="BY163" i="1"/>
  <c r="BQ163" i="1"/>
  <c r="X163" i="1" s="1"/>
  <c r="BY171" i="1"/>
  <c r="BQ171" i="1"/>
  <c r="X171" i="1" s="1"/>
  <c r="BP25" i="1"/>
  <c r="BT25" i="1"/>
  <c r="BY25" i="1"/>
  <c r="BP27" i="1"/>
  <c r="BT27" i="1"/>
  <c r="BY27" i="1"/>
  <c r="BP36" i="1"/>
  <c r="BT36" i="1"/>
  <c r="BY36" i="1"/>
  <c r="BP39" i="1"/>
  <c r="BT39" i="1"/>
  <c r="BY39" i="1"/>
  <c r="BQ41" i="1"/>
  <c r="BU41" i="1"/>
  <c r="BP44" i="1"/>
  <c r="BT44" i="1"/>
  <c r="BY44" i="1"/>
  <c r="BP46" i="1"/>
  <c r="BT46" i="1"/>
  <c r="BP47" i="1"/>
  <c r="BT47" i="1"/>
  <c r="BY47" i="1"/>
  <c r="BP49" i="1"/>
  <c r="BT49" i="1"/>
  <c r="BY49" i="1"/>
  <c r="BP51" i="1"/>
  <c r="BT51" i="1"/>
  <c r="BX51" i="1"/>
  <c r="BP52" i="1"/>
  <c r="BT52" i="1"/>
  <c r="BX52" i="1"/>
  <c r="BP53" i="1"/>
  <c r="BT53" i="1"/>
  <c r="BX53" i="1"/>
  <c r="BQ54" i="1"/>
  <c r="BU54" i="1"/>
  <c r="BS55" i="1"/>
  <c r="BX55" i="1"/>
  <c r="CB55" i="1"/>
  <c r="BS57" i="1"/>
  <c r="BX57" i="1"/>
  <c r="CB57" i="1"/>
  <c r="BS63" i="1"/>
  <c r="Y63" i="1" s="1"/>
  <c r="BS65" i="1"/>
  <c r="Y65" i="1" s="1"/>
  <c r="BS67" i="1"/>
  <c r="CA67" i="1"/>
  <c r="BS69" i="1"/>
  <c r="Y69" i="1" s="1"/>
  <c r="BS71" i="1"/>
  <c r="BQ78" i="1"/>
  <c r="BY78" i="1"/>
  <c r="BS79" i="1"/>
  <c r="BQ80" i="1"/>
  <c r="BY81" i="1"/>
  <c r="BP81" i="1"/>
  <c r="BX81" i="1"/>
  <c r="BY83" i="1"/>
  <c r="BP83" i="1"/>
  <c r="BX83" i="1"/>
  <c r="BY85" i="1"/>
  <c r="BP85" i="1"/>
  <c r="X85" i="1" s="1"/>
  <c r="BX85" i="1"/>
  <c r="BZ87" i="1"/>
  <c r="BY87" i="1"/>
  <c r="BP87" i="1"/>
  <c r="X87" i="1" s="1"/>
  <c r="BX87" i="1"/>
  <c r="AB125" i="1"/>
  <c r="BY134" i="1"/>
  <c r="BQ134" i="1"/>
  <c r="X134" i="1" s="1"/>
  <c r="BY136" i="1"/>
  <c r="BQ136" i="1"/>
  <c r="X136" i="1" s="1"/>
  <c r="BY138" i="1"/>
  <c r="BQ138" i="1"/>
  <c r="X138" i="1" s="1"/>
  <c r="BY140" i="1"/>
  <c r="BQ140" i="1"/>
  <c r="X140" i="1" s="1"/>
  <c r="BY142" i="1"/>
  <c r="BQ142" i="1"/>
  <c r="X142" i="1" s="1"/>
  <c r="BY144" i="1"/>
  <c r="BQ144" i="1"/>
  <c r="X144" i="1" s="1"/>
  <c r="BY146" i="1"/>
  <c r="BQ146" i="1"/>
  <c r="X146" i="1" s="1"/>
  <c r="BY148" i="1"/>
  <c r="BQ148" i="1"/>
  <c r="X148" i="1" s="1"/>
  <c r="BY150" i="1"/>
  <c r="BQ150" i="1"/>
  <c r="X150" i="1" s="1"/>
  <c r="BY152" i="1"/>
  <c r="BQ152" i="1"/>
  <c r="X152" i="1" s="1"/>
  <c r="BY154" i="1"/>
  <c r="BQ154" i="1"/>
  <c r="X154" i="1" s="1"/>
  <c r="BY156" i="1"/>
  <c r="BQ156" i="1"/>
  <c r="X156" i="1" s="1"/>
  <c r="BY158" i="1"/>
  <c r="BQ158" i="1"/>
  <c r="X158" i="1" s="1"/>
  <c r="BY160" i="1"/>
  <c r="BQ160" i="1"/>
  <c r="X160" i="1" s="1"/>
  <c r="BY162" i="1"/>
  <c r="BQ162" i="1"/>
  <c r="X162" i="1" s="1"/>
  <c r="BY164" i="1"/>
  <c r="BQ164" i="1"/>
  <c r="X164" i="1" s="1"/>
  <c r="BY166" i="1"/>
  <c r="BQ166" i="1"/>
  <c r="X166" i="1" s="1"/>
  <c r="BY168" i="1"/>
  <c r="BQ168" i="1"/>
  <c r="X168" i="1" s="1"/>
  <c r="BY170" i="1"/>
  <c r="BQ170" i="1"/>
  <c r="X170" i="1" s="1"/>
  <c r="BY172" i="1"/>
  <c r="BQ172" i="1"/>
  <c r="X172" i="1" s="1"/>
  <c r="BY174" i="1"/>
  <c r="BQ174" i="1"/>
  <c r="X174" i="1" s="1"/>
  <c r="BP55" i="1"/>
  <c r="BT55" i="1"/>
  <c r="BY55" i="1"/>
  <c r="BP57" i="1"/>
  <c r="BT57" i="1"/>
  <c r="BY57" i="1"/>
  <c r="BR78" i="1"/>
  <c r="BR80" i="1"/>
  <c r="BU117" i="1"/>
  <c r="CC117" i="1"/>
  <c r="BU118" i="1"/>
  <c r="CC118" i="1"/>
  <c r="BU119" i="1"/>
  <c r="CC119" i="1"/>
  <c r="BU120" i="1"/>
  <c r="CC120" i="1"/>
  <c r="BU121" i="1"/>
  <c r="CC121" i="1"/>
  <c r="BU122" i="1"/>
  <c r="CC122" i="1"/>
  <c r="BU123" i="1"/>
  <c r="CC123" i="1"/>
  <c r="BU124" i="1"/>
  <c r="CC124" i="1"/>
  <c r="BP117" i="1"/>
  <c r="BX117" i="1"/>
  <c r="BP118" i="1"/>
  <c r="AL118" i="1" s="1"/>
  <c r="BP119" i="1"/>
  <c r="BP120" i="1"/>
  <c r="BP121" i="1"/>
  <c r="BP122" i="1"/>
  <c r="AL122" i="1" s="1"/>
  <c r="BP123" i="1"/>
  <c r="BP124" i="1"/>
  <c r="X81" i="1" l="1"/>
  <c r="X83" i="1"/>
  <c r="Y67" i="1"/>
  <c r="AY52" i="1"/>
  <c r="AY41" i="1"/>
  <c r="AY15" i="1"/>
  <c r="Y71" i="1"/>
  <c r="Y64" i="1"/>
  <c r="CB125" i="1"/>
  <c r="AL119" i="1"/>
  <c r="BU125" i="1"/>
  <c r="AL125" i="1" s="1"/>
  <c r="AL123" i="1"/>
  <c r="AL117" i="1"/>
  <c r="X80" i="1"/>
  <c r="X77" i="1"/>
  <c r="Y62" i="1"/>
  <c r="AY45" i="1"/>
  <c r="AY55" i="1"/>
  <c r="AY38" i="1"/>
  <c r="AY22" i="1"/>
  <c r="AY25" i="1"/>
  <c r="AY57" i="1"/>
  <c r="AY54" i="1"/>
  <c r="AY47" i="1"/>
  <c r="AY34" i="1"/>
  <c r="AY43" i="1"/>
  <c r="AY33" i="1"/>
  <c r="AY17" i="1"/>
  <c r="AY53" i="1"/>
  <c r="AY27" i="1"/>
  <c r="AY21" i="1"/>
  <c r="AY30" i="1"/>
  <c r="A200" i="5"/>
  <c r="AY58" i="5"/>
  <c r="Y73" i="5"/>
  <c r="AL125" i="5"/>
  <c r="X79" i="1"/>
  <c r="AY49" i="1"/>
  <c r="AY48" i="1"/>
  <c r="BZ58" i="1"/>
  <c r="BU58" i="1"/>
  <c r="BQ58" i="1"/>
  <c r="CC58" i="1"/>
  <c r="BY58" i="1"/>
  <c r="BT58" i="1"/>
  <c r="BP58" i="1"/>
  <c r="CA58" i="1"/>
  <c r="BR58" i="1"/>
  <c r="BX58" i="1"/>
  <c r="CB58" i="1"/>
  <c r="BS58" i="1"/>
  <c r="AY32" i="1"/>
  <c r="AY12" i="1"/>
  <c r="AL121" i="1"/>
  <c r="AY51" i="1"/>
  <c r="AY46" i="1"/>
  <c r="AY39" i="1"/>
  <c r="X86" i="1"/>
  <c r="X84" i="1"/>
  <c r="X82" i="1"/>
  <c r="Y66" i="1"/>
  <c r="AY13" i="1"/>
  <c r="AY19" i="1"/>
  <c r="AY18" i="1"/>
  <c r="AY16" i="1"/>
  <c r="CA73" i="1"/>
  <c r="BS73" i="1"/>
  <c r="BZ73" i="1"/>
  <c r="BR73" i="1"/>
  <c r="BT73" i="1"/>
  <c r="CB73" i="1"/>
  <c r="BQ73" i="1"/>
  <c r="BY73" i="1"/>
  <c r="AY56" i="1"/>
  <c r="AY29" i="1"/>
  <c r="AY24" i="1"/>
  <c r="AY44" i="1"/>
  <c r="AY36" i="1"/>
  <c r="BQ175" i="1"/>
  <c r="X175" i="1" s="1"/>
  <c r="BY175" i="1"/>
  <c r="AY40" i="1"/>
  <c r="AY31" i="1"/>
  <c r="AL124" i="1"/>
  <c r="AL120" i="1"/>
  <c r="X78" i="1"/>
  <c r="AY35" i="1"/>
  <c r="Y70" i="1"/>
  <c r="AY26" i="1"/>
  <c r="Y72" i="1"/>
  <c r="AY23" i="1"/>
  <c r="AY20" i="1"/>
  <c r="AY50" i="1"/>
  <c r="Y68" i="1"/>
  <c r="AY42" i="1"/>
  <c r="AY37" i="1"/>
  <c r="A200" i="1" l="1"/>
  <c r="Y73" i="1"/>
  <c r="BX200" i="1"/>
  <c r="AY58" i="1"/>
</calcChain>
</file>

<file path=xl/sharedStrings.xml><?xml version="1.0" encoding="utf-8"?>
<sst xmlns="http://schemas.openxmlformats.org/spreadsheetml/2006/main" count="4248" uniqueCount="176">
  <si>
    <t>SERVICIO DE SALUD</t>
  </si>
  <si>
    <t xml:space="preserve">REM-07.  ATENCIÓN  DE ESPECIALIDADES </t>
  </si>
  <si>
    <t>SECCIÓN A.2 : CONSULTAS REALIZADAS SEGÚN MODALIDAD DE FINANCIAMIENTO, INFORMADAS EN SECCIÓN A.1</t>
  </si>
  <si>
    <t>SECCIÓN A.3 : 
CONSULTAS REALIZADAS EN APS E INFORMADAS EN SECCIÓN A.1</t>
  </si>
  <si>
    <t>SECCIÓN A.5 : 
CONSULTAS REALIZADAS POR OPERATIVOS (No incluir en sección A.1)</t>
  </si>
  <si>
    <t>SECCIÓN A.1 : CONSULTAS MÉDICAS</t>
  </si>
  <si>
    <t>SECCIÓN A.4 : 
CONSULTAS REALIZADAS POR COMPRA DE SERVICIO (No incluir en sección A.1)</t>
  </si>
  <si>
    <t>SECCIÓN A.6
TOTAL INTERCONSULTAS GENERADAS EN APS PARA DERIVACIÓN ESPECIALIDAD</t>
  </si>
  <si>
    <t>ESPECIALIDADES   Y  SUB-ESPECIALIDADES</t>
  </si>
  <si>
    <t>CONSULTAS MÉDICAS</t>
  </si>
  <si>
    <t>CONSULTAS PERTINENTES 
(Nuevas originadas en APS)</t>
  </si>
  <si>
    <t>INASISTENTE A CONSULTA MÉDICA (NSP)</t>
  </si>
  <si>
    <t>CONSULTA
ABREVIADA
(Confección de
recetas o lectura
de exámenes)</t>
  </si>
  <si>
    <t>INTERCONSULTAS A 
HOSPITALIZADOS 
(EN SALA)</t>
  </si>
  <si>
    <t>ALTA DE CONSULTA 
DE ESPECIALIDAD
AMBULATORIA</t>
  </si>
  <si>
    <t>POR 
HONORARIOS</t>
  </si>
  <si>
    <t>POR
CONSULTO-
RES DE 
LLAMADA</t>
  </si>
  <si>
    <t>CONTRA-
TADOS POR 
EL ESTABLE-
CIMIENTO O DIRECCIÓN DEL SERVICIO</t>
  </si>
  <si>
    <t>ESPECIALIS-
TAS DE 
HOSPITALES</t>
  </si>
  <si>
    <t>COMPRA DE SERVICIO (APS)</t>
  </si>
  <si>
    <t>COMPRA DE SERVICIO (ATENCIÓN DE ESPECIALIDAD) (INCLUYE DFL 36)</t>
  </si>
  <si>
    <t>CONSULTAS MÉDICAS POR OPERATIVOS</t>
  </si>
  <si>
    <t>Menos 
15 años</t>
  </si>
  <si>
    <t>15 y más años</t>
  </si>
  <si>
    <t xml:space="preserve">TOTAL               </t>
  </si>
  <si>
    <t>GRUPOS DE EDAD (en años)</t>
  </si>
  <si>
    <t>A BENEFICIARIOS</t>
  </si>
  <si>
    <t>POR SEXO</t>
  </si>
  <si>
    <t>CONSULTAS NUEVAS SEGÚN ORIGEN(*)</t>
  </si>
  <si>
    <t>Menos 15 años</t>
  </si>
  <si>
    <t>De 15 y más años</t>
  </si>
  <si>
    <t>0 - 4</t>
  </si>
  <si>
    <t>5 - 9</t>
  </si>
  <si>
    <t>10 - 14</t>
  </si>
  <si>
    <t>15 - 19</t>
  </si>
  <si>
    <t>20 - 24</t>
  </si>
  <si>
    <t>25 - 29</t>
  </si>
  <si>
    <t>30 - 34</t>
  </si>
  <si>
    <t>35 - 39</t>
  </si>
  <si>
    <t>40 - 44</t>
  </si>
  <si>
    <t>45 - 49</t>
  </si>
  <si>
    <t>50 - 54</t>
  </si>
  <si>
    <t>55 - 59</t>
  </si>
  <si>
    <t>60 - 64</t>
  </si>
  <si>
    <t>65 - 69</t>
  </si>
  <si>
    <t>70 - 74</t>
  </si>
  <si>
    <t>75 - 79</t>
  </si>
  <si>
    <t>80 y mas</t>
  </si>
  <si>
    <t>15 y más 
años</t>
  </si>
  <si>
    <t>Hombres</t>
  </si>
  <si>
    <t>Mujeres</t>
  </si>
  <si>
    <t>TOTAL</t>
  </si>
  <si>
    <t>APS</t>
  </si>
  <si>
    <t>CAE/CDT/CRS</t>
  </si>
  <si>
    <t>URGENCIA</t>
  </si>
  <si>
    <t>Según protocolo de referencia</t>
  </si>
  <si>
    <t>Según tiempo establecido</t>
  </si>
  <si>
    <t>Pediatría</t>
  </si>
  <si>
    <t>Medicina Interna</t>
  </si>
  <si>
    <t>Neonatología</t>
  </si>
  <si>
    <t xml:space="preserve">Broncopulmonar </t>
  </si>
  <si>
    <t xml:space="preserve">Cardiología </t>
  </si>
  <si>
    <t xml:space="preserve">Endocrinología </t>
  </si>
  <si>
    <t xml:space="preserve">Gastroenterología </t>
  </si>
  <si>
    <t xml:space="preserve">Genética </t>
  </si>
  <si>
    <t xml:space="preserve">Hematología </t>
  </si>
  <si>
    <t>Hematología Oncológica</t>
  </si>
  <si>
    <t xml:space="preserve">Nefrología </t>
  </si>
  <si>
    <t xml:space="preserve">Nutrición </t>
  </si>
  <si>
    <t>Reumatología</t>
  </si>
  <si>
    <t xml:space="preserve">Dermatología </t>
  </si>
  <si>
    <t>Inf. Transmisión Sexual (excluye VIH/SIDA)</t>
  </si>
  <si>
    <t>VIH/SIDA</t>
  </si>
  <si>
    <t>Geriatría</t>
  </si>
  <si>
    <t xml:space="preserve">Medicina Física y Rehabilitación </t>
  </si>
  <si>
    <t xml:space="preserve">Neurología </t>
  </si>
  <si>
    <t xml:space="preserve">Oncología </t>
  </si>
  <si>
    <t xml:space="preserve">Psiquiatría </t>
  </si>
  <si>
    <t xml:space="preserve">Infectología </t>
  </si>
  <si>
    <t>Cirugía Infantil</t>
  </si>
  <si>
    <t>Cirugía Adulto</t>
  </si>
  <si>
    <t xml:space="preserve">Cirugía Abdominal </t>
  </si>
  <si>
    <t>Cirugía de Mamas (excluye Patología Mamaria)</t>
  </si>
  <si>
    <t>Cirugía de Mamas con Patología Mamaria</t>
  </si>
  <si>
    <t xml:space="preserve">Cirugía Máxilo Facial </t>
  </si>
  <si>
    <t xml:space="preserve">Cirugía Plástica </t>
  </si>
  <si>
    <t>Cirugía Proctológica</t>
  </si>
  <si>
    <t xml:space="preserve">Cirugía Tórax </t>
  </si>
  <si>
    <t>Cirugía Vascular Periférica</t>
  </si>
  <si>
    <t xml:space="preserve">Neurocirugía </t>
  </si>
  <si>
    <t xml:space="preserve">Cardiocirugía </t>
  </si>
  <si>
    <t xml:space="preserve">Anestesiología </t>
  </si>
  <si>
    <t xml:space="preserve">Obstetricia </t>
  </si>
  <si>
    <t>Ginecología (excluye Patología Cervical e Infertilidad)</t>
  </si>
  <si>
    <t>Ginecología  Patología Cervical</t>
  </si>
  <si>
    <t>Ginecología  Infertilidad</t>
  </si>
  <si>
    <t>Oftalmología (excluye UAPO)</t>
  </si>
  <si>
    <t>Oftalmología en UAPO</t>
  </si>
  <si>
    <t>Otorrinolaringología</t>
  </si>
  <si>
    <t>Salud Ocupacional</t>
  </si>
  <si>
    <t xml:space="preserve">Traumatología </t>
  </si>
  <si>
    <t xml:space="preserve">Urología </t>
  </si>
  <si>
    <t>Medicina Familiar</t>
  </si>
  <si>
    <t>SECCIÓN B: CONSULTAS Y CONTROLES POR OTROS PROFESIONALES EN ESPECIALIDAD (NIVEL SECUNDARIO)</t>
  </si>
  <si>
    <t>PROFESIONAL</t>
  </si>
  <si>
    <t xml:space="preserve">TOTAL </t>
  </si>
  <si>
    <t>POR EDAD (en años)</t>
  </si>
  <si>
    <t>A BENEFI-CIARIOS</t>
  </si>
  <si>
    <t>TOTAL CONTROLES (INCLUIDOS EN GRUPO DE EDAD)</t>
  </si>
  <si>
    <t xml:space="preserve">Hombres </t>
  </si>
  <si>
    <t>ENFERMERA</t>
  </si>
  <si>
    <t>MATRONA</t>
  </si>
  <si>
    <t>ARO</t>
  </si>
  <si>
    <t>GINECOLOGÍA Y OTROS</t>
  </si>
  <si>
    <t>INFERTILIDAD</t>
  </si>
  <si>
    <t>NUTRICIONISTA</t>
  </si>
  <si>
    <t>PSICÓLOGO (EXCLUYE SM)</t>
  </si>
  <si>
    <t>FONOAUDIÓLOGO</t>
  </si>
  <si>
    <t>KINESIÓLOGO</t>
  </si>
  <si>
    <t>TERAPEUTA OCUPACIONAL</t>
  </si>
  <si>
    <t>TECNÓLOGO MÉDICO</t>
  </si>
  <si>
    <t>ASISTENTE  SOCIAL</t>
  </si>
  <si>
    <t>SECCIÓN C: CONSULTAS INFECCIÓN TRANSMISIÓN SEXUAL (ITS) Y CONTROLES DE SALUD SEXUAL EN EL NIVEL SECUNDARIO (Incluidos en Sección B)</t>
  </si>
  <si>
    <t>ACTIVIDAD</t>
  </si>
  <si>
    <t>CONSULTAS  INFECCIÓN TRANSMISIÓN SEXUAL  (ITS) (excluir VIH/SIDA)</t>
  </si>
  <si>
    <t>CONSULTAS VIH/SIDA</t>
  </si>
  <si>
    <t>PSICOLOGO</t>
  </si>
  <si>
    <t>CONTROL VIH CON TAR</t>
  </si>
  <si>
    <t>CONTROL VIH SIN TAR</t>
  </si>
  <si>
    <t>CONTROLES DE SALUD A PERSONAS QUE EJERCEN COMERCIO SEXUAL</t>
  </si>
  <si>
    <t>SECCIÓN D: PROGRAMA DE RESOLUTIVIDAD ATENCIÓN PRIMARIA DE SALUD (Incluidas en la Secciones A.4 )</t>
  </si>
  <si>
    <t>ESPECIALIDAD</t>
  </si>
  <si>
    <t xml:space="preserve">CONSULTAS
REALIZADAS (Incluidas en sección A.4)
</t>
  </si>
  <si>
    <t>Oftalmología</t>
  </si>
  <si>
    <t xml:space="preserve">Otras </t>
  </si>
  <si>
    <t>SECCIÓN E: CONSULTORÍAS DE MEDICOS ESPECIALISTAS OTORGADAS</t>
  </si>
  <si>
    <t>ESPECIALIDADES</t>
  </si>
  <si>
    <t>Nº CONSUL-TORIAS</t>
  </si>
  <si>
    <t>Nº DE CASOS REVISADOS POR EL EQUIPO</t>
  </si>
  <si>
    <t>Nº DE CASOS ATENDIDOS</t>
  </si>
  <si>
    <t>Neurología</t>
  </si>
  <si>
    <t>Dermatología</t>
  </si>
  <si>
    <t>Neurocirugía</t>
  </si>
  <si>
    <t>Gastroenterología</t>
  </si>
  <si>
    <t>Cardiología</t>
  </si>
  <si>
    <t>Endocrinología</t>
  </si>
  <si>
    <t>Traumatología</t>
  </si>
  <si>
    <t>Urología</t>
  </si>
  <si>
    <t>Patología Mamaria</t>
  </si>
  <si>
    <t>Cirugía General</t>
  </si>
  <si>
    <t>Geriatria</t>
  </si>
  <si>
    <t>Nefrologia</t>
  </si>
  <si>
    <t>Psiquiatria</t>
  </si>
  <si>
    <t>SECCIÓN F: CONSULTAS MÉDICAS RESUELTAS POR TELEMEDICINA</t>
  </si>
  <si>
    <t>COMPRAS DE SERVICIO*</t>
  </si>
  <si>
    <r>
      <t>INTERCONSULTAS GENERADAS EN LA APS Y  RESUELTAS POR ESTA MODALIDAD**
  (</t>
    </r>
    <r>
      <rPr>
        <sz val="8"/>
        <color indexed="10"/>
        <rFont val="Verdana"/>
        <family val="2"/>
      </rPr>
      <t>REGISTRA ESTABLECIMIENTO DE ORIGEN</t>
    </r>
    <r>
      <rPr>
        <sz val="8"/>
        <rFont val="Verdana"/>
        <family val="2"/>
      </rPr>
      <t>)</t>
    </r>
  </si>
  <si>
    <r>
      <t xml:space="preserve">INTERCONSULTAS GENERADAS EN MEDIANA Y MAYOR COMPLEJIDAD  RESUELTAS POR ESTA MODALIDAD**
</t>
    </r>
    <r>
      <rPr>
        <sz val="8"/>
        <color indexed="10"/>
        <rFont val="Verdana"/>
        <family val="2"/>
      </rPr>
      <t xml:space="preserve"> (REGISTRA ESTABLECIMIENTO DE ORIGEN)</t>
    </r>
  </si>
  <si>
    <t xml:space="preserve"> AL SISTEMA</t>
  </si>
  <si>
    <t xml:space="preserve"> AL  EXTRA-SISTEMA</t>
  </si>
  <si>
    <t xml:space="preserve">TeleCardiología </t>
  </si>
  <si>
    <t xml:space="preserve">TeleDermatología </t>
  </si>
  <si>
    <t xml:space="preserve">TelePsiquiatría </t>
  </si>
  <si>
    <t xml:space="preserve">TeleOftalmología </t>
  </si>
  <si>
    <t>TeleOtorrinolaringología</t>
  </si>
  <si>
    <t>Telenefrologia</t>
  </si>
  <si>
    <t>Teleneurologia (pacientes ACV)</t>
  </si>
  <si>
    <t>Otras Teleconsultas</t>
  </si>
  <si>
    <t>* No incluidas como producción del establecimiento (edad,beneficiarios,sexo, etc)</t>
  </si>
  <si>
    <t>** Sólo registra establecimiento de origen</t>
  </si>
  <si>
    <t xml:space="preserve">SECCIÓN G: TELEASISTENCIA A PACIENTES HOSPITALIZADOS </t>
  </si>
  <si>
    <t xml:space="preserve">SOLICITUDES DE TELEASISTENCIA RESUELTAS*
</t>
  </si>
  <si>
    <t>POR SEXO*</t>
  </si>
  <si>
    <t>SOLICITUDES DE TELEASISTENCIA GENERADAS **</t>
  </si>
  <si>
    <t>Ginecología con Patología Cervical</t>
  </si>
  <si>
    <t>Otras</t>
  </si>
  <si>
    <t xml:space="preserve">* Registra Establecimiento que resuelve - ** Registra Establecimiento que solicita la Teleasistencia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</si>
</sst>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1" formatCode="_-* #,##0_-;\-* #,##0_-;_-* &quot;-&quot;_-;_-@_-"/>
  </numFmts>
  <fonts count="14" x14ac:knownFonts="1">
    <font>
      <sz val="11"/>
      <color theme="1"/>
      <name val="Calibri"/>
      <family val="2"/>
      <scheme val="minor"/>
    </font>
    <font>
      <b/>
      <sz val="8"/>
      <name val="Verdana"/>
      <family val="2"/>
    </font>
    <font>
      <sz val="8"/>
      <name val="Verdana"/>
      <family val="2"/>
    </font>
    <font>
      <b/>
      <sz val="10"/>
      <name val="Verdana"/>
      <family val="2"/>
    </font>
    <font>
      <b/>
      <sz val="12"/>
      <name val="Verdana"/>
      <family val="2"/>
    </font>
    <font>
      <b/>
      <sz val="16"/>
      <name val="Verdana"/>
      <family val="2"/>
    </font>
    <font>
      <b/>
      <sz val="11"/>
      <name val="Verdana"/>
      <family val="2"/>
    </font>
    <font>
      <sz val="11"/>
      <name val="Verdana"/>
      <family val="2"/>
    </font>
    <font>
      <sz val="9"/>
      <name val="Verdana"/>
      <family val="2"/>
    </font>
    <font>
      <sz val="8"/>
      <color indexed="10"/>
      <name val="Verdana"/>
      <family val="2"/>
    </font>
    <font>
      <sz val="10"/>
      <name val="Verdana"/>
      <family val="2"/>
    </font>
    <font>
      <sz val="11"/>
      <name val="Calibri"/>
      <family val="2"/>
    </font>
    <font>
      <b/>
      <sz val="14"/>
      <name val="Verdana"/>
      <family val="2"/>
    </font>
    <font>
      <sz val="7"/>
      <name val="Verdana"/>
      <family val="2"/>
    </font>
  </fonts>
  <fills count="9">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26"/>
        <bgColor indexed="64"/>
      </patternFill>
    </fill>
    <fill>
      <patternFill patternType="solid">
        <fgColor indexed="22"/>
        <bgColor indexed="64"/>
      </patternFill>
    </fill>
    <fill>
      <patternFill patternType="solid">
        <fgColor indexed="13"/>
        <bgColor indexed="64"/>
      </patternFill>
    </fill>
    <fill>
      <patternFill patternType="solid">
        <fgColor indexed="41"/>
        <bgColor indexed="64"/>
      </patternFill>
    </fill>
    <fill>
      <patternFill patternType="solid">
        <fgColor indexed="44"/>
        <bgColor indexed="64"/>
      </patternFill>
    </fill>
  </fills>
  <borders count="116">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double">
        <color indexed="64"/>
      </right>
      <top style="double">
        <color indexed="64"/>
      </top>
      <bottom/>
      <diagonal/>
    </border>
    <border>
      <left style="double">
        <color indexed="64"/>
      </left>
      <right style="hair">
        <color indexed="64"/>
      </right>
      <top style="double">
        <color indexed="64"/>
      </top>
      <bottom/>
      <diagonal/>
    </border>
    <border>
      <left style="hair">
        <color indexed="64"/>
      </left>
      <right style="double">
        <color indexed="64"/>
      </right>
      <top style="double">
        <color indexed="64"/>
      </top>
      <bottom/>
      <diagonal/>
    </border>
    <border>
      <left style="thin">
        <color indexed="64"/>
      </left>
      <right/>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double">
        <color indexed="64"/>
      </right>
      <top/>
      <bottom/>
      <diagonal/>
    </border>
    <border>
      <left style="double">
        <color indexed="64"/>
      </left>
      <right style="hair">
        <color indexed="64"/>
      </right>
      <top/>
      <bottom/>
      <diagonal/>
    </border>
    <border>
      <left style="hair">
        <color indexed="64"/>
      </left>
      <right style="double">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double">
        <color indexed="64"/>
      </right>
      <top/>
      <bottom style="double">
        <color indexed="64"/>
      </bottom>
      <diagonal/>
    </border>
    <border>
      <left style="double">
        <color indexed="64"/>
      </left>
      <right style="hair">
        <color indexed="64"/>
      </right>
      <top/>
      <bottom style="thin">
        <color indexed="64"/>
      </bottom>
      <diagonal/>
    </border>
    <border>
      <left style="hair">
        <color indexed="64"/>
      </left>
      <right style="double">
        <color indexed="64"/>
      </right>
      <top/>
      <bottom style="thin">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double">
        <color indexed="64"/>
      </left>
      <right style="thin">
        <color indexed="64"/>
      </right>
      <top/>
      <bottom style="hair">
        <color indexed="64"/>
      </bottom>
      <diagonal/>
    </border>
    <border>
      <left style="thin">
        <color indexed="64"/>
      </left>
      <right style="double">
        <color indexed="64"/>
      </right>
      <top/>
      <bottom style="hair">
        <color indexed="64"/>
      </bottom>
      <diagonal/>
    </border>
    <border>
      <left style="double">
        <color indexed="64"/>
      </left>
      <right style="double">
        <color indexed="64"/>
      </right>
      <top style="double">
        <color indexed="64"/>
      </top>
      <bottom style="hair">
        <color indexed="64"/>
      </bottom>
      <diagonal/>
    </border>
    <border>
      <left style="double">
        <color indexed="64"/>
      </left>
      <right/>
      <top/>
      <bottom style="hair">
        <color indexed="64"/>
      </bottom>
      <diagonal/>
    </border>
    <border>
      <left style="hair">
        <color indexed="64"/>
      </left>
      <right style="double">
        <color indexed="64"/>
      </right>
      <top style="thin">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hair">
        <color indexed="64"/>
      </left>
      <right style="thin">
        <color indexed="64"/>
      </right>
      <top style="hair">
        <color indexed="64"/>
      </top>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thin">
        <color indexed="64"/>
      </left>
      <right style="hair">
        <color indexed="64"/>
      </right>
      <top/>
      <bottom/>
      <diagonal/>
    </border>
    <border>
      <left style="hair">
        <color indexed="64"/>
      </left>
      <right style="thin">
        <color indexed="64"/>
      </right>
      <top/>
      <bottom/>
      <diagonal/>
    </border>
    <border>
      <left/>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double">
        <color indexed="64"/>
      </left>
      <right style="thin">
        <color indexed="64"/>
      </right>
      <top style="hair">
        <color indexed="64"/>
      </top>
      <bottom/>
      <diagonal/>
    </border>
    <border>
      <left style="thin">
        <color indexed="64"/>
      </left>
      <right style="double">
        <color indexed="64"/>
      </right>
      <top style="hair">
        <color indexed="64"/>
      </top>
      <bottom/>
      <diagonal/>
    </border>
    <border>
      <left style="double">
        <color indexed="64"/>
      </left>
      <right style="double">
        <color indexed="64"/>
      </right>
      <top style="hair">
        <color indexed="64"/>
      </top>
      <bottom/>
      <diagonal/>
    </border>
    <border>
      <left style="double">
        <color indexed="64"/>
      </left>
      <right/>
      <top/>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double">
        <color indexed="64"/>
      </left>
      <right style="hair">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hair">
        <color indexed="64"/>
      </left>
      <right style="double">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double">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double">
        <color indexed="64"/>
      </left>
      <right style="thin">
        <color indexed="64"/>
      </right>
      <top style="hair">
        <color indexed="64"/>
      </top>
      <bottom style="thin">
        <color indexed="64"/>
      </bottom>
      <diagonal/>
    </border>
    <border>
      <left style="thin">
        <color indexed="64"/>
      </left>
      <right style="hair">
        <color indexed="64"/>
      </right>
      <top/>
      <bottom style="thin">
        <color indexed="64"/>
      </bottom>
      <diagonal/>
    </border>
    <border>
      <left/>
      <right style="hair">
        <color indexed="64"/>
      </right>
      <top/>
      <bottom style="thin">
        <color indexed="64"/>
      </bottom>
      <diagonal/>
    </border>
    <border>
      <left style="hair">
        <color indexed="64"/>
      </left>
      <right style="thin">
        <color indexed="64"/>
      </right>
      <top/>
      <bottom style="hair">
        <color indexed="64"/>
      </bottom>
      <diagonal/>
    </border>
    <border>
      <left/>
      <right style="hair">
        <color indexed="64"/>
      </right>
      <top/>
      <bottom style="hair">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double">
        <color indexed="64"/>
      </left>
      <right/>
      <top style="thin">
        <color indexed="64"/>
      </top>
      <bottom style="thin">
        <color indexed="64"/>
      </bottom>
      <diagonal/>
    </border>
    <border>
      <left style="double">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bottom style="thin">
        <color indexed="64"/>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thin">
        <color indexed="64"/>
      </top>
      <bottom style="thin">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double">
        <color indexed="64"/>
      </right>
      <top/>
      <bottom/>
      <diagonal/>
    </border>
    <border>
      <left/>
      <right style="double">
        <color indexed="64"/>
      </right>
      <top/>
      <bottom style="thin">
        <color indexed="64"/>
      </bottom>
      <diagonal/>
    </border>
    <border>
      <left style="double">
        <color indexed="64"/>
      </left>
      <right/>
      <top/>
      <bottom style="thin">
        <color indexed="64"/>
      </bottom>
      <diagonal/>
    </border>
    <border>
      <left style="hair">
        <color indexed="64"/>
      </left>
      <right style="double">
        <color indexed="64"/>
      </right>
      <top style="thin">
        <color indexed="64"/>
      </top>
      <bottom style="thin">
        <color indexed="64"/>
      </bottom>
      <diagonal/>
    </border>
    <border>
      <left style="hair">
        <color indexed="64"/>
      </left>
      <right style="double">
        <color indexed="64"/>
      </right>
      <top/>
      <bottom style="hair">
        <color indexed="64"/>
      </bottom>
      <diagonal/>
    </border>
    <border>
      <left style="hair">
        <color indexed="64"/>
      </left>
      <right style="hair">
        <color indexed="64"/>
      </right>
      <top/>
      <bottom/>
      <diagonal/>
    </border>
  </borders>
  <cellStyleXfs count="1">
    <xf numFmtId="0" fontId="0" fillId="0" borderId="0"/>
  </cellStyleXfs>
  <cellXfs count="327">
    <xf numFmtId="0" fontId="0" fillId="0" borderId="0" xfId="0"/>
    <xf numFmtId="0" fontId="1" fillId="0" borderId="0" xfId="0" applyNumberFormat="1" applyFont="1" applyFill="1" applyAlignment="1" applyProtection="1">
      <alignment horizontal="left"/>
    </xf>
    <xf numFmtId="0" fontId="2" fillId="2" borderId="0" xfId="0" applyFont="1" applyFill="1" applyBorder="1" applyProtection="1"/>
    <xf numFmtId="0" fontId="2" fillId="2" borderId="0" xfId="0" applyFont="1" applyFill="1" applyProtection="1"/>
    <xf numFmtId="0" fontId="3" fillId="2" borderId="0" xfId="0" applyFont="1" applyFill="1" applyBorder="1" applyAlignment="1" applyProtection="1">
      <alignment horizontal="center"/>
    </xf>
    <xf numFmtId="0" fontId="1" fillId="2" borderId="0" xfId="0" applyNumberFormat="1" applyFont="1" applyFill="1" applyAlignment="1" applyProtection="1">
      <alignment horizontal="left"/>
    </xf>
    <xf numFmtId="0" fontId="2" fillId="2" borderId="0" xfId="0" applyNumberFormat="1" applyFont="1" applyFill="1" applyAlignment="1" applyProtection="1"/>
    <xf numFmtId="0" fontId="1" fillId="2" borderId="0" xfId="0" applyNumberFormat="1" applyFont="1" applyFill="1" applyBorder="1" applyAlignment="1" applyProtection="1">
      <alignment wrapText="1"/>
    </xf>
    <xf numFmtId="0" fontId="1" fillId="2" borderId="0" xfId="0" applyNumberFormat="1" applyFont="1" applyFill="1" applyBorder="1" applyAlignment="1" applyProtection="1">
      <alignment horizontal="left" wrapText="1"/>
    </xf>
    <xf numFmtId="0" fontId="1" fillId="2" borderId="0" xfId="0" applyNumberFormat="1" applyFont="1" applyFill="1" applyBorder="1" applyAlignment="1" applyProtection="1">
      <alignment horizontal="left" wrapText="1"/>
    </xf>
    <xf numFmtId="0" fontId="1" fillId="2" borderId="0" xfId="0" applyNumberFormat="1" applyFont="1" applyFill="1" applyBorder="1" applyAlignment="1" applyProtection="1">
      <alignment wrapText="1"/>
    </xf>
    <xf numFmtId="0" fontId="6" fillId="2" borderId="0" xfId="0" applyNumberFormat="1" applyFont="1" applyFill="1" applyBorder="1" applyAlignment="1" applyProtection="1"/>
    <xf numFmtId="0" fontId="2" fillId="2" borderId="0" xfId="0" applyNumberFormat="1" applyFont="1" applyFill="1" applyBorder="1" applyAlignment="1" applyProtection="1">
      <alignment vertical="center"/>
    </xf>
    <xf numFmtId="0" fontId="2" fillId="2" borderId="0" xfId="0" applyNumberFormat="1" applyFont="1" applyFill="1" applyBorder="1" applyAlignment="1" applyProtection="1">
      <alignment horizontal="center" vertical="center" wrapText="1"/>
    </xf>
    <xf numFmtId="0" fontId="7" fillId="2" borderId="0" xfId="0" applyFont="1" applyFill="1" applyBorder="1" applyAlignment="1" applyProtection="1"/>
    <xf numFmtId="0" fontId="2" fillId="0" borderId="0" xfId="0" applyNumberFormat="1" applyFont="1" applyFill="1" applyAlignment="1" applyProtection="1"/>
    <xf numFmtId="0" fontId="2" fillId="0" borderId="0" xfId="0" applyFont="1" applyFill="1" applyProtection="1"/>
    <xf numFmtId="0" fontId="2" fillId="0" borderId="25" xfId="0" applyNumberFormat="1" applyFont="1" applyFill="1" applyBorder="1" applyAlignment="1" applyProtection="1">
      <alignment horizontal="center" vertical="center" wrapText="1"/>
    </xf>
    <xf numFmtId="49" fontId="2" fillId="0" borderId="25" xfId="0" applyNumberFormat="1" applyFont="1" applyFill="1" applyBorder="1" applyAlignment="1" applyProtection="1">
      <alignment horizontal="center" vertical="center" wrapText="1"/>
    </xf>
    <xf numFmtId="0" fontId="2" fillId="0" borderId="26" xfId="0" applyNumberFormat="1" applyFont="1" applyFill="1" applyBorder="1" applyAlignment="1" applyProtection="1">
      <alignment horizontal="center" vertical="center" wrapText="1"/>
    </xf>
    <xf numFmtId="0" fontId="2" fillId="0" borderId="26" xfId="0" applyFont="1" applyFill="1" applyBorder="1" applyAlignment="1" applyProtection="1">
      <alignment horizontal="center" vertical="center"/>
    </xf>
    <xf numFmtId="0" fontId="2" fillId="0" borderId="27" xfId="0" applyFont="1" applyFill="1" applyBorder="1" applyAlignment="1" applyProtection="1">
      <alignment horizontal="center" vertical="center"/>
    </xf>
    <xf numFmtId="0" fontId="2" fillId="0" borderId="27"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xf>
    <xf numFmtId="0" fontId="2" fillId="0" borderId="25"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wrapText="1"/>
    </xf>
    <xf numFmtId="41" fontId="2" fillId="2" borderId="0" xfId="0" applyNumberFormat="1" applyFont="1" applyFill="1" applyBorder="1" applyAlignment="1" applyProtection="1"/>
    <xf numFmtId="0" fontId="2" fillId="0" borderId="33" xfId="0" applyNumberFormat="1" applyFont="1" applyFill="1" applyBorder="1" applyAlignment="1" applyProtection="1"/>
    <xf numFmtId="3" fontId="2" fillId="0" borderId="34" xfId="0" applyNumberFormat="1" applyFont="1" applyFill="1" applyBorder="1" applyAlignment="1" applyProtection="1"/>
    <xf numFmtId="3" fontId="2" fillId="4" borderId="35" xfId="0" applyNumberFormat="1" applyFont="1" applyFill="1" applyBorder="1" applyAlignment="1" applyProtection="1">
      <protection locked="0"/>
    </xf>
    <xf numFmtId="3" fontId="2" fillId="4" borderId="36" xfId="0" applyNumberFormat="1" applyFont="1" applyFill="1" applyBorder="1" applyAlignment="1" applyProtection="1">
      <protection locked="0"/>
    </xf>
    <xf numFmtId="3" fontId="2" fillId="4" borderId="37" xfId="0" applyNumberFormat="1" applyFont="1" applyFill="1" applyBorder="1" applyAlignment="1" applyProtection="1">
      <protection locked="0"/>
    </xf>
    <xf numFmtId="3" fontId="2" fillId="5" borderId="38" xfId="0" applyNumberFormat="1" applyFont="1" applyFill="1" applyBorder="1" applyAlignment="1" applyProtection="1"/>
    <xf numFmtId="3" fontId="2" fillId="4" borderId="39" xfId="0" applyNumberFormat="1" applyFont="1" applyFill="1" applyBorder="1" applyAlignment="1" applyProtection="1">
      <protection locked="0"/>
    </xf>
    <xf numFmtId="3" fontId="2" fillId="4" borderId="40" xfId="0" applyNumberFormat="1" applyFont="1" applyFill="1" applyBorder="1" applyAlignment="1" applyProtection="1">
      <protection locked="0"/>
    </xf>
    <xf numFmtId="3" fontId="2" fillId="0" borderId="41" xfId="0" applyNumberFormat="1" applyFont="1" applyFill="1" applyBorder="1" applyAlignment="1" applyProtection="1"/>
    <xf numFmtId="3" fontId="2" fillId="4" borderId="42" xfId="0" applyNumberFormat="1" applyFont="1" applyFill="1" applyBorder="1" applyAlignment="1" applyProtection="1">
      <protection locked="0"/>
    </xf>
    <xf numFmtId="3" fontId="2" fillId="0" borderId="39" xfId="0" applyNumberFormat="1" applyFont="1" applyFill="1" applyBorder="1" applyAlignment="1" applyProtection="1"/>
    <xf numFmtId="3" fontId="2" fillId="4" borderId="43" xfId="0" applyNumberFormat="1" applyFont="1" applyFill="1" applyBorder="1" applyAlignment="1" applyProtection="1">
      <protection locked="0"/>
    </xf>
    <xf numFmtId="3" fontId="2" fillId="4" borderId="41" xfId="0" applyNumberFormat="1" applyFont="1" applyFill="1" applyBorder="1" applyAlignment="1" applyProtection="1">
      <protection locked="0"/>
    </xf>
    <xf numFmtId="3" fontId="2" fillId="4" borderId="44" xfId="0" applyNumberFormat="1" applyFont="1" applyFill="1" applyBorder="1" applyAlignment="1" applyProtection="1">
      <protection locked="0"/>
    </xf>
    <xf numFmtId="3" fontId="8" fillId="2" borderId="0" xfId="0" applyNumberFormat="1" applyFont="1" applyFill="1" applyBorder="1" applyAlignment="1" applyProtection="1"/>
    <xf numFmtId="3" fontId="2" fillId="4" borderId="45" xfId="0" applyNumberFormat="1" applyFont="1" applyFill="1" applyBorder="1" applyAlignment="1" applyProtection="1">
      <protection locked="0"/>
    </xf>
    <xf numFmtId="3" fontId="2" fillId="4" borderId="46" xfId="0" applyNumberFormat="1" applyFont="1" applyFill="1" applyBorder="1" applyAlignment="1" applyProtection="1">
      <protection locked="0"/>
    </xf>
    <xf numFmtId="3" fontId="2" fillId="4" borderId="47" xfId="0" applyNumberFormat="1" applyFont="1" applyFill="1" applyBorder="1" applyAlignment="1" applyProtection="1">
      <protection locked="0"/>
    </xf>
    <xf numFmtId="3" fontId="2" fillId="3" borderId="48" xfId="0" applyNumberFormat="1" applyFont="1" applyFill="1" applyBorder="1" applyAlignment="1" applyProtection="1">
      <protection locked="0"/>
    </xf>
    <xf numFmtId="3" fontId="2" fillId="3" borderId="49" xfId="0" applyNumberFormat="1" applyFont="1" applyFill="1" applyBorder="1" applyAlignment="1" applyProtection="1">
      <protection locked="0"/>
    </xf>
    <xf numFmtId="0" fontId="9" fillId="0" borderId="0" xfId="0" applyNumberFormat="1" applyFont="1" applyFill="1" applyAlignment="1" applyProtection="1"/>
    <xf numFmtId="0" fontId="2" fillId="3" borderId="0" xfId="0" applyNumberFormat="1" applyFont="1" applyFill="1" applyAlignment="1" applyProtection="1"/>
    <xf numFmtId="0" fontId="2" fillId="3" borderId="0" xfId="0" applyNumberFormat="1" applyFont="1" applyFill="1" applyBorder="1" applyAlignment="1" applyProtection="1"/>
    <xf numFmtId="0" fontId="2" fillId="6" borderId="0" xfId="0" applyNumberFormat="1" applyFont="1" applyFill="1" applyBorder="1" applyAlignment="1" applyProtection="1"/>
    <xf numFmtId="0" fontId="2" fillId="3" borderId="0" xfId="0" applyFont="1" applyFill="1" applyBorder="1" applyAlignment="1" applyProtection="1">
      <alignment wrapText="1"/>
    </xf>
    <xf numFmtId="0" fontId="2" fillId="0" borderId="0" xfId="0" applyFont="1" applyFill="1" applyAlignment="1" applyProtection="1">
      <alignment wrapText="1"/>
    </xf>
    <xf numFmtId="0" fontId="2" fillId="7" borderId="0" xfId="0" applyNumberFormat="1" applyFont="1" applyFill="1" applyBorder="1" applyAlignment="1" applyProtection="1"/>
    <xf numFmtId="0" fontId="2" fillId="0" borderId="41" xfId="0" applyNumberFormat="1" applyFont="1" applyFill="1" applyBorder="1" applyAlignment="1" applyProtection="1"/>
    <xf numFmtId="3" fontId="2" fillId="4" borderId="50" xfId="0" applyNumberFormat="1" applyFont="1" applyFill="1" applyBorder="1" applyAlignment="1" applyProtection="1">
      <protection locked="0"/>
    </xf>
    <xf numFmtId="3" fontId="2" fillId="4" borderId="51" xfId="0" applyNumberFormat="1" applyFont="1" applyFill="1" applyBorder="1" applyAlignment="1" applyProtection="1">
      <protection locked="0"/>
    </xf>
    <xf numFmtId="3" fontId="2" fillId="4" borderId="38" xfId="0" applyNumberFormat="1" applyFont="1" applyFill="1" applyBorder="1" applyAlignment="1" applyProtection="1">
      <protection locked="0"/>
    </xf>
    <xf numFmtId="3" fontId="2" fillId="4" borderId="52" xfId="0" applyNumberFormat="1" applyFont="1" applyFill="1" applyBorder="1" applyAlignment="1" applyProtection="1">
      <protection locked="0"/>
    </xf>
    <xf numFmtId="3" fontId="2" fillId="4" borderId="53" xfId="0" applyNumberFormat="1" applyFont="1" applyFill="1" applyBorder="1" applyAlignment="1" applyProtection="1">
      <protection locked="0"/>
    </xf>
    <xf numFmtId="3" fontId="2" fillId="4" borderId="54" xfId="0" applyNumberFormat="1" applyFont="1" applyFill="1" applyBorder="1" applyAlignment="1" applyProtection="1">
      <protection locked="0"/>
    </xf>
    <xf numFmtId="3" fontId="2" fillId="4" borderId="55" xfId="0" applyNumberFormat="1" applyFont="1" applyFill="1" applyBorder="1" applyAlignment="1" applyProtection="1">
      <protection locked="0"/>
    </xf>
    <xf numFmtId="3" fontId="2" fillId="3" borderId="56" xfId="0" applyNumberFormat="1" applyFont="1" applyFill="1" applyBorder="1" applyAlignment="1" applyProtection="1">
      <protection locked="0"/>
    </xf>
    <xf numFmtId="3" fontId="2" fillId="3" borderId="57" xfId="0" applyNumberFormat="1" applyFont="1" applyFill="1" applyBorder="1" applyAlignment="1" applyProtection="1">
      <protection locked="0"/>
    </xf>
    <xf numFmtId="3" fontId="2" fillId="5" borderId="50" xfId="0" applyNumberFormat="1" applyFont="1" applyFill="1" applyBorder="1" applyAlignment="1" applyProtection="1"/>
    <xf numFmtId="3" fontId="2" fillId="5" borderId="42" xfId="0" applyNumberFormat="1" applyFont="1" applyFill="1" applyBorder="1" applyAlignment="1" applyProtection="1"/>
    <xf numFmtId="3" fontId="2" fillId="5" borderId="52" xfId="0" applyNumberFormat="1" applyFont="1" applyFill="1" applyBorder="1" applyAlignment="1" applyProtection="1"/>
    <xf numFmtId="3" fontId="2" fillId="5" borderId="40" xfId="0" applyNumberFormat="1" applyFont="1" applyFill="1" applyBorder="1" applyAlignment="1" applyProtection="1"/>
    <xf numFmtId="3" fontId="2" fillId="5" borderId="39" xfId="0" applyNumberFormat="1" applyFont="1" applyFill="1" applyBorder="1" applyAlignment="1" applyProtection="1"/>
    <xf numFmtId="3" fontId="2" fillId="5" borderId="57" xfId="0" applyNumberFormat="1" applyFont="1" applyFill="1" applyBorder="1" applyAlignment="1" applyProtection="1"/>
    <xf numFmtId="0" fontId="2" fillId="0" borderId="0" xfId="0" applyNumberFormat="1" applyFont="1" applyFill="1" applyBorder="1" applyAlignment="1" applyProtection="1"/>
    <xf numFmtId="0" fontId="2" fillId="3" borderId="0" xfId="0" applyFont="1" applyFill="1" applyAlignment="1" applyProtection="1">
      <alignment wrapText="1"/>
    </xf>
    <xf numFmtId="3" fontId="2" fillId="5" borderId="43" xfId="0" applyNumberFormat="1" applyFont="1" applyFill="1" applyBorder="1" applyAlignment="1" applyProtection="1"/>
    <xf numFmtId="0" fontId="2" fillId="0" borderId="41" xfId="0" applyNumberFormat="1" applyFont="1" applyFill="1" applyBorder="1" applyAlignment="1" applyProtection="1">
      <alignment wrapText="1"/>
    </xf>
    <xf numFmtId="3" fontId="2" fillId="0" borderId="0" xfId="0" applyNumberFormat="1" applyFont="1" applyFill="1" applyAlignment="1" applyProtection="1"/>
    <xf numFmtId="3" fontId="2" fillId="5" borderId="41" xfId="0" applyNumberFormat="1" applyFont="1" applyFill="1" applyBorder="1" applyAlignment="1" applyProtection="1"/>
    <xf numFmtId="3" fontId="2" fillId="5" borderId="56" xfId="0" applyNumberFormat="1" applyFont="1" applyFill="1" applyBorder="1" applyAlignment="1" applyProtection="1"/>
    <xf numFmtId="3" fontId="2" fillId="4" borderId="58" xfId="0" applyNumberFormat="1" applyFont="1" applyFill="1" applyBorder="1" applyAlignment="1" applyProtection="1">
      <protection locked="0"/>
    </xf>
    <xf numFmtId="3" fontId="2" fillId="4" borderId="59" xfId="0" applyNumberFormat="1" applyFont="1" applyFill="1" applyBorder="1" applyAlignment="1" applyProtection="1">
      <protection locked="0"/>
    </xf>
    <xf numFmtId="0" fontId="2" fillId="0" borderId="60" xfId="0" applyNumberFormat="1" applyFont="1" applyFill="1" applyBorder="1" applyAlignment="1" applyProtection="1"/>
    <xf numFmtId="3" fontId="2" fillId="0" borderId="20" xfId="0" applyNumberFormat="1" applyFont="1" applyFill="1" applyBorder="1" applyAlignment="1" applyProtection="1"/>
    <xf numFmtId="3" fontId="2" fillId="4" borderId="61" xfId="0" applyNumberFormat="1" applyFont="1" applyFill="1" applyBorder="1" applyAlignment="1" applyProtection="1">
      <protection locked="0"/>
    </xf>
    <xf numFmtId="3" fontId="2" fillId="4" borderId="62" xfId="0" applyNumberFormat="1" applyFont="1" applyFill="1" applyBorder="1" applyAlignment="1" applyProtection="1">
      <protection locked="0"/>
    </xf>
    <xf numFmtId="3" fontId="2" fillId="4" borderId="63" xfId="0" applyNumberFormat="1" applyFont="1" applyFill="1" applyBorder="1" applyAlignment="1" applyProtection="1">
      <protection locked="0"/>
    </xf>
    <xf numFmtId="3" fontId="2" fillId="4" borderId="64" xfId="0" applyNumberFormat="1" applyFont="1" applyFill="1" applyBorder="1" applyAlignment="1" applyProtection="1">
      <protection locked="0"/>
    </xf>
    <xf numFmtId="3" fontId="2" fillId="4" borderId="65" xfId="0" applyNumberFormat="1" applyFont="1" applyFill="1" applyBorder="1" applyAlignment="1" applyProtection="1">
      <protection locked="0"/>
    </xf>
    <xf numFmtId="3" fontId="2" fillId="4" borderId="66" xfId="0" applyNumberFormat="1" applyFont="1" applyFill="1" applyBorder="1" applyAlignment="1" applyProtection="1">
      <protection locked="0"/>
    </xf>
    <xf numFmtId="3" fontId="2" fillId="0" borderId="60" xfId="0" applyNumberFormat="1" applyFont="1" applyFill="1" applyBorder="1" applyAlignment="1" applyProtection="1"/>
    <xf numFmtId="3" fontId="2" fillId="0" borderId="61" xfId="0" applyNumberFormat="1" applyFont="1" applyFill="1" applyBorder="1" applyAlignment="1" applyProtection="1"/>
    <xf numFmtId="3" fontId="2" fillId="4" borderId="67" xfId="0" applyNumberFormat="1" applyFont="1" applyFill="1" applyBorder="1" applyAlignment="1" applyProtection="1">
      <protection locked="0"/>
    </xf>
    <xf numFmtId="3" fontId="2" fillId="4" borderId="68" xfId="0" applyNumberFormat="1" applyFont="1" applyFill="1" applyBorder="1" applyAlignment="1" applyProtection="1">
      <protection locked="0"/>
    </xf>
    <xf numFmtId="3" fontId="2" fillId="4" borderId="69" xfId="0" applyNumberFormat="1" applyFont="1" applyFill="1" applyBorder="1" applyAlignment="1" applyProtection="1">
      <protection locked="0"/>
    </xf>
    <xf numFmtId="3" fontId="2" fillId="4" borderId="70" xfId="0" applyNumberFormat="1" applyFont="1" applyFill="1" applyBorder="1" applyAlignment="1" applyProtection="1">
      <protection locked="0"/>
    </xf>
    <xf numFmtId="3" fontId="2" fillId="4" borderId="71" xfId="0" applyNumberFormat="1" applyFont="1" applyFill="1" applyBorder="1" applyAlignment="1" applyProtection="1">
      <protection locked="0"/>
    </xf>
    <xf numFmtId="3" fontId="2" fillId="4" borderId="72" xfId="0" applyNumberFormat="1" applyFont="1" applyFill="1" applyBorder="1" applyAlignment="1" applyProtection="1">
      <protection locked="0"/>
    </xf>
    <xf numFmtId="3" fontId="2" fillId="4" borderId="73" xfId="0" applyNumberFormat="1" applyFont="1" applyFill="1" applyBorder="1" applyAlignment="1" applyProtection="1">
      <protection locked="0"/>
    </xf>
    <xf numFmtId="3" fontId="2" fillId="3" borderId="74" xfId="0" applyNumberFormat="1" applyFont="1" applyFill="1" applyBorder="1" applyAlignment="1" applyProtection="1">
      <protection locked="0"/>
    </xf>
    <xf numFmtId="3" fontId="2" fillId="3" borderId="32" xfId="0" applyNumberFormat="1" applyFont="1" applyFill="1" applyBorder="1" applyAlignment="1" applyProtection="1">
      <protection locked="0"/>
    </xf>
    <xf numFmtId="3" fontId="2" fillId="0" borderId="75" xfId="0" applyNumberFormat="1" applyFont="1" applyFill="1" applyBorder="1" applyAlignment="1" applyProtection="1"/>
    <xf numFmtId="3" fontId="2" fillId="0" borderId="25" xfId="0" applyNumberFormat="1" applyFont="1" applyFill="1" applyBorder="1" applyAlignment="1" applyProtection="1"/>
    <xf numFmtId="3" fontId="2" fillId="0" borderId="3" xfId="0" applyNumberFormat="1" applyFont="1" applyFill="1" applyBorder="1" applyAlignment="1" applyProtection="1"/>
    <xf numFmtId="3" fontId="2" fillId="0" borderId="26" xfId="0" applyNumberFormat="1" applyFont="1" applyFill="1" applyBorder="1" applyAlignment="1" applyProtection="1"/>
    <xf numFmtId="3" fontId="2" fillId="0" borderId="76" xfId="0" applyNumberFormat="1" applyFont="1" applyFill="1" applyBorder="1" applyAlignment="1" applyProtection="1"/>
    <xf numFmtId="3" fontId="2" fillId="0" borderId="77" xfId="0" applyNumberFormat="1" applyFont="1" applyFill="1" applyBorder="1" applyAlignment="1" applyProtection="1"/>
    <xf numFmtId="3" fontId="2" fillId="0" borderId="2" xfId="0" applyNumberFormat="1" applyFont="1" applyFill="1" applyBorder="1" applyAlignment="1" applyProtection="1"/>
    <xf numFmtId="3" fontId="2" fillId="0" borderId="27" xfId="0" applyNumberFormat="1" applyFont="1" applyFill="1" applyBorder="1" applyAlignment="1" applyProtection="1"/>
    <xf numFmtId="3" fontId="8" fillId="2" borderId="11" xfId="0" applyNumberFormat="1" applyFont="1" applyFill="1" applyBorder="1" applyAlignment="1" applyProtection="1"/>
    <xf numFmtId="3" fontId="2" fillId="0" borderId="78" xfId="0" applyNumberFormat="1" applyFont="1" applyFill="1" applyBorder="1" applyAlignment="1" applyProtection="1"/>
    <xf numFmtId="3" fontId="2" fillId="0" borderId="79" xfId="0" applyNumberFormat="1" applyFont="1" applyFill="1" applyBorder="1" applyAlignment="1" applyProtection="1"/>
    <xf numFmtId="3" fontId="2" fillId="0" borderId="80" xfId="0" applyNumberFormat="1" applyFont="1" applyFill="1" applyBorder="1" applyAlignment="1" applyProtection="1"/>
    <xf numFmtId="3" fontId="2" fillId="0" borderId="81" xfId="0" applyNumberFormat="1" applyFont="1" applyFill="1" applyBorder="1" applyAlignment="1" applyProtection="1"/>
    <xf numFmtId="3" fontId="2" fillId="0" borderId="82" xfId="0" applyNumberFormat="1" applyFont="1" applyFill="1" applyBorder="1" applyAlignment="1" applyProtection="1"/>
    <xf numFmtId="0" fontId="6" fillId="0" borderId="22" xfId="0" applyNumberFormat="1" applyFont="1" applyFill="1" applyBorder="1" applyAlignment="1" applyProtection="1"/>
    <xf numFmtId="0" fontId="2" fillId="2" borderId="0" xfId="0" applyNumberFormat="1" applyFont="1" applyFill="1" applyBorder="1" applyAlignment="1" applyProtection="1"/>
    <xf numFmtId="0" fontId="2" fillId="0" borderId="1"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horizontal="center" vertical="center"/>
    </xf>
    <xf numFmtId="49" fontId="2" fillId="0" borderId="76" xfId="0" applyNumberFormat="1" applyFont="1" applyFill="1" applyBorder="1" applyAlignment="1" applyProtection="1">
      <alignment horizontal="center" vertical="center" wrapText="1"/>
    </xf>
    <xf numFmtId="0" fontId="2" fillId="0" borderId="75" xfId="0" applyNumberFormat="1" applyFont="1" applyFill="1" applyBorder="1" applyAlignment="1" applyProtection="1">
      <alignment horizontal="center" vertical="center" wrapText="1"/>
    </xf>
    <xf numFmtId="3" fontId="2" fillId="0" borderId="86" xfId="0" applyNumberFormat="1" applyFont="1" applyFill="1" applyBorder="1" applyAlignment="1" applyProtection="1"/>
    <xf numFmtId="3" fontId="2" fillId="4" borderId="86" xfId="0" applyNumberFormat="1" applyFont="1" applyFill="1" applyBorder="1" applyAlignment="1" applyProtection="1">
      <protection locked="0"/>
    </xf>
    <xf numFmtId="3" fontId="2" fillId="4" borderId="84" xfId="0" applyNumberFormat="1" applyFont="1" applyFill="1" applyBorder="1" applyAlignment="1" applyProtection="1">
      <protection locked="0"/>
    </xf>
    <xf numFmtId="3" fontId="2" fillId="4" borderId="87" xfId="0" applyNumberFormat="1" applyFont="1" applyFill="1" applyBorder="1" applyAlignment="1" applyProtection="1">
      <protection locked="0"/>
    </xf>
    <xf numFmtId="0" fontId="9" fillId="2" borderId="0" xfId="0" applyFont="1" applyFill="1" applyProtection="1"/>
    <xf numFmtId="0" fontId="2" fillId="2" borderId="0" xfId="0" applyFont="1" applyFill="1" applyAlignment="1" applyProtection="1">
      <alignment wrapText="1"/>
    </xf>
    <xf numFmtId="0" fontId="2" fillId="2" borderId="0" xfId="0" applyFont="1" applyFill="1" applyAlignment="1" applyProtection="1"/>
    <xf numFmtId="0" fontId="2" fillId="7" borderId="0" xfId="0" applyNumberFormat="1" applyFont="1" applyFill="1" applyAlignment="1" applyProtection="1"/>
    <xf numFmtId="3" fontId="2" fillId="0" borderId="89" xfId="0" applyNumberFormat="1" applyFont="1" applyFill="1" applyBorder="1" applyAlignment="1" applyProtection="1"/>
    <xf numFmtId="3" fontId="2" fillId="4" borderId="89" xfId="0" applyNumberFormat="1" applyFont="1" applyFill="1" applyBorder="1" applyAlignment="1" applyProtection="1">
      <protection locked="0"/>
    </xf>
    <xf numFmtId="3" fontId="2" fillId="0" borderId="91" xfId="0" applyNumberFormat="1" applyFont="1" applyFill="1" applyBorder="1" applyAlignment="1" applyProtection="1"/>
    <xf numFmtId="3" fontId="2" fillId="4" borderId="92" xfId="0" applyNumberFormat="1" applyFont="1" applyFill="1" applyBorder="1" applyAlignment="1" applyProtection="1">
      <protection locked="0"/>
    </xf>
    <xf numFmtId="3" fontId="2" fillId="4" borderId="93" xfId="0" applyNumberFormat="1" applyFont="1" applyFill="1" applyBorder="1" applyAlignment="1" applyProtection="1">
      <protection locked="0"/>
    </xf>
    <xf numFmtId="3" fontId="2" fillId="4" borderId="91" xfId="0" applyNumberFormat="1" applyFont="1" applyFill="1" applyBorder="1" applyAlignment="1" applyProtection="1">
      <protection locked="0"/>
    </xf>
    <xf numFmtId="3" fontId="2" fillId="4" borderId="94" xfId="0" applyNumberFormat="1" applyFont="1" applyFill="1" applyBorder="1" applyAlignment="1" applyProtection="1">
      <protection locked="0"/>
    </xf>
    <xf numFmtId="3" fontId="2" fillId="0" borderId="24" xfId="0" applyNumberFormat="1" applyFont="1" applyFill="1" applyBorder="1" applyAlignment="1" applyProtection="1"/>
    <xf numFmtId="3" fontId="2" fillId="0" borderId="95" xfId="0" applyNumberFormat="1" applyFont="1" applyFill="1" applyBorder="1" applyAlignment="1" applyProtection="1"/>
    <xf numFmtId="3" fontId="2" fillId="0" borderId="96" xfId="0" applyNumberFormat="1" applyFont="1" applyFill="1" applyBorder="1" applyAlignment="1" applyProtection="1"/>
    <xf numFmtId="3" fontId="2" fillId="0" borderId="21" xfId="0" applyNumberFormat="1" applyFont="1" applyFill="1" applyBorder="1" applyAlignment="1" applyProtection="1"/>
    <xf numFmtId="3" fontId="2" fillId="0" borderId="28" xfId="0" applyNumberFormat="1" applyFont="1" applyFill="1" applyBorder="1" applyAlignment="1" applyProtection="1"/>
    <xf numFmtId="0" fontId="6" fillId="0" borderId="3" xfId="0" applyNumberFormat="1" applyFont="1" applyFill="1" applyBorder="1" applyAlignment="1" applyProtection="1"/>
    <xf numFmtId="0" fontId="6" fillId="0" borderId="13" xfId="0" applyNumberFormat="1" applyFont="1" applyFill="1" applyBorder="1" applyAlignment="1" applyProtection="1"/>
    <xf numFmtId="0" fontId="2" fillId="0" borderId="86" xfId="0" applyNumberFormat="1" applyFont="1" applyFill="1" applyBorder="1" applyAlignment="1" applyProtection="1">
      <alignment vertical="center"/>
    </xf>
    <xf numFmtId="0" fontId="9" fillId="2" borderId="0" xfId="0" applyNumberFormat="1" applyFont="1" applyFill="1" applyAlignment="1" applyProtection="1"/>
    <xf numFmtId="0" fontId="2" fillId="0" borderId="91" xfId="0" applyNumberFormat="1" applyFont="1" applyFill="1" applyBorder="1" applyAlignment="1" applyProtection="1">
      <alignment vertical="center"/>
    </xf>
    <xf numFmtId="0" fontId="2" fillId="0" borderId="89" xfId="0" applyNumberFormat="1" applyFont="1" applyFill="1" applyBorder="1" applyAlignment="1" applyProtection="1">
      <alignment vertical="center"/>
    </xf>
    <xf numFmtId="3" fontId="2" fillId="4" borderId="97" xfId="0" applyNumberFormat="1" applyFont="1" applyFill="1" applyBorder="1" applyAlignment="1" applyProtection="1">
      <protection locked="0"/>
    </xf>
    <xf numFmtId="3" fontId="2" fillId="4" borderId="98" xfId="0" applyNumberFormat="1" applyFont="1" applyFill="1" applyBorder="1" applyAlignment="1" applyProtection="1">
      <protection locked="0"/>
    </xf>
    <xf numFmtId="3" fontId="2" fillId="4" borderId="34" xfId="0" applyNumberFormat="1" applyFont="1" applyFill="1" applyBorder="1" applyAlignment="1" applyProtection="1">
      <protection locked="0"/>
    </xf>
    <xf numFmtId="0" fontId="2" fillId="0" borderId="12" xfId="0" applyNumberFormat="1" applyFont="1" applyFill="1" applyBorder="1" applyAlignment="1" applyProtection="1">
      <alignment vertical="center"/>
    </xf>
    <xf numFmtId="3" fontId="2" fillId="0" borderId="12" xfId="0" applyNumberFormat="1" applyFont="1" applyFill="1" applyBorder="1" applyAlignment="1" applyProtection="1"/>
    <xf numFmtId="3" fontId="2" fillId="5" borderId="99" xfId="0" applyNumberFormat="1" applyFont="1" applyFill="1" applyBorder="1" applyAlignment="1" applyProtection="1"/>
    <xf numFmtId="3" fontId="2" fillId="4" borderId="100" xfId="0" applyNumberFormat="1" applyFont="1" applyFill="1" applyBorder="1" applyAlignment="1" applyProtection="1">
      <protection locked="0"/>
    </xf>
    <xf numFmtId="3" fontId="2" fillId="4" borderId="101" xfId="0" applyNumberFormat="1" applyFont="1" applyFill="1" applyBorder="1" applyAlignment="1" applyProtection="1">
      <protection locked="0"/>
    </xf>
    <xf numFmtId="3" fontId="2" fillId="4" borderId="12" xfId="0" applyNumberFormat="1" applyFont="1" applyFill="1" applyBorder="1" applyAlignment="1" applyProtection="1">
      <protection locked="0"/>
    </xf>
    <xf numFmtId="3" fontId="2" fillId="5" borderId="92" xfId="0" applyNumberFormat="1" applyFont="1" applyFill="1" applyBorder="1" applyAlignment="1" applyProtection="1"/>
    <xf numFmtId="0" fontId="6" fillId="2" borderId="22" xfId="0" applyNumberFormat="1" applyFont="1" applyFill="1" applyBorder="1" applyAlignment="1" applyProtection="1"/>
    <xf numFmtId="0" fontId="10" fillId="2" borderId="0" xfId="0" applyFont="1" applyFill="1"/>
    <xf numFmtId="0" fontId="2" fillId="0" borderId="12" xfId="0" applyNumberFormat="1" applyFont="1" applyFill="1" applyBorder="1" applyAlignment="1" applyProtection="1">
      <alignment horizontal="center" vertical="center"/>
    </xf>
    <xf numFmtId="0" fontId="2" fillId="0" borderId="75" xfId="0" applyNumberFormat="1" applyFont="1" applyFill="1" applyBorder="1" applyAlignment="1" applyProtection="1">
      <alignment horizontal="center" wrapText="1"/>
    </xf>
    <xf numFmtId="3" fontId="2" fillId="4" borderId="86" xfId="0" applyNumberFormat="1" applyFont="1" applyFill="1" applyBorder="1" applyAlignment="1" applyProtection="1">
      <alignment wrapText="1"/>
      <protection locked="0"/>
    </xf>
    <xf numFmtId="0" fontId="9" fillId="2" borderId="0" xfId="0" applyNumberFormat="1" applyFont="1" applyFill="1" applyBorder="1" applyAlignment="1" applyProtection="1"/>
    <xf numFmtId="3" fontId="2" fillId="4" borderId="89" xfId="0" applyNumberFormat="1" applyFont="1" applyFill="1" applyBorder="1" applyAlignment="1" applyProtection="1">
      <alignment wrapText="1"/>
      <protection locked="0"/>
    </xf>
    <xf numFmtId="0" fontId="2" fillId="0" borderId="34" xfId="0" applyNumberFormat="1" applyFont="1" applyFill="1" applyBorder="1" applyAlignment="1" applyProtection="1">
      <alignment vertical="center"/>
    </xf>
    <xf numFmtId="0" fontId="2" fillId="0" borderId="90" xfId="0" applyNumberFormat="1" applyFont="1" applyFill="1" applyBorder="1" applyAlignment="1" applyProtection="1"/>
    <xf numFmtId="3" fontId="2" fillId="4" borderId="24" xfId="0" applyNumberFormat="1" applyFont="1" applyFill="1" applyBorder="1" applyAlignment="1" applyProtection="1">
      <alignment wrapText="1"/>
      <protection locked="0"/>
    </xf>
    <xf numFmtId="0" fontId="6" fillId="2" borderId="22" xfId="0" applyNumberFormat="1" applyFont="1" applyFill="1" applyBorder="1" applyAlignment="1" applyProtection="1">
      <alignment horizontal="left"/>
    </xf>
    <xf numFmtId="0" fontId="4" fillId="2" borderId="22" xfId="0" applyNumberFormat="1" applyFont="1" applyFill="1" applyBorder="1" applyAlignment="1" applyProtection="1">
      <alignment horizontal="left"/>
    </xf>
    <xf numFmtId="0" fontId="4" fillId="2" borderId="0" xfId="0" applyNumberFormat="1" applyFont="1" applyFill="1" applyAlignment="1" applyProtection="1"/>
    <xf numFmtId="0" fontId="2" fillId="0" borderId="75" xfId="0" applyNumberFormat="1" applyFont="1" applyFill="1" applyBorder="1" applyAlignment="1" applyProtection="1">
      <alignment horizontal="center" vertical="center" wrapText="1"/>
      <protection hidden="1"/>
    </xf>
    <xf numFmtId="0" fontId="2" fillId="2" borderId="0" xfId="0" applyNumberFormat="1" applyFont="1" applyFill="1" applyAlignment="1" applyProtection="1">
      <protection hidden="1"/>
    </xf>
    <xf numFmtId="0" fontId="6" fillId="2" borderId="0" xfId="0" applyNumberFormat="1" applyFont="1" applyFill="1" applyBorder="1" applyAlignment="1" applyProtection="1">
      <alignment horizontal="left"/>
    </xf>
    <xf numFmtId="0" fontId="2" fillId="2" borderId="0" xfId="0" applyNumberFormat="1" applyFont="1" applyFill="1" applyBorder="1" applyAlignment="1" applyProtection="1">
      <alignment horizontal="left"/>
    </xf>
    <xf numFmtId="0" fontId="2" fillId="0" borderId="4" xfId="0" applyNumberFormat="1" applyFont="1" applyFill="1" applyBorder="1" applyAlignment="1" applyProtection="1">
      <alignment horizontal="center" vertical="center" wrapText="1"/>
    </xf>
    <xf numFmtId="0" fontId="2" fillId="0" borderId="77" xfId="0" applyNumberFormat="1" applyFont="1" applyFill="1" applyBorder="1" applyAlignment="1" applyProtection="1">
      <alignment horizontal="center" vertical="center" wrapText="1"/>
    </xf>
    <xf numFmtId="3" fontId="2" fillId="4" borderId="106" xfId="0" applyNumberFormat="1" applyFont="1" applyFill="1" applyBorder="1" applyAlignment="1" applyProtection="1">
      <protection locked="0"/>
    </xf>
    <xf numFmtId="3" fontId="2" fillId="3" borderId="35" xfId="0" applyNumberFormat="1" applyFont="1" applyFill="1" applyBorder="1" applyAlignment="1" applyProtection="1">
      <protection locked="0"/>
    </xf>
    <xf numFmtId="3" fontId="2" fillId="3" borderId="44" xfId="0" applyNumberFormat="1" applyFont="1" applyFill="1" applyBorder="1" applyAlignment="1" applyProtection="1">
      <protection locked="0"/>
    </xf>
    <xf numFmtId="3" fontId="2" fillId="3" borderId="39" xfId="0" applyNumberFormat="1" applyFont="1" applyFill="1" applyBorder="1" applyAlignment="1" applyProtection="1">
      <protection locked="0"/>
    </xf>
    <xf numFmtId="3" fontId="2" fillId="3" borderId="40" xfId="0" applyNumberFormat="1" applyFont="1" applyFill="1" applyBorder="1" applyAlignment="1" applyProtection="1">
      <protection locked="0"/>
    </xf>
    <xf numFmtId="3" fontId="2" fillId="0" borderId="107" xfId="0" applyNumberFormat="1" applyFont="1" applyFill="1" applyBorder="1" applyAlignment="1" applyProtection="1"/>
    <xf numFmtId="0" fontId="8" fillId="2" borderId="0" xfId="0" applyNumberFormat="1" applyFont="1" applyFill="1" applyAlignment="1" applyProtection="1"/>
    <xf numFmtId="0" fontId="1" fillId="2" borderId="0" xfId="0" applyNumberFormat="1" applyFont="1" applyFill="1" applyAlignment="1" applyProtection="1"/>
    <xf numFmtId="0" fontId="3" fillId="2" borderId="0" xfId="0" applyNumberFormat="1" applyFont="1" applyFill="1" applyBorder="1" applyAlignment="1" applyProtection="1"/>
    <xf numFmtId="0" fontId="11" fillId="0" borderId="0" xfId="0" applyFont="1"/>
    <xf numFmtId="0" fontId="12" fillId="2" borderId="0" xfId="0" applyNumberFormat="1" applyFont="1" applyFill="1" applyAlignment="1" applyProtection="1"/>
    <xf numFmtId="49" fontId="2" fillId="0" borderId="26" xfId="0" applyNumberFormat="1" applyFont="1" applyFill="1" applyBorder="1" applyAlignment="1" applyProtection="1">
      <alignment horizontal="center" vertical="center" wrapText="1"/>
    </xf>
    <xf numFmtId="0" fontId="2" fillId="0" borderId="113" xfId="0" applyNumberFormat="1" applyFont="1" applyFill="1" applyBorder="1" applyAlignment="1" applyProtection="1">
      <alignment horizontal="center" vertical="center" wrapText="1"/>
    </xf>
    <xf numFmtId="0" fontId="2" fillId="0" borderId="107" xfId="0" applyNumberFormat="1" applyFont="1" applyFill="1" applyBorder="1" applyAlignment="1" applyProtection="1">
      <alignment horizontal="center" vertical="center" wrapText="1"/>
    </xf>
    <xf numFmtId="3" fontId="2" fillId="4" borderId="33" xfId="0" applyNumberFormat="1" applyFont="1" applyFill="1" applyBorder="1" applyAlignment="1" applyProtection="1">
      <protection locked="0"/>
    </xf>
    <xf numFmtId="3" fontId="2" fillId="4" borderId="114" xfId="0" applyNumberFormat="1" applyFont="1" applyFill="1" applyBorder="1" applyAlignment="1" applyProtection="1">
      <protection locked="0"/>
    </xf>
    <xf numFmtId="3" fontId="2" fillId="4" borderId="57" xfId="0" applyNumberFormat="1" applyFont="1" applyFill="1" applyBorder="1" applyAlignment="1" applyProtection="1">
      <protection locked="0"/>
    </xf>
    <xf numFmtId="0" fontId="2" fillId="0" borderId="41" xfId="0" applyNumberFormat="1" applyFont="1" applyFill="1" applyBorder="1" applyAlignment="1" applyProtection="1">
      <alignment vertical="center" wrapText="1"/>
    </xf>
    <xf numFmtId="3" fontId="2" fillId="4" borderId="115" xfId="0" applyNumberFormat="1" applyFont="1" applyFill="1" applyBorder="1" applyAlignment="1" applyProtection="1">
      <protection locked="0"/>
    </xf>
    <xf numFmtId="3" fontId="2" fillId="4" borderId="11" xfId="0" applyNumberFormat="1" applyFont="1" applyFill="1" applyBorder="1" applyAlignment="1" applyProtection="1">
      <protection locked="0"/>
    </xf>
    <xf numFmtId="3" fontId="2" fillId="4" borderId="19" xfId="0" applyNumberFormat="1" applyFont="1" applyFill="1" applyBorder="1" applyAlignment="1" applyProtection="1">
      <protection locked="0"/>
    </xf>
    <xf numFmtId="3" fontId="2" fillId="4" borderId="0" xfId="0" applyNumberFormat="1" applyFont="1" applyFill="1" applyBorder="1" applyAlignment="1" applyProtection="1">
      <protection locked="0"/>
    </xf>
    <xf numFmtId="3" fontId="2" fillId="0" borderId="113" xfId="0" applyNumberFormat="1" applyFont="1" applyFill="1" applyBorder="1" applyAlignment="1" applyProtection="1"/>
    <xf numFmtId="3" fontId="2" fillId="0" borderId="83" xfId="0" applyNumberFormat="1" applyFont="1" applyFill="1" applyBorder="1" applyAlignment="1" applyProtection="1"/>
    <xf numFmtId="0" fontId="2" fillId="0" borderId="11" xfId="0" applyNumberFormat="1" applyFont="1" applyFill="1" applyBorder="1" applyAlignment="1" applyProtection="1"/>
    <xf numFmtId="3" fontId="2" fillId="0" borderId="0" xfId="0" applyNumberFormat="1" applyFont="1" applyFill="1" applyBorder="1" applyAlignment="1" applyProtection="1"/>
    <xf numFmtId="3" fontId="13" fillId="0" borderId="0" xfId="0" applyNumberFormat="1" applyFont="1" applyFill="1" applyBorder="1" applyAlignment="1" applyProtection="1"/>
    <xf numFmtId="0" fontId="6" fillId="0" borderId="0" xfId="0" applyFont="1" applyFill="1" applyBorder="1" applyAlignment="1" applyProtection="1"/>
    <xf numFmtId="0" fontId="2" fillId="0" borderId="0" xfId="0" applyFont="1" applyFill="1" applyBorder="1" applyAlignment="1" applyProtection="1">
      <alignment horizontal="left" vertical="center" wrapText="1"/>
    </xf>
    <xf numFmtId="3" fontId="2" fillId="0" borderId="0" xfId="0" applyNumberFormat="1" applyFont="1" applyFill="1" applyBorder="1" applyAlignment="1" applyProtection="1">
      <protection locked="0"/>
    </xf>
    <xf numFmtId="0" fontId="2" fillId="0" borderId="0" xfId="0" applyNumberFormat="1" applyFont="1" applyFill="1" applyAlignment="1" applyProtection="1">
      <protection hidden="1"/>
    </xf>
    <xf numFmtId="0" fontId="2" fillId="8" borderId="0" xfId="0" applyNumberFormat="1" applyFont="1" applyFill="1" applyAlignment="1" applyProtection="1"/>
    <xf numFmtId="0" fontId="2" fillId="0" borderId="2" xfId="0" applyNumberFormat="1" applyFont="1" applyFill="1" applyBorder="1" applyAlignment="1" applyProtection="1">
      <alignment horizontal="center" vertical="center"/>
    </xf>
    <xf numFmtId="0" fontId="2" fillId="0" borderId="2"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1"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horizontal="center" vertical="center"/>
    </xf>
    <xf numFmtId="0" fontId="2" fillId="0" borderId="75"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xf>
    <xf numFmtId="0" fontId="1" fillId="2" borderId="0" xfId="0" applyNumberFormat="1" applyFont="1" applyFill="1" applyBorder="1" applyAlignment="1" applyProtection="1">
      <alignment horizontal="left" wrapText="1"/>
    </xf>
    <xf numFmtId="0" fontId="1" fillId="2" borderId="0" xfId="0" applyNumberFormat="1" applyFont="1" applyFill="1" applyBorder="1" applyAlignment="1" applyProtection="1">
      <alignment wrapText="1"/>
    </xf>
    <xf numFmtId="0" fontId="2" fillId="0" borderId="2"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1"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horizontal="center" vertical="center"/>
    </xf>
    <xf numFmtId="0" fontId="2" fillId="0" borderId="2" xfId="0" applyNumberFormat="1" applyFont="1" applyFill="1" applyBorder="1" applyAlignment="1" applyProtection="1">
      <alignment horizontal="center" vertical="center"/>
    </xf>
    <xf numFmtId="0" fontId="2" fillId="0" borderId="75"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xf>
    <xf numFmtId="0" fontId="1" fillId="2" borderId="0" xfId="0" applyNumberFormat="1" applyFont="1" applyFill="1" applyBorder="1" applyAlignment="1" applyProtection="1">
      <alignment horizontal="left" wrapText="1"/>
    </xf>
    <xf numFmtId="0" fontId="1" fillId="2" borderId="0" xfId="0" applyNumberFormat="1" applyFont="1" applyFill="1" applyBorder="1" applyAlignment="1" applyProtection="1">
      <alignment wrapText="1"/>
    </xf>
    <xf numFmtId="0" fontId="1" fillId="2" borderId="0" xfId="0" applyNumberFormat="1" applyFont="1" applyFill="1" applyBorder="1" applyAlignment="1" applyProtection="1">
      <alignment horizontal="left" wrapText="1"/>
    </xf>
    <xf numFmtId="0" fontId="1" fillId="2" borderId="0" xfId="0" applyNumberFormat="1" applyFont="1" applyFill="1" applyBorder="1" applyAlignment="1" applyProtection="1">
      <alignment wrapText="1"/>
    </xf>
    <xf numFmtId="0" fontId="2" fillId="0" borderId="2" xfId="0" applyNumberFormat="1" applyFont="1" applyFill="1" applyBorder="1" applyAlignment="1" applyProtection="1">
      <alignment horizontal="center" vertical="center"/>
    </xf>
    <xf numFmtId="0" fontId="2" fillId="0" borderId="1"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horizontal="center" vertical="center"/>
    </xf>
    <xf numFmtId="0" fontId="2" fillId="0" borderId="2"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xf>
    <xf numFmtId="0" fontId="2" fillId="0" borderId="75"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horizontal="center" vertical="center" wrapText="1"/>
    </xf>
    <xf numFmtId="0" fontId="2" fillId="0" borderId="104" xfId="0" applyNumberFormat="1" applyFont="1" applyFill="1" applyBorder="1" applyAlignment="1" applyProtection="1">
      <alignment horizontal="center" vertical="center" wrapText="1"/>
    </xf>
    <xf numFmtId="0" fontId="2" fillId="0" borderId="65" xfId="0" applyNumberFormat="1" applyFont="1" applyFill="1" applyBorder="1" applyAlignment="1" applyProtection="1">
      <alignment horizontal="center" vertical="center" wrapText="1"/>
    </xf>
    <xf numFmtId="0" fontId="2" fillId="0" borderId="95" xfId="0" applyNumberFormat="1" applyFont="1" applyFill="1" applyBorder="1" applyAlignment="1" applyProtection="1">
      <alignment horizontal="center" vertical="center" wrapText="1"/>
    </xf>
    <xf numFmtId="0" fontId="2" fillId="0" borderId="1" xfId="0" applyNumberFormat="1" applyFont="1" applyFill="1" applyBorder="1" applyAlignment="1" applyProtection="1">
      <alignment horizontal="center" vertical="center" wrapText="1"/>
    </xf>
    <xf numFmtId="0" fontId="2" fillId="0" borderId="11" xfId="0" applyNumberFormat="1" applyFont="1" applyFill="1" applyBorder="1" applyAlignment="1" applyProtection="1">
      <alignment horizontal="center" vertical="center" wrapText="1"/>
    </xf>
    <xf numFmtId="0" fontId="2" fillId="0" borderId="21"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wrapText="1"/>
    </xf>
    <xf numFmtId="0" fontId="2" fillId="0" borderId="20" xfId="0" applyNumberFormat="1" applyFont="1" applyFill="1" applyBorder="1" applyAlignment="1" applyProtection="1">
      <alignment horizontal="center" vertical="center" wrapText="1"/>
    </xf>
    <xf numFmtId="0" fontId="2" fillId="0" borderId="24" xfId="0" applyNumberFormat="1" applyFont="1" applyFill="1" applyBorder="1" applyAlignment="1" applyProtection="1">
      <alignment horizontal="center" vertical="center" wrapText="1"/>
    </xf>
    <xf numFmtId="0" fontId="2" fillId="0" borderId="13"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0" fontId="2" fillId="0" borderId="14" xfId="0" applyNumberFormat="1" applyFont="1" applyFill="1" applyBorder="1" applyAlignment="1" applyProtection="1">
      <alignment horizontal="center" vertical="center" wrapText="1"/>
    </xf>
    <xf numFmtId="0" fontId="2" fillId="0" borderId="22" xfId="0" applyNumberFormat="1" applyFont="1" applyFill="1" applyBorder="1" applyAlignment="1" applyProtection="1">
      <alignment horizontal="center" vertical="center" wrapText="1"/>
    </xf>
    <xf numFmtId="0" fontId="2" fillId="0" borderId="23" xfId="0" applyNumberFormat="1" applyFont="1" applyFill="1" applyBorder="1" applyAlignment="1" applyProtection="1">
      <alignment horizontal="center" vertical="center" wrapText="1"/>
    </xf>
    <xf numFmtId="0" fontId="2" fillId="0" borderId="108" xfId="0" applyNumberFormat="1" applyFont="1" applyFill="1" applyBorder="1" applyAlignment="1" applyProtection="1">
      <alignment horizontal="center" vertical="center" wrapText="1"/>
    </xf>
    <xf numFmtId="0" fontId="2" fillId="0" borderId="110" xfId="0" applyNumberFormat="1" applyFont="1" applyFill="1" applyBorder="1" applyAlignment="1" applyProtection="1">
      <alignment horizontal="center" vertical="center" wrapText="1"/>
    </xf>
    <xf numFmtId="0" fontId="2" fillId="0" borderId="111" xfId="0" applyNumberFormat="1" applyFont="1" applyFill="1" applyBorder="1" applyAlignment="1" applyProtection="1">
      <alignment horizontal="center" vertical="center" wrapText="1"/>
    </xf>
    <xf numFmtId="0" fontId="2" fillId="0" borderId="109" xfId="0" applyNumberFormat="1" applyFont="1" applyFill="1" applyBorder="1" applyAlignment="1" applyProtection="1">
      <alignment horizontal="center" vertical="center" wrapText="1"/>
    </xf>
    <xf numFmtId="0" fontId="2" fillId="0" borderId="74" xfId="0" applyNumberFormat="1" applyFont="1" applyFill="1" applyBorder="1" applyAlignment="1" applyProtection="1">
      <alignment horizontal="center" vertical="center" wrapText="1"/>
    </xf>
    <xf numFmtId="0" fontId="2" fillId="0" borderId="112"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1" xfId="0" applyNumberFormat="1" applyFont="1" applyFill="1" applyBorder="1" applyAlignment="1" applyProtection="1">
      <alignment horizontal="center" vertical="center"/>
    </xf>
    <xf numFmtId="0" fontId="2" fillId="0" borderId="5"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horizontal="center" vertical="center"/>
    </xf>
    <xf numFmtId="0" fontId="2" fillId="0" borderId="23"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wrapText="1"/>
    </xf>
    <xf numFmtId="0" fontId="2" fillId="0" borderId="103" xfId="0" applyNumberFormat="1" applyFont="1" applyFill="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31" xfId="0" applyNumberFormat="1" applyFont="1" applyFill="1" applyBorder="1" applyAlignment="1" applyProtection="1">
      <alignment horizontal="center" vertical="center" wrapText="1"/>
    </xf>
    <xf numFmtId="0" fontId="2" fillId="0" borderId="101" xfId="0" applyNumberFormat="1" applyFont="1" applyFill="1" applyBorder="1" applyAlignment="1" applyProtection="1">
      <alignment horizontal="center" vertical="center" wrapText="1"/>
    </xf>
    <xf numFmtId="0" fontId="2" fillId="0" borderId="66" xfId="0" applyNumberFormat="1" applyFont="1" applyFill="1" applyBorder="1" applyAlignment="1" applyProtection="1">
      <alignment horizontal="center" vertical="center" wrapText="1"/>
    </xf>
    <xf numFmtId="0" fontId="2" fillId="0" borderId="105"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xf>
    <xf numFmtId="0" fontId="2" fillId="0" borderId="89" xfId="0" applyNumberFormat="1" applyFont="1" applyFill="1" applyBorder="1" applyAlignment="1" applyProtection="1">
      <alignment horizontal="left" vertical="center" wrapText="1"/>
      <protection hidden="1"/>
    </xf>
    <xf numFmtId="0" fontId="2" fillId="0" borderId="91" xfId="0" applyNumberFormat="1" applyFont="1" applyFill="1" applyBorder="1" applyAlignment="1" applyProtection="1">
      <alignment horizontal="left" vertical="center" wrapText="1"/>
      <protection hidden="1"/>
    </xf>
    <xf numFmtId="0" fontId="2" fillId="0" borderId="102" xfId="0" applyNumberFormat="1" applyFont="1" applyFill="1" applyBorder="1" applyAlignment="1" applyProtection="1">
      <alignment horizontal="center" vertical="center" wrapText="1"/>
    </xf>
    <xf numFmtId="0" fontId="2" fillId="0" borderId="75" xfId="0" applyNumberFormat="1" applyFont="1" applyFill="1" applyBorder="1" applyAlignment="1" applyProtection="1">
      <alignment horizontal="center" vertical="center" wrapText="1"/>
    </xf>
    <xf numFmtId="0" fontId="2" fillId="0" borderId="86" xfId="0" applyNumberFormat="1" applyFont="1" applyFill="1" applyBorder="1" applyAlignment="1" applyProtection="1">
      <alignment horizontal="center" vertical="center" wrapText="1"/>
    </xf>
    <xf numFmtId="0" fontId="2" fillId="0" borderId="91" xfId="0" applyNumberFormat="1" applyFont="1" applyFill="1" applyBorder="1" applyAlignment="1" applyProtection="1">
      <alignment horizontal="center" vertical="center" wrapText="1"/>
    </xf>
    <xf numFmtId="0" fontId="2" fillId="0" borderId="86" xfId="0" applyNumberFormat="1" applyFont="1" applyFill="1" applyBorder="1" applyAlignment="1" applyProtection="1">
      <alignment horizontal="center" vertical="center"/>
    </xf>
    <xf numFmtId="0" fontId="2" fillId="0" borderId="89" xfId="0" applyNumberFormat="1" applyFont="1" applyFill="1" applyBorder="1" applyAlignment="1" applyProtection="1">
      <alignment horizontal="center" vertical="center"/>
    </xf>
    <xf numFmtId="0" fontId="2" fillId="0" borderId="91" xfId="0" applyNumberFormat="1" applyFont="1" applyFill="1" applyBorder="1" applyAlignment="1" applyProtection="1">
      <alignment horizontal="center" vertical="center"/>
    </xf>
    <xf numFmtId="0" fontId="2" fillId="0" borderId="14"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wrapText="1"/>
      <protection hidden="1"/>
    </xf>
    <xf numFmtId="0" fontId="2" fillId="0" borderId="86" xfId="0" applyNumberFormat="1" applyFont="1" applyFill="1" applyBorder="1" applyAlignment="1" applyProtection="1">
      <alignment horizontal="left" vertical="center" wrapText="1"/>
      <protection hidden="1"/>
    </xf>
    <xf numFmtId="0" fontId="2" fillId="0" borderId="41" xfId="0" applyNumberFormat="1" applyFont="1" applyFill="1" applyBorder="1" applyAlignment="1" applyProtection="1">
      <alignment horizontal="left" vertical="center"/>
    </xf>
    <xf numFmtId="0" fontId="2" fillId="0" borderId="59" xfId="0" applyNumberFormat="1" applyFont="1" applyFill="1" applyBorder="1" applyAlignment="1" applyProtection="1">
      <alignment horizontal="left" vertical="center"/>
    </xf>
    <xf numFmtId="0" fontId="2" fillId="0" borderId="70" xfId="0" applyNumberFormat="1" applyFont="1" applyFill="1" applyBorder="1" applyAlignment="1" applyProtection="1">
      <alignment horizontal="left" vertical="center"/>
    </xf>
    <xf numFmtId="0" fontId="2" fillId="0" borderId="90" xfId="0" applyNumberFormat="1" applyFont="1" applyFill="1" applyBorder="1" applyAlignment="1" applyProtection="1">
      <alignment horizontal="left" vertical="center"/>
    </xf>
    <xf numFmtId="0" fontId="2" fillId="0" borderId="2" xfId="0" applyNumberFormat="1" applyFont="1" applyFill="1" applyBorder="1" applyAlignment="1" applyProtection="1">
      <alignment horizontal="left" vertical="center" wrapText="1"/>
    </xf>
    <xf numFmtId="0" fontId="2" fillId="0" borderId="4" xfId="0" applyNumberFormat="1" applyFont="1" applyFill="1" applyBorder="1" applyAlignment="1" applyProtection="1">
      <alignment horizontal="left" vertical="center" wrapText="1"/>
    </xf>
    <xf numFmtId="0" fontId="2" fillId="0" borderId="12" xfId="0" applyNumberFormat="1" applyFont="1" applyFill="1" applyBorder="1" applyAlignment="1" applyProtection="1">
      <alignment horizontal="center" vertical="center"/>
    </xf>
    <xf numFmtId="0" fontId="2" fillId="0" borderId="24" xfId="0" applyNumberFormat="1" applyFont="1" applyFill="1" applyBorder="1" applyAlignment="1" applyProtection="1">
      <alignment horizontal="center" vertical="center"/>
    </xf>
    <xf numFmtId="0" fontId="2" fillId="0" borderId="41" xfId="0" applyNumberFormat="1" applyFont="1" applyFill="1" applyBorder="1" applyAlignment="1" applyProtection="1">
      <alignment horizontal="left"/>
    </xf>
    <xf numFmtId="0" fontId="2" fillId="0" borderId="59" xfId="0" applyNumberFormat="1" applyFont="1" applyFill="1" applyBorder="1" applyAlignment="1" applyProtection="1">
      <alignment horizontal="left"/>
    </xf>
    <xf numFmtId="0" fontId="2" fillId="0" borderId="84" xfId="0" applyNumberFormat="1" applyFont="1" applyFill="1" applyBorder="1" applyAlignment="1" applyProtection="1">
      <alignment horizontal="left" vertical="center"/>
    </xf>
    <xf numFmtId="0" fontId="2" fillId="0" borderId="85" xfId="0" applyNumberFormat="1" applyFont="1" applyFill="1" applyBorder="1" applyAlignment="1" applyProtection="1">
      <alignment horizontal="left" vertical="center"/>
    </xf>
    <xf numFmtId="0" fontId="2" fillId="0" borderId="88" xfId="0" applyNumberFormat="1" applyFont="1" applyFill="1" applyBorder="1" applyAlignment="1" applyProtection="1">
      <alignment horizontal="center" vertical="center" wrapText="1"/>
    </xf>
    <xf numFmtId="0" fontId="2" fillId="0" borderId="34" xfId="0" applyNumberFormat="1" applyFont="1" applyFill="1" applyBorder="1" applyAlignment="1" applyProtection="1">
      <alignment horizontal="center" vertical="center" wrapText="1"/>
    </xf>
    <xf numFmtId="0" fontId="2" fillId="0" borderId="41" xfId="0" applyNumberFormat="1" applyFont="1" applyFill="1" applyBorder="1" applyAlignment="1" applyProtection="1">
      <alignment horizontal="left" vertical="center" shrinkToFit="1"/>
    </xf>
    <xf numFmtId="0" fontId="2" fillId="0" borderId="59" xfId="0" applyNumberFormat="1" applyFont="1" applyFill="1" applyBorder="1" applyAlignment="1" applyProtection="1">
      <alignment horizontal="left" vertical="center" shrinkToFit="1"/>
    </xf>
    <xf numFmtId="0" fontId="2" fillId="0" borderId="83"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16"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vertical="center" wrapText="1"/>
    </xf>
    <xf numFmtId="0" fontId="2" fillId="0" borderId="17"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center" vertical="center" wrapText="1"/>
    </xf>
    <xf numFmtId="0" fontId="2" fillId="3" borderId="9" xfId="0" applyNumberFormat="1" applyFont="1" applyFill="1" applyBorder="1" applyAlignment="1" applyProtection="1">
      <alignment horizontal="center" vertical="center" wrapText="1"/>
    </xf>
    <xf numFmtId="0" fontId="2" fillId="3" borderId="18" xfId="0" applyNumberFormat="1" applyFont="1" applyFill="1" applyBorder="1" applyAlignment="1" applyProtection="1">
      <alignment horizontal="center" vertical="center" wrapText="1"/>
    </xf>
    <xf numFmtId="0" fontId="2" fillId="3" borderId="31" xfId="0" applyNumberFormat="1" applyFont="1" applyFill="1" applyBorder="1" applyAlignment="1" applyProtection="1">
      <alignment horizontal="center" vertical="center" wrapText="1"/>
    </xf>
    <xf numFmtId="0" fontId="2" fillId="3" borderId="10" xfId="0" applyNumberFormat="1" applyFont="1" applyFill="1" applyBorder="1" applyAlignment="1" applyProtection="1">
      <alignment horizontal="center" vertical="center" wrapText="1"/>
    </xf>
    <xf numFmtId="0" fontId="2" fillId="3" borderId="19" xfId="0" applyNumberFormat="1" applyFont="1" applyFill="1" applyBorder="1" applyAlignment="1" applyProtection="1">
      <alignment horizontal="center" vertical="center" wrapText="1"/>
    </xf>
    <xf numFmtId="0" fontId="2" fillId="3" borderId="32" xfId="0" applyNumberFormat="1" applyFont="1" applyFill="1" applyBorder="1" applyAlignment="1" applyProtection="1">
      <alignment horizontal="center" vertical="center" wrapText="1"/>
    </xf>
    <xf numFmtId="0" fontId="2" fillId="0" borderId="3" xfId="0" applyFont="1" applyBorder="1" applyAlignment="1" applyProtection="1">
      <alignment horizontal="center" vertical="center" wrapText="1"/>
    </xf>
    <xf numFmtId="0" fontId="2" fillId="0" borderId="6" xfId="0" applyNumberFormat="1" applyFont="1" applyFill="1" applyBorder="1" applyAlignment="1" applyProtection="1">
      <alignment horizontal="center" vertical="center" wrapText="1"/>
    </xf>
    <xf numFmtId="0" fontId="2" fillId="0" borderId="15" xfId="0" applyNumberFormat="1" applyFont="1" applyFill="1" applyBorder="1" applyAlignment="1" applyProtection="1">
      <alignment horizontal="center" vertical="center" wrapText="1"/>
    </xf>
    <xf numFmtId="0" fontId="2" fillId="0" borderId="28" xfId="0" applyNumberFormat="1" applyFont="1" applyFill="1" applyBorder="1" applyAlignment="1" applyProtection="1">
      <alignment horizontal="center" vertical="center" wrapText="1"/>
    </xf>
    <xf numFmtId="0" fontId="1" fillId="0" borderId="2" xfId="0" applyNumberFormat="1" applyFont="1" applyFill="1" applyBorder="1" applyAlignment="1" applyProtection="1">
      <alignment horizontal="center" vertical="center" wrapText="1"/>
    </xf>
    <xf numFmtId="0" fontId="1" fillId="0" borderId="3" xfId="0" applyNumberFormat="1" applyFont="1" applyFill="1" applyBorder="1" applyAlignment="1" applyProtection="1">
      <alignment horizontal="center" vertical="center" wrapText="1"/>
    </xf>
    <xf numFmtId="0" fontId="1" fillId="0" borderId="4" xfId="0" applyNumberFormat="1" applyFont="1" applyFill="1" applyBorder="1" applyAlignment="1" applyProtection="1">
      <alignment horizontal="center" vertical="center" wrapText="1"/>
    </xf>
    <xf numFmtId="0" fontId="2" fillId="0" borderId="5"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23" xfId="0" applyFont="1" applyBorder="1" applyAlignment="1" applyProtection="1">
      <alignment horizontal="center" vertical="center" wrapText="1"/>
    </xf>
    <xf numFmtId="0" fontId="1" fillId="2" borderId="0" xfId="0" applyNumberFormat="1" applyFont="1" applyFill="1" applyBorder="1" applyAlignment="1" applyProtection="1">
      <alignment horizontal="left" wrapText="1"/>
    </xf>
    <xf numFmtId="0" fontId="4" fillId="2" borderId="0" xfId="0" applyNumberFormat="1" applyFont="1" applyFill="1" applyBorder="1" applyAlignment="1" applyProtection="1">
      <alignment horizontal="center" vertical="center"/>
    </xf>
    <xf numFmtId="0" fontId="5" fillId="2" borderId="0" xfId="0" applyNumberFormat="1" applyFont="1" applyFill="1" applyBorder="1" applyAlignment="1" applyProtection="1">
      <alignment horizontal="center" vertical="center"/>
    </xf>
    <xf numFmtId="0" fontId="1" fillId="2" borderId="0" xfId="0" applyNumberFormat="1" applyFont="1" applyFill="1" applyBorder="1" applyAlignment="1" applyProtection="1">
      <alignmen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nunez/Desktop/2015/REM%202015/ULTIMA%20INF.%20REM/SA_15_V1.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mnunez/Desktop/2015/REM%202015/R%20E%20M%20%202015/SEPTIEMBRE/116108A0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mnunez/Desktop/2015/REM%202015/R%20E%20M%20%202015/REM%20OCTUBRE.%202015/REM%20OCTUBRE.%202015/116108A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mnunez/Desktop/2015/REM%202015/R%20E%20M%20%202015/NOVIEMBRE/116108A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nunez/Desktop/2015/REM%202015/R%20E%20M%20%202015/ENERO/116108%20SA-15_V1.1-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nunez/Desktop/2015/REM%202015/R%20E%20M%20%202015/FEBRERO/116108%20SA_15_V1.2%20-%202015%20-%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nunez/Desktop/2015/REM%202015/R%20E%20M%20%202015/MARZO/116%20108%20SA_15_V1.2%20-%202015%20-%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nunez/Desktop/2015/REM%202015/R%20E%20M%20%202015/ABRIL/116%20108%20SA_15_V1.2-%20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mnunez/Desktop/2015/REM%202015/R%20E%20M%20%202015/MAYO/116%20108%20SA_15_V1.2%20-%20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nunez/Desktop/2015/REM%202015/R%20E%20M%20%202015/JUNIO/116108A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mnunez/Desktop/2015/REM%202015/R%20E%20M%20%202015/JULIO/116108A0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mnunez/Desktop/2015/REM%202015/R%20E%20M%20%202015/AGOSTO/116108A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SEPTIEMBRE</v>
          </cell>
          <cell r="C6">
            <v>0</v>
          </cell>
          <cell r="D6">
            <v>9</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OCTUBRE</v>
          </cell>
          <cell r="C6">
            <v>1</v>
          </cell>
          <cell r="D6">
            <v>0</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NOVIEMBRE</v>
          </cell>
          <cell r="C6">
            <v>1</v>
          </cell>
          <cell r="D6">
            <v>1</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ENERO</v>
          </cell>
          <cell r="C6">
            <v>0</v>
          </cell>
          <cell r="D6">
            <v>1</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8</v>
          </cell>
          <cell r="F3">
            <v>1</v>
          </cell>
          <cell r="G3">
            <v>0</v>
          </cell>
          <cell r="H3">
            <v>8</v>
          </cell>
        </row>
        <row r="6">
          <cell r="B6" t="str">
            <v>FEBRERO</v>
          </cell>
          <cell r="C6">
            <v>0</v>
          </cell>
          <cell r="D6">
            <v>2</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MARZO</v>
          </cell>
          <cell r="C6">
            <v>0</v>
          </cell>
          <cell r="D6">
            <v>3</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8</v>
          </cell>
        </row>
        <row r="3">
          <cell r="B3" t="str">
            <v xml:space="preserve">HOSPITAL DE LINARES </v>
          </cell>
          <cell r="C3">
            <v>1</v>
          </cell>
          <cell r="D3">
            <v>1</v>
          </cell>
          <cell r="E3">
            <v>6</v>
          </cell>
          <cell r="F3">
            <v>1</v>
          </cell>
          <cell r="G3">
            <v>0</v>
          </cell>
          <cell r="H3">
            <v>8</v>
          </cell>
        </row>
        <row r="6">
          <cell r="B6" t="str">
            <v>ABRIL</v>
          </cell>
          <cell r="C6">
            <v>0</v>
          </cell>
          <cell r="D6">
            <v>4</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MAYO</v>
          </cell>
          <cell r="C6">
            <v>0</v>
          </cell>
          <cell r="D6">
            <v>5</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JUNIO</v>
          </cell>
          <cell r="C6">
            <v>0</v>
          </cell>
          <cell r="D6">
            <v>6</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DE LINARES</v>
          </cell>
          <cell r="C3">
            <v>1</v>
          </cell>
          <cell r="D3">
            <v>1</v>
          </cell>
          <cell r="E3">
            <v>6</v>
          </cell>
          <cell r="F3">
            <v>1</v>
          </cell>
          <cell r="G3">
            <v>0</v>
          </cell>
          <cell r="H3">
            <v>8</v>
          </cell>
        </row>
        <row r="6">
          <cell r="B6" t="str">
            <v>JULIO</v>
          </cell>
          <cell r="C6">
            <v>0</v>
          </cell>
          <cell r="D6">
            <v>7</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AGOSTO</v>
          </cell>
          <cell r="C6">
            <v>0</v>
          </cell>
          <cell r="D6">
            <v>8</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239"/>
  <sheetViews>
    <sheetView workbookViewId="0">
      <selection activeCell="D22" sqref="D22"/>
    </sheetView>
  </sheetViews>
  <sheetFormatPr baseColWidth="10" defaultRowHeight="10.5" x14ac:dyDescent="0.15"/>
  <cols>
    <col min="1" max="1" width="29" style="15" customWidth="1"/>
    <col min="2" max="2" width="23.28515625" style="15" bestFit="1" customWidth="1"/>
    <col min="3" max="3" width="11.28515625" style="15" customWidth="1"/>
    <col min="4" max="4" width="9.85546875" style="15" customWidth="1"/>
    <col min="5" max="6" width="10.140625" style="15" customWidth="1"/>
    <col min="7" max="7" width="10.42578125" style="15" customWidth="1"/>
    <col min="8" max="8" width="9.42578125" style="15" customWidth="1"/>
    <col min="9" max="9" width="10.7109375" style="15" customWidth="1"/>
    <col min="10" max="12" width="8.7109375" style="15" customWidth="1"/>
    <col min="13" max="13" width="8.85546875" style="15" customWidth="1"/>
    <col min="14" max="21" width="8.7109375" style="15" customWidth="1"/>
    <col min="22" max="22" width="11.85546875" style="15" customWidth="1"/>
    <col min="23" max="23" width="12.5703125" style="15" customWidth="1"/>
    <col min="24" max="24" width="12.7109375" style="15" customWidth="1"/>
    <col min="25" max="25" width="9.28515625" style="15" customWidth="1"/>
    <col min="26" max="26" width="12.28515625" style="15" customWidth="1"/>
    <col min="27" max="27" width="9.7109375" style="15" customWidth="1"/>
    <col min="28" max="28" width="8.7109375" style="15" customWidth="1"/>
    <col min="29" max="29" width="13.140625" style="15" customWidth="1"/>
    <col min="30" max="30" width="12.85546875" style="71" customWidth="1"/>
    <col min="31" max="31" width="10.85546875" style="114" customWidth="1"/>
    <col min="32" max="33" width="11.5703125" style="15" customWidth="1"/>
    <col min="34" max="34" width="11.7109375" style="114" customWidth="1"/>
    <col min="35" max="35" width="11.85546875" style="204" customWidth="1"/>
    <col min="36" max="36" width="10.7109375" style="15" customWidth="1"/>
    <col min="37" max="37" width="12.7109375" style="114" customWidth="1"/>
    <col min="38" max="39" width="10.7109375" style="15" customWidth="1"/>
    <col min="40" max="40" width="10.85546875" style="6" customWidth="1"/>
    <col min="41" max="41" width="2" style="15" customWidth="1"/>
    <col min="42" max="42" width="10.85546875" style="114" customWidth="1"/>
    <col min="43" max="43" width="10.85546875" style="204" customWidth="1"/>
    <col min="44" max="58" width="10.85546875" style="169" customWidth="1"/>
    <col min="59" max="64" width="12.5703125" style="169" customWidth="1"/>
    <col min="65" max="71" width="12.5703125" style="169" hidden="1" customWidth="1"/>
    <col min="72" max="100" width="12.5703125" style="204" hidden="1" customWidth="1"/>
    <col min="101" max="118" width="11.42578125" style="204" hidden="1" customWidth="1"/>
    <col min="119" max="256" width="11.42578125" style="204"/>
    <col min="257" max="257" width="29" style="204" customWidth="1"/>
    <col min="258" max="258" width="23.28515625" style="204" bestFit="1" customWidth="1"/>
    <col min="259" max="259" width="11.28515625" style="204" customWidth="1"/>
    <col min="260" max="260" width="9.85546875" style="204" customWidth="1"/>
    <col min="261" max="262" width="10.140625" style="204" customWidth="1"/>
    <col min="263" max="263" width="10.42578125" style="204" customWidth="1"/>
    <col min="264" max="264" width="9.42578125" style="204" customWidth="1"/>
    <col min="265" max="265" width="10.7109375" style="204" customWidth="1"/>
    <col min="266" max="268" width="8.7109375" style="204" customWidth="1"/>
    <col min="269" max="269" width="8.85546875" style="204" customWidth="1"/>
    <col min="270" max="277" width="8.7109375" style="204" customWidth="1"/>
    <col min="278" max="278" width="11.85546875" style="204" customWidth="1"/>
    <col min="279" max="279" width="12.5703125" style="204" customWidth="1"/>
    <col min="280" max="280" width="12.7109375" style="204" customWidth="1"/>
    <col min="281" max="281" width="9.28515625" style="204" customWidth="1"/>
    <col min="282" max="282" width="12.28515625" style="204" customWidth="1"/>
    <col min="283" max="283" width="9.7109375" style="204" customWidth="1"/>
    <col min="284" max="284" width="8.7109375" style="204" customWidth="1"/>
    <col min="285" max="285" width="13.140625" style="204" customWidth="1"/>
    <col min="286" max="286" width="12.85546875" style="204" customWidth="1"/>
    <col min="287" max="287" width="10.85546875" style="204" customWidth="1"/>
    <col min="288" max="289" width="11.5703125" style="204" customWidth="1"/>
    <col min="290" max="290" width="11.7109375" style="204" customWidth="1"/>
    <col min="291" max="291" width="11.85546875" style="204" customWidth="1"/>
    <col min="292" max="292" width="10.7109375" style="204" customWidth="1"/>
    <col min="293" max="293" width="12.7109375" style="204" customWidth="1"/>
    <col min="294" max="295" width="10.7109375" style="204" customWidth="1"/>
    <col min="296" max="296" width="10.85546875" style="204" customWidth="1"/>
    <col min="297" max="297" width="2" style="204" customWidth="1"/>
    <col min="298" max="314" width="10.85546875" style="204" customWidth="1"/>
    <col min="315" max="320" width="12.5703125" style="204" customWidth="1"/>
    <col min="321" max="374" width="0" style="204" hidden="1" customWidth="1"/>
    <col min="375" max="512" width="11.42578125" style="204"/>
    <col min="513" max="513" width="29" style="204" customWidth="1"/>
    <col min="514" max="514" width="23.28515625" style="204" bestFit="1" customWidth="1"/>
    <col min="515" max="515" width="11.28515625" style="204" customWidth="1"/>
    <col min="516" max="516" width="9.85546875" style="204" customWidth="1"/>
    <col min="517" max="518" width="10.140625" style="204" customWidth="1"/>
    <col min="519" max="519" width="10.42578125" style="204" customWidth="1"/>
    <col min="520" max="520" width="9.42578125" style="204" customWidth="1"/>
    <col min="521" max="521" width="10.7109375" style="204" customWidth="1"/>
    <col min="522" max="524" width="8.7109375" style="204" customWidth="1"/>
    <col min="525" max="525" width="8.85546875" style="204" customWidth="1"/>
    <col min="526" max="533" width="8.7109375" style="204" customWidth="1"/>
    <col min="534" max="534" width="11.85546875" style="204" customWidth="1"/>
    <col min="535" max="535" width="12.5703125" style="204" customWidth="1"/>
    <col min="536" max="536" width="12.7109375" style="204" customWidth="1"/>
    <col min="537" max="537" width="9.28515625" style="204" customWidth="1"/>
    <col min="538" max="538" width="12.28515625" style="204" customWidth="1"/>
    <col min="539" max="539" width="9.7109375" style="204" customWidth="1"/>
    <col min="540" max="540" width="8.7109375" style="204" customWidth="1"/>
    <col min="541" max="541" width="13.140625" style="204" customWidth="1"/>
    <col min="542" max="542" width="12.85546875" style="204" customWidth="1"/>
    <col min="543" max="543" width="10.85546875" style="204" customWidth="1"/>
    <col min="544" max="545" width="11.5703125" style="204" customWidth="1"/>
    <col min="546" max="546" width="11.7109375" style="204" customWidth="1"/>
    <col min="547" max="547" width="11.85546875" style="204" customWidth="1"/>
    <col min="548" max="548" width="10.7109375" style="204" customWidth="1"/>
    <col min="549" max="549" width="12.7109375" style="204" customWidth="1"/>
    <col min="550" max="551" width="10.7109375" style="204" customWidth="1"/>
    <col min="552" max="552" width="10.85546875" style="204" customWidth="1"/>
    <col min="553" max="553" width="2" style="204" customWidth="1"/>
    <col min="554" max="570" width="10.85546875" style="204" customWidth="1"/>
    <col min="571" max="576" width="12.5703125" style="204" customWidth="1"/>
    <col min="577" max="630" width="0" style="204" hidden="1" customWidth="1"/>
    <col min="631" max="768" width="11.42578125" style="204"/>
    <col min="769" max="769" width="29" style="204" customWidth="1"/>
    <col min="770" max="770" width="23.28515625" style="204" bestFit="1" customWidth="1"/>
    <col min="771" max="771" width="11.28515625" style="204" customWidth="1"/>
    <col min="772" max="772" width="9.85546875" style="204" customWidth="1"/>
    <col min="773" max="774" width="10.140625" style="204" customWidth="1"/>
    <col min="775" max="775" width="10.42578125" style="204" customWidth="1"/>
    <col min="776" max="776" width="9.42578125" style="204" customWidth="1"/>
    <col min="777" max="777" width="10.7109375" style="204" customWidth="1"/>
    <col min="778" max="780" width="8.7109375" style="204" customWidth="1"/>
    <col min="781" max="781" width="8.85546875" style="204" customWidth="1"/>
    <col min="782" max="789" width="8.7109375" style="204" customWidth="1"/>
    <col min="790" max="790" width="11.85546875" style="204" customWidth="1"/>
    <col min="791" max="791" width="12.5703125" style="204" customWidth="1"/>
    <col min="792" max="792" width="12.7109375" style="204" customWidth="1"/>
    <col min="793" max="793" width="9.28515625" style="204" customWidth="1"/>
    <col min="794" max="794" width="12.28515625" style="204" customWidth="1"/>
    <col min="795" max="795" width="9.7109375" style="204" customWidth="1"/>
    <col min="796" max="796" width="8.7109375" style="204" customWidth="1"/>
    <col min="797" max="797" width="13.140625" style="204" customWidth="1"/>
    <col min="798" max="798" width="12.85546875" style="204" customWidth="1"/>
    <col min="799" max="799" width="10.85546875" style="204" customWidth="1"/>
    <col min="800" max="801" width="11.5703125" style="204" customWidth="1"/>
    <col min="802" max="802" width="11.7109375" style="204" customWidth="1"/>
    <col min="803" max="803" width="11.85546875" style="204" customWidth="1"/>
    <col min="804" max="804" width="10.7109375" style="204" customWidth="1"/>
    <col min="805" max="805" width="12.7109375" style="204" customWidth="1"/>
    <col min="806" max="807" width="10.7109375" style="204" customWidth="1"/>
    <col min="808" max="808" width="10.85546875" style="204" customWidth="1"/>
    <col min="809" max="809" width="2" style="204" customWidth="1"/>
    <col min="810" max="826" width="10.85546875" style="204" customWidth="1"/>
    <col min="827" max="832" width="12.5703125" style="204" customWidth="1"/>
    <col min="833" max="886" width="0" style="204" hidden="1" customWidth="1"/>
    <col min="887" max="1024" width="11.42578125" style="204"/>
    <col min="1025" max="1025" width="29" style="204" customWidth="1"/>
    <col min="1026" max="1026" width="23.28515625" style="204" bestFit="1" customWidth="1"/>
    <col min="1027" max="1027" width="11.28515625" style="204" customWidth="1"/>
    <col min="1028" max="1028" width="9.85546875" style="204" customWidth="1"/>
    <col min="1029" max="1030" width="10.140625" style="204" customWidth="1"/>
    <col min="1031" max="1031" width="10.42578125" style="204" customWidth="1"/>
    <col min="1032" max="1032" width="9.42578125" style="204" customWidth="1"/>
    <col min="1033" max="1033" width="10.7109375" style="204" customWidth="1"/>
    <col min="1034" max="1036" width="8.7109375" style="204" customWidth="1"/>
    <col min="1037" max="1037" width="8.85546875" style="204" customWidth="1"/>
    <col min="1038" max="1045" width="8.7109375" style="204" customWidth="1"/>
    <col min="1046" max="1046" width="11.85546875" style="204" customWidth="1"/>
    <col min="1047" max="1047" width="12.5703125" style="204" customWidth="1"/>
    <col min="1048" max="1048" width="12.7109375" style="204" customWidth="1"/>
    <col min="1049" max="1049" width="9.28515625" style="204" customWidth="1"/>
    <col min="1050" max="1050" width="12.28515625" style="204" customWidth="1"/>
    <col min="1051" max="1051" width="9.7109375" style="204" customWidth="1"/>
    <col min="1052" max="1052" width="8.7109375" style="204" customWidth="1"/>
    <col min="1053" max="1053" width="13.140625" style="204" customWidth="1"/>
    <col min="1054" max="1054" width="12.85546875" style="204" customWidth="1"/>
    <col min="1055" max="1055" width="10.85546875" style="204" customWidth="1"/>
    <col min="1056" max="1057" width="11.5703125" style="204" customWidth="1"/>
    <col min="1058" max="1058" width="11.7109375" style="204" customWidth="1"/>
    <col min="1059" max="1059" width="11.85546875" style="204" customWidth="1"/>
    <col min="1060" max="1060" width="10.7109375" style="204" customWidth="1"/>
    <col min="1061" max="1061" width="12.7109375" style="204" customWidth="1"/>
    <col min="1062" max="1063" width="10.7109375" style="204" customWidth="1"/>
    <col min="1064" max="1064" width="10.85546875" style="204" customWidth="1"/>
    <col min="1065" max="1065" width="2" style="204" customWidth="1"/>
    <col min="1066" max="1082" width="10.85546875" style="204" customWidth="1"/>
    <col min="1083" max="1088" width="12.5703125" style="204" customWidth="1"/>
    <col min="1089" max="1142" width="0" style="204" hidden="1" customWidth="1"/>
    <col min="1143" max="1280" width="11.42578125" style="204"/>
    <col min="1281" max="1281" width="29" style="204" customWidth="1"/>
    <col min="1282" max="1282" width="23.28515625" style="204" bestFit="1" customWidth="1"/>
    <col min="1283" max="1283" width="11.28515625" style="204" customWidth="1"/>
    <col min="1284" max="1284" width="9.85546875" style="204" customWidth="1"/>
    <col min="1285" max="1286" width="10.140625" style="204" customWidth="1"/>
    <col min="1287" max="1287" width="10.42578125" style="204" customWidth="1"/>
    <col min="1288" max="1288" width="9.42578125" style="204" customWidth="1"/>
    <col min="1289" max="1289" width="10.7109375" style="204" customWidth="1"/>
    <col min="1290" max="1292" width="8.7109375" style="204" customWidth="1"/>
    <col min="1293" max="1293" width="8.85546875" style="204" customWidth="1"/>
    <col min="1294" max="1301" width="8.7109375" style="204" customWidth="1"/>
    <col min="1302" max="1302" width="11.85546875" style="204" customWidth="1"/>
    <col min="1303" max="1303" width="12.5703125" style="204" customWidth="1"/>
    <col min="1304" max="1304" width="12.7109375" style="204" customWidth="1"/>
    <col min="1305" max="1305" width="9.28515625" style="204" customWidth="1"/>
    <col min="1306" max="1306" width="12.28515625" style="204" customWidth="1"/>
    <col min="1307" max="1307" width="9.7109375" style="204" customWidth="1"/>
    <col min="1308" max="1308" width="8.7109375" style="204" customWidth="1"/>
    <col min="1309" max="1309" width="13.140625" style="204" customWidth="1"/>
    <col min="1310" max="1310" width="12.85546875" style="204" customWidth="1"/>
    <col min="1311" max="1311" width="10.85546875" style="204" customWidth="1"/>
    <col min="1312" max="1313" width="11.5703125" style="204" customWidth="1"/>
    <col min="1314" max="1314" width="11.7109375" style="204" customWidth="1"/>
    <col min="1315" max="1315" width="11.85546875" style="204" customWidth="1"/>
    <col min="1316" max="1316" width="10.7109375" style="204" customWidth="1"/>
    <col min="1317" max="1317" width="12.7109375" style="204" customWidth="1"/>
    <col min="1318" max="1319" width="10.7109375" style="204" customWidth="1"/>
    <col min="1320" max="1320" width="10.85546875" style="204" customWidth="1"/>
    <col min="1321" max="1321" width="2" style="204" customWidth="1"/>
    <col min="1322" max="1338" width="10.85546875" style="204" customWidth="1"/>
    <col min="1339" max="1344" width="12.5703125" style="204" customWidth="1"/>
    <col min="1345" max="1398" width="0" style="204" hidden="1" customWidth="1"/>
    <col min="1399" max="1536" width="11.42578125" style="204"/>
    <col min="1537" max="1537" width="29" style="204" customWidth="1"/>
    <col min="1538" max="1538" width="23.28515625" style="204" bestFit="1" customWidth="1"/>
    <col min="1539" max="1539" width="11.28515625" style="204" customWidth="1"/>
    <col min="1540" max="1540" width="9.85546875" style="204" customWidth="1"/>
    <col min="1541" max="1542" width="10.140625" style="204" customWidth="1"/>
    <col min="1543" max="1543" width="10.42578125" style="204" customWidth="1"/>
    <col min="1544" max="1544" width="9.42578125" style="204" customWidth="1"/>
    <col min="1545" max="1545" width="10.7109375" style="204" customWidth="1"/>
    <col min="1546" max="1548" width="8.7109375" style="204" customWidth="1"/>
    <col min="1549" max="1549" width="8.85546875" style="204" customWidth="1"/>
    <col min="1550" max="1557" width="8.7109375" style="204" customWidth="1"/>
    <col min="1558" max="1558" width="11.85546875" style="204" customWidth="1"/>
    <col min="1559" max="1559" width="12.5703125" style="204" customWidth="1"/>
    <col min="1560" max="1560" width="12.7109375" style="204" customWidth="1"/>
    <col min="1561" max="1561" width="9.28515625" style="204" customWidth="1"/>
    <col min="1562" max="1562" width="12.28515625" style="204" customWidth="1"/>
    <col min="1563" max="1563" width="9.7109375" style="204" customWidth="1"/>
    <col min="1564" max="1564" width="8.7109375" style="204" customWidth="1"/>
    <col min="1565" max="1565" width="13.140625" style="204" customWidth="1"/>
    <col min="1566" max="1566" width="12.85546875" style="204" customWidth="1"/>
    <col min="1567" max="1567" width="10.85546875" style="204" customWidth="1"/>
    <col min="1568" max="1569" width="11.5703125" style="204" customWidth="1"/>
    <col min="1570" max="1570" width="11.7109375" style="204" customWidth="1"/>
    <col min="1571" max="1571" width="11.85546875" style="204" customWidth="1"/>
    <col min="1572" max="1572" width="10.7109375" style="204" customWidth="1"/>
    <col min="1573" max="1573" width="12.7109375" style="204" customWidth="1"/>
    <col min="1574" max="1575" width="10.7109375" style="204" customWidth="1"/>
    <col min="1576" max="1576" width="10.85546875" style="204" customWidth="1"/>
    <col min="1577" max="1577" width="2" style="204" customWidth="1"/>
    <col min="1578" max="1594" width="10.85546875" style="204" customWidth="1"/>
    <col min="1595" max="1600" width="12.5703125" style="204" customWidth="1"/>
    <col min="1601" max="1654" width="0" style="204" hidden="1" customWidth="1"/>
    <col min="1655" max="1792" width="11.42578125" style="204"/>
    <col min="1793" max="1793" width="29" style="204" customWidth="1"/>
    <col min="1794" max="1794" width="23.28515625" style="204" bestFit="1" customWidth="1"/>
    <col min="1795" max="1795" width="11.28515625" style="204" customWidth="1"/>
    <col min="1796" max="1796" width="9.85546875" style="204" customWidth="1"/>
    <col min="1797" max="1798" width="10.140625" style="204" customWidth="1"/>
    <col min="1799" max="1799" width="10.42578125" style="204" customWidth="1"/>
    <col min="1800" max="1800" width="9.42578125" style="204" customWidth="1"/>
    <col min="1801" max="1801" width="10.7109375" style="204" customWidth="1"/>
    <col min="1802" max="1804" width="8.7109375" style="204" customWidth="1"/>
    <col min="1805" max="1805" width="8.85546875" style="204" customWidth="1"/>
    <col min="1806" max="1813" width="8.7109375" style="204" customWidth="1"/>
    <col min="1814" max="1814" width="11.85546875" style="204" customWidth="1"/>
    <col min="1815" max="1815" width="12.5703125" style="204" customWidth="1"/>
    <col min="1816" max="1816" width="12.7109375" style="204" customWidth="1"/>
    <col min="1817" max="1817" width="9.28515625" style="204" customWidth="1"/>
    <col min="1818" max="1818" width="12.28515625" style="204" customWidth="1"/>
    <col min="1819" max="1819" width="9.7109375" style="204" customWidth="1"/>
    <col min="1820" max="1820" width="8.7109375" style="204" customWidth="1"/>
    <col min="1821" max="1821" width="13.140625" style="204" customWidth="1"/>
    <col min="1822" max="1822" width="12.85546875" style="204" customWidth="1"/>
    <col min="1823" max="1823" width="10.85546875" style="204" customWidth="1"/>
    <col min="1824" max="1825" width="11.5703125" style="204" customWidth="1"/>
    <col min="1826" max="1826" width="11.7109375" style="204" customWidth="1"/>
    <col min="1827" max="1827" width="11.85546875" style="204" customWidth="1"/>
    <col min="1828" max="1828" width="10.7109375" style="204" customWidth="1"/>
    <col min="1829" max="1829" width="12.7109375" style="204" customWidth="1"/>
    <col min="1830" max="1831" width="10.7109375" style="204" customWidth="1"/>
    <col min="1832" max="1832" width="10.85546875" style="204" customWidth="1"/>
    <col min="1833" max="1833" width="2" style="204" customWidth="1"/>
    <col min="1834" max="1850" width="10.85546875" style="204" customWidth="1"/>
    <col min="1851" max="1856" width="12.5703125" style="204" customWidth="1"/>
    <col min="1857" max="1910" width="0" style="204" hidden="1" customWidth="1"/>
    <col min="1911" max="2048" width="11.42578125" style="204"/>
    <col min="2049" max="2049" width="29" style="204" customWidth="1"/>
    <col min="2050" max="2050" width="23.28515625" style="204" bestFit="1" customWidth="1"/>
    <col min="2051" max="2051" width="11.28515625" style="204" customWidth="1"/>
    <col min="2052" max="2052" width="9.85546875" style="204" customWidth="1"/>
    <col min="2053" max="2054" width="10.140625" style="204" customWidth="1"/>
    <col min="2055" max="2055" width="10.42578125" style="204" customWidth="1"/>
    <col min="2056" max="2056" width="9.42578125" style="204" customWidth="1"/>
    <col min="2057" max="2057" width="10.7109375" style="204" customWidth="1"/>
    <col min="2058" max="2060" width="8.7109375" style="204" customWidth="1"/>
    <col min="2061" max="2061" width="8.85546875" style="204" customWidth="1"/>
    <col min="2062" max="2069" width="8.7109375" style="204" customWidth="1"/>
    <col min="2070" max="2070" width="11.85546875" style="204" customWidth="1"/>
    <col min="2071" max="2071" width="12.5703125" style="204" customWidth="1"/>
    <col min="2072" max="2072" width="12.7109375" style="204" customWidth="1"/>
    <col min="2073" max="2073" width="9.28515625" style="204" customWidth="1"/>
    <col min="2074" max="2074" width="12.28515625" style="204" customWidth="1"/>
    <col min="2075" max="2075" width="9.7109375" style="204" customWidth="1"/>
    <col min="2076" max="2076" width="8.7109375" style="204" customWidth="1"/>
    <col min="2077" max="2077" width="13.140625" style="204" customWidth="1"/>
    <col min="2078" max="2078" width="12.85546875" style="204" customWidth="1"/>
    <col min="2079" max="2079" width="10.85546875" style="204" customWidth="1"/>
    <col min="2080" max="2081" width="11.5703125" style="204" customWidth="1"/>
    <col min="2082" max="2082" width="11.7109375" style="204" customWidth="1"/>
    <col min="2083" max="2083" width="11.85546875" style="204" customWidth="1"/>
    <col min="2084" max="2084" width="10.7109375" style="204" customWidth="1"/>
    <col min="2085" max="2085" width="12.7109375" style="204" customWidth="1"/>
    <col min="2086" max="2087" width="10.7109375" style="204" customWidth="1"/>
    <col min="2088" max="2088" width="10.85546875" style="204" customWidth="1"/>
    <col min="2089" max="2089" width="2" style="204" customWidth="1"/>
    <col min="2090" max="2106" width="10.85546875" style="204" customWidth="1"/>
    <col min="2107" max="2112" width="12.5703125" style="204" customWidth="1"/>
    <col min="2113" max="2166" width="0" style="204" hidden="1" customWidth="1"/>
    <col min="2167" max="2304" width="11.42578125" style="204"/>
    <col min="2305" max="2305" width="29" style="204" customWidth="1"/>
    <col min="2306" max="2306" width="23.28515625" style="204" bestFit="1" customWidth="1"/>
    <col min="2307" max="2307" width="11.28515625" style="204" customWidth="1"/>
    <col min="2308" max="2308" width="9.85546875" style="204" customWidth="1"/>
    <col min="2309" max="2310" width="10.140625" style="204" customWidth="1"/>
    <col min="2311" max="2311" width="10.42578125" style="204" customWidth="1"/>
    <col min="2312" max="2312" width="9.42578125" style="204" customWidth="1"/>
    <col min="2313" max="2313" width="10.7109375" style="204" customWidth="1"/>
    <col min="2314" max="2316" width="8.7109375" style="204" customWidth="1"/>
    <col min="2317" max="2317" width="8.85546875" style="204" customWidth="1"/>
    <col min="2318" max="2325" width="8.7109375" style="204" customWidth="1"/>
    <col min="2326" max="2326" width="11.85546875" style="204" customWidth="1"/>
    <col min="2327" max="2327" width="12.5703125" style="204" customWidth="1"/>
    <col min="2328" max="2328" width="12.7109375" style="204" customWidth="1"/>
    <col min="2329" max="2329" width="9.28515625" style="204" customWidth="1"/>
    <col min="2330" max="2330" width="12.28515625" style="204" customWidth="1"/>
    <col min="2331" max="2331" width="9.7109375" style="204" customWidth="1"/>
    <col min="2332" max="2332" width="8.7109375" style="204" customWidth="1"/>
    <col min="2333" max="2333" width="13.140625" style="204" customWidth="1"/>
    <col min="2334" max="2334" width="12.85546875" style="204" customWidth="1"/>
    <col min="2335" max="2335" width="10.85546875" style="204" customWidth="1"/>
    <col min="2336" max="2337" width="11.5703125" style="204" customWidth="1"/>
    <col min="2338" max="2338" width="11.7109375" style="204" customWidth="1"/>
    <col min="2339" max="2339" width="11.85546875" style="204" customWidth="1"/>
    <col min="2340" max="2340" width="10.7109375" style="204" customWidth="1"/>
    <col min="2341" max="2341" width="12.7109375" style="204" customWidth="1"/>
    <col min="2342" max="2343" width="10.7109375" style="204" customWidth="1"/>
    <col min="2344" max="2344" width="10.85546875" style="204" customWidth="1"/>
    <col min="2345" max="2345" width="2" style="204" customWidth="1"/>
    <col min="2346" max="2362" width="10.85546875" style="204" customWidth="1"/>
    <col min="2363" max="2368" width="12.5703125" style="204" customWidth="1"/>
    <col min="2369" max="2422" width="0" style="204" hidden="1" customWidth="1"/>
    <col min="2423" max="2560" width="11.42578125" style="204"/>
    <col min="2561" max="2561" width="29" style="204" customWidth="1"/>
    <col min="2562" max="2562" width="23.28515625" style="204" bestFit="1" customWidth="1"/>
    <col min="2563" max="2563" width="11.28515625" style="204" customWidth="1"/>
    <col min="2564" max="2564" width="9.85546875" style="204" customWidth="1"/>
    <col min="2565" max="2566" width="10.140625" style="204" customWidth="1"/>
    <col min="2567" max="2567" width="10.42578125" style="204" customWidth="1"/>
    <col min="2568" max="2568" width="9.42578125" style="204" customWidth="1"/>
    <col min="2569" max="2569" width="10.7109375" style="204" customWidth="1"/>
    <col min="2570" max="2572" width="8.7109375" style="204" customWidth="1"/>
    <col min="2573" max="2573" width="8.85546875" style="204" customWidth="1"/>
    <col min="2574" max="2581" width="8.7109375" style="204" customWidth="1"/>
    <col min="2582" max="2582" width="11.85546875" style="204" customWidth="1"/>
    <col min="2583" max="2583" width="12.5703125" style="204" customWidth="1"/>
    <col min="2584" max="2584" width="12.7109375" style="204" customWidth="1"/>
    <col min="2585" max="2585" width="9.28515625" style="204" customWidth="1"/>
    <col min="2586" max="2586" width="12.28515625" style="204" customWidth="1"/>
    <col min="2587" max="2587" width="9.7109375" style="204" customWidth="1"/>
    <col min="2588" max="2588" width="8.7109375" style="204" customWidth="1"/>
    <col min="2589" max="2589" width="13.140625" style="204" customWidth="1"/>
    <col min="2590" max="2590" width="12.85546875" style="204" customWidth="1"/>
    <col min="2591" max="2591" width="10.85546875" style="204" customWidth="1"/>
    <col min="2592" max="2593" width="11.5703125" style="204" customWidth="1"/>
    <col min="2594" max="2594" width="11.7109375" style="204" customWidth="1"/>
    <col min="2595" max="2595" width="11.85546875" style="204" customWidth="1"/>
    <col min="2596" max="2596" width="10.7109375" style="204" customWidth="1"/>
    <col min="2597" max="2597" width="12.7109375" style="204" customWidth="1"/>
    <col min="2598" max="2599" width="10.7109375" style="204" customWidth="1"/>
    <col min="2600" max="2600" width="10.85546875" style="204" customWidth="1"/>
    <col min="2601" max="2601" width="2" style="204" customWidth="1"/>
    <col min="2602" max="2618" width="10.85546875" style="204" customWidth="1"/>
    <col min="2619" max="2624" width="12.5703125" style="204" customWidth="1"/>
    <col min="2625" max="2678" width="0" style="204" hidden="1" customWidth="1"/>
    <col min="2679" max="2816" width="11.42578125" style="204"/>
    <col min="2817" max="2817" width="29" style="204" customWidth="1"/>
    <col min="2818" max="2818" width="23.28515625" style="204" bestFit="1" customWidth="1"/>
    <col min="2819" max="2819" width="11.28515625" style="204" customWidth="1"/>
    <col min="2820" max="2820" width="9.85546875" style="204" customWidth="1"/>
    <col min="2821" max="2822" width="10.140625" style="204" customWidth="1"/>
    <col min="2823" max="2823" width="10.42578125" style="204" customWidth="1"/>
    <col min="2824" max="2824" width="9.42578125" style="204" customWidth="1"/>
    <col min="2825" max="2825" width="10.7109375" style="204" customWidth="1"/>
    <col min="2826" max="2828" width="8.7109375" style="204" customWidth="1"/>
    <col min="2829" max="2829" width="8.85546875" style="204" customWidth="1"/>
    <col min="2830" max="2837" width="8.7109375" style="204" customWidth="1"/>
    <col min="2838" max="2838" width="11.85546875" style="204" customWidth="1"/>
    <col min="2839" max="2839" width="12.5703125" style="204" customWidth="1"/>
    <col min="2840" max="2840" width="12.7109375" style="204" customWidth="1"/>
    <col min="2841" max="2841" width="9.28515625" style="204" customWidth="1"/>
    <col min="2842" max="2842" width="12.28515625" style="204" customWidth="1"/>
    <col min="2843" max="2843" width="9.7109375" style="204" customWidth="1"/>
    <col min="2844" max="2844" width="8.7109375" style="204" customWidth="1"/>
    <col min="2845" max="2845" width="13.140625" style="204" customWidth="1"/>
    <col min="2846" max="2846" width="12.85546875" style="204" customWidth="1"/>
    <col min="2847" max="2847" width="10.85546875" style="204" customWidth="1"/>
    <col min="2848" max="2849" width="11.5703125" style="204" customWidth="1"/>
    <col min="2850" max="2850" width="11.7109375" style="204" customWidth="1"/>
    <col min="2851" max="2851" width="11.85546875" style="204" customWidth="1"/>
    <col min="2852" max="2852" width="10.7109375" style="204" customWidth="1"/>
    <col min="2853" max="2853" width="12.7109375" style="204" customWidth="1"/>
    <col min="2854" max="2855" width="10.7109375" style="204" customWidth="1"/>
    <col min="2856" max="2856" width="10.85546875" style="204" customWidth="1"/>
    <col min="2857" max="2857" width="2" style="204" customWidth="1"/>
    <col min="2858" max="2874" width="10.85546875" style="204" customWidth="1"/>
    <col min="2875" max="2880" width="12.5703125" style="204" customWidth="1"/>
    <col min="2881" max="2934" width="0" style="204" hidden="1" customWidth="1"/>
    <col min="2935" max="3072" width="11.42578125" style="204"/>
    <col min="3073" max="3073" width="29" style="204" customWidth="1"/>
    <col min="3074" max="3074" width="23.28515625" style="204" bestFit="1" customWidth="1"/>
    <col min="3075" max="3075" width="11.28515625" style="204" customWidth="1"/>
    <col min="3076" max="3076" width="9.85546875" style="204" customWidth="1"/>
    <col min="3077" max="3078" width="10.140625" style="204" customWidth="1"/>
    <col min="3079" max="3079" width="10.42578125" style="204" customWidth="1"/>
    <col min="3080" max="3080" width="9.42578125" style="204" customWidth="1"/>
    <col min="3081" max="3081" width="10.7109375" style="204" customWidth="1"/>
    <col min="3082" max="3084" width="8.7109375" style="204" customWidth="1"/>
    <col min="3085" max="3085" width="8.85546875" style="204" customWidth="1"/>
    <col min="3086" max="3093" width="8.7109375" style="204" customWidth="1"/>
    <col min="3094" max="3094" width="11.85546875" style="204" customWidth="1"/>
    <col min="3095" max="3095" width="12.5703125" style="204" customWidth="1"/>
    <col min="3096" max="3096" width="12.7109375" style="204" customWidth="1"/>
    <col min="3097" max="3097" width="9.28515625" style="204" customWidth="1"/>
    <col min="3098" max="3098" width="12.28515625" style="204" customWidth="1"/>
    <col min="3099" max="3099" width="9.7109375" style="204" customWidth="1"/>
    <col min="3100" max="3100" width="8.7109375" style="204" customWidth="1"/>
    <col min="3101" max="3101" width="13.140625" style="204" customWidth="1"/>
    <col min="3102" max="3102" width="12.85546875" style="204" customWidth="1"/>
    <col min="3103" max="3103" width="10.85546875" style="204" customWidth="1"/>
    <col min="3104" max="3105" width="11.5703125" style="204" customWidth="1"/>
    <col min="3106" max="3106" width="11.7109375" style="204" customWidth="1"/>
    <col min="3107" max="3107" width="11.85546875" style="204" customWidth="1"/>
    <col min="3108" max="3108" width="10.7109375" style="204" customWidth="1"/>
    <col min="3109" max="3109" width="12.7109375" style="204" customWidth="1"/>
    <col min="3110" max="3111" width="10.7109375" style="204" customWidth="1"/>
    <col min="3112" max="3112" width="10.85546875" style="204" customWidth="1"/>
    <col min="3113" max="3113" width="2" style="204" customWidth="1"/>
    <col min="3114" max="3130" width="10.85546875" style="204" customWidth="1"/>
    <col min="3131" max="3136" width="12.5703125" style="204" customWidth="1"/>
    <col min="3137" max="3190" width="0" style="204" hidden="1" customWidth="1"/>
    <col min="3191" max="3328" width="11.42578125" style="204"/>
    <col min="3329" max="3329" width="29" style="204" customWidth="1"/>
    <col min="3330" max="3330" width="23.28515625" style="204" bestFit="1" customWidth="1"/>
    <col min="3331" max="3331" width="11.28515625" style="204" customWidth="1"/>
    <col min="3332" max="3332" width="9.85546875" style="204" customWidth="1"/>
    <col min="3333" max="3334" width="10.140625" style="204" customWidth="1"/>
    <col min="3335" max="3335" width="10.42578125" style="204" customWidth="1"/>
    <col min="3336" max="3336" width="9.42578125" style="204" customWidth="1"/>
    <col min="3337" max="3337" width="10.7109375" style="204" customWidth="1"/>
    <col min="3338" max="3340" width="8.7109375" style="204" customWidth="1"/>
    <col min="3341" max="3341" width="8.85546875" style="204" customWidth="1"/>
    <col min="3342" max="3349" width="8.7109375" style="204" customWidth="1"/>
    <col min="3350" max="3350" width="11.85546875" style="204" customWidth="1"/>
    <col min="3351" max="3351" width="12.5703125" style="204" customWidth="1"/>
    <col min="3352" max="3352" width="12.7109375" style="204" customWidth="1"/>
    <col min="3353" max="3353" width="9.28515625" style="204" customWidth="1"/>
    <col min="3354" max="3354" width="12.28515625" style="204" customWidth="1"/>
    <col min="3355" max="3355" width="9.7109375" style="204" customWidth="1"/>
    <col min="3356" max="3356" width="8.7109375" style="204" customWidth="1"/>
    <col min="3357" max="3357" width="13.140625" style="204" customWidth="1"/>
    <col min="3358" max="3358" width="12.85546875" style="204" customWidth="1"/>
    <col min="3359" max="3359" width="10.85546875" style="204" customWidth="1"/>
    <col min="3360" max="3361" width="11.5703125" style="204" customWidth="1"/>
    <col min="3362" max="3362" width="11.7109375" style="204" customWidth="1"/>
    <col min="3363" max="3363" width="11.85546875" style="204" customWidth="1"/>
    <col min="3364" max="3364" width="10.7109375" style="204" customWidth="1"/>
    <col min="3365" max="3365" width="12.7109375" style="204" customWidth="1"/>
    <col min="3366" max="3367" width="10.7109375" style="204" customWidth="1"/>
    <col min="3368" max="3368" width="10.85546875" style="204" customWidth="1"/>
    <col min="3369" max="3369" width="2" style="204" customWidth="1"/>
    <col min="3370" max="3386" width="10.85546875" style="204" customWidth="1"/>
    <col min="3387" max="3392" width="12.5703125" style="204" customWidth="1"/>
    <col min="3393" max="3446" width="0" style="204" hidden="1" customWidth="1"/>
    <col min="3447" max="3584" width="11.42578125" style="204"/>
    <col min="3585" max="3585" width="29" style="204" customWidth="1"/>
    <col min="3586" max="3586" width="23.28515625" style="204" bestFit="1" customWidth="1"/>
    <col min="3587" max="3587" width="11.28515625" style="204" customWidth="1"/>
    <col min="3588" max="3588" width="9.85546875" style="204" customWidth="1"/>
    <col min="3589" max="3590" width="10.140625" style="204" customWidth="1"/>
    <col min="3591" max="3591" width="10.42578125" style="204" customWidth="1"/>
    <col min="3592" max="3592" width="9.42578125" style="204" customWidth="1"/>
    <col min="3593" max="3593" width="10.7109375" style="204" customWidth="1"/>
    <col min="3594" max="3596" width="8.7109375" style="204" customWidth="1"/>
    <col min="3597" max="3597" width="8.85546875" style="204" customWidth="1"/>
    <col min="3598" max="3605" width="8.7109375" style="204" customWidth="1"/>
    <col min="3606" max="3606" width="11.85546875" style="204" customWidth="1"/>
    <col min="3607" max="3607" width="12.5703125" style="204" customWidth="1"/>
    <col min="3608" max="3608" width="12.7109375" style="204" customWidth="1"/>
    <col min="3609" max="3609" width="9.28515625" style="204" customWidth="1"/>
    <col min="3610" max="3610" width="12.28515625" style="204" customWidth="1"/>
    <col min="3611" max="3611" width="9.7109375" style="204" customWidth="1"/>
    <col min="3612" max="3612" width="8.7109375" style="204" customWidth="1"/>
    <col min="3613" max="3613" width="13.140625" style="204" customWidth="1"/>
    <col min="3614" max="3614" width="12.85546875" style="204" customWidth="1"/>
    <col min="3615" max="3615" width="10.85546875" style="204" customWidth="1"/>
    <col min="3616" max="3617" width="11.5703125" style="204" customWidth="1"/>
    <col min="3618" max="3618" width="11.7109375" style="204" customWidth="1"/>
    <col min="3619" max="3619" width="11.85546875" style="204" customWidth="1"/>
    <col min="3620" max="3620" width="10.7109375" style="204" customWidth="1"/>
    <col min="3621" max="3621" width="12.7109375" style="204" customWidth="1"/>
    <col min="3622" max="3623" width="10.7109375" style="204" customWidth="1"/>
    <col min="3624" max="3624" width="10.85546875" style="204" customWidth="1"/>
    <col min="3625" max="3625" width="2" style="204" customWidth="1"/>
    <col min="3626" max="3642" width="10.85546875" style="204" customWidth="1"/>
    <col min="3643" max="3648" width="12.5703125" style="204" customWidth="1"/>
    <col min="3649" max="3702" width="0" style="204" hidden="1" customWidth="1"/>
    <col min="3703" max="3840" width="11.42578125" style="204"/>
    <col min="3841" max="3841" width="29" style="204" customWidth="1"/>
    <col min="3842" max="3842" width="23.28515625" style="204" bestFit="1" customWidth="1"/>
    <col min="3843" max="3843" width="11.28515625" style="204" customWidth="1"/>
    <col min="3844" max="3844" width="9.85546875" style="204" customWidth="1"/>
    <col min="3845" max="3846" width="10.140625" style="204" customWidth="1"/>
    <col min="3847" max="3847" width="10.42578125" style="204" customWidth="1"/>
    <col min="3848" max="3848" width="9.42578125" style="204" customWidth="1"/>
    <col min="3849" max="3849" width="10.7109375" style="204" customWidth="1"/>
    <col min="3850" max="3852" width="8.7109375" style="204" customWidth="1"/>
    <col min="3853" max="3853" width="8.85546875" style="204" customWidth="1"/>
    <col min="3854" max="3861" width="8.7109375" style="204" customWidth="1"/>
    <col min="3862" max="3862" width="11.85546875" style="204" customWidth="1"/>
    <col min="3863" max="3863" width="12.5703125" style="204" customWidth="1"/>
    <col min="3864" max="3864" width="12.7109375" style="204" customWidth="1"/>
    <col min="3865" max="3865" width="9.28515625" style="204" customWidth="1"/>
    <col min="3866" max="3866" width="12.28515625" style="204" customWidth="1"/>
    <col min="3867" max="3867" width="9.7109375" style="204" customWidth="1"/>
    <col min="3868" max="3868" width="8.7109375" style="204" customWidth="1"/>
    <col min="3869" max="3869" width="13.140625" style="204" customWidth="1"/>
    <col min="3870" max="3870" width="12.85546875" style="204" customWidth="1"/>
    <col min="3871" max="3871" width="10.85546875" style="204" customWidth="1"/>
    <col min="3872" max="3873" width="11.5703125" style="204" customWidth="1"/>
    <col min="3874" max="3874" width="11.7109375" style="204" customWidth="1"/>
    <col min="3875" max="3875" width="11.85546875" style="204" customWidth="1"/>
    <col min="3876" max="3876" width="10.7109375" style="204" customWidth="1"/>
    <col min="3877" max="3877" width="12.7109375" style="204" customWidth="1"/>
    <col min="3878" max="3879" width="10.7109375" style="204" customWidth="1"/>
    <col min="3880" max="3880" width="10.85546875" style="204" customWidth="1"/>
    <col min="3881" max="3881" width="2" style="204" customWidth="1"/>
    <col min="3882" max="3898" width="10.85546875" style="204" customWidth="1"/>
    <col min="3899" max="3904" width="12.5703125" style="204" customWidth="1"/>
    <col min="3905" max="3958" width="0" style="204" hidden="1" customWidth="1"/>
    <col min="3959" max="4096" width="11.42578125" style="204"/>
    <col min="4097" max="4097" width="29" style="204" customWidth="1"/>
    <col min="4098" max="4098" width="23.28515625" style="204" bestFit="1" customWidth="1"/>
    <col min="4099" max="4099" width="11.28515625" style="204" customWidth="1"/>
    <col min="4100" max="4100" width="9.85546875" style="204" customWidth="1"/>
    <col min="4101" max="4102" width="10.140625" style="204" customWidth="1"/>
    <col min="4103" max="4103" width="10.42578125" style="204" customWidth="1"/>
    <col min="4104" max="4104" width="9.42578125" style="204" customWidth="1"/>
    <col min="4105" max="4105" width="10.7109375" style="204" customWidth="1"/>
    <col min="4106" max="4108" width="8.7109375" style="204" customWidth="1"/>
    <col min="4109" max="4109" width="8.85546875" style="204" customWidth="1"/>
    <col min="4110" max="4117" width="8.7109375" style="204" customWidth="1"/>
    <col min="4118" max="4118" width="11.85546875" style="204" customWidth="1"/>
    <col min="4119" max="4119" width="12.5703125" style="204" customWidth="1"/>
    <col min="4120" max="4120" width="12.7109375" style="204" customWidth="1"/>
    <col min="4121" max="4121" width="9.28515625" style="204" customWidth="1"/>
    <col min="4122" max="4122" width="12.28515625" style="204" customWidth="1"/>
    <col min="4123" max="4123" width="9.7109375" style="204" customWidth="1"/>
    <col min="4124" max="4124" width="8.7109375" style="204" customWidth="1"/>
    <col min="4125" max="4125" width="13.140625" style="204" customWidth="1"/>
    <col min="4126" max="4126" width="12.85546875" style="204" customWidth="1"/>
    <col min="4127" max="4127" width="10.85546875" style="204" customWidth="1"/>
    <col min="4128" max="4129" width="11.5703125" style="204" customWidth="1"/>
    <col min="4130" max="4130" width="11.7109375" style="204" customWidth="1"/>
    <col min="4131" max="4131" width="11.85546875" style="204" customWidth="1"/>
    <col min="4132" max="4132" width="10.7109375" style="204" customWidth="1"/>
    <col min="4133" max="4133" width="12.7109375" style="204" customWidth="1"/>
    <col min="4134" max="4135" width="10.7109375" style="204" customWidth="1"/>
    <col min="4136" max="4136" width="10.85546875" style="204" customWidth="1"/>
    <col min="4137" max="4137" width="2" style="204" customWidth="1"/>
    <col min="4138" max="4154" width="10.85546875" style="204" customWidth="1"/>
    <col min="4155" max="4160" width="12.5703125" style="204" customWidth="1"/>
    <col min="4161" max="4214" width="0" style="204" hidden="1" customWidth="1"/>
    <col min="4215" max="4352" width="11.42578125" style="204"/>
    <col min="4353" max="4353" width="29" style="204" customWidth="1"/>
    <col min="4354" max="4354" width="23.28515625" style="204" bestFit="1" customWidth="1"/>
    <col min="4355" max="4355" width="11.28515625" style="204" customWidth="1"/>
    <col min="4356" max="4356" width="9.85546875" style="204" customWidth="1"/>
    <col min="4357" max="4358" width="10.140625" style="204" customWidth="1"/>
    <col min="4359" max="4359" width="10.42578125" style="204" customWidth="1"/>
    <col min="4360" max="4360" width="9.42578125" style="204" customWidth="1"/>
    <col min="4361" max="4361" width="10.7109375" style="204" customWidth="1"/>
    <col min="4362" max="4364" width="8.7109375" style="204" customWidth="1"/>
    <col min="4365" max="4365" width="8.85546875" style="204" customWidth="1"/>
    <col min="4366" max="4373" width="8.7109375" style="204" customWidth="1"/>
    <col min="4374" max="4374" width="11.85546875" style="204" customWidth="1"/>
    <col min="4375" max="4375" width="12.5703125" style="204" customWidth="1"/>
    <col min="4376" max="4376" width="12.7109375" style="204" customWidth="1"/>
    <col min="4377" max="4377" width="9.28515625" style="204" customWidth="1"/>
    <col min="4378" max="4378" width="12.28515625" style="204" customWidth="1"/>
    <col min="4379" max="4379" width="9.7109375" style="204" customWidth="1"/>
    <col min="4380" max="4380" width="8.7109375" style="204" customWidth="1"/>
    <col min="4381" max="4381" width="13.140625" style="204" customWidth="1"/>
    <col min="4382" max="4382" width="12.85546875" style="204" customWidth="1"/>
    <col min="4383" max="4383" width="10.85546875" style="204" customWidth="1"/>
    <col min="4384" max="4385" width="11.5703125" style="204" customWidth="1"/>
    <col min="4386" max="4386" width="11.7109375" style="204" customWidth="1"/>
    <col min="4387" max="4387" width="11.85546875" style="204" customWidth="1"/>
    <col min="4388" max="4388" width="10.7109375" style="204" customWidth="1"/>
    <col min="4389" max="4389" width="12.7109375" style="204" customWidth="1"/>
    <col min="4390" max="4391" width="10.7109375" style="204" customWidth="1"/>
    <col min="4392" max="4392" width="10.85546875" style="204" customWidth="1"/>
    <col min="4393" max="4393" width="2" style="204" customWidth="1"/>
    <col min="4394" max="4410" width="10.85546875" style="204" customWidth="1"/>
    <col min="4411" max="4416" width="12.5703125" style="204" customWidth="1"/>
    <col min="4417" max="4470" width="0" style="204" hidden="1" customWidth="1"/>
    <col min="4471" max="4608" width="11.42578125" style="204"/>
    <col min="4609" max="4609" width="29" style="204" customWidth="1"/>
    <col min="4610" max="4610" width="23.28515625" style="204" bestFit="1" customWidth="1"/>
    <col min="4611" max="4611" width="11.28515625" style="204" customWidth="1"/>
    <col min="4612" max="4612" width="9.85546875" style="204" customWidth="1"/>
    <col min="4613" max="4614" width="10.140625" style="204" customWidth="1"/>
    <col min="4615" max="4615" width="10.42578125" style="204" customWidth="1"/>
    <col min="4616" max="4616" width="9.42578125" style="204" customWidth="1"/>
    <col min="4617" max="4617" width="10.7109375" style="204" customWidth="1"/>
    <col min="4618" max="4620" width="8.7109375" style="204" customWidth="1"/>
    <col min="4621" max="4621" width="8.85546875" style="204" customWidth="1"/>
    <col min="4622" max="4629" width="8.7109375" style="204" customWidth="1"/>
    <col min="4630" max="4630" width="11.85546875" style="204" customWidth="1"/>
    <col min="4631" max="4631" width="12.5703125" style="204" customWidth="1"/>
    <col min="4632" max="4632" width="12.7109375" style="204" customWidth="1"/>
    <col min="4633" max="4633" width="9.28515625" style="204" customWidth="1"/>
    <col min="4634" max="4634" width="12.28515625" style="204" customWidth="1"/>
    <col min="4635" max="4635" width="9.7109375" style="204" customWidth="1"/>
    <col min="4636" max="4636" width="8.7109375" style="204" customWidth="1"/>
    <col min="4637" max="4637" width="13.140625" style="204" customWidth="1"/>
    <col min="4638" max="4638" width="12.85546875" style="204" customWidth="1"/>
    <col min="4639" max="4639" width="10.85546875" style="204" customWidth="1"/>
    <col min="4640" max="4641" width="11.5703125" style="204" customWidth="1"/>
    <col min="4642" max="4642" width="11.7109375" style="204" customWidth="1"/>
    <col min="4643" max="4643" width="11.85546875" style="204" customWidth="1"/>
    <col min="4644" max="4644" width="10.7109375" style="204" customWidth="1"/>
    <col min="4645" max="4645" width="12.7109375" style="204" customWidth="1"/>
    <col min="4646" max="4647" width="10.7109375" style="204" customWidth="1"/>
    <col min="4648" max="4648" width="10.85546875" style="204" customWidth="1"/>
    <col min="4649" max="4649" width="2" style="204" customWidth="1"/>
    <col min="4650" max="4666" width="10.85546875" style="204" customWidth="1"/>
    <col min="4667" max="4672" width="12.5703125" style="204" customWidth="1"/>
    <col min="4673" max="4726" width="0" style="204" hidden="1" customWidth="1"/>
    <col min="4727" max="4864" width="11.42578125" style="204"/>
    <col min="4865" max="4865" width="29" style="204" customWidth="1"/>
    <col min="4866" max="4866" width="23.28515625" style="204" bestFit="1" customWidth="1"/>
    <col min="4867" max="4867" width="11.28515625" style="204" customWidth="1"/>
    <col min="4868" max="4868" width="9.85546875" style="204" customWidth="1"/>
    <col min="4869" max="4870" width="10.140625" style="204" customWidth="1"/>
    <col min="4871" max="4871" width="10.42578125" style="204" customWidth="1"/>
    <col min="4872" max="4872" width="9.42578125" style="204" customWidth="1"/>
    <col min="4873" max="4873" width="10.7109375" style="204" customWidth="1"/>
    <col min="4874" max="4876" width="8.7109375" style="204" customWidth="1"/>
    <col min="4877" max="4877" width="8.85546875" style="204" customWidth="1"/>
    <col min="4878" max="4885" width="8.7109375" style="204" customWidth="1"/>
    <col min="4886" max="4886" width="11.85546875" style="204" customWidth="1"/>
    <col min="4887" max="4887" width="12.5703125" style="204" customWidth="1"/>
    <col min="4888" max="4888" width="12.7109375" style="204" customWidth="1"/>
    <col min="4889" max="4889" width="9.28515625" style="204" customWidth="1"/>
    <col min="4890" max="4890" width="12.28515625" style="204" customWidth="1"/>
    <col min="4891" max="4891" width="9.7109375" style="204" customWidth="1"/>
    <col min="4892" max="4892" width="8.7109375" style="204" customWidth="1"/>
    <col min="4893" max="4893" width="13.140625" style="204" customWidth="1"/>
    <col min="4894" max="4894" width="12.85546875" style="204" customWidth="1"/>
    <col min="4895" max="4895" width="10.85546875" style="204" customWidth="1"/>
    <col min="4896" max="4897" width="11.5703125" style="204" customWidth="1"/>
    <col min="4898" max="4898" width="11.7109375" style="204" customWidth="1"/>
    <col min="4899" max="4899" width="11.85546875" style="204" customWidth="1"/>
    <col min="4900" max="4900" width="10.7109375" style="204" customWidth="1"/>
    <col min="4901" max="4901" width="12.7109375" style="204" customWidth="1"/>
    <col min="4902" max="4903" width="10.7109375" style="204" customWidth="1"/>
    <col min="4904" max="4904" width="10.85546875" style="204" customWidth="1"/>
    <col min="4905" max="4905" width="2" style="204" customWidth="1"/>
    <col min="4906" max="4922" width="10.85546875" style="204" customWidth="1"/>
    <col min="4923" max="4928" width="12.5703125" style="204" customWidth="1"/>
    <col min="4929" max="4982" width="0" style="204" hidden="1" customWidth="1"/>
    <col min="4983" max="5120" width="11.42578125" style="204"/>
    <col min="5121" max="5121" width="29" style="204" customWidth="1"/>
    <col min="5122" max="5122" width="23.28515625" style="204" bestFit="1" customWidth="1"/>
    <col min="5123" max="5123" width="11.28515625" style="204" customWidth="1"/>
    <col min="5124" max="5124" width="9.85546875" style="204" customWidth="1"/>
    <col min="5125" max="5126" width="10.140625" style="204" customWidth="1"/>
    <col min="5127" max="5127" width="10.42578125" style="204" customWidth="1"/>
    <col min="5128" max="5128" width="9.42578125" style="204" customWidth="1"/>
    <col min="5129" max="5129" width="10.7109375" style="204" customWidth="1"/>
    <col min="5130" max="5132" width="8.7109375" style="204" customWidth="1"/>
    <col min="5133" max="5133" width="8.85546875" style="204" customWidth="1"/>
    <col min="5134" max="5141" width="8.7109375" style="204" customWidth="1"/>
    <col min="5142" max="5142" width="11.85546875" style="204" customWidth="1"/>
    <col min="5143" max="5143" width="12.5703125" style="204" customWidth="1"/>
    <col min="5144" max="5144" width="12.7109375" style="204" customWidth="1"/>
    <col min="5145" max="5145" width="9.28515625" style="204" customWidth="1"/>
    <col min="5146" max="5146" width="12.28515625" style="204" customWidth="1"/>
    <col min="5147" max="5147" width="9.7109375" style="204" customWidth="1"/>
    <col min="5148" max="5148" width="8.7109375" style="204" customWidth="1"/>
    <col min="5149" max="5149" width="13.140625" style="204" customWidth="1"/>
    <col min="5150" max="5150" width="12.85546875" style="204" customWidth="1"/>
    <col min="5151" max="5151" width="10.85546875" style="204" customWidth="1"/>
    <col min="5152" max="5153" width="11.5703125" style="204" customWidth="1"/>
    <col min="5154" max="5154" width="11.7109375" style="204" customWidth="1"/>
    <col min="5155" max="5155" width="11.85546875" style="204" customWidth="1"/>
    <col min="5156" max="5156" width="10.7109375" style="204" customWidth="1"/>
    <col min="5157" max="5157" width="12.7109375" style="204" customWidth="1"/>
    <col min="5158" max="5159" width="10.7109375" style="204" customWidth="1"/>
    <col min="5160" max="5160" width="10.85546875" style="204" customWidth="1"/>
    <col min="5161" max="5161" width="2" style="204" customWidth="1"/>
    <col min="5162" max="5178" width="10.85546875" style="204" customWidth="1"/>
    <col min="5179" max="5184" width="12.5703125" style="204" customWidth="1"/>
    <col min="5185" max="5238" width="0" style="204" hidden="1" customWidth="1"/>
    <col min="5239" max="5376" width="11.42578125" style="204"/>
    <col min="5377" max="5377" width="29" style="204" customWidth="1"/>
    <col min="5378" max="5378" width="23.28515625" style="204" bestFit="1" customWidth="1"/>
    <col min="5379" max="5379" width="11.28515625" style="204" customWidth="1"/>
    <col min="5380" max="5380" width="9.85546875" style="204" customWidth="1"/>
    <col min="5381" max="5382" width="10.140625" style="204" customWidth="1"/>
    <col min="5383" max="5383" width="10.42578125" style="204" customWidth="1"/>
    <col min="5384" max="5384" width="9.42578125" style="204" customWidth="1"/>
    <col min="5385" max="5385" width="10.7109375" style="204" customWidth="1"/>
    <col min="5386" max="5388" width="8.7109375" style="204" customWidth="1"/>
    <col min="5389" max="5389" width="8.85546875" style="204" customWidth="1"/>
    <col min="5390" max="5397" width="8.7109375" style="204" customWidth="1"/>
    <col min="5398" max="5398" width="11.85546875" style="204" customWidth="1"/>
    <col min="5399" max="5399" width="12.5703125" style="204" customWidth="1"/>
    <col min="5400" max="5400" width="12.7109375" style="204" customWidth="1"/>
    <col min="5401" max="5401" width="9.28515625" style="204" customWidth="1"/>
    <col min="5402" max="5402" width="12.28515625" style="204" customWidth="1"/>
    <col min="5403" max="5403" width="9.7109375" style="204" customWidth="1"/>
    <col min="5404" max="5404" width="8.7109375" style="204" customWidth="1"/>
    <col min="5405" max="5405" width="13.140625" style="204" customWidth="1"/>
    <col min="5406" max="5406" width="12.85546875" style="204" customWidth="1"/>
    <col min="5407" max="5407" width="10.85546875" style="204" customWidth="1"/>
    <col min="5408" max="5409" width="11.5703125" style="204" customWidth="1"/>
    <col min="5410" max="5410" width="11.7109375" style="204" customWidth="1"/>
    <col min="5411" max="5411" width="11.85546875" style="204" customWidth="1"/>
    <col min="5412" max="5412" width="10.7109375" style="204" customWidth="1"/>
    <col min="5413" max="5413" width="12.7109375" style="204" customWidth="1"/>
    <col min="5414" max="5415" width="10.7109375" style="204" customWidth="1"/>
    <col min="5416" max="5416" width="10.85546875" style="204" customWidth="1"/>
    <col min="5417" max="5417" width="2" style="204" customWidth="1"/>
    <col min="5418" max="5434" width="10.85546875" style="204" customWidth="1"/>
    <col min="5435" max="5440" width="12.5703125" style="204" customWidth="1"/>
    <col min="5441" max="5494" width="0" style="204" hidden="1" customWidth="1"/>
    <col min="5495" max="5632" width="11.42578125" style="204"/>
    <col min="5633" max="5633" width="29" style="204" customWidth="1"/>
    <col min="5634" max="5634" width="23.28515625" style="204" bestFit="1" customWidth="1"/>
    <col min="5635" max="5635" width="11.28515625" style="204" customWidth="1"/>
    <col min="5636" max="5636" width="9.85546875" style="204" customWidth="1"/>
    <col min="5637" max="5638" width="10.140625" style="204" customWidth="1"/>
    <col min="5639" max="5639" width="10.42578125" style="204" customWidth="1"/>
    <col min="5640" max="5640" width="9.42578125" style="204" customWidth="1"/>
    <col min="5641" max="5641" width="10.7109375" style="204" customWidth="1"/>
    <col min="5642" max="5644" width="8.7109375" style="204" customWidth="1"/>
    <col min="5645" max="5645" width="8.85546875" style="204" customWidth="1"/>
    <col min="5646" max="5653" width="8.7109375" style="204" customWidth="1"/>
    <col min="5654" max="5654" width="11.85546875" style="204" customWidth="1"/>
    <col min="5655" max="5655" width="12.5703125" style="204" customWidth="1"/>
    <col min="5656" max="5656" width="12.7109375" style="204" customWidth="1"/>
    <col min="5657" max="5657" width="9.28515625" style="204" customWidth="1"/>
    <col min="5658" max="5658" width="12.28515625" style="204" customWidth="1"/>
    <col min="5659" max="5659" width="9.7109375" style="204" customWidth="1"/>
    <col min="5660" max="5660" width="8.7109375" style="204" customWidth="1"/>
    <col min="5661" max="5661" width="13.140625" style="204" customWidth="1"/>
    <col min="5662" max="5662" width="12.85546875" style="204" customWidth="1"/>
    <col min="5663" max="5663" width="10.85546875" style="204" customWidth="1"/>
    <col min="5664" max="5665" width="11.5703125" style="204" customWidth="1"/>
    <col min="5666" max="5666" width="11.7109375" style="204" customWidth="1"/>
    <col min="5667" max="5667" width="11.85546875" style="204" customWidth="1"/>
    <col min="5668" max="5668" width="10.7109375" style="204" customWidth="1"/>
    <col min="5669" max="5669" width="12.7109375" style="204" customWidth="1"/>
    <col min="5670" max="5671" width="10.7109375" style="204" customWidth="1"/>
    <col min="5672" max="5672" width="10.85546875" style="204" customWidth="1"/>
    <col min="5673" max="5673" width="2" style="204" customWidth="1"/>
    <col min="5674" max="5690" width="10.85546875" style="204" customWidth="1"/>
    <col min="5691" max="5696" width="12.5703125" style="204" customWidth="1"/>
    <col min="5697" max="5750" width="0" style="204" hidden="1" customWidth="1"/>
    <col min="5751" max="5888" width="11.42578125" style="204"/>
    <col min="5889" max="5889" width="29" style="204" customWidth="1"/>
    <col min="5890" max="5890" width="23.28515625" style="204" bestFit="1" customWidth="1"/>
    <col min="5891" max="5891" width="11.28515625" style="204" customWidth="1"/>
    <col min="5892" max="5892" width="9.85546875" style="204" customWidth="1"/>
    <col min="5893" max="5894" width="10.140625" style="204" customWidth="1"/>
    <col min="5895" max="5895" width="10.42578125" style="204" customWidth="1"/>
    <col min="5896" max="5896" width="9.42578125" style="204" customWidth="1"/>
    <col min="5897" max="5897" width="10.7109375" style="204" customWidth="1"/>
    <col min="5898" max="5900" width="8.7109375" style="204" customWidth="1"/>
    <col min="5901" max="5901" width="8.85546875" style="204" customWidth="1"/>
    <col min="5902" max="5909" width="8.7109375" style="204" customWidth="1"/>
    <col min="5910" max="5910" width="11.85546875" style="204" customWidth="1"/>
    <col min="5911" max="5911" width="12.5703125" style="204" customWidth="1"/>
    <col min="5912" max="5912" width="12.7109375" style="204" customWidth="1"/>
    <col min="5913" max="5913" width="9.28515625" style="204" customWidth="1"/>
    <col min="5914" max="5914" width="12.28515625" style="204" customWidth="1"/>
    <col min="5915" max="5915" width="9.7109375" style="204" customWidth="1"/>
    <col min="5916" max="5916" width="8.7109375" style="204" customWidth="1"/>
    <col min="5917" max="5917" width="13.140625" style="204" customWidth="1"/>
    <col min="5918" max="5918" width="12.85546875" style="204" customWidth="1"/>
    <col min="5919" max="5919" width="10.85546875" style="204" customWidth="1"/>
    <col min="5920" max="5921" width="11.5703125" style="204" customWidth="1"/>
    <col min="5922" max="5922" width="11.7109375" style="204" customWidth="1"/>
    <col min="5923" max="5923" width="11.85546875" style="204" customWidth="1"/>
    <col min="5924" max="5924" width="10.7109375" style="204" customWidth="1"/>
    <col min="5925" max="5925" width="12.7109375" style="204" customWidth="1"/>
    <col min="5926" max="5927" width="10.7109375" style="204" customWidth="1"/>
    <col min="5928" max="5928" width="10.85546875" style="204" customWidth="1"/>
    <col min="5929" max="5929" width="2" style="204" customWidth="1"/>
    <col min="5930" max="5946" width="10.85546875" style="204" customWidth="1"/>
    <col min="5947" max="5952" width="12.5703125" style="204" customWidth="1"/>
    <col min="5953" max="6006" width="0" style="204" hidden="1" customWidth="1"/>
    <col min="6007" max="6144" width="11.42578125" style="204"/>
    <col min="6145" max="6145" width="29" style="204" customWidth="1"/>
    <col min="6146" max="6146" width="23.28515625" style="204" bestFit="1" customWidth="1"/>
    <col min="6147" max="6147" width="11.28515625" style="204" customWidth="1"/>
    <col min="6148" max="6148" width="9.85546875" style="204" customWidth="1"/>
    <col min="6149" max="6150" width="10.140625" style="204" customWidth="1"/>
    <col min="6151" max="6151" width="10.42578125" style="204" customWidth="1"/>
    <col min="6152" max="6152" width="9.42578125" style="204" customWidth="1"/>
    <col min="6153" max="6153" width="10.7109375" style="204" customWidth="1"/>
    <col min="6154" max="6156" width="8.7109375" style="204" customWidth="1"/>
    <col min="6157" max="6157" width="8.85546875" style="204" customWidth="1"/>
    <col min="6158" max="6165" width="8.7109375" style="204" customWidth="1"/>
    <col min="6166" max="6166" width="11.85546875" style="204" customWidth="1"/>
    <col min="6167" max="6167" width="12.5703125" style="204" customWidth="1"/>
    <col min="6168" max="6168" width="12.7109375" style="204" customWidth="1"/>
    <col min="6169" max="6169" width="9.28515625" style="204" customWidth="1"/>
    <col min="6170" max="6170" width="12.28515625" style="204" customWidth="1"/>
    <col min="6171" max="6171" width="9.7109375" style="204" customWidth="1"/>
    <col min="6172" max="6172" width="8.7109375" style="204" customWidth="1"/>
    <col min="6173" max="6173" width="13.140625" style="204" customWidth="1"/>
    <col min="6174" max="6174" width="12.85546875" style="204" customWidth="1"/>
    <col min="6175" max="6175" width="10.85546875" style="204" customWidth="1"/>
    <col min="6176" max="6177" width="11.5703125" style="204" customWidth="1"/>
    <col min="6178" max="6178" width="11.7109375" style="204" customWidth="1"/>
    <col min="6179" max="6179" width="11.85546875" style="204" customWidth="1"/>
    <col min="6180" max="6180" width="10.7109375" style="204" customWidth="1"/>
    <col min="6181" max="6181" width="12.7109375" style="204" customWidth="1"/>
    <col min="6182" max="6183" width="10.7109375" style="204" customWidth="1"/>
    <col min="6184" max="6184" width="10.85546875" style="204" customWidth="1"/>
    <col min="6185" max="6185" width="2" style="204" customWidth="1"/>
    <col min="6186" max="6202" width="10.85546875" style="204" customWidth="1"/>
    <col min="6203" max="6208" width="12.5703125" style="204" customWidth="1"/>
    <col min="6209" max="6262" width="0" style="204" hidden="1" customWidth="1"/>
    <col min="6263" max="6400" width="11.42578125" style="204"/>
    <col min="6401" max="6401" width="29" style="204" customWidth="1"/>
    <col min="6402" max="6402" width="23.28515625" style="204" bestFit="1" customWidth="1"/>
    <col min="6403" max="6403" width="11.28515625" style="204" customWidth="1"/>
    <col min="6404" max="6404" width="9.85546875" style="204" customWidth="1"/>
    <col min="6405" max="6406" width="10.140625" style="204" customWidth="1"/>
    <col min="6407" max="6407" width="10.42578125" style="204" customWidth="1"/>
    <col min="6408" max="6408" width="9.42578125" style="204" customWidth="1"/>
    <col min="6409" max="6409" width="10.7109375" style="204" customWidth="1"/>
    <col min="6410" max="6412" width="8.7109375" style="204" customWidth="1"/>
    <col min="6413" max="6413" width="8.85546875" style="204" customWidth="1"/>
    <col min="6414" max="6421" width="8.7109375" style="204" customWidth="1"/>
    <col min="6422" max="6422" width="11.85546875" style="204" customWidth="1"/>
    <col min="6423" max="6423" width="12.5703125" style="204" customWidth="1"/>
    <col min="6424" max="6424" width="12.7109375" style="204" customWidth="1"/>
    <col min="6425" max="6425" width="9.28515625" style="204" customWidth="1"/>
    <col min="6426" max="6426" width="12.28515625" style="204" customWidth="1"/>
    <col min="6427" max="6427" width="9.7109375" style="204" customWidth="1"/>
    <col min="6428" max="6428" width="8.7109375" style="204" customWidth="1"/>
    <col min="6429" max="6429" width="13.140625" style="204" customWidth="1"/>
    <col min="6430" max="6430" width="12.85546875" style="204" customWidth="1"/>
    <col min="6431" max="6431" width="10.85546875" style="204" customWidth="1"/>
    <col min="6432" max="6433" width="11.5703125" style="204" customWidth="1"/>
    <col min="6434" max="6434" width="11.7109375" style="204" customWidth="1"/>
    <col min="6435" max="6435" width="11.85546875" style="204" customWidth="1"/>
    <col min="6436" max="6436" width="10.7109375" style="204" customWidth="1"/>
    <col min="6437" max="6437" width="12.7109375" style="204" customWidth="1"/>
    <col min="6438" max="6439" width="10.7109375" style="204" customWidth="1"/>
    <col min="6440" max="6440" width="10.85546875" style="204" customWidth="1"/>
    <col min="6441" max="6441" width="2" style="204" customWidth="1"/>
    <col min="6442" max="6458" width="10.85546875" style="204" customWidth="1"/>
    <col min="6459" max="6464" width="12.5703125" style="204" customWidth="1"/>
    <col min="6465" max="6518" width="0" style="204" hidden="1" customWidth="1"/>
    <col min="6519" max="6656" width="11.42578125" style="204"/>
    <col min="6657" max="6657" width="29" style="204" customWidth="1"/>
    <col min="6658" max="6658" width="23.28515625" style="204" bestFit="1" customWidth="1"/>
    <col min="6659" max="6659" width="11.28515625" style="204" customWidth="1"/>
    <col min="6660" max="6660" width="9.85546875" style="204" customWidth="1"/>
    <col min="6661" max="6662" width="10.140625" style="204" customWidth="1"/>
    <col min="6663" max="6663" width="10.42578125" style="204" customWidth="1"/>
    <col min="6664" max="6664" width="9.42578125" style="204" customWidth="1"/>
    <col min="6665" max="6665" width="10.7109375" style="204" customWidth="1"/>
    <col min="6666" max="6668" width="8.7109375" style="204" customWidth="1"/>
    <col min="6669" max="6669" width="8.85546875" style="204" customWidth="1"/>
    <col min="6670" max="6677" width="8.7109375" style="204" customWidth="1"/>
    <col min="6678" max="6678" width="11.85546875" style="204" customWidth="1"/>
    <col min="6679" max="6679" width="12.5703125" style="204" customWidth="1"/>
    <col min="6680" max="6680" width="12.7109375" style="204" customWidth="1"/>
    <col min="6681" max="6681" width="9.28515625" style="204" customWidth="1"/>
    <col min="6682" max="6682" width="12.28515625" style="204" customWidth="1"/>
    <col min="6683" max="6683" width="9.7109375" style="204" customWidth="1"/>
    <col min="6684" max="6684" width="8.7109375" style="204" customWidth="1"/>
    <col min="6685" max="6685" width="13.140625" style="204" customWidth="1"/>
    <col min="6686" max="6686" width="12.85546875" style="204" customWidth="1"/>
    <col min="6687" max="6687" width="10.85546875" style="204" customWidth="1"/>
    <col min="6688" max="6689" width="11.5703125" style="204" customWidth="1"/>
    <col min="6690" max="6690" width="11.7109375" style="204" customWidth="1"/>
    <col min="6691" max="6691" width="11.85546875" style="204" customWidth="1"/>
    <col min="6692" max="6692" width="10.7109375" style="204" customWidth="1"/>
    <col min="6693" max="6693" width="12.7109375" style="204" customWidth="1"/>
    <col min="6694" max="6695" width="10.7109375" style="204" customWidth="1"/>
    <col min="6696" max="6696" width="10.85546875" style="204" customWidth="1"/>
    <col min="6697" max="6697" width="2" style="204" customWidth="1"/>
    <col min="6698" max="6714" width="10.85546875" style="204" customWidth="1"/>
    <col min="6715" max="6720" width="12.5703125" style="204" customWidth="1"/>
    <col min="6721" max="6774" width="0" style="204" hidden="1" customWidth="1"/>
    <col min="6775" max="6912" width="11.42578125" style="204"/>
    <col min="6913" max="6913" width="29" style="204" customWidth="1"/>
    <col min="6914" max="6914" width="23.28515625" style="204" bestFit="1" customWidth="1"/>
    <col min="6915" max="6915" width="11.28515625" style="204" customWidth="1"/>
    <col min="6916" max="6916" width="9.85546875" style="204" customWidth="1"/>
    <col min="6917" max="6918" width="10.140625" style="204" customWidth="1"/>
    <col min="6919" max="6919" width="10.42578125" style="204" customWidth="1"/>
    <col min="6920" max="6920" width="9.42578125" style="204" customWidth="1"/>
    <col min="6921" max="6921" width="10.7109375" style="204" customWidth="1"/>
    <col min="6922" max="6924" width="8.7109375" style="204" customWidth="1"/>
    <col min="6925" max="6925" width="8.85546875" style="204" customWidth="1"/>
    <col min="6926" max="6933" width="8.7109375" style="204" customWidth="1"/>
    <col min="6934" max="6934" width="11.85546875" style="204" customWidth="1"/>
    <col min="6935" max="6935" width="12.5703125" style="204" customWidth="1"/>
    <col min="6936" max="6936" width="12.7109375" style="204" customWidth="1"/>
    <col min="6937" max="6937" width="9.28515625" style="204" customWidth="1"/>
    <col min="6938" max="6938" width="12.28515625" style="204" customWidth="1"/>
    <col min="6939" max="6939" width="9.7109375" style="204" customWidth="1"/>
    <col min="6940" max="6940" width="8.7109375" style="204" customWidth="1"/>
    <col min="6941" max="6941" width="13.140625" style="204" customWidth="1"/>
    <col min="6942" max="6942" width="12.85546875" style="204" customWidth="1"/>
    <col min="6943" max="6943" width="10.85546875" style="204" customWidth="1"/>
    <col min="6944" max="6945" width="11.5703125" style="204" customWidth="1"/>
    <col min="6946" max="6946" width="11.7109375" style="204" customWidth="1"/>
    <col min="6947" max="6947" width="11.85546875" style="204" customWidth="1"/>
    <col min="6948" max="6948" width="10.7109375" style="204" customWidth="1"/>
    <col min="6949" max="6949" width="12.7109375" style="204" customWidth="1"/>
    <col min="6950" max="6951" width="10.7109375" style="204" customWidth="1"/>
    <col min="6952" max="6952" width="10.85546875" style="204" customWidth="1"/>
    <col min="6953" max="6953" width="2" style="204" customWidth="1"/>
    <col min="6954" max="6970" width="10.85546875" style="204" customWidth="1"/>
    <col min="6971" max="6976" width="12.5703125" style="204" customWidth="1"/>
    <col min="6977" max="7030" width="0" style="204" hidden="1" customWidth="1"/>
    <col min="7031" max="7168" width="11.42578125" style="204"/>
    <col min="7169" max="7169" width="29" style="204" customWidth="1"/>
    <col min="7170" max="7170" width="23.28515625" style="204" bestFit="1" customWidth="1"/>
    <col min="7171" max="7171" width="11.28515625" style="204" customWidth="1"/>
    <col min="7172" max="7172" width="9.85546875" style="204" customWidth="1"/>
    <col min="7173" max="7174" width="10.140625" style="204" customWidth="1"/>
    <col min="7175" max="7175" width="10.42578125" style="204" customWidth="1"/>
    <col min="7176" max="7176" width="9.42578125" style="204" customWidth="1"/>
    <col min="7177" max="7177" width="10.7109375" style="204" customWidth="1"/>
    <col min="7178" max="7180" width="8.7109375" style="204" customWidth="1"/>
    <col min="7181" max="7181" width="8.85546875" style="204" customWidth="1"/>
    <col min="7182" max="7189" width="8.7109375" style="204" customWidth="1"/>
    <col min="7190" max="7190" width="11.85546875" style="204" customWidth="1"/>
    <col min="7191" max="7191" width="12.5703125" style="204" customWidth="1"/>
    <col min="7192" max="7192" width="12.7109375" style="204" customWidth="1"/>
    <col min="7193" max="7193" width="9.28515625" style="204" customWidth="1"/>
    <col min="7194" max="7194" width="12.28515625" style="204" customWidth="1"/>
    <col min="7195" max="7195" width="9.7109375" style="204" customWidth="1"/>
    <col min="7196" max="7196" width="8.7109375" style="204" customWidth="1"/>
    <col min="7197" max="7197" width="13.140625" style="204" customWidth="1"/>
    <col min="7198" max="7198" width="12.85546875" style="204" customWidth="1"/>
    <col min="7199" max="7199" width="10.85546875" style="204" customWidth="1"/>
    <col min="7200" max="7201" width="11.5703125" style="204" customWidth="1"/>
    <col min="7202" max="7202" width="11.7109375" style="204" customWidth="1"/>
    <col min="7203" max="7203" width="11.85546875" style="204" customWidth="1"/>
    <col min="7204" max="7204" width="10.7109375" style="204" customWidth="1"/>
    <col min="7205" max="7205" width="12.7109375" style="204" customWidth="1"/>
    <col min="7206" max="7207" width="10.7109375" style="204" customWidth="1"/>
    <col min="7208" max="7208" width="10.85546875" style="204" customWidth="1"/>
    <col min="7209" max="7209" width="2" style="204" customWidth="1"/>
    <col min="7210" max="7226" width="10.85546875" style="204" customWidth="1"/>
    <col min="7227" max="7232" width="12.5703125" style="204" customWidth="1"/>
    <col min="7233" max="7286" width="0" style="204" hidden="1" customWidth="1"/>
    <col min="7287" max="7424" width="11.42578125" style="204"/>
    <col min="7425" max="7425" width="29" style="204" customWidth="1"/>
    <col min="7426" max="7426" width="23.28515625" style="204" bestFit="1" customWidth="1"/>
    <col min="7427" max="7427" width="11.28515625" style="204" customWidth="1"/>
    <col min="7428" max="7428" width="9.85546875" style="204" customWidth="1"/>
    <col min="7429" max="7430" width="10.140625" style="204" customWidth="1"/>
    <col min="7431" max="7431" width="10.42578125" style="204" customWidth="1"/>
    <col min="7432" max="7432" width="9.42578125" style="204" customWidth="1"/>
    <col min="7433" max="7433" width="10.7109375" style="204" customWidth="1"/>
    <col min="7434" max="7436" width="8.7109375" style="204" customWidth="1"/>
    <col min="7437" max="7437" width="8.85546875" style="204" customWidth="1"/>
    <col min="7438" max="7445" width="8.7109375" style="204" customWidth="1"/>
    <col min="7446" max="7446" width="11.85546875" style="204" customWidth="1"/>
    <col min="7447" max="7447" width="12.5703125" style="204" customWidth="1"/>
    <col min="7448" max="7448" width="12.7109375" style="204" customWidth="1"/>
    <col min="7449" max="7449" width="9.28515625" style="204" customWidth="1"/>
    <col min="7450" max="7450" width="12.28515625" style="204" customWidth="1"/>
    <col min="7451" max="7451" width="9.7109375" style="204" customWidth="1"/>
    <col min="7452" max="7452" width="8.7109375" style="204" customWidth="1"/>
    <col min="7453" max="7453" width="13.140625" style="204" customWidth="1"/>
    <col min="7454" max="7454" width="12.85546875" style="204" customWidth="1"/>
    <col min="7455" max="7455" width="10.85546875" style="204" customWidth="1"/>
    <col min="7456" max="7457" width="11.5703125" style="204" customWidth="1"/>
    <col min="7458" max="7458" width="11.7109375" style="204" customWidth="1"/>
    <col min="7459" max="7459" width="11.85546875" style="204" customWidth="1"/>
    <col min="7460" max="7460" width="10.7109375" style="204" customWidth="1"/>
    <col min="7461" max="7461" width="12.7109375" style="204" customWidth="1"/>
    <col min="7462" max="7463" width="10.7109375" style="204" customWidth="1"/>
    <col min="7464" max="7464" width="10.85546875" style="204" customWidth="1"/>
    <col min="7465" max="7465" width="2" style="204" customWidth="1"/>
    <col min="7466" max="7482" width="10.85546875" style="204" customWidth="1"/>
    <col min="7483" max="7488" width="12.5703125" style="204" customWidth="1"/>
    <col min="7489" max="7542" width="0" style="204" hidden="1" customWidth="1"/>
    <col min="7543" max="7680" width="11.42578125" style="204"/>
    <col min="7681" max="7681" width="29" style="204" customWidth="1"/>
    <col min="7682" max="7682" width="23.28515625" style="204" bestFit="1" customWidth="1"/>
    <col min="7683" max="7683" width="11.28515625" style="204" customWidth="1"/>
    <col min="7684" max="7684" width="9.85546875" style="204" customWidth="1"/>
    <col min="7685" max="7686" width="10.140625" style="204" customWidth="1"/>
    <col min="7687" max="7687" width="10.42578125" style="204" customWidth="1"/>
    <col min="7688" max="7688" width="9.42578125" style="204" customWidth="1"/>
    <col min="7689" max="7689" width="10.7109375" style="204" customWidth="1"/>
    <col min="7690" max="7692" width="8.7109375" style="204" customWidth="1"/>
    <col min="7693" max="7693" width="8.85546875" style="204" customWidth="1"/>
    <col min="7694" max="7701" width="8.7109375" style="204" customWidth="1"/>
    <col min="7702" max="7702" width="11.85546875" style="204" customWidth="1"/>
    <col min="7703" max="7703" width="12.5703125" style="204" customWidth="1"/>
    <col min="7704" max="7704" width="12.7109375" style="204" customWidth="1"/>
    <col min="7705" max="7705" width="9.28515625" style="204" customWidth="1"/>
    <col min="7706" max="7706" width="12.28515625" style="204" customWidth="1"/>
    <col min="7707" max="7707" width="9.7109375" style="204" customWidth="1"/>
    <col min="7708" max="7708" width="8.7109375" style="204" customWidth="1"/>
    <col min="7709" max="7709" width="13.140625" style="204" customWidth="1"/>
    <col min="7710" max="7710" width="12.85546875" style="204" customWidth="1"/>
    <col min="7711" max="7711" width="10.85546875" style="204" customWidth="1"/>
    <col min="7712" max="7713" width="11.5703125" style="204" customWidth="1"/>
    <col min="7714" max="7714" width="11.7109375" style="204" customWidth="1"/>
    <col min="7715" max="7715" width="11.85546875" style="204" customWidth="1"/>
    <col min="7716" max="7716" width="10.7109375" style="204" customWidth="1"/>
    <col min="7717" max="7717" width="12.7109375" style="204" customWidth="1"/>
    <col min="7718" max="7719" width="10.7109375" style="204" customWidth="1"/>
    <col min="7720" max="7720" width="10.85546875" style="204" customWidth="1"/>
    <col min="7721" max="7721" width="2" style="204" customWidth="1"/>
    <col min="7722" max="7738" width="10.85546875" style="204" customWidth="1"/>
    <col min="7739" max="7744" width="12.5703125" style="204" customWidth="1"/>
    <col min="7745" max="7798" width="0" style="204" hidden="1" customWidth="1"/>
    <col min="7799" max="7936" width="11.42578125" style="204"/>
    <col min="7937" max="7937" width="29" style="204" customWidth="1"/>
    <col min="7938" max="7938" width="23.28515625" style="204" bestFit="1" customWidth="1"/>
    <col min="7939" max="7939" width="11.28515625" style="204" customWidth="1"/>
    <col min="7940" max="7940" width="9.85546875" style="204" customWidth="1"/>
    <col min="7941" max="7942" width="10.140625" style="204" customWidth="1"/>
    <col min="7943" max="7943" width="10.42578125" style="204" customWidth="1"/>
    <col min="7944" max="7944" width="9.42578125" style="204" customWidth="1"/>
    <col min="7945" max="7945" width="10.7109375" style="204" customWidth="1"/>
    <col min="7946" max="7948" width="8.7109375" style="204" customWidth="1"/>
    <col min="7949" max="7949" width="8.85546875" style="204" customWidth="1"/>
    <col min="7950" max="7957" width="8.7109375" style="204" customWidth="1"/>
    <col min="7958" max="7958" width="11.85546875" style="204" customWidth="1"/>
    <col min="7959" max="7959" width="12.5703125" style="204" customWidth="1"/>
    <col min="7960" max="7960" width="12.7109375" style="204" customWidth="1"/>
    <col min="7961" max="7961" width="9.28515625" style="204" customWidth="1"/>
    <col min="7962" max="7962" width="12.28515625" style="204" customWidth="1"/>
    <col min="7963" max="7963" width="9.7109375" style="204" customWidth="1"/>
    <col min="7964" max="7964" width="8.7109375" style="204" customWidth="1"/>
    <col min="7965" max="7965" width="13.140625" style="204" customWidth="1"/>
    <col min="7966" max="7966" width="12.85546875" style="204" customWidth="1"/>
    <col min="7967" max="7967" width="10.85546875" style="204" customWidth="1"/>
    <col min="7968" max="7969" width="11.5703125" style="204" customWidth="1"/>
    <col min="7970" max="7970" width="11.7109375" style="204" customWidth="1"/>
    <col min="7971" max="7971" width="11.85546875" style="204" customWidth="1"/>
    <col min="7972" max="7972" width="10.7109375" style="204" customWidth="1"/>
    <col min="7973" max="7973" width="12.7109375" style="204" customWidth="1"/>
    <col min="7974" max="7975" width="10.7109375" style="204" customWidth="1"/>
    <col min="7976" max="7976" width="10.85546875" style="204" customWidth="1"/>
    <col min="7977" max="7977" width="2" style="204" customWidth="1"/>
    <col min="7978" max="7994" width="10.85546875" style="204" customWidth="1"/>
    <col min="7995" max="8000" width="12.5703125" style="204" customWidth="1"/>
    <col min="8001" max="8054" width="0" style="204" hidden="1" customWidth="1"/>
    <col min="8055" max="8192" width="11.42578125" style="204"/>
    <col min="8193" max="8193" width="29" style="204" customWidth="1"/>
    <col min="8194" max="8194" width="23.28515625" style="204" bestFit="1" customWidth="1"/>
    <col min="8195" max="8195" width="11.28515625" style="204" customWidth="1"/>
    <col min="8196" max="8196" width="9.85546875" style="204" customWidth="1"/>
    <col min="8197" max="8198" width="10.140625" style="204" customWidth="1"/>
    <col min="8199" max="8199" width="10.42578125" style="204" customWidth="1"/>
    <col min="8200" max="8200" width="9.42578125" style="204" customWidth="1"/>
    <col min="8201" max="8201" width="10.7109375" style="204" customWidth="1"/>
    <col min="8202" max="8204" width="8.7109375" style="204" customWidth="1"/>
    <col min="8205" max="8205" width="8.85546875" style="204" customWidth="1"/>
    <col min="8206" max="8213" width="8.7109375" style="204" customWidth="1"/>
    <col min="8214" max="8214" width="11.85546875" style="204" customWidth="1"/>
    <col min="8215" max="8215" width="12.5703125" style="204" customWidth="1"/>
    <col min="8216" max="8216" width="12.7109375" style="204" customWidth="1"/>
    <col min="8217" max="8217" width="9.28515625" style="204" customWidth="1"/>
    <col min="8218" max="8218" width="12.28515625" style="204" customWidth="1"/>
    <col min="8219" max="8219" width="9.7109375" style="204" customWidth="1"/>
    <col min="8220" max="8220" width="8.7109375" style="204" customWidth="1"/>
    <col min="8221" max="8221" width="13.140625" style="204" customWidth="1"/>
    <col min="8222" max="8222" width="12.85546875" style="204" customWidth="1"/>
    <col min="8223" max="8223" width="10.85546875" style="204" customWidth="1"/>
    <col min="8224" max="8225" width="11.5703125" style="204" customWidth="1"/>
    <col min="8226" max="8226" width="11.7109375" style="204" customWidth="1"/>
    <col min="8227" max="8227" width="11.85546875" style="204" customWidth="1"/>
    <col min="8228" max="8228" width="10.7109375" style="204" customWidth="1"/>
    <col min="8229" max="8229" width="12.7109375" style="204" customWidth="1"/>
    <col min="8230" max="8231" width="10.7109375" style="204" customWidth="1"/>
    <col min="8232" max="8232" width="10.85546875" style="204" customWidth="1"/>
    <col min="8233" max="8233" width="2" style="204" customWidth="1"/>
    <col min="8234" max="8250" width="10.85546875" style="204" customWidth="1"/>
    <col min="8251" max="8256" width="12.5703125" style="204" customWidth="1"/>
    <col min="8257" max="8310" width="0" style="204" hidden="1" customWidth="1"/>
    <col min="8311" max="8448" width="11.42578125" style="204"/>
    <col min="8449" max="8449" width="29" style="204" customWidth="1"/>
    <col min="8450" max="8450" width="23.28515625" style="204" bestFit="1" customWidth="1"/>
    <col min="8451" max="8451" width="11.28515625" style="204" customWidth="1"/>
    <col min="8452" max="8452" width="9.85546875" style="204" customWidth="1"/>
    <col min="8453" max="8454" width="10.140625" style="204" customWidth="1"/>
    <col min="8455" max="8455" width="10.42578125" style="204" customWidth="1"/>
    <col min="8456" max="8456" width="9.42578125" style="204" customWidth="1"/>
    <col min="8457" max="8457" width="10.7109375" style="204" customWidth="1"/>
    <col min="8458" max="8460" width="8.7109375" style="204" customWidth="1"/>
    <col min="8461" max="8461" width="8.85546875" style="204" customWidth="1"/>
    <col min="8462" max="8469" width="8.7109375" style="204" customWidth="1"/>
    <col min="8470" max="8470" width="11.85546875" style="204" customWidth="1"/>
    <col min="8471" max="8471" width="12.5703125" style="204" customWidth="1"/>
    <col min="8472" max="8472" width="12.7109375" style="204" customWidth="1"/>
    <col min="8473" max="8473" width="9.28515625" style="204" customWidth="1"/>
    <col min="8474" max="8474" width="12.28515625" style="204" customWidth="1"/>
    <col min="8475" max="8475" width="9.7109375" style="204" customWidth="1"/>
    <col min="8476" max="8476" width="8.7109375" style="204" customWidth="1"/>
    <col min="8477" max="8477" width="13.140625" style="204" customWidth="1"/>
    <col min="8478" max="8478" width="12.85546875" style="204" customWidth="1"/>
    <col min="8479" max="8479" width="10.85546875" style="204" customWidth="1"/>
    <col min="8480" max="8481" width="11.5703125" style="204" customWidth="1"/>
    <col min="8482" max="8482" width="11.7109375" style="204" customWidth="1"/>
    <col min="8483" max="8483" width="11.85546875" style="204" customWidth="1"/>
    <col min="8484" max="8484" width="10.7109375" style="204" customWidth="1"/>
    <col min="8485" max="8485" width="12.7109375" style="204" customWidth="1"/>
    <col min="8486" max="8487" width="10.7109375" style="204" customWidth="1"/>
    <col min="8488" max="8488" width="10.85546875" style="204" customWidth="1"/>
    <col min="8489" max="8489" width="2" style="204" customWidth="1"/>
    <col min="8490" max="8506" width="10.85546875" style="204" customWidth="1"/>
    <col min="8507" max="8512" width="12.5703125" style="204" customWidth="1"/>
    <col min="8513" max="8566" width="0" style="204" hidden="1" customWidth="1"/>
    <col min="8567" max="8704" width="11.42578125" style="204"/>
    <col min="8705" max="8705" width="29" style="204" customWidth="1"/>
    <col min="8706" max="8706" width="23.28515625" style="204" bestFit="1" customWidth="1"/>
    <col min="8707" max="8707" width="11.28515625" style="204" customWidth="1"/>
    <col min="8708" max="8708" width="9.85546875" style="204" customWidth="1"/>
    <col min="8709" max="8710" width="10.140625" style="204" customWidth="1"/>
    <col min="8711" max="8711" width="10.42578125" style="204" customWidth="1"/>
    <col min="8712" max="8712" width="9.42578125" style="204" customWidth="1"/>
    <col min="8713" max="8713" width="10.7109375" style="204" customWidth="1"/>
    <col min="8714" max="8716" width="8.7109375" style="204" customWidth="1"/>
    <col min="8717" max="8717" width="8.85546875" style="204" customWidth="1"/>
    <col min="8718" max="8725" width="8.7109375" style="204" customWidth="1"/>
    <col min="8726" max="8726" width="11.85546875" style="204" customWidth="1"/>
    <col min="8727" max="8727" width="12.5703125" style="204" customWidth="1"/>
    <col min="8728" max="8728" width="12.7109375" style="204" customWidth="1"/>
    <col min="8729" max="8729" width="9.28515625" style="204" customWidth="1"/>
    <col min="8730" max="8730" width="12.28515625" style="204" customWidth="1"/>
    <col min="8731" max="8731" width="9.7109375" style="204" customWidth="1"/>
    <col min="8732" max="8732" width="8.7109375" style="204" customWidth="1"/>
    <col min="8733" max="8733" width="13.140625" style="204" customWidth="1"/>
    <col min="8734" max="8734" width="12.85546875" style="204" customWidth="1"/>
    <col min="8735" max="8735" width="10.85546875" style="204" customWidth="1"/>
    <col min="8736" max="8737" width="11.5703125" style="204" customWidth="1"/>
    <col min="8738" max="8738" width="11.7109375" style="204" customWidth="1"/>
    <col min="8739" max="8739" width="11.85546875" style="204" customWidth="1"/>
    <col min="8740" max="8740" width="10.7109375" style="204" customWidth="1"/>
    <col min="8741" max="8741" width="12.7109375" style="204" customWidth="1"/>
    <col min="8742" max="8743" width="10.7109375" style="204" customWidth="1"/>
    <col min="8744" max="8744" width="10.85546875" style="204" customWidth="1"/>
    <col min="8745" max="8745" width="2" style="204" customWidth="1"/>
    <col min="8746" max="8762" width="10.85546875" style="204" customWidth="1"/>
    <col min="8763" max="8768" width="12.5703125" style="204" customWidth="1"/>
    <col min="8769" max="8822" width="0" style="204" hidden="1" customWidth="1"/>
    <col min="8823" max="8960" width="11.42578125" style="204"/>
    <col min="8961" max="8961" width="29" style="204" customWidth="1"/>
    <col min="8962" max="8962" width="23.28515625" style="204" bestFit="1" customWidth="1"/>
    <col min="8963" max="8963" width="11.28515625" style="204" customWidth="1"/>
    <col min="8964" max="8964" width="9.85546875" style="204" customWidth="1"/>
    <col min="8965" max="8966" width="10.140625" style="204" customWidth="1"/>
    <col min="8967" max="8967" width="10.42578125" style="204" customWidth="1"/>
    <col min="8968" max="8968" width="9.42578125" style="204" customWidth="1"/>
    <col min="8969" max="8969" width="10.7109375" style="204" customWidth="1"/>
    <col min="8970" max="8972" width="8.7109375" style="204" customWidth="1"/>
    <col min="8973" max="8973" width="8.85546875" style="204" customWidth="1"/>
    <col min="8974" max="8981" width="8.7109375" style="204" customWidth="1"/>
    <col min="8982" max="8982" width="11.85546875" style="204" customWidth="1"/>
    <col min="8983" max="8983" width="12.5703125" style="204" customWidth="1"/>
    <col min="8984" max="8984" width="12.7109375" style="204" customWidth="1"/>
    <col min="8985" max="8985" width="9.28515625" style="204" customWidth="1"/>
    <col min="8986" max="8986" width="12.28515625" style="204" customWidth="1"/>
    <col min="8987" max="8987" width="9.7109375" style="204" customWidth="1"/>
    <col min="8988" max="8988" width="8.7109375" style="204" customWidth="1"/>
    <col min="8989" max="8989" width="13.140625" style="204" customWidth="1"/>
    <col min="8990" max="8990" width="12.85546875" style="204" customWidth="1"/>
    <col min="8991" max="8991" width="10.85546875" style="204" customWidth="1"/>
    <col min="8992" max="8993" width="11.5703125" style="204" customWidth="1"/>
    <col min="8994" max="8994" width="11.7109375" style="204" customWidth="1"/>
    <col min="8995" max="8995" width="11.85546875" style="204" customWidth="1"/>
    <col min="8996" max="8996" width="10.7109375" style="204" customWidth="1"/>
    <col min="8997" max="8997" width="12.7109375" style="204" customWidth="1"/>
    <col min="8998" max="8999" width="10.7109375" style="204" customWidth="1"/>
    <col min="9000" max="9000" width="10.85546875" style="204" customWidth="1"/>
    <col min="9001" max="9001" width="2" style="204" customWidth="1"/>
    <col min="9002" max="9018" width="10.85546875" style="204" customWidth="1"/>
    <col min="9019" max="9024" width="12.5703125" style="204" customWidth="1"/>
    <col min="9025" max="9078" width="0" style="204" hidden="1" customWidth="1"/>
    <col min="9079" max="9216" width="11.42578125" style="204"/>
    <col min="9217" max="9217" width="29" style="204" customWidth="1"/>
    <col min="9218" max="9218" width="23.28515625" style="204" bestFit="1" customWidth="1"/>
    <col min="9219" max="9219" width="11.28515625" style="204" customWidth="1"/>
    <col min="9220" max="9220" width="9.85546875" style="204" customWidth="1"/>
    <col min="9221" max="9222" width="10.140625" style="204" customWidth="1"/>
    <col min="9223" max="9223" width="10.42578125" style="204" customWidth="1"/>
    <col min="9224" max="9224" width="9.42578125" style="204" customWidth="1"/>
    <col min="9225" max="9225" width="10.7109375" style="204" customWidth="1"/>
    <col min="9226" max="9228" width="8.7109375" style="204" customWidth="1"/>
    <col min="9229" max="9229" width="8.85546875" style="204" customWidth="1"/>
    <col min="9230" max="9237" width="8.7109375" style="204" customWidth="1"/>
    <col min="9238" max="9238" width="11.85546875" style="204" customWidth="1"/>
    <col min="9239" max="9239" width="12.5703125" style="204" customWidth="1"/>
    <col min="9240" max="9240" width="12.7109375" style="204" customWidth="1"/>
    <col min="9241" max="9241" width="9.28515625" style="204" customWidth="1"/>
    <col min="9242" max="9242" width="12.28515625" style="204" customWidth="1"/>
    <col min="9243" max="9243" width="9.7109375" style="204" customWidth="1"/>
    <col min="9244" max="9244" width="8.7109375" style="204" customWidth="1"/>
    <col min="9245" max="9245" width="13.140625" style="204" customWidth="1"/>
    <col min="9246" max="9246" width="12.85546875" style="204" customWidth="1"/>
    <col min="9247" max="9247" width="10.85546875" style="204" customWidth="1"/>
    <col min="9248" max="9249" width="11.5703125" style="204" customWidth="1"/>
    <col min="9250" max="9250" width="11.7109375" style="204" customWidth="1"/>
    <col min="9251" max="9251" width="11.85546875" style="204" customWidth="1"/>
    <col min="9252" max="9252" width="10.7109375" style="204" customWidth="1"/>
    <col min="9253" max="9253" width="12.7109375" style="204" customWidth="1"/>
    <col min="9254" max="9255" width="10.7109375" style="204" customWidth="1"/>
    <col min="9256" max="9256" width="10.85546875" style="204" customWidth="1"/>
    <col min="9257" max="9257" width="2" style="204" customWidth="1"/>
    <col min="9258" max="9274" width="10.85546875" style="204" customWidth="1"/>
    <col min="9275" max="9280" width="12.5703125" style="204" customWidth="1"/>
    <col min="9281" max="9334" width="0" style="204" hidden="1" customWidth="1"/>
    <col min="9335" max="9472" width="11.42578125" style="204"/>
    <col min="9473" max="9473" width="29" style="204" customWidth="1"/>
    <col min="9474" max="9474" width="23.28515625" style="204" bestFit="1" customWidth="1"/>
    <col min="9475" max="9475" width="11.28515625" style="204" customWidth="1"/>
    <col min="9476" max="9476" width="9.85546875" style="204" customWidth="1"/>
    <col min="9477" max="9478" width="10.140625" style="204" customWidth="1"/>
    <col min="9479" max="9479" width="10.42578125" style="204" customWidth="1"/>
    <col min="9480" max="9480" width="9.42578125" style="204" customWidth="1"/>
    <col min="9481" max="9481" width="10.7109375" style="204" customWidth="1"/>
    <col min="9482" max="9484" width="8.7109375" style="204" customWidth="1"/>
    <col min="9485" max="9485" width="8.85546875" style="204" customWidth="1"/>
    <col min="9486" max="9493" width="8.7109375" style="204" customWidth="1"/>
    <col min="9494" max="9494" width="11.85546875" style="204" customWidth="1"/>
    <col min="9495" max="9495" width="12.5703125" style="204" customWidth="1"/>
    <col min="9496" max="9496" width="12.7109375" style="204" customWidth="1"/>
    <col min="9497" max="9497" width="9.28515625" style="204" customWidth="1"/>
    <col min="9498" max="9498" width="12.28515625" style="204" customWidth="1"/>
    <col min="9499" max="9499" width="9.7109375" style="204" customWidth="1"/>
    <col min="9500" max="9500" width="8.7109375" style="204" customWidth="1"/>
    <col min="9501" max="9501" width="13.140625" style="204" customWidth="1"/>
    <col min="9502" max="9502" width="12.85546875" style="204" customWidth="1"/>
    <col min="9503" max="9503" width="10.85546875" style="204" customWidth="1"/>
    <col min="9504" max="9505" width="11.5703125" style="204" customWidth="1"/>
    <col min="9506" max="9506" width="11.7109375" style="204" customWidth="1"/>
    <col min="9507" max="9507" width="11.85546875" style="204" customWidth="1"/>
    <col min="9508" max="9508" width="10.7109375" style="204" customWidth="1"/>
    <col min="9509" max="9509" width="12.7109375" style="204" customWidth="1"/>
    <col min="9510" max="9511" width="10.7109375" style="204" customWidth="1"/>
    <col min="9512" max="9512" width="10.85546875" style="204" customWidth="1"/>
    <col min="9513" max="9513" width="2" style="204" customWidth="1"/>
    <col min="9514" max="9530" width="10.85546875" style="204" customWidth="1"/>
    <col min="9531" max="9536" width="12.5703125" style="204" customWidth="1"/>
    <col min="9537" max="9590" width="0" style="204" hidden="1" customWidth="1"/>
    <col min="9591" max="9728" width="11.42578125" style="204"/>
    <col min="9729" max="9729" width="29" style="204" customWidth="1"/>
    <col min="9730" max="9730" width="23.28515625" style="204" bestFit="1" customWidth="1"/>
    <col min="9731" max="9731" width="11.28515625" style="204" customWidth="1"/>
    <col min="9732" max="9732" width="9.85546875" style="204" customWidth="1"/>
    <col min="9733" max="9734" width="10.140625" style="204" customWidth="1"/>
    <col min="9735" max="9735" width="10.42578125" style="204" customWidth="1"/>
    <col min="9736" max="9736" width="9.42578125" style="204" customWidth="1"/>
    <col min="9737" max="9737" width="10.7109375" style="204" customWidth="1"/>
    <col min="9738" max="9740" width="8.7109375" style="204" customWidth="1"/>
    <col min="9741" max="9741" width="8.85546875" style="204" customWidth="1"/>
    <col min="9742" max="9749" width="8.7109375" style="204" customWidth="1"/>
    <col min="9750" max="9750" width="11.85546875" style="204" customWidth="1"/>
    <col min="9751" max="9751" width="12.5703125" style="204" customWidth="1"/>
    <col min="9752" max="9752" width="12.7109375" style="204" customWidth="1"/>
    <col min="9753" max="9753" width="9.28515625" style="204" customWidth="1"/>
    <col min="9754" max="9754" width="12.28515625" style="204" customWidth="1"/>
    <col min="9755" max="9755" width="9.7109375" style="204" customWidth="1"/>
    <col min="9756" max="9756" width="8.7109375" style="204" customWidth="1"/>
    <col min="9757" max="9757" width="13.140625" style="204" customWidth="1"/>
    <col min="9758" max="9758" width="12.85546875" style="204" customWidth="1"/>
    <col min="9759" max="9759" width="10.85546875" style="204" customWidth="1"/>
    <col min="9760" max="9761" width="11.5703125" style="204" customWidth="1"/>
    <col min="9762" max="9762" width="11.7109375" style="204" customWidth="1"/>
    <col min="9763" max="9763" width="11.85546875" style="204" customWidth="1"/>
    <col min="9764" max="9764" width="10.7109375" style="204" customWidth="1"/>
    <col min="9765" max="9765" width="12.7109375" style="204" customWidth="1"/>
    <col min="9766" max="9767" width="10.7109375" style="204" customWidth="1"/>
    <col min="9768" max="9768" width="10.85546875" style="204" customWidth="1"/>
    <col min="9769" max="9769" width="2" style="204" customWidth="1"/>
    <col min="9770" max="9786" width="10.85546875" style="204" customWidth="1"/>
    <col min="9787" max="9792" width="12.5703125" style="204" customWidth="1"/>
    <col min="9793" max="9846" width="0" style="204" hidden="1" customWidth="1"/>
    <col min="9847" max="9984" width="11.42578125" style="204"/>
    <col min="9985" max="9985" width="29" style="204" customWidth="1"/>
    <col min="9986" max="9986" width="23.28515625" style="204" bestFit="1" customWidth="1"/>
    <col min="9987" max="9987" width="11.28515625" style="204" customWidth="1"/>
    <col min="9988" max="9988" width="9.85546875" style="204" customWidth="1"/>
    <col min="9989" max="9990" width="10.140625" style="204" customWidth="1"/>
    <col min="9991" max="9991" width="10.42578125" style="204" customWidth="1"/>
    <col min="9992" max="9992" width="9.42578125" style="204" customWidth="1"/>
    <col min="9993" max="9993" width="10.7109375" style="204" customWidth="1"/>
    <col min="9994" max="9996" width="8.7109375" style="204" customWidth="1"/>
    <col min="9997" max="9997" width="8.85546875" style="204" customWidth="1"/>
    <col min="9998" max="10005" width="8.7109375" style="204" customWidth="1"/>
    <col min="10006" max="10006" width="11.85546875" style="204" customWidth="1"/>
    <col min="10007" max="10007" width="12.5703125" style="204" customWidth="1"/>
    <col min="10008" max="10008" width="12.7109375" style="204" customWidth="1"/>
    <col min="10009" max="10009" width="9.28515625" style="204" customWidth="1"/>
    <col min="10010" max="10010" width="12.28515625" style="204" customWidth="1"/>
    <col min="10011" max="10011" width="9.7109375" style="204" customWidth="1"/>
    <col min="10012" max="10012" width="8.7109375" style="204" customWidth="1"/>
    <col min="10013" max="10013" width="13.140625" style="204" customWidth="1"/>
    <col min="10014" max="10014" width="12.85546875" style="204" customWidth="1"/>
    <col min="10015" max="10015" width="10.85546875" style="204" customWidth="1"/>
    <col min="10016" max="10017" width="11.5703125" style="204" customWidth="1"/>
    <col min="10018" max="10018" width="11.7109375" style="204" customWidth="1"/>
    <col min="10019" max="10019" width="11.85546875" style="204" customWidth="1"/>
    <col min="10020" max="10020" width="10.7109375" style="204" customWidth="1"/>
    <col min="10021" max="10021" width="12.7109375" style="204" customWidth="1"/>
    <col min="10022" max="10023" width="10.7109375" style="204" customWidth="1"/>
    <col min="10024" max="10024" width="10.85546875" style="204" customWidth="1"/>
    <col min="10025" max="10025" width="2" style="204" customWidth="1"/>
    <col min="10026" max="10042" width="10.85546875" style="204" customWidth="1"/>
    <col min="10043" max="10048" width="12.5703125" style="204" customWidth="1"/>
    <col min="10049" max="10102" width="0" style="204" hidden="1" customWidth="1"/>
    <col min="10103" max="10240" width="11.42578125" style="204"/>
    <col min="10241" max="10241" width="29" style="204" customWidth="1"/>
    <col min="10242" max="10242" width="23.28515625" style="204" bestFit="1" customWidth="1"/>
    <col min="10243" max="10243" width="11.28515625" style="204" customWidth="1"/>
    <col min="10244" max="10244" width="9.85546875" style="204" customWidth="1"/>
    <col min="10245" max="10246" width="10.140625" style="204" customWidth="1"/>
    <col min="10247" max="10247" width="10.42578125" style="204" customWidth="1"/>
    <col min="10248" max="10248" width="9.42578125" style="204" customWidth="1"/>
    <col min="10249" max="10249" width="10.7109375" style="204" customWidth="1"/>
    <col min="10250" max="10252" width="8.7109375" style="204" customWidth="1"/>
    <col min="10253" max="10253" width="8.85546875" style="204" customWidth="1"/>
    <col min="10254" max="10261" width="8.7109375" style="204" customWidth="1"/>
    <col min="10262" max="10262" width="11.85546875" style="204" customWidth="1"/>
    <col min="10263" max="10263" width="12.5703125" style="204" customWidth="1"/>
    <col min="10264" max="10264" width="12.7109375" style="204" customWidth="1"/>
    <col min="10265" max="10265" width="9.28515625" style="204" customWidth="1"/>
    <col min="10266" max="10266" width="12.28515625" style="204" customWidth="1"/>
    <col min="10267" max="10267" width="9.7109375" style="204" customWidth="1"/>
    <col min="10268" max="10268" width="8.7109375" style="204" customWidth="1"/>
    <col min="10269" max="10269" width="13.140625" style="204" customWidth="1"/>
    <col min="10270" max="10270" width="12.85546875" style="204" customWidth="1"/>
    <col min="10271" max="10271" width="10.85546875" style="204" customWidth="1"/>
    <col min="10272" max="10273" width="11.5703125" style="204" customWidth="1"/>
    <col min="10274" max="10274" width="11.7109375" style="204" customWidth="1"/>
    <col min="10275" max="10275" width="11.85546875" style="204" customWidth="1"/>
    <col min="10276" max="10276" width="10.7109375" style="204" customWidth="1"/>
    <col min="10277" max="10277" width="12.7109375" style="204" customWidth="1"/>
    <col min="10278" max="10279" width="10.7109375" style="204" customWidth="1"/>
    <col min="10280" max="10280" width="10.85546875" style="204" customWidth="1"/>
    <col min="10281" max="10281" width="2" style="204" customWidth="1"/>
    <col min="10282" max="10298" width="10.85546875" style="204" customWidth="1"/>
    <col min="10299" max="10304" width="12.5703125" style="204" customWidth="1"/>
    <col min="10305" max="10358" width="0" style="204" hidden="1" customWidth="1"/>
    <col min="10359" max="10496" width="11.42578125" style="204"/>
    <col min="10497" max="10497" width="29" style="204" customWidth="1"/>
    <col min="10498" max="10498" width="23.28515625" style="204" bestFit="1" customWidth="1"/>
    <col min="10499" max="10499" width="11.28515625" style="204" customWidth="1"/>
    <col min="10500" max="10500" width="9.85546875" style="204" customWidth="1"/>
    <col min="10501" max="10502" width="10.140625" style="204" customWidth="1"/>
    <col min="10503" max="10503" width="10.42578125" style="204" customWidth="1"/>
    <col min="10504" max="10504" width="9.42578125" style="204" customWidth="1"/>
    <col min="10505" max="10505" width="10.7109375" style="204" customWidth="1"/>
    <col min="10506" max="10508" width="8.7109375" style="204" customWidth="1"/>
    <col min="10509" max="10509" width="8.85546875" style="204" customWidth="1"/>
    <col min="10510" max="10517" width="8.7109375" style="204" customWidth="1"/>
    <col min="10518" max="10518" width="11.85546875" style="204" customWidth="1"/>
    <col min="10519" max="10519" width="12.5703125" style="204" customWidth="1"/>
    <col min="10520" max="10520" width="12.7109375" style="204" customWidth="1"/>
    <col min="10521" max="10521" width="9.28515625" style="204" customWidth="1"/>
    <col min="10522" max="10522" width="12.28515625" style="204" customWidth="1"/>
    <col min="10523" max="10523" width="9.7109375" style="204" customWidth="1"/>
    <col min="10524" max="10524" width="8.7109375" style="204" customWidth="1"/>
    <col min="10525" max="10525" width="13.140625" style="204" customWidth="1"/>
    <col min="10526" max="10526" width="12.85546875" style="204" customWidth="1"/>
    <col min="10527" max="10527" width="10.85546875" style="204" customWidth="1"/>
    <col min="10528" max="10529" width="11.5703125" style="204" customWidth="1"/>
    <col min="10530" max="10530" width="11.7109375" style="204" customWidth="1"/>
    <col min="10531" max="10531" width="11.85546875" style="204" customWidth="1"/>
    <col min="10532" max="10532" width="10.7109375" style="204" customWidth="1"/>
    <col min="10533" max="10533" width="12.7109375" style="204" customWidth="1"/>
    <col min="10534" max="10535" width="10.7109375" style="204" customWidth="1"/>
    <col min="10536" max="10536" width="10.85546875" style="204" customWidth="1"/>
    <col min="10537" max="10537" width="2" style="204" customWidth="1"/>
    <col min="10538" max="10554" width="10.85546875" style="204" customWidth="1"/>
    <col min="10555" max="10560" width="12.5703125" style="204" customWidth="1"/>
    <col min="10561" max="10614" width="0" style="204" hidden="1" customWidth="1"/>
    <col min="10615" max="10752" width="11.42578125" style="204"/>
    <col min="10753" max="10753" width="29" style="204" customWidth="1"/>
    <col min="10754" max="10754" width="23.28515625" style="204" bestFit="1" customWidth="1"/>
    <col min="10755" max="10755" width="11.28515625" style="204" customWidth="1"/>
    <col min="10756" max="10756" width="9.85546875" style="204" customWidth="1"/>
    <col min="10757" max="10758" width="10.140625" style="204" customWidth="1"/>
    <col min="10759" max="10759" width="10.42578125" style="204" customWidth="1"/>
    <col min="10760" max="10760" width="9.42578125" style="204" customWidth="1"/>
    <col min="10761" max="10761" width="10.7109375" style="204" customWidth="1"/>
    <col min="10762" max="10764" width="8.7109375" style="204" customWidth="1"/>
    <col min="10765" max="10765" width="8.85546875" style="204" customWidth="1"/>
    <col min="10766" max="10773" width="8.7109375" style="204" customWidth="1"/>
    <col min="10774" max="10774" width="11.85546875" style="204" customWidth="1"/>
    <col min="10775" max="10775" width="12.5703125" style="204" customWidth="1"/>
    <col min="10776" max="10776" width="12.7109375" style="204" customWidth="1"/>
    <col min="10777" max="10777" width="9.28515625" style="204" customWidth="1"/>
    <col min="10778" max="10778" width="12.28515625" style="204" customWidth="1"/>
    <col min="10779" max="10779" width="9.7109375" style="204" customWidth="1"/>
    <col min="10780" max="10780" width="8.7109375" style="204" customWidth="1"/>
    <col min="10781" max="10781" width="13.140625" style="204" customWidth="1"/>
    <col min="10782" max="10782" width="12.85546875" style="204" customWidth="1"/>
    <col min="10783" max="10783" width="10.85546875" style="204" customWidth="1"/>
    <col min="10784" max="10785" width="11.5703125" style="204" customWidth="1"/>
    <col min="10786" max="10786" width="11.7109375" style="204" customWidth="1"/>
    <col min="10787" max="10787" width="11.85546875" style="204" customWidth="1"/>
    <col min="10788" max="10788" width="10.7109375" style="204" customWidth="1"/>
    <col min="10789" max="10789" width="12.7109375" style="204" customWidth="1"/>
    <col min="10790" max="10791" width="10.7109375" style="204" customWidth="1"/>
    <col min="10792" max="10792" width="10.85546875" style="204" customWidth="1"/>
    <col min="10793" max="10793" width="2" style="204" customWidth="1"/>
    <col min="10794" max="10810" width="10.85546875" style="204" customWidth="1"/>
    <col min="10811" max="10816" width="12.5703125" style="204" customWidth="1"/>
    <col min="10817" max="10870" width="0" style="204" hidden="1" customWidth="1"/>
    <col min="10871" max="11008" width="11.42578125" style="204"/>
    <col min="11009" max="11009" width="29" style="204" customWidth="1"/>
    <col min="11010" max="11010" width="23.28515625" style="204" bestFit="1" customWidth="1"/>
    <col min="11011" max="11011" width="11.28515625" style="204" customWidth="1"/>
    <col min="11012" max="11012" width="9.85546875" style="204" customWidth="1"/>
    <col min="11013" max="11014" width="10.140625" style="204" customWidth="1"/>
    <col min="11015" max="11015" width="10.42578125" style="204" customWidth="1"/>
    <col min="11016" max="11016" width="9.42578125" style="204" customWidth="1"/>
    <col min="11017" max="11017" width="10.7109375" style="204" customWidth="1"/>
    <col min="11018" max="11020" width="8.7109375" style="204" customWidth="1"/>
    <col min="11021" max="11021" width="8.85546875" style="204" customWidth="1"/>
    <col min="11022" max="11029" width="8.7109375" style="204" customWidth="1"/>
    <col min="11030" max="11030" width="11.85546875" style="204" customWidth="1"/>
    <col min="11031" max="11031" width="12.5703125" style="204" customWidth="1"/>
    <col min="11032" max="11032" width="12.7109375" style="204" customWidth="1"/>
    <col min="11033" max="11033" width="9.28515625" style="204" customWidth="1"/>
    <col min="11034" max="11034" width="12.28515625" style="204" customWidth="1"/>
    <col min="11035" max="11035" width="9.7109375" style="204" customWidth="1"/>
    <col min="11036" max="11036" width="8.7109375" style="204" customWidth="1"/>
    <col min="11037" max="11037" width="13.140625" style="204" customWidth="1"/>
    <col min="11038" max="11038" width="12.85546875" style="204" customWidth="1"/>
    <col min="11039" max="11039" width="10.85546875" style="204" customWidth="1"/>
    <col min="11040" max="11041" width="11.5703125" style="204" customWidth="1"/>
    <col min="11042" max="11042" width="11.7109375" style="204" customWidth="1"/>
    <col min="11043" max="11043" width="11.85546875" style="204" customWidth="1"/>
    <col min="11044" max="11044" width="10.7109375" style="204" customWidth="1"/>
    <col min="11045" max="11045" width="12.7109375" style="204" customWidth="1"/>
    <col min="11046" max="11047" width="10.7109375" style="204" customWidth="1"/>
    <col min="11048" max="11048" width="10.85546875" style="204" customWidth="1"/>
    <col min="11049" max="11049" width="2" style="204" customWidth="1"/>
    <col min="11050" max="11066" width="10.85546875" style="204" customWidth="1"/>
    <col min="11067" max="11072" width="12.5703125" style="204" customWidth="1"/>
    <col min="11073" max="11126" width="0" style="204" hidden="1" customWidth="1"/>
    <col min="11127" max="11264" width="11.42578125" style="204"/>
    <col min="11265" max="11265" width="29" style="204" customWidth="1"/>
    <col min="11266" max="11266" width="23.28515625" style="204" bestFit="1" customWidth="1"/>
    <col min="11267" max="11267" width="11.28515625" style="204" customWidth="1"/>
    <col min="11268" max="11268" width="9.85546875" style="204" customWidth="1"/>
    <col min="11269" max="11270" width="10.140625" style="204" customWidth="1"/>
    <col min="11271" max="11271" width="10.42578125" style="204" customWidth="1"/>
    <col min="11272" max="11272" width="9.42578125" style="204" customWidth="1"/>
    <col min="11273" max="11273" width="10.7109375" style="204" customWidth="1"/>
    <col min="11274" max="11276" width="8.7109375" style="204" customWidth="1"/>
    <col min="11277" max="11277" width="8.85546875" style="204" customWidth="1"/>
    <col min="11278" max="11285" width="8.7109375" style="204" customWidth="1"/>
    <col min="11286" max="11286" width="11.85546875" style="204" customWidth="1"/>
    <col min="11287" max="11287" width="12.5703125" style="204" customWidth="1"/>
    <col min="11288" max="11288" width="12.7109375" style="204" customWidth="1"/>
    <col min="11289" max="11289" width="9.28515625" style="204" customWidth="1"/>
    <col min="11290" max="11290" width="12.28515625" style="204" customWidth="1"/>
    <col min="11291" max="11291" width="9.7109375" style="204" customWidth="1"/>
    <col min="11292" max="11292" width="8.7109375" style="204" customWidth="1"/>
    <col min="11293" max="11293" width="13.140625" style="204" customWidth="1"/>
    <col min="11294" max="11294" width="12.85546875" style="204" customWidth="1"/>
    <col min="11295" max="11295" width="10.85546875" style="204" customWidth="1"/>
    <col min="11296" max="11297" width="11.5703125" style="204" customWidth="1"/>
    <col min="11298" max="11298" width="11.7109375" style="204" customWidth="1"/>
    <col min="11299" max="11299" width="11.85546875" style="204" customWidth="1"/>
    <col min="11300" max="11300" width="10.7109375" style="204" customWidth="1"/>
    <col min="11301" max="11301" width="12.7109375" style="204" customWidth="1"/>
    <col min="11302" max="11303" width="10.7109375" style="204" customWidth="1"/>
    <col min="11304" max="11304" width="10.85546875" style="204" customWidth="1"/>
    <col min="11305" max="11305" width="2" style="204" customWidth="1"/>
    <col min="11306" max="11322" width="10.85546875" style="204" customWidth="1"/>
    <col min="11323" max="11328" width="12.5703125" style="204" customWidth="1"/>
    <col min="11329" max="11382" width="0" style="204" hidden="1" customWidth="1"/>
    <col min="11383" max="11520" width="11.42578125" style="204"/>
    <col min="11521" max="11521" width="29" style="204" customWidth="1"/>
    <col min="11522" max="11522" width="23.28515625" style="204" bestFit="1" customWidth="1"/>
    <col min="11523" max="11523" width="11.28515625" style="204" customWidth="1"/>
    <col min="11524" max="11524" width="9.85546875" style="204" customWidth="1"/>
    <col min="11525" max="11526" width="10.140625" style="204" customWidth="1"/>
    <col min="11527" max="11527" width="10.42578125" style="204" customWidth="1"/>
    <col min="11528" max="11528" width="9.42578125" style="204" customWidth="1"/>
    <col min="11529" max="11529" width="10.7109375" style="204" customWidth="1"/>
    <col min="11530" max="11532" width="8.7109375" style="204" customWidth="1"/>
    <col min="11533" max="11533" width="8.85546875" style="204" customWidth="1"/>
    <col min="11534" max="11541" width="8.7109375" style="204" customWidth="1"/>
    <col min="11542" max="11542" width="11.85546875" style="204" customWidth="1"/>
    <col min="11543" max="11543" width="12.5703125" style="204" customWidth="1"/>
    <col min="11544" max="11544" width="12.7109375" style="204" customWidth="1"/>
    <col min="11545" max="11545" width="9.28515625" style="204" customWidth="1"/>
    <col min="11546" max="11546" width="12.28515625" style="204" customWidth="1"/>
    <col min="11547" max="11547" width="9.7109375" style="204" customWidth="1"/>
    <col min="11548" max="11548" width="8.7109375" style="204" customWidth="1"/>
    <col min="11549" max="11549" width="13.140625" style="204" customWidth="1"/>
    <col min="11550" max="11550" width="12.85546875" style="204" customWidth="1"/>
    <col min="11551" max="11551" width="10.85546875" style="204" customWidth="1"/>
    <col min="11552" max="11553" width="11.5703125" style="204" customWidth="1"/>
    <col min="11554" max="11554" width="11.7109375" style="204" customWidth="1"/>
    <col min="11555" max="11555" width="11.85546875" style="204" customWidth="1"/>
    <col min="11556" max="11556" width="10.7109375" style="204" customWidth="1"/>
    <col min="11557" max="11557" width="12.7109375" style="204" customWidth="1"/>
    <col min="11558" max="11559" width="10.7109375" style="204" customWidth="1"/>
    <col min="11560" max="11560" width="10.85546875" style="204" customWidth="1"/>
    <col min="11561" max="11561" width="2" style="204" customWidth="1"/>
    <col min="11562" max="11578" width="10.85546875" style="204" customWidth="1"/>
    <col min="11579" max="11584" width="12.5703125" style="204" customWidth="1"/>
    <col min="11585" max="11638" width="0" style="204" hidden="1" customWidth="1"/>
    <col min="11639" max="11776" width="11.42578125" style="204"/>
    <col min="11777" max="11777" width="29" style="204" customWidth="1"/>
    <col min="11778" max="11778" width="23.28515625" style="204" bestFit="1" customWidth="1"/>
    <col min="11779" max="11779" width="11.28515625" style="204" customWidth="1"/>
    <col min="11780" max="11780" width="9.85546875" style="204" customWidth="1"/>
    <col min="11781" max="11782" width="10.140625" style="204" customWidth="1"/>
    <col min="11783" max="11783" width="10.42578125" style="204" customWidth="1"/>
    <col min="11784" max="11784" width="9.42578125" style="204" customWidth="1"/>
    <col min="11785" max="11785" width="10.7109375" style="204" customWidth="1"/>
    <col min="11786" max="11788" width="8.7109375" style="204" customWidth="1"/>
    <col min="11789" max="11789" width="8.85546875" style="204" customWidth="1"/>
    <col min="11790" max="11797" width="8.7109375" style="204" customWidth="1"/>
    <col min="11798" max="11798" width="11.85546875" style="204" customWidth="1"/>
    <col min="11799" max="11799" width="12.5703125" style="204" customWidth="1"/>
    <col min="11800" max="11800" width="12.7109375" style="204" customWidth="1"/>
    <col min="11801" max="11801" width="9.28515625" style="204" customWidth="1"/>
    <col min="11802" max="11802" width="12.28515625" style="204" customWidth="1"/>
    <col min="11803" max="11803" width="9.7109375" style="204" customWidth="1"/>
    <col min="11804" max="11804" width="8.7109375" style="204" customWidth="1"/>
    <col min="11805" max="11805" width="13.140625" style="204" customWidth="1"/>
    <col min="11806" max="11806" width="12.85546875" style="204" customWidth="1"/>
    <col min="11807" max="11807" width="10.85546875" style="204" customWidth="1"/>
    <col min="11808" max="11809" width="11.5703125" style="204" customWidth="1"/>
    <col min="11810" max="11810" width="11.7109375" style="204" customWidth="1"/>
    <col min="11811" max="11811" width="11.85546875" style="204" customWidth="1"/>
    <col min="11812" max="11812" width="10.7109375" style="204" customWidth="1"/>
    <col min="11813" max="11813" width="12.7109375" style="204" customWidth="1"/>
    <col min="11814" max="11815" width="10.7109375" style="204" customWidth="1"/>
    <col min="11816" max="11816" width="10.85546875" style="204" customWidth="1"/>
    <col min="11817" max="11817" width="2" style="204" customWidth="1"/>
    <col min="11818" max="11834" width="10.85546875" style="204" customWidth="1"/>
    <col min="11835" max="11840" width="12.5703125" style="204" customWidth="1"/>
    <col min="11841" max="11894" width="0" style="204" hidden="1" customWidth="1"/>
    <col min="11895" max="12032" width="11.42578125" style="204"/>
    <col min="12033" max="12033" width="29" style="204" customWidth="1"/>
    <col min="12034" max="12034" width="23.28515625" style="204" bestFit="1" customWidth="1"/>
    <col min="12035" max="12035" width="11.28515625" style="204" customWidth="1"/>
    <col min="12036" max="12036" width="9.85546875" style="204" customWidth="1"/>
    <col min="12037" max="12038" width="10.140625" style="204" customWidth="1"/>
    <col min="12039" max="12039" width="10.42578125" style="204" customWidth="1"/>
    <col min="12040" max="12040" width="9.42578125" style="204" customWidth="1"/>
    <col min="12041" max="12041" width="10.7109375" style="204" customWidth="1"/>
    <col min="12042" max="12044" width="8.7109375" style="204" customWidth="1"/>
    <col min="12045" max="12045" width="8.85546875" style="204" customWidth="1"/>
    <col min="12046" max="12053" width="8.7109375" style="204" customWidth="1"/>
    <col min="12054" max="12054" width="11.85546875" style="204" customWidth="1"/>
    <col min="12055" max="12055" width="12.5703125" style="204" customWidth="1"/>
    <col min="12056" max="12056" width="12.7109375" style="204" customWidth="1"/>
    <col min="12057" max="12057" width="9.28515625" style="204" customWidth="1"/>
    <col min="12058" max="12058" width="12.28515625" style="204" customWidth="1"/>
    <col min="12059" max="12059" width="9.7109375" style="204" customWidth="1"/>
    <col min="12060" max="12060" width="8.7109375" style="204" customWidth="1"/>
    <col min="12061" max="12061" width="13.140625" style="204" customWidth="1"/>
    <col min="12062" max="12062" width="12.85546875" style="204" customWidth="1"/>
    <col min="12063" max="12063" width="10.85546875" style="204" customWidth="1"/>
    <col min="12064" max="12065" width="11.5703125" style="204" customWidth="1"/>
    <col min="12066" max="12066" width="11.7109375" style="204" customWidth="1"/>
    <col min="12067" max="12067" width="11.85546875" style="204" customWidth="1"/>
    <col min="12068" max="12068" width="10.7109375" style="204" customWidth="1"/>
    <col min="12069" max="12069" width="12.7109375" style="204" customWidth="1"/>
    <col min="12070" max="12071" width="10.7109375" style="204" customWidth="1"/>
    <col min="12072" max="12072" width="10.85546875" style="204" customWidth="1"/>
    <col min="12073" max="12073" width="2" style="204" customWidth="1"/>
    <col min="12074" max="12090" width="10.85546875" style="204" customWidth="1"/>
    <col min="12091" max="12096" width="12.5703125" style="204" customWidth="1"/>
    <col min="12097" max="12150" width="0" style="204" hidden="1" customWidth="1"/>
    <col min="12151" max="12288" width="11.42578125" style="204"/>
    <col min="12289" max="12289" width="29" style="204" customWidth="1"/>
    <col min="12290" max="12290" width="23.28515625" style="204" bestFit="1" customWidth="1"/>
    <col min="12291" max="12291" width="11.28515625" style="204" customWidth="1"/>
    <col min="12292" max="12292" width="9.85546875" style="204" customWidth="1"/>
    <col min="12293" max="12294" width="10.140625" style="204" customWidth="1"/>
    <col min="12295" max="12295" width="10.42578125" style="204" customWidth="1"/>
    <col min="12296" max="12296" width="9.42578125" style="204" customWidth="1"/>
    <col min="12297" max="12297" width="10.7109375" style="204" customWidth="1"/>
    <col min="12298" max="12300" width="8.7109375" style="204" customWidth="1"/>
    <col min="12301" max="12301" width="8.85546875" style="204" customWidth="1"/>
    <col min="12302" max="12309" width="8.7109375" style="204" customWidth="1"/>
    <col min="12310" max="12310" width="11.85546875" style="204" customWidth="1"/>
    <col min="12311" max="12311" width="12.5703125" style="204" customWidth="1"/>
    <col min="12312" max="12312" width="12.7109375" style="204" customWidth="1"/>
    <col min="12313" max="12313" width="9.28515625" style="204" customWidth="1"/>
    <col min="12314" max="12314" width="12.28515625" style="204" customWidth="1"/>
    <col min="12315" max="12315" width="9.7109375" style="204" customWidth="1"/>
    <col min="12316" max="12316" width="8.7109375" style="204" customWidth="1"/>
    <col min="12317" max="12317" width="13.140625" style="204" customWidth="1"/>
    <col min="12318" max="12318" width="12.85546875" style="204" customWidth="1"/>
    <col min="12319" max="12319" width="10.85546875" style="204" customWidth="1"/>
    <col min="12320" max="12321" width="11.5703125" style="204" customWidth="1"/>
    <col min="12322" max="12322" width="11.7109375" style="204" customWidth="1"/>
    <col min="12323" max="12323" width="11.85546875" style="204" customWidth="1"/>
    <col min="12324" max="12324" width="10.7109375" style="204" customWidth="1"/>
    <col min="12325" max="12325" width="12.7109375" style="204" customWidth="1"/>
    <col min="12326" max="12327" width="10.7109375" style="204" customWidth="1"/>
    <col min="12328" max="12328" width="10.85546875" style="204" customWidth="1"/>
    <col min="12329" max="12329" width="2" style="204" customWidth="1"/>
    <col min="12330" max="12346" width="10.85546875" style="204" customWidth="1"/>
    <col min="12347" max="12352" width="12.5703125" style="204" customWidth="1"/>
    <col min="12353" max="12406" width="0" style="204" hidden="1" customWidth="1"/>
    <col min="12407" max="12544" width="11.42578125" style="204"/>
    <col min="12545" max="12545" width="29" style="204" customWidth="1"/>
    <col min="12546" max="12546" width="23.28515625" style="204" bestFit="1" customWidth="1"/>
    <col min="12547" max="12547" width="11.28515625" style="204" customWidth="1"/>
    <col min="12548" max="12548" width="9.85546875" style="204" customWidth="1"/>
    <col min="12549" max="12550" width="10.140625" style="204" customWidth="1"/>
    <col min="12551" max="12551" width="10.42578125" style="204" customWidth="1"/>
    <col min="12552" max="12552" width="9.42578125" style="204" customWidth="1"/>
    <col min="12553" max="12553" width="10.7109375" style="204" customWidth="1"/>
    <col min="12554" max="12556" width="8.7109375" style="204" customWidth="1"/>
    <col min="12557" max="12557" width="8.85546875" style="204" customWidth="1"/>
    <col min="12558" max="12565" width="8.7109375" style="204" customWidth="1"/>
    <col min="12566" max="12566" width="11.85546875" style="204" customWidth="1"/>
    <col min="12567" max="12567" width="12.5703125" style="204" customWidth="1"/>
    <col min="12568" max="12568" width="12.7109375" style="204" customWidth="1"/>
    <col min="12569" max="12569" width="9.28515625" style="204" customWidth="1"/>
    <col min="12570" max="12570" width="12.28515625" style="204" customWidth="1"/>
    <col min="12571" max="12571" width="9.7109375" style="204" customWidth="1"/>
    <col min="12572" max="12572" width="8.7109375" style="204" customWidth="1"/>
    <col min="12573" max="12573" width="13.140625" style="204" customWidth="1"/>
    <col min="12574" max="12574" width="12.85546875" style="204" customWidth="1"/>
    <col min="12575" max="12575" width="10.85546875" style="204" customWidth="1"/>
    <col min="12576" max="12577" width="11.5703125" style="204" customWidth="1"/>
    <col min="12578" max="12578" width="11.7109375" style="204" customWidth="1"/>
    <col min="12579" max="12579" width="11.85546875" style="204" customWidth="1"/>
    <col min="12580" max="12580" width="10.7109375" style="204" customWidth="1"/>
    <col min="12581" max="12581" width="12.7109375" style="204" customWidth="1"/>
    <col min="12582" max="12583" width="10.7109375" style="204" customWidth="1"/>
    <col min="12584" max="12584" width="10.85546875" style="204" customWidth="1"/>
    <col min="12585" max="12585" width="2" style="204" customWidth="1"/>
    <col min="12586" max="12602" width="10.85546875" style="204" customWidth="1"/>
    <col min="12603" max="12608" width="12.5703125" style="204" customWidth="1"/>
    <col min="12609" max="12662" width="0" style="204" hidden="1" customWidth="1"/>
    <col min="12663" max="12800" width="11.42578125" style="204"/>
    <col min="12801" max="12801" width="29" style="204" customWidth="1"/>
    <col min="12802" max="12802" width="23.28515625" style="204" bestFit="1" customWidth="1"/>
    <col min="12803" max="12803" width="11.28515625" style="204" customWidth="1"/>
    <col min="12804" max="12804" width="9.85546875" style="204" customWidth="1"/>
    <col min="12805" max="12806" width="10.140625" style="204" customWidth="1"/>
    <col min="12807" max="12807" width="10.42578125" style="204" customWidth="1"/>
    <col min="12808" max="12808" width="9.42578125" style="204" customWidth="1"/>
    <col min="12809" max="12809" width="10.7109375" style="204" customWidth="1"/>
    <col min="12810" max="12812" width="8.7109375" style="204" customWidth="1"/>
    <col min="12813" max="12813" width="8.85546875" style="204" customWidth="1"/>
    <col min="12814" max="12821" width="8.7109375" style="204" customWidth="1"/>
    <col min="12822" max="12822" width="11.85546875" style="204" customWidth="1"/>
    <col min="12823" max="12823" width="12.5703125" style="204" customWidth="1"/>
    <col min="12824" max="12824" width="12.7109375" style="204" customWidth="1"/>
    <col min="12825" max="12825" width="9.28515625" style="204" customWidth="1"/>
    <col min="12826" max="12826" width="12.28515625" style="204" customWidth="1"/>
    <col min="12827" max="12827" width="9.7109375" style="204" customWidth="1"/>
    <col min="12828" max="12828" width="8.7109375" style="204" customWidth="1"/>
    <col min="12829" max="12829" width="13.140625" style="204" customWidth="1"/>
    <col min="12830" max="12830" width="12.85546875" style="204" customWidth="1"/>
    <col min="12831" max="12831" width="10.85546875" style="204" customWidth="1"/>
    <col min="12832" max="12833" width="11.5703125" style="204" customWidth="1"/>
    <col min="12834" max="12834" width="11.7109375" style="204" customWidth="1"/>
    <col min="12835" max="12835" width="11.85546875" style="204" customWidth="1"/>
    <col min="12836" max="12836" width="10.7109375" style="204" customWidth="1"/>
    <col min="12837" max="12837" width="12.7109375" style="204" customWidth="1"/>
    <col min="12838" max="12839" width="10.7109375" style="204" customWidth="1"/>
    <col min="12840" max="12840" width="10.85546875" style="204" customWidth="1"/>
    <col min="12841" max="12841" width="2" style="204" customWidth="1"/>
    <col min="12842" max="12858" width="10.85546875" style="204" customWidth="1"/>
    <col min="12859" max="12864" width="12.5703125" style="204" customWidth="1"/>
    <col min="12865" max="12918" width="0" style="204" hidden="1" customWidth="1"/>
    <col min="12919" max="13056" width="11.42578125" style="204"/>
    <col min="13057" max="13057" width="29" style="204" customWidth="1"/>
    <col min="13058" max="13058" width="23.28515625" style="204" bestFit="1" customWidth="1"/>
    <col min="13059" max="13059" width="11.28515625" style="204" customWidth="1"/>
    <col min="13060" max="13060" width="9.85546875" style="204" customWidth="1"/>
    <col min="13061" max="13062" width="10.140625" style="204" customWidth="1"/>
    <col min="13063" max="13063" width="10.42578125" style="204" customWidth="1"/>
    <col min="13064" max="13064" width="9.42578125" style="204" customWidth="1"/>
    <col min="13065" max="13065" width="10.7109375" style="204" customWidth="1"/>
    <col min="13066" max="13068" width="8.7109375" style="204" customWidth="1"/>
    <col min="13069" max="13069" width="8.85546875" style="204" customWidth="1"/>
    <col min="13070" max="13077" width="8.7109375" style="204" customWidth="1"/>
    <col min="13078" max="13078" width="11.85546875" style="204" customWidth="1"/>
    <col min="13079" max="13079" width="12.5703125" style="204" customWidth="1"/>
    <col min="13080" max="13080" width="12.7109375" style="204" customWidth="1"/>
    <col min="13081" max="13081" width="9.28515625" style="204" customWidth="1"/>
    <col min="13082" max="13082" width="12.28515625" style="204" customWidth="1"/>
    <col min="13083" max="13083" width="9.7109375" style="204" customWidth="1"/>
    <col min="13084" max="13084" width="8.7109375" style="204" customWidth="1"/>
    <col min="13085" max="13085" width="13.140625" style="204" customWidth="1"/>
    <col min="13086" max="13086" width="12.85546875" style="204" customWidth="1"/>
    <col min="13087" max="13087" width="10.85546875" style="204" customWidth="1"/>
    <col min="13088" max="13089" width="11.5703125" style="204" customWidth="1"/>
    <col min="13090" max="13090" width="11.7109375" style="204" customWidth="1"/>
    <col min="13091" max="13091" width="11.85546875" style="204" customWidth="1"/>
    <col min="13092" max="13092" width="10.7109375" style="204" customWidth="1"/>
    <col min="13093" max="13093" width="12.7109375" style="204" customWidth="1"/>
    <col min="13094" max="13095" width="10.7109375" style="204" customWidth="1"/>
    <col min="13096" max="13096" width="10.85546875" style="204" customWidth="1"/>
    <col min="13097" max="13097" width="2" style="204" customWidth="1"/>
    <col min="13098" max="13114" width="10.85546875" style="204" customWidth="1"/>
    <col min="13115" max="13120" width="12.5703125" style="204" customWidth="1"/>
    <col min="13121" max="13174" width="0" style="204" hidden="1" customWidth="1"/>
    <col min="13175" max="13312" width="11.42578125" style="204"/>
    <col min="13313" max="13313" width="29" style="204" customWidth="1"/>
    <col min="13314" max="13314" width="23.28515625" style="204" bestFit="1" customWidth="1"/>
    <col min="13315" max="13315" width="11.28515625" style="204" customWidth="1"/>
    <col min="13316" max="13316" width="9.85546875" style="204" customWidth="1"/>
    <col min="13317" max="13318" width="10.140625" style="204" customWidth="1"/>
    <col min="13319" max="13319" width="10.42578125" style="204" customWidth="1"/>
    <col min="13320" max="13320" width="9.42578125" style="204" customWidth="1"/>
    <col min="13321" max="13321" width="10.7109375" style="204" customWidth="1"/>
    <col min="13322" max="13324" width="8.7109375" style="204" customWidth="1"/>
    <col min="13325" max="13325" width="8.85546875" style="204" customWidth="1"/>
    <col min="13326" max="13333" width="8.7109375" style="204" customWidth="1"/>
    <col min="13334" max="13334" width="11.85546875" style="204" customWidth="1"/>
    <col min="13335" max="13335" width="12.5703125" style="204" customWidth="1"/>
    <col min="13336" max="13336" width="12.7109375" style="204" customWidth="1"/>
    <col min="13337" max="13337" width="9.28515625" style="204" customWidth="1"/>
    <col min="13338" max="13338" width="12.28515625" style="204" customWidth="1"/>
    <col min="13339" max="13339" width="9.7109375" style="204" customWidth="1"/>
    <col min="13340" max="13340" width="8.7109375" style="204" customWidth="1"/>
    <col min="13341" max="13341" width="13.140625" style="204" customWidth="1"/>
    <col min="13342" max="13342" width="12.85546875" style="204" customWidth="1"/>
    <col min="13343" max="13343" width="10.85546875" style="204" customWidth="1"/>
    <col min="13344" max="13345" width="11.5703125" style="204" customWidth="1"/>
    <col min="13346" max="13346" width="11.7109375" style="204" customWidth="1"/>
    <col min="13347" max="13347" width="11.85546875" style="204" customWidth="1"/>
    <col min="13348" max="13348" width="10.7109375" style="204" customWidth="1"/>
    <col min="13349" max="13349" width="12.7109375" style="204" customWidth="1"/>
    <col min="13350" max="13351" width="10.7109375" style="204" customWidth="1"/>
    <col min="13352" max="13352" width="10.85546875" style="204" customWidth="1"/>
    <col min="13353" max="13353" width="2" style="204" customWidth="1"/>
    <col min="13354" max="13370" width="10.85546875" style="204" customWidth="1"/>
    <col min="13371" max="13376" width="12.5703125" style="204" customWidth="1"/>
    <col min="13377" max="13430" width="0" style="204" hidden="1" customWidth="1"/>
    <col min="13431" max="13568" width="11.42578125" style="204"/>
    <col min="13569" max="13569" width="29" style="204" customWidth="1"/>
    <col min="13570" max="13570" width="23.28515625" style="204" bestFit="1" customWidth="1"/>
    <col min="13571" max="13571" width="11.28515625" style="204" customWidth="1"/>
    <col min="13572" max="13572" width="9.85546875" style="204" customWidth="1"/>
    <col min="13573" max="13574" width="10.140625" style="204" customWidth="1"/>
    <col min="13575" max="13575" width="10.42578125" style="204" customWidth="1"/>
    <col min="13576" max="13576" width="9.42578125" style="204" customWidth="1"/>
    <col min="13577" max="13577" width="10.7109375" style="204" customWidth="1"/>
    <col min="13578" max="13580" width="8.7109375" style="204" customWidth="1"/>
    <col min="13581" max="13581" width="8.85546875" style="204" customWidth="1"/>
    <col min="13582" max="13589" width="8.7109375" style="204" customWidth="1"/>
    <col min="13590" max="13590" width="11.85546875" style="204" customWidth="1"/>
    <col min="13591" max="13591" width="12.5703125" style="204" customWidth="1"/>
    <col min="13592" max="13592" width="12.7109375" style="204" customWidth="1"/>
    <col min="13593" max="13593" width="9.28515625" style="204" customWidth="1"/>
    <col min="13594" max="13594" width="12.28515625" style="204" customWidth="1"/>
    <col min="13595" max="13595" width="9.7109375" style="204" customWidth="1"/>
    <col min="13596" max="13596" width="8.7109375" style="204" customWidth="1"/>
    <col min="13597" max="13597" width="13.140625" style="204" customWidth="1"/>
    <col min="13598" max="13598" width="12.85546875" style="204" customWidth="1"/>
    <col min="13599" max="13599" width="10.85546875" style="204" customWidth="1"/>
    <col min="13600" max="13601" width="11.5703125" style="204" customWidth="1"/>
    <col min="13602" max="13602" width="11.7109375" style="204" customWidth="1"/>
    <col min="13603" max="13603" width="11.85546875" style="204" customWidth="1"/>
    <col min="13604" max="13604" width="10.7109375" style="204" customWidth="1"/>
    <col min="13605" max="13605" width="12.7109375" style="204" customWidth="1"/>
    <col min="13606" max="13607" width="10.7109375" style="204" customWidth="1"/>
    <col min="13608" max="13608" width="10.85546875" style="204" customWidth="1"/>
    <col min="13609" max="13609" width="2" style="204" customWidth="1"/>
    <col min="13610" max="13626" width="10.85546875" style="204" customWidth="1"/>
    <col min="13627" max="13632" width="12.5703125" style="204" customWidth="1"/>
    <col min="13633" max="13686" width="0" style="204" hidden="1" customWidth="1"/>
    <col min="13687" max="13824" width="11.42578125" style="204"/>
    <col min="13825" max="13825" width="29" style="204" customWidth="1"/>
    <col min="13826" max="13826" width="23.28515625" style="204" bestFit="1" customWidth="1"/>
    <col min="13827" max="13827" width="11.28515625" style="204" customWidth="1"/>
    <col min="13828" max="13828" width="9.85546875" style="204" customWidth="1"/>
    <col min="13829" max="13830" width="10.140625" style="204" customWidth="1"/>
    <col min="13831" max="13831" width="10.42578125" style="204" customWidth="1"/>
    <col min="13832" max="13832" width="9.42578125" style="204" customWidth="1"/>
    <col min="13833" max="13833" width="10.7109375" style="204" customWidth="1"/>
    <col min="13834" max="13836" width="8.7109375" style="204" customWidth="1"/>
    <col min="13837" max="13837" width="8.85546875" style="204" customWidth="1"/>
    <col min="13838" max="13845" width="8.7109375" style="204" customWidth="1"/>
    <col min="13846" max="13846" width="11.85546875" style="204" customWidth="1"/>
    <col min="13847" max="13847" width="12.5703125" style="204" customWidth="1"/>
    <col min="13848" max="13848" width="12.7109375" style="204" customWidth="1"/>
    <col min="13849" max="13849" width="9.28515625" style="204" customWidth="1"/>
    <col min="13850" max="13850" width="12.28515625" style="204" customWidth="1"/>
    <col min="13851" max="13851" width="9.7109375" style="204" customWidth="1"/>
    <col min="13852" max="13852" width="8.7109375" style="204" customWidth="1"/>
    <col min="13853" max="13853" width="13.140625" style="204" customWidth="1"/>
    <col min="13854" max="13854" width="12.85546875" style="204" customWidth="1"/>
    <col min="13855" max="13855" width="10.85546875" style="204" customWidth="1"/>
    <col min="13856" max="13857" width="11.5703125" style="204" customWidth="1"/>
    <col min="13858" max="13858" width="11.7109375" style="204" customWidth="1"/>
    <col min="13859" max="13859" width="11.85546875" style="204" customWidth="1"/>
    <col min="13860" max="13860" width="10.7109375" style="204" customWidth="1"/>
    <col min="13861" max="13861" width="12.7109375" style="204" customWidth="1"/>
    <col min="13862" max="13863" width="10.7109375" style="204" customWidth="1"/>
    <col min="13864" max="13864" width="10.85546875" style="204" customWidth="1"/>
    <col min="13865" max="13865" width="2" style="204" customWidth="1"/>
    <col min="13866" max="13882" width="10.85546875" style="204" customWidth="1"/>
    <col min="13883" max="13888" width="12.5703125" style="204" customWidth="1"/>
    <col min="13889" max="13942" width="0" style="204" hidden="1" customWidth="1"/>
    <col min="13943" max="14080" width="11.42578125" style="204"/>
    <col min="14081" max="14081" width="29" style="204" customWidth="1"/>
    <col min="14082" max="14082" width="23.28515625" style="204" bestFit="1" customWidth="1"/>
    <col min="14083" max="14083" width="11.28515625" style="204" customWidth="1"/>
    <col min="14084" max="14084" width="9.85546875" style="204" customWidth="1"/>
    <col min="14085" max="14086" width="10.140625" style="204" customWidth="1"/>
    <col min="14087" max="14087" width="10.42578125" style="204" customWidth="1"/>
    <col min="14088" max="14088" width="9.42578125" style="204" customWidth="1"/>
    <col min="14089" max="14089" width="10.7109375" style="204" customWidth="1"/>
    <col min="14090" max="14092" width="8.7109375" style="204" customWidth="1"/>
    <col min="14093" max="14093" width="8.85546875" style="204" customWidth="1"/>
    <col min="14094" max="14101" width="8.7109375" style="204" customWidth="1"/>
    <col min="14102" max="14102" width="11.85546875" style="204" customWidth="1"/>
    <col min="14103" max="14103" width="12.5703125" style="204" customWidth="1"/>
    <col min="14104" max="14104" width="12.7109375" style="204" customWidth="1"/>
    <col min="14105" max="14105" width="9.28515625" style="204" customWidth="1"/>
    <col min="14106" max="14106" width="12.28515625" style="204" customWidth="1"/>
    <col min="14107" max="14107" width="9.7109375" style="204" customWidth="1"/>
    <col min="14108" max="14108" width="8.7109375" style="204" customWidth="1"/>
    <col min="14109" max="14109" width="13.140625" style="204" customWidth="1"/>
    <col min="14110" max="14110" width="12.85546875" style="204" customWidth="1"/>
    <col min="14111" max="14111" width="10.85546875" style="204" customWidth="1"/>
    <col min="14112" max="14113" width="11.5703125" style="204" customWidth="1"/>
    <col min="14114" max="14114" width="11.7109375" style="204" customWidth="1"/>
    <col min="14115" max="14115" width="11.85546875" style="204" customWidth="1"/>
    <col min="14116" max="14116" width="10.7109375" style="204" customWidth="1"/>
    <col min="14117" max="14117" width="12.7109375" style="204" customWidth="1"/>
    <col min="14118" max="14119" width="10.7109375" style="204" customWidth="1"/>
    <col min="14120" max="14120" width="10.85546875" style="204" customWidth="1"/>
    <col min="14121" max="14121" width="2" style="204" customWidth="1"/>
    <col min="14122" max="14138" width="10.85546875" style="204" customWidth="1"/>
    <col min="14139" max="14144" width="12.5703125" style="204" customWidth="1"/>
    <col min="14145" max="14198" width="0" style="204" hidden="1" customWidth="1"/>
    <col min="14199" max="14336" width="11.42578125" style="204"/>
    <col min="14337" max="14337" width="29" style="204" customWidth="1"/>
    <col min="14338" max="14338" width="23.28515625" style="204" bestFit="1" customWidth="1"/>
    <col min="14339" max="14339" width="11.28515625" style="204" customWidth="1"/>
    <col min="14340" max="14340" width="9.85546875" style="204" customWidth="1"/>
    <col min="14341" max="14342" width="10.140625" style="204" customWidth="1"/>
    <col min="14343" max="14343" width="10.42578125" style="204" customWidth="1"/>
    <col min="14344" max="14344" width="9.42578125" style="204" customWidth="1"/>
    <col min="14345" max="14345" width="10.7109375" style="204" customWidth="1"/>
    <col min="14346" max="14348" width="8.7109375" style="204" customWidth="1"/>
    <col min="14349" max="14349" width="8.85546875" style="204" customWidth="1"/>
    <col min="14350" max="14357" width="8.7109375" style="204" customWidth="1"/>
    <col min="14358" max="14358" width="11.85546875" style="204" customWidth="1"/>
    <col min="14359" max="14359" width="12.5703125" style="204" customWidth="1"/>
    <col min="14360" max="14360" width="12.7109375" style="204" customWidth="1"/>
    <col min="14361" max="14361" width="9.28515625" style="204" customWidth="1"/>
    <col min="14362" max="14362" width="12.28515625" style="204" customWidth="1"/>
    <col min="14363" max="14363" width="9.7109375" style="204" customWidth="1"/>
    <col min="14364" max="14364" width="8.7109375" style="204" customWidth="1"/>
    <col min="14365" max="14365" width="13.140625" style="204" customWidth="1"/>
    <col min="14366" max="14366" width="12.85546875" style="204" customWidth="1"/>
    <col min="14367" max="14367" width="10.85546875" style="204" customWidth="1"/>
    <col min="14368" max="14369" width="11.5703125" style="204" customWidth="1"/>
    <col min="14370" max="14370" width="11.7109375" style="204" customWidth="1"/>
    <col min="14371" max="14371" width="11.85546875" style="204" customWidth="1"/>
    <col min="14372" max="14372" width="10.7109375" style="204" customWidth="1"/>
    <col min="14373" max="14373" width="12.7109375" style="204" customWidth="1"/>
    <col min="14374" max="14375" width="10.7109375" style="204" customWidth="1"/>
    <col min="14376" max="14376" width="10.85546875" style="204" customWidth="1"/>
    <col min="14377" max="14377" width="2" style="204" customWidth="1"/>
    <col min="14378" max="14394" width="10.85546875" style="204" customWidth="1"/>
    <col min="14395" max="14400" width="12.5703125" style="204" customWidth="1"/>
    <col min="14401" max="14454" width="0" style="204" hidden="1" customWidth="1"/>
    <col min="14455" max="14592" width="11.42578125" style="204"/>
    <col min="14593" max="14593" width="29" style="204" customWidth="1"/>
    <col min="14594" max="14594" width="23.28515625" style="204" bestFit="1" customWidth="1"/>
    <col min="14595" max="14595" width="11.28515625" style="204" customWidth="1"/>
    <col min="14596" max="14596" width="9.85546875" style="204" customWidth="1"/>
    <col min="14597" max="14598" width="10.140625" style="204" customWidth="1"/>
    <col min="14599" max="14599" width="10.42578125" style="204" customWidth="1"/>
    <col min="14600" max="14600" width="9.42578125" style="204" customWidth="1"/>
    <col min="14601" max="14601" width="10.7109375" style="204" customWidth="1"/>
    <col min="14602" max="14604" width="8.7109375" style="204" customWidth="1"/>
    <col min="14605" max="14605" width="8.85546875" style="204" customWidth="1"/>
    <col min="14606" max="14613" width="8.7109375" style="204" customWidth="1"/>
    <col min="14614" max="14614" width="11.85546875" style="204" customWidth="1"/>
    <col min="14615" max="14615" width="12.5703125" style="204" customWidth="1"/>
    <col min="14616" max="14616" width="12.7109375" style="204" customWidth="1"/>
    <col min="14617" max="14617" width="9.28515625" style="204" customWidth="1"/>
    <col min="14618" max="14618" width="12.28515625" style="204" customWidth="1"/>
    <col min="14619" max="14619" width="9.7109375" style="204" customWidth="1"/>
    <col min="14620" max="14620" width="8.7109375" style="204" customWidth="1"/>
    <col min="14621" max="14621" width="13.140625" style="204" customWidth="1"/>
    <col min="14622" max="14622" width="12.85546875" style="204" customWidth="1"/>
    <col min="14623" max="14623" width="10.85546875" style="204" customWidth="1"/>
    <col min="14624" max="14625" width="11.5703125" style="204" customWidth="1"/>
    <col min="14626" max="14626" width="11.7109375" style="204" customWidth="1"/>
    <col min="14627" max="14627" width="11.85546875" style="204" customWidth="1"/>
    <col min="14628" max="14628" width="10.7109375" style="204" customWidth="1"/>
    <col min="14629" max="14629" width="12.7109375" style="204" customWidth="1"/>
    <col min="14630" max="14631" width="10.7109375" style="204" customWidth="1"/>
    <col min="14632" max="14632" width="10.85546875" style="204" customWidth="1"/>
    <col min="14633" max="14633" width="2" style="204" customWidth="1"/>
    <col min="14634" max="14650" width="10.85546875" style="204" customWidth="1"/>
    <col min="14651" max="14656" width="12.5703125" style="204" customWidth="1"/>
    <col min="14657" max="14710" width="0" style="204" hidden="1" customWidth="1"/>
    <col min="14711" max="14848" width="11.42578125" style="204"/>
    <col min="14849" max="14849" width="29" style="204" customWidth="1"/>
    <col min="14850" max="14850" width="23.28515625" style="204" bestFit="1" customWidth="1"/>
    <col min="14851" max="14851" width="11.28515625" style="204" customWidth="1"/>
    <col min="14852" max="14852" width="9.85546875" style="204" customWidth="1"/>
    <col min="14853" max="14854" width="10.140625" style="204" customWidth="1"/>
    <col min="14855" max="14855" width="10.42578125" style="204" customWidth="1"/>
    <col min="14856" max="14856" width="9.42578125" style="204" customWidth="1"/>
    <col min="14857" max="14857" width="10.7109375" style="204" customWidth="1"/>
    <col min="14858" max="14860" width="8.7109375" style="204" customWidth="1"/>
    <col min="14861" max="14861" width="8.85546875" style="204" customWidth="1"/>
    <col min="14862" max="14869" width="8.7109375" style="204" customWidth="1"/>
    <col min="14870" max="14870" width="11.85546875" style="204" customWidth="1"/>
    <col min="14871" max="14871" width="12.5703125" style="204" customWidth="1"/>
    <col min="14872" max="14872" width="12.7109375" style="204" customWidth="1"/>
    <col min="14873" max="14873" width="9.28515625" style="204" customWidth="1"/>
    <col min="14874" max="14874" width="12.28515625" style="204" customWidth="1"/>
    <col min="14875" max="14875" width="9.7109375" style="204" customWidth="1"/>
    <col min="14876" max="14876" width="8.7109375" style="204" customWidth="1"/>
    <col min="14877" max="14877" width="13.140625" style="204" customWidth="1"/>
    <col min="14878" max="14878" width="12.85546875" style="204" customWidth="1"/>
    <col min="14879" max="14879" width="10.85546875" style="204" customWidth="1"/>
    <col min="14880" max="14881" width="11.5703125" style="204" customWidth="1"/>
    <col min="14882" max="14882" width="11.7109375" style="204" customWidth="1"/>
    <col min="14883" max="14883" width="11.85546875" style="204" customWidth="1"/>
    <col min="14884" max="14884" width="10.7109375" style="204" customWidth="1"/>
    <col min="14885" max="14885" width="12.7109375" style="204" customWidth="1"/>
    <col min="14886" max="14887" width="10.7109375" style="204" customWidth="1"/>
    <col min="14888" max="14888" width="10.85546875" style="204" customWidth="1"/>
    <col min="14889" max="14889" width="2" style="204" customWidth="1"/>
    <col min="14890" max="14906" width="10.85546875" style="204" customWidth="1"/>
    <col min="14907" max="14912" width="12.5703125" style="204" customWidth="1"/>
    <col min="14913" max="14966" width="0" style="204" hidden="1" customWidth="1"/>
    <col min="14967" max="15104" width="11.42578125" style="204"/>
    <col min="15105" max="15105" width="29" style="204" customWidth="1"/>
    <col min="15106" max="15106" width="23.28515625" style="204" bestFit="1" customWidth="1"/>
    <col min="15107" max="15107" width="11.28515625" style="204" customWidth="1"/>
    <col min="15108" max="15108" width="9.85546875" style="204" customWidth="1"/>
    <col min="15109" max="15110" width="10.140625" style="204" customWidth="1"/>
    <col min="15111" max="15111" width="10.42578125" style="204" customWidth="1"/>
    <col min="15112" max="15112" width="9.42578125" style="204" customWidth="1"/>
    <col min="15113" max="15113" width="10.7109375" style="204" customWidth="1"/>
    <col min="15114" max="15116" width="8.7109375" style="204" customWidth="1"/>
    <col min="15117" max="15117" width="8.85546875" style="204" customWidth="1"/>
    <col min="15118" max="15125" width="8.7109375" style="204" customWidth="1"/>
    <col min="15126" max="15126" width="11.85546875" style="204" customWidth="1"/>
    <col min="15127" max="15127" width="12.5703125" style="204" customWidth="1"/>
    <col min="15128" max="15128" width="12.7109375" style="204" customWidth="1"/>
    <col min="15129" max="15129" width="9.28515625" style="204" customWidth="1"/>
    <col min="15130" max="15130" width="12.28515625" style="204" customWidth="1"/>
    <col min="15131" max="15131" width="9.7109375" style="204" customWidth="1"/>
    <col min="15132" max="15132" width="8.7109375" style="204" customWidth="1"/>
    <col min="15133" max="15133" width="13.140625" style="204" customWidth="1"/>
    <col min="15134" max="15134" width="12.85546875" style="204" customWidth="1"/>
    <col min="15135" max="15135" width="10.85546875" style="204" customWidth="1"/>
    <col min="15136" max="15137" width="11.5703125" style="204" customWidth="1"/>
    <col min="15138" max="15138" width="11.7109375" style="204" customWidth="1"/>
    <col min="15139" max="15139" width="11.85546875" style="204" customWidth="1"/>
    <col min="15140" max="15140" width="10.7109375" style="204" customWidth="1"/>
    <col min="15141" max="15141" width="12.7109375" style="204" customWidth="1"/>
    <col min="15142" max="15143" width="10.7109375" style="204" customWidth="1"/>
    <col min="15144" max="15144" width="10.85546875" style="204" customWidth="1"/>
    <col min="15145" max="15145" width="2" style="204" customWidth="1"/>
    <col min="15146" max="15162" width="10.85546875" style="204" customWidth="1"/>
    <col min="15163" max="15168" width="12.5703125" style="204" customWidth="1"/>
    <col min="15169" max="15222" width="0" style="204" hidden="1" customWidth="1"/>
    <col min="15223" max="15360" width="11.42578125" style="204"/>
    <col min="15361" max="15361" width="29" style="204" customWidth="1"/>
    <col min="15362" max="15362" width="23.28515625" style="204" bestFit="1" customWidth="1"/>
    <col min="15363" max="15363" width="11.28515625" style="204" customWidth="1"/>
    <col min="15364" max="15364" width="9.85546875" style="204" customWidth="1"/>
    <col min="15365" max="15366" width="10.140625" style="204" customWidth="1"/>
    <col min="15367" max="15367" width="10.42578125" style="204" customWidth="1"/>
    <col min="15368" max="15368" width="9.42578125" style="204" customWidth="1"/>
    <col min="15369" max="15369" width="10.7109375" style="204" customWidth="1"/>
    <col min="15370" max="15372" width="8.7109375" style="204" customWidth="1"/>
    <col min="15373" max="15373" width="8.85546875" style="204" customWidth="1"/>
    <col min="15374" max="15381" width="8.7109375" style="204" customWidth="1"/>
    <col min="15382" max="15382" width="11.85546875" style="204" customWidth="1"/>
    <col min="15383" max="15383" width="12.5703125" style="204" customWidth="1"/>
    <col min="15384" max="15384" width="12.7109375" style="204" customWidth="1"/>
    <col min="15385" max="15385" width="9.28515625" style="204" customWidth="1"/>
    <col min="15386" max="15386" width="12.28515625" style="204" customWidth="1"/>
    <col min="15387" max="15387" width="9.7109375" style="204" customWidth="1"/>
    <col min="15388" max="15388" width="8.7109375" style="204" customWidth="1"/>
    <col min="15389" max="15389" width="13.140625" style="204" customWidth="1"/>
    <col min="15390" max="15390" width="12.85546875" style="204" customWidth="1"/>
    <col min="15391" max="15391" width="10.85546875" style="204" customWidth="1"/>
    <col min="15392" max="15393" width="11.5703125" style="204" customWidth="1"/>
    <col min="15394" max="15394" width="11.7109375" style="204" customWidth="1"/>
    <col min="15395" max="15395" width="11.85546875" style="204" customWidth="1"/>
    <col min="15396" max="15396" width="10.7109375" style="204" customWidth="1"/>
    <col min="15397" max="15397" width="12.7109375" style="204" customWidth="1"/>
    <col min="15398" max="15399" width="10.7109375" style="204" customWidth="1"/>
    <col min="15400" max="15400" width="10.85546875" style="204" customWidth="1"/>
    <col min="15401" max="15401" width="2" style="204" customWidth="1"/>
    <col min="15402" max="15418" width="10.85546875" style="204" customWidth="1"/>
    <col min="15419" max="15424" width="12.5703125" style="204" customWidth="1"/>
    <col min="15425" max="15478" width="0" style="204" hidden="1" customWidth="1"/>
    <col min="15479" max="15616" width="11.42578125" style="204"/>
    <col min="15617" max="15617" width="29" style="204" customWidth="1"/>
    <col min="15618" max="15618" width="23.28515625" style="204" bestFit="1" customWidth="1"/>
    <col min="15619" max="15619" width="11.28515625" style="204" customWidth="1"/>
    <col min="15620" max="15620" width="9.85546875" style="204" customWidth="1"/>
    <col min="15621" max="15622" width="10.140625" style="204" customWidth="1"/>
    <col min="15623" max="15623" width="10.42578125" style="204" customWidth="1"/>
    <col min="15624" max="15624" width="9.42578125" style="204" customWidth="1"/>
    <col min="15625" max="15625" width="10.7109375" style="204" customWidth="1"/>
    <col min="15626" max="15628" width="8.7109375" style="204" customWidth="1"/>
    <col min="15629" max="15629" width="8.85546875" style="204" customWidth="1"/>
    <col min="15630" max="15637" width="8.7109375" style="204" customWidth="1"/>
    <col min="15638" max="15638" width="11.85546875" style="204" customWidth="1"/>
    <col min="15639" max="15639" width="12.5703125" style="204" customWidth="1"/>
    <col min="15640" max="15640" width="12.7109375" style="204" customWidth="1"/>
    <col min="15641" max="15641" width="9.28515625" style="204" customWidth="1"/>
    <col min="15642" max="15642" width="12.28515625" style="204" customWidth="1"/>
    <col min="15643" max="15643" width="9.7109375" style="204" customWidth="1"/>
    <col min="15644" max="15644" width="8.7109375" style="204" customWidth="1"/>
    <col min="15645" max="15645" width="13.140625" style="204" customWidth="1"/>
    <col min="15646" max="15646" width="12.85546875" style="204" customWidth="1"/>
    <col min="15647" max="15647" width="10.85546875" style="204" customWidth="1"/>
    <col min="15648" max="15649" width="11.5703125" style="204" customWidth="1"/>
    <col min="15650" max="15650" width="11.7109375" style="204" customWidth="1"/>
    <col min="15651" max="15651" width="11.85546875" style="204" customWidth="1"/>
    <col min="15652" max="15652" width="10.7109375" style="204" customWidth="1"/>
    <col min="15653" max="15653" width="12.7109375" style="204" customWidth="1"/>
    <col min="15654" max="15655" width="10.7109375" style="204" customWidth="1"/>
    <col min="15656" max="15656" width="10.85546875" style="204" customWidth="1"/>
    <col min="15657" max="15657" width="2" style="204" customWidth="1"/>
    <col min="15658" max="15674" width="10.85546875" style="204" customWidth="1"/>
    <col min="15675" max="15680" width="12.5703125" style="204" customWidth="1"/>
    <col min="15681" max="15734" width="0" style="204" hidden="1" customWidth="1"/>
    <col min="15735" max="15872" width="11.42578125" style="204"/>
    <col min="15873" max="15873" width="29" style="204" customWidth="1"/>
    <col min="15874" max="15874" width="23.28515625" style="204" bestFit="1" customWidth="1"/>
    <col min="15875" max="15875" width="11.28515625" style="204" customWidth="1"/>
    <col min="15876" max="15876" width="9.85546875" style="204" customWidth="1"/>
    <col min="15877" max="15878" width="10.140625" style="204" customWidth="1"/>
    <col min="15879" max="15879" width="10.42578125" style="204" customWidth="1"/>
    <col min="15880" max="15880" width="9.42578125" style="204" customWidth="1"/>
    <col min="15881" max="15881" width="10.7109375" style="204" customWidth="1"/>
    <col min="15882" max="15884" width="8.7109375" style="204" customWidth="1"/>
    <col min="15885" max="15885" width="8.85546875" style="204" customWidth="1"/>
    <col min="15886" max="15893" width="8.7109375" style="204" customWidth="1"/>
    <col min="15894" max="15894" width="11.85546875" style="204" customWidth="1"/>
    <col min="15895" max="15895" width="12.5703125" style="204" customWidth="1"/>
    <col min="15896" max="15896" width="12.7109375" style="204" customWidth="1"/>
    <col min="15897" max="15897" width="9.28515625" style="204" customWidth="1"/>
    <col min="15898" max="15898" width="12.28515625" style="204" customWidth="1"/>
    <col min="15899" max="15899" width="9.7109375" style="204" customWidth="1"/>
    <col min="15900" max="15900" width="8.7109375" style="204" customWidth="1"/>
    <col min="15901" max="15901" width="13.140625" style="204" customWidth="1"/>
    <col min="15902" max="15902" width="12.85546875" style="204" customWidth="1"/>
    <col min="15903" max="15903" width="10.85546875" style="204" customWidth="1"/>
    <col min="15904" max="15905" width="11.5703125" style="204" customWidth="1"/>
    <col min="15906" max="15906" width="11.7109375" style="204" customWidth="1"/>
    <col min="15907" max="15907" width="11.85546875" style="204" customWidth="1"/>
    <col min="15908" max="15908" width="10.7109375" style="204" customWidth="1"/>
    <col min="15909" max="15909" width="12.7109375" style="204" customWidth="1"/>
    <col min="15910" max="15911" width="10.7109375" style="204" customWidth="1"/>
    <col min="15912" max="15912" width="10.85546875" style="204" customWidth="1"/>
    <col min="15913" max="15913" width="2" style="204" customWidth="1"/>
    <col min="15914" max="15930" width="10.85546875" style="204" customWidth="1"/>
    <col min="15931" max="15936" width="12.5703125" style="204" customWidth="1"/>
    <col min="15937" max="15990" width="0" style="204" hidden="1" customWidth="1"/>
    <col min="15991" max="16128" width="11.42578125" style="204"/>
    <col min="16129" max="16129" width="29" style="204" customWidth="1"/>
    <col min="16130" max="16130" width="23.28515625" style="204" bestFit="1" customWidth="1"/>
    <col min="16131" max="16131" width="11.28515625" style="204" customWidth="1"/>
    <col min="16132" max="16132" width="9.85546875" style="204" customWidth="1"/>
    <col min="16133" max="16134" width="10.140625" style="204" customWidth="1"/>
    <col min="16135" max="16135" width="10.42578125" style="204" customWidth="1"/>
    <col min="16136" max="16136" width="9.42578125" style="204" customWidth="1"/>
    <col min="16137" max="16137" width="10.7109375" style="204" customWidth="1"/>
    <col min="16138" max="16140" width="8.7109375" style="204" customWidth="1"/>
    <col min="16141" max="16141" width="8.85546875" style="204" customWidth="1"/>
    <col min="16142" max="16149" width="8.7109375" style="204" customWidth="1"/>
    <col min="16150" max="16150" width="11.85546875" style="204" customWidth="1"/>
    <col min="16151" max="16151" width="12.5703125" style="204" customWidth="1"/>
    <col min="16152" max="16152" width="12.7109375" style="204" customWidth="1"/>
    <col min="16153" max="16153" width="9.28515625" style="204" customWidth="1"/>
    <col min="16154" max="16154" width="12.28515625" style="204" customWidth="1"/>
    <col min="16155" max="16155" width="9.7109375" style="204" customWidth="1"/>
    <col min="16156" max="16156" width="8.7109375" style="204" customWidth="1"/>
    <col min="16157" max="16157" width="13.140625" style="204" customWidth="1"/>
    <col min="16158" max="16158" width="12.85546875" style="204" customWidth="1"/>
    <col min="16159" max="16159" width="10.85546875" style="204" customWidth="1"/>
    <col min="16160" max="16161" width="11.5703125" style="204" customWidth="1"/>
    <col min="16162" max="16162" width="11.7109375" style="204" customWidth="1"/>
    <col min="16163" max="16163" width="11.85546875" style="204" customWidth="1"/>
    <col min="16164" max="16164" width="10.7109375" style="204" customWidth="1"/>
    <col min="16165" max="16165" width="12.7109375" style="204" customWidth="1"/>
    <col min="16166" max="16167" width="10.7109375" style="204" customWidth="1"/>
    <col min="16168" max="16168" width="10.85546875" style="204" customWidth="1"/>
    <col min="16169" max="16169" width="2" style="204" customWidth="1"/>
    <col min="16170" max="16186" width="10.85546875" style="204" customWidth="1"/>
    <col min="16187" max="16192" width="12.5703125" style="204" customWidth="1"/>
    <col min="16193" max="16246" width="0" style="204" hidden="1" customWidth="1"/>
    <col min="16247" max="16384" width="11.42578125" style="204"/>
  </cols>
  <sheetData>
    <row r="1" spans="1:105" s="3" customFormat="1" ht="12.75" customHeight="1" x14ac:dyDescent="0.15">
      <c r="A1" s="1" t="s">
        <v>0</v>
      </c>
      <c r="B1" s="1"/>
      <c r="C1" s="2"/>
      <c r="D1" s="2"/>
      <c r="E1" s="2"/>
      <c r="F1" s="2"/>
      <c r="G1" s="2"/>
      <c r="H1" s="2"/>
      <c r="I1" s="2"/>
      <c r="J1" s="2"/>
      <c r="K1" s="2"/>
      <c r="L1" s="2"/>
      <c r="AD1" s="2"/>
      <c r="AE1" s="2"/>
      <c r="AH1" s="2"/>
      <c r="AK1" s="2"/>
      <c r="AL1" s="2"/>
      <c r="AM1" s="2"/>
      <c r="AN1" s="2"/>
      <c r="AO1" s="2"/>
      <c r="AP1" s="2"/>
    </row>
    <row r="2" spans="1:105" s="3" customFormat="1" ht="12.75" customHeight="1" x14ac:dyDescent="0.15">
      <c r="A2" s="1" t="str">
        <f>CONCATENATE("COMUNA: ",[1]NOMBRE!B2," - ","( ",[1]NOMBRE!C2,[1]NOMBRE!D2,[1]NOMBRE!E2,[1]NOMBRE!F2,[1]NOMBRE!G2," )")</f>
        <v>COMUNA:  - (  )</v>
      </c>
      <c r="B2" s="1"/>
      <c r="C2" s="2"/>
      <c r="D2" s="2"/>
      <c r="E2" s="2"/>
      <c r="F2" s="2"/>
      <c r="G2" s="2"/>
      <c r="H2" s="2"/>
      <c r="I2" s="2"/>
      <c r="J2" s="2"/>
      <c r="K2" s="2"/>
      <c r="L2" s="2"/>
      <c r="AD2" s="2"/>
      <c r="AE2" s="2"/>
      <c r="AH2" s="2"/>
      <c r="AK2" s="2"/>
      <c r="AL2" s="2"/>
      <c r="AM2" s="2"/>
      <c r="AN2" s="2"/>
      <c r="AO2" s="2"/>
      <c r="AP2" s="2"/>
    </row>
    <row r="3" spans="1:105" s="3" customFormat="1" ht="12.75" customHeight="1" x14ac:dyDescent="0.2">
      <c r="A3" s="1" t="str">
        <f>CONCATENATE("ESTABLECIMIENTO/ESTRATEGIA: ",[1]NOMBRE!B3," - ","( ",[1]NOMBRE!C3,[1]NOMBRE!D3,[1]NOMBRE!E3,[1]NOMBRE!F3,[1]NOMBRE!G3,[1]NOMBRE!H3," )")</f>
        <v>ESTABLECIMIENTO/ESTRATEGIA:  - (  )</v>
      </c>
      <c r="B3" s="1"/>
      <c r="C3" s="2"/>
      <c r="D3" s="2"/>
      <c r="E3" s="4"/>
      <c r="F3" s="2"/>
      <c r="G3" s="2"/>
      <c r="H3" s="2"/>
      <c r="I3" s="2"/>
      <c r="J3" s="2"/>
      <c r="K3" s="2"/>
      <c r="L3" s="2"/>
      <c r="AD3" s="2"/>
      <c r="AE3" s="2"/>
      <c r="AH3" s="2"/>
      <c r="AK3" s="2"/>
      <c r="AL3" s="2"/>
      <c r="AM3" s="2"/>
      <c r="AN3" s="2"/>
      <c r="AO3" s="2"/>
      <c r="AP3" s="2"/>
    </row>
    <row r="4" spans="1:105" s="3" customFormat="1" ht="12.75" customHeight="1" x14ac:dyDescent="0.15">
      <c r="A4" s="1" t="str">
        <f>CONCATENATE("MES: ",[1]NOMBRE!B6," - ","( ",[1]NOMBRE!C6,[1]NOMBRE!D6," )")</f>
        <v>MES:  - (  )</v>
      </c>
      <c r="B4" s="1"/>
      <c r="C4" s="2"/>
      <c r="D4" s="2"/>
      <c r="E4" s="2"/>
      <c r="F4" s="2"/>
      <c r="G4" s="2"/>
      <c r="H4" s="2"/>
      <c r="I4" s="2"/>
      <c r="J4" s="2"/>
      <c r="K4" s="2"/>
      <c r="L4" s="2"/>
      <c r="AD4" s="2"/>
      <c r="AE4" s="2"/>
      <c r="AH4" s="2"/>
      <c r="AK4" s="2"/>
      <c r="AL4" s="2"/>
      <c r="AM4" s="2"/>
      <c r="AN4" s="2"/>
      <c r="AO4" s="2"/>
      <c r="AP4" s="2"/>
    </row>
    <row r="5" spans="1:105" s="3" customFormat="1" ht="12.75" customHeight="1" x14ac:dyDescent="0.15">
      <c r="A5" s="5" t="str">
        <f>CONCATENATE("AÑO: ",[1]NOMBRE!B7)</f>
        <v>AÑO: 2015</v>
      </c>
      <c r="B5" s="5"/>
      <c r="C5" s="2"/>
      <c r="D5" s="2"/>
      <c r="E5" s="2"/>
      <c r="F5" s="2"/>
      <c r="G5" s="2"/>
      <c r="H5" s="2"/>
      <c r="I5" s="2"/>
      <c r="J5" s="2"/>
      <c r="K5" s="2"/>
      <c r="L5" s="2"/>
      <c r="AD5" s="2"/>
      <c r="AE5" s="2"/>
      <c r="AH5" s="2"/>
      <c r="AK5" s="2"/>
      <c r="AL5" s="2"/>
      <c r="AM5" s="2"/>
      <c r="AN5" s="2"/>
      <c r="AO5" s="2"/>
      <c r="AP5" s="2"/>
    </row>
    <row r="6" spans="1:105" s="6" customFormat="1" ht="39.75" customHeight="1" x14ac:dyDescent="0.15">
      <c r="A6" s="324" t="s">
        <v>1</v>
      </c>
      <c r="B6" s="324"/>
      <c r="C6" s="324"/>
      <c r="D6" s="324"/>
      <c r="E6" s="324"/>
      <c r="F6" s="324"/>
      <c r="G6" s="324"/>
      <c r="H6" s="324"/>
      <c r="I6" s="324"/>
      <c r="J6" s="324"/>
      <c r="K6" s="324"/>
      <c r="L6" s="324"/>
      <c r="M6" s="324"/>
      <c r="N6" s="324"/>
      <c r="O6" s="324"/>
      <c r="P6" s="324"/>
      <c r="Q6" s="324"/>
      <c r="R6" s="324"/>
      <c r="S6" s="324"/>
      <c r="T6" s="324"/>
      <c r="U6" s="324"/>
      <c r="V6" s="324"/>
      <c r="W6" s="324"/>
      <c r="X6" s="324"/>
      <c r="Y6" s="324"/>
      <c r="Z6" s="325"/>
      <c r="AA6" s="325"/>
      <c r="AB6" s="325"/>
      <c r="AC6" s="325"/>
      <c r="AD6" s="325"/>
      <c r="AH6" s="7"/>
      <c r="AK6" s="7"/>
      <c r="AN6" s="8"/>
      <c r="AP6" s="323" t="s">
        <v>2</v>
      </c>
      <c r="AQ6" s="323"/>
      <c r="AR6" s="323" t="s">
        <v>3</v>
      </c>
      <c r="AS6" s="323"/>
      <c r="AU6" s="7"/>
      <c r="AV6" s="326" t="s">
        <v>4</v>
      </c>
      <c r="CZ6" s="3"/>
      <c r="DA6" s="3"/>
    </row>
    <row r="7" spans="1:105" s="6" customFormat="1" ht="67.5" customHeight="1" thickBot="1" x14ac:dyDescent="0.25">
      <c r="A7" s="11" t="s">
        <v>5</v>
      </c>
      <c r="B7" s="11"/>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3"/>
      <c r="AE7" s="14"/>
      <c r="AF7" s="14"/>
      <c r="AG7" s="14"/>
      <c r="AH7" s="14"/>
      <c r="AK7" s="7"/>
      <c r="AN7" s="8"/>
      <c r="AO7" s="7"/>
      <c r="AP7" s="323"/>
      <c r="AQ7" s="323"/>
      <c r="AR7" s="323"/>
      <c r="AS7" s="323"/>
      <c r="AT7" s="323" t="s">
        <v>6</v>
      </c>
      <c r="AU7" s="323"/>
      <c r="AV7" s="326"/>
      <c r="AW7" s="323" t="s">
        <v>7</v>
      </c>
      <c r="AX7" s="323"/>
      <c r="CZ7" s="3"/>
      <c r="DA7" s="3"/>
    </row>
    <row r="8" spans="1:105" s="15" customFormat="1" ht="34.5" customHeight="1" thickTop="1" x14ac:dyDescent="0.15">
      <c r="A8" s="238" t="s">
        <v>8</v>
      </c>
      <c r="B8" s="317" t="s">
        <v>9</v>
      </c>
      <c r="C8" s="318"/>
      <c r="D8" s="318"/>
      <c r="E8" s="318"/>
      <c r="F8" s="318"/>
      <c r="G8" s="318"/>
      <c r="H8" s="318"/>
      <c r="I8" s="318"/>
      <c r="J8" s="318"/>
      <c r="K8" s="318"/>
      <c r="L8" s="318"/>
      <c r="M8" s="318"/>
      <c r="N8" s="318"/>
      <c r="O8" s="318"/>
      <c r="P8" s="318"/>
      <c r="Q8" s="318"/>
      <c r="R8" s="318"/>
      <c r="S8" s="318"/>
      <c r="T8" s="318"/>
      <c r="U8" s="318"/>
      <c r="V8" s="318"/>
      <c r="W8" s="318"/>
      <c r="X8" s="318"/>
      <c r="Y8" s="318"/>
      <c r="Z8" s="318"/>
      <c r="AA8" s="318"/>
      <c r="AB8" s="318"/>
      <c r="AC8" s="318"/>
      <c r="AD8" s="318"/>
      <c r="AE8" s="319"/>
      <c r="AF8" s="238" t="s">
        <v>10</v>
      </c>
      <c r="AG8" s="245"/>
      <c r="AH8" s="238" t="s">
        <v>11</v>
      </c>
      <c r="AI8" s="245"/>
      <c r="AJ8" s="320" t="s">
        <v>12</v>
      </c>
      <c r="AK8" s="238" t="s">
        <v>13</v>
      </c>
      <c r="AL8" s="245"/>
      <c r="AM8" s="238" t="s">
        <v>14</v>
      </c>
      <c r="AN8" s="245"/>
      <c r="AO8" s="13"/>
      <c r="AP8" s="314" t="s">
        <v>15</v>
      </c>
      <c r="AQ8" s="301" t="s">
        <v>16</v>
      </c>
      <c r="AR8" s="314" t="s">
        <v>17</v>
      </c>
      <c r="AS8" s="301" t="s">
        <v>18</v>
      </c>
      <c r="AT8" s="314" t="s">
        <v>19</v>
      </c>
      <c r="AU8" s="301" t="s">
        <v>20</v>
      </c>
      <c r="AV8" s="304" t="s">
        <v>21</v>
      </c>
      <c r="AW8" s="307" t="s">
        <v>22</v>
      </c>
      <c r="AX8" s="310" t="s">
        <v>23</v>
      </c>
      <c r="AY8" s="6"/>
      <c r="AZ8" s="6"/>
      <c r="BA8" s="6"/>
      <c r="BB8" s="6"/>
      <c r="BC8" s="6"/>
      <c r="BD8" s="6"/>
      <c r="BE8" s="6"/>
      <c r="BF8" s="6"/>
      <c r="BG8" s="6"/>
      <c r="BH8" s="6"/>
      <c r="BI8" s="6"/>
      <c r="BJ8" s="6"/>
      <c r="BK8" s="6"/>
      <c r="BL8" s="6"/>
      <c r="BM8" s="6"/>
      <c r="BN8" s="6"/>
      <c r="BO8" s="6"/>
      <c r="BP8" s="6"/>
      <c r="BQ8" s="6"/>
      <c r="BR8" s="6"/>
      <c r="CY8" s="16"/>
      <c r="CZ8" s="16"/>
    </row>
    <row r="9" spans="1:105" s="15" customFormat="1" ht="10.5" customHeight="1" x14ac:dyDescent="0.15">
      <c r="A9" s="239"/>
      <c r="B9" s="241" t="s">
        <v>24</v>
      </c>
      <c r="C9" s="238" t="s">
        <v>25</v>
      </c>
      <c r="D9" s="244"/>
      <c r="E9" s="244"/>
      <c r="F9" s="244"/>
      <c r="G9" s="244"/>
      <c r="H9" s="244"/>
      <c r="I9" s="244"/>
      <c r="J9" s="244"/>
      <c r="K9" s="244"/>
      <c r="L9" s="244"/>
      <c r="M9" s="244"/>
      <c r="N9" s="244"/>
      <c r="O9" s="244"/>
      <c r="P9" s="244"/>
      <c r="Q9" s="244"/>
      <c r="R9" s="244"/>
      <c r="S9" s="245"/>
      <c r="T9" s="238" t="s">
        <v>26</v>
      </c>
      <c r="U9" s="245"/>
      <c r="V9" s="258" t="s">
        <v>27</v>
      </c>
      <c r="W9" s="259"/>
      <c r="X9" s="256" t="s">
        <v>28</v>
      </c>
      <c r="Y9" s="262"/>
      <c r="Z9" s="262"/>
      <c r="AA9" s="262"/>
      <c r="AB9" s="313"/>
      <c r="AC9" s="313"/>
      <c r="AD9" s="313"/>
      <c r="AE9" s="313"/>
      <c r="AF9" s="239"/>
      <c r="AG9" s="247"/>
      <c r="AH9" s="239"/>
      <c r="AI9" s="247"/>
      <c r="AJ9" s="321"/>
      <c r="AK9" s="239"/>
      <c r="AL9" s="247"/>
      <c r="AM9" s="239"/>
      <c r="AN9" s="247"/>
      <c r="AO9" s="13"/>
      <c r="AP9" s="315"/>
      <c r="AQ9" s="302"/>
      <c r="AR9" s="315"/>
      <c r="AS9" s="302"/>
      <c r="AT9" s="315"/>
      <c r="AU9" s="302"/>
      <c r="AV9" s="305"/>
      <c r="AW9" s="308"/>
      <c r="AX9" s="311"/>
      <c r="AY9" s="6"/>
      <c r="AZ9" s="6"/>
      <c r="BA9" s="6"/>
      <c r="BB9" s="6"/>
      <c r="BC9" s="6"/>
      <c r="BD9" s="6"/>
      <c r="BE9" s="6"/>
      <c r="BF9" s="6"/>
      <c r="BG9" s="6"/>
      <c r="BH9" s="6"/>
      <c r="BI9" s="6"/>
      <c r="BJ9" s="6"/>
      <c r="BK9" s="6"/>
      <c r="BL9" s="6"/>
      <c r="BM9" s="6"/>
      <c r="BN9" s="6"/>
      <c r="BO9" s="6"/>
      <c r="BP9" s="6"/>
      <c r="BQ9" s="6"/>
      <c r="BR9" s="6"/>
      <c r="CY9" s="16"/>
      <c r="CZ9" s="16"/>
    </row>
    <row r="10" spans="1:105" s="15" customFormat="1" x14ac:dyDescent="0.15">
      <c r="A10" s="239"/>
      <c r="B10" s="242"/>
      <c r="C10" s="240"/>
      <c r="D10" s="248"/>
      <c r="E10" s="248"/>
      <c r="F10" s="248"/>
      <c r="G10" s="248"/>
      <c r="H10" s="248"/>
      <c r="I10" s="248"/>
      <c r="J10" s="248"/>
      <c r="K10" s="248"/>
      <c r="L10" s="248"/>
      <c r="M10" s="248"/>
      <c r="N10" s="248"/>
      <c r="O10" s="248"/>
      <c r="P10" s="248"/>
      <c r="Q10" s="248"/>
      <c r="R10" s="248"/>
      <c r="S10" s="249"/>
      <c r="T10" s="240"/>
      <c r="U10" s="249"/>
      <c r="V10" s="260"/>
      <c r="W10" s="261"/>
      <c r="X10" s="269" t="s">
        <v>29</v>
      </c>
      <c r="Y10" s="270"/>
      <c r="Z10" s="270"/>
      <c r="AA10" s="271"/>
      <c r="AB10" s="269" t="s">
        <v>30</v>
      </c>
      <c r="AC10" s="270"/>
      <c r="AD10" s="270"/>
      <c r="AE10" s="270"/>
      <c r="AF10" s="240"/>
      <c r="AG10" s="249"/>
      <c r="AH10" s="240"/>
      <c r="AI10" s="249"/>
      <c r="AJ10" s="321"/>
      <c r="AK10" s="240"/>
      <c r="AL10" s="249"/>
      <c r="AM10" s="240"/>
      <c r="AN10" s="249"/>
      <c r="AO10" s="13"/>
      <c r="AP10" s="315"/>
      <c r="AQ10" s="302"/>
      <c r="AR10" s="315"/>
      <c r="AS10" s="302"/>
      <c r="AT10" s="315"/>
      <c r="AU10" s="302"/>
      <c r="AV10" s="305"/>
      <c r="AW10" s="308"/>
      <c r="AX10" s="311"/>
      <c r="AY10" s="6"/>
      <c r="AZ10" s="6"/>
      <c r="BA10" s="6"/>
      <c r="BB10" s="6"/>
      <c r="BC10" s="6"/>
      <c r="BD10" s="6"/>
      <c r="BE10" s="6"/>
      <c r="BF10" s="6"/>
      <c r="BG10" s="6"/>
      <c r="BH10" s="6"/>
      <c r="BI10" s="6"/>
      <c r="BJ10" s="6"/>
      <c r="BK10" s="6"/>
      <c r="BL10" s="6"/>
      <c r="BM10" s="6"/>
      <c r="BN10" s="6"/>
      <c r="BO10" s="6"/>
      <c r="BP10" s="6"/>
      <c r="BQ10" s="6"/>
      <c r="BR10" s="6"/>
      <c r="CY10" s="16"/>
      <c r="CZ10" s="16"/>
    </row>
    <row r="11" spans="1:105" s="15" customFormat="1" ht="34.5" customHeight="1" thickBot="1" x14ac:dyDescent="0.2">
      <c r="A11" s="240"/>
      <c r="B11" s="243"/>
      <c r="C11" s="17" t="s">
        <v>31</v>
      </c>
      <c r="D11" s="18" t="s">
        <v>32</v>
      </c>
      <c r="E11" s="19" t="s">
        <v>33</v>
      </c>
      <c r="F11" s="19" t="s">
        <v>34</v>
      </c>
      <c r="G11" s="19" t="s">
        <v>35</v>
      </c>
      <c r="H11" s="20" t="s">
        <v>36</v>
      </c>
      <c r="I11" s="20" t="s">
        <v>37</v>
      </c>
      <c r="J11" s="20" t="s">
        <v>38</v>
      </c>
      <c r="K11" s="20" t="s">
        <v>39</v>
      </c>
      <c r="L11" s="20" t="s">
        <v>40</v>
      </c>
      <c r="M11" s="20" t="s">
        <v>41</v>
      </c>
      <c r="N11" s="20" t="s">
        <v>42</v>
      </c>
      <c r="O11" s="20" t="s">
        <v>43</v>
      </c>
      <c r="P11" s="20" t="s">
        <v>44</v>
      </c>
      <c r="Q11" s="20" t="s">
        <v>45</v>
      </c>
      <c r="R11" s="20" t="s">
        <v>46</v>
      </c>
      <c r="S11" s="21" t="s">
        <v>47</v>
      </c>
      <c r="T11" s="17" t="s">
        <v>22</v>
      </c>
      <c r="U11" s="22" t="s">
        <v>48</v>
      </c>
      <c r="V11" s="23" t="s">
        <v>49</v>
      </c>
      <c r="W11" s="22" t="s">
        <v>50</v>
      </c>
      <c r="X11" s="24" t="s">
        <v>51</v>
      </c>
      <c r="Y11" s="25" t="s">
        <v>52</v>
      </c>
      <c r="Z11" s="19" t="s">
        <v>53</v>
      </c>
      <c r="AA11" s="22" t="s">
        <v>54</v>
      </c>
      <c r="AB11" s="25" t="s">
        <v>51</v>
      </c>
      <c r="AC11" s="25" t="s">
        <v>52</v>
      </c>
      <c r="AD11" s="19" t="s">
        <v>53</v>
      </c>
      <c r="AE11" s="22" t="s">
        <v>54</v>
      </c>
      <c r="AF11" s="17" t="s">
        <v>55</v>
      </c>
      <c r="AG11" s="26" t="s">
        <v>56</v>
      </c>
      <c r="AH11" s="17" t="s">
        <v>22</v>
      </c>
      <c r="AI11" s="22" t="s">
        <v>48</v>
      </c>
      <c r="AJ11" s="322"/>
      <c r="AK11" s="17" t="s">
        <v>22</v>
      </c>
      <c r="AL11" s="22" t="s">
        <v>48</v>
      </c>
      <c r="AM11" s="17" t="s">
        <v>22</v>
      </c>
      <c r="AN11" s="22" t="s">
        <v>48</v>
      </c>
      <c r="AO11" s="27"/>
      <c r="AP11" s="316"/>
      <c r="AQ11" s="303"/>
      <c r="AR11" s="316"/>
      <c r="AS11" s="303"/>
      <c r="AT11" s="316"/>
      <c r="AU11" s="303"/>
      <c r="AV11" s="306"/>
      <c r="AW11" s="309"/>
      <c r="AX11" s="312"/>
      <c r="AY11" s="6"/>
      <c r="AZ11" s="6"/>
      <c r="BA11" s="6"/>
      <c r="BB11" s="6"/>
      <c r="BC11" s="6"/>
      <c r="BD11" s="6"/>
      <c r="BE11" s="6"/>
      <c r="BF11" s="6"/>
      <c r="BG11" s="6"/>
      <c r="BH11" s="6"/>
      <c r="BI11" s="6"/>
      <c r="BJ11" s="6"/>
      <c r="BK11" s="6"/>
      <c r="BL11" s="6"/>
      <c r="BM11" s="6"/>
      <c r="BN11" s="6"/>
      <c r="BO11" s="6"/>
      <c r="BP11" s="6"/>
      <c r="BQ11" s="6"/>
      <c r="BR11" s="6"/>
      <c r="CY11" s="16"/>
      <c r="CZ11" s="16"/>
    </row>
    <row r="12" spans="1:105" s="15" customFormat="1" ht="12" customHeight="1" thickTop="1" x14ac:dyDescent="0.15">
      <c r="A12" s="28" t="s">
        <v>57</v>
      </c>
      <c r="B12" s="29">
        <f>SUM(C12:F12)</f>
        <v>4856</v>
      </c>
      <c r="C12" s="30">
        <f>+Enero!C12+Febrero!C12+'Marzo '!C12+'Abril '!C12+'Mayo '!C12+Junio!C12+Julio!C12+Agosto!C12+Septiembre!C12+'Octubre '!C12+Noviembre!C12+'Diciembre '!C12</f>
        <v>2363</v>
      </c>
      <c r="D12" s="30">
        <f>+Enero!D12+Febrero!D12+'Marzo '!D12+'Abril '!D12+'Mayo '!D12+Junio!D12+Julio!D12+Agosto!D12+Septiembre!D12+'Octubre '!D12+Noviembre!D12+'Diciembre '!D12</f>
        <v>1407</v>
      </c>
      <c r="E12" s="30">
        <f>+Enero!E12+Febrero!E12+'Marzo '!E12+'Abril '!E12+'Mayo '!E12+Junio!E12+Julio!E12+Agosto!E12+Septiembre!E12+'Octubre '!E12+Noviembre!E12+'Diciembre '!E12</f>
        <v>936</v>
      </c>
      <c r="F12" s="30">
        <f>+Enero!F12+Febrero!F12+'Marzo '!F12+'Abril '!F12+'Mayo '!F12+Junio!F12+Julio!F12+Agosto!F12+Septiembre!F12+'Octubre '!F12+Noviembre!F12+'Diciembre '!F12</f>
        <v>150</v>
      </c>
      <c r="G12" s="30">
        <f>+Enero!G12+Febrero!G12+'Marzo '!G12+'Abril '!G12+'Mayo '!G12+Junio!G12+Julio!G12+Agosto!G12+Septiembre!G12+'Octubre '!G12+Noviembre!G12+'Diciembre '!G12</f>
        <v>0</v>
      </c>
      <c r="H12" s="30">
        <f>+Enero!H12+Febrero!H12+'Marzo '!H12+'Abril '!H12+'Mayo '!H12+Junio!H12+Julio!H12+Agosto!H12+Septiembre!H12+'Octubre '!H12+Noviembre!H12+'Diciembre '!H12</f>
        <v>0</v>
      </c>
      <c r="I12" s="30">
        <f>+Enero!I12+Febrero!I12+'Marzo '!I12+'Abril '!I12+'Mayo '!I12+Junio!I12+Julio!I12+Agosto!I12+Septiembre!I12+'Octubre '!I12+Noviembre!I12+'Diciembre '!I12</f>
        <v>0</v>
      </c>
      <c r="J12" s="30">
        <f>+Enero!J12+Febrero!J12+'Marzo '!J12+'Abril '!J12+'Mayo '!J12+Junio!J12+Julio!J12+Agosto!J12+Septiembre!J12+'Octubre '!J12+Noviembre!J12+'Diciembre '!J12</f>
        <v>0</v>
      </c>
      <c r="K12" s="30">
        <f>+Enero!K12+Febrero!K12+'Marzo '!K12+'Abril '!K12+'Mayo '!K12+Junio!K12+Julio!K12+Agosto!K12+Septiembre!K12+'Octubre '!K12+Noviembre!K12+'Diciembre '!K12</f>
        <v>0</v>
      </c>
      <c r="L12" s="30">
        <f>+Enero!L12+Febrero!L12+'Marzo '!L12+'Abril '!L12+'Mayo '!L12+Junio!L12+Julio!L12+Agosto!L12+Septiembre!L12+'Octubre '!L12+Noviembre!L12+'Diciembre '!L12</f>
        <v>0</v>
      </c>
      <c r="M12" s="30">
        <f>+Enero!M12+Febrero!M12+'Marzo '!M12+'Abril '!M12+'Mayo '!M12+Junio!M12+Julio!M12+Agosto!M12+Septiembre!M12+'Octubre '!M12+Noviembre!M12+'Diciembre '!M12</f>
        <v>0</v>
      </c>
      <c r="N12" s="30">
        <f>+Enero!N12+Febrero!N12+'Marzo '!N12+'Abril '!N12+'Mayo '!N12+Junio!N12+Julio!N12+Agosto!N12+Septiembre!N12+'Octubre '!N12+Noviembre!N12+'Diciembre '!N12</f>
        <v>0</v>
      </c>
      <c r="O12" s="30">
        <f>+Enero!O12+Febrero!O12+'Marzo '!O12+'Abril '!O12+'Mayo '!O12+Junio!O12+Julio!O12+Agosto!O12+Septiembre!O12+'Octubre '!O12+Noviembre!O12+'Diciembre '!O12</f>
        <v>0</v>
      </c>
      <c r="P12" s="30">
        <f>+Enero!P12+Febrero!P12+'Marzo '!P12+'Abril '!P12+'Mayo '!P12+Junio!P12+Julio!P12+Agosto!P12+Septiembre!P12+'Octubre '!P12+Noviembre!P12+'Diciembre '!P12</f>
        <v>0</v>
      </c>
      <c r="Q12" s="30">
        <f>+Enero!Q12+Febrero!Q12+'Marzo '!Q12+'Abril '!Q12+'Mayo '!Q12+Junio!Q12+Julio!Q12+Agosto!Q12+Septiembre!Q12+'Octubre '!Q12+Noviembre!Q12+'Diciembre '!Q12</f>
        <v>0</v>
      </c>
      <c r="R12" s="30">
        <f>+Enero!R12+Febrero!R12+'Marzo '!R12+'Abril '!R12+'Mayo '!R12+Junio!R12+Julio!R12+Agosto!R12+Septiembre!R12+'Octubre '!R12+Noviembre!R12+'Diciembre '!R12</f>
        <v>0</v>
      </c>
      <c r="S12" s="30">
        <f>+Enero!S12+Febrero!S12+'Marzo '!S12+'Abril '!S12+'Mayo '!S12+Junio!S12+Julio!S12+Agosto!S12+Septiembre!S12+'Octubre '!S12+Noviembre!S12+'Diciembre '!S12</f>
        <v>0</v>
      </c>
      <c r="T12" s="30">
        <f>+Enero!T12+Febrero!T12+'Marzo '!T12+'Abril '!T12+'Mayo '!T12+Junio!T12+Julio!T12+Agosto!T12+Septiembre!T12+'Octubre '!T12+Noviembre!T12+'Diciembre '!T12</f>
        <v>4706</v>
      </c>
      <c r="U12" s="30">
        <f>+Enero!U12+Febrero!U12+'Marzo '!U12+'Abril '!U12+'Mayo '!U12+Junio!U12+Julio!U12+Agosto!U12+Septiembre!U12+'Octubre '!U12+Noviembre!U12+'Diciembre '!U12</f>
        <v>150</v>
      </c>
      <c r="V12" s="30">
        <f>+Enero!V12+Febrero!V12+'Marzo '!V12+'Abril '!V12+'Mayo '!V12+Junio!V12+Julio!V12+Agosto!V12+Septiembre!V12+'Octubre '!V12+Noviembre!V12+'Diciembre '!V12</f>
        <v>2659</v>
      </c>
      <c r="W12" s="30">
        <f>+Enero!W12+Febrero!W12+'Marzo '!W12+'Abril '!W12+'Mayo '!W12+Junio!W12+Julio!W12+Agosto!W12+Septiembre!W12+'Octubre '!W12+Noviembre!W12+'Diciembre '!W12</f>
        <v>2197</v>
      </c>
      <c r="X12" s="36">
        <f>SUM(Y12:AA12)</f>
        <v>1715</v>
      </c>
      <c r="Y12" s="30">
        <f>+Enero!Y12+Febrero!Y12+'Marzo '!Y12+'Abril '!Y12+'Mayo '!Y12+Junio!Y12+Julio!Y12+Agosto!Y12+Septiembre!Y12+'Octubre '!Y12+Noviembre!Y12+'Diciembre '!Y12</f>
        <v>1679</v>
      </c>
      <c r="Z12" s="30">
        <f>+Enero!Z12+Febrero!Z12+'Marzo '!Z12+'Abril '!Z12+'Mayo '!Z12+Junio!Z12+Julio!Z12+Agosto!Z12+Septiembre!Z12+'Octubre '!Z12+Noviembre!Z12+'Diciembre '!Z12</f>
        <v>5</v>
      </c>
      <c r="AA12" s="30">
        <f>+Enero!AA12+Febrero!AA12+'Marzo '!AA12+'Abril '!AA12+'Mayo '!AA12+Junio!AA12+Julio!AA12+Agosto!AA12+Septiembre!AA12+'Octubre '!AA12+Noviembre!AA12+'Diciembre '!AA12</f>
        <v>31</v>
      </c>
      <c r="AB12" s="38">
        <f>SUM(AC12:AE12)</f>
        <v>0</v>
      </c>
      <c r="AC12" s="30">
        <f>+Enero!AC12+Febrero!AC12+'Marzo '!AC12+'Abril '!AC12+'Mayo '!AC12+Junio!AC12+Julio!AC12+Agosto!AC12+Septiembre!AC12+'Octubre '!AC12+Noviembre!AC12+'Diciembre '!AC12</f>
        <v>0</v>
      </c>
      <c r="AD12" s="30">
        <f>+Enero!AD12+Febrero!AD12+'Marzo '!AD12+'Abril '!AD12+'Mayo '!AD12+Junio!AD12+Julio!AD12+Agosto!AD12+Septiembre!AD12+'Octubre '!AD12+Noviembre!AD12+'Diciembre '!AD12</f>
        <v>0</v>
      </c>
      <c r="AE12" s="30">
        <f>+Enero!AE12+Febrero!AE12+'Marzo '!AE12+'Abril '!AE12+'Mayo '!AE12+Junio!AE12+Julio!AE12+Agosto!AE12+Septiembre!AE12+'Octubre '!AE12+Noviembre!AE12+'Diciembre '!AE12</f>
        <v>0</v>
      </c>
      <c r="AF12" s="30">
        <f>+Enero!AF12+Febrero!AF12+'Marzo '!AF12+'Abril '!AF12+'Mayo '!AF12+Junio!AF12+Julio!AF12+Agosto!AF12+Septiembre!AF12+'Octubre '!AF12+Noviembre!AF12+'Diciembre '!AF12</f>
        <v>1352</v>
      </c>
      <c r="AG12" s="30">
        <f>+Enero!AG12+Febrero!AG12+'Marzo '!AG12+'Abril '!AG12+'Mayo '!AG12+Junio!AG12+Julio!AG12+Agosto!AG12+Septiembre!AG12+'Octubre '!AG12+Noviembre!AG12+'Diciembre '!AG12</f>
        <v>0</v>
      </c>
      <c r="AH12" s="30">
        <f>+Enero!AH12+Febrero!AH12+'Marzo '!AH12+'Abril '!AH12+'Mayo '!AH12+Junio!AH12+Julio!AH12+Agosto!AH12+Septiembre!AH12+'Octubre '!AH12+Noviembre!AH12+'Diciembre '!AH12</f>
        <v>870</v>
      </c>
      <c r="AI12" s="30">
        <f>+Enero!AI12+Febrero!AI12+'Marzo '!AI12+'Abril '!AI12+'Mayo '!AI12+Junio!AI12+Julio!AI12+Agosto!AI12+Septiembre!AI12+'Octubre '!AI12+Noviembre!AI12+'Diciembre '!AI12</f>
        <v>0</v>
      </c>
      <c r="AJ12" s="30">
        <f>+Enero!AJ12+Febrero!AJ12+'Marzo '!AJ12+'Abril '!AJ12+'Mayo '!AJ12+Junio!AJ12+Julio!AJ12+Agosto!AJ12+Septiembre!AJ12+'Octubre '!AJ12+Noviembre!AJ12+'Diciembre '!AJ12</f>
        <v>235</v>
      </c>
      <c r="AK12" s="30">
        <f>+Enero!AK12+Febrero!AK12+'Marzo '!AK12+'Abril '!AK12+'Mayo '!AK12+Junio!AK12+Julio!AK12+Agosto!AK12+Septiembre!AK12+'Octubre '!AK12+Noviembre!AK12+'Diciembre '!AK12</f>
        <v>60</v>
      </c>
      <c r="AL12" s="30">
        <f>+Enero!AL12+Febrero!AL12+'Marzo '!AL12+'Abril '!AL12+'Mayo '!AL12+Junio!AL12+Julio!AL12+Agosto!AL12+Septiembre!AL12+'Octubre '!AL12+Noviembre!AL12+'Diciembre '!AL12</f>
        <v>0</v>
      </c>
      <c r="AM12" s="30">
        <f>+Enero!AM12+Febrero!AM12+'Marzo '!AM12+'Abril '!AM12+'Mayo '!AM12+Junio!AM12+Julio!AM12+Agosto!AM12+Septiembre!AM12+'Octubre '!AM12+Noviembre!AM12+'Diciembre '!AM12</f>
        <v>494</v>
      </c>
      <c r="AN12" s="30">
        <f>+Enero!AN12+Febrero!AN12+'Marzo '!AN12+'Abril '!AN12+'Mayo '!AN12+Junio!AN12+Julio!AN12+Agosto!AN12+Septiembre!AN12+'Octubre '!AN12+Noviembre!AN12+'Diciembre '!AN12</f>
        <v>0</v>
      </c>
      <c r="AO12" s="42"/>
      <c r="AP12" s="30">
        <f>+Enero!AP12+Febrero!AP12+'Marzo '!AP12+'Abril '!AP12+'Mayo '!AP12+Junio!AP12+Julio!AP12+Agosto!AP12+Septiembre!AP12+'Octubre '!AP12+Noviembre!AP12+'Diciembre '!AP12</f>
        <v>0</v>
      </c>
      <c r="AQ12" s="44"/>
      <c r="AR12" s="43"/>
      <c r="AS12" s="44"/>
      <c r="AT12" s="43"/>
      <c r="AU12" s="44"/>
      <c r="AV12" s="45"/>
      <c r="AW12" s="46"/>
      <c r="AX12" s="47"/>
      <c r="AY12" s="48" t="str">
        <f>+BP12&amp;BQ12&amp;BR12&amp;BS12&amp;BT12&amp;BU12&amp;BV12</f>
        <v/>
      </c>
      <c r="BF12" s="6"/>
      <c r="BG12" s="6"/>
      <c r="BH12" s="6"/>
      <c r="BI12" s="6"/>
      <c r="BJ12" s="6"/>
      <c r="BK12" s="6"/>
      <c r="BL12" s="6"/>
      <c r="BM12" s="6"/>
      <c r="BN12" s="6"/>
      <c r="BO12" s="6"/>
      <c r="BP12" s="49" t="str">
        <f>IF($B12&lt;&gt;($V12+$W12)," El número de consultas según sexo NO puede ser diferente al Total. ","")</f>
        <v/>
      </c>
      <c r="BQ12" s="50" t="str">
        <f>IF($B12=0,"",IF(($T12+$U12)=0,IF($B12="",""," No olvide escribir la columna Beneficiarios. "),""))</f>
        <v/>
      </c>
      <c r="BR12" s="50" t="str">
        <f>IF($B12&lt;($T12+$U12)," El número de Beneficiarios NO puede ser mayor que el Total. ","")</f>
        <v/>
      </c>
      <c r="BS12" s="50" t="str">
        <f>IF($B12&lt;($AP12+$AQ12)," Seccion A.2 NO puede ser mayor que sección A.1. ","")</f>
        <v/>
      </c>
      <c r="BT12" s="50" t="str">
        <f>IF($B12&lt;($AR12+$AS12)," Seccion A.3 NO puede ser mayor que sección A.1. ","")</f>
        <v/>
      </c>
      <c r="BU12" s="51" t="str">
        <f>IF($B12&gt;=($X12+$AB12),"","El total de Consulta Nuevas NO debe ser MAYOR que el total de las Consultas Médicas. ")</f>
        <v/>
      </c>
      <c r="BV12" s="52" t="str">
        <f>IF(AND($Y12+$AC12&lt;&gt;0,OR($AF12="",$AG12="")),"No  olvide registrar datos en Pertinencia. ","")</f>
        <v/>
      </c>
      <c r="BW12" s="53"/>
      <c r="BX12" s="54">
        <f>IF($B12&lt;&gt;($V12+$W12),1,0)</f>
        <v>0</v>
      </c>
      <c r="BY12" s="54">
        <f>IF($B12&lt;($T12+$U12),1,0)</f>
        <v>0</v>
      </c>
      <c r="BZ12" s="54">
        <f>IF($B12&lt;($AP12+$AQ12),1,0)</f>
        <v>0</v>
      </c>
      <c r="CA12" s="54">
        <f>IF($B12&lt;($AR12+$AS12),1,0)</f>
        <v>0</v>
      </c>
      <c r="CB12" s="54">
        <f>IF($B12&gt;=($X12+$AB12),0,1)</f>
        <v>0</v>
      </c>
      <c r="CC12" s="54">
        <f>IF($B12=0,"",IF(($T12+$U12)=0,IF($B12="","",1),0))</f>
        <v>0</v>
      </c>
      <c r="CD12" s="54">
        <f>IF(AND($Y12+$AC12&lt;&gt;0,OR($AF12="",$AG12="")),1,0)</f>
        <v>0</v>
      </c>
      <c r="CY12" s="16"/>
      <c r="CZ12" s="16"/>
    </row>
    <row r="13" spans="1:105" s="15" customFormat="1" ht="11.25" x14ac:dyDescent="0.15">
      <c r="A13" s="55" t="s">
        <v>58</v>
      </c>
      <c r="B13" s="29">
        <f>SUM(C13:S13)</f>
        <v>6005</v>
      </c>
      <c r="C13" s="30">
        <f>+Enero!C13+Febrero!C13+'Marzo '!C13+'Abril '!C13+'Mayo '!C13+Junio!C13+Julio!C13+Agosto!C13+Septiembre!C13+'Octubre '!C13+Noviembre!C13+'Diciembre '!C13</f>
        <v>3</v>
      </c>
      <c r="D13" s="30">
        <f>+Enero!D13+Febrero!D13+'Marzo '!D13+'Abril '!D13+'Mayo '!D13+Junio!D13+Julio!D13+Agosto!D13+Septiembre!D13+'Octubre '!D13+Noviembre!D13+'Diciembre '!D13</f>
        <v>3</v>
      </c>
      <c r="E13" s="30">
        <f>+Enero!E13+Febrero!E13+'Marzo '!E13+'Abril '!E13+'Mayo '!E13+Junio!E13+Julio!E13+Agosto!E13+Septiembre!E13+'Octubre '!E13+Noviembre!E13+'Diciembre '!E13</f>
        <v>1</v>
      </c>
      <c r="F13" s="30">
        <f>+Enero!F13+Febrero!F13+'Marzo '!F13+'Abril '!F13+'Mayo '!F13+Junio!F13+Julio!F13+Agosto!F13+Septiembre!F13+'Octubre '!F13+Noviembre!F13+'Diciembre '!F13</f>
        <v>87</v>
      </c>
      <c r="G13" s="30">
        <f>+Enero!G13+Febrero!G13+'Marzo '!G13+'Abril '!G13+'Mayo '!G13+Junio!G13+Julio!G13+Agosto!G13+Septiembre!G13+'Octubre '!G13+Noviembre!G13+'Diciembre '!G13</f>
        <v>170</v>
      </c>
      <c r="H13" s="30">
        <f>+Enero!H13+Febrero!H13+'Marzo '!H13+'Abril '!H13+'Mayo '!H13+Junio!H13+Julio!H13+Agosto!H13+Septiembre!H13+'Octubre '!H13+Noviembre!H13+'Diciembre '!H13</f>
        <v>192</v>
      </c>
      <c r="I13" s="30">
        <f>+Enero!I13+Febrero!I13+'Marzo '!I13+'Abril '!I13+'Mayo '!I13+Junio!I13+Julio!I13+Agosto!I13+Septiembre!I13+'Octubre '!I13+Noviembre!I13+'Diciembre '!I13</f>
        <v>195</v>
      </c>
      <c r="J13" s="30">
        <f>+Enero!J13+Febrero!J13+'Marzo '!J13+'Abril '!J13+'Mayo '!J13+Junio!J13+Julio!J13+Agosto!J13+Septiembre!J13+'Octubre '!J13+Noviembre!J13+'Diciembre '!J13</f>
        <v>168</v>
      </c>
      <c r="K13" s="30">
        <f>+Enero!K13+Febrero!K13+'Marzo '!K13+'Abril '!K13+'Mayo '!K13+Junio!K13+Julio!K13+Agosto!K13+Septiembre!K13+'Octubre '!K13+Noviembre!K13+'Diciembre '!K13</f>
        <v>221</v>
      </c>
      <c r="L13" s="30">
        <f>+Enero!L13+Febrero!L13+'Marzo '!L13+'Abril '!L13+'Mayo '!L13+Junio!L13+Julio!L13+Agosto!L13+Septiembre!L13+'Octubre '!L13+Noviembre!L13+'Diciembre '!L13</f>
        <v>277</v>
      </c>
      <c r="M13" s="30">
        <f>+Enero!M13+Febrero!M13+'Marzo '!M13+'Abril '!M13+'Mayo '!M13+Junio!M13+Julio!M13+Agosto!M13+Septiembre!M13+'Octubre '!M13+Noviembre!M13+'Diciembre '!M13</f>
        <v>414</v>
      </c>
      <c r="N13" s="30">
        <f>+Enero!N13+Febrero!N13+'Marzo '!N13+'Abril '!N13+'Mayo '!N13+Junio!N13+Julio!N13+Agosto!N13+Septiembre!N13+'Octubre '!N13+Noviembre!N13+'Diciembre '!N13</f>
        <v>555</v>
      </c>
      <c r="O13" s="30">
        <f>+Enero!O13+Febrero!O13+'Marzo '!O13+'Abril '!O13+'Mayo '!O13+Junio!O13+Julio!O13+Agosto!O13+Septiembre!O13+'Octubre '!O13+Noviembre!O13+'Diciembre '!O13</f>
        <v>654</v>
      </c>
      <c r="P13" s="30">
        <f>+Enero!P13+Febrero!P13+'Marzo '!P13+'Abril '!P13+'Mayo '!P13+Junio!P13+Julio!P13+Agosto!P13+Septiembre!P13+'Octubre '!P13+Noviembre!P13+'Diciembre '!P13</f>
        <v>788</v>
      </c>
      <c r="Q13" s="30">
        <f>+Enero!Q13+Febrero!Q13+'Marzo '!Q13+'Abril '!Q13+'Mayo '!Q13+Junio!Q13+Julio!Q13+Agosto!Q13+Septiembre!Q13+'Octubre '!Q13+Noviembre!Q13+'Diciembre '!Q13</f>
        <v>722</v>
      </c>
      <c r="R13" s="30">
        <f>+Enero!R13+Febrero!R13+'Marzo '!R13+'Abril '!R13+'Mayo '!R13+Junio!R13+Julio!R13+Agosto!R13+Septiembre!R13+'Octubre '!R13+Noviembre!R13+'Diciembre '!R13</f>
        <v>743</v>
      </c>
      <c r="S13" s="30">
        <f>+Enero!S13+Febrero!S13+'Marzo '!S13+'Abril '!S13+'Mayo '!S13+Junio!S13+Julio!S13+Agosto!S13+Septiembre!S13+'Octubre '!S13+Noviembre!S13+'Diciembre '!S13</f>
        <v>812</v>
      </c>
      <c r="T13" s="30">
        <f>+Enero!T13+Febrero!T13+'Marzo '!T13+'Abril '!T13+'Mayo '!T13+Junio!T13+Julio!T13+Agosto!T13+Septiembre!T13+'Octubre '!T13+Noviembre!T13+'Diciembre '!T13</f>
        <v>7</v>
      </c>
      <c r="U13" s="30">
        <f>+Enero!U13+Febrero!U13+'Marzo '!U13+'Abril '!U13+'Mayo '!U13+Junio!U13+Julio!U13+Agosto!U13+Septiembre!U13+'Octubre '!U13+Noviembre!U13+'Diciembre '!U13</f>
        <v>5998</v>
      </c>
      <c r="V13" s="30">
        <f>+Enero!V13+Febrero!V13+'Marzo '!V13+'Abril '!V13+'Mayo '!V13+Junio!V13+Julio!V13+Agosto!V13+Septiembre!V13+'Octubre '!V13+Noviembre!V13+'Diciembre '!V13</f>
        <v>2396</v>
      </c>
      <c r="W13" s="30">
        <f>+Enero!W13+Febrero!W13+'Marzo '!W13+'Abril '!W13+'Mayo '!W13+Junio!W13+Julio!W13+Agosto!W13+Septiembre!W13+'Octubre '!W13+Noviembre!W13+'Diciembre '!W13</f>
        <v>3609</v>
      </c>
      <c r="X13" s="36">
        <f t="shared" ref="X13:X57" si="0">SUM(Y13:AA13)</f>
        <v>0</v>
      </c>
      <c r="Y13" s="30">
        <f>+Enero!Y13+Febrero!Y13+'Marzo '!Y13+'Abril '!Y13+'Mayo '!Y13+Junio!Y13+Julio!Y13+Agosto!Y13+Septiembre!Y13+'Octubre '!Y13+Noviembre!Y13+'Diciembre '!Y13</f>
        <v>0</v>
      </c>
      <c r="Z13" s="30">
        <f>+Enero!Z13+Febrero!Z13+'Marzo '!Z13+'Abril '!Z13+'Mayo '!Z13+Junio!Z13+Julio!Z13+Agosto!Z13+Septiembre!Z13+'Octubre '!Z13+Noviembre!Z13+'Diciembre '!Z13</f>
        <v>0</v>
      </c>
      <c r="AA13" s="30">
        <f>+Enero!AA13+Febrero!AA13+'Marzo '!AA13+'Abril '!AA13+'Mayo '!AA13+Junio!AA13+Julio!AA13+Agosto!AA13+Septiembre!AA13+'Octubre '!AA13+Noviembre!AA13+'Diciembre '!AA13</f>
        <v>0</v>
      </c>
      <c r="AB13" s="38">
        <f t="shared" ref="AB13:AB57" si="1">SUM(AC13:AE13)</f>
        <v>2726</v>
      </c>
      <c r="AC13" s="30">
        <f>+Enero!AC13+Febrero!AC13+'Marzo '!AC13+'Abril '!AC13+'Mayo '!AC13+Junio!AC13+Julio!AC13+Agosto!AC13+Septiembre!AC13+'Octubre '!AC13+Noviembre!AC13+'Diciembre '!AC13</f>
        <v>2722</v>
      </c>
      <c r="AD13" s="30">
        <f>+Enero!AD13+Febrero!AD13+'Marzo '!AD13+'Abril '!AD13+'Mayo '!AD13+Junio!AD13+Julio!AD13+Agosto!AD13+Septiembre!AD13+'Octubre '!AD13+Noviembre!AD13+'Diciembre '!AD13</f>
        <v>0</v>
      </c>
      <c r="AE13" s="30">
        <f>+Enero!AE13+Febrero!AE13+'Marzo '!AE13+'Abril '!AE13+'Mayo '!AE13+Junio!AE13+Julio!AE13+Agosto!AE13+Septiembre!AE13+'Octubre '!AE13+Noviembre!AE13+'Diciembre '!AE13</f>
        <v>4</v>
      </c>
      <c r="AF13" s="30">
        <f>+Enero!AF13+Febrero!AF13+'Marzo '!AF13+'Abril '!AF13+'Mayo '!AF13+Junio!AF13+Julio!AF13+Agosto!AF13+Septiembre!AF13+'Octubre '!AF13+Noviembre!AF13+'Diciembre '!AF13</f>
        <v>1867</v>
      </c>
      <c r="AG13" s="30">
        <f>+Enero!AG13+Febrero!AG13+'Marzo '!AG13+'Abril '!AG13+'Mayo '!AG13+Junio!AG13+Julio!AG13+Agosto!AG13+Septiembre!AG13+'Octubre '!AG13+Noviembre!AG13+'Diciembre '!AG13</f>
        <v>2</v>
      </c>
      <c r="AH13" s="30">
        <f>+Enero!AH13+Febrero!AH13+'Marzo '!AH13+'Abril '!AH13+'Mayo '!AH13+Junio!AH13+Julio!AH13+Agosto!AH13+Septiembre!AH13+'Octubre '!AH13+Noviembre!AH13+'Diciembre '!AH13</f>
        <v>1</v>
      </c>
      <c r="AI13" s="30">
        <f>+Enero!AI13+Febrero!AI13+'Marzo '!AI13+'Abril '!AI13+'Mayo '!AI13+Junio!AI13+Julio!AI13+Agosto!AI13+Septiembre!AI13+'Octubre '!AI13+Noviembre!AI13+'Diciembre '!AI13</f>
        <v>1057</v>
      </c>
      <c r="AJ13" s="30">
        <f>+Enero!AJ13+Febrero!AJ13+'Marzo '!AJ13+'Abril '!AJ13+'Mayo '!AJ13+Junio!AJ13+Julio!AJ13+Agosto!AJ13+Septiembre!AJ13+'Octubre '!AJ13+Noviembre!AJ13+'Diciembre '!AJ13</f>
        <v>2678</v>
      </c>
      <c r="AK13" s="30">
        <f>+Enero!AK13+Febrero!AK13+'Marzo '!AK13+'Abril '!AK13+'Mayo '!AK13+Junio!AK13+Julio!AK13+Agosto!AK13+Septiembre!AK13+'Octubre '!AK13+Noviembre!AK13+'Diciembre '!AK13</f>
        <v>7</v>
      </c>
      <c r="AL13" s="30">
        <f>+Enero!AL13+Febrero!AL13+'Marzo '!AL13+'Abril '!AL13+'Mayo '!AL13+Junio!AL13+Julio!AL13+Agosto!AL13+Septiembre!AL13+'Octubre '!AL13+Noviembre!AL13+'Diciembre '!AL13</f>
        <v>298</v>
      </c>
      <c r="AM13" s="30">
        <f>+Enero!AM13+Febrero!AM13+'Marzo '!AM13+'Abril '!AM13+'Mayo '!AM13+Junio!AM13+Julio!AM13+Agosto!AM13+Septiembre!AM13+'Octubre '!AM13+Noviembre!AM13+'Diciembre '!AM13</f>
        <v>0</v>
      </c>
      <c r="AN13" s="30">
        <f>+Enero!AN13+Febrero!AN13+'Marzo '!AN13+'Abril '!AN13+'Mayo '!AN13+Junio!AN13+Julio!AN13+Agosto!AN13+Septiembre!AN13+'Octubre '!AN13+Noviembre!AN13+'Diciembre '!AN13</f>
        <v>503</v>
      </c>
      <c r="AO13" s="42"/>
      <c r="AP13" s="30">
        <f>+Enero!AP13+Febrero!AP13+'Marzo '!AP13+'Abril '!AP13+'Mayo '!AP13+Junio!AP13+Julio!AP13+Agosto!AP13+Septiembre!AP13+'Octubre '!AP13+Noviembre!AP13+'Diciembre '!AP13</f>
        <v>180</v>
      </c>
      <c r="AQ13" s="61"/>
      <c r="AR13" s="60"/>
      <c r="AS13" s="61"/>
      <c r="AT13" s="60"/>
      <c r="AU13" s="61"/>
      <c r="AV13" s="62"/>
      <c r="AW13" s="63"/>
      <c r="AX13" s="64"/>
      <c r="AY13" s="48" t="str">
        <f t="shared" ref="AY13:AY58" si="2">+BP13&amp;BQ13&amp;BR13&amp;BS13&amp;BT13&amp;BU13&amp;BV13</f>
        <v/>
      </c>
      <c r="BF13" s="6"/>
      <c r="BG13" s="6"/>
      <c r="BH13" s="6"/>
      <c r="BI13" s="6"/>
      <c r="BJ13" s="6"/>
      <c r="BK13" s="6"/>
      <c r="BL13" s="6"/>
      <c r="BM13" s="6"/>
      <c r="BN13" s="6"/>
      <c r="BO13" s="6"/>
      <c r="BP13" s="49" t="str">
        <f t="shared" ref="BP13:BP58" si="3">IF($B13&lt;&gt;($V13+$W13)," El número de consultas según sexo NO puede ser diferente al Total. ","")</f>
        <v/>
      </c>
      <c r="BQ13" s="50" t="str">
        <f t="shared" ref="BQ13:BQ58" si="4">IF($B13=0,"",IF(($T13+$U13)=0,IF($B13="",""," No olvide escribir la columna Beneficiarios. "),""))</f>
        <v/>
      </c>
      <c r="BR13" s="50" t="str">
        <f t="shared" ref="BR13:BR58" si="5">IF($B13&lt;($T13+$U13)," El número de Beneficiarios NO puede ser mayor que el Total. ","")</f>
        <v/>
      </c>
      <c r="BS13" s="50" t="str">
        <f t="shared" ref="BS13:BS58" si="6">IF($B13&lt;($AP13+$AQ13)," Seccion A.2 NO puede ser mayor que sección A.1. ","")</f>
        <v/>
      </c>
      <c r="BT13" s="50" t="str">
        <f t="shared" ref="BT13:BT58" si="7">IF($B13&lt;($AR13+$AS13)," Seccion A.3 NO puede ser mayor que sección A.1. ","")</f>
        <v/>
      </c>
      <c r="BU13" s="50" t="str">
        <f t="shared" ref="BU13:BU58" si="8">IF($B13&gt;=($X13+$AB13),"","El total de Consulta Nuevas NO debe ser MAYOR que el total de las Consultas Médicas. ")</f>
        <v/>
      </c>
      <c r="BV13" s="52" t="str">
        <f>IF(AND($Y13+$AC13&lt;&gt;0,OR($AF13="",$AG13="")),"No  olvide registrar datos en Pertinencia. ","")</f>
        <v/>
      </c>
      <c r="BW13" s="53"/>
      <c r="BX13" s="54">
        <f t="shared" ref="BX13:BX58" si="9">IF($B13&lt;&gt;($V13+$W13),1,0)</f>
        <v>0</v>
      </c>
      <c r="BY13" s="54">
        <f t="shared" ref="BY13:BY58" si="10">IF($B13&lt;($T13+$U13),1,0)</f>
        <v>0</v>
      </c>
      <c r="BZ13" s="54">
        <f t="shared" ref="BZ13:BZ58" si="11">IF($B13&lt;($AP13+$AQ13),1,0)</f>
        <v>0</v>
      </c>
      <c r="CA13" s="54">
        <f t="shared" ref="CA13:CA58" si="12">IF($B13&lt;($AR13+$AS13),1,0)</f>
        <v>0</v>
      </c>
      <c r="CB13" s="54">
        <f t="shared" ref="CB13:CB58" si="13">IF($B13&gt;=($X13+$AB13),0,1)</f>
        <v>0</v>
      </c>
      <c r="CC13" s="54">
        <f t="shared" ref="CC13:CC58" si="14">IF($B13=0,"",IF(($T13+$U13)=0,IF($B13="","",1),0))</f>
        <v>0</v>
      </c>
      <c r="CD13" s="54">
        <f>IF(AND($Y13+$AC13&lt;&gt;0,OR($AF13="",$AG13="")),1,0)</f>
        <v>0</v>
      </c>
      <c r="CY13" s="16"/>
      <c r="CZ13" s="16"/>
    </row>
    <row r="14" spans="1:105" s="15" customFormat="1" ht="11.25" x14ac:dyDescent="0.15">
      <c r="A14" s="55" t="s">
        <v>59</v>
      </c>
      <c r="B14" s="29">
        <f>SUM(C14)</f>
        <v>669</v>
      </c>
      <c r="C14" s="30">
        <f>+Enero!C14+Febrero!C14+'Marzo '!C14+'Abril '!C14+'Mayo '!C14+Junio!C14+Julio!C14+Agosto!C14+Septiembre!C14+'Octubre '!C14+Noviembre!C14+'Diciembre '!C14</f>
        <v>669</v>
      </c>
      <c r="D14" s="30">
        <f>+Enero!D14+Febrero!D14+'Marzo '!D14+'Abril '!D14+'Mayo '!D14+Junio!D14+Julio!D14+Agosto!D14+Septiembre!D14+'Octubre '!D14+Noviembre!D14+'Diciembre '!D14</f>
        <v>0</v>
      </c>
      <c r="E14" s="30">
        <f>+Enero!E14+Febrero!E14+'Marzo '!E14+'Abril '!E14+'Mayo '!E14+Junio!E14+Julio!E14+Agosto!E14+Septiembre!E14+'Octubre '!E14+Noviembre!E14+'Diciembre '!E14</f>
        <v>0</v>
      </c>
      <c r="F14" s="30">
        <f>+Enero!F14+Febrero!F14+'Marzo '!F14+'Abril '!F14+'Mayo '!F14+Junio!F14+Julio!F14+Agosto!F14+Septiembre!F14+'Octubre '!F14+Noviembre!F14+'Diciembre '!F14</f>
        <v>0</v>
      </c>
      <c r="G14" s="30">
        <f>+Enero!G14+Febrero!G14+'Marzo '!G14+'Abril '!G14+'Mayo '!G14+Junio!G14+Julio!G14+Agosto!G14+Septiembre!G14+'Octubre '!G14+Noviembre!G14+'Diciembre '!G14</f>
        <v>0</v>
      </c>
      <c r="H14" s="30">
        <f>+Enero!H14+Febrero!H14+'Marzo '!H14+'Abril '!H14+'Mayo '!H14+Junio!H14+Julio!H14+Agosto!H14+Septiembre!H14+'Octubre '!H14+Noviembre!H14+'Diciembre '!H14</f>
        <v>0</v>
      </c>
      <c r="I14" s="30">
        <f>+Enero!I14+Febrero!I14+'Marzo '!I14+'Abril '!I14+'Mayo '!I14+Junio!I14+Julio!I14+Agosto!I14+Septiembre!I14+'Octubre '!I14+Noviembre!I14+'Diciembre '!I14</f>
        <v>0</v>
      </c>
      <c r="J14" s="30">
        <f>+Enero!J14+Febrero!J14+'Marzo '!J14+'Abril '!J14+'Mayo '!J14+Junio!J14+Julio!J14+Agosto!J14+Septiembre!J14+'Octubre '!J14+Noviembre!J14+'Diciembre '!J14</f>
        <v>0</v>
      </c>
      <c r="K14" s="30">
        <f>+Enero!K14+Febrero!K14+'Marzo '!K14+'Abril '!K14+'Mayo '!K14+Junio!K14+Julio!K14+Agosto!K14+Septiembre!K14+'Octubre '!K14+Noviembre!K14+'Diciembre '!K14</f>
        <v>0</v>
      </c>
      <c r="L14" s="30">
        <f>+Enero!L14+Febrero!L14+'Marzo '!L14+'Abril '!L14+'Mayo '!L14+Junio!L14+Julio!L14+Agosto!L14+Septiembre!L14+'Octubre '!L14+Noviembre!L14+'Diciembre '!L14</f>
        <v>0</v>
      </c>
      <c r="M14" s="30">
        <f>+Enero!M14+Febrero!M14+'Marzo '!M14+'Abril '!M14+'Mayo '!M14+Junio!M14+Julio!M14+Agosto!M14+Septiembre!M14+'Octubre '!M14+Noviembre!M14+'Diciembre '!M14</f>
        <v>0</v>
      </c>
      <c r="N14" s="30">
        <f>+Enero!N14+Febrero!N14+'Marzo '!N14+'Abril '!N14+'Mayo '!N14+Junio!N14+Julio!N14+Agosto!N14+Septiembre!N14+'Octubre '!N14+Noviembre!N14+'Diciembre '!N14</f>
        <v>0</v>
      </c>
      <c r="O14" s="30">
        <f>+Enero!O14+Febrero!O14+'Marzo '!O14+'Abril '!O14+'Mayo '!O14+Junio!O14+Julio!O14+Agosto!O14+Septiembre!O14+'Octubre '!O14+Noviembre!O14+'Diciembre '!O14</f>
        <v>0</v>
      </c>
      <c r="P14" s="30">
        <f>+Enero!P14+Febrero!P14+'Marzo '!P14+'Abril '!P14+'Mayo '!P14+Junio!P14+Julio!P14+Agosto!P14+Septiembre!P14+'Octubre '!P14+Noviembre!P14+'Diciembre '!P14</f>
        <v>0</v>
      </c>
      <c r="Q14" s="30">
        <f>+Enero!Q14+Febrero!Q14+'Marzo '!Q14+'Abril '!Q14+'Mayo '!Q14+Junio!Q14+Julio!Q14+Agosto!Q14+Septiembre!Q14+'Octubre '!Q14+Noviembre!Q14+'Diciembre '!Q14</f>
        <v>0</v>
      </c>
      <c r="R14" s="30">
        <f>+Enero!R14+Febrero!R14+'Marzo '!R14+'Abril '!R14+'Mayo '!R14+Junio!R14+Julio!R14+Agosto!R14+Septiembre!R14+'Octubre '!R14+Noviembre!R14+'Diciembre '!R14</f>
        <v>0</v>
      </c>
      <c r="S14" s="30">
        <f>+Enero!S14+Febrero!S14+'Marzo '!S14+'Abril '!S14+'Mayo '!S14+Junio!S14+Julio!S14+Agosto!S14+Septiembre!S14+'Octubre '!S14+Noviembre!S14+'Diciembre '!S14</f>
        <v>0</v>
      </c>
      <c r="T14" s="30">
        <f>+Enero!T14+Febrero!T14+'Marzo '!T14+'Abril '!T14+'Mayo '!T14+Junio!T14+Julio!T14+Agosto!T14+Septiembre!T14+'Octubre '!T14+Noviembre!T14+'Diciembre '!T14</f>
        <v>669</v>
      </c>
      <c r="U14" s="30">
        <f>+Enero!U14+Febrero!U14+'Marzo '!U14+'Abril '!U14+'Mayo '!U14+Junio!U14+Julio!U14+Agosto!U14+Septiembre!U14+'Octubre '!U14+Noviembre!U14+'Diciembre '!U14</f>
        <v>0</v>
      </c>
      <c r="V14" s="30">
        <f>+Enero!V14+Febrero!V14+'Marzo '!V14+'Abril '!V14+'Mayo '!V14+Junio!V14+Julio!V14+Agosto!V14+Septiembre!V14+'Octubre '!V14+Noviembre!V14+'Diciembre '!V14</f>
        <v>363</v>
      </c>
      <c r="W14" s="30">
        <f>+Enero!W14+Febrero!W14+'Marzo '!W14+'Abril '!W14+'Mayo '!W14+Junio!W14+Julio!W14+Agosto!W14+Septiembre!W14+'Octubre '!W14+Noviembre!W14+'Diciembre '!W14</f>
        <v>306</v>
      </c>
      <c r="X14" s="36">
        <f t="shared" si="0"/>
        <v>92</v>
      </c>
      <c r="Y14" s="30">
        <f>+Enero!Y14+Febrero!Y14+'Marzo '!Y14+'Abril '!Y14+'Mayo '!Y14+Junio!Y14+Julio!Y14+Agosto!Y14+Septiembre!Y14+'Octubre '!Y14+Noviembre!Y14+'Diciembre '!Y14</f>
        <v>92</v>
      </c>
      <c r="Z14" s="30">
        <f>+Enero!Z14+Febrero!Z14+'Marzo '!Z14+'Abril '!Z14+'Mayo '!Z14+Junio!Z14+Julio!Z14+Agosto!Z14+Septiembre!Z14+'Octubre '!Z14+Noviembre!Z14+'Diciembre '!Z14</f>
        <v>0</v>
      </c>
      <c r="AA14" s="30">
        <f>+Enero!AA14+Febrero!AA14+'Marzo '!AA14+'Abril '!AA14+'Mayo '!AA14+Junio!AA14+Julio!AA14+Agosto!AA14+Septiembre!AA14+'Octubre '!AA14+Noviembre!AA14+'Diciembre '!AA14</f>
        <v>0</v>
      </c>
      <c r="AC14" s="30">
        <f>+Enero!AC14+Febrero!AC14+'Marzo '!AC14+'Abril '!AC14+'Mayo '!AC14+Junio!AC14+Julio!AC14+Agosto!AC14+Septiembre!AC14+'Octubre '!AC14+Noviembre!AC14+'Diciembre '!AC14</f>
        <v>0</v>
      </c>
      <c r="AD14" s="30">
        <f>+Enero!AD14+Febrero!AD14+'Marzo '!AD14+'Abril '!AD14+'Mayo '!AD14+Junio!AD14+Julio!AD14+Agosto!AD14+Septiembre!AD14+'Octubre '!AD14+Noviembre!AD14+'Diciembre '!AD14</f>
        <v>0</v>
      </c>
      <c r="AE14" s="30">
        <f>+Enero!AE14+Febrero!AE14+'Marzo '!AE14+'Abril '!AE14+'Mayo '!AE14+Junio!AE14+Julio!AE14+Agosto!AE14+Septiembre!AE14+'Octubre '!AE14+Noviembre!AE14+'Diciembre '!AE14</f>
        <v>0</v>
      </c>
      <c r="AF14" s="30">
        <f>+Enero!AF14+Febrero!AF14+'Marzo '!AF14+'Abril '!AF14+'Mayo '!AF14+Junio!AF14+Julio!AF14+Agosto!AF14+Septiembre!AF14+'Octubre '!AF14+Noviembre!AF14+'Diciembre '!AF14</f>
        <v>0</v>
      </c>
      <c r="AG14" s="30">
        <f>+Enero!AG14+Febrero!AG14+'Marzo '!AG14+'Abril '!AG14+'Mayo '!AG14+Junio!AG14+Julio!AG14+Agosto!AG14+Septiembre!AG14+'Octubre '!AG14+Noviembre!AG14+'Diciembre '!AG14</f>
        <v>0</v>
      </c>
      <c r="AH14" s="30">
        <f>+Enero!AH14+Febrero!AH14+'Marzo '!AH14+'Abril '!AH14+'Mayo '!AH14+Junio!AH14+Julio!AH14+Agosto!AH14+Septiembre!AH14+'Octubre '!AH14+Noviembre!AH14+'Diciembre '!AH14</f>
        <v>87</v>
      </c>
      <c r="AI14" s="30">
        <f>+Enero!AI14+Febrero!AI14+'Marzo '!AI14+'Abril '!AI14+'Mayo '!AI14+Junio!AI14+Julio!AI14+Agosto!AI14+Septiembre!AI14+'Octubre '!AI14+Noviembre!AI14+'Diciembre '!AI14</f>
        <v>0</v>
      </c>
      <c r="AJ14" s="30">
        <f>+Enero!AJ14+Febrero!AJ14+'Marzo '!AJ14+'Abril '!AJ14+'Mayo '!AJ14+Junio!AJ14+Julio!AJ14+Agosto!AJ14+Septiembre!AJ14+'Octubre '!AJ14+Noviembre!AJ14+'Diciembre '!AJ14</f>
        <v>4</v>
      </c>
      <c r="AK14" s="30">
        <f>+Enero!AK14+Febrero!AK14+'Marzo '!AK14+'Abril '!AK14+'Mayo '!AK14+Junio!AK14+Julio!AK14+Agosto!AK14+Septiembre!AK14+'Octubre '!AK14+Noviembre!AK14+'Diciembre '!AK14</f>
        <v>0</v>
      </c>
      <c r="AL14" s="30">
        <f>+Enero!AL14+Febrero!AL14+'Marzo '!AL14+'Abril '!AL14+'Mayo '!AL14+Junio!AL14+Julio!AL14+Agosto!AL14+Septiembre!AL14+'Octubre '!AL14+Noviembre!AL14+'Diciembre '!AL14</f>
        <v>0</v>
      </c>
      <c r="AM14" s="30">
        <f>+Enero!AM14+Febrero!AM14+'Marzo '!AM14+'Abril '!AM14+'Mayo '!AM14+Junio!AM14+Julio!AM14+Agosto!AM14+Septiembre!AM14+'Octubre '!AM14+Noviembre!AM14+'Diciembre '!AM14</f>
        <v>19</v>
      </c>
      <c r="AN14" s="30">
        <f>+Enero!AN14+Febrero!AN14+'Marzo '!AN14+'Abril '!AN14+'Mayo '!AN14+Junio!AN14+Julio!AN14+Agosto!AN14+Septiembre!AN14+'Octubre '!AN14+Noviembre!AN14+'Diciembre '!AN14</f>
        <v>0</v>
      </c>
      <c r="AO14" s="42"/>
      <c r="AP14" s="30">
        <f>+Enero!AP14+Febrero!AP14+'Marzo '!AP14+'Abril '!AP14+'Mayo '!AP14+Junio!AP14+Julio!AP14+Agosto!AP14+Septiembre!AP14+'Octubre '!AP14+Noviembre!AP14+'Diciembre '!AP14</f>
        <v>0</v>
      </c>
      <c r="AQ14" s="61"/>
      <c r="AR14" s="60"/>
      <c r="AS14" s="61"/>
      <c r="AT14" s="60"/>
      <c r="AU14" s="61"/>
      <c r="AV14" s="62"/>
      <c r="AW14" s="63"/>
      <c r="AX14" s="70"/>
      <c r="AY14" s="48" t="str">
        <f t="shared" si="2"/>
        <v/>
      </c>
      <c r="BF14" s="6"/>
      <c r="BG14" s="6"/>
      <c r="BH14" s="6"/>
      <c r="BI14" s="6"/>
      <c r="BJ14" s="6"/>
      <c r="BK14" s="6"/>
      <c r="BL14" s="6"/>
      <c r="BM14" s="6"/>
      <c r="BN14" s="6"/>
      <c r="BO14" s="6"/>
      <c r="BP14" s="49" t="str">
        <f t="shared" si="3"/>
        <v/>
      </c>
      <c r="BQ14" s="50" t="str">
        <f t="shared" si="4"/>
        <v/>
      </c>
      <c r="BR14" s="50" t="str">
        <f t="shared" si="5"/>
        <v/>
      </c>
      <c r="BS14" s="50" t="str">
        <f t="shared" si="6"/>
        <v/>
      </c>
      <c r="BT14" s="50" t="str">
        <f t="shared" si="7"/>
        <v/>
      </c>
      <c r="BU14" s="50" t="str">
        <f t="shared" si="8"/>
        <v/>
      </c>
      <c r="BV14" s="53"/>
      <c r="BW14" s="53"/>
      <c r="BX14" s="54">
        <f t="shared" si="9"/>
        <v>0</v>
      </c>
      <c r="BY14" s="54">
        <f t="shared" si="10"/>
        <v>0</v>
      </c>
      <c r="BZ14" s="54">
        <f t="shared" si="11"/>
        <v>0</v>
      </c>
      <c r="CA14" s="54">
        <f t="shared" si="12"/>
        <v>0</v>
      </c>
      <c r="CB14" s="54">
        <f t="shared" si="13"/>
        <v>0</v>
      </c>
      <c r="CC14" s="54">
        <f t="shared" si="14"/>
        <v>0</v>
      </c>
      <c r="CD14" s="71"/>
      <c r="CY14" s="16"/>
      <c r="CZ14" s="16"/>
    </row>
    <row r="15" spans="1:105" s="15" customFormat="1" ht="11.25" x14ac:dyDescent="0.15">
      <c r="A15" s="55" t="s">
        <v>60</v>
      </c>
      <c r="B15" s="29">
        <f t="shared" ref="B15:B57" si="15">SUM(C15:S15)</f>
        <v>311</v>
      </c>
      <c r="C15" s="30">
        <f>+Enero!C15+Febrero!C15+'Marzo '!C15+'Abril '!C15+'Mayo '!C15+Junio!C15+Julio!C15+Agosto!C15+Septiembre!C15+'Octubre '!C15+Noviembre!C15+'Diciembre '!C15</f>
        <v>0</v>
      </c>
      <c r="D15" s="30">
        <f>+Enero!D15+Febrero!D15+'Marzo '!D15+'Abril '!D15+'Mayo '!D15+Junio!D15+Julio!D15+Agosto!D15+Septiembre!D15+'Octubre '!D15+Noviembre!D15+'Diciembre '!D15</f>
        <v>0</v>
      </c>
      <c r="E15" s="30">
        <f>+Enero!E15+Febrero!E15+'Marzo '!E15+'Abril '!E15+'Mayo '!E15+Junio!E15+Julio!E15+Agosto!E15+Septiembre!E15+'Octubre '!E15+Noviembre!E15+'Diciembre '!E15</f>
        <v>0</v>
      </c>
      <c r="F15" s="30">
        <f>+Enero!F15+Febrero!F15+'Marzo '!F15+'Abril '!F15+'Mayo '!F15+Junio!F15+Julio!F15+Agosto!F15+Septiembre!F15+'Octubre '!F15+Noviembre!F15+'Diciembre '!F15</f>
        <v>8</v>
      </c>
      <c r="G15" s="30">
        <f>+Enero!G15+Febrero!G15+'Marzo '!G15+'Abril '!G15+'Mayo '!G15+Junio!G15+Julio!G15+Agosto!G15+Septiembre!G15+'Octubre '!G15+Noviembre!G15+'Diciembre '!G15</f>
        <v>3</v>
      </c>
      <c r="H15" s="30">
        <f>+Enero!H15+Febrero!H15+'Marzo '!H15+'Abril '!H15+'Mayo '!H15+Junio!H15+Julio!H15+Agosto!H15+Septiembre!H15+'Octubre '!H15+Noviembre!H15+'Diciembre '!H15</f>
        <v>6</v>
      </c>
      <c r="I15" s="30">
        <f>+Enero!I15+Febrero!I15+'Marzo '!I15+'Abril '!I15+'Mayo '!I15+Junio!I15+Julio!I15+Agosto!I15+Septiembre!I15+'Octubre '!I15+Noviembre!I15+'Diciembre '!I15</f>
        <v>2</v>
      </c>
      <c r="J15" s="30">
        <f>+Enero!J15+Febrero!J15+'Marzo '!J15+'Abril '!J15+'Mayo '!J15+Junio!J15+Julio!J15+Agosto!J15+Septiembre!J15+'Octubre '!J15+Noviembre!J15+'Diciembre '!J15</f>
        <v>6</v>
      </c>
      <c r="K15" s="30">
        <f>+Enero!K15+Febrero!K15+'Marzo '!K15+'Abril '!K15+'Mayo '!K15+Junio!K15+Julio!K15+Agosto!K15+Septiembre!K15+'Octubre '!K15+Noviembre!K15+'Diciembre '!K15</f>
        <v>15</v>
      </c>
      <c r="L15" s="30">
        <f>+Enero!L15+Febrero!L15+'Marzo '!L15+'Abril '!L15+'Mayo '!L15+Junio!L15+Julio!L15+Agosto!L15+Septiembre!L15+'Octubre '!L15+Noviembre!L15+'Diciembre '!L15</f>
        <v>13</v>
      </c>
      <c r="M15" s="30">
        <f>+Enero!M15+Febrero!M15+'Marzo '!M15+'Abril '!M15+'Mayo '!M15+Junio!M15+Julio!M15+Agosto!M15+Septiembre!M15+'Octubre '!M15+Noviembre!M15+'Diciembre '!M15</f>
        <v>15</v>
      </c>
      <c r="N15" s="30">
        <f>+Enero!N15+Febrero!N15+'Marzo '!N15+'Abril '!N15+'Mayo '!N15+Junio!N15+Julio!N15+Agosto!N15+Septiembre!N15+'Octubre '!N15+Noviembre!N15+'Diciembre '!N15</f>
        <v>29</v>
      </c>
      <c r="O15" s="30">
        <f>+Enero!O15+Febrero!O15+'Marzo '!O15+'Abril '!O15+'Mayo '!O15+Junio!O15+Julio!O15+Agosto!O15+Septiembre!O15+'Octubre '!O15+Noviembre!O15+'Diciembre '!O15</f>
        <v>32</v>
      </c>
      <c r="P15" s="30">
        <f>+Enero!P15+Febrero!P15+'Marzo '!P15+'Abril '!P15+'Mayo '!P15+Junio!P15+Julio!P15+Agosto!P15+Septiembre!P15+'Octubre '!P15+Noviembre!P15+'Diciembre '!P15</f>
        <v>30</v>
      </c>
      <c r="Q15" s="30">
        <f>+Enero!Q15+Febrero!Q15+'Marzo '!Q15+'Abril '!Q15+'Mayo '!Q15+Junio!Q15+Julio!Q15+Agosto!Q15+Septiembre!Q15+'Octubre '!Q15+Noviembre!Q15+'Diciembre '!Q15</f>
        <v>55</v>
      </c>
      <c r="R15" s="30">
        <f>+Enero!R15+Febrero!R15+'Marzo '!R15+'Abril '!R15+'Mayo '!R15+Junio!R15+Julio!R15+Agosto!R15+Septiembre!R15+'Octubre '!R15+Noviembre!R15+'Diciembre '!R15</f>
        <v>47</v>
      </c>
      <c r="S15" s="30">
        <f>+Enero!S15+Febrero!S15+'Marzo '!S15+'Abril '!S15+'Mayo '!S15+Junio!S15+Julio!S15+Agosto!S15+Septiembre!S15+'Octubre '!S15+Noviembre!S15+'Diciembre '!S15</f>
        <v>50</v>
      </c>
      <c r="T15" s="30">
        <f>+Enero!T15+Febrero!T15+'Marzo '!T15+'Abril '!T15+'Mayo '!T15+Junio!T15+Julio!T15+Agosto!T15+Septiembre!T15+'Octubre '!T15+Noviembre!T15+'Diciembre '!T15</f>
        <v>0</v>
      </c>
      <c r="U15" s="30">
        <f>+Enero!U15+Febrero!U15+'Marzo '!U15+'Abril '!U15+'Mayo '!U15+Junio!U15+Julio!U15+Agosto!U15+Septiembre!U15+'Octubre '!U15+Noviembre!U15+'Diciembre '!U15</f>
        <v>311</v>
      </c>
      <c r="V15" s="30">
        <f>+Enero!V15+Febrero!V15+'Marzo '!V15+'Abril '!V15+'Mayo '!V15+Junio!V15+Julio!V15+Agosto!V15+Septiembre!V15+'Octubre '!V15+Noviembre!V15+'Diciembre '!V15</f>
        <v>134</v>
      </c>
      <c r="W15" s="30">
        <f>+Enero!W15+Febrero!W15+'Marzo '!W15+'Abril '!W15+'Mayo '!W15+Junio!W15+Julio!W15+Agosto!W15+Septiembre!W15+'Octubre '!W15+Noviembre!W15+'Diciembre '!W15</f>
        <v>177</v>
      </c>
      <c r="X15" s="36">
        <f t="shared" si="0"/>
        <v>0</v>
      </c>
      <c r="Y15" s="30">
        <f>+Enero!Y15+Febrero!Y15+'Marzo '!Y15+'Abril '!Y15+'Mayo '!Y15+Junio!Y15+Julio!Y15+Agosto!Y15+Septiembre!Y15+'Octubre '!Y15+Noviembre!Y15+'Diciembre '!Y15</f>
        <v>0</v>
      </c>
      <c r="Z15" s="30">
        <f>+Enero!Z15+Febrero!Z15+'Marzo '!Z15+'Abril '!Z15+'Mayo '!Z15+Junio!Z15+Julio!Z15+Agosto!Z15+Septiembre!Z15+'Octubre '!Z15+Noviembre!Z15+'Diciembre '!Z15</f>
        <v>0</v>
      </c>
      <c r="AA15" s="30">
        <f>+Enero!AA15+Febrero!AA15+'Marzo '!AA15+'Abril '!AA15+'Mayo '!AA15+Junio!AA15+Julio!AA15+Agosto!AA15+Septiembre!AA15+'Octubre '!AA15+Noviembre!AA15+'Diciembre '!AA15</f>
        <v>0</v>
      </c>
      <c r="AB15" s="38">
        <f t="shared" si="1"/>
        <v>137</v>
      </c>
      <c r="AC15" s="30">
        <f>+Enero!AC15+Febrero!AC15+'Marzo '!AC15+'Abril '!AC15+'Mayo '!AC15+Junio!AC15+Julio!AC15+Agosto!AC15+Septiembre!AC15+'Octubre '!AC15+Noviembre!AC15+'Diciembre '!AC15</f>
        <v>137</v>
      </c>
      <c r="AD15" s="30">
        <f>+Enero!AD15+Febrero!AD15+'Marzo '!AD15+'Abril '!AD15+'Mayo '!AD15+Junio!AD15+Julio!AD15+Agosto!AD15+Septiembre!AD15+'Octubre '!AD15+Noviembre!AD15+'Diciembre '!AD15</f>
        <v>0</v>
      </c>
      <c r="AE15" s="30">
        <f>+Enero!AE15+Febrero!AE15+'Marzo '!AE15+'Abril '!AE15+'Mayo '!AE15+Junio!AE15+Julio!AE15+Agosto!AE15+Septiembre!AE15+'Octubre '!AE15+Noviembre!AE15+'Diciembre '!AE15</f>
        <v>0</v>
      </c>
      <c r="AF15" s="30">
        <f>+Enero!AF15+Febrero!AF15+'Marzo '!AF15+'Abril '!AF15+'Mayo '!AF15+Junio!AF15+Julio!AF15+Agosto!AF15+Septiembre!AF15+'Octubre '!AF15+Noviembre!AF15+'Diciembre '!AF15</f>
        <v>3</v>
      </c>
      <c r="AG15" s="30">
        <f>+Enero!AG15+Febrero!AG15+'Marzo '!AG15+'Abril '!AG15+'Mayo '!AG15+Junio!AG15+Julio!AG15+Agosto!AG15+Septiembre!AG15+'Octubre '!AG15+Noviembre!AG15+'Diciembre '!AG15</f>
        <v>0</v>
      </c>
      <c r="AH15" s="30">
        <f>+Enero!AH15+Febrero!AH15+'Marzo '!AH15+'Abril '!AH15+'Mayo '!AH15+Junio!AH15+Julio!AH15+Agosto!AH15+Septiembre!AH15+'Octubre '!AH15+Noviembre!AH15+'Diciembre '!AH15</f>
        <v>0</v>
      </c>
      <c r="AI15" s="30">
        <f>+Enero!AI15+Febrero!AI15+'Marzo '!AI15+'Abril '!AI15+'Mayo '!AI15+Junio!AI15+Julio!AI15+Agosto!AI15+Septiembre!AI15+'Octubre '!AI15+Noviembre!AI15+'Diciembre '!AI15</f>
        <v>47</v>
      </c>
      <c r="AJ15" s="30">
        <f>+Enero!AJ15+Febrero!AJ15+'Marzo '!AJ15+'Abril '!AJ15+'Mayo '!AJ15+Junio!AJ15+Julio!AJ15+Agosto!AJ15+Septiembre!AJ15+'Octubre '!AJ15+Noviembre!AJ15+'Diciembre '!AJ15</f>
        <v>0</v>
      </c>
      <c r="AK15" s="30">
        <f>+Enero!AK15+Febrero!AK15+'Marzo '!AK15+'Abril '!AK15+'Mayo '!AK15+Junio!AK15+Julio!AK15+Agosto!AK15+Septiembre!AK15+'Octubre '!AK15+Noviembre!AK15+'Diciembre '!AK15</f>
        <v>0</v>
      </c>
      <c r="AL15" s="30">
        <f>+Enero!AL15+Febrero!AL15+'Marzo '!AL15+'Abril '!AL15+'Mayo '!AL15+Junio!AL15+Julio!AL15+Agosto!AL15+Septiembre!AL15+'Octubre '!AL15+Noviembre!AL15+'Diciembre '!AL15</f>
        <v>27</v>
      </c>
      <c r="AM15" s="30">
        <f>+Enero!AM15+Febrero!AM15+'Marzo '!AM15+'Abril '!AM15+'Mayo '!AM15+Junio!AM15+Julio!AM15+Agosto!AM15+Septiembre!AM15+'Octubre '!AM15+Noviembre!AM15+'Diciembre '!AM15</f>
        <v>0</v>
      </c>
      <c r="AN15" s="30">
        <f>+Enero!AN15+Febrero!AN15+'Marzo '!AN15+'Abril '!AN15+'Mayo '!AN15+Junio!AN15+Julio!AN15+Agosto!AN15+Septiembre!AN15+'Octubre '!AN15+Noviembre!AN15+'Diciembre '!AN15</f>
        <v>0</v>
      </c>
      <c r="AO15" s="42"/>
      <c r="AP15" s="30">
        <f>+Enero!AP15+Febrero!AP15+'Marzo '!AP15+'Abril '!AP15+'Mayo '!AP15+Junio!AP15+Julio!AP15+Agosto!AP15+Septiembre!AP15+'Octubre '!AP15+Noviembre!AP15+'Diciembre '!AP15</f>
        <v>0</v>
      </c>
      <c r="AQ15" s="61"/>
      <c r="AR15" s="60"/>
      <c r="AS15" s="61"/>
      <c r="AT15" s="60"/>
      <c r="AU15" s="61"/>
      <c r="AV15" s="62"/>
      <c r="AW15" s="63"/>
      <c r="AX15" s="64"/>
      <c r="AY15" s="48" t="str">
        <f t="shared" si="2"/>
        <v/>
      </c>
      <c r="BF15" s="6"/>
      <c r="BG15" s="6"/>
      <c r="BH15" s="6"/>
      <c r="BI15" s="6"/>
      <c r="BJ15" s="6"/>
      <c r="BK15" s="6"/>
      <c r="BL15" s="6"/>
      <c r="BM15" s="6"/>
      <c r="BN15" s="6"/>
      <c r="BO15" s="6"/>
      <c r="BP15" s="49" t="str">
        <f t="shared" si="3"/>
        <v/>
      </c>
      <c r="BQ15" s="50" t="str">
        <f t="shared" si="4"/>
        <v/>
      </c>
      <c r="BR15" s="50" t="str">
        <f t="shared" si="5"/>
        <v/>
      </c>
      <c r="BS15" s="50" t="str">
        <f t="shared" si="6"/>
        <v/>
      </c>
      <c r="BT15" s="50" t="str">
        <f t="shared" si="7"/>
        <v/>
      </c>
      <c r="BU15" s="50" t="str">
        <f t="shared" si="8"/>
        <v/>
      </c>
      <c r="BV15" s="72" t="str">
        <f>IF(AND($Y15+$AC15&lt;&gt;0,OR($AF15="",$AG15="")),"No  olvide registrar datos en Pertinencia. ","")</f>
        <v/>
      </c>
      <c r="BW15" s="53"/>
      <c r="BX15" s="54">
        <f t="shared" si="9"/>
        <v>0</v>
      </c>
      <c r="BY15" s="54">
        <f t="shared" si="10"/>
        <v>0</v>
      </c>
      <c r="BZ15" s="54">
        <f t="shared" si="11"/>
        <v>0</v>
      </c>
      <c r="CA15" s="54">
        <f t="shared" si="12"/>
        <v>0</v>
      </c>
      <c r="CB15" s="54">
        <f t="shared" si="13"/>
        <v>0</v>
      </c>
      <c r="CC15" s="54">
        <f t="shared" si="14"/>
        <v>0</v>
      </c>
      <c r="CD15" s="54">
        <f>IF(AND($Y15+$AC15&lt;&gt;0,OR($AF15="",$AG15="")),1,0)</f>
        <v>0</v>
      </c>
      <c r="CY15" s="16"/>
      <c r="CZ15" s="16"/>
    </row>
    <row r="16" spans="1:105" s="15" customFormat="1" ht="11.25" x14ac:dyDescent="0.15">
      <c r="A16" s="55" t="s">
        <v>61</v>
      </c>
      <c r="B16" s="29">
        <f t="shared" si="15"/>
        <v>3749</v>
      </c>
      <c r="C16" s="30">
        <f>+Enero!C16+Febrero!C16+'Marzo '!C16+'Abril '!C16+'Mayo '!C16+Junio!C16+Julio!C16+Agosto!C16+Septiembre!C16+'Octubre '!C16+Noviembre!C16+'Diciembre '!C16</f>
        <v>552</v>
      </c>
      <c r="D16" s="30">
        <f>+Enero!D16+Febrero!D16+'Marzo '!D16+'Abril '!D16+'Mayo '!D16+Junio!D16+Julio!D16+Agosto!D16+Septiembre!D16+'Octubre '!D16+Noviembre!D16+'Diciembre '!D16</f>
        <v>186</v>
      </c>
      <c r="E16" s="30">
        <f>+Enero!E16+Febrero!E16+'Marzo '!E16+'Abril '!E16+'Mayo '!E16+Junio!E16+Julio!E16+Agosto!E16+Septiembre!E16+'Octubre '!E16+Noviembre!E16+'Diciembre '!E16</f>
        <v>179</v>
      </c>
      <c r="F16" s="30">
        <f>+Enero!F16+Febrero!F16+'Marzo '!F16+'Abril '!F16+'Mayo '!F16+Junio!F16+Julio!F16+Agosto!F16+Septiembre!F16+'Octubre '!F16+Noviembre!F16+'Diciembre '!F16</f>
        <v>73</v>
      </c>
      <c r="G16" s="30">
        <f>+Enero!G16+Febrero!G16+'Marzo '!G16+'Abril '!G16+'Mayo '!G16+Junio!G16+Julio!G16+Agosto!G16+Septiembre!G16+'Octubre '!G16+Noviembre!G16+'Diciembre '!G16</f>
        <v>26</v>
      </c>
      <c r="H16" s="30">
        <f>+Enero!H16+Febrero!H16+'Marzo '!H16+'Abril '!H16+'Mayo '!H16+Junio!H16+Julio!H16+Agosto!H16+Septiembre!H16+'Octubre '!H16+Noviembre!H16+'Diciembre '!H16</f>
        <v>25</v>
      </c>
      <c r="I16" s="30">
        <f>+Enero!I16+Febrero!I16+'Marzo '!I16+'Abril '!I16+'Mayo '!I16+Junio!I16+Julio!I16+Agosto!I16+Septiembre!I16+'Octubre '!I16+Noviembre!I16+'Diciembre '!I16</f>
        <v>23</v>
      </c>
      <c r="J16" s="30">
        <f>+Enero!J16+Febrero!J16+'Marzo '!J16+'Abril '!J16+'Mayo '!J16+Junio!J16+Julio!J16+Agosto!J16+Septiembre!J16+'Octubre '!J16+Noviembre!J16+'Diciembre '!J16</f>
        <v>35</v>
      </c>
      <c r="K16" s="30">
        <f>+Enero!K16+Febrero!K16+'Marzo '!K16+'Abril '!K16+'Mayo '!K16+Junio!K16+Julio!K16+Agosto!K16+Septiembre!K16+'Octubre '!K16+Noviembre!K16+'Diciembre '!K16</f>
        <v>75</v>
      </c>
      <c r="L16" s="30">
        <f>+Enero!L16+Febrero!L16+'Marzo '!L16+'Abril '!L16+'Mayo '!L16+Junio!L16+Julio!L16+Agosto!L16+Septiembre!L16+'Octubre '!L16+Noviembre!L16+'Diciembre '!L16</f>
        <v>111</v>
      </c>
      <c r="M16" s="30">
        <f>+Enero!M16+Febrero!M16+'Marzo '!M16+'Abril '!M16+'Mayo '!M16+Junio!M16+Julio!M16+Agosto!M16+Septiembre!M16+'Octubre '!M16+Noviembre!M16+'Diciembre '!M16</f>
        <v>226</v>
      </c>
      <c r="N16" s="30">
        <f>+Enero!N16+Febrero!N16+'Marzo '!N16+'Abril '!N16+'Mayo '!N16+Junio!N16+Julio!N16+Agosto!N16+Septiembre!N16+'Octubre '!N16+Noviembre!N16+'Diciembre '!N16</f>
        <v>244</v>
      </c>
      <c r="O16" s="30">
        <f>+Enero!O16+Febrero!O16+'Marzo '!O16+'Abril '!O16+'Mayo '!O16+Junio!O16+Julio!O16+Agosto!O16+Septiembre!O16+'Octubre '!O16+Noviembre!O16+'Diciembre '!O16</f>
        <v>381</v>
      </c>
      <c r="P16" s="30">
        <f>+Enero!P16+Febrero!P16+'Marzo '!P16+'Abril '!P16+'Mayo '!P16+Junio!P16+Julio!P16+Agosto!P16+Septiembre!P16+'Octubre '!P16+Noviembre!P16+'Diciembre '!P16</f>
        <v>432</v>
      </c>
      <c r="Q16" s="30">
        <f>+Enero!Q16+Febrero!Q16+'Marzo '!Q16+'Abril '!Q16+'Mayo '!Q16+Junio!Q16+Julio!Q16+Agosto!Q16+Septiembre!Q16+'Octubre '!Q16+Noviembre!Q16+'Diciembre '!Q16</f>
        <v>417</v>
      </c>
      <c r="R16" s="30">
        <f>+Enero!R16+Febrero!R16+'Marzo '!R16+'Abril '!R16+'Mayo '!R16+Junio!R16+Julio!R16+Agosto!R16+Septiembre!R16+'Octubre '!R16+Noviembre!R16+'Diciembre '!R16</f>
        <v>373</v>
      </c>
      <c r="S16" s="30">
        <f>+Enero!S16+Febrero!S16+'Marzo '!S16+'Abril '!S16+'Mayo '!S16+Junio!S16+Julio!S16+Agosto!S16+Septiembre!S16+'Octubre '!S16+Noviembre!S16+'Diciembre '!S16</f>
        <v>391</v>
      </c>
      <c r="T16" s="30">
        <f>+Enero!T16+Febrero!T16+'Marzo '!T16+'Abril '!T16+'Mayo '!T16+Junio!T16+Julio!T16+Agosto!T16+Septiembre!T16+'Octubre '!T16+Noviembre!T16+'Diciembre '!T16</f>
        <v>917</v>
      </c>
      <c r="U16" s="30">
        <f>+Enero!U16+Febrero!U16+'Marzo '!U16+'Abril '!U16+'Mayo '!U16+Junio!U16+Julio!U16+Agosto!U16+Septiembre!U16+'Octubre '!U16+Noviembre!U16+'Diciembre '!U16</f>
        <v>2832</v>
      </c>
      <c r="V16" s="30">
        <f>+Enero!V16+Febrero!V16+'Marzo '!V16+'Abril '!V16+'Mayo '!V16+Junio!V16+Julio!V16+Agosto!V16+Septiembre!V16+'Octubre '!V16+Noviembre!V16+'Diciembre '!V16</f>
        <v>1938</v>
      </c>
      <c r="W16" s="30">
        <f>+Enero!W16+Febrero!W16+'Marzo '!W16+'Abril '!W16+'Mayo '!W16+Junio!W16+Julio!W16+Agosto!W16+Septiembre!W16+'Octubre '!W16+Noviembre!W16+'Diciembre '!W16</f>
        <v>1811</v>
      </c>
      <c r="X16" s="36">
        <f t="shared" si="0"/>
        <v>316</v>
      </c>
      <c r="Y16" s="30">
        <f>+Enero!Y16+Febrero!Y16+'Marzo '!Y16+'Abril '!Y16+'Mayo '!Y16+Junio!Y16+Julio!Y16+Agosto!Y16+Septiembre!Y16+'Octubre '!Y16+Noviembre!Y16+'Diciembre '!Y16</f>
        <v>316</v>
      </c>
      <c r="Z16" s="30">
        <f>+Enero!Z16+Febrero!Z16+'Marzo '!Z16+'Abril '!Z16+'Mayo '!Z16+Junio!Z16+Julio!Z16+Agosto!Z16+Septiembre!Z16+'Octubre '!Z16+Noviembre!Z16+'Diciembre '!Z16</f>
        <v>0</v>
      </c>
      <c r="AA16" s="30">
        <f>+Enero!AA16+Febrero!AA16+'Marzo '!AA16+'Abril '!AA16+'Mayo '!AA16+Junio!AA16+Julio!AA16+Agosto!AA16+Septiembre!AA16+'Octubre '!AA16+Noviembre!AA16+'Diciembre '!AA16</f>
        <v>0</v>
      </c>
      <c r="AB16" s="38">
        <f t="shared" si="1"/>
        <v>1383</v>
      </c>
      <c r="AC16" s="30">
        <f>+Enero!AC16+Febrero!AC16+'Marzo '!AC16+'Abril '!AC16+'Mayo '!AC16+Junio!AC16+Julio!AC16+Agosto!AC16+Septiembre!AC16+'Octubre '!AC16+Noviembre!AC16+'Diciembre '!AC16</f>
        <v>1383</v>
      </c>
      <c r="AD16" s="30">
        <f>+Enero!AD16+Febrero!AD16+'Marzo '!AD16+'Abril '!AD16+'Mayo '!AD16+Junio!AD16+Julio!AD16+Agosto!AD16+Septiembre!AD16+'Octubre '!AD16+Noviembre!AD16+'Diciembre '!AD16</f>
        <v>0</v>
      </c>
      <c r="AE16" s="30">
        <f>+Enero!AE16+Febrero!AE16+'Marzo '!AE16+'Abril '!AE16+'Mayo '!AE16+Junio!AE16+Julio!AE16+Agosto!AE16+Septiembre!AE16+'Octubre '!AE16+Noviembre!AE16+'Diciembre '!AE16</f>
        <v>0</v>
      </c>
      <c r="AF16" s="30">
        <f>+Enero!AF16+Febrero!AF16+'Marzo '!AF16+'Abril '!AF16+'Mayo '!AF16+Junio!AF16+Julio!AF16+Agosto!AF16+Septiembre!AF16+'Octubre '!AF16+Noviembre!AF16+'Diciembre '!AF16</f>
        <v>1458</v>
      </c>
      <c r="AG16" s="30">
        <f>+Enero!AG16+Febrero!AG16+'Marzo '!AG16+'Abril '!AG16+'Mayo '!AG16+Junio!AG16+Julio!AG16+Agosto!AG16+Septiembre!AG16+'Octubre '!AG16+Noviembre!AG16+'Diciembre '!AG16</f>
        <v>539</v>
      </c>
      <c r="AH16" s="30">
        <f>+Enero!AH16+Febrero!AH16+'Marzo '!AH16+'Abril '!AH16+'Mayo '!AH16+Junio!AH16+Julio!AH16+Agosto!AH16+Septiembre!AH16+'Octubre '!AH16+Noviembre!AH16+'Diciembre '!AH16</f>
        <v>121</v>
      </c>
      <c r="AI16" s="30">
        <f>+Enero!AI16+Febrero!AI16+'Marzo '!AI16+'Abril '!AI16+'Mayo '!AI16+Junio!AI16+Julio!AI16+Agosto!AI16+Septiembre!AI16+'Octubre '!AI16+Noviembre!AI16+'Diciembre '!AI16</f>
        <v>388</v>
      </c>
      <c r="AJ16" s="30">
        <f>+Enero!AJ16+Febrero!AJ16+'Marzo '!AJ16+'Abril '!AJ16+'Mayo '!AJ16+Junio!AJ16+Julio!AJ16+Agosto!AJ16+Septiembre!AJ16+'Octubre '!AJ16+Noviembre!AJ16+'Diciembre '!AJ16</f>
        <v>148</v>
      </c>
      <c r="AK16" s="30">
        <f>+Enero!AK16+Febrero!AK16+'Marzo '!AK16+'Abril '!AK16+'Mayo '!AK16+Junio!AK16+Julio!AK16+Agosto!AK16+Septiembre!AK16+'Octubre '!AK16+Noviembre!AK16+'Diciembre '!AK16</f>
        <v>162</v>
      </c>
      <c r="AL16" s="30">
        <f>+Enero!AL16+Febrero!AL16+'Marzo '!AL16+'Abril '!AL16+'Mayo '!AL16+Junio!AL16+Julio!AL16+Agosto!AL16+Septiembre!AL16+'Octubre '!AL16+Noviembre!AL16+'Diciembre '!AL16</f>
        <v>290</v>
      </c>
      <c r="AM16" s="30">
        <f>+Enero!AM16+Febrero!AM16+'Marzo '!AM16+'Abril '!AM16+'Mayo '!AM16+Junio!AM16+Julio!AM16+Agosto!AM16+Septiembre!AM16+'Octubre '!AM16+Noviembre!AM16+'Diciembre '!AM16</f>
        <v>73</v>
      </c>
      <c r="AN16" s="30">
        <f>+Enero!AN16+Febrero!AN16+'Marzo '!AN16+'Abril '!AN16+'Mayo '!AN16+Junio!AN16+Julio!AN16+Agosto!AN16+Septiembre!AN16+'Octubre '!AN16+Noviembre!AN16+'Diciembre '!AN16</f>
        <v>462</v>
      </c>
      <c r="AO16" s="42"/>
      <c r="AP16" s="30">
        <f>+Enero!AP16+Febrero!AP16+'Marzo '!AP16+'Abril '!AP16+'Mayo '!AP16+Junio!AP16+Julio!AP16+Agosto!AP16+Septiembre!AP16+'Octubre '!AP16+Noviembre!AP16+'Diciembre '!AP16</f>
        <v>348</v>
      </c>
      <c r="AQ16" s="61"/>
      <c r="AR16" s="60"/>
      <c r="AS16" s="61"/>
      <c r="AT16" s="60"/>
      <c r="AU16" s="61"/>
      <c r="AV16" s="62"/>
      <c r="AW16" s="63"/>
      <c r="AX16" s="64"/>
      <c r="AY16" s="48" t="str">
        <f t="shared" si="2"/>
        <v/>
      </c>
      <c r="BF16" s="6"/>
      <c r="BG16" s="6"/>
      <c r="BH16" s="6"/>
      <c r="BI16" s="6"/>
      <c r="BJ16" s="6"/>
      <c r="BK16" s="6"/>
      <c r="BL16" s="6"/>
      <c r="BM16" s="6"/>
      <c r="BN16" s="6"/>
      <c r="BO16" s="6"/>
      <c r="BP16" s="49" t="str">
        <f t="shared" si="3"/>
        <v/>
      </c>
      <c r="BQ16" s="50" t="str">
        <f t="shared" si="4"/>
        <v/>
      </c>
      <c r="BR16" s="50" t="str">
        <f t="shared" si="5"/>
        <v/>
      </c>
      <c r="BS16" s="50" t="str">
        <f t="shared" si="6"/>
        <v/>
      </c>
      <c r="BT16" s="50" t="str">
        <f t="shared" si="7"/>
        <v/>
      </c>
      <c r="BU16" s="50" t="str">
        <f t="shared" si="8"/>
        <v/>
      </c>
      <c r="BV16" s="72" t="str">
        <f t="shared" ref="BV16:BV58" si="16">IF(AND($Y16+$AC16&lt;&gt;0,OR($AF16="",$AG16="")),"No  olvide registrar datos en Pertinencia. ","")</f>
        <v/>
      </c>
      <c r="BW16" s="53"/>
      <c r="BX16" s="54">
        <f t="shared" si="9"/>
        <v>0</v>
      </c>
      <c r="BY16" s="54">
        <f t="shared" si="10"/>
        <v>0</v>
      </c>
      <c r="BZ16" s="54">
        <f t="shared" si="11"/>
        <v>0</v>
      </c>
      <c r="CA16" s="54">
        <f t="shared" si="12"/>
        <v>0</v>
      </c>
      <c r="CB16" s="54">
        <f t="shared" si="13"/>
        <v>0</v>
      </c>
      <c r="CC16" s="54">
        <f t="shared" si="14"/>
        <v>0</v>
      </c>
      <c r="CD16" s="54">
        <f t="shared" ref="CD16:CD58" si="17">IF(AND($Y16+$AC16&lt;&gt;0,OR($AF16="",$AG16="")),1,0)</f>
        <v>0</v>
      </c>
      <c r="CY16" s="16"/>
      <c r="CZ16" s="16"/>
    </row>
    <row r="17" spans="1:104" s="15" customFormat="1" ht="11.25" x14ac:dyDescent="0.15">
      <c r="A17" s="55" t="s">
        <v>62</v>
      </c>
      <c r="B17" s="29">
        <f t="shared" si="15"/>
        <v>0</v>
      </c>
      <c r="C17" s="30">
        <f>+Enero!C17+Febrero!C17+'Marzo '!C17+'Abril '!C17+'Mayo '!C17+Junio!C17+Julio!C17+Agosto!C17+Septiembre!C17+'Octubre '!C17+Noviembre!C17+'Diciembre '!C17</f>
        <v>0</v>
      </c>
      <c r="D17" s="30">
        <f>+Enero!D17+Febrero!D17+'Marzo '!D17+'Abril '!D17+'Mayo '!D17+Junio!D17+Julio!D17+Agosto!D17+Septiembre!D17+'Octubre '!D17+Noviembre!D17+'Diciembre '!D17</f>
        <v>0</v>
      </c>
      <c r="E17" s="30">
        <f>+Enero!E17+Febrero!E17+'Marzo '!E17+'Abril '!E17+'Mayo '!E17+Junio!E17+Julio!E17+Agosto!E17+Septiembre!E17+'Octubre '!E17+Noviembre!E17+'Diciembre '!E17</f>
        <v>0</v>
      </c>
      <c r="F17" s="30">
        <f>+Enero!F17+Febrero!F17+'Marzo '!F17+'Abril '!F17+'Mayo '!F17+Junio!F17+Julio!F17+Agosto!F17+Septiembre!F17+'Octubre '!F17+Noviembre!F17+'Diciembre '!F17</f>
        <v>0</v>
      </c>
      <c r="G17" s="30">
        <f>+Enero!G17+Febrero!G17+'Marzo '!G17+'Abril '!G17+'Mayo '!G17+Junio!G17+Julio!G17+Agosto!G17+Septiembre!G17+'Octubre '!G17+Noviembre!G17+'Diciembre '!G17</f>
        <v>0</v>
      </c>
      <c r="H17" s="30">
        <f>+Enero!H17+Febrero!H17+'Marzo '!H17+'Abril '!H17+'Mayo '!H17+Junio!H17+Julio!H17+Agosto!H17+Septiembre!H17+'Octubre '!H17+Noviembre!H17+'Diciembre '!H17</f>
        <v>0</v>
      </c>
      <c r="I17" s="30">
        <f>+Enero!I17+Febrero!I17+'Marzo '!I17+'Abril '!I17+'Mayo '!I17+Junio!I17+Julio!I17+Agosto!I17+Septiembre!I17+'Octubre '!I17+Noviembre!I17+'Diciembre '!I17</f>
        <v>0</v>
      </c>
      <c r="J17" s="30">
        <f>+Enero!J17+Febrero!J17+'Marzo '!J17+'Abril '!J17+'Mayo '!J17+Junio!J17+Julio!J17+Agosto!J17+Septiembre!J17+'Octubre '!J17+Noviembre!J17+'Diciembre '!J17</f>
        <v>0</v>
      </c>
      <c r="K17" s="30">
        <f>+Enero!K17+Febrero!K17+'Marzo '!K17+'Abril '!K17+'Mayo '!K17+Junio!K17+Julio!K17+Agosto!K17+Septiembre!K17+'Octubre '!K17+Noviembre!K17+'Diciembre '!K17</f>
        <v>0</v>
      </c>
      <c r="L17" s="30">
        <f>+Enero!L17+Febrero!L17+'Marzo '!L17+'Abril '!L17+'Mayo '!L17+Junio!L17+Julio!L17+Agosto!L17+Septiembre!L17+'Octubre '!L17+Noviembre!L17+'Diciembre '!L17</f>
        <v>0</v>
      </c>
      <c r="M17" s="30">
        <f>+Enero!M17+Febrero!M17+'Marzo '!M17+'Abril '!M17+'Mayo '!M17+Junio!M17+Julio!M17+Agosto!M17+Septiembre!M17+'Octubre '!M17+Noviembre!M17+'Diciembre '!M17</f>
        <v>0</v>
      </c>
      <c r="N17" s="30">
        <f>+Enero!N17+Febrero!N17+'Marzo '!N17+'Abril '!N17+'Mayo '!N17+Junio!N17+Julio!N17+Agosto!N17+Septiembre!N17+'Octubre '!N17+Noviembre!N17+'Diciembre '!N17</f>
        <v>0</v>
      </c>
      <c r="O17" s="30">
        <f>+Enero!O17+Febrero!O17+'Marzo '!O17+'Abril '!O17+'Mayo '!O17+Junio!O17+Julio!O17+Agosto!O17+Septiembre!O17+'Octubre '!O17+Noviembre!O17+'Diciembre '!O17</f>
        <v>0</v>
      </c>
      <c r="P17" s="30">
        <f>+Enero!P17+Febrero!P17+'Marzo '!P17+'Abril '!P17+'Mayo '!P17+Junio!P17+Julio!P17+Agosto!P17+Septiembre!P17+'Octubre '!P17+Noviembre!P17+'Diciembre '!P17</f>
        <v>0</v>
      </c>
      <c r="Q17" s="30">
        <f>+Enero!Q17+Febrero!Q17+'Marzo '!Q17+'Abril '!Q17+'Mayo '!Q17+Junio!Q17+Julio!Q17+Agosto!Q17+Septiembre!Q17+'Octubre '!Q17+Noviembre!Q17+'Diciembre '!Q17</f>
        <v>0</v>
      </c>
      <c r="R17" s="30">
        <f>+Enero!R17+Febrero!R17+'Marzo '!R17+'Abril '!R17+'Mayo '!R17+Junio!R17+Julio!R17+Agosto!R17+Septiembre!R17+'Octubre '!R17+Noviembre!R17+'Diciembre '!R17</f>
        <v>0</v>
      </c>
      <c r="S17" s="30">
        <f>+Enero!S17+Febrero!S17+'Marzo '!S17+'Abril '!S17+'Mayo '!S17+Junio!S17+Julio!S17+Agosto!S17+Septiembre!S17+'Octubre '!S17+Noviembre!S17+'Diciembre '!S17</f>
        <v>0</v>
      </c>
      <c r="T17" s="30">
        <f>+Enero!T17+Febrero!T17+'Marzo '!T17+'Abril '!T17+'Mayo '!T17+Junio!T17+Julio!T17+Agosto!T17+Septiembre!T17+'Octubre '!T17+Noviembre!T17+'Diciembre '!T17</f>
        <v>0</v>
      </c>
      <c r="U17" s="30">
        <f>+Enero!U17+Febrero!U17+'Marzo '!U17+'Abril '!U17+'Mayo '!U17+Junio!U17+Julio!U17+Agosto!U17+Septiembre!U17+'Octubre '!U17+Noviembre!U17+'Diciembre '!U17</f>
        <v>0</v>
      </c>
      <c r="V17" s="30">
        <f>+Enero!V17+Febrero!V17+'Marzo '!V17+'Abril '!V17+'Mayo '!V17+Junio!V17+Julio!V17+Agosto!V17+Septiembre!V17+'Octubre '!V17+Noviembre!V17+'Diciembre '!V17</f>
        <v>0</v>
      </c>
      <c r="W17" s="30">
        <f>+Enero!W17+Febrero!W17+'Marzo '!W17+'Abril '!W17+'Mayo '!W17+Junio!W17+Julio!W17+Agosto!W17+Septiembre!W17+'Octubre '!W17+Noviembre!W17+'Diciembre '!W17</f>
        <v>0</v>
      </c>
      <c r="X17" s="36">
        <f t="shared" si="0"/>
        <v>0</v>
      </c>
      <c r="Y17" s="30">
        <f>+Enero!Y17+Febrero!Y17+'Marzo '!Y17+'Abril '!Y17+'Mayo '!Y17+Junio!Y17+Julio!Y17+Agosto!Y17+Septiembre!Y17+'Octubre '!Y17+Noviembre!Y17+'Diciembre '!Y17</f>
        <v>0</v>
      </c>
      <c r="Z17" s="30">
        <f>+Enero!Z17+Febrero!Z17+'Marzo '!Z17+'Abril '!Z17+'Mayo '!Z17+Junio!Z17+Julio!Z17+Agosto!Z17+Septiembre!Z17+'Octubre '!Z17+Noviembre!Z17+'Diciembre '!Z17</f>
        <v>0</v>
      </c>
      <c r="AA17" s="30">
        <f>+Enero!AA17+Febrero!AA17+'Marzo '!AA17+'Abril '!AA17+'Mayo '!AA17+Junio!AA17+Julio!AA17+Agosto!AA17+Septiembre!AA17+'Octubre '!AA17+Noviembre!AA17+'Diciembre '!AA17</f>
        <v>0</v>
      </c>
      <c r="AB17" s="38">
        <f t="shared" si="1"/>
        <v>0</v>
      </c>
      <c r="AC17" s="30">
        <f>+Enero!AC17+Febrero!AC17+'Marzo '!AC17+'Abril '!AC17+'Mayo '!AC17+Junio!AC17+Julio!AC17+Agosto!AC17+Septiembre!AC17+'Octubre '!AC17+Noviembre!AC17+'Diciembre '!AC17</f>
        <v>0</v>
      </c>
      <c r="AD17" s="30">
        <f>+Enero!AD17+Febrero!AD17+'Marzo '!AD17+'Abril '!AD17+'Mayo '!AD17+Junio!AD17+Julio!AD17+Agosto!AD17+Septiembre!AD17+'Octubre '!AD17+Noviembre!AD17+'Diciembre '!AD17</f>
        <v>0</v>
      </c>
      <c r="AE17" s="30">
        <f>+Enero!AE17+Febrero!AE17+'Marzo '!AE17+'Abril '!AE17+'Mayo '!AE17+Junio!AE17+Julio!AE17+Agosto!AE17+Septiembre!AE17+'Octubre '!AE17+Noviembre!AE17+'Diciembre '!AE17</f>
        <v>0</v>
      </c>
      <c r="AF17" s="30">
        <f>+Enero!AF17+Febrero!AF17+'Marzo '!AF17+'Abril '!AF17+'Mayo '!AF17+Junio!AF17+Julio!AF17+Agosto!AF17+Septiembre!AF17+'Octubre '!AF17+Noviembre!AF17+'Diciembre '!AF17</f>
        <v>0</v>
      </c>
      <c r="AG17" s="30">
        <f>+Enero!AG17+Febrero!AG17+'Marzo '!AG17+'Abril '!AG17+'Mayo '!AG17+Junio!AG17+Julio!AG17+Agosto!AG17+Septiembre!AG17+'Octubre '!AG17+Noviembre!AG17+'Diciembre '!AG17</f>
        <v>0</v>
      </c>
      <c r="AH17" s="30">
        <f>+Enero!AH17+Febrero!AH17+'Marzo '!AH17+'Abril '!AH17+'Mayo '!AH17+Junio!AH17+Julio!AH17+Agosto!AH17+Septiembre!AH17+'Octubre '!AH17+Noviembre!AH17+'Diciembre '!AH17</f>
        <v>0</v>
      </c>
      <c r="AI17" s="30">
        <f>+Enero!AI17+Febrero!AI17+'Marzo '!AI17+'Abril '!AI17+'Mayo '!AI17+Junio!AI17+Julio!AI17+Agosto!AI17+Septiembre!AI17+'Octubre '!AI17+Noviembre!AI17+'Diciembre '!AI17</f>
        <v>0</v>
      </c>
      <c r="AJ17" s="30">
        <f>+Enero!AJ17+Febrero!AJ17+'Marzo '!AJ17+'Abril '!AJ17+'Mayo '!AJ17+Junio!AJ17+Julio!AJ17+Agosto!AJ17+Septiembre!AJ17+'Octubre '!AJ17+Noviembre!AJ17+'Diciembre '!AJ17</f>
        <v>0</v>
      </c>
      <c r="AK17" s="30">
        <f>+Enero!AK17+Febrero!AK17+'Marzo '!AK17+'Abril '!AK17+'Mayo '!AK17+Junio!AK17+Julio!AK17+Agosto!AK17+Septiembre!AK17+'Octubre '!AK17+Noviembre!AK17+'Diciembre '!AK17</f>
        <v>0</v>
      </c>
      <c r="AL17" s="30">
        <f>+Enero!AL17+Febrero!AL17+'Marzo '!AL17+'Abril '!AL17+'Mayo '!AL17+Junio!AL17+Julio!AL17+Agosto!AL17+Septiembre!AL17+'Octubre '!AL17+Noviembre!AL17+'Diciembre '!AL17</f>
        <v>0</v>
      </c>
      <c r="AM17" s="30">
        <f>+Enero!AM17+Febrero!AM17+'Marzo '!AM17+'Abril '!AM17+'Mayo '!AM17+Junio!AM17+Julio!AM17+Agosto!AM17+Septiembre!AM17+'Octubre '!AM17+Noviembre!AM17+'Diciembre '!AM17</f>
        <v>0</v>
      </c>
      <c r="AN17" s="30">
        <f>+Enero!AN17+Febrero!AN17+'Marzo '!AN17+'Abril '!AN17+'Mayo '!AN17+Junio!AN17+Julio!AN17+Agosto!AN17+Septiembre!AN17+'Octubre '!AN17+Noviembre!AN17+'Diciembre '!AN17</f>
        <v>0</v>
      </c>
      <c r="AO17" s="42"/>
      <c r="AP17" s="30">
        <f>+Enero!AP17+Febrero!AP17+'Marzo '!AP17+'Abril '!AP17+'Mayo '!AP17+Junio!AP17+Julio!AP17+Agosto!AP17+Septiembre!AP17+'Octubre '!AP17+Noviembre!AP17+'Diciembre '!AP17</f>
        <v>0</v>
      </c>
      <c r="AQ17" s="61"/>
      <c r="AR17" s="60"/>
      <c r="AS17" s="61"/>
      <c r="AT17" s="60"/>
      <c r="AU17" s="61"/>
      <c r="AV17" s="62"/>
      <c r="AW17" s="63"/>
      <c r="AX17" s="64"/>
      <c r="AY17" s="48" t="str">
        <f t="shared" si="2"/>
        <v/>
      </c>
      <c r="BF17" s="6"/>
      <c r="BG17" s="6"/>
      <c r="BH17" s="6"/>
      <c r="BI17" s="6"/>
      <c r="BJ17" s="6"/>
      <c r="BK17" s="6"/>
      <c r="BL17" s="6"/>
      <c r="BM17" s="6"/>
      <c r="BN17" s="6"/>
      <c r="BO17" s="6"/>
      <c r="BP17" s="49" t="str">
        <f t="shared" si="3"/>
        <v/>
      </c>
      <c r="BQ17" s="50" t="str">
        <f t="shared" si="4"/>
        <v/>
      </c>
      <c r="BR17" s="50" t="str">
        <f t="shared" si="5"/>
        <v/>
      </c>
      <c r="BS17" s="50" t="str">
        <f t="shared" si="6"/>
        <v/>
      </c>
      <c r="BT17" s="50" t="str">
        <f t="shared" si="7"/>
        <v/>
      </c>
      <c r="BU17" s="50" t="str">
        <f t="shared" si="8"/>
        <v/>
      </c>
      <c r="BV17" s="72" t="str">
        <f t="shared" si="16"/>
        <v/>
      </c>
      <c r="BW17" s="53"/>
      <c r="BX17" s="54">
        <f t="shared" si="9"/>
        <v>0</v>
      </c>
      <c r="BY17" s="54">
        <f t="shared" si="10"/>
        <v>0</v>
      </c>
      <c r="BZ17" s="54">
        <f t="shared" si="11"/>
        <v>0</v>
      </c>
      <c r="CA17" s="54">
        <f t="shared" si="12"/>
        <v>0</v>
      </c>
      <c r="CB17" s="54">
        <f t="shared" si="13"/>
        <v>0</v>
      </c>
      <c r="CC17" s="54" t="str">
        <f t="shared" si="14"/>
        <v/>
      </c>
      <c r="CD17" s="54">
        <f t="shared" si="17"/>
        <v>0</v>
      </c>
      <c r="CY17" s="16"/>
      <c r="CZ17" s="16"/>
    </row>
    <row r="18" spans="1:104" s="15" customFormat="1" ht="11.25" x14ac:dyDescent="0.15">
      <c r="A18" s="55" t="s">
        <v>63</v>
      </c>
      <c r="B18" s="29">
        <f t="shared" si="15"/>
        <v>2124</v>
      </c>
      <c r="C18" s="30">
        <f>+Enero!C18+Febrero!C18+'Marzo '!C18+'Abril '!C18+'Mayo '!C18+Junio!C18+Julio!C18+Agosto!C18+Septiembre!C18+'Octubre '!C18+Noviembre!C18+'Diciembre '!C18</f>
        <v>0</v>
      </c>
      <c r="D18" s="30">
        <f>+Enero!D18+Febrero!D18+'Marzo '!D18+'Abril '!D18+'Mayo '!D18+Junio!D18+Julio!D18+Agosto!D18+Septiembre!D18+'Octubre '!D18+Noviembre!D18+'Diciembre '!D18</f>
        <v>0</v>
      </c>
      <c r="E18" s="30">
        <f>+Enero!E18+Febrero!E18+'Marzo '!E18+'Abril '!E18+'Mayo '!E18+Junio!E18+Julio!E18+Agosto!E18+Septiembre!E18+'Octubre '!E18+Noviembre!E18+'Diciembre '!E18</f>
        <v>0</v>
      </c>
      <c r="F18" s="30">
        <f>+Enero!F18+Febrero!F18+'Marzo '!F18+'Abril '!F18+'Mayo '!F18+Junio!F18+Julio!F18+Agosto!F18+Septiembre!F18+'Octubre '!F18+Noviembre!F18+'Diciembre '!F18</f>
        <v>28</v>
      </c>
      <c r="G18" s="30">
        <f>+Enero!G18+Febrero!G18+'Marzo '!G18+'Abril '!G18+'Mayo '!G18+Junio!G18+Julio!G18+Agosto!G18+Septiembre!G18+'Octubre '!G18+Noviembre!G18+'Diciembre '!G18</f>
        <v>43</v>
      </c>
      <c r="H18" s="30">
        <f>+Enero!H18+Febrero!H18+'Marzo '!H18+'Abril '!H18+'Mayo '!H18+Junio!H18+Julio!H18+Agosto!H18+Septiembre!H18+'Octubre '!H18+Noviembre!H18+'Diciembre '!H18</f>
        <v>59</v>
      </c>
      <c r="I18" s="30">
        <f>+Enero!I18+Febrero!I18+'Marzo '!I18+'Abril '!I18+'Mayo '!I18+Junio!I18+Julio!I18+Agosto!I18+Septiembre!I18+'Octubre '!I18+Noviembre!I18+'Diciembre '!I18</f>
        <v>68</v>
      </c>
      <c r="J18" s="30">
        <f>+Enero!J18+Febrero!J18+'Marzo '!J18+'Abril '!J18+'Mayo '!J18+Junio!J18+Julio!J18+Agosto!J18+Septiembre!J18+'Octubre '!J18+Noviembre!J18+'Diciembre '!J18</f>
        <v>102</v>
      </c>
      <c r="K18" s="30">
        <f>+Enero!K18+Febrero!K18+'Marzo '!K18+'Abril '!K18+'Mayo '!K18+Junio!K18+Julio!K18+Agosto!K18+Septiembre!K18+'Octubre '!K18+Noviembre!K18+'Diciembre '!K18</f>
        <v>173</v>
      </c>
      <c r="L18" s="30">
        <f>+Enero!L18+Febrero!L18+'Marzo '!L18+'Abril '!L18+'Mayo '!L18+Junio!L18+Julio!L18+Agosto!L18+Septiembre!L18+'Octubre '!L18+Noviembre!L18+'Diciembre '!L18</f>
        <v>206</v>
      </c>
      <c r="M18" s="30">
        <f>+Enero!M18+Febrero!M18+'Marzo '!M18+'Abril '!M18+'Mayo '!M18+Junio!M18+Julio!M18+Agosto!M18+Septiembre!M18+'Octubre '!M18+Noviembre!M18+'Diciembre '!M18</f>
        <v>252</v>
      </c>
      <c r="N18" s="30">
        <f>+Enero!N18+Febrero!N18+'Marzo '!N18+'Abril '!N18+'Mayo '!N18+Junio!N18+Julio!N18+Agosto!N18+Septiembre!N18+'Octubre '!N18+Noviembre!N18+'Diciembre '!N18</f>
        <v>249</v>
      </c>
      <c r="O18" s="30">
        <f>+Enero!O18+Febrero!O18+'Marzo '!O18+'Abril '!O18+'Mayo '!O18+Junio!O18+Julio!O18+Agosto!O18+Septiembre!O18+'Octubre '!O18+Noviembre!O18+'Diciembre '!O18</f>
        <v>267</v>
      </c>
      <c r="P18" s="30">
        <f>+Enero!P18+Febrero!P18+'Marzo '!P18+'Abril '!P18+'Mayo '!P18+Junio!P18+Julio!P18+Agosto!P18+Septiembre!P18+'Octubre '!P18+Noviembre!P18+'Diciembre '!P18</f>
        <v>220</v>
      </c>
      <c r="Q18" s="30">
        <f>+Enero!Q18+Febrero!Q18+'Marzo '!Q18+'Abril '!Q18+'Mayo '!Q18+Junio!Q18+Julio!Q18+Agosto!Q18+Septiembre!Q18+'Octubre '!Q18+Noviembre!Q18+'Diciembre '!Q18</f>
        <v>216</v>
      </c>
      <c r="R18" s="30">
        <f>+Enero!R18+Febrero!R18+'Marzo '!R18+'Abril '!R18+'Mayo '!R18+Junio!R18+Julio!R18+Agosto!R18+Septiembre!R18+'Octubre '!R18+Noviembre!R18+'Diciembre '!R18</f>
        <v>131</v>
      </c>
      <c r="S18" s="30">
        <f>+Enero!S18+Febrero!S18+'Marzo '!S18+'Abril '!S18+'Mayo '!S18+Junio!S18+Julio!S18+Agosto!S18+Septiembre!S18+'Octubre '!S18+Noviembre!S18+'Diciembre '!S18</f>
        <v>110</v>
      </c>
      <c r="T18" s="30">
        <f>+Enero!T18+Febrero!T18+'Marzo '!T18+'Abril '!T18+'Mayo '!T18+Junio!T18+Julio!T18+Agosto!T18+Septiembre!T18+'Octubre '!T18+Noviembre!T18+'Diciembre '!T18</f>
        <v>0</v>
      </c>
      <c r="U18" s="30">
        <f>+Enero!U18+Febrero!U18+'Marzo '!U18+'Abril '!U18+'Mayo '!U18+Junio!U18+Julio!U18+Agosto!U18+Septiembre!U18+'Octubre '!U18+Noviembre!U18+'Diciembre '!U18</f>
        <v>2124</v>
      </c>
      <c r="V18" s="30">
        <f>+Enero!V18+Febrero!V18+'Marzo '!V18+'Abril '!V18+'Mayo '!V18+Junio!V18+Julio!V18+Agosto!V18+Septiembre!V18+'Octubre '!V18+Noviembre!V18+'Diciembre '!V18</f>
        <v>761</v>
      </c>
      <c r="W18" s="30">
        <f>+Enero!W18+Febrero!W18+'Marzo '!W18+'Abril '!W18+'Mayo '!W18+Junio!W18+Julio!W18+Agosto!W18+Septiembre!W18+'Octubre '!W18+Noviembre!W18+'Diciembre '!W18</f>
        <v>1363</v>
      </c>
      <c r="X18" s="36">
        <f t="shared" si="0"/>
        <v>0</v>
      </c>
      <c r="Y18" s="30">
        <f>+Enero!Y18+Febrero!Y18+'Marzo '!Y18+'Abril '!Y18+'Mayo '!Y18+Junio!Y18+Julio!Y18+Agosto!Y18+Septiembre!Y18+'Octubre '!Y18+Noviembre!Y18+'Diciembre '!Y18</f>
        <v>0</v>
      </c>
      <c r="Z18" s="30">
        <f>+Enero!Z18+Febrero!Z18+'Marzo '!Z18+'Abril '!Z18+'Mayo '!Z18+Junio!Z18+Julio!Z18+Agosto!Z18+Septiembre!Z18+'Octubre '!Z18+Noviembre!Z18+'Diciembre '!Z18</f>
        <v>0</v>
      </c>
      <c r="AA18" s="30">
        <f>+Enero!AA18+Febrero!AA18+'Marzo '!AA18+'Abril '!AA18+'Mayo '!AA18+Junio!AA18+Julio!AA18+Agosto!AA18+Septiembre!AA18+'Octubre '!AA18+Noviembre!AA18+'Diciembre '!AA18</f>
        <v>0</v>
      </c>
      <c r="AB18" s="38">
        <f t="shared" si="1"/>
        <v>1239</v>
      </c>
      <c r="AC18" s="30">
        <f>+Enero!AC18+Febrero!AC18+'Marzo '!AC18+'Abril '!AC18+'Mayo '!AC18+Junio!AC18+Julio!AC18+Agosto!AC18+Septiembre!AC18+'Octubre '!AC18+Noviembre!AC18+'Diciembre '!AC18</f>
        <v>1239</v>
      </c>
      <c r="AD18" s="30">
        <f>+Enero!AD18+Febrero!AD18+'Marzo '!AD18+'Abril '!AD18+'Mayo '!AD18+Junio!AD18+Julio!AD18+Agosto!AD18+Septiembre!AD18+'Octubre '!AD18+Noviembre!AD18+'Diciembre '!AD18</f>
        <v>0</v>
      </c>
      <c r="AE18" s="30">
        <f>+Enero!AE18+Febrero!AE18+'Marzo '!AE18+'Abril '!AE18+'Mayo '!AE18+Junio!AE18+Julio!AE18+Agosto!AE18+Septiembre!AE18+'Octubre '!AE18+Noviembre!AE18+'Diciembre '!AE18</f>
        <v>0</v>
      </c>
      <c r="AF18" s="30">
        <f>+Enero!AF18+Febrero!AF18+'Marzo '!AF18+'Abril '!AF18+'Mayo '!AF18+Junio!AF18+Julio!AF18+Agosto!AF18+Septiembre!AF18+'Octubre '!AF18+Noviembre!AF18+'Diciembre '!AF18</f>
        <v>1150</v>
      </c>
      <c r="AG18" s="30">
        <f>+Enero!AG18+Febrero!AG18+'Marzo '!AG18+'Abril '!AG18+'Mayo '!AG18+Junio!AG18+Julio!AG18+Agosto!AG18+Septiembre!AG18+'Octubre '!AG18+Noviembre!AG18+'Diciembre '!AG18</f>
        <v>0</v>
      </c>
      <c r="AH18" s="30">
        <f>+Enero!AH18+Febrero!AH18+'Marzo '!AH18+'Abril '!AH18+'Mayo '!AH18+Junio!AH18+Julio!AH18+Agosto!AH18+Septiembre!AH18+'Octubre '!AH18+Noviembre!AH18+'Diciembre '!AH18</f>
        <v>0</v>
      </c>
      <c r="AI18" s="30">
        <f>+Enero!AI18+Febrero!AI18+'Marzo '!AI18+'Abril '!AI18+'Mayo '!AI18+Junio!AI18+Julio!AI18+Agosto!AI18+Septiembre!AI18+'Octubre '!AI18+Noviembre!AI18+'Diciembre '!AI18</f>
        <v>585</v>
      </c>
      <c r="AJ18" s="30">
        <f>+Enero!AJ18+Febrero!AJ18+'Marzo '!AJ18+'Abril '!AJ18+'Mayo '!AJ18+Junio!AJ18+Julio!AJ18+Agosto!AJ18+Septiembre!AJ18+'Octubre '!AJ18+Noviembre!AJ18+'Diciembre '!AJ18</f>
        <v>0</v>
      </c>
      <c r="AK18" s="30">
        <f>+Enero!AK18+Febrero!AK18+'Marzo '!AK18+'Abril '!AK18+'Mayo '!AK18+Junio!AK18+Julio!AK18+Agosto!AK18+Septiembre!AK18+'Octubre '!AK18+Noviembre!AK18+'Diciembre '!AK18</f>
        <v>0</v>
      </c>
      <c r="AL18" s="30">
        <f>+Enero!AL18+Febrero!AL18+'Marzo '!AL18+'Abril '!AL18+'Mayo '!AL18+Junio!AL18+Julio!AL18+Agosto!AL18+Septiembre!AL18+'Octubre '!AL18+Noviembre!AL18+'Diciembre '!AL18</f>
        <v>210</v>
      </c>
      <c r="AM18" s="30">
        <f>+Enero!AM18+Febrero!AM18+'Marzo '!AM18+'Abril '!AM18+'Mayo '!AM18+Junio!AM18+Julio!AM18+Agosto!AM18+Septiembre!AM18+'Octubre '!AM18+Noviembre!AM18+'Diciembre '!AM18</f>
        <v>0</v>
      </c>
      <c r="AN18" s="30">
        <f>+Enero!AN18+Febrero!AN18+'Marzo '!AN18+'Abril '!AN18+'Mayo '!AN18+Junio!AN18+Julio!AN18+Agosto!AN18+Septiembre!AN18+'Octubre '!AN18+Noviembre!AN18+'Diciembre '!AN18</f>
        <v>414</v>
      </c>
      <c r="AO18" s="42"/>
      <c r="AP18" s="30">
        <f>+Enero!AP18+Febrero!AP18+'Marzo '!AP18+'Abril '!AP18+'Mayo '!AP18+Junio!AP18+Julio!AP18+Agosto!AP18+Septiembre!AP18+'Octubre '!AP18+Noviembre!AP18+'Diciembre '!AP18</f>
        <v>0</v>
      </c>
      <c r="AQ18" s="61"/>
      <c r="AR18" s="60"/>
      <c r="AS18" s="61"/>
      <c r="AT18" s="60"/>
      <c r="AU18" s="61"/>
      <c r="AV18" s="62"/>
      <c r="AW18" s="63"/>
      <c r="AX18" s="64"/>
      <c r="AY18" s="48" t="str">
        <f t="shared" si="2"/>
        <v/>
      </c>
      <c r="BF18" s="6"/>
      <c r="BG18" s="6"/>
      <c r="BH18" s="6"/>
      <c r="BI18" s="6"/>
      <c r="BJ18" s="6"/>
      <c r="BK18" s="6"/>
      <c r="BL18" s="6"/>
      <c r="BM18" s="6"/>
      <c r="BN18" s="6"/>
      <c r="BO18" s="6"/>
      <c r="BP18" s="49" t="str">
        <f t="shared" si="3"/>
        <v/>
      </c>
      <c r="BQ18" s="50" t="str">
        <f t="shared" si="4"/>
        <v/>
      </c>
      <c r="BR18" s="50" t="str">
        <f t="shared" si="5"/>
        <v/>
      </c>
      <c r="BS18" s="50" t="str">
        <f t="shared" si="6"/>
        <v/>
      </c>
      <c r="BT18" s="50" t="str">
        <f t="shared" si="7"/>
        <v/>
      </c>
      <c r="BU18" s="50" t="str">
        <f t="shared" si="8"/>
        <v/>
      </c>
      <c r="BV18" s="72" t="str">
        <f t="shared" si="16"/>
        <v/>
      </c>
      <c r="BW18" s="53" t="str">
        <f>IF(AND($AT18&lt;&gt;0,($B92="")),"No olvide registrar si algunas de estas compras de servicio corresponden al Programa de Resolutividad. ","")</f>
        <v/>
      </c>
      <c r="BX18" s="54">
        <f t="shared" si="9"/>
        <v>0</v>
      </c>
      <c r="BY18" s="54">
        <f t="shared" si="10"/>
        <v>0</v>
      </c>
      <c r="BZ18" s="54">
        <f t="shared" si="11"/>
        <v>0</v>
      </c>
      <c r="CA18" s="54">
        <f t="shared" si="12"/>
        <v>0</v>
      </c>
      <c r="CB18" s="54">
        <f t="shared" si="13"/>
        <v>0</v>
      </c>
      <c r="CC18" s="54">
        <f t="shared" si="14"/>
        <v>0</v>
      </c>
      <c r="CD18" s="54">
        <f t="shared" si="17"/>
        <v>0</v>
      </c>
      <c r="CE18" s="54">
        <f>IF(AND($AT18&lt;&gt;0,($B92="")),1,0)</f>
        <v>0</v>
      </c>
      <c r="CY18" s="16"/>
      <c r="CZ18" s="16"/>
    </row>
    <row r="19" spans="1:104" s="15" customFormat="1" ht="11.25" x14ac:dyDescent="0.15">
      <c r="A19" s="55" t="s">
        <v>64</v>
      </c>
      <c r="B19" s="29">
        <f t="shared" si="15"/>
        <v>0</v>
      </c>
      <c r="C19" s="30">
        <f>+Enero!C19+Febrero!C19+'Marzo '!C19+'Abril '!C19+'Mayo '!C19+Junio!C19+Julio!C19+Agosto!C19+Septiembre!C19+'Octubre '!C19+Noviembre!C19+'Diciembre '!C19</f>
        <v>0</v>
      </c>
      <c r="D19" s="30">
        <f>+Enero!D19+Febrero!D19+'Marzo '!D19+'Abril '!D19+'Mayo '!D19+Junio!D19+Julio!D19+Agosto!D19+Septiembre!D19+'Octubre '!D19+Noviembre!D19+'Diciembre '!D19</f>
        <v>0</v>
      </c>
      <c r="E19" s="30">
        <f>+Enero!E19+Febrero!E19+'Marzo '!E19+'Abril '!E19+'Mayo '!E19+Junio!E19+Julio!E19+Agosto!E19+Septiembre!E19+'Octubre '!E19+Noviembre!E19+'Diciembre '!E19</f>
        <v>0</v>
      </c>
      <c r="F19" s="30">
        <f>+Enero!F19+Febrero!F19+'Marzo '!F19+'Abril '!F19+'Mayo '!F19+Junio!F19+Julio!F19+Agosto!F19+Septiembre!F19+'Octubre '!F19+Noviembre!F19+'Diciembre '!F19</f>
        <v>0</v>
      </c>
      <c r="G19" s="30">
        <f>+Enero!G19+Febrero!G19+'Marzo '!G19+'Abril '!G19+'Mayo '!G19+Junio!G19+Julio!G19+Agosto!G19+Septiembre!G19+'Octubre '!G19+Noviembre!G19+'Diciembre '!G19</f>
        <v>0</v>
      </c>
      <c r="H19" s="30">
        <f>+Enero!H19+Febrero!H19+'Marzo '!H19+'Abril '!H19+'Mayo '!H19+Junio!H19+Julio!H19+Agosto!H19+Septiembre!H19+'Octubre '!H19+Noviembre!H19+'Diciembre '!H19</f>
        <v>0</v>
      </c>
      <c r="I19" s="30">
        <f>+Enero!I19+Febrero!I19+'Marzo '!I19+'Abril '!I19+'Mayo '!I19+Junio!I19+Julio!I19+Agosto!I19+Septiembre!I19+'Octubre '!I19+Noviembre!I19+'Diciembre '!I19</f>
        <v>0</v>
      </c>
      <c r="J19" s="30">
        <f>+Enero!J19+Febrero!J19+'Marzo '!J19+'Abril '!J19+'Mayo '!J19+Junio!J19+Julio!J19+Agosto!J19+Septiembre!J19+'Octubre '!J19+Noviembre!J19+'Diciembre '!J19</f>
        <v>0</v>
      </c>
      <c r="K19" s="30">
        <f>+Enero!K19+Febrero!K19+'Marzo '!K19+'Abril '!K19+'Mayo '!K19+Junio!K19+Julio!K19+Agosto!K19+Septiembre!K19+'Octubre '!K19+Noviembre!K19+'Diciembre '!K19</f>
        <v>0</v>
      </c>
      <c r="L19" s="30">
        <f>+Enero!L19+Febrero!L19+'Marzo '!L19+'Abril '!L19+'Mayo '!L19+Junio!L19+Julio!L19+Agosto!L19+Septiembre!L19+'Octubre '!L19+Noviembre!L19+'Diciembre '!L19</f>
        <v>0</v>
      </c>
      <c r="M19" s="30">
        <f>+Enero!M19+Febrero!M19+'Marzo '!M19+'Abril '!M19+'Mayo '!M19+Junio!M19+Julio!M19+Agosto!M19+Septiembre!M19+'Octubre '!M19+Noviembre!M19+'Diciembre '!M19</f>
        <v>0</v>
      </c>
      <c r="N19" s="30">
        <f>+Enero!N19+Febrero!N19+'Marzo '!N19+'Abril '!N19+'Mayo '!N19+Junio!N19+Julio!N19+Agosto!N19+Septiembre!N19+'Octubre '!N19+Noviembre!N19+'Diciembre '!N19</f>
        <v>0</v>
      </c>
      <c r="O19" s="30">
        <f>+Enero!O19+Febrero!O19+'Marzo '!O19+'Abril '!O19+'Mayo '!O19+Junio!O19+Julio!O19+Agosto!O19+Septiembre!O19+'Octubre '!O19+Noviembre!O19+'Diciembre '!O19</f>
        <v>0</v>
      </c>
      <c r="P19" s="30">
        <f>+Enero!P19+Febrero!P19+'Marzo '!P19+'Abril '!P19+'Mayo '!P19+Junio!P19+Julio!P19+Agosto!P19+Septiembre!P19+'Octubre '!P19+Noviembre!P19+'Diciembre '!P19</f>
        <v>0</v>
      </c>
      <c r="Q19" s="30">
        <f>+Enero!Q19+Febrero!Q19+'Marzo '!Q19+'Abril '!Q19+'Mayo '!Q19+Junio!Q19+Julio!Q19+Agosto!Q19+Septiembre!Q19+'Octubre '!Q19+Noviembre!Q19+'Diciembre '!Q19</f>
        <v>0</v>
      </c>
      <c r="R19" s="30">
        <f>+Enero!R19+Febrero!R19+'Marzo '!R19+'Abril '!R19+'Mayo '!R19+Junio!R19+Julio!R19+Agosto!R19+Septiembre!R19+'Octubre '!R19+Noviembre!R19+'Diciembre '!R19</f>
        <v>0</v>
      </c>
      <c r="S19" s="30">
        <f>+Enero!S19+Febrero!S19+'Marzo '!S19+'Abril '!S19+'Mayo '!S19+Junio!S19+Julio!S19+Agosto!S19+Septiembre!S19+'Octubre '!S19+Noviembre!S19+'Diciembre '!S19</f>
        <v>0</v>
      </c>
      <c r="T19" s="30">
        <f>+Enero!T19+Febrero!T19+'Marzo '!T19+'Abril '!T19+'Mayo '!T19+Junio!T19+Julio!T19+Agosto!T19+Septiembre!T19+'Octubre '!T19+Noviembre!T19+'Diciembre '!T19</f>
        <v>0</v>
      </c>
      <c r="U19" s="30">
        <f>+Enero!U19+Febrero!U19+'Marzo '!U19+'Abril '!U19+'Mayo '!U19+Junio!U19+Julio!U19+Agosto!U19+Septiembre!U19+'Octubre '!U19+Noviembre!U19+'Diciembre '!U19</f>
        <v>0</v>
      </c>
      <c r="V19" s="30">
        <f>+Enero!V19+Febrero!V19+'Marzo '!V19+'Abril '!V19+'Mayo '!V19+Junio!V19+Julio!V19+Agosto!V19+Septiembre!V19+'Octubre '!V19+Noviembre!V19+'Diciembre '!V19</f>
        <v>0</v>
      </c>
      <c r="W19" s="30">
        <f>+Enero!W19+Febrero!W19+'Marzo '!W19+'Abril '!W19+'Mayo '!W19+Junio!W19+Julio!W19+Agosto!W19+Septiembre!W19+'Octubre '!W19+Noviembre!W19+'Diciembre '!W19</f>
        <v>0</v>
      </c>
      <c r="X19" s="36">
        <f t="shared" si="0"/>
        <v>0</v>
      </c>
      <c r="Y19" s="30">
        <f>+Enero!Y19+Febrero!Y19+'Marzo '!Y19+'Abril '!Y19+'Mayo '!Y19+Junio!Y19+Julio!Y19+Agosto!Y19+Septiembre!Y19+'Octubre '!Y19+Noviembre!Y19+'Diciembre '!Y19</f>
        <v>0</v>
      </c>
      <c r="Z19" s="30">
        <f>+Enero!Z19+Febrero!Z19+'Marzo '!Z19+'Abril '!Z19+'Mayo '!Z19+Junio!Z19+Julio!Z19+Agosto!Z19+Septiembre!Z19+'Octubre '!Z19+Noviembre!Z19+'Diciembre '!Z19</f>
        <v>0</v>
      </c>
      <c r="AA19" s="30">
        <f>+Enero!AA19+Febrero!AA19+'Marzo '!AA19+'Abril '!AA19+'Mayo '!AA19+Junio!AA19+Julio!AA19+Agosto!AA19+Septiembre!AA19+'Octubre '!AA19+Noviembre!AA19+'Diciembre '!AA19</f>
        <v>0</v>
      </c>
      <c r="AB19" s="38">
        <f t="shared" si="1"/>
        <v>0</v>
      </c>
      <c r="AC19" s="30">
        <f>+Enero!AC19+Febrero!AC19+'Marzo '!AC19+'Abril '!AC19+'Mayo '!AC19+Junio!AC19+Julio!AC19+Agosto!AC19+Septiembre!AC19+'Octubre '!AC19+Noviembre!AC19+'Diciembre '!AC19</f>
        <v>0</v>
      </c>
      <c r="AD19" s="30">
        <f>+Enero!AD19+Febrero!AD19+'Marzo '!AD19+'Abril '!AD19+'Mayo '!AD19+Junio!AD19+Julio!AD19+Agosto!AD19+Septiembre!AD19+'Octubre '!AD19+Noviembre!AD19+'Diciembre '!AD19</f>
        <v>0</v>
      </c>
      <c r="AE19" s="30">
        <f>+Enero!AE19+Febrero!AE19+'Marzo '!AE19+'Abril '!AE19+'Mayo '!AE19+Junio!AE19+Julio!AE19+Agosto!AE19+Septiembre!AE19+'Octubre '!AE19+Noviembre!AE19+'Diciembre '!AE19</f>
        <v>0</v>
      </c>
      <c r="AF19" s="30">
        <f>+Enero!AF19+Febrero!AF19+'Marzo '!AF19+'Abril '!AF19+'Mayo '!AF19+Junio!AF19+Julio!AF19+Agosto!AF19+Septiembre!AF19+'Octubre '!AF19+Noviembre!AF19+'Diciembre '!AF19</f>
        <v>0</v>
      </c>
      <c r="AG19" s="30">
        <f>+Enero!AG19+Febrero!AG19+'Marzo '!AG19+'Abril '!AG19+'Mayo '!AG19+Junio!AG19+Julio!AG19+Agosto!AG19+Septiembre!AG19+'Octubre '!AG19+Noviembre!AG19+'Diciembre '!AG19</f>
        <v>0</v>
      </c>
      <c r="AH19" s="30">
        <f>+Enero!AH19+Febrero!AH19+'Marzo '!AH19+'Abril '!AH19+'Mayo '!AH19+Junio!AH19+Julio!AH19+Agosto!AH19+Septiembre!AH19+'Octubre '!AH19+Noviembre!AH19+'Diciembre '!AH19</f>
        <v>0</v>
      </c>
      <c r="AI19" s="30">
        <f>+Enero!AI19+Febrero!AI19+'Marzo '!AI19+'Abril '!AI19+'Mayo '!AI19+Junio!AI19+Julio!AI19+Agosto!AI19+Septiembre!AI19+'Octubre '!AI19+Noviembre!AI19+'Diciembre '!AI19</f>
        <v>0</v>
      </c>
      <c r="AJ19" s="30">
        <f>+Enero!AJ19+Febrero!AJ19+'Marzo '!AJ19+'Abril '!AJ19+'Mayo '!AJ19+Junio!AJ19+Julio!AJ19+Agosto!AJ19+Septiembre!AJ19+'Octubre '!AJ19+Noviembre!AJ19+'Diciembre '!AJ19</f>
        <v>0</v>
      </c>
      <c r="AK19" s="30">
        <f>+Enero!AK19+Febrero!AK19+'Marzo '!AK19+'Abril '!AK19+'Mayo '!AK19+Junio!AK19+Julio!AK19+Agosto!AK19+Septiembre!AK19+'Octubre '!AK19+Noviembre!AK19+'Diciembre '!AK19</f>
        <v>0</v>
      </c>
      <c r="AL19" s="30">
        <f>+Enero!AL19+Febrero!AL19+'Marzo '!AL19+'Abril '!AL19+'Mayo '!AL19+Junio!AL19+Julio!AL19+Agosto!AL19+Septiembre!AL19+'Octubre '!AL19+Noviembre!AL19+'Diciembre '!AL19</f>
        <v>0</v>
      </c>
      <c r="AM19" s="30">
        <f>+Enero!AM19+Febrero!AM19+'Marzo '!AM19+'Abril '!AM19+'Mayo '!AM19+Junio!AM19+Julio!AM19+Agosto!AM19+Septiembre!AM19+'Octubre '!AM19+Noviembre!AM19+'Diciembre '!AM19</f>
        <v>0</v>
      </c>
      <c r="AN19" s="30">
        <f>+Enero!AN19+Febrero!AN19+'Marzo '!AN19+'Abril '!AN19+'Mayo '!AN19+Junio!AN19+Julio!AN19+Agosto!AN19+Septiembre!AN19+'Octubre '!AN19+Noviembre!AN19+'Diciembre '!AN19</f>
        <v>0</v>
      </c>
      <c r="AO19" s="42"/>
      <c r="AP19" s="30">
        <f>+Enero!AP19+Febrero!AP19+'Marzo '!AP19+'Abril '!AP19+'Mayo '!AP19+Junio!AP19+Julio!AP19+Agosto!AP19+Septiembre!AP19+'Octubre '!AP19+Noviembre!AP19+'Diciembre '!AP19</f>
        <v>0</v>
      </c>
      <c r="AQ19" s="61"/>
      <c r="AR19" s="60"/>
      <c r="AS19" s="61"/>
      <c r="AT19" s="60"/>
      <c r="AU19" s="61"/>
      <c r="AV19" s="62"/>
      <c r="AW19" s="63"/>
      <c r="AX19" s="64"/>
      <c r="AY19" s="48" t="str">
        <f t="shared" si="2"/>
        <v/>
      </c>
      <c r="BF19" s="6"/>
      <c r="BG19" s="6"/>
      <c r="BH19" s="6"/>
      <c r="BI19" s="6"/>
      <c r="BJ19" s="6"/>
      <c r="BK19" s="6"/>
      <c r="BL19" s="6"/>
      <c r="BM19" s="6"/>
      <c r="BN19" s="6"/>
      <c r="BO19" s="6"/>
      <c r="BP19" s="49" t="str">
        <f t="shared" si="3"/>
        <v/>
      </c>
      <c r="BQ19" s="50" t="str">
        <f t="shared" si="4"/>
        <v/>
      </c>
      <c r="BR19" s="50" t="str">
        <f t="shared" si="5"/>
        <v/>
      </c>
      <c r="BS19" s="50" t="str">
        <f t="shared" si="6"/>
        <v/>
      </c>
      <c r="BT19" s="50" t="str">
        <f t="shared" si="7"/>
        <v/>
      </c>
      <c r="BU19" s="50" t="str">
        <f t="shared" si="8"/>
        <v/>
      </c>
      <c r="BV19" s="53"/>
      <c r="BW19" s="53"/>
      <c r="BX19" s="54">
        <f t="shared" si="9"/>
        <v>0</v>
      </c>
      <c r="BY19" s="54">
        <f t="shared" si="10"/>
        <v>0</v>
      </c>
      <c r="BZ19" s="54">
        <f t="shared" si="11"/>
        <v>0</v>
      </c>
      <c r="CA19" s="54">
        <f t="shared" si="12"/>
        <v>0</v>
      </c>
      <c r="CB19" s="54">
        <f t="shared" si="13"/>
        <v>0</v>
      </c>
      <c r="CC19" s="54" t="str">
        <f t="shared" si="14"/>
        <v/>
      </c>
      <c r="CD19" s="71"/>
      <c r="CY19" s="16"/>
      <c r="CZ19" s="16"/>
    </row>
    <row r="20" spans="1:104" s="15" customFormat="1" ht="11.25" x14ac:dyDescent="0.15">
      <c r="A20" s="55" t="s">
        <v>65</v>
      </c>
      <c r="B20" s="29">
        <f t="shared" si="15"/>
        <v>0</v>
      </c>
      <c r="C20" s="30">
        <f>+Enero!C20+Febrero!C20+'Marzo '!C20+'Abril '!C20+'Mayo '!C20+Junio!C20+Julio!C20+Agosto!C20+Septiembre!C20+'Octubre '!C20+Noviembre!C20+'Diciembre '!C20</f>
        <v>0</v>
      </c>
      <c r="D20" s="30">
        <f>+Enero!D20+Febrero!D20+'Marzo '!D20+'Abril '!D20+'Mayo '!D20+Junio!D20+Julio!D20+Agosto!D20+Septiembre!D20+'Octubre '!D20+Noviembre!D20+'Diciembre '!D20</f>
        <v>0</v>
      </c>
      <c r="E20" s="30">
        <f>+Enero!E20+Febrero!E20+'Marzo '!E20+'Abril '!E20+'Mayo '!E20+Junio!E20+Julio!E20+Agosto!E20+Septiembre!E20+'Octubre '!E20+Noviembre!E20+'Diciembre '!E20</f>
        <v>0</v>
      </c>
      <c r="F20" s="30">
        <f>+Enero!F20+Febrero!F20+'Marzo '!F20+'Abril '!F20+'Mayo '!F20+Junio!F20+Julio!F20+Agosto!F20+Septiembre!F20+'Octubre '!F20+Noviembre!F20+'Diciembre '!F20</f>
        <v>0</v>
      </c>
      <c r="G20" s="30">
        <f>+Enero!G20+Febrero!G20+'Marzo '!G20+'Abril '!G20+'Mayo '!G20+Junio!G20+Julio!G20+Agosto!G20+Septiembre!G20+'Octubre '!G20+Noviembre!G20+'Diciembre '!G20</f>
        <v>0</v>
      </c>
      <c r="H20" s="30">
        <f>+Enero!H20+Febrero!H20+'Marzo '!H20+'Abril '!H20+'Mayo '!H20+Junio!H20+Julio!H20+Agosto!H20+Septiembre!H20+'Octubre '!H20+Noviembre!H20+'Diciembre '!H20</f>
        <v>0</v>
      </c>
      <c r="I20" s="30">
        <f>+Enero!I20+Febrero!I20+'Marzo '!I20+'Abril '!I20+'Mayo '!I20+Junio!I20+Julio!I20+Agosto!I20+Septiembre!I20+'Octubre '!I20+Noviembre!I20+'Diciembre '!I20</f>
        <v>0</v>
      </c>
      <c r="J20" s="30">
        <f>+Enero!J20+Febrero!J20+'Marzo '!J20+'Abril '!J20+'Mayo '!J20+Junio!J20+Julio!J20+Agosto!J20+Septiembre!J20+'Octubre '!J20+Noviembre!J20+'Diciembre '!J20</f>
        <v>0</v>
      </c>
      <c r="K20" s="30">
        <f>+Enero!K20+Febrero!K20+'Marzo '!K20+'Abril '!K20+'Mayo '!K20+Junio!K20+Julio!K20+Agosto!K20+Septiembre!K20+'Octubre '!K20+Noviembre!K20+'Diciembre '!K20</f>
        <v>0</v>
      </c>
      <c r="L20" s="30">
        <f>+Enero!L20+Febrero!L20+'Marzo '!L20+'Abril '!L20+'Mayo '!L20+Junio!L20+Julio!L20+Agosto!L20+Septiembre!L20+'Octubre '!L20+Noviembre!L20+'Diciembre '!L20</f>
        <v>0</v>
      </c>
      <c r="M20" s="30">
        <f>+Enero!M20+Febrero!M20+'Marzo '!M20+'Abril '!M20+'Mayo '!M20+Junio!M20+Julio!M20+Agosto!M20+Septiembre!M20+'Octubre '!M20+Noviembre!M20+'Diciembre '!M20</f>
        <v>0</v>
      </c>
      <c r="N20" s="30">
        <f>+Enero!N20+Febrero!N20+'Marzo '!N20+'Abril '!N20+'Mayo '!N20+Junio!N20+Julio!N20+Agosto!N20+Septiembre!N20+'Octubre '!N20+Noviembre!N20+'Diciembre '!N20</f>
        <v>0</v>
      </c>
      <c r="O20" s="30">
        <f>+Enero!O20+Febrero!O20+'Marzo '!O20+'Abril '!O20+'Mayo '!O20+Junio!O20+Julio!O20+Agosto!O20+Septiembre!O20+'Octubre '!O20+Noviembre!O20+'Diciembre '!O20</f>
        <v>0</v>
      </c>
      <c r="P20" s="30">
        <f>+Enero!P20+Febrero!P20+'Marzo '!P20+'Abril '!P20+'Mayo '!P20+Junio!P20+Julio!P20+Agosto!P20+Septiembre!P20+'Octubre '!P20+Noviembre!P20+'Diciembre '!P20</f>
        <v>0</v>
      </c>
      <c r="Q20" s="30">
        <f>+Enero!Q20+Febrero!Q20+'Marzo '!Q20+'Abril '!Q20+'Mayo '!Q20+Junio!Q20+Julio!Q20+Agosto!Q20+Septiembre!Q20+'Octubre '!Q20+Noviembre!Q20+'Diciembre '!Q20</f>
        <v>0</v>
      </c>
      <c r="R20" s="30">
        <f>+Enero!R20+Febrero!R20+'Marzo '!R20+'Abril '!R20+'Mayo '!R20+Junio!R20+Julio!R20+Agosto!R20+Septiembre!R20+'Octubre '!R20+Noviembre!R20+'Diciembre '!R20</f>
        <v>0</v>
      </c>
      <c r="S20" s="30">
        <f>+Enero!S20+Febrero!S20+'Marzo '!S20+'Abril '!S20+'Mayo '!S20+Junio!S20+Julio!S20+Agosto!S20+Septiembre!S20+'Octubre '!S20+Noviembre!S20+'Diciembre '!S20</f>
        <v>0</v>
      </c>
      <c r="T20" s="30">
        <f>+Enero!T20+Febrero!T20+'Marzo '!T20+'Abril '!T20+'Mayo '!T20+Junio!T20+Julio!T20+Agosto!T20+Septiembre!T20+'Octubre '!T20+Noviembre!T20+'Diciembre '!T20</f>
        <v>0</v>
      </c>
      <c r="U20" s="30">
        <f>+Enero!U20+Febrero!U20+'Marzo '!U20+'Abril '!U20+'Mayo '!U20+Junio!U20+Julio!U20+Agosto!U20+Septiembre!U20+'Octubre '!U20+Noviembre!U20+'Diciembre '!U20</f>
        <v>0</v>
      </c>
      <c r="V20" s="30">
        <f>+Enero!V20+Febrero!V20+'Marzo '!V20+'Abril '!V20+'Mayo '!V20+Junio!V20+Julio!V20+Agosto!V20+Septiembre!V20+'Octubre '!V20+Noviembre!V20+'Diciembre '!V20</f>
        <v>0</v>
      </c>
      <c r="W20" s="30">
        <f>+Enero!W20+Febrero!W20+'Marzo '!W20+'Abril '!W20+'Mayo '!W20+Junio!W20+Julio!W20+Agosto!W20+Septiembre!W20+'Octubre '!W20+Noviembre!W20+'Diciembre '!W20</f>
        <v>0</v>
      </c>
      <c r="X20" s="36">
        <f t="shared" si="0"/>
        <v>0</v>
      </c>
      <c r="Y20" s="30">
        <f>+Enero!Y20+Febrero!Y20+'Marzo '!Y20+'Abril '!Y20+'Mayo '!Y20+Junio!Y20+Julio!Y20+Agosto!Y20+Septiembre!Y20+'Octubre '!Y20+Noviembre!Y20+'Diciembre '!Y20</f>
        <v>0</v>
      </c>
      <c r="Z20" s="30">
        <f>+Enero!Z20+Febrero!Z20+'Marzo '!Z20+'Abril '!Z20+'Mayo '!Z20+Junio!Z20+Julio!Z20+Agosto!Z20+Septiembre!Z20+'Octubre '!Z20+Noviembre!Z20+'Diciembre '!Z20</f>
        <v>0</v>
      </c>
      <c r="AA20" s="30">
        <f>+Enero!AA20+Febrero!AA20+'Marzo '!AA20+'Abril '!AA20+'Mayo '!AA20+Junio!AA20+Julio!AA20+Agosto!AA20+Septiembre!AA20+'Octubre '!AA20+Noviembre!AA20+'Diciembre '!AA20</f>
        <v>0</v>
      </c>
      <c r="AB20" s="38">
        <f t="shared" si="1"/>
        <v>0</v>
      </c>
      <c r="AC20" s="30">
        <f>+Enero!AC20+Febrero!AC20+'Marzo '!AC20+'Abril '!AC20+'Mayo '!AC20+Junio!AC20+Julio!AC20+Agosto!AC20+Septiembre!AC20+'Octubre '!AC20+Noviembre!AC20+'Diciembre '!AC20</f>
        <v>0</v>
      </c>
      <c r="AD20" s="30">
        <f>+Enero!AD20+Febrero!AD20+'Marzo '!AD20+'Abril '!AD20+'Mayo '!AD20+Junio!AD20+Julio!AD20+Agosto!AD20+Septiembre!AD20+'Octubre '!AD20+Noviembre!AD20+'Diciembre '!AD20</f>
        <v>0</v>
      </c>
      <c r="AE20" s="30">
        <f>+Enero!AE20+Febrero!AE20+'Marzo '!AE20+'Abril '!AE20+'Mayo '!AE20+Junio!AE20+Julio!AE20+Agosto!AE20+Septiembre!AE20+'Octubre '!AE20+Noviembre!AE20+'Diciembre '!AE20</f>
        <v>0</v>
      </c>
      <c r="AF20" s="30">
        <f>+Enero!AF20+Febrero!AF20+'Marzo '!AF20+'Abril '!AF20+'Mayo '!AF20+Junio!AF20+Julio!AF20+Agosto!AF20+Septiembre!AF20+'Octubre '!AF20+Noviembre!AF20+'Diciembre '!AF20</f>
        <v>0</v>
      </c>
      <c r="AG20" s="30">
        <f>+Enero!AG20+Febrero!AG20+'Marzo '!AG20+'Abril '!AG20+'Mayo '!AG20+Junio!AG20+Julio!AG20+Agosto!AG20+Septiembre!AG20+'Octubre '!AG20+Noviembre!AG20+'Diciembre '!AG20</f>
        <v>0</v>
      </c>
      <c r="AH20" s="30">
        <f>+Enero!AH20+Febrero!AH20+'Marzo '!AH20+'Abril '!AH20+'Mayo '!AH20+Junio!AH20+Julio!AH20+Agosto!AH20+Septiembre!AH20+'Octubre '!AH20+Noviembre!AH20+'Diciembre '!AH20</f>
        <v>0</v>
      </c>
      <c r="AI20" s="30">
        <f>+Enero!AI20+Febrero!AI20+'Marzo '!AI20+'Abril '!AI20+'Mayo '!AI20+Junio!AI20+Julio!AI20+Agosto!AI20+Septiembre!AI20+'Octubre '!AI20+Noviembre!AI20+'Diciembre '!AI20</f>
        <v>0</v>
      </c>
      <c r="AJ20" s="30">
        <f>+Enero!AJ20+Febrero!AJ20+'Marzo '!AJ20+'Abril '!AJ20+'Mayo '!AJ20+Junio!AJ20+Julio!AJ20+Agosto!AJ20+Septiembre!AJ20+'Octubre '!AJ20+Noviembre!AJ20+'Diciembre '!AJ20</f>
        <v>0</v>
      </c>
      <c r="AK20" s="30">
        <f>+Enero!AK20+Febrero!AK20+'Marzo '!AK20+'Abril '!AK20+'Mayo '!AK20+Junio!AK20+Julio!AK20+Agosto!AK20+Septiembre!AK20+'Octubre '!AK20+Noviembre!AK20+'Diciembre '!AK20</f>
        <v>0</v>
      </c>
      <c r="AL20" s="30">
        <f>+Enero!AL20+Febrero!AL20+'Marzo '!AL20+'Abril '!AL20+'Mayo '!AL20+Junio!AL20+Julio!AL20+Agosto!AL20+Septiembre!AL20+'Octubre '!AL20+Noviembre!AL20+'Diciembre '!AL20</f>
        <v>0</v>
      </c>
      <c r="AM20" s="30">
        <f>+Enero!AM20+Febrero!AM20+'Marzo '!AM20+'Abril '!AM20+'Mayo '!AM20+Junio!AM20+Julio!AM20+Agosto!AM20+Septiembre!AM20+'Octubre '!AM20+Noviembre!AM20+'Diciembre '!AM20</f>
        <v>0</v>
      </c>
      <c r="AN20" s="30">
        <f>+Enero!AN20+Febrero!AN20+'Marzo '!AN20+'Abril '!AN20+'Mayo '!AN20+Junio!AN20+Julio!AN20+Agosto!AN20+Septiembre!AN20+'Octubre '!AN20+Noviembre!AN20+'Diciembre '!AN20</f>
        <v>0</v>
      </c>
      <c r="AO20" s="42"/>
      <c r="AP20" s="30">
        <f>+Enero!AP20+Febrero!AP20+'Marzo '!AP20+'Abril '!AP20+'Mayo '!AP20+Junio!AP20+Julio!AP20+Agosto!AP20+Septiembre!AP20+'Octubre '!AP20+Noviembre!AP20+'Diciembre '!AP20</f>
        <v>0</v>
      </c>
      <c r="AQ20" s="61"/>
      <c r="AR20" s="60"/>
      <c r="AS20" s="61"/>
      <c r="AT20" s="60"/>
      <c r="AU20" s="61"/>
      <c r="AV20" s="62"/>
      <c r="AW20" s="63"/>
      <c r="AX20" s="64"/>
      <c r="AY20" s="48" t="str">
        <f t="shared" si="2"/>
        <v/>
      </c>
      <c r="BF20" s="6"/>
      <c r="BG20" s="6"/>
      <c r="BH20" s="6"/>
      <c r="BI20" s="6"/>
      <c r="BJ20" s="6"/>
      <c r="BK20" s="6"/>
      <c r="BL20" s="6"/>
      <c r="BM20" s="6"/>
      <c r="BN20" s="6"/>
      <c r="BO20" s="6"/>
      <c r="BP20" s="49" t="str">
        <f t="shared" si="3"/>
        <v/>
      </c>
      <c r="BQ20" s="50" t="str">
        <f t="shared" si="4"/>
        <v/>
      </c>
      <c r="BR20" s="50" t="str">
        <f t="shared" si="5"/>
        <v/>
      </c>
      <c r="BS20" s="50" t="str">
        <f t="shared" si="6"/>
        <v/>
      </c>
      <c r="BT20" s="50" t="str">
        <f t="shared" si="7"/>
        <v/>
      </c>
      <c r="BU20" s="50" t="str">
        <f t="shared" si="8"/>
        <v/>
      </c>
      <c r="BV20" s="72" t="str">
        <f t="shared" si="16"/>
        <v/>
      </c>
      <c r="BW20" s="53"/>
      <c r="BX20" s="54">
        <f t="shared" si="9"/>
        <v>0</v>
      </c>
      <c r="BY20" s="54">
        <f t="shared" si="10"/>
        <v>0</v>
      </c>
      <c r="BZ20" s="54">
        <f t="shared" si="11"/>
        <v>0</v>
      </c>
      <c r="CA20" s="54">
        <f t="shared" si="12"/>
        <v>0</v>
      </c>
      <c r="CB20" s="54">
        <f t="shared" si="13"/>
        <v>0</v>
      </c>
      <c r="CC20" s="54" t="str">
        <f t="shared" si="14"/>
        <v/>
      </c>
      <c r="CD20" s="54">
        <f t="shared" si="17"/>
        <v>0</v>
      </c>
      <c r="CY20" s="16"/>
      <c r="CZ20" s="16"/>
    </row>
    <row r="21" spans="1:104" s="15" customFormat="1" ht="11.25" x14ac:dyDescent="0.15">
      <c r="A21" s="55" t="s">
        <v>66</v>
      </c>
      <c r="B21" s="29">
        <f t="shared" si="15"/>
        <v>0</v>
      </c>
      <c r="C21" s="30">
        <f>+Enero!C21+Febrero!C21+'Marzo '!C21+'Abril '!C21+'Mayo '!C21+Junio!C21+Julio!C21+Agosto!C21+Septiembre!C21+'Octubre '!C21+Noviembre!C21+'Diciembre '!C21</f>
        <v>0</v>
      </c>
      <c r="D21" s="30">
        <f>+Enero!D21+Febrero!D21+'Marzo '!D21+'Abril '!D21+'Mayo '!D21+Junio!D21+Julio!D21+Agosto!D21+Septiembre!D21+'Octubre '!D21+Noviembre!D21+'Diciembre '!D21</f>
        <v>0</v>
      </c>
      <c r="E21" s="30">
        <f>+Enero!E21+Febrero!E21+'Marzo '!E21+'Abril '!E21+'Mayo '!E21+Junio!E21+Julio!E21+Agosto!E21+Septiembre!E21+'Octubre '!E21+Noviembre!E21+'Diciembre '!E21</f>
        <v>0</v>
      </c>
      <c r="F21" s="30">
        <f>+Enero!F21+Febrero!F21+'Marzo '!F21+'Abril '!F21+'Mayo '!F21+Junio!F21+Julio!F21+Agosto!F21+Septiembre!F21+'Octubre '!F21+Noviembre!F21+'Diciembre '!F21</f>
        <v>0</v>
      </c>
      <c r="G21" s="30">
        <f>+Enero!G21+Febrero!G21+'Marzo '!G21+'Abril '!G21+'Mayo '!G21+Junio!G21+Julio!G21+Agosto!G21+Septiembre!G21+'Octubre '!G21+Noviembre!G21+'Diciembre '!G21</f>
        <v>0</v>
      </c>
      <c r="H21" s="30">
        <f>+Enero!H21+Febrero!H21+'Marzo '!H21+'Abril '!H21+'Mayo '!H21+Junio!H21+Julio!H21+Agosto!H21+Septiembre!H21+'Octubre '!H21+Noviembre!H21+'Diciembre '!H21</f>
        <v>0</v>
      </c>
      <c r="I21" s="30">
        <f>+Enero!I21+Febrero!I21+'Marzo '!I21+'Abril '!I21+'Mayo '!I21+Junio!I21+Julio!I21+Agosto!I21+Septiembre!I21+'Octubre '!I21+Noviembre!I21+'Diciembre '!I21</f>
        <v>0</v>
      </c>
      <c r="J21" s="30">
        <f>+Enero!J21+Febrero!J21+'Marzo '!J21+'Abril '!J21+'Mayo '!J21+Junio!J21+Julio!J21+Agosto!J21+Septiembre!J21+'Octubre '!J21+Noviembre!J21+'Diciembre '!J21</f>
        <v>0</v>
      </c>
      <c r="K21" s="30">
        <f>+Enero!K21+Febrero!K21+'Marzo '!K21+'Abril '!K21+'Mayo '!K21+Junio!K21+Julio!K21+Agosto!K21+Septiembre!K21+'Octubre '!K21+Noviembre!K21+'Diciembre '!K21</f>
        <v>0</v>
      </c>
      <c r="L21" s="30">
        <f>+Enero!L21+Febrero!L21+'Marzo '!L21+'Abril '!L21+'Mayo '!L21+Junio!L21+Julio!L21+Agosto!L21+Septiembre!L21+'Octubre '!L21+Noviembre!L21+'Diciembre '!L21</f>
        <v>0</v>
      </c>
      <c r="M21" s="30">
        <f>+Enero!M21+Febrero!M21+'Marzo '!M21+'Abril '!M21+'Mayo '!M21+Junio!M21+Julio!M21+Agosto!M21+Septiembre!M21+'Octubre '!M21+Noviembre!M21+'Diciembre '!M21</f>
        <v>0</v>
      </c>
      <c r="N21" s="30">
        <f>+Enero!N21+Febrero!N21+'Marzo '!N21+'Abril '!N21+'Mayo '!N21+Junio!N21+Julio!N21+Agosto!N21+Septiembre!N21+'Octubre '!N21+Noviembre!N21+'Diciembre '!N21</f>
        <v>0</v>
      </c>
      <c r="O21" s="30">
        <f>+Enero!O21+Febrero!O21+'Marzo '!O21+'Abril '!O21+'Mayo '!O21+Junio!O21+Julio!O21+Agosto!O21+Septiembre!O21+'Octubre '!O21+Noviembre!O21+'Diciembre '!O21</f>
        <v>0</v>
      </c>
      <c r="P21" s="30">
        <f>+Enero!P21+Febrero!P21+'Marzo '!P21+'Abril '!P21+'Mayo '!P21+Junio!P21+Julio!P21+Agosto!P21+Septiembre!P21+'Octubre '!P21+Noviembre!P21+'Diciembre '!P21</f>
        <v>0</v>
      </c>
      <c r="Q21" s="30">
        <f>+Enero!Q21+Febrero!Q21+'Marzo '!Q21+'Abril '!Q21+'Mayo '!Q21+Junio!Q21+Julio!Q21+Agosto!Q21+Septiembre!Q21+'Octubre '!Q21+Noviembre!Q21+'Diciembre '!Q21</f>
        <v>0</v>
      </c>
      <c r="R21" s="30">
        <f>+Enero!R21+Febrero!R21+'Marzo '!R21+'Abril '!R21+'Mayo '!R21+Junio!R21+Julio!R21+Agosto!R21+Septiembre!R21+'Octubre '!R21+Noviembre!R21+'Diciembre '!R21</f>
        <v>0</v>
      </c>
      <c r="S21" s="30">
        <f>+Enero!S21+Febrero!S21+'Marzo '!S21+'Abril '!S21+'Mayo '!S21+Junio!S21+Julio!S21+Agosto!S21+Septiembre!S21+'Octubre '!S21+Noviembre!S21+'Diciembre '!S21</f>
        <v>0</v>
      </c>
      <c r="T21" s="30">
        <f>+Enero!T21+Febrero!T21+'Marzo '!T21+'Abril '!T21+'Mayo '!T21+Junio!T21+Julio!T21+Agosto!T21+Septiembre!T21+'Octubre '!T21+Noviembre!T21+'Diciembre '!T21</f>
        <v>0</v>
      </c>
      <c r="U21" s="30">
        <f>+Enero!U21+Febrero!U21+'Marzo '!U21+'Abril '!U21+'Mayo '!U21+Junio!U21+Julio!U21+Agosto!U21+Septiembre!U21+'Octubre '!U21+Noviembre!U21+'Diciembre '!U21</f>
        <v>0</v>
      </c>
      <c r="V21" s="30">
        <f>+Enero!V21+Febrero!V21+'Marzo '!V21+'Abril '!V21+'Mayo '!V21+Junio!V21+Julio!V21+Agosto!V21+Septiembre!V21+'Octubre '!V21+Noviembre!V21+'Diciembre '!V21</f>
        <v>0</v>
      </c>
      <c r="W21" s="30">
        <f>+Enero!W21+Febrero!W21+'Marzo '!W21+'Abril '!W21+'Mayo '!W21+Junio!W21+Julio!W21+Agosto!W21+Septiembre!W21+'Octubre '!W21+Noviembre!W21+'Diciembre '!W21</f>
        <v>0</v>
      </c>
      <c r="X21" s="36">
        <f t="shared" si="0"/>
        <v>0</v>
      </c>
      <c r="Y21" s="30">
        <f>+Enero!Y21+Febrero!Y21+'Marzo '!Y21+'Abril '!Y21+'Mayo '!Y21+Junio!Y21+Julio!Y21+Agosto!Y21+Septiembre!Y21+'Octubre '!Y21+Noviembre!Y21+'Diciembre '!Y21</f>
        <v>0</v>
      </c>
      <c r="Z21" s="30">
        <f>+Enero!Z21+Febrero!Z21+'Marzo '!Z21+'Abril '!Z21+'Mayo '!Z21+Junio!Z21+Julio!Z21+Agosto!Z21+Septiembre!Z21+'Octubre '!Z21+Noviembre!Z21+'Diciembre '!Z21</f>
        <v>0</v>
      </c>
      <c r="AA21" s="30">
        <f>+Enero!AA21+Febrero!AA21+'Marzo '!AA21+'Abril '!AA21+'Mayo '!AA21+Junio!AA21+Julio!AA21+Agosto!AA21+Septiembre!AA21+'Octubre '!AA21+Noviembre!AA21+'Diciembre '!AA21</f>
        <v>0</v>
      </c>
      <c r="AB21" s="38">
        <f t="shared" si="1"/>
        <v>0</v>
      </c>
      <c r="AC21" s="30">
        <f>+Enero!AC21+Febrero!AC21+'Marzo '!AC21+'Abril '!AC21+'Mayo '!AC21+Junio!AC21+Julio!AC21+Agosto!AC21+Septiembre!AC21+'Octubre '!AC21+Noviembre!AC21+'Diciembre '!AC21</f>
        <v>0</v>
      </c>
      <c r="AD21" s="30">
        <f>+Enero!AD21+Febrero!AD21+'Marzo '!AD21+'Abril '!AD21+'Mayo '!AD21+Junio!AD21+Julio!AD21+Agosto!AD21+Septiembre!AD21+'Octubre '!AD21+Noviembre!AD21+'Diciembre '!AD21</f>
        <v>0</v>
      </c>
      <c r="AE21" s="30">
        <f>+Enero!AE21+Febrero!AE21+'Marzo '!AE21+'Abril '!AE21+'Mayo '!AE21+Junio!AE21+Julio!AE21+Agosto!AE21+Septiembre!AE21+'Octubre '!AE21+Noviembre!AE21+'Diciembre '!AE21</f>
        <v>0</v>
      </c>
      <c r="AF21" s="30">
        <f>+Enero!AF21+Febrero!AF21+'Marzo '!AF21+'Abril '!AF21+'Mayo '!AF21+Junio!AF21+Julio!AF21+Agosto!AF21+Septiembre!AF21+'Octubre '!AF21+Noviembre!AF21+'Diciembre '!AF21</f>
        <v>0</v>
      </c>
      <c r="AG21" s="30">
        <f>+Enero!AG21+Febrero!AG21+'Marzo '!AG21+'Abril '!AG21+'Mayo '!AG21+Junio!AG21+Julio!AG21+Agosto!AG21+Septiembre!AG21+'Octubre '!AG21+Noviembre!AG21+'Diciembre '!AG21</f>
        <v>0</v>
      </c>
      <c r="AH21" s="30">
        <f>+Enero!AH21+Febrero!AH21+'Marzo '!AH21+'Abril '!AH21+'Mayo '!AH21+Junio!AH21+Julio!AH21+Agosto!AH21+Septiembre!AH21+'Octubre '!AH21+Noviembre!AH21+'Diciembre '!AH21</f>
        <v>0</v>
      </c>
      <c r="AI21" s="30">
        <f>+Enero!AI21+Febrero!AI21+'Marzo '!AI21+'Abril '!AI21+'Mayo '!AI21+Junio!AI21+Julio!AI21+Agosto!AI21+Septiembre!AI21+'Octubre '!AI21+Noviembre!AI21+'Diciembre '!AI21</f>
        <v>0</v>
      </c>
      <c r="AJ21" s="30">
        <f>+Enero!AJ21+Febrero!AJ21+'Marzo '!AJ21+'Abril '!AJ21+'Mayo '!AJ21+Junio!AJ21+Julio!AJ21+Agosto!AJ21+Septiembre!AJ21+'Octubre '!AJ21+Noviembre!AJ21+'Diciembre '!AJ21</f>
        <v>0</v>
      </c>
      <c r="AK21" s="30">
        <f>+Enero!AK21+Febrero!AK21+'Marzo '!AK21+'Abril '!AK21+'Mayo '!AK21+Junio!AK21+Julio!AK21+Agosto!AK21+Septiembre!AK21+'Octubre '!AK21+Noviembre!AK21+'Diciembre '!AK21</f>
        <v>0</v>
      </c>
      <c r="AL21" s="30">
        <f>+Enero!AL21+Febrero!AL21+'Marzo '!AL21+'Abril '!AL21+'Mayo '!AL21+Junio!AL21+Julio!AL21+Agosto!AL21+Septiembre!AL21+'Octubre '!AL21+Noviembre!AL21+'Diciembre '!AL21</f>
        <v>0</v>
      </c>
      <c r="AM21" s="30">
        <f>+Enero!AM21+Febrero!AM21+'Marzo '!AM21+'Abril '!AM21+'Mayo '!AM21+Junio!AM21+Julio!AM21+Agosto!AM21+Septiembre!AM21+'Octubre '!AM21+Noviembre!AM21+'Diciembre '!AM21</f>
        <v>0</v>
      </c>
      <c r="AN21" s="30">
        <f>+Enero!AN21+Febrero!AN21+'Marzo '!AN21+'Abril '!AN21+'Mayo '!AN21+Junio!AN21+Julio!AN21+Agosto!AN21+Septiembre!AN21+'Octubre '!AN21+Noviembre!AN21+'Diciembre '!AN21</f>
        <v>0</v>
      </c>
      <c r="AO21" s="42"/>
      <c r="AP21" s="30">
        <f>+Enero!AP21+Febrero!AP21+'Marzo '!AP21+'Abril '!AP21+'Mayo '!AP21+Junio!AP21+Julio!AP21+Agosto!AP21+Septiembre!AP21+'Octubre '!AP21+Noviembre!AP21+'Diciembre '!AP21</f>
        <v>0</v>
      </c>
      <c r="AQ21" s="61"/>
      <c r="AR21" s="60"/>
      <c r="AS21" s="61"/>
      <c r="AT21" s="60"/>
      <c r="AU21" s="61"/>
      <c r="AV21" s="62"/>
      <c r="AW21" s="63"/>
      <c r="AX21" s="64"/>
      <c r="AY21" s="48" t="str">
        <f t="shared" si="2"/>
        <v/>
      </c>
      <c r="BF21" s="6"/>
      <c r="BG21" s="6"/>
      <c r="BH21" s="6"/>
      <c r="BI21" s="6"/>
      <c r="BJ21" s="6"/>
      <c r="BK21" s="6"/>
      <c r="BL21" s="6"/>
      <c r="BM21" s="6"/>
      <c r="BN21" s="6"/>
      <c r="BO21" s="6"/>
      <c r="BP21" s="49" t="str">
        <f t="shared" si="3"/>
        <v/>
      </c>
      <c r="BQ21" s="50" t="str">
        <f t="shared" si="4"/>
        <v/>
      </c>
      <c r="BR21" s="50" t="str">
        <f t="shared" si="5"/>
        <v/>
      </c>
      <c r="BS21" s="50" t="str">
        <f t="shared" si="6"/>
        <v/>
      </c>
      <c r="BT21" s="50" t="str">
        <f t="shared" si="7"/>
        <v/>
      </c>
      <c r="BU21" s="50" t="str">
        <f t="shared" si="8"/>
        <v/>
      </c>
      <c r="BV21" s="53"/>
      <c r="BW21" s="53"/>
      <c r="BX21" s="54">
        <f t="shared" si="9"/>
        <v>0</v>
      </c>
      <c r="BY21" s="54">
        <f t="shared" si="10"/>
        <v>0</v>
      </c>
      <c r="BZ21" s="54">
        <f t="shared" si="11"/>
        <v>0</v>
      </c>
      <c r="CA21" s="54">
        <f t="shared" si="12"/>
        <v>0</v>
      </c>
      <c r="CB21" s="54">
        <f t="shared" si="13"/>
        <v>0</v>
      </c>
      <c r="CC21" s="54" t="str">
        <f t="shared" si="14"/>
        <v/>
      </c>
      <c r="CD21" s="71"/>
      <c r="CY21" s="16"/>
      <c r="CZ21" s="16"/>
    </row>
    <row r="22" spans="1:104" s="15" customFormat="1" ht="11.25" x14ac:dyDescent="0.15">
      <c r="A22" s="55" t="s">
        <v>67</v>
      </c>
      <c r="B22" s="29">
        <f t="shared" si="15"/>
        <v>315</v>
      </c>
      <c r="C22" s="30">
        <f>+Enero!C22+Febrero!C22+'Marzo '!C22+'Abril '!C22+'Mayo '!C22+Junio!C22+Julio!C22+Agosto!C22+Septiembre!C22+'Octubre '!C22+Noviembre!C22+'Diciembre '!C22</f>
        <v>0</v>
      </c>
      <c r="D22" s="30">
        <f>+Enero!D22+Febrero!D22+'Marzo '!D22+'Abril '!D22+'Mayo '!D22+Junio!D22+Julio!D22+Agosto!D22+Septiembre!D22+'Octubre '!D22+Noviembre!D22+'Diciembre '!D22</f>
        <v>0</v>
      </c>
      <c r="E22" s="30">
        <f>+Enero!E22+Febrero!E22+'Marzo '!E22+'Abril '!E22+'Mayo '!E22+Junio!E22+Julio!E22+Agosto!E22+Septiembre!E22+'Octubre '!E22+Noviembre!E22+'Diciembre '!E22</f>
        <v>0</v>
      </c>
      <c r="F22" s="30">
        <f>+Enero!F22+Febrero!F22+'Marzo '!F22+'Abril '!F22+'Mayo '!F22+Junio!F22+Julio!F22+Agosto!F22+Septiembre!F22+'Octubre '!F22+Noviembre!F22+'Diciembre '!F22</f>
        <v>1</v>
      </c>
      <c r="G22" s="30">
        <f>+Enero!G22+Febrero!G22+'Marzo '!G22+'Abril '!G22+'Mayo '!G22+Junio!G22+Julio!G22+Agosto!G22+Septiembre!G22+'Octubre '!G22+Noviembre!G22+'Diciembre '!G22</f>
        <v>1</v>
      </c>
      <c r="H22" s="30">
        <f>+Enero!H22+Febrero!H22+'Marzo '!H22+'Abril '!H22+'Mayo '!H22+Junio!H22+Julio!H22+Agosto!H22+Septiembre!H22+'Octubre '!H22+Noviembre!H22+'Diciembre '!H22</f>
        <v>3</v>
      </c>
      <c r="I22" s="30">
        <f>+Enero!I22+Febrero!I22+'Marzo '!I22+'Abril '!I22+'Mayo '!I22+Junio!I22+Julio!I22+Agosto!I22+Septiembre!I22+'Octubre '!I22+Noviembre!I22+'Diciembre '!I22</f>
        <v>1</v>
      </c>
      <c r="J22" s="30">
        <f>+Enero!J22+Febrero!J22+'Marzo '!J22+'Abril '!J22+'Mayo '!J22+Junio!J22+Julio!J22+Agosto!J22+Septiembre!J22+'Octubre '!J22+Noviembre!J22+'Diciembre '!J22</f>
        <v>2</v>
      </c>
      <c r="K22" s="30">
        <f>+Enero!K22+Febrero!K22+'Marzo '!K22+'Abril '!K22+'Mayo '!K22+Junio!K22+Julio!K22+Agosto!K22+Septiembre!K22+'Octubre '!K22+Noviembre!K22+'Diciembre '!K22</f>
        <v>11</v>
      </c>
      <c r="L22" s="30">
        <f>+Enero!L22+Febrero!L22+'Marzo '!L22+'Abril '!L22+'Mayo '!L22+Junio!L22+Julio!L22+Agosto!L22+Septiembre!L22+'Octubre '!L22+Noviembre!L22+'Diciembre '!L22</f>
        <v>15</v>
      </c>
      <c r="M22" s="30">
        <f>+Enero!M22+Febrero!M22+'Marzo '!M22+'Abril '!M22+'Mayo '!M22+Junio!M22+Julio!M22+Agosto!M22+Septiembre!M22+'Octubre '!M22+Noviembre!M22+'Diciembre '!M22</f>
        <v>10</v>
      </c>
      <c r="N22" s="30">
        <f>+Enero!N22+Febrero!N22+'Marzo '!N22+'Abril '!N22+'Mayo '!N22+Junio!N22+Julio!N22+Agosto!N22+Septiembre!N22+'Octubre '!N22+Noviembre!N22+'Diciembre '!N22</f>
        <v>17</v>
      </c>
      <c r="O22" s="30">
        <f>+Enero!O22+Febrero!O22+'Marzo '!O22+'Abril '!O22+'Mayo '!O22+Junio!O22+Julio!O22+Agosto!O22+Septiembre!O22+'Octubre '!O22+Noviembre!O22+'Diciembre '!O22</f>
        <v>21</v>
      </c>
      <c r="P22" s="30">
        <f>+Enero!P22+Febrero!P22+'Marzo '!P22+'Abril '!P22+'Mayo '!P22+Junio!P22+Julio!P22+Agosto!P22+Septiembre!P22+'Octubre '!P22+Noviembre!P22+'Diciembre '!P22</f>
        <v>49</v>
      </c>
      <c r="Q22" s="30">
        <f>+Enero!Q22+Febrero!Q22+'Marzo '!Q22+'Abril '!Q22+'Mayo '!Q22+Junio!Q22+Julio!Q22+Agosto!Q22+Septiembre!Q22+'Octubre '!Q22+Noviembre!Q22+'Diciembre '!Q22</f>
        <v>52</v>
      </c>
      <c r="R22" s="30">
        <f>+Enero!R22+Febrero!R22+'Marzo '!R22+'Abril '!R22+'Mayo '!R22+Junio!R22+Julio!R22+Agosto!R22+Septiembre!R22+'Octubre '!R22+Noviembre!R22+'Diciembre '!R22</f>
        <v>49</v>
      </c>
      <c r="S22" s="30">
        <f>+Enero!S22+Febrero!S22+'Marzo '!S22+'Abril '!S22+'Mayo '!S22+Junio!S22+Julio!S22+Agosto!S22+Septiembre!S22+'Octubre '!S22+Noviembre!S22+'Diciembre '!S22</f>
        <v>83</v>
      </c>
      <c r="T22" s="30">
        <f>+Enero!T22+Febrero!T22+'Marzo '!T22+'Abril '!T22+'Mayo '!T22+Junio!T22+Julio!T22+Agosto!T22+Septiembre!T22+'Octubre '!T22+Noviembre!T22+'Diciembre '!T22</f>
        <v>0</v>
      </c>
      <c r="U22" s="30">
        <f>+Enero!U22+Febrero!U22+'Marzo '!U22+'Abril '!U22+'Mayo '!U22+Junio!U22+Julio!U22+Agosto!U22+Septiembre!U22+'Octubre '!U22+Noviembre!U22+'Diciembre '!U22</f>
        <v>315</v>
      </c>
      <c r="V22" s="30">
        <f>+Enero!V22+Febrero!V22+'Marzo '!V22+'Abril '!V22+'Mayo '!V22+Junio!V22+Julio!V22+Agosto!V22+Septiembre!V22+'Octubre '!V22+Noviembre!V22+'Diciembre '!V22</f>
        <v>141</v>
      </c>
      <c r="W22" s="30">
        <f>+Enero!W22+Febrero!W22+'Marzo '!W22+'Abril '!W22+'Mayo '!W22+Junio!W22+Julio!W22+Agosto!W22+Septiembre!W22+'Octubre '!W22+Noviembre!W22+'Diciembre '!W22</f>
        <v>174</v>
      </c>
      <c r="X22" s="36">
        <f t="shared" si="0"/>
        <v>0</v>
      </c>
      <c r="Y22" s="30">
        <f>+Enero!Y22+Febrero!Y22+'Marzo '!Y22+'Abril '!Y22+'Mayo '!Y22+Junio!Y22+Julio!Y22+Agosto!Y22+Septiembre!Y22+'Octubre '!Y22+Noviembre!Y22+'Diciembre '!Y22</f>
        <v>0</v>
      </c>
      <c r="Z22" s="30">
        <f>+Enero!Z22+Febrero!Z22+'Marzo '!Z22+'Abril '!Z22+'Mayo '!Z22+Junio!Z22+Julio!Z22+Agosto!Z22+Septiembre!Z22+'Octubre '!Z22+Noviembre!Z22+'Diciembre '!Z22</f>
        <v>0</v>
      </c>
      <c r="AA22" s="30">
        <f>+Enero!AA22+Febrero!AA22+'Marzo '!AA22+'Abril '!AA22+'Mayo '!AA22+Junio!AA22+Julio!AA22+Agosto!AA22+Septiembre!AA22+'Octubre '!AA22+Noviembre!AA22+'Diciembre '!AA22</f>
        <v>0</v>
      </c>
      <c r="AB22" s="38">
        <f t="shared" si="1"/>
        <v>215</v>
      </c>
      <c r="AC22" s="30">
        <f>+Enero!AC22+Febrero!AC22+'Marzo '!AC22+'Abril '!AC22+'Mayo '!AC22+Junio!AC22+Julio!AC22+Agosto!AC22+Septiembre!AC22+'Octubre '!AC22+Noviembre!AC22+'Diciembre '!AC22</f>
        <v>215</v>
      </c>
      <c r="AD22" s="30">
        <f>+Enero!AD22+Febrero!AD22+'Marzo '!AD22+'Abril '!AD22+'Mayo '!AD22+Junio!AD22+Julio!AD22+Agosto!AD22+Septiembre!AD22+'Octubre '!AD22+Noviembre!AD22+'Diciembre '!AD22</f>
        <v>0</v>
      </c>
      <c r="AE22" s="30">
        <f>+Enero!AE22+Febrero!AE22+'Marzo '!AE22+'Abril '!AE22+'Mayo '!AE22+Junio!AE22+Julio!AE22+Agosto!AE22+Septiembre!AE22+'Octubre '!AE22+Noviembre!AE22+'Diciembre '!AE22</f>
        <v>0</v>
      </c>
      <c r="AF22" s="30">
        <f>+Enero!AF22+Febrero!AF22+'Marzo '!AF22+'Abril '!AF22+'Mayo '!AF22+Junio!AF22+Julio!AF22+Agosto!AF22+Septiembre!AF22+'Octubre '!AF22+Noviembre!AF22+'Diciembre '!AF22</f>
        <v>176</v>
      </c>
      <c r="AG22" s="30">
        <f>+Enero!AG22+Febrero!AG22+'Marzo '!AG22+'Abril '!AG22+'Mayo '!AG22+Junio!AG22+Julio!AG22+Agosto!AG22+Septiembre!AG22+'Octubre '!AG22+Noviembre!AG22+'Diciembre '!AG22</f>
        <v>0</v>
      </c>
      <c r="AH22" s="30">
        <f>+Enero!AH22+Febrero!AH22+'Marzo '!AH22+'Abril '!AH22+'Mayo '!AH22+Junio!AH22+Julio!AH22+Agosto!AH22+Septiembre!AH22+'Octubre '!AH22+Noviembre!AH22+'Diciembre '!AH22</f>
        <v>0</v>
      </c>
      <c r="AI22" s="30">
        <f>+Enero!AI22+Febrero!AI22+'Marzo '!AI22+'Abril '!AI22+'Mayo '!AI22+Junio!AI22+Julio!AI22+Agosto!AI22+Septiembre!AI22+'Octubre '!AI22+Noviembre!AI22+'Diciembre '!AI22</f>
        <v>22</v>
      </c>
      <c r="AJ22" s="30">
        <f>+Enero!AJ22+Febrero!AJ22+'Marzo '!AJ22+'Abril '!AJ22+'Mayo '!AJ22+Junio!AJ22+Julio!AJ22+Agosto!AJ22+Septiembre!AJ22+'Octubre '!AJ22+Noviembre!AJ22+'Diciembre '!AJ22</f>
        <v>552</v>
      </c>
      <c r="AK22" s="30">
        <f>+Enero!AK22+Febrero!AK22+'Marzo '!AK22+'Abril '!AK22+'Mayo '!AK22+Junio!AK22+Julio!AK22+Agosto!AK22+Septiembre!AK22+'Octubre '!AK22+Noviembre!AK22+'Diciembre '!AK22</f>
        <v>0</v>
      </c>
      <c r="AL22" s="30">
        <f>+Enero!AL22+Febrero!AL22+'Marzo '!AL22+'Abril '!AL22+'Mayo '!AL22+Junio!AL22+Julio!AL22+Agosto!AL22+Septiembre!AL22+'Octubre '!AL22+Noviembre!AL22+'Diciembre '!AL22</f>
        <v>4</v>
      </c>
      <c r="AM22" s="30">
        <f>+Enero!AM22+Febrero!AM22+'Marzo '!AM22+'Abril '!AM22+'Mayo '!AM22+Junio!AM22+Julio!AM22+Agosto!AM22+Septiembre!AM22+'Octubre '!AM22+Noviembre!AM22+'Diciembre '!AM22</f>
        <v>0</v>
      </c>
      <c r="AN22" s="30">
        <f>+Enero!AN22+Febrero!AN22+'Marzo '!AN22+'Abril '!AN22+'Mayo '!AN22+Junio!AN22+Julio!AN22+Agosto!AN22+Septiembre!AN22+'Octubre '!AN22+Noviembre!AN22+'Diciembre '!AN22</f>
        <v>119</v>
      </c>
      <c r="AO22" s="42"/>
      <c r="AP22" s="30">
        <f>+Enero!AP22+Febrero!AP22+'Marzo '!AP22+'Abril '!AP22+'Mayo '!AP22+Junio!AP22+Julio!AP22+Agosto!AP22+Septiembre!AP22+'Octubre '!AP22+Noviembre!AP22+'Diciembre '!AP22</f>
        <v>0</v>
      </c>
      <c r="AQ22" s="61"/>
      <c r="AR22" s="60"/>
      <c r="AS22" s="61"/>
      <c r="AT22" s="60"/>
      <c r="AU22" s="61"/>
      <c r="AV22" s="62"/>
      <c r="AW22" s="63"/>
      <c r="AX22" s="64"/>
      <c r="AY22" s="48" t="str">
        <f t="shared" si="2"/>
        <v/>
      </c>
      <c r="BF22" s="6"/>
      <c r="BG22" s="6"/>
      <c r="BH22" s="6"/>
      <c r="BI22" s="6"/>
      <c r="BJ22" s="6"/>
      <c r="BK22" s="6"/>
      <c r="BL22" s="6"/>
      <c r="BM22" s="6"/>
      <c r="BN22" s="6"/>
      <c r="BO22" s="6"/>
      <c r="BP22" s="49" t="str">
        <f t="shared" si="3"/>
        <v/>
      </c>
      <c r="BQ22" s="50" t="str">
        <f t="shared" si="4"/>
        <v/>
      </c>
      <c r="BR22" s="50" t="str">
        <f t="shared" si="5"/>
        <v/>
      </c>
      <c r="BS22" s="50" t="str">
        <f t="shared" si="6"/>
        <v/>
      </c>
      <c r="BT22" s="50" t="str">
        <f t="shared" si="7"/>
        <v/>
      </c>
      <c r="BU22" s="50" t="str">
        <f t="shared" si="8"/>
        <v/>
      </c>
      <c r="BV22" s="72" t="str">
        <f t="shared" si="16"/>
        <v/>
      </c>
      <c r="BW22" s="53"/>
      <c r="BX22" s="54">
        <f t="shared" si="9"/>
        <v>0</v>
      </c>
      <c r="BY22" s="54">
        <f t="shared" si="10"/>
        <v>0</v>
      </c>
      <c r="BZ22" s="54">
        <f t="shared" si="11"/>
        <v>0</v>
      </c>
      <c r="CA22" s="54">
        <f t="shared" si="12"/>
        <v>0</v>
      </c>
      <c r="CB22" s="54">
        <f t="shared" si="13"/>
        <v>0</v>
      </c>
      <c r="CC22" s="54">
        <f t="shared" si="14"/>
        <v>0</v>
      </c>
      <c r="CD22" s="54">
        <f t="shared" si="17"/>
        <v>0</v>
      </c>
      <c r="CY22" s="16"/>
      <c r="CZ22" s="16"/>
    </row>
    <row r="23" spans="1:104" s="15" customFormat="1" ht="11.25" x14ac:dyDescent="0.15">
      <c r="A23" s="55" t="s">
        <v>68</v>
      </c>
      <c r="B23" s="29">
        <f t="shared" si="15"/>
        <v>0</v>
      </c>
      <c r="C23" s="30">
        <f>+Enero!C23+Febrero!C23+'Marzo '!C23+'Abril '!C23+'Mayo '!C23+Junio!C23+Julio!C23+Agosto!C23+Septiembre!C23+'Octubre '!C23+Noviembre!C23+'Diciembre '!C23</f>
        <v>0</v>
      </c>
      <c r="D23" s="30">
        <f>+Enero!D23+Febrero!D23+'Marzo '!D23+'Abril '!D23+'Mayo '!D23+Junio!D23+Julio!D23+Agosto!D23+Septiembre!D23+'Octubre '!D23+Noviembre!D23+'Diciembre '!D23</f>
        <v>0</v>
      </c>
      <c r="E23" s="30">
        <f>+Enero!E23+Febrero!E23+'Marzo '!E23+'Abril '!E23+'Mayo '!E23+Junio!E23+Julio!E23+Agosto!E23+Septiembre!E23+'Octubre '!E23+Noviembre!E23+'Diciembre '!E23</f>
        <v>0</v>
      </c>
      <c r="F23" s="30">
        <f>+Enero!F23+Febrero!F23+'Marzo '!F23+'Abril '!F23+'Mayo '!F23+Junio!F23+Julio!F23+Agosto!F23+Septiembre!F23+'Octubre '!F23+Noviembre!F23+'Diciembre '!F23</f>
        <v>0</v>
      </c>
      <c r="G23" s="30">
        <f>+Enero!G23+Febrero!G23+'Marzo '!G23+'Abril '!G23+'Mayo '!G23+Junio!G23+Julio!G23+Agosto!G23+Septiembre!G23+'Octubre '!G23+Noviembre!G23+'Diciembre '!G23</f>
        <v>0</v>
      </c>
      <c r="H23" s="30">
        <f>+Enero!H23+Febrero!H23+'Marzo '!H23+'Abril '!H23+'Mayo '!H23+Junio!H23+Julio!H23+Agosto!H23+Septiembre!H23+'Octubre '!H23+Noviembre!H23+'Diciembre '!H23</f>
        <v>0</v>
      </c>
      <c r="I23" s="30">
        <f>+Enero!I23+Febrero!I23+'Marzo '!I23+'Abril '!I23+'Mayo '!I23+Junio!I23+Julio!I23+Agosto!I23+Septiembre!I23+'Octubre '!I23+Noviembre!I23+'Diciembre '!I23</f>
        <v>0</v>
      </c>
      <c r="J23" s="30">
        <f>+Enero!J23+Febrero!J23+'Marzo '!J23+'Abril '!J23+'Mayo '!J23+Junio!J23+Julio!J23+Agosto!J23+Septiembre!J23+'Octubre '!J23+Noviembre!J23+'Diciembre '!J23</f>
        <v>0</v>
      </c>
      <c r="K23" s="30">
        <f>+Enero!K23+Febrero!K23+'Marzo '!K23+'Abril '!K23+'Mayo '!K23+Junio!K23+Julio!K23+Agosto!K23+Septiembre!K23+'Octubre '!K23+Noviembre!K23+'Diciembre '!K23</f>
        <v>0</v>
      </c>
      <c r="L23" s="30">
        <f>+Enero!L23+Febrero!L23+'Marzo '!L23+'Abril '!L23+'Mayo '!L23+Junio!L23+Julio!L23+Agosto!L23+Septiembre!L23+'Octubre '!L23+Noviembre!L23+'Diciembre '!L23</f>
        <v>0</v>
      </c>
      <c r="M23" s="30">
        <f>+Enero!M23+Febrero!M23+'Marzo '!M23+'Abril '!M23+'Mayo '!M23+Junio!M23+Julio!M23+Agosto!M23+Septiembre!M23+'Octubre '!M23+Noviembre!M23+'Diciembre '!M23</f>
        <v>0</v>
      </c>
      <c r="N23" s="30">
        <f>+Enero!N23+Febrero!N23+'Marzo '!N23+'Abril '!N23+'Mayo '!N23+Junio!N23+Julio!N23+Agosto!N23+Septiembre!N23+'Octubre '!N23+Noviembre!N23+'Diciembre '!N23</f>
        <v>0</v>
      </c>
      <c r="O23" s="30">
        <f>+Enero!O23+Febrero!O23+'Marzo '!O23+'Abril '!O23+'Mayo '!O23+Junio!O23+Julio!O23+Agosto!O23+Septiembre!O23+'Octubre '!O23+Noviembre!O23+'Diciembre '!O23</f>
        <v>0</v>
      </c>
      <c r="P23" s="30">
        <f>+Enero!P23+Febrero!P23+'Marzo '!P23+'Abril '!P23+'Mayo '!P23+Junio!P23+Julio!P23+Agosto!P23+Septiembre!P23+'Octubre '!P23+Noviembre!P23+'Diciembre '!P23</f>
        <v>0</v>
      </c>
      <c r="Q23" s="30">
        <f>+Enero!Q23+Febrero!Q23+'Marzo '!Q23+'Abril '!Q23+'Mayo '!Q23+Junio!Q23+Julio!Q23+Agosto!Q23+Septiembre!Q23+'Octubre '!Q23+Noviembre!Q23+'Diciembre '!Q23</f>
        <v>0</v>
      </c>
      <c r="R23" s="30">
        <f>+Enero!R23+Febrero!R23+'Marzo '!R23+'Abril '!R23+'Mayo '!R23+Junio!R23+Julio!R23+Agosto!R23+Septiembre!R23+'Octubre '!R23+Noviembre!R23+'Diciembre '!R23</f>
        <v>0</v>
      </c>
      <c r="S23" s="30">
        <f>+Enero!S23+Febrero!S23+'Marzo '!S23+'Abril '!S23+'Mayo '!S23+Junio!S23+Julio!S23+Agosto!S23+Septiembre!S23+'Octubre '!S23+Noviembre!S23+'Diciembre '!S23</f>
        <v>0</v>
      </c>
      <c r="T23" s="30">
        <f>+Enero!T23+Febrero!T23+'Marzo '!T23+'Abril '!T23+'Mayo '!T23+Junio!T23+Julio!T23+Agosto!T23+Septiembre!T23+'Octubre '!T23+Noviembre!T23+'Diciembre '!T23</f>
        <v>0</v>
      </c>
      <c r="U23" s="30">
        <f>+Enero!U23+Febrero!U23+'Marzo '!U23+'Abril '!U23+'Mayo '!U23+Junio!U23+Julio!U23+Agosto!U23+Septiembre!U23+'Octubre '!U23+Noviembre!U23+'Diciembre '!U23</f>
        <v>0</v>
      </c>
      <c r="V23" s="30">
        <f>+Enero!V23+Febrero!V23+'Marzo '!V23+'Abril '!V23+'Mayo '!V23+Junio!V23+Julio!V23+Agosto!V23+Septiembre!V23+'Octubre '!V23+Noviembre!V23+'Diciembre '!V23</f>
        <v>0</v>
      </c>
      <c r="W23" s="30">
        <f>+Enero!W23+Febrero!W23+'Marzo '!W23+'Abril '!W23+'Mayo '!W23+Junio!W23+Julio!W23+Agosto!W23+Septiembre!W23+'Octubre '!W23+Noviembre!W23+'Diciembre '!W23</f>
        <v>0</v>
      </c>
      <c r="X23" s="36">
        <f t="shared" si="0"/>
        <v>0</v>
      </c>
      <c r="Y23" s="30">
        <f>+Enero!Y23+Febrero!Y23+'Marzo '!Y23+'Abril '!Y23+'Mayo '!Y23+Junio!Y23+Julio!Y23+Agosto!Y23+Septiembre!Y23+'Octubre '!Y23+Noviembre!Y23+'Diciembre '!Y23</f>
        <v>0</v>
      </c>
      <c r="Z23" s="30">
        <f>+Enero!Z23+Febrero!Z23+'Marzo '!Z23+'Abril '!Z23+'Mayo '!Z23+Junio!Z23+Julio!Z23+Agosto!Z23+Septiembre!Z23+'Octubre '!Z23+Noviembre!Z23+'Diciembre '!Z23</f>
        <v>0</v>
      </c>
      <c r="AA23" s="30">
        <f>+Enero!AA23+Febrero!AA23+'Marzo '!AA23+'Abril '!AA23+'Mayo '!AA23+Junio!AA23+Julio!AA23+Agosto!AA23+Septiembre!AA23+'Octubre '!AA23+Noviembre!AA23+'Diciembre '!AA23</f>
        <v>0</v>
      </c>
      <c r="AB23" s="38">
        <f t="shared" si="1"/>
        <v>0</v>
      </c>
      <c r="AC23" s="30">
        <f>+Enero!AC23+Febrero!AC23+'Marzo '!AC23+'Abril '!AC23+'Mayo '!AC23+Junio!AC23+Julio!AC23+Agosto!AC23+Septiembre!AC23+'Octubre '!AC23+Noviembre!AC23+'Diciembre '!AC23</f>
        <v>0</v>
      </c>
      <c r="AD23" s="30">
        <f>+Enero!AD23+Febrero!AD23+'Marzo '!AD23+'Abril '!AD23+'Mayo '!AD23+Junio!AD23+Julio!AD23+Agosto!AD23+Septiembre!AD23+'Octubre '!AD23+Noviembre!AD23+'Diciembre '!AD23</f>
        <v>0</v>
      </c>
      <c r="AE23" s="30">
        <f>+Enero!AE23+Febrero!AE23+'Marzo '!AE23+'Abril '!AE23+'Mayo '!AE23+Junio!AE23+Julio!AE23+Agosto!AE23+Septiembre!AE23+'Octubre '!AE23+Noviembre!AE23+'Diciembre '!AE23</f>
        <v>0</v>
      </c>
      <c r="AF23" s="30">
        <f>+Enero!AF23+Febrero!AF23+'Marzo '!AF23+'Abril '!AF23+'Mayo '!AF23+Junio!AF23+Julio!AF23+Agosto!AF23+Septiembre!AF23+'Octubre '!AF23+Noviembre!AF23+'Diciembre '!AF23</f>
        <v>0</v>
      </c>
      <c r="AG23" s="30">
        <f>+Enero!AG23+Febrero!AG23+'Marzo '!AG23+'Abril '!AG23+'Mayo '!AG23+Junio!AG23+Julio!AG23+Agosto!AG23+Septiembre!AG23+'Octubre '!AG23+Noviembre!AG23+'Diciembre '!AG23</f>
        <v>0</v>
      </c>
      <c r="AH23" s="30">
        <f>+Enero!AH23+Febrero!AH23+'Marzo '!AH23+'Abril '!AH23+'Mayo '!AH23+Junio!AH23+Julio!AH23+Agosto!AH23+Septiembre!AH23+'Octubre '!AH23+Noviembre!AH23+'Diciembre '!AH23</f>
        <v>0</v>
      </c>
      <c r="AI23" s="30">
        <f>+Enero!AI23+Febrero!AI23+'Marzo '!AI23+'Abril '!AI23+'Mayo '!AI23+Junio!AI23+Julio!AI23+Agosto!AI23+Septiembre!AI23+'Octubre '!AI23+Noviembre!AI23+'Diciembre '!AI23</f>
        <v>0</v>
      </c>
      <c r="AJ23" s="30">
        <f>+Enero!AJ23+Febrero!AJ23+'Marzo '!AJ23+'Abril '!AJ23+'Mayo '!AJ23+Junio!AJ23+Julio!AJ23+Agosto!AJ23+Septiembre!AJ23+'Octubre '!AJ23+Noviembre!AJ23+'Diciembre '!AJ23</f>
        <v>0</v>
      </c>
      <c r="AK23" s="30">
        <f>+Enero!AK23+Febrero!AK23+'Marzo '!AK23+'Abril '!AK23+'Mayo '!AK23+Junio!AK23+Julio!AK23+Agosto!AK23+Septiembre!AK23+'Octubre '!AK23+Noviembre!AK23+'Diciembre '!AK23</f>
        <v>0</v>
      </c>
      <c r="AL23" s="30">
        <f>+Enero!AL23+Febrero!AL23+'Marzo '!AL23+'Abril '!AL23+'Mayo '!AL23+Junio!AL23+Julio!AL23+Agosto!AL23+Septiembre!AL23+'Octubre '!AL23+Noviembre!AL23+'Diciembre '!AL23</f>
        <v>0</v>
      </c>
      <c r="AM23" s="30">
        <f>+Enero!AM23+Febrero!AM23+'Marzo '!AM23+'Abril '!AM23+'Mayo '!AM23+Junio!AM23+Julio!AM23+Agosto!AM23+Septiembre!AM23+'Octubre '!AM23+Noviembre!AM23+'Diciembre '!AM23</f>
        <v>0</v>
      </c>
      <c r="AN23" s="30">
        <f>+Enero!AN23+Febrero!AN23+'Marzo '!AN23+'Abril '!AN23+'Mayo '!AN23+Junio!AN23+Julio!AN23+Agosto!AN23+Septiembre!AN23+'Octubre '!AN23+Noviembre!AN23+'Diciembre '!AN23</f>
        <v>0</v>
      </c>
      <c r="AO23" s="42"/>
      <c r="AP23" s="30">
        <f>+Enero!AP23+Febrero!AP23+'Marzo '!AP23+'Abril '!AP23+'Mayo '!AP23+Junio!AP23+Julio!AP23+Agosto!AP23+Septiembre!AP23+'Octubre '!AP23+Noviembre!AP23+'Diciembre '!AP23</f>
        <v>0</v>
      </c>
      <c r="AQ23" s="61"/>
      <c r="AR23" s="60"/>
      <c r="AS23" s="61"/>
      <c r="AT23" s="60"/>
      <c r="AU23" s="61"/>
      <c r="AV23" s="62"/>
      <c r="AW23" s="63"/>
      <c r="AX23" s="64"/>
      <c r="AY23" s="48" t="str">
        <f t="shared" si="2"/>
        <v/>
      </c>
      <c r="BF23" s="6"/>
      <c r="BG23" s="6"/>
      <c r="BH23" s="6"/>
      <c r="BI23" s="6"/>
      <c r="BJ23" s="6"/>
      <c r="BK23" s="6"/>
      <c r="BL23" s="6"/>
      <c r="BM23" s="6"/>
      <c r="BN23" s="6"/>
      <c r="BO23" s="6"/>
      <c r="BP23" s="49" t="str">
        <f t="shared" si="3"/>
        <v/>
      </c>
      <c r="BQ23" s="50" t="str">
        <f t="shared" si="4"/>
        <v/>
      </c>
      <c r="BR23" s="50" t="str">
        <f t="shared" si="5"/>
        <v/>
      </c>
      <c r="BS23" s="50" t="str">
        <f t="shared" si="6"/>
        <v/>
      </c>
      <c r="BT23" s="50" t="str">
        <f t="shared" si="7"/>
        <v/>
      </c>
      <c r="BU23" s="50" t="str">
        <f t="shared" si="8"/>
        <v/>
      </c>
      <c r="BV23" s="53"/>
      <c r="BW23" s="53"/>
      <c r="BX23" s="54">
        <f t="shared" si="9"/>
        <v>0</v>
      </c>
      <c r="BY23" s="54">
        <f t="shared" si="10"/>
        <v>0</v>
      </c>
      <c r="BZ23" s="54">
        <f t="shared" si="11"/>
        <v>0</v>
      </c>
      <c r="CA23" s="54">
        <f t="shared" si="12"/>
        <v>0</v>
      </c>
      <c r="CB23" s="54">
        <f t="shared" si="13"/>
        <v>0</v>
      </c>
      <c r="CC23" s="54" t="str">
        <f t="shared" si="14"/>
        <v/>
      </c>
      <c r="CD23" s="71"/>
      <c r="CY23" s="16"/>
      <c r="CZ23" s="16"/>
    </row>
    <row r="24" spans="1:104" s="15" customFormat="1" ht="11.25" x14ac:dyDescent="0.15">
      <c r="A24" s="55" t="s">
        <v>69</v>
      </c>
      <c r="B24" s="29">
        <f t="shared" si="15"/>
        <v>0</v>
      </c>
      <c r="C24" s="30">
        <f>+Enero!C24+Febrero!C24+'Marzo '!C24+'Abril '!C24+'Mayo '!C24+Junio!C24+Julio!C24+Agosto!C24+Septiembre!C24+'Octubre '!C24+Noviembre!C24+'Diciembre '!C24</f>
        <v>0</v>
      </c>
      <c r="D24" s="30">
        <f>+Enero!D24+Febrero!D24+'Marzo '!D24+'Abril '!D24+'Mayo '!D24+Junio!D24+Julio!D24+Agosto!D24+Septiembre!D24+'Octubre '!D24+Noviembre!D24+'Diciembre '!D24</f>
        <v>0</v>
      </c>
      <c r="E24" s="30">
        <f>+Enero!E24+Febrero!E24+'Marzo '!E24+'Abril '!E24+'Mayo '!E24+Junio!E24+Julio!E24+Agosto!E24+Septiembre!E24+'Octubre '!E24+Noviembre!E24+'Diciembre '!E24</f>
        <v>0</v>
      </c>
      <c r="F24" s="30">
        <f>+Enero!F24+Febrero!F24+'Marzo '!F24+'Abril '!F24+'Mayo '!F24+Junio!F24+Julio!F24+Agosto!F24+Septiembre!F24+'Octubre '!F24+Noviembre!F24+'Diciembre '!F24</f>
        <v>0</v>
      </c>
      <c r="G24" s="30">
        <f>+Enero!G24+Febrero!G24+'Marzo '!G24+'Abril '!G24+'Mayo '!G24+Junio!G24+Julio!G24+Agosto!G24+Septiembre!G24+'Octubre '!G24+Noviembre!G24+'Diciembre '!G24</f>
        <v>0</v>
      </c>
      <c r="H24" s="30">
        <f>+Enero!H24+Febrero!H24+'Marzo '!H24+'Abril '!H24+'Mayo '!H24+Junio!H24+Julio!H24+Agosto!H24+Septiembre!H24+'Octubre '!H24+Noviembre!H24+'Diciembre '!H24</f>
        <v>0</v>
      </c>
      <c r="I24" s="30">
        <f>+Enero!I24+Febrero!I24+'Marzo '!I24+'Abril '!I24+'Mayo '!I24+Junio!I24+Julio!I24+Agosto!I24+Septiembre!I24+'Octubre '!I24+Noviembre!I24+'Diciembre '!I24</f>
        <v>0</v>
      </c>
      <c r="J24" s="30">
        <f>+Enero!J24+Febrero!J24+'Marzo '!J24+'Abril '!J24+'Mayo '!J24+Junio!J24+Julio!J24+Agosto!J24+Septiembre!J24+'Octubre '!J24+Noviembre!J24+'Diciembre '!J24</f>
        <v>0</v>
      </c>
      <c r="K24" s="30">
        <f>+Enero!K24+Febrero!K24+'Marzo '!K24+'Abril '!K24+'Mayo '!K24+Junio!K24+Julio!K24+Agosto!K24+Septiembre!K24+'Octubre '!K24+Noviembre!K24+'Diciembre '!K24</f>
        <v>0</v>
      </c>
      <c r="L24" s="30">
        <f>+Enero!L24+Febrero!L24+'Marzo '!L24+'Abril '!L24+'Mayo '!L24+Junio!L24+Julio!L24+Agosto!L24+Septiembre!L24+'Octubre '!L24+Noviembre!L24+'Diciembre '!L24</f>
        <v>0</v>
      </c>
      <c r="M24" s="30">
        <f>+Enero!M24+Febrero!M24+'Marzo '!M24+'Abril '!M24+'Mayo '!M24+Junio!M24+Julio!M24+Agosto!M24+Septiembre!M24+'Octubre '!M24+Noviembre!M24+'Diciembre '!M24</f>
        <v>0</v>
      </c>
      <c r="N24" s="30">
        <f>+Enero!N24+Febrero!N24+'Marzo '!N24+'Abril '!N24+'Mayo '!N24+Junio!N24+Julio!N24+Agosto!N24+Septiembre!N24+'Octubre '!N24+Noviembre!N24+'Diciembre '!N24</f>
        <v>0</v>
      </c>
      <c r="O24" s="30">
        <f>+Enero!O24+Febrero!O24+'Marzo '!O24+'Abril '!O24+'Mayo '!O24+Junio!O24+Julio!O24+Agosto!O24+Septiembre!O24+'Octubre '!O24+Noviembre!O24+'Diciembre '!O24</f>
        <v>0</v>
      </c>
      <c r="P24" s="30">
        <f>+Enero!P24+Febrero!P24+'Marzo '!P24+'Abril '!P24+'Mayo '!P24+Junio!P24+Julio!P24+Agosto!P24+Septiembre!P24+'Octubre '!P24+Noviembre!P24+'Diciembre '!P24</f>
        <v>0</v>
      </c>
      <c r="Q24" s="30">
        <f>+Enero!Q24+Febrero!Q24+'Marzo '!Q24+'Abril '!Q24+'Mayo '!Q24+Junio!Q24+Julio!Q24+Agosto!Q24+Septiembre!Q24+'Octubre '!Q24+Noviembre!Q24+'Diciembre '!Q24</f>
        <v>0</v>
      </c>
      <c r="R24" s="30">
        <f>+Enero!R24+Febrero!R24+'Marzo '!R24+'Abril '!R24+'Mayo '!R24+Junio!R24+Julio!R24+Agosto!R24+Septiembre!R24+'Octubre '!R24+Noviembre!R24+'Diciembre '!R24</f>
        <v>0</v>
      </c>
      <c r="S24" s="30">
        <f>+Enero!S24+Febrero!S24+'Marzo '!S24+'Abril '!S24+'Mayo '!S24+Junio!S24+Julio!S24+Agosto!S24+Septiembre!S24+'Octubre '!S24+Noviembre!S24+'Diciembre '!S24</f>
        <v>0</v>
      </c>
      <c r="T24" s="30">
        <f>+Enero!T24+Febrero!T24+'Marzo '!T24+'Abril '!T24+'Mayo '!T24+Junio!T24+Julio!T24+Agosto!T24+Septiembre!T24+'Octubre '!T24+Noviembre!T24+'Diciembre '!T24</f>
        <v>0</v>
      </c>
      <c r="U24" s="30">
        <f>+Enero!U24+Febrero!U24+'Marzo '!U24+'Abril '!U24+'Mayo '!U24+Junio!U24+Julio!U24+Agosto!U24+Septiembre!U24+'Octubre '!U24+Noviembre!U24+'Diciembre '!U24</f>
        <v>0</v>
      </c>
      <c r="V24" s="30">
        <f>+Enero!V24+Febrero!V24+'Marzo '!V24+'Abril '!V24+'Mayo '!V24+Junio!V24+Julio!V24+Agosto!V24+Septiembre!V24+'Octubre '!V24+Noviembre!V24+'Diciembre '!V24</f>
        <v>0</v>
      </c>
      <c r="W24" s="30">
        <f>+Enero!W24+Febrero!W24+'Marzo '!W24+'Abril '!W24+'Mayo '!W24+Junio!W24+Julio!W24+Agosto!W24+Septiembre!W24+'Octubre '!W24+Noviembre!W24+'Diciembre '!W24</f>
        <v>0</v>
      </c>
      <c r="X24" s="36">
        <f t="shared" si="0"/>
        <v>0</v>
      </c>
      <c r="Y24" s="30">
        <f>+Enero!Y24+Febrero!Y24+'Marzo '!Y24+'Abril '!Y24+'Mayo '!Y24+Junio!Y24+Julio!Y24+Agosto!Y24+Septiembre!Y24+'Octubre '!Y24+Noviembre!Y24+'Diciembre '!Y24</f>
        <v>0</v>
      </c>
      <c r="Z24" s="30">
        <f>+Enero!Z24+Febrero!Z24+'Marzo '!Z24+'Abril '!Z24+'Mayo '!Z24+Junio!Z24+Julio!Z24+Agosto!Z24+Septiembre!Z24+'Octubre '!Z24+Noviembre!Z24+'Diciembre '!Z24</f>
        <v>0</v>
      </c>
      <c r="AA24" s="30">
        <f>+Enero!AA24+Febrero!AA24+'Marzo '!AA24+'Abril '!AA24+'Mayo '!AA24+Junio!AA24+Julio!AA24+Agosto!AA24+Septiembre!AA24+'Octubre '!AA24+Noviembre!AA24+'Diciembre '!AA24</f>
        <v>0</v>
      </c>
      <c r="AB24" s="38">
        <f t="shared" si="1"/>
        <v>0</v>
      </c>
      <c r="AC24" s="30">
        <f>+Enero!AC24+Febrero!AC24+'Marzo '!AC24+'Abril '!AC24+'Mayo '!AC24+Junio!AC24+Julio!AC24+Agosto!AC24+Septiembre!AC24+'Octubre '!AC24+Noviembre!AC24+'Diciembre '!AC24</f>
        <v>0</v>
      </c>
      <c r="AD24" s="30">
        <f>+Enero!AD24+Febrero!AD24+'Marzo '!AD24+'Abril '!AD24+'Mayo '!AD24+Junio!AD24+Julio!AD24+Agosto!AD24+Septiembre!AD24+'Octubre '!AD24+Noviembre!AD24+'Diciembre '!AD24</f>
        <v>0</v>
      </c>
      <c r="AE24" s="30">
        <f>+Enero!AE24+Febrero!AE24+'Marzo '!AE24+'Abril '!AE24+'Mayo '!AE24+Junio!AE24+Julio!AE24+Agosto!AE24+Septiembre!AE24+'Octubre '!AE24+Noviembre!AE24+'Diciembre '!AE24</f>
        <v>0</v>
      </c>
      <c r="AF24" s="30">
        <f>+Enero!AF24+Febrero!AF24+'Marzo '!AF24+'Abril '!AF24+'Mayo '!AF24+Junio!AF24+Julio!AF24+Agosto!AF24+Septiembre!AF24+'Octubre '!AF24+Noviembre!AF24+'Diciembre '!AF24</f>
        <v>0</v>
      </c>
      <c r="AG24" s="30">
        <f>+Enero!AG24+Febrero!AG24+'Marzo '!AG24+'Abril '!AG24+'Mayo '!AG24+Junio!AG24+Julio!AG24+Agosto!AG24+Septiembre!AG24+'Octubre '!AG24+Noviembre!AG24+'Diciembre '!AG24</f>
        <v>0</v>
      </c>
      <c r="AH24" s="30">
        <f>+Enero!AH24+Febrero!AH24+'Marzo '!AH24+'Abril '!AH24+'Mayo '!AH24+Junio!AH24+Julio!AH24+Agosto!AH24+Septiembre!AH24+'Octubre '!AH24+Noviembre!AH24+'Diciembre '!AH24</f>
        <v>0</v>
      </c>
      <c r="AI24" s="30">
        <f>+Enero!AI24+Febrero!AI24+'Marzo '!AI24+'Abril '!AI24+'Mayo '!AI24+Junio!AI24+Julio!AI24+Agosto!AI24+Septiembre!AI24+'Octubre '!AI24+Noviembre!AI24+'Diciembre '!AI24</f>
        <v>0</v>
      </c>
      <c r="AJ24" s="30">
        <f>+Enero!AJ24+Febrero!AJ24+'Marzo '!AJ24+'Abril '!AJ24+'Mayo '!AJ24+Junio!AJ24+Julio!AJ24+Agosto!AJ24+Septiembre!AJ24+'Octubre '!AJ24+Noviembre!AJ24+'Diciembre '!AJ24</f>
        <v>0</v>
      </c>
      <c r="AK24" s="30">
        <f>+Enero!AK24+Febrero!AK24+'Marzo '!AK24+'Abril '!AK24+'Mayo '!AK24+Junio!AK24+Julio!AK24+Agosto!AK24+Septiembre!AK24+'Octubre '!AK24+Noviembre!AK24+'Diciembre '!AK24</f>
        <v>0</v>
      </c>
      <c r="AL24" s="30">
        <f>+Enero!AL24+Febrero!AL24+'Marzo '!AL24+'Abril '!AL24+'Mayo '!AL24+Junio!AL24+Julio!AL24+Agosto!AL24+Septiembre!AL24+'Octubre '!AL24+Noviembre!AL24+'Diciembre '!AL24</f>
        <v>0</v>
      </c>
      <c r="AM24" s="30">
        <f>+Enero!AM24+Febrero!AM24+'Marzo '!AM24+'Abril '!AM24+'Mayo '!AM24+Junio!AM24+Julio!AM24+Agosto!AM24+Septiembre!AM24+'Octubre '!AM24+Noviembre!AM24+'Diciembre '!AM24</f>
        <v>0</v>
      </c>
      <c r="AN24" s="30">
        <f>+Enero!AN24+Febrero!AN24+'Marzo '!AN24+'Abril '!AN24+'Mayo '!AN24+Junio!AN24+Julio!AN24+Agosto!AN24+Septiembre!AN24+'Octubre '!AN24+Noviembre!AN24+'Diciembre '!AN24</f>
        <v>0</v>
      </c>
      <c r="AO24" s="42"/>
      <c r="AP24" s="30">
        <f>+Enero!AP24+Febrero!AP24+'Marzo '!AP24+'Abril '!AP24+'Mayo '!AP24+Junio!AP24+Julio!AP24+Agosto!AP24+Septiembre!AP24+'Octubre '!AP24+Noviembre!AP24+'Diciembre '!AP24</f>
        <v>0</v>
      </c>
      <c r="AQ24" s="61"/>
      <c r="AR24" s="60"/>
      <c r="AS24" s="61"/>
      <c r="AT24" s="60"/>
      <c r="AU24" s="61"/>
      <c r="AV24" s="62"/>
      <c r="AW24" s="63"/>
      <c r="AX24" s="64"/>
      <c r="AY24" s="48" t="str">
        <f t="shared" si="2"/>
        <v/>
      </c>
      <c r="BF24" s="6"/>
      <c r="BG24" s="6"/>
      <c r="BH24" s="6"/>
      <c r="BI24" s="6"/>
      <c r="BJ24" s="6"/>
      <c r="BK24" s="6"/>
      <c r="BL24" s="6"/>
      <c r="BM24" s="6"/>
      <c r="BN24" s="6"/>
      <c r="BO24" s="6"/>
      <c r="BP24" s="49" t="str">
        <f t="shared" si="3"/>
        <v/>
      </c>
      <c r="BQ24" s="50" t="str">
        <f t="shared" si="4"/>
        <v/>
      </c>
      <c r="BR24" s="50" t="str">
        <f t="shared" si="5"/>
        <v/>
      </c>
      <c r="BS24" s="50" t="str">
        <f t="shared" si="6"/>
        <v/>
      </c>
      <c r="BT24" s="50" t="str">
        <f t="shared" si="7"/>
        <v/>
      </c>
      <c r="BU24" s="50" t="str">
        <f t="shared" si="8"/>
        <v/>
      </c>
      <c r="BV24" s="72" t="str">
        <f t="shared" si="16"/>
        <v/>
      </c>
      <c r="BW24" s="53"/>
      <c r="BX24" s="54">
        <f t="shared" si="9"/>
        <v>0</v>
      </c>
      <c r="BY24" s="54">
        <f t="shared" si="10"/>
        <v>0</v>
      </c>
      <c r="BZ24" s="54">
        <f t="shared" si="11"/>
        <v>0</v>
      </c>
      <c r="CA24" s="54">
        <f t="shared" si="12"/>
        <v>0</v>
      </c>
      <c r="CB24" s="54">
        <f t="shared" si="13"/>
        <v>0</v>
      </c>
      <c r="CC24" s="54" t="str">
        <f t="shared" si="14"/>
        <v/>
      </c>
      <c r="CD24" s="54">
        <f t="shared" si="17"/>
        <v>0</v>
      </c>
      <c r="CY24" s="16"/>
      <c r="CZ24" s="16"/>
    </row>
    <row r="25" spans="1:104" s="15" customFormat="1" ht="11.25" x14ac:dyDescent="0.15">
      <c r="A25" s="55" t="s">
        <v>70</v>
      </c>
      <c r="B25" s="29">
        <f t="shared" si="15"/>
        <v>0</v>
      </c>
      <c r="C25" s="30">
        <f>+Enero!C25+Febrero!C25+'Marzo '!C25+'Abril '!C25+'Mayo '!C25+Junio!C25+Julio!C25+Agosto!C25+Septiembre!C25+'Octubre '!C25+Noviembre!C25+'Diciembre '!C25</f>
        <v>0</v>
      </c>
      <c r="D25" s="30">
        <f>+Enero!D25+Febrero!D25+'Marzo '!D25+'Abril '!D25+'Mayo '!D25+Junio!D25+Julio!D25+Agosto!D25+Septiembre!D25+'Octubre '!D25+Noviembre!D25+'Diciembre '!D25</f>
        <v>0</v>
      </c>
      <c r="E25" s="30">
        <f>+Enero!E25+Febrero!E25+'Marzo '!E25+'Abril '!E25+'Mayo '!E25+Junio!E25+Julio!E25+Agosto!E25+Septiembre!E25+'Octubre '!E25+Noviembre!E25+'Diciembre '!E25</f>
        <v>0</v>
      </c>
      <c r="F25" s="30">
        <f>+Enero!F25+Febrero!F25+'Marzo '!F25+'Abril '!F25+'Mayo '!F25+Junio!F25+Julio!F25+Agosto!F25+Septiembre!F25+'Octubre '!F25+Noviembre!F25+'Diciembre '!F25</f>
        <v>0</v>
      </c>
      <c r="G25" s="30">
        <f>+Enero!G25+Febrero!G25+'Marzo '!G25+'Abril '!G25+'Mayo '!G25+Junio!G25+Julio!G25+Agosto!G25+Septiembre!G25+'Octubre '!G25+Noviembre!G25+'Diciembre '!G25</f>
        <v>0</v>
      </c>
      <c r="H25" s="30">
        <f>+Enero!H25+Febrero!H25+'Marzo '!H25+'Abril '!H25+'Mayo '!H25+Junio!H25+Julio!H25+Agosto!H25+Septiembre!H25+'Octubre '!H25+Noviembre!H25+'Diciembre '!H25</f>
        <v>0</v>
      </c>
      <c r="I25" s="30">
        <f>+Enero!I25+Febrero!I25+'Marzo '!I25+'Abril '!I25+'Mayo '!I25+Junio!I25+Julio!I25+Agosto!I25+Septiembre!I25+'Octubre '!I25+Noviembre!I25+'Diciembre '!I25</f>
        <v>0</v>
      </c>
      <c r="J25" s="30">
        <f>+Enero!J25+Febrero!J25+'Marzo '!J25+'Abril '!J25+'Mayo '!J25+Junio!J25+Julio!J25+Agosto!J25+Septiembre!J25+'Octubre '!J25+Noviembre!J25+'Diciembre '!J25</f>
        <v>0</v>
      </c>
      <c r="K25" s="30">
        <f>+Enero!K25+Febrero!K25+'Marzo '!K25+'Abril '!K25+'Mayo '!K25+Junio!K25+Julio!K25+Agosto!K25+Septiembre!K25+'Octubre '!K25+Noviembre!K25+'Diciembre '!K25</f>
        <v>0</v>
      </c>
      <c r="L25" s="30">
        <f>+Enero!L25+Febrero!L25+'Marzo '!L25+'Abril '!L25+'Mayo '!L25+Junio!L25+Julio!L25+Agosto!L25+Septiembre!L25+'Octubre '!L25+Noviembre!L25+'Diciembre '!L25</f>
        <v>0</v>
      </c>
      <c r="M25" s="30">
        <f>+Enero!M25+Febrero!M25+'Marzo '!M25+'Abril '!M25+'Mayo '!M25+Junio!M25+Julio!M25+Agosto!M25+Septiembre!M25+'Octubre '!M25+Noviembre!M25+'Diciembre '!M25</f>
        <v>0</v>
      </c>
      <c r="N25" s="30">
        <f>+Enero!N25+Febrero!N25+'Marzo '!N25+'Abril '!N25+'Mayo '!N25+Junio!N25+Julio!N25+Agosto!N25+Septiembre!N25+'Octubre '!N25+Noviembre!N25+'Diciembre '!N25</f>
        <v>0</v>
      </c>
      <c r="O25" s="30">
        <f>+Enero!O25+Febrero!O25+'Marzo '!O25+'Abril '!O25+'Mayo '!O25+Junio!O25+Julio!O25+Agosto!O25+Septiembre!O25+'Octubre '!O25+Noviembre!O25+'Diciembre '!O25</f>
        <v>0</v>
      </c>
      <c r="P25" s="30">
        <f>+Enero!P25+Febrero!P25+'Marzo '!P25+'Abril '!P25+'Mayo '!P25+Junio!P25+Julio!P25+Agosto!P25+Septiembre!P25+'Octubre '!P25+Noviembre!P25+'Diciembre '!P25</f>
        <v>0</v>
      </c>
      <c r="Q25" s="30">
        <f>+Enero!Q25+Febrero!Q25+'Marzo '!Q25+'Abril '!Q25+'Mayo '!Q25+Junio!Q25+Julio!Q25+Agosto!Q25+Septiembre!Q25+'Octubre '!Q25+Noviembre!Q25+'Diciembre '!Q25</f>
        <v>0</v>
      </c>
      <c r="R25" s="30">
        <f>+Enero!R25+Febrero!R25+'Marzo '!R25+'Abril '!R25+'Mayo '!R25+Junio!R25+Julio!R25+Agosto!R25+Septiembre!R25+'Octubre '!R25+Noviembre!R25+'Diciembre '!R25</f>
        <v>0</v>
      </c>
      <c r="S25" s="30">
        <f>+Enero!S25+Febrero!S25+'Marzo '!S25+'Abril '!S25+'Mayo '!S25+Junio!S25+Julio!S25+Agosto!S25+Septiembre!S25+'Octubre '!S25+Noviembre!S25+'Diciembre '!S25</f>
        <v>0</v>
      </c>
      <c r="T25" s="30">
        <f>+Enero!T25+Febrero!T25+'Marzo '!T25+'Abril '!T25+'Mayo '!T25+Junio!T25+Julio!T25+Agosto!T25+Septiembre!T25+'Octubre '!T25+Noviembre!T25+'Diciembre '!T25</f>
        <v>0</v>
      </c>
      <c r="U25" s="30">
        <f>+Enero!U25+Febrero!U25+'Marzo '!U25+'Abril '!U25+'Mayo '!U25+Junio!U25+Julio!U25+Agosto!U25+Septiembre!U25+'Octubre '!U25+Noviembre!U25+'Diciembre '!U25</f>
        <v>0</v>
      </c>
      <c r="V25" s="30">
        <f>+Enero!V25+Febrero!V25+'Marzo '!V25+'Abril '!V25+'Mayo '!V25+Junio!V25+Julio!V25+Agosto!V25+Septiembre!V25+'Octubre '!V25+Noviembre!V25+'Diciembre '!V25</f>
        <v>0</v>
      </c>
      <c r="W25" s="30">
        <f>+Enero!W25+Febrero!W25+'Marzo '!W25+'Abril '!W25+'Mayo '!W25+Junio!W25+Julio!W25+Agosto!W25+Septiembre!W25+'Octubre '!W25+Noviembre!W25+'Diciembre '!W25</f>
        <v>0</v>
      </c>
      <c r="X25" s="36">
        <f t="shared" si="0"/>
        <v>0</v>
      </c>
      <c r="Y25" s="30">
        <f>+Enero!Y25+Febrero!Y25+'Marzo '!Y25+'Abril '!Y25+'Mayo '!Y25+Junio!Y25+Julio!Y25+Agosto!Y25+Septiembre!Y25+'Octubre '!Y25+Noviembre!Y25+'Diciembre '!Y25</f>
        <v>0</v>
      </c>
      <c r="Z25" s="30">
        <f>+Enero!Z25+Febrero!Z25+'Marzo '!Z25+'Abril '!Z25+'Mayo '!Z25+Junio!Z25+Julio!Z25+Agosto!Z25+Septiembre!Z25+'Octubre '!Z25+Noviembre!Z25+'Diciembre '!Z25</f>
        <v>0</v>
      </c>
      <c r="AA25" s="30">
        <f>+Enero!AA25+Febrero!AA25+'Marzo '!AA25+'Abril '!AA25+'Mayo '!AA25+Junio!AA25+Julio!AA25+Agosto!AA25+Septiembre!AA25+'Octubre '!AA25+Noviembre!AA25+'Diciembre '!AA25</f>
        <v>0</v>
      </c>
      <c r="AB25" s="38">
        <f t="shared" si="1"/>
        <v>0</v>
      </c>
      <c r="AC25" s="30">
        <f>+Enero!AC25+Febrero!AC25+'Marzo '!AC25+'Abril '!AC25+'Mayo '!AC25+Junio!AC25+Julio!AC25+Agosto!AC25+Septiembre!AC25+'Octubre '!AC25+Noviembre!AC25+'Diciembre '!AC25</f>
        <v>0</v>
      </c>
      <c r="AD25" s="30">
        <f>+Enero!AD25+Febrero!AD25+'Marzo '!AD25+'Abril '!AD25+'Mayo '!AD25+Junio!AD25+Julio!AD25+Agosto!AD25+Septiembre!AD25+'Octubre '!AD25+Noviembre!AD25+'Diciembre '!AD25</f>
        <v>0</v>
      </c>
      <c r="AE25" s="30">
        <f>+Enero!AE25+Febrero!AE25+'Marzo '!AE25+'Abril '!AE25+'Mayo '!AE25+Junio!AE25+Julio!AE25+Agosto!AE25+Septiembre!AE25+'Octubre '!AE25+Noviembre!AE25+'Diciembre '!AE25</f>
        <v>0</v>
      </c>
      <c r="AF25" s="30">
        <f>+Enero!AF25+Febrero!AF25+'Marzo '!AF25+'Abril '!AF25+'Mayo '!AF25+Junio!AF25+Julio!AF25+Agosto!AF25+Septiembre!AF25+'Octubre '!AF25+Noviembre!AF25+'Diciembre '!AF25</f>
        <v>0</v>
      </c>
      <c r="AG25" s="30">
        <f>+Enero!AG25+Febrero!AG25+'Marzo '!AG25+'Abril '!AG25+'Mayo '!AG25+Junio!AG25+Julio!AG25+Agosto!AG25+Septiembre!AG25+'Octubre '!AG25+Noviembre!AG25+'Diciembre '!AG25</f>
        <v>0</v>
      </c>
      <c r="AH25" s="30">
        <f>+Enero!AH25+Febrero!AH25+'Marzo '!AH25+'Abril '!AH25+'Mayo '!AH25+Junio!AH25+Julio!AH25+Agosto!AH25+Septiembre!AH25+'Octubre '!AH25+Noviembre!AH25+'Diciembre '!AH25</f>
        <v>0</v>
      </c>
      <c r="AI25" s="30">
        <f>+Enero!AI25+Febrero!AI25+'Marzo '!AI25+'Abril '!AI25+'Mayo '!AI25+Junio!AI25+Julio!AI25+Agosto!AI25+Septiembre!AI25+'Octubre '!AI25+Noviembre!AI25+'Diciembre '!AI25</f>
        <v>0</v>
      </c>
      <c r="AJ25" s="30">
        <f>+Enero!AJ25+Febrero!AJ25+'Marzo '!AJ25+'Abril '!AJ25+'Mayo '!AJ25+Junio!AJ25+Julio!AJ25+Agosto!AJ25+Septiembre!AJ25+'Octubre '!AJ25+Noviembre!AJ25+'Diciembre '!AJ25</f>
        <v>0</v>
      </c>
      <c r="AK25" s="30">
        <f>+Enero!AK25+Febrero!AK25+'Marzo '!AK25+'Abril '!AK25+'Mayo '!AK25+Junio!AK25+Julio!AK25+Agosto!AK25+Septiembre!AK25+'Octubre '!AK25+Noviembre!AK25+'Diciembre '!AK25</f>
        <v>0</v>
      </c>
      <c r="AL25" s="30">
        <f>+Enero!AL25+Febrero!AL25+'Marzo '!AL25+'Abril '!AL25+'Mayo '!AL25+Junio!AL25+Julio!AL25+Agosto!AL25+Septiembre!AL25+'Octubre '!AL25+Noviembre!AL25+'Diciembre '!AL25</f>
        <v>0</v>
      </c>
      <c r="AM25" s="30">
        <f>+Enero!AM25+Febrero!AM25+'Marzo '!AM25+'Abril '!AM25+'Mayo '!AM25+Junio!AM25+Julio!AM25+Agosto!AM25+Septiembre!AM25+'Octubre '!AM25+Noviembre!AM25+'Diciembre '!AM25</f>
        <v>0</v>
      </c>
      <c r="AN25" s="30">
        <f>+Enero!AN25+Febrero!AN25+'Marzo '!AN25+'Abril '!AN25+'Mayo '!AN25+Junio!AN25+Julio!AN25+Agosto!AN25+Septiembre!AN25+'Octubre '!AN25+Noviembre!AN25+'Diciembre '!AN25</f>
        <v>0</v>
      </c>
      <c r="AO25" s="42"/>
      <c r="AP25" s="30">
        <f>+Enero!AP25+Febrero!AP25+'Marzo '!AP25+'Abril '!AP25+'Mayo '!AP25+Junio!AP25+Julio!AP25+Agosto!AP25+Septiembre!AP25+'Octubre '!AP25+Noviembre!AP25+'Diciembre '!AP25</f>
        <v>0</v>
      </c>
      <c r="AQ25" s="61"/>
      <c r="AR25" s="60"/>
      <c r="AS25" s="61"/>
      <c r="AT25" s="60"/>
      <c r="AU25" s="61"/>
      <c r="AV25" s="62"/>
      <c r="AW25" s="63"/>
      <c r="AX25" s="64"/>
      <c r="AY25" s="48" t="str">
        <f t="shared" si="2"/>
        <v/>
      </c>
      <c r="BF25" s="6"/>
      <c r="BG25" s="6"/>
      <c r="BH25" s="6"/>
      <c r="BI25" s="6"/>
      <c r="BJ25" s="6"/>
      <c r="BK25" s="6"/>
      <c r="BL25" s="6"/>
      <c r="BM25" s="6"/>
      <c r="BN25" s="6"/>
      <c r="BO25" s="6"/>
      <c r="BP25" s="49" t="str">
        <f t="shared" si="3"/>
        <v/>
      </c>
      <c r="BQ25" s="50" t="str">
        <f t="shared" si="4"/>
        <v/>
      </c>
      <c r="BR25" s="50" t="str">
        <f t="shared" si="5"/>
        <v/>
      </c>
      <c r="BS25" s="50" t="str">
        <f t="shared" si="6"/>
        <v/>
      </c>
      <c r="BT25" s="50" t="str">
        <f t="shared" si="7"/>
        <v/>
      </c>
      <c r="BU25" s="50" t="str">
        <f t="shared" si="8"/>
        <v/>
      </c>
      <c r="BV25" s="72" t="str">
        <f t="shared" si="16"/>
        <v/>
      </c>
      <c r="BW25" s="53"/>
      <c r="BX25" s="54">
        <f t="shared" si="9"/>
        <v>0</v>
      </c>
      <c r="BY25" s="54">
        <f t="shared" si="10"/>
        <v>0</v>
      </c>
      <c r="BZ25" s="54">
        <f t="shared" si="11"/>
        <v>0</v>
      </c>
      <c r="CA25" s="54">
        <f t="shared" si="12"/>
        <v>0</v>
      </c>
      <c r="CB25" s="54">
        <f t="shared" si="13"/>
        <v>0</v>
      </c>
      <c r="CC25" s="54" t="str">
        <f t="shared" si="14"/>
        <v/>
      </c>
      <c r="CD25" s="54">
        <f t="shared" si="17"/>
        <v>0</v>
      </c>
      <c r="CY25" s="16"/>
      <c r="CZ25" s="16"/>
    </row>
    <row r="26" spans="1:104" s="15" customFormat="1" ht="21" x14ac:dyDescent="0.15">
      <c r="A26" s="74" t="s">
        <v>71</v>
      </c>
      <c r="B26" s="29">
        <f t="shared" si="15"/>
        <v>285</v>
      </c>
      <c r="C26" s="30">
        <f>+Enero!C26+Febrero!C26+'Marzo '!C26+'Abril '!C26+'Mayo '!C26+Junio!C26+Julio!C26+Agosto!C26+Septiembre!C26+'Octubre '!C26+Noviembre!C26+'Diciembre '!C26</f>
        <v>0</v>
      </c>
      <c r="D26" s="30">
        <f>+Enero!D26+Febrero!D26+'Marzo '!D26+'Abril '!D26+'Mayo '!D26+Junio!D26+Julio!D26+Agosto!D26+Septiembre!D26+'Octubre '!D26+Noviembre!D26+'Diciembre '!D26</f>
        <v>0</v>
      </c>
      <c r="E26" s="30">
        <f>+Enero!E26+Febrero!E26+'Marzo '!E26+'Abril '!E26+'Mayo '!E26+Junio!E26+Julio!E26+Agosto!E26+Septiembre!E26+'Octubre '!E26+Noviembre!E26+'Diciembre '!E26</f>
        <v>2</v>
      </c>
      <c r="F26" s="30">
        <f>+Enero!F26+Febrero!F26+'Marzo '!F26+'Abril '!F26+'Mayo '!F26+Junio!F26+Julio!F26+Agosto!F26+Septiembre!F26+'Octubre '!F26+Noviembre!F26+'Diciembre '!F26</f>
        <v>40</v>
      </c>
      <c r="G26" s="30">
        <f>+Enero!G26+Febrero!G26+'Marzo '!G26+'Abril '!G26+'Mayo '!G26+Junio!G26+Julio!G26+Agosto!G26+Septiembre!G26+'Octubre '!G26+Noviembre!G26+'Diciembre '!G26</f>
        <v>55</v>
      </c>
      <c r="H26" s="30">
        <f>+Enero!H26+Febrero!H26+'Marzo '!H26+'Abril '!H26+'Mayo '!H26+Junio!H26+Julio!H26+Agosto!H26+Septiembre!H26+'Octubre '!H26+Noviembre!H26+'Diciembre '!H26</f>
        <v>48</v>
      </c>
      <c r="I26" s="30">
        <f>+Enero!I26+Febrero!I26+'Marzo '!I26+'Abril '!I26+'Mayo '!I26+Junio!I26+Julio!I26+Agosto!I26+Septiembre!I26+'Octubre '!I26+Noviembre!I26+'Diciembre '!I26</f>
        <v>30</v>
      </c>
      <c r="J26" s="30">
        <f>+Enero!J26+Febrero!J26+'Marzo '!J26+'Abril '!J26+'Mayo '!J26+Junio!J26+Julio!J26+Agosto!J26+Septiembre!J26+'Octubre '!J26+Noviembre!J26+'Diciembre '!J26</f>
        <v>26</v>
      </c>
      <c r="K26" s="30">
        <f>+Enero!K26+Febrero!K26+'Marzo '!K26+'Abril '!K26+'Mayo '!K26+Junio!K26+Julio!K26+Agosto!K26+Septiembre!K26+'Octubre '!K26+Noviembre!K26+'Diciembre '!K26</f>
        <v>16</v>
      </c>
      <c r="L26" s="30">
        <f>+Enero!L26+Febrero!L26+'Marzo '!L26+'Abril '!L26+'Mayo '!L26+Junio!L26+Julio!L26+Agosto!L26+Septiembre!L26+'Octubre '!L26+Noviembre!L26+'Diciembre '!L26</f>
        <v>20</v>
      </c>
      <c r="M26" s="30">
        <f>+Enero!M26+Febrero!M26+'Marzo '!M26+'Abril '!M26+'Mayo '!M26+Junio!M26+Julio!M26+Agosto!M26+Septiembre!M26+'Octubre '!M26+Noviembre!M26+'Diciembre '!M26</f>
        <v>11</v>
      </c>
      <c r="N26" s="30">
        <f>+Enero!N26+Febrero!N26+'Marzo '!N26+'Abril '!N26+'Mayo '!N26+Junio!N26+Julio!N26+Agosto!N26+Septiembre!N26+'Octubre '!N26+Noviembre!N26+'Diciembre '!N26</f>
        <v>12</v>
      </c>
      <c r="O26" s="30">
        <f>+Enero!O26+Febrero!O26+'Marzo '!O26+'Abril '!O26+'Mayo '!O26+Junio!O26+Julio!O26+Agosto!O26+Septiembre!O26+'Octubre '!O26+Noviembre!O26+'Diciembre '!O26</f>
        <v>13</v>
      </c>
      <c r="P26" s="30">
        <f>+Enero!P26+Febrero!P26+'Marzo '!P26+'Abril '!P26+'Mayo '!P26+Junio!P26+Julio!P26+Agosto!P26+Septiembre!P26+'Octubre '!P26+Noviembre!P26+'Diciembre '!P26</f>
        <v>0</v>
      </c>
      <c r="Q26" s="30">
        <f>+Enero!Q26+Febrero!Q26+'Marzo '!Q26+'Abril '!Q26+'Mayo '!Q26+Junio!Q26+Julio!Q26+Agosto!Q26+Septiembre!Q26+'Octubre '!Q26+Noviembre!Q26+'Diciembre '!Q26</f>
        <v>12</v>
      </c>
      <c r="R26" s="30">
        <f>+Enero!R26+Febrero!R26+'Marzo '!R26+'Abril '!R26+'Mayo '!R26+Junio!R26+Julio!R26+Agosto!R26+Septiembre!R26+'Octubre '!R26+Noviembre!R26+'Diciembre '!R26</f>
        <v>0</v>
      </c>
      <c r="S26" s="30">
        <f>+Enero!S26+Febrero!S26+'Marzo '!S26+'Abril '!S26+'Mayo '!S26+Junio!S26+Julio!S26+Agosto!S26+Septiembre!S26+'Octubre '!S26+Noviembre!S26+'Diciembre '!S26</f>
        <v>0</v>
      </c>
      <c r="T26" s="30">
        <f>+Enero!T26+Febrero!T26+'Marzo '!T26+'Abril '!T26+'Mayo '!T26+Junio!T26+Julio!T26+Agosto!T26+Septiembre!T26+'Octubre '!T26+Noviembre!T26+'Diciembre '!T26</f>
        <v>2</v>
      </c>
      <c r="U26" s="30">
        <f>+Enero!U26+Febrero!U26+'Marzo '!U26+'Abril '!U26+'Mayo '!U26+Junio!U26+Julio!U26+Agosto!U26+Septiembre!U26+'Octubre '!U26+Noviembre!U26+'Diciembre '!U26</f>
        <v>283</v>
      </c>
      <c r="V26" s="30">
        <f>+Enero!V26+Febrero!V26+'Marzo '!V26+'Abril '!V26+'Mayo '!V26+Junio!V26+Julio!V26+Agosto!V26+Septiembre!V26+'Octubre '!V26+Noviembre!V26+'Diciembre '!V26</f>
        <v>0</v>
      </c>
      <c r="W26" s="30">
        <f>+Enero!W26+Febrero!W26+'Marzo '!W26+'Abril '!W26+'Mayo '!W26+Junio!W26+Julio!W26+Agosto!W26+Septiembre!W26+'Octubre '!W26+Noviembre!W26+'Diciembre '!W26</f>
        <v>285</v>
      </c>
      <c r="X26" s="36">
        <f t="shared" si="0"/>
        <v>0</v>
      </c>
      <c r="Y26" s="30">
        <f>+Enero!Y26+Febrero!Y26+'Marzo '!Y26+'Abril '!Y26+'Mayo '!Y26+Junio!Y26+Julio!Y26+Agosto!Y26+Septiembre!Y26+'Octubre '!Y26+Noviembre!Y26+'Diciembre '!Y26</f>
        <v>0</v>
      </c>
      <c r="Z26" s="30">
        <f>+Enero!Z26+Febrero!Z26+'Marzo '!Z26+'Abril '!Z26+'Mayo '!Z26+Junio!Z26+Julio!Z26+Agosto!Z26+Septiembre!Z26+'Octubre '!Z26+Noviembre!Z26+'Diciembre '!Z26</f>
        <v>0</v>
      </c>
      <c r="AA26" s="30">
        <f>+Enero!AA26+Febrero!AA26+'Marzo '!AA26+'Abril '!AA26+'Mayo '!AA26+Junio!AA26+Julio!AA26+Agosto!AA26+Septiembre!AA26+'Octubre '!AA26+Noviembre!AA26+'Diciembre '!AA26</f>
        <v>0</v>
      </c>
      <c r="AB26" s="38">
        <f t="shared" si="1"/>
        <v>133</v>
      </c>
      <c r="AC26" s="30">
        <f>+Enero!AC26+Febrero!AC26+'Marzo '!AC26+'Abril '!AC26+'Mayo '!AC26+Junio!AC26+Julio!AC26+Agosto!AC26+Septiembre!AC26+'Octubre '!AC26+Noviembre!AC26+'Diciembre '!AC26</f>
        <v>132</v>
      </c>
      <c r="AD26" s="30">
        <f>+Enero!AD26+Febrero!AD26+'Marzo '!AD26+'Abril '!AD26+'Mayo '!AD26+Junio!AD26+Julio!AD26+Agosto!AD26+Septiembre!AD26+'Octubre '!AD26+Noviembre!AD26+'Diciembre '!AD26</f>
        <v>0</v>
      </c>
      <c r="AE26" s="30">
        <f>+Enero!AE26+Febrero!AE26+'Marzo '!AE26+'Abril '!AE26+'Mayo '!AE26+Junio!AE26+Julio!AE26+Agosto!AE26+Septiembre!AE26+'Octubre '!AE26+Noviembre!AE26+'Diciembre '!AE26</f>
        <v>1</v>
      </c>
      <c r="AF26" s="30">
        <f>+Enero!AF26+Febrero!AF26+'Marzo '!AF26+'Abril '!AF26+'Mayo '!AF26+Junio!AF26+Julio!AF26+Agosto!AF26+Septiembre!AF26+'Octubre '!AF26+Noviembre!AF26+'Diciembre '!AF26</f>
        <v>90</v>
      </c>
      <c r="AG26" s="30">
        <f>+Enero!AG26+Febrero!AG26+'Marzo '!AG26+'Abril '!AG26+'Mayo '!AG26+Junio!AG26+Julio!AG26+Agosto!AG26+Septiembre!AG26+'Octubre '!AG26+Noviembre!AG26+'Diciembre '!AG26</f>
        <v>0</v>
      </c>
      <c r="AH26" s="30">
        <f>+Enero!AH26+Febrero!AH26+'Marzo '!AH26+'Abril '!AH26+'Mayo '!AH26+Junio!AH26+Julio!AH26+Agosto!AH26+Septiembre!AH26+'Octubre '!AH26+Noviembre!AH26+'Diciembre '!AH26</f>
        <v>0</v>
      </c>
      <c r="AI26" s="30">
        <f>+Enero!AI26+Febrero!AI26+'Marzo '!AI26+'Abril '!AI26+'Mayo '!AI26+Junio!AI26+Julio!AI26+Agosto!AI26+Septiembre!AI26+'Octubre '!AI26+Noviembre!AI26+'Diciembre '!AI26</f>
        <v>100</v>
      </c>
      <c r="AJ26" s="30">
        <f>+Enero!AJ26+Febrero!AJ26+'Marzo '!AJ26+'Abril '!AJ26+'Mayo '!AJ26+Junio!AJ26+Julio!AJ26+Agosto!AJ26+Septiembre!AJ26+'Octubre '!AJ26+Noviembre!AJ26+'Diciembre '!AJ26</f>
        <v>0</v>
      </c>
      <c r="AK26" s="30">
        <f>+Enero!AK26+Febrero!AK26+'Marzo '!AK26+'Abril '!AK26+'Mayo '!AK26+Junio!AK26+Julio!AK26+Agosto!AK26+Septiembre!AK26+'Octubre '!AK26+Noviembre!AK26+'Diciembre '!AK26</f>
        <v>0</v>
      </c>
      <c r="AL26" s="30">
        <f>+Enero!AL26+Febrero!AL26+'Marzo '!AL26+'Abril '!AL26+'Mayo '!AL26+Junio!AL26+Julio!AL26+Agosto!AL26+Septiembre!AL26+'Octubre '!AL26+Noviembre!AL26+'Diciembre '!AL26</f>
        <v>7</v>
      </c>
      <c r="AM26" s="30">
        <f>+Enero!AM26+Febrero!AM26+'Marzo '!AM26+'Abril '!AM26+'Mayo '!AM26+Junio!AM26+Julio!AM26+Agosto!AM26+Septiembre!AM26+'Octubre '!AM26+Noviembre!AM26+'Diciembre '!AM26</f>
        <v>0</v>
      </c>
      <c r="AN26" s="30">
        <f>+Enero!AN26+Febrero!AN26+'Marzo '!AN26+'Abril '!AN26+'Mayo '!AN26+Junio!AN26+Julio!AN26+Agosto!AN26+Septiembre!AN26+'Octubre '!AN26+Noviembre!AN26+'Diciembre '!AN26</f>
        <v>43</v>
      </c>
      <c r="AO26" s="42"/>
      <c r="AP26" s="30">
        <f>+Enero!AP26+Febrero!AP26+'Marzo '!AP26+'Abril '!AP26+'Mayo '!AP26+Junio!AP26+Julio!AP26+Agosto!AP26+Septiembre!AP26+'Octubre '!AP26+Noviembre!AP26+'Diciembre '!AP26</f>
        <v>0</v>
      </c>
      <c r="AQ26" s="61"/>
      <c r="AR26" s="60"/>
      <c r="AS26" s="61"/>
      <c r="AT26" s="60"/>
      <c r="AU26" s="61"/>
      <c r="AV26" s="62"/>
      <c r="AW26" s="63"/>
      <c r="AX26" s="64"/>
      <c r="AY26" s="48" t="str">
        <f t="shared" si="2"/>
        <v/>
      </c>
      <c r="BF26" s="6"/>
      <c r="BG26" s="6"/>
      <c r="BH26" s="6"/>
      <c r="BI26" s="6"/>
      <c r="BJ26" s="6"/>
      <c r="BK26" s="6"/>
      <c r="BL26" s="6"/>
      <c r="BM26" s="6"/>
      <c r="BN26" s="6"/>
      <c r="BO26" s="6"/>
      <c r="BP26" s="49" t="str">
        <f t="shared" si="3"/>
        <v/>
      </c>
      <c r="BQ26" s="50" t="str">
        <f t="shared" si="4"/>
        <v/>
      </c>
      <c r="BR26" s="50" t="str">
        <f t="shared" si="5"/>
        <v/>
      </c>
      <c r="BS26" s="50" t="str">
        <f t="shared" si="6"/>
        <v/>
      </c>
      <c r="BT26" s="50" t="str">
        <f t="shared" si="7"/>
        <v/>
      </c>
      <c r="BU26" s="50" t="str">
        <f t="shared" si="8"/>
        <v/>
      </c>
      <c r="BV26" s="72" t="str">
        <f t="shared" si="16"/>
        <v/>
      </c>
      <c r="BW26" s="53"/>
      <c r="BX26" s="54">
        <f t="shared" si="9"/>
        <v>0</v>
      </c>
      <c r="BY26" s="54">
        <f t="shared" si="10"/>
        <v>0</v>
      </c>
      <c r="BZ26" s="54">
        <f t="shared" si="11"/>
        <v>0</v>
      </c>
      <c r="CA26" s="54">
        <f t="shared" si="12"/>
        <v>0</v>
      </c>
      <c r="CB26" s="54">
        <f t="shared" si="13"/>
        <v>0</v>
      </c>
      <c r="CC26" s="54">
        <f t="shared" si="14"/>
        <v>0</v>
      </c>
      <c r="CD26" s="54">
        <f t="shared" si="17"/>
        <v>0</v>
      </c>
      <c r="CY26" s="16"/>
      <c r="CZ26" s="16"/>
    </row>
    <row r="27" spans="1:104" s="15" customFormat="1" ht="11.25" x14ac:dyDescent="0.15">
      <c r="A27" s="55" t="s">
        <v>72</v>
      </c>
      <c r="B27" s="29">
        <f t="shared" si="15"/>
        <v>0</v>
      </c>
      <c r="C27" s="30">
        <f>+Enero!C27+Febrero!C27+'Marzo '!C27+'Abril '!C27+'Mayo '!C27+Junio!C27+Julio!C27+Agosto!C27+Septiembre!C27+'Octubre '!C27+Noviembre!C27+'Diciembre '!C27</f>
        <v>0</v>
      </c>
      <c r="D27" s="30">
        <f>+Enero!D27+Febrero!D27+'Marzo '!D27+'Abril '!D27+'Mayo '!D27+Junio!D27+Julio!D27+Agosto!D27+Septiembre!D27+'Octubre '!D27+Noviembre!D27+'Diciembre '!D27</f>
        <v>0</v>
      </c>
      <c r="E27" s="30">
        <f>+Enero!E27+Febrero!E27+'Marzo '!E27+'Abril '!E27+'Mayo '!E27+Junio!E27+Julio!E27+Agosto!E27+Septiembre!E27+'Octubre '!E27+Noviembre!E27+'Diciembre '!E27</f>
        <v>0</v>
      </c>
      <c r="F27" s="30">
        <f>+Enero!F27+Febrero!F27+'Marzo '!F27+'Abril '!F27+'Mayo '!F27+Junio!F27+Julio!F27+Agosto!F27+Septiembre!F27+'Octubre '!F27+Noviembre!F27+'Diciembre '!F27</f>
        <v>0</v>
      </c>
      <c r="G27" s="30">
        <f>+Enero!G27+Febrero!G27+'Marzo '!G27+'Abril '!G27+'Mayo '!G27+Junio!G27+Julio!G27+Agosto!G27+Septiembre!G27+'Octubre '!G27+Noviembre!G27+'Diciembre '!G27</f>
        <v>0</v>
      </c>
      <c r="H27" s="30">
        <f>+Enero!H27+Febrero!H27+'Marzo '!H27+'Abril '!H27+'Mayo '!H27+Junio!H27+Julio!H27+Agosto!H27+Septiembre!H27+'Octubre '!H27+Noviembre!H27+'Diciembre '!H27</f>
        <v>0</v>
      </c>
      <c r="I27" s="30">
        <f>+Enero!I27+Febrero!I27+'Marzo '!I27+'Abril '!I27+'Mayo '!I27+Junio!I27+Julio!I27+Agosto!I27+Septiembre!I27+'Octubre '!I27+Noviembre!I27+'Diciembre '!I27</f>
        <v>0</v>
      </c>
      <c r="J27" s="30">
        <f>+Enero!J27+Febrero!J27+'Marzo '!J27+'Abril '!J27+'Mayo '!J27+Junio!J27+Julio!J27+Agosto!J27+Septiembre!J27+'Octubre '!J27+Noviembre!J27+'Diciembre '!J27</f>
        <v>0</v>
      </c>
      <c r="K27" s="30">
        <f>+Enero!K27+Febrero!K27+'Marzo '!K27+'Abril '!K27+'Mayo '!K27+Junio!K27+Julio!K27+Agosto!K27+Septiembre!K27+'Octubre '!K27+Noviembre!K27+'Diciembre '!K27</f>
        <v>0</v>
      </c>
      <c r="L27" s="30">
        <f>+Enero!L27+Febrero!L27+'Marzo '!L27+'Abril '!L27+'Mayo '!L27+Junio!L27+Julio!L27+Agosto!L27+Septiembre!L27+'Octubre '!L27+Noviembre!L27+'Diciembre '!L27</f>
        <v>0</v>
      </c>
      <c r="M27" s="30">
        <f>+Enero!M27+Febrero!M27+'Marzo '!M27+'Abril '!M27+'Mayo '!M27+Junio!M27+Julio!M27+Agosto!M27+Septiembre!M27+'Octubre '!M27+Noviembre!M27+'Diciembre '!M27</f>
        <v>0</v>
      </c>
      <c r="N27" s="30">
        <f>+Enero!N27+Febrero!N27+'Marzo '!N27+'Abril '!N27+'Mayo '!N27+Junio!N27+Julio!N27+Agosto!N27+Septiembre!N27+'Octubre '!N27+Noviembre!N27+'Diciembre '!N27</f>
        <v>0</v>
      </c>
      <c r="O27" s="30">
        <f>+Enero!O27+Febrero!O27+'Marzo '!O27+'Abril '!O27+'Mayo '!O27+Junio!O27+Julio!O27+Agosto!O27+Septiembre!O27+'Octubre '!O27+Noviembre!O27+'Diciembre '!O27</f>
        <v>0</v>
      </c>
      <c r="P27" s="30">
        <f>+Enero!P27+Febrero!P27+'Marzo '!P27+'Abril '!P27+'Mayo '!P27+Junio!P27+Julio!P27+Agosto!P27+Septiembre!P27+'Octubre '!P27+Noviembre!P27+'Diciembre '!P27</f>
        <v>0</v>
      </c>
      <c r="Q27" s="30">
        <f>+Enero!Q27+Febrero!Q27+'Marzo '!Q27+'Abril '!Q27+'Mayo '!Q27+Junio!Q27+Julio!Q27+Agosto!Q27+Septiembre!Q27+'Octubre '!Q27+Noviembre!Q27+'Diciembre '!Q27</f>
        <v>0</v>
      </c>
      <c r="R27" s="30">
        <f>+Enero!R27+Febrero!R27+'Marzo '!R27+'Abril '!R27+'Mayo '!R27+Junio!R27+Julio!R27+Agosto!R27+Septiembre!R27+'Octubre '!R27+Noviembre!R27+'Diciembre '!R27</f>
        <v>0</v>
      </c>
      <c r="S27" s="30">
        <f>+Enero!S27+Febrero!S27+'Marzo '!S27+'Abril '!S27+'Mayo '!S27+Junio!S27+Julio!S27+Agosto!S27+Septiembre!S27+'Octubre '!S27+Noviembre!S27+'Diciembre '!S27</f>
        <v>0</v>
      </c>
      <c r="T27" s="30">
        <f>+Enero!T27+Febrero!T27+'Marzo '!T27+'Abril '!T27+'Mayo '!T27+Junio!T27+Julio!T27+Agosto!T27+Septiembre!T27+'Octubre '!T27+Noviembre!T27+'Diciembre '!T27</f>
        <v>0</v>
      </c>
      <c r="U27" s="30">
        <f>+Enero!U27+Febrero!U27+'Marzo '!U27+'Abril '!U27+'Mayo '!U27+Junio!U27+Julio!U27+Agosto!U27+Septiembre!U27+'Octubre '!U27+Noviembre!U27+'Diciembre '!U27</f>
        <v>0</v>
      </c>
      <c r="V27" s="30">
        <f>+Enero!V27+Febrero!V27+'Marzo '!V27+'Abril '!V27+'Mayo '!V27+Junio!V27+Julio!V27+Agosto!V27+Septiembre!V27+'Octubre '!V27+Noviembre!V27+'Diciembre '!V27</f>
        <v>0</v>
      </c>
      <c r="W27" s="30">
        <f>+Enero!W27+Febrero!W27+'Marzo '!W27+'Abril '!W27+'Mayo '!W27+Junio!W27+Julio!W27+Agosto!W27+Septiembre!W27+'Octubre '!W27+Noviembre!W27+'Diciembre '!W27</f>
        <v>0</v>
      </c>
      <c r="X27" s="36">
        <f t="shared" si="0"/>
        <v>0</v>
      </c>
      <c r="Y27" s="30">
        <f>+Enero!Y27+Febrero!Y27+'Marzo '!Y27+'Abril '!Y27+'Mayo '!Y27+Junio!Y27+Julio!Y27+Agosto!Y27+Septiembre!Y27+'Octubre '!Y27+Noviembre!Y27+'Diciembre '!Y27</f>
        <v>0</v>
      </c>
      <c r="Z27" s="30">
        <f>+Enero!Z27+Febrero!Z27+'Marzo '!Z27+'Abril '!Z27+'Mayo '!Z27+Junio!Z27+Julio!Z27+Agosto!Z27+Septiembre!Z27+'Octubre '!Z27+Noviembre!Z27+'Diciembre '!Z27</f>
        <v>0</v>
      </c>
      <c r="AA27" s="30">
        <f>+Enero!AA27+Febrero!AA27+'Marzo '!AA27+'Abril '!AA27+'Mayo '!AA27+Junio!AA27+Julio!AA27+Agosto!AA27+Septiembre!AA27+'Octubre '!AA27+Noviembre!AA27+'Diciembre '!AA27</f>
        <v>0</v>
      </c>
      <c r="AB27" s="38">
        <f t="shared" si="1"/>
        <v>0</v>
      </c>
      <c r="AC27" s="30">
        <f>+Enero!AC27+Febrero!AC27+'Marzo '!AC27+'Abril '!AC27+'Mayo '!AC27+Junio!AC27+Julio!AC27+Agosto!AC27+Septiembre!AC27+'Octubre '!AC27+Noviembre!AC27+'Diciembre '!AC27</f>
        <v>0</v>
      </c>
      <c r="AD27" s="30">
        <f>+Enero!AD27+Febrero!AD27+'Marzo '!AD27+'Abril '!AD27+'Mayo '!AD27+Junio!AD27+Julio!AD27+Agosto!AD27+Septiembre!AD27+'Octubre '!AD27+Noviembre!AD27+'Diciembre '!AD27</f>
        <v>0</v>
      </c>
      <c r="AE27" s="30">
        <f>+Enero!AE27+Febrero!AE27+'Marzo '!AE27+'Abril '!AE27+'Mayo '!AE27+Junio!AE27+Julio!AE27+Agosto!AE27+Septiembre!AE27+'Octubre '!AE27+Noviembre!AE27+'Diciembre '!AE27</f>
        <v>0</v>
      </c>
      <c r="AF27" s="30">
        <f>+Enero!AF27+Febrero!AF27+'Marzo '!AF27+'Abril '!AF27+'Mayo '!AF27+Junio!AF27+Julio!AF27+Agosto!AF27+Septiembre!AF27+'Octubre '!AF27+Noviembre!AF27+'Diciembre '!AF27</f>
        <v>0</v>
      </c>
      <c r="AG27" s="30">
        <f>+Enero!AG27+Febrero!AG27+'Marzo '!AG27+'Abril '!AG27+'Mayo '!AG27+Junio!AG27+Julio!AG27+Agosto!AG27+Septiembre!AG27+'Octubre '!AG27+Noviembre!AG27+'Diciembre '!AG27</f>
        <v>0</v>
      </c>
      <c r="AH27" s="30">
        <f>+Enero!AH27+Febrero!AH27+'Marzo '!AH27+'Abril '!AH27+'Mayo '!AH27+Junio!AH27+Julio!AH27+Agosto!AH27+Septiembre!AH27+'Octubre '!AH27+Noviembre!AH27+'Diciembre '!AH27</f>
        <v>0</v>
      </c>
      <c r="AI27" s="30">
        <f>+Enero!AI27+Febrero!AI27+'Marzo '!AI27+'Abril '!AI27+'Mayo '!AI27+Junio!AI27+Julio!AI27+Agosto!AI27+Septiembre!AI27+'Octubre '!AI27+Noviembre!AI27+'Diciembre '!AI27</f>
        <v>0</v>
      </c>
      <c r="AJ27" s="30">
        <f>+Enero!AJ27+Febrero!AJ27+'Marzo '!AJ27+'Abril '!AJ27+'Mayo '!AJ27+Junio!AJ27+Julio!AJ27+Agosto!AJ27+Septiembre!AJ27+'Octubre '!AJ27+Noviembre!AJ27+'Diciembre '!AJ27</f>
        <v>0</v>
      </c>
      <c r="AK27" s="30">
        <f>+Enero!AK27+Febrero!AK27+'Marzo '!AK27+'Abril '!AK27+'Mayo '!AK27+Junio!AK27+Julio!AK27+Agosto!AK27+Septiembre!AK27+'Octubre '!AK27+Noviembre!AK27+'Diciembre '!AK27</f>
        <v>0</v>
      </c>
      <c r="AL27" s="30">
        <f>+Enero!AL27+Febrero!AL27+'Marzo '!AL27+'Abril '!AL27+'Mayo '!AL27+Junio!AL27+Julio!AL27+Agosto!AL27+Septiembre!AL27+'Octubre '!AL27+Noviembre!AL27+'Diciembre '!AL27</f>
        <v>0</v>
      </c>
      <c r="AM27" s="30">
        <f>+Enero!AM27+Febrero!AM27+'Marzo '!AM27+'Abril '!AM27+'Mayo '!AM27+Junio!AM27+Julio!AM27+Agosto!AM27+Septiembre!AM27+'Octubre '!AM27+Noviembre!AM27+'Diciembre '!AM27</f>
        <v>0</v>
      </c>
      <c r="AN27" s="30">
        <f>+Enero!AN27+Febrero!AN27+'Marzo '!AN27+'Abril '!AN27+'Mayo '!AN27+Junio!AN27+Julio!AN27+Agosto!AN27+Septiembre!AN27+'Octubre '!AN27+Noviembre!AN27+'Diciembre '!AN27</f>
        <v>0</v>
      </c>
      <c r="AO27" s="42"/>
      <c r="AP27" s="30">
        <f>+Enero!AP27+Febrero!AP27+'Marzo '!AP27+'Abril '!AP27+'Mayo '!AP27+Junio!AP27+Julio!AP27+Agosto!AP27+Septiembre!AP27+'Octubre '!AP27+Noviembre!AP27+'Diciembre '!AP27</f>
        <v>0</v>
      </c>
      <c r="AQ27" s="61"/>
      <c r="AR27" s="60"/>
      <c r="AS27" s="61"/>
      <c r="AT27" s="60"/>
      <c r="AU27" s="61"/>
      <c r="AV27" s="62"/>
      <c r="AW27" s="63"/>
      <c r="AX27" s="64"/>
      <c r="AY27" s="48" t="str">
        <f t="shared" si="2"/>
        <v/>
      </c>
      <c r="BB27" s="75"/>
      <c r="BF27" s="6"/>
      <c r="BG27" s="6"/>
      <c r="BH27" s="6"/>
      <c r="BI27" s="6"/>
      <c r="BJ27" s="6"/>
      <c r="BK27" s="6"/>
      <c r="BL27" s="6"/>
      <c r="BM27" s="6"/>
      <c r="BN27" s="6"/>
      <c r="BO27" s="6"/>
      <c r="BP27" s="49" t="str">
        <f t="shared" si="3"/>
        <v/>
      </c>
      <c r="BQ27" s="50" t="str">
        <f t="shared" si="4"/>
        <v/>
      </c>
      <c r="BR27" s="50" t="str">
        <f t="shared" si="5"/>
        <v/>
      </c>
      <c r="BS27" s="50" t="str">
        <f t="shared" si="6"/>
        <v/>
      </c>
      <c r="BT27" s="50" t="str">
        <f t="shared" si="7"/>
        <v/>
      </c>
      <c r="BU27" s="50" t="str">
        <f t="shared" si="8"/>
        <v/>
      </c>
      <c r="BV27" s="72" t="str">
        <f t="shared" si="16"/>
        <v/>
      </c>
      <c r="BW27" s="53"/>
      <c r="BX27" s="54">
        <f t="shared" si="9"/>
        <v>0</v>
      </c>
      <c r="BY27" s="54">
        <f t="shared" si="10"/>
        <v>0</v>
      </c>
      <c r="BZ27" s="54">
        <f t="shared" si="11"/>
        <v>0</v>
      </c>
      <c r="CA27" s="54">
        <f t="shared" si="12"/>
        <v>0</v>
      </c>
      <c r="CB27" s="54">
        <f t="shared" si="13"/>
        <v>0</v>
      </c>
      <c r="CC27" s="54" t="str">
        <f t="shared" si="14"/>
        <v/>
      </c>
      <c r="CD27" s="54">
        <f t="shared" si="17"/>
        <v>0</v>
      </c>
      <c r="CY27" s="16"/>
      <c r="CZ27" s="16"/>
    </row>
    <row r="28" spans="1:104" s="15" customFormat="1" ht="11.25" x14ac:dyDescent="0.15">
      <c r="A28" s="55" t="s">
        <v>73</v>
      </c>
      <c r="B28" s="29">
        <f>SUM(O28:S28)</f>
        <v>0</v>
      </c>
      <c r="C28" s="30">
        <f>+Enero!C28+Febrero!C28+'Marzo '!C28+'Abril '!C28+'Mayo '!C28+Junio!C28+Julio!C28+Agosto!C28+Septiembre!C28+'Octubre '!C28+Noviembre!C28+'Diciembre '!C28</f>
        <v>0</v>
      </c>
      <c r="D28" s="30">
        <f>+Enero!D28+Febrero!D28+'Marzo '!D28+'Abril '!D28+'Mayo '!D28+Junio!D28+Julio!D28+Agosto!D28+Septiembre!D28+'Octubre '!D28+Noviembre!D28+'Diciembre '!D28</f>
        <v>0</v>
      </c>
      <c r="E28" s="30">
        <f>+Enero!E28+Febrero!E28+'Marzo '!E28+'Abril '!E28+'Mayo '!E28+Junio!E28+Julio!E28+Agosto!E28+Septiembre!E28+'Octubre '!E28+Noviembre!E28+'Diciembre '!E28</f>
        <v>0</v>
      </c>
      <c r="F28" s="30">
        <f>+Enero!F28+Febrero!F28+'Marzo '!F28+'Abril '!F28+'Mayo '!F28+Junio!F28+Julio!F28+Agosto!F28+Septiembre!F28+'Octubre '!F28+Noviembre!F28+'Diciembre '!F28</f>
        <v>0</v>
      </c>
      <c r="G28" s="30">
        <f>+Enero!G28+Febrero!G28+'Marzo '!G28+'Abril '!G28+'Mayo '!G28+Junio!G28+Julio!G28+Agosto!G28+Septiembre!G28+'Octubre '!G28+Noviembre!G28+'Diciembre '!G28</f>
        <v>0</v>
      </c>
      <c r="H28" s="30">
        <f>+Enero!H28+Febrero!H28+'Marzo '!H28+'Abril '!H28+'Mayo '!H28+Junio!H28+Julio!H28+Agosto!H28+Septiembre!H28+'Octubre '!H28+Noviembre!H28+'Diciembre '!H28</f>
        <v>0</v>
      </c>
      <c r="I28" s="30">
        <f>+Enero!I28+Febrero!I28+'Marzo '!I28+'Abril '!I28+'Mayo '!I28+Junio!I28+Julio!I28+Agosto!I28+Septiembre!I28+'Octubre '!I28+Noviembre!I28+'Diciembre '!I28</f>
        <v>0</v>
      </c>
      <c r="J28" s="30">
        <f>+Enero!J28+Febrero!J28+'Marzo '!J28+'Abril '!J28+'Mayo '!J28+Junio!J28+Julio!J28+Agosto!J28+Septiembre!J28+'Octubre '!J28+Noviembre!J28+'Diciembre '!J28</f>
        <v>0</v>
      </c>
      <c r="K28" s="30">
        <f>+Enero!K28+Febrero!K28+'Marzo '!K28+'Abril '!K28+'Mayo '!K28+Junio!K28+Julio!K28+Agosto!K28+Septiembre!K28+'Octubre '!K28+Noviembre!K28+'Diciembre '!K28</f>
        <v>0</v>
      </c>
      <c r="L28" s="30">
        <f>+Enero!L28+Febrero!L28+'Marzo '!L28+'Abril '!L28+'Mayo '!L28+Junio!L28+Julio!L28+Agosto!L28+Septiembre!L28+'Octubre '!L28+Noviembre!L28+'Diciembre '!L28</f>
        <v>0</v>
      </c>
      <c r="M28" s="30">
        <f>+Enero!M28+Febrero!M28+'Marzo '!M28+'Abril '!M28+'Mayo '!M28+Junio!M28+Julio!M28+Agosto!M28+Septiembre!M28+'Octubre '!M28+Noviembre!M28+'Diciembre '!M28</f>
        <v>0</v>
      </c>
      <c r="N28" s="30">
        <f>+Enero!N28+Febrero!N28+'Marzo '!N28+'Abril '!N28+'Mayo '!N28+Junio!N28+Julio!N28+Agosto!N28+Septiembre!N28+'Octubre '!N28+Noviembre!N28+'Diciembre '!N28</f>
        <v>0</v>
      </c>
      <c r="O28" s="30">
        <f>+Enero!O28+Febrero!O28+'Marzo '!O28+'Abril '!O28+'Mayo '!O28+Junio!O28+Julio!O28+Agosto!O28+Septiembre!O28+'Octubre '!O28+Noviembre!O28+'Diciembre '!O28</f>
        <v>0</v>
      </c>
      <c r="P28" s="30">
        <f>+Enero!P28+Febrero!P28+'Marzo '!P28+'Abril '!P28+'Mayo '!P28+Junio!P28+Julio!P28+Agosto!P28+Septiembre!P28+'Octubre '!P28+Noviembre!P28+'Diciembre '!P28</f>
        <v>0</v>
      </c>
      <c r="Q28" s="30">
        <f>+Enero!Q28+Febrero!Q28+'Marzo '!Q28+'Abril '!Q28+'Mayo '!Q28+Junio!Q28+Julio!Q28+Agosto!Q28+Septiembre!Q28+'Octubre '!Q28+Noviembre!Q28+'Diciembre '!Q28</f>
        <v>0</v>
      </c>
      <c r="R28" s="30">
        <f>+Enero!R28+Febrero!R28+'Marzo '!R28+'Abril '!R28+'Mayo '!R28+Junio!R28+Julio!R28+Agosto!R28+Septiembre!R28+'Octubre '!R28+Noviembre!R28+'Diciembre '!R28</f>
        <v>0</v>
      </c>
      <c r="S28" s="30">
        <f>+Enero!S28+Febrero!S28+'Marzo '!S28+'Abril '!S28+'Mayo '!S28+Junio!S28+Julio!S28+Agosto!S28+Septiembre!S28+'Octubre '!S28+Noviembre!S28+'Diciembre '!S28</f>
        <v>0</v>
      </c>
      <c r="T28" s="30">
        <f>+Enero!T28+Febrero!T28+'Marzo '!T28+'Abril '!T28+'Mayo '!T28+Junio!T28+Julio!T28+Agosto!T28+Septiembre!T28+'Octubre '!T28+Noviembre!T28+'Diciembre '!T28</f>
        <v>0</v>
      </c>
      <c r="U28" s="30">
        <f>+Enero!U28+Febrero!U28+'Marzo '!U28+'Abril '!U28+'Mayo '!U28+Junio!U28+Julio!U28+Agosto!U28+Septiembre!U28+'Octubre '!U28+Noviembre!U28+'Diciembre '!U28</f>
        <v>0</v>
      </c>
      <c r="V28" s="30">
        <f>+Enero!V28+Febrero!V28+'Marzo '!V28+'Abril '!V28+'Mayo '!V28+Junio!V28+Julio!V28+Agosto!V28+Septiembre!V28+'Octubre '!V28+Noviembre!V28+'Diciembre '!V28</f>
        <v>0</v>
      </c>
      <c r="W28" s="30">
        <f>+Enero!W28+Febrero!W28+'Marzo '!W28+'Abril '!W28+'Mayo '!W28+Junio!W28+Julio!W28+Agosto!W28+Septiembre!W28+'Octubre '!W28+Noviembre!W28+'Diciembre '!W28</f>
        <v>0</v>
      </c>
      <c r="X28" s="76"/>
      <c r="Y28" s="30">
        <f>+Enero!Y28+Febrero!Y28+'Marzo '!Y28+'Abril '!Y28+'Mayo '!Y28+Junio!Y28+Julio!Y28+Agosto!Y28+Septiembre!Y28+'Octubre '!Y28+Noviembre!Y28+'Diciembre '!Y28</f>
        <v>0</v>
      </c>
      <c r="Z28" s="30">
        <f>+Enero!Z28+Febrero!Z28+'Marzo '!Z28+'Abril '!Z28+'Mayo '!Z28+Junio!Z28+Julio!Z28+Agosto!Z28+Septiembre!Z28+'Octubre '!Z28+Noviembre!Z28+'Diciembre '!Z28</f>
        <v>0</v>
      </c>
      <c r="AA28" s="30">
        <f>+Enero!AA28+Febrero!AA28+'Marzo '!AA28+'Abril '!AA28+'Mayo '!AA28+Junio!AA28+Julio!AA28+Agosto!AA28+Septiembre!AA28+'Octubre '!AA28+Noviembre!AA28+'Diciembre '!AA28</f>
        <v>0</v>
      </c>
      <c r="AB28" s="38">
        <f t="shared" si="1"/>
        <v>0</v>
      </c>
      <c r="AC28" s="30">
        <f>+Enero!AC28+Febrero!AC28+'Marzo '!AC28+'Abril '!AC28+'Mayo '!AC28+Junio!AC28+Julio!AC28+Agosto!AC28+Septiembre!AC28+'Octubre '!AC28+Noviembre!AC28+'Diciembre '!AC28</f>
        <v>0</v>
      </c>
      <c r="AD28" s="30">
        <f>+Enero!AD28+Febrero!AD28+'Marzo '!AD28+'Abril '!AD28+'Mayo '!AD28+Junio!AD28+Julio!AD28+Agosto!AD28+Septiembre!AD28+'Octubre '!AD28+Noviembre!AD28+'Diciembre '!AD28</f>
        <v>0</v>
      </c>
      <c r="AE28" s="30">
        <f>+Enero!AE28+Febrero!AE28+'Marzo '!AE28+'Abril '!AE28+'Mayo '!AE28+Junio!AE28+Julio!AE28+Agosto!AE28+Septiembre!AE28+'Octubre '!AE28+Noviembre!AE28+'Diciembre '!AE28</f>
        <v>0</v>
      </c>
      <c r="AF28" s="30">
        <f>+Enero!AF28+Febrero!AF28+'Marzo '!AF28+'Abril '!AF28+'Mayo '!AF28+Junio!AF28+Julio!AF28+Agosto!AF28+Septiembre!AF28+'Octubre '!AF28+Noviembre!AF28+'Diciembre '!AF28</f>
        <v>0</v>
      </c>
      <c r="AG28" s="30">
        <f>+Enero!AG28+Febrero!AG28+'Marzo '!AG28+'Abril '!AG28+'Mayo '!AG28+Junio!AG28+Julio!AG28+Agosto!AG28+Septiembre!AG28+'Octubre '!AG28+Noviembre!AG28+'Diciembre '!AG28</f>
        <v>0</v>
      </c>
      <c r="AH28" s="30">
        <f>+Enero!AH28+Febrero!AH28+'Marzo '!AH28+'Abril '!AH28+'Mayo '!AH28+Junio!AH28+Julio!AH28+Agosto!AH28+Septiembre!AH28+'Octubre '!AH28+Noviembre!AH28+'Diciembre '!AH28</f>
        <v>0</v>
      </c>
      <c r="AI28" s="30">
        <f>+Enero!AI28+Febrero!AI28+'Marzo '!AI28+'Abril '!AI28+'Mayo '!AI28+Junio!AI28+Julio!AI28+Agosto!AI28+Septiembre!AI28+'Octubre '!AI28+Noviembre!AI28+'Diciembre '!AI28</f>
        <v>0</v>
      </c>
      <c r="AJ28" s="30">
        <f>+Enero!AJ28+Febrero!AJ28+'Marzo '!AJ28+'Abril '!AJ28+'Mayo '!AJ28+Junio!AJ28+Julio!AJ28+Agosto!AJ28+Septiembre!AJ28+'Octubre '!AJ28+Noviembre!AJ28+'Diciembre '!AJ28</f>
        <v>0</v>
      </c>
      <c r="AK28" s="30">
        <f>+Enero!AK28+Febrero!AK28+'Marzo '!AK28+'Abril '!AK28+'Mayo '!AK28+Junio!AK28+Julio!AK28+Agosto!AK28+Septiembre!AK28+'Octubre '!AK28+Noviembre!AK28+'Diciembre '!AK28</f>
        <v>0</v>
      </c>
      <c r="AL28" s="30">
        <f>+Enero!AL28+Febrero!AL28+'Marzo '!AL28+'Abril '!AL28+'Mayo '!AL28+Junio!AL28+Julio!AL28+Agosto!AL28+Septiembre!AL28+'Octubre '!AL28+Noviembre!AL28+'Diciembre '!AL28</f>
        <v>0</v>
      </c>
      <c r="AM28" s="30">
        <f>+Enero!AM28+Febrero!AM28+'Marzo '!AM28+'Abril '!AM28+'Mayo '!AM28+Junio!AM28+Julio!AM28+Agosto!AM28+Septiembre!AM28+'Octubre '!AM28+Noviembre!AM28+'Diciembre '!AM28</f>
        <v>0</v>
      </c>
      <c r="AN28" s="30">
        <f>+Enero!AN28+Febrero!AN28+'Marzo '!AN28+'Abril '!AN28+'Mayo '!AN28+Junio!AN28+Julio!AN28+Agosto!AN28+Septiembre!AN28+'Octubre '!AN28+Noviembre!AN28+'Diciembre '!AN28</f>
        <v>0</v>
      </c>
      <c r="AO28" s="42"/>
      <c r="AP28" s="30">
        <f>+Enero!AP28+Febrero!AP28+'Marzo '!AP28+'Abril '!AP28+'Mayo '!AP28+Junio!AP28+Julio!AP28+Agosto!AP28+Septiembre!AP28+'Octubre '!AP28+Noviembre!AP28+'Diciembre '!AP28</f>
        <v>0</v>
      </c>
      <c r="AQ28" s="61"/>
      <c r="AR28" s="60"/>
      <c r="AS28" s="61"/>
      <c r="AT28" s="60"/>
      <c r="AU28" s="61"/>
      <c r="AV28" s="62"/>
      <c r="AW28" s="77"/>
      <c r="AX28" s="64"/>
      <c r="AY28" s="48" t="str">
        <f t="shared" si="2"/>
        <v/>
      </c>
      <c r="BF28" s="6"/>
      <c r="BG28" s="6"/>
      <c r="BH28" s="6"/>
      <c r="BI28" s="6"/>
      <c r="BJ28" s="6"/>
      <c r="BK28" s="6"/>
      <c r="BL28" s="6"/>
      <c r="BM28" s="6"/>
      <c r="BN28" s="6"/>
      <c r="BO28" s="6"/>
      <c r="BP28" s="49" t="str">
        <f t="shared" si="3"/>
        <v/>
      </c>
      <c r="BQ28" s="50" t="str">
        <f t="shared" si="4"/>
        <v/>
      </c>
      <c r="BR28" s="50" t="str">
        <f t="shared" si="5"/>
        <v/>
      </c>
      <c r="BS28" s="50" t="str">
        <f t="shared" si="6"/>
        <v/>
      </c>
      <c r="BT28" s="50" t="str">
        <f t="shared" si="7"/>
        <v/>
      </c>
      <c r="BU28" s="50" t="str">
        <f t="shared" si="8"/>
        <v/>
      </c>
      <c r="BV28" s="72" t="str">
        <f t="shared" si="16"/>
        <v/>
      </c>
      <c r="BW28" s="53"/>
      <c r="BX28" s="54">
        <f t="shared" si="9"/>
        <v>0</v>
      </c>
      <c r="BY28" s="54">
        <f t="shared" si="10"/>
        <v>0</v>
      </c>
      <c r="BZ28" s="54">
        <f t="shared" si="11"/>
        <v>0</v>
      </c>
      <c r="CA28" s="54">
        <f t="shared" si="12"/>
        <v>0</v>
      </c>
      <c r="CB28" s="54">
        <f t="shared" si="13"/>
        <v>0</v>
      </c>
      <c r="CC28" s="54" t="str">
        <f t="shared" si="14"/>
        <v/>
      </c>
      <c r="CD28" s="54">
        <f t="shared" si="17"/>
        <v>0</v>
      </c>
      <c r="CY28" s="16"/>
      <c r="CZ28" s="16"/>
    </row>
    <row r="29" spans="1:104" s="15" customFormat="1" ht="11.25" x14ac:dyDescent="0.15">
      <c r="A29" s="55" t="s">
        <v>74</v>
      </c>
      <c r="B29" s="29">
        <f t="shared" si="15"/>
        <v>0</v>
      </c>
      <c r="C29" s="30">
        <f>+Enero!C29+Febrero!C29+'Marzo '!C29+'Abril '!C29+'Mayo '!C29+Junio!C29+Julio!C29+Agosto!C29+Septiembre!C29+'Octubre '!C29+Noviembre!C29+'Diciembre '!C29</f>
        <v>0</v>
      </c>
      <c r="D29" s="30">
        <f>+Enero!D29+Febrero!D29+'Marzo '!D29+'Abril '!D29+'Mayo '!D29+Junio!D29+Julio!D29+Agosto!D29+Septiembre!D29+'Octubre '!D29+Noviembre!D29+'Diciembre '!D29</f>
        <v>0</v>
      </c>
      <c r="E29" s="30">
        <f>+Enero!E29+Febrero!E29+'Marzo '!E29+'Abril '!E29+'Mayo '!E29+Junio!E29+Julio!E29+Agosto!E29+Septiembre!E29+'Octubre '!E29+Noviembre!E29+'Diciembre '!E29</f>
        <v>0</v>
      </c>
      <c r="F29" s="30">
        <f>+Enero!F29+Febrero!F29+'Marzo '!F29+'Abril '!F29+'Mayo '!F29+Junio!F29+Julio!F29+Agosto!F29+Septiembre!F29+'Octubre '!F29+Noviembre!F29+'Diciembre '!F29</f>
        <v>0</v>
      </c>
      <c r="G29" s="30">
        <f>+Enero!G29+Febrero!G29+'Marzo '!G29+'Abril '!G29+'Mayo '!G29+Junio!G29+Julio!G29+Agosto!G29+Septiembre!G29+'Octubre '!G29+Noviembre!G29+'Diciembre '!G29</f>
        <v>0</v>
      </c>
      <c r="H29" s="30">
        <f>+Enero!H29+Febrero!H29+'Marzo '!H29+'Abril '!H29+'Mayo '!H29+Junio!H29+Julio!H29+Agosto!H29+Septiembre!H29+'Octubre '!H29+Noviembre!H29+'Diciembre '!H29</f>
        <v>0</v>
      </c>
      <c r="I29" s="30">
        <f>+Enero!I29+Febrero!I29+'Marzo '!I29+'Abril '!I29+'Mayo '!I29+Junio!I29+Julio!I29+Agosto!I29+Septiembre!I29+'Octubre '!I29+Noviembre!I29+'Diciembre '!I29</f>
        <v>0</v>
      </c>
      <c r="J29" s="30">
        <f>+Enero!J29+Febrero!J29+'Marzo '!J29+'Abril '!J29+'Mayo '!J29+Junio!J29+Julio!J29+Agosto!J29+Septiembre!J29+'Octubre '!J29+Noviembre!J29+'Diciembre '!J29</f>
        <v>0</v>
      </c>
      <c r="K29" s="30">
        <f>+Enero!K29+Febrero!K29+'Marzo '!K29+'Abril '!K29+'Mayo '!K29+Junio!K29+Julio!K29+Agosto!K29+Septiembre!K29+'Octubre '!K29+Noviembre!K29+'Diciembre '!K29</f>
        <v>0</v>
      </c>
      <c r="L29" s="30">
        <f>+Enero!L29+Febrero!L29+'Marzo '!L29+'Abril '!L29+'Mayo '!L29+Junio!L29+Julio!L29+Agosto!L29+Septiembre!L29+'Octubre '!L29+Noviembre!L29+'Diciembre '!L29</f>
        <v>0</v>
      </c>
      <c r="M29" s="30">
        <f>+Enero!M29+Febrero!M29+'Marzo '!M29+'Abril '!M29+'Mayo '!M29+Junio!M29+Julio!M29+Agosto!M29+Septiembre!M29+'Octubre '!M29+Noviembre!M29+'Diciembre '!M29</f>
        <v>0</v>
      </c>
      <c r="N29" s="30">
        <f>+Enero!N29+Febrero!N29+'Marzo '!N29+'Abril '!N29+'Mayo '!N29+Junio!N29+Julio!N29+Agosto!N29+Septiembre!N29+'Octubre '!N29+Noviembre!N29+'Diciembre '!N29</f>
        <v>0</v>
      </c>
      <c r="O29" s="30">
        <f>+Enero!O29+Febrero!O29+'Marzo '!O29+'Abril '!O29+'Mayo '!O29+Junio!O29+Julio!O29+Agosto!O29+Septiembre!O29+'Octubre '!O29+Noviembre!O29+'Diciembre '!O29</f>
        <v>0</v>
      </c>
      <c r="P29" s="30">
        <f>+Enero!P29+Febrero!P29+'Marzo '!P29+'Abril '!P29+'Mayo '!P29+Junio!P29+Julio!P29+Agosto!P29+Septiembre!P29+'Octubre '!P29+Noviembre!P29+'Diciembre '!P29</f>
        <v>0</v>
      </c>
      <c r="Q29" s="30">
        <f>+Enero!Q29+Febrero!Q29+'Marzo '!Q29+'Abril '!Q29+'Mayo '!Q29+Junio!Q29+Julio!Q29+Agosto!Q29+Septiembre!Q29+'Octubre '!Q29+Noviembre!Q29+'Diciembre '!Q29</f>
        <v>0</v>
      </c>
      <c r="R29" s="30">
        <f>+Enero!R29+Febrero!R29+'Marzo '!R29+'Abril '!R29+'Mayo '!R29+Junio!R29+Julio!R29+Agosto!R29+Septiembre!R29+'Octubre '!R29+Noviembre!R29+'Diciembre '!R29</f>
        <v>0</v>
      </c>
      <c r="S29" s="30">
        <f>+Enero!S29+Febrero!S29+'Marzo '!S29+'Abril '!S29+'Mayo '!S29+Junio!S29+Julio!S29+Agosto!S29+Septiembre!S29+'Octubre '!S29+Noviembre!S29+'Diciembre '!S29</f>
        <v>0</v>
      </c>
      <c r="T29" s="30">
        <f>+Enero!T29+Febrero!T29+'Marzo '!T29+'Abril '!T29+'Mayo '!T29+Junio!T29+Julio!T29+Agosto!T29+Septiembre!T29+'Octubre '!T29+Noviembre!T29+'Diciembre '!T29</f>
        <v>0</v>
      </c>
      <c r="U29" s="30">
        <f>+Enero!U29+Febrero!U29+'Marzo '!U29+'Abril '!U29+'Mayo '!U29+Junio!U29+Julio!U29+Agosto!U29+Septiembre!U29+'Octubre '!U29+Noviembre!U29+'Diciembre '!U29</f>
        <v>0</v>
      </c>
      <c r="V29" s="30">
        <f>+Enero!V29+Febrero!V29+'Marzo '!V29+'Abril '!V29+'Mayo '!V29+Junio!V29+Julio!V29+Agosto!V29+Septiembre!V29+'Octubre '!V29+Noviembre!V29+'Diciembre '!V29</f>
        <v>0</v>
      </c>
      <c r="W29" s="30">
        <f>+Enero!W29+Febrero!W29+'Marzo '!W29+'Abril '!W29+'Mayo '!W29+Junio!W29+Julio!W29+Agosto!W29+Septiembre!W29+'Octubre '!W29+Noviembre!W29+'Diciembre '!W29</f>
        <v>0</v>
      </c>
      <c r="X29" s="36">
        <f t="shared" si="0"/>
        <v>0</v>
      </c>
      <c r="Y29" s="30">
        <f>+Enero!Y29+Febrero!Y29+'Marzo '!Y29+'Abril '!Y29+'Mayo '!Y29+Junio!Y29+Julio!Y29+Agosto!Y29+Septiembre!Y29+'Octubre '!Y29+Noviembre!Y29+'Diciembre '!Y29</f>
        <v>0</v>
      </c>
      <c r="Z29" s="30">
        <f>+Enero!Z29+Febrero!Z29+'Marzo '!Z29+'Abril '!Z29+'Mayo '!Z29+Junio!Z29+Julio!Z29+Agosto!Z29+Septiembre!Z29+'Octubre '!Z29+Noviembre!Z29+'Diciembre '!Z29</f>
        <v>0</v>
      </c>
      <c r="AA29" s="30">
        <f>+Enero!AA29+Febrero!AA29+'Marzo '!AA29+'Abril '!AA29+'Mayo '!AA29+Junio!AA29+Julio!AA29+Agosto!AA29+Septiembre!AA29+'Octubre '!AA29+Noviembre!AA29+'Diciembre '!AA29</f>
        <v>0</v>
      </c>
      <c r="AB29" s="38">
        <f t="shared" si="1"/>
        <v>0</v>
      </c>
      <c r="AC29" s="30">
        <f>+Enero!AC29+Febrero!AC29+'Marzo '!AC29+'Abril '!AC29+'Mayo '!AC29+Junio!AC29+Julio!AC29+Agosto!AC29+Septiembre!AC29+'Octubre '!AC29+Noviembre!AC29+'Diciembre '!AC29</f>
        <v>0</v>
      </c>
      <c r="AD29" s="30">
        <f>+Enero!AD29+Febrero!AD29+'Marzo '!AD29+'Abril '!AD29+'Mayo '!AD29+Junio!AD29+Julio!AD29+Agosto!AD29+Septiembre!AD29+'Octubre '!AD29+Noviembre!AD29+'Diciembre '!AD29</f>
        <v>0</v>
      </c>
      <c r="AE29" s="30">
        <f>+Enero!AE29+Febrero!AE29+'Marzo '!AE29+'Abril '!AE29+'Mayo '!AE29+Junio!AE29+Julio!AE29+Agosto!AE29+Septiembre!AE29+'Octubre '!AE29+Noviembre!AE29+'Diciembre '!AE29</f>
        <v>0</v>
      </c>
      <c r="AF29" s="30">
        <f>+Enero!AF29+Febrero!AF29+'Marzo '!AF29+'Abril '!AF29+'Mayo '!AF29+Junio!AF29+Julio!AF29+Agosto!AF29+Septiembre!AF29+'Octubre '!AF29+Noviembre!AF29+'Diciembre '!AF29</f>
        <v>0</v>
      </c>
      <c r="AG29" s="30">
        <f>+Enero!AG29+Febrero!AG29+'Marzo '!AG29+'Abril '!AG29+'Mayo '!AG29+Junio!AG29+Julio!AG29+Agosto!AG29+Septiembre!AG29+'Octubre '!AG29+Noviembre!AG29+'Diciembre '!AG29</f>
        <v>0</v>
      </c>
      <c r="AH29" s="30">
        <f>+Enero!AH29+Febrero!AH29+'Marzo '!AH29+'Abril '!AH29+'Mayo '!AH29+Junio!AH29+Julio!AH29+Agosto!AH29+Septiembre!AH29+'Octubre '!AH29+Noviembre!AH29+'Diciembre '!AH29</f>
        <v>0</v>
      </c>
      <c r="AI29" s="30">
        <f>+Enero!AI29+Febrero!AI29+'Marzo '!AI29+'Abril '!AI29+'Mayo '!AI29+Junio!AI29+Julio!AI29+Agosto!AI29+Septiembre!AI29+'Octubre '!AI29+Noviembre!AI29+'Diciembre '!AI29</f>
        <v>0</v>
      </c>
      <c r="AJ29" s="30">
        <f>+Enero!AJ29+Febrero!AJ29+'Marzo '!AJ29+'Abril '!AJ29+'Mayo '!AJ29+Junio!AJ29+Julio!AJ29+Agosto!AJ29+Septiembre!AJ29+'Octubre '!AJ29+Noviembre!AJ29+'Diciembre '!AJ29</f>
        <v>0</v>
      </c>
      <c r="AK29" s="30">
        <f>+Enero!AK29+Febrero!AK29+'Marzo '!AK29+'Abril '!AK29+'Mayo '!AK29+Junio!AK29+Julio!AK29+Agosto!AK29+Septiembre!AK29+'Octubre '!AK29+Noviembre!AK29+'Diciembre '!AK29</f>
        <v>0</v>
      </c>
      <c r="AL29" s="30">
        <f>+Enero!AL29+Febrero!AL29+'Marzo '!AL29+'Abril '!AL29+'Mayo '!AL29+Junio!AL29+Julio!AL29+Agosto!AL29+Septiembre!AL29+'Octubre '!AL29+Noviembre!AL29+'Diciembre '!AL29</f>
        <v>0</v>
      </c>
      <c r="AM29" s="30">
        <f>+Enero!AM29+Febrero!AM29+'Marzo '!AM29+'Abril '!AM29+'Mayo '!AM29+Junio!AM29+Julio!AM29+Agosto!AM29+Septiembre!AM29+'Octubre '!AM29+Noviembre!AM29+'Diciembre '!AM29</f>
        <v>0</v>
      </c>
      <c r="AN29" s="30">
        <f>+Enero!AN29+Febrero!AN29+'Marzo '!AN29+'Abril '!AN29+'Mayo '!AN29+Junio!AN29+Julio!AN29+Agosto!AN29+Septiembre!AN29+'Octubre '!AN29+Noviembre!AN29+'Diciembre '!AN29</f>
        <v>0</v>
      </c>
      <c r="AO29" s="42"/>
      <c r="AP29" s="30">
        <f>+Enero!AP29+Febrero!AP29+'Marzo '!AP29+'Abril '!AP29+'Mayo '!AP29+Junio!AP29+Julio!AP29+Agosto!AP29+Septiembre!AP29+'Octubre '!AP29+Noviembre!AP29+'Diciembre '!AP29</f>
        <v>0</v>
      </c>
      <c r="AQ29" s="61"/>
      <c r="AR29" s="60"/>
      <c r="AS29" s="61"/>
      <c r="AT29" s="60"/>
      <c r="AU29" s="61"/>
      <c r="AV29" s="62"/>
      <c r="AW29" s="63"/>
      <c r="AX29" s="64"/>
      <c r="AY29" s="48" t="str">
        <f t="shared" si="2"/>
        <v/>
      </c>
      <c r="BF29" s="6"/>
      <c r="BG29" s="6"/>
      <c r="BH29" s="6"/>
      <c r="BI29" s="6"/>
      <c r="BJ29" s="6"/>
      <c r="BK29" s="6"/>
      <c r="BL29" s="6"/>
      <c r="BM29" s="6"/>
      <c r="BN29" s="6"/>
      <c r="BO29" s="6"/>
      <c r="BP29" s="49" t="str">
        <f t="shared" si="3"/>
        <v/>
      </c>
      <c r="BQ29" s="50" t="str">
        <f t="shared" si="4"/>
        <v/>
      </c>
      <c r="BR29" s="50" t="str">
        <f t="shared" si="5"/>
        <v/>
      </c>
      <c r="BS29" s="50" t="str">
        <f t="shared" si="6"/>
        <v/>
      </c>
      <c r="BT29" s="50" t="str">
        <f t="shared" si="7"/>
        <v/>
      </c>
      <c r="BU29" s="50" t="str">
        <f t="shared" si="8"/>
        <v/>
      </c>
      <c r="BV29" s="72" t="str">
        <f t="shared" si="16"/>
        <v/>
      </c>
      <c r="BW29" s="53"/>
      <c r="BX29" s="54">
        <f t="shared" si="9"/>
        <v>0</v>
      </c>
      <c r="BY29" s="54">
        <f t="shared" si="10"/>
        <v>0</v>
      </c>
      <c r="BZ29" s="54">
        <f t="shared" si="11"/>
        <v>0</v>
      </c>
      <c r="CA29" s="54">
        <f t="shared" si="12"/>
        <v>0</v>
      </c>
      <c r="CB29" s="54">
        <f t="shared" si="13"/>
        <v>0</v>
      </c>
      <c r="CC29" s="54" t="str">
        <f t="shared" si="14"/>
        <v/>
      </c>
      <c r="CD29" s="54">
        <f t="shared" si="17"/>
        <v>0</v>
      </c>
      <c r="CY29" s="16"/>
      <c r="CZ29" s="16"/>
    </row>
    <row r="30" spans="1:104" s="15" customFormat="1" ht="11.25" x14ac:dyDescent="0.15">
      <c r="A30" s="55" t="s">
        <v>75</v>
      </c>
      <c r="B30" s="29">
        <f t="shared" si="15"/>
        <v>3145</v>
      </c>
      <c r="C30" s="30">
        <f>+Enero!C30+Febrero!C30+'Marzo '!C30+'Abril '!C30+'Mayo '!C30+Junio!C30+Julio!C30+Agosto!C30+Septiembre!C30+'Octubre '!C30+Noviembre!C30+'Diciembre '!C30</f>
        <v>377</v>
      </c>
      <c r="D30" s="30">
        <f>+Enero!D30+Febrero!D30+'Marzo '!D30+'Abril '!D30+'Mayo '!D30+Junio!D30+Julio!D30+Agosto!D30+Septiembre!D30+'Octubre '!D30+Noviembre!D30+'Diciembre '!D30</f>
        <v>632</v>
      </c>
      <c r="E30" s="30">
        <f>+Enero!E30+Febrero!E30+'Marzo '!E30+'Abril '!E30+'Mayo '!E30+Junio!E30+Julio!E30+Agosto!E30+Septiembre!E30+'Octubre '!E30+Noviembre!E30+'Diciembre '!E30</f>
        <v>606</v>
      </c>
      <c r="F30" s="30">
        <f>+Enero!F30+Febrero!F30+'Marzo '!F30+'Abril '!F30+'Mayo '!F30+Junio!F30+Julio!F30+Agosto!F30+Septiembre!F30+'Octubre '!F30+Noviembre!F30+'Diciembre '!F30</f>
        <v>170</v>
      </c>
      <c r="G30" s="30">
        <f>+Enero!G30+Febrero!G30+'Marzo '!G30+'Abril '!G30+'Mayo '!G30+Junio!G30+Julio!G30+Agosto!G30+Septiembre!G30+'Octubre '!G30+Noviembre!G30+'Diciembre '!G30</f>
        <v>76</v>
      </c>
      <c r="H30" s="30">
        <f>+Enero!H30+Febrero!H30+'Marzo '!H30+'Abril '!H30+'Mayo '!H30+Junio!H30+Julio!H30+Agosto!H30+Septiembre!H30+'Octubre '!H30+Noviembre!H30+'Diciembre '!H30</f>
        <v>53</v>
      </c>
      <c r="I30" s="30">
        <f>+Enero!I30+Febrero!I30+'Marzo '!I30+'Abril '!I30+'Mayo '!I30+Junio!I30+Julio!I30+Agosto!I30+Septiembre!I30+'Octubre '!I30+Noviembre!I30+'Diciembre '!I30</f>
        <v>48</v>
      </c>
      <c r="J30" s="30">
        <f>+Enero!J30+Febrero!J30+'Marzo '!J30+'Abril '!J30+'Mayo '!J30+Junio!J30+Julio!J30+Agosto!J30+Septiembre!J30+'Octubre '!J30+Noviembre!J30+'Diciembre '!J30</f>
        <v>57</v>
      </c>
      <c r="K30" s="30">
        <f>+Enero!K30+Febrero!K30+'Marzo '!K30+'Abril '!K30+'Mayo '!K30+Junio!K30+Julio!K30+Agosto!K30+Septiembre!K30+'Octubre '!K30+Noviembre!K30+'Diciembre '!K30</f>
        <v>103</v>
      </c>
      <c r="L30" s="30">
        <f>+Enero!L30+Febrero!L30+'Marzo '!L30+'Abril '!L30+'Mayo '!L30+Junio!L30+Julio!L30+Agosto!L30+Septiembre!L30+'Octubre '!L30+Noviembre!L30+'Diciembre '!L30</f>
        <v>105</v>
      </c>
      <c r="M30" s="30">
        <f>+Enero!M30+Febrero!M30+'Marzo '!M30+'Abril '!M30+'Mayo '!M30+Junio!M30+Julio!M30+Agosto!M30+Septiembre!M30+'Octubre '!M30+Noviembre!M30+'Diciembre '!M30</f>
        <v>107</v>
      </c>
      <c r="N30" s="30">
        <f>+Enero!N30+Febrero!N30+'Marzo '!N30+'Abril '!N30+'Mayo '!N30+Junio!N30+Julio!N30+Agosto!N30+Septiembre!N30+'Octubre '!N30+Noviembre!N30+'Diciembre '!N30</f>
        <v>124</v>
      </c>
      <c r="O30" s="30">
        <f>+Enero!O30+Febrero!O30+'Marzo '!O30+'Abril '!O30+'Mayo '!O30+Junio!O30+Julio!O30+Agosto!O30+Septiembre!O30+'Octubre '!O30+Noviembre!O30+'Diciembre '!O30</f>
        <v>159</v>
      </c>
      <c r="P30" s="30">
        <f>+Enero!P30+Febrero!P30+'Marzo '!P30+'Abril '!P30+'Mayo '!P30+Junio!P30+Julio!P30+Agosto!P30+Septiembre!P30+'Octubre '!P30+Noviembre!P30+'Diciembre '!P30</f>
        <v>148</v>
      </c>
      <c r="Q30" s="30">
        <f>+Enero!Q30+Febrero!Q30+'Marzo '!Q30+'Abril '!Q30+'Mayo '!Q30+Junio!Q30+Julio!Q30+Agosto!Q30+Septiembre!Q30+'Octubre '!Q30+Noviembre!Q30+'Diciembre '!Q30</f>
        <v>104</v>
      </c>
      <c r="R30" s="30">
        <f>+Enero!R30+Febrero!R30+'Marzo '!R30+'Abril '!R30+'Mayo '!R30+Junio!R30+Julio!R30+Agosto!R30+Septiembre!R30+'Octubre '!R30+Noviembre!R30+'Diciembre '!R30</f>
        <v>116</v>
      </c>
      <c r="S30" s="30">
        <f>+Enero!S30+Febrero!S30+'Marzo '!S30+'Abril '!S30+'Mayo '!S30+Junio!S30+Julio!S30+Agosto!S30+Septiembre!S30+'Octubre '!S30+Noviembre!S30+'Diciembre '!S30</f>
        <v>160</v>
      </c>
      <c r="T30" s="30">
        <f>+Enero!T30+Febrero!T30+'Marzo '!T30+'Abril '!T30+'Mayo '!T30+Junio!T30+Julio!T30+Agosto!T30+Septiembre!T30+'Octubre '!T30+Noviembre!T30+'Diciembre '!T30</f>
        <v>1615</v>
      </c>
      <c r="U30" s="30">
        <f>+Enero!U30+Febrero!U30+'Marzo '!U30+'Abril '!U30+'Mayo '!U30+Junio!U30+Julio!U30+Agosto!U30+Septiembre!U30+'Octubre '!U30+Noviembre!U30+'Diciembre '!U30</f>
        <v>1530</v>
      </c>
      <c r="V30" s="30">
        <f>+Enero!V30+Febrero!V30+'Marzo '!V30+'Abril '!V30+'Mayo '!V30+Junio!V30+Julio!V30+Agosto!V30+Septiembre!V30+'Octubre '!V30+Noviembre!V30+'Diciembre '!V30</f>
        <v>1777</v>
      </c>
      <c r="W30" s="30">
        <f>+Enero!W30+Febrero!W30+'Marzo '!W30+'Abril '!W30+'Mayo '!W30+Junio!W30+Julio!W30+Agosto!W30+Septiembre!W30+'Octubre '!W30+Noviembre!W30+'Diciembre '!W30</f>
        <v>1368</v>
      </c>
      <c r="X30" s="36">
        <f t="shared" si="0"/>
        <v>722</v>
      </c>
      <c r="Y30" s="30">
        <f>+Enero!Y30+Febrero!Y30+'Marzo '!Y30+'Abril '!Y30+'Mayo '!Y30+Junio!Y30+Julio!Y30+Agosto!Y30+Septiembre!Y30+'Octubre '!Y30+Noviembre!Y30+'Diciembre '!Y30</f>
        <v>722</v>
      </c>
      <c r="Z30" s="30">
        <f>+Enero!Z30+Febrero!Z30+'Marzo '!Z30+'Abril '!Z30+'Mayo '!Z30+Junio!Z30+Julio!Z30+Agosto!Z30+Septiembre!Z30+'Octubre '!Z30+Noviembre!Z30+'Diciembre '!Z30</f>
        <v>0</v>
      </c>
      <c r="AA30" s="30">
        <f>+Enero!AA30+Febrero!AA30+'Marzo '!AA30+'Abril '!AA30+'Mayo '!AA30+Junio!AA30+Julio!AA30+Agosto!AA30+Septiembre!AA30+'Octubre '!AA30+Noviembre!AA30+'Diciembre '!AA30</f>
        <v>0</v>
      </c>
      <c r="AB30" s="38">
        <f t="shared" si="1"/>
        <v>937</v>
      </c>
      <c r="AC30" s="30">
        <f>+Enero!AC30+Febrero!AC30+'Marzo '!AC30+'Abril '!AC30+'Mayo '!AC30+Junio!AC30+Julio!AC30+Agosto!AC30+Septiembre!AC30+'Octubre '!AC30+Noviembre!AC30+'Diciembre '!AC30</f>
        <v>937</v>
      </c>
      <c r="AD30" s="30">
        <f>+Enero!AD30+Febrero!AD30+'Marzo '!AD30+'Abril '!AD30+'Mayo '!AD30+Junio!AD30+Julio!AD30+Agosto!AD30+Septiembre!AD30+'Octubre '!AD30+Noviembre!AD30+'Diciembre '!AD30</f>
        <v>0</v>
      </c>
      <c r="AE30" s="30">
        <f>+Enero!AE30+Febrero!AE30+'Marzo '!AE30+'Abril '!AE30+'Mayo '!AE30+Junio!AE30+Julio!AE30+Agosto!AE30+Septiembre!AE30+'Octubre '!AE30+Noviembre!AE30+'Diciembre '!AE30</f>
        <v>0</v>
      </c>
      <c r="AF30" s="30">
        <f>+Enero!AF30+Febrero!AF30+'Marzo '!AF30+'Abril '!AF30+'Mayo '!AF30+Junio!AF30+Julio!AF30+Agosto!AF30+Septiembre!AF30+'Octubre '!AF30+Noviembre!AF30+'Diciembre '!AF30</f>
        <v>721</v>
      </c>
      <c r="AG30" s="30">
        <f>+Enero!AG30+Febrero!AG30+'Marzo '!AG30+'Abril '!AG30+'Mayo '!AG30+Junio!AG30+Julio!AG30+Agosto!AG30+Septiembre!AG30+'Octubre '!AG30+Noviembre!AG30+'Diciembre '!AG30</f>
        <v>0</v>
      </c>
      <c r="AH30" s="30">
        <f>+Enero!AH30+Febrero!AH30+'Marzo '!AH30+'Abril '!AH30+'Mayo '!AH30+Junio!AH30+Julio!AH30+Agosto!AH30+Septiembre!AH30+'Octubre '!AH30+Noviembre!AH30+'Diciembre '!AH30</f>
        <v>270</v>
      </c>
      <c r="AI30" s="30">
        <f>+Enero!AI30+Febrero!AI30+'Marzo '!AI30+'Abril '!AI30+'Mayo '!AI30+Junio!AI30+Julio!AI30+Agosto!AI30+Septiembre!AI30+'Octubre '!AI30+Noviembre!AI30+'Diciembre '!AI30</f>
        <v>453</v>
      </c>
      <c r="AJ30" s="30">
        <f>+Enero!AJ30+Febrero!AJ30+'Marzo '!AJ30+'Abril '!AJ30+'Mayo '!AJ30+Junio!AJ30+Julio!AJ30+Agosto!AJ30+Septiembre!AJ30+'Octubre '!AJ30+Noviembre!AJ30+'Diciembre '!AJ30</f>
        <v>1044</v>
      </c>
      <c r="AK30" s="30">
        <f>+Enero!AK30+Febrero!AK30+'Marzo '!AK30+'Abril '!AK30+'Mayo '!AK30+Junio!AK30+Julio!AK30+Agosto!AK30+Septiembre!AK30+'Octubre '!AK30+Noviembre!AK30+'Diciembre '!AK30</f>
        <v>108</v>
      </c>
      <c r="AL30" s="30">
        <f>+Enero!AL30+Febrero!AL30+'Marzo '!AL30+'Abril '!AL30+'Mayo '!AL30+Junio!AL30+Julio!AL30+Agosto!AL30+Septiembre!AL30+'Octubre '!AL30+Noviembre!AL30+'Diciembre '!AL30</f>
        <v>121</v>
      </c>
      <c r="AM30" s="30">
        <f>+Enero!AM30+Febrero!AM30+'Marzo '!AM30+'Abril '!AM30+'Mayo '!AM30+Junio!AM30+Julio!AM30+Agosto!AM30+Septiembre!AM30+'Octubre '!AM30+Noviembre!AM30+'Diciembre '!AM30</f>
        <v>20</v>
      </c>
      <c r="AN30" s="30">
        <f>+Enero!AN30+Febrero!AN30+'Marzo '!AN30+'Abril '!AN30+'Mayo '!AN30+Junio!AN30+Julio!AN30+Agosto!AN30+Septiembre!AN30+'Octubre '!AN30+Noviembre!AN30+'Diciembre '!AN30</f>
        <v>148</v>
      </c>
      <c r="AO30" s="42"/>
      <c r="AP30" s="30">
        <f>+Enero!AP30+Febrero!AP30+'Marzo '!AP30+'Abril '!AP30+'Mayo '!AP30+Junio!AP30+Julio!AP30+Agosto!AP30+Septiembre!AP30+'Octubre '!AP30+Noviembre!AP30+'Diciembre '!AP30</f>
        <v>432</v>
      </c>
      <c r="AQ30" s="61"/>
      <c r="AR30" s="60"/>
      <c r="AS30" s="61"/>
      <c r="AT30" s="60"/>
      <c r="AU30" s="61"/>
      <c r="AV30" s="62"/>
      <c r="AW30" s="63"/>
      <c r="AX30" s="64"/>
      <c r="AY30" s="48" t="str">
        <f t="shared" si="2"/>
        <v/>
      </c>
      <c r="BF30" s="6"/>
      <c r="BG30" s="6"/>
      <c r="BH30" s="6"/>
      <c r="BI30" s="6"/>
      <c r="BJ30" s="6"/>
      <c r="BK30" s="6"/>
      <c r="BL30" s="6"/>
      <c r="BM30" s="6"/>
      <c r="BN30" s="6"/>
      <c r="BO30" s="6"/>
      <c r="BP30" s="49" t="str">
        <f t="shared" si="3"/>
        <v/>
      </c>
      <c r="BQ30" s="50" t="str">
        <f t="shared" si="4"/>
        <v/>
      </c>
      <c r="BR30" s="50" t="str">
        <f t="shared" si="5"/>
        <v/>
      </c>
      <c r="BS30" s="50" t="str">
        <f t="shared" si="6"/>
        <v/>
      </c>
      <c r="BT30" s="50" t="str">
        <f t="shared" si="7"/>
        <v/>
      </c>
      <c r="BU30" s="50" t="str">
        <f t="shared" si="8"/>
        <v/>
      </c>
      <c r="BV30" s="72" t="str">
        <f t="shared" si="16"/>
        <v/>
      </c>
      <c r="BW30" s="53"/>
      <c r="BX30" s="54">
        <f t="shared" si="9"/>
        <v>0</v>
      </c>
      <c r="BY30" s="54">
        <f t="shared" si="10"/>
        <v>0</v>
      </c>
      <c r="BZ30" s="54">
        <f t="shared" si="11"/>
        <v>0</v>
      </c>
      <c r="CA30" s="54">
        <f t="shared" si="12"/>
        <v>0</v>
      </c>
      <c r="CB30" s="54">
        <f t="shared" si="13"/>
        <v>0</v>
      </c>
      <c r="CC30" s="54">
        <f t="shared" si="14"/>
        <v>0</v>
      </c>
      <c r="CD30" s="54">
        <f t="shared" si="17"/>
        <v>0</v>
      </c>
      <c r="CY30" s="16"/>
      <c r="CZ30" s="16"/>
    </row>
    <row r="31" spans="1:104" s="15" customFormat="1" ht="11.25" x14ac:dyDescent="0.15">
      <c r="A31" s="55" t="s">
        <v>76</v>
      </c>
      <c r="B31" s="29">
        <f t="shared" si="15"/>
        <v>0</v>
      </c>
      <c r="C31" s="30">
        <f>+Enero!C31+Febrero!C31+'Marzo '!C31+'Abril '!C31+'Mayo '!C31+Junio!C31+Julio!C31+Agosto!C31+Septiembre!C31+'Octubre '!C31+Noviembre!C31+'Diciembre '!C31</f>
        <v>0</v>
      </c>
      <c r="D31" s="30">
        <f>+Enero!D31+Febrero!D31+'Marzo '!D31+'Abril '!D31+'Mayo '!D31+Junio!D31+Julio!D31+Agosto!D31+Septiembre!D31+'Octubre '!D31+Noviembre!D31+'Diciembre '!D31</f>
        <v>0</v>
      </c>
      <c r="E31" s="30">
        <f>+Enero!E31+Febrero!E31+'Marzo '!E31+'Abril '!E31+'Mayo '!E31+Junio!E31+Julio!E31+Agosto!E31+Septiembre!E31+'Octubre '!E31+Noviembre!E31+'Diciembre '!E31</f>
        <v>0</v>
      </c>
      <c r="F31" s="30">
        <f>+Enero!F31+Febrero!F31+'Marzo '!F31+'Abril '!F31+'Mayo '!F31+Junio!F31+Julio!F31+Agosto!F31+Septiembre!F31+'Octubre '!F31+Noviembre!F31+'Diciembre '!F31</f>
        <v>0</v>
      </c>
      <c r="G31" s="30">
        <f>+Enero!G31+Febrero!G31+'Marzo '!G31+'Abril '!G31+'Mayo '!G31+Junio!G31+Julio!G31+Agosto!G31+Septiembre!G31+'Octubre '!G31+Noviembre!G31+'Diciembre '!G31</f>
        <v>0</v>
      </c>
      <c r="H31" s="30">
        <f>+Enero!H31+Febrero!H31+'Marzo '!H31+'Abril '!H31+'Mayo '!H31+Junio!H31+Julio!H31+Agosto!H31+Septiembre!H31+'Octubre '!H31+Noviembre!H31+'Diciembre '!H31</f>
        <v>0</v>
      </c>
      <c r="I31" s="30">
        <f>+Enero!I31+Febrero!I31+'Marzo '!I31+'Abril '!I31+'Mayo '!I31+Junio!I31+Julio!I31+Agosto!I31+Septiembre!I31+'Octubre '!I31+Noviembre!I31+'Diciembre '!I31</f>
        <v>0</v>
      </c>
      <c r="J31" s="30">
        <f>+Enero!J31+Febrero!J31+'Marzo '!J31+'Abril '!J31+'Mayo '!J31+Junio!J31+Julio!J31+Agosto!J31+Septiembre!J31+'Octubre '!J31+Noviembre!J31+'Diciembre '!J31</f>
        <v>0</v>
      </c>
      <c r="K31" s="30">
        <f>+Enero!K31+Febrero!K31+'Marzo '!K31+'Abril '!K31+'Mayo '!K31+Junio!K31+Julio!K31+Agosto!K31+Septiembre!K31+'Octubre '!K31+Noviembre!K31+'Diciembre '!K31</f>
        <v>0</v>
      </c>
      <c r="L31" s="30">
        <f>+Enero!L31+Febrero!L31+'Marzo '!L31+'Abril '!L31+'Mayo '!L31+Junio!L31+Julio!L31+Agosto!L31+Septiembre!L31+'Octubre '!L31+Noviembre!L31+'Diciembre '!L31</f>
        <v>0</v>
      </c>
      <c r="M31" s="30">
        <f>+Enero!M31+Febrero!M31+'Marzo '!M31+'Abril '!M31+'Mayo '!M31+Junio!M31+Julio!M31+Agosto!M31+Septiembre!M31+'Octubre '!M31+Noviembre!M31+'Diciembre '!M31</f>
        <v>0</v>
      </c>
      <c r="N31" s="30">
        <f>+Enero!N31+Febrero!N31+'Marzo '!N31+'Abril '!N31+'Mayo '!N31+Junio!N31+Julio!N31+Agosto!N31+Septiembre!N31+'Octubre '!N31+Noviembre!N31+'Diciembre '!N31</f>
        <v>0</v>
      </c>
      <c r="O31" s="30">
        <f>+Enero!O31+Febrero!O31+'Marzo '!O31+'Abril '!O31+'Mayo '!O31+Junio!O31+Julio!O31+Agosto!O31+Septiembre!O31+'Octubre '!O31+Noviembre!O31+'Diciembre '!O31</f>
        <v>0</v>
      </c>
      <c r="P31" s="30">
        <f>+Enero!P31+Febrero!P31+'Marzo '!P31+'Abril '!P31+'Mayo '!P31+Junio!P31+Julio!P31+Agosto!P31+Septiembre!P31+'Octubre '!P31+Noviembre!P31+'Diciembre '!P31</f>
        <v>0</v>
      </c>
      <c r="Q31" s="30">
        <f>+Enero!Q31+Febrero!Q31+'Marzo '!Q31+'Abril '!Q31+'Mayo '!Q31+Junio!Q31+Julio!Q31+Agosto!Q31+Septiembre!Q31+'Octubre '!Q31+Noviembre!Q31+'Diciembre '!Q31</f>
        <v>0</v>
      </c>
      <c r="R31" s="30">
        <f>+Enero!R31+Febrero!R31+'Marzo '!R31+'Abril '!R31+'Mayo '!R31+Junio!R31+Julio!R31+Agosto!R31+Septiembre!R31+'Octubre '!R31+Noviembre!R31+'Diciembre '!R31</f>
        <v>0</v>
      </c>
      <c r="S31" s="30">
        <f>+Enero!S31+Febrero!S31+'Marzo '!S31+'Abril '!S31+'Mayo '!S31+Junio!S31+Julio!S31+Agosto!S31+Septiembre!S31+'Octubre '!S31+Noviembre!S31+'Diciembre '!S31</f>
        <v>0</v>
      </c>
      <c r="T31" s="30">
        <f>+Enero!T31+Febrero!T31+'Marzo '!T31+'Abril '!T31+'Mayo '!T31+Junio!T31+Julio!T31+Agosto!T31+Septiembre!T31+'Octubre '!T31+Noviembre!T31+'Diciembre '!T31</f>
        <v>0</v>
      </c>
      <c r="U31" s="30">
        <f>+Enero!U31+Febrero!U31+'Marzo '!U31+'Abril '!U31+'Mayo '!U31+Junio!U31+Julio!U31+Agosto!U31+Septiembre!U31+'Octubre '!U31+Noviembre!U31+'Diciembre '!U31</f>
        <v>0</v>
      </c>
      <c r="V31" s="30">
        <f>+Enero!V31+Febrero!V31+'Marzo '!V31+'Abril '!V31+'Mayo '!V31+Junio!V31+Julio!V31+Agosto!V31+Septiembre!V31+'Octubre '!V31+Noviembre!V31+'Diciembre '!V31</f>
        <v>0</v>
      </c>
      <c r="W31" s="30">
        <f>+Enero!W31+Febrero!W31+'Marzo '!W31+'Abril '!W31+'Mayo '!W31+Junio!W31+Julio!W31+Agosto!W31+Septiembre!W31+'Octubre '!W31+Noviembre!W31+'Diciembre '!W31</f>
        <v>0</v>
      </c>
      <c r="X31" s="36">
        <f t="shared" si="0"/>
        <v>0</v>
      </c>
      <c r="Y31" s="30">
        <f>+Enero!Y31+Febrero!Y31+'Marzo '!Y31+'Abril '!Y31+'Mayo '!Y31+Junio!Y31+Julio!Y31+Agosto!Y31+Septiembre!Y31+'Octubre '!Y31+Noviembre!Y31+'Diciembre '!Y31</f>
        <v>0</v>
      </c>
      <c r="Z31" s="30">
        <f>+Enero!Z31+Febrero!Z31+'Marzo '!Z31+'Abril '!Z31+'Mayo '!Z31+Junio!Z31+Julio!Z31+Agosto!Z31+Septiembre!Z31+'Octubre '!Z31+Noviembre!Z31+'Diciembre '!Z31</f>
        <v>0</v>
      </c>
      <c r="AA31" s="30">
        <f>+Enero!AA31+Febrero!AA31+'Marzo '!AA31+'Abril '!AA31+'Mayo '!AA31+Junio!AA31+Julio!AA31+Agosto!AA31+Septiembre!AA31+'Octubre '!AA31+Noviembre!AA31+'Diciembre '!AA31</f>
        <v>0</v>
      </c>
      <c r="AB31" s="38">
        <f t="shared" si="1"/>
        <v>0</v>
      </c>
      <c r="AC31" s="30">
        <f>+Enero!AC31+Febrero!AC31+'Marzo '!AC31+'Abril '!AC31+'Mayo '!AC31+Junio!AC31+Julio!AC31+Agosto!AC31+Septiembre!AC31+'Octubre '!AC31+Noviembre!AC31+'Diciembre '!AC31</f>
        <v>0</v>
      </c>
      <c r="AD31" s="30">
        <f>+Enero!AD31+Febrero!AD31+'Marzo '!AD31+'Abril '!AD31+'Mayo '!AD31+Junio!AD31+Julio!AD31+Agosto!AD31+Septiembre!AD31+'Octubre '!AD31+Noviembre!AD31+'Diciembre '!AD31</f>
        <v>0</v>
      </c>
      <c r="AE31" s="30">
        <f>+Enero!AE31+Febrero!AE31+'Marzo '!AE31+'Abril '!AE31+'Mayo '!AE31+Junio!AE31+Julio!AE31+Agosto!AE31+Septiembre!AE31+'Octubre '!AE31+Noviembre!AE31+'Diciembre '!AE31</f>
        <v>0</v>
      </c>
      <c r="AF31" s="30">
        <f>+Enero!AF31+Febrero!AF31+'Marzo '!AF31+'Abril '!AF31+'Mayo '!AF31+Junio!AF31+Julio!AF31+Agosto!AF31+Septiembre!AF31+'Octubre '!AF31+Noviembre!AF31+'Diciembre '!AF31</f>
        <v>0</v>
      </c>
      <c r="AG31" s="30">
        <f>+Enero!AG31+Febrero!AG31+'Marzo '!AG31+'Abril '!AG31+'Mayo '!AG31+Junio!AG31+Julio!AG31+Agosto!AG31+Septiembre!AG31+'Octubre '!AG31+Noviembre!AG31+'Diciembre '!AG31</f>
        <v>0</v>
      </c>
      <c r="AH31" s="30">
        <f>+Enero!AH31+Febrero!AH31+'Marzo '!AH31+'Abril '!AH31+'Mayo '!AH31+Junio!AH31+Julio!AH31+Agosto!AH31+Septiembre!AH31+'Octubre '!AH31+Noviembre!AH31+'Diciembre '!AH31</f>
        <v>0</v>
      </c>
      <c r="AI31" s="30">
        <f>+Enero!AI31+Febrero!AI31+'Marzo '!AI31+'Abril '!AI31+'Mayo '!AI31+Junio!AI31+Julio!AI31+Agosto!AI31+Septiembre!AI31+'Octubre '!AI31+Noviembre!AI31+'Diciembre '!AI31</f>
        <v>0</v>
      </c>
      <c r="AJ31" s="30">
        <f>+Enero!AJ31+Febrero!AJ31+'Marzo '!AJ31+'Abril '!AJ31+'Mayo '!AJ31+Junio!AJ31+Julio!AJ31+Agosto!AJ31+Septiembre!AJ31+'Octubre '!AJ31+Noviembre!AJ31+'Diciembre '!AJ31</f>
        <v>0</v>
      </c>
      <c r="AK31" s="30">
        <f>+Enero!AK31+Febrero!AK31+'Marzo '!AK31+'Abril '!AK31+'Mayo '!AK31+Junio!AK31+Julio!AK31+Agosto!AK31+Septiembre!AK31+'Octubre '!AK31+Noviembre!AK31+'Diciembre '!AK31</f>
        <v>0</v>
      </c>
      <c r="AL31" s="30">
        <f>+Enero!AL31+Febrero!AL31+'Marzo '!AL31+'Abril '!AL31+'Mayo '!AL31+Junio!AL31+Julio!AL31+Agosto!AL31+Septiembre!AL31+'Octubre '!AL31+Noviembre!AL31+'Diciembre '!AL31</f>
        <v>0</v>
      </c>
      <c r="AM31" s="30">
        <f>+Enero!AM31+Febrero!AM31+'Marzo '!AM31+'Abril '!AM31+'Mayo '!AM31+Junio!AM31+Julio!AM31+Agosto!AM31+Septiembre!AM31+'Octubre '!AM31+Noviembre!AM31+'Diciembre '!AM31</f>
        <v>0</v>
      </c>
      <c r="AN31" s="30">
        <f>+Enero!AN31+Febrero!AN31+'Marzo '!AN31+'Abril '!AN31+'Mayo '!AN31+Junio!AN31+Julio!AN31+Agosto!AN31+Septiembre!AN31+'Octubre '!AN31+Noviembre!AN31+'Diciembre '!AN31</f>
        <v>0</v>
      </c>
      <c r="AO31" s="42"/>
      <c r="AP31" s="30">
        <f>+Enero!AP31+Febrero!AP31+'Marzo '!AP31+'Abril '!AP31+'Mayo '!AP31+Junio!AP31+Julio!AP31+Agosto!AP31+Septiembre!AP31+'Octubre '!AP31+Noviembre!AP31+'Diciembre '!AP31</f>
        <v>0</v>
      </c>
      <c r="AQ31" s="61"/>
      <c r="AR31" s="60"/>
      <c r="AS31" s="61"/>
      <c r="AT31" s="60"/>
      <c r="AU31" s="61"/>
      <c r="AV31" s="62"/>
      <c r="AW31" s="63"/>
      <c r="AX31" s="64"/>
      <c r="AY31" s="48" t="str">
        <f t="shared" si="2"/>
        <v/>
      </c>
      <c r="BF31" s="6"/>
      <c r="BG31" s="6"/>
      <c r="BH31" s="6"/>
      <c r="BI31" s="6"/>
      <c r="BJ31" s="6"/>
      <c r="BK31" s="6"/>
      <c r="BL31" s="6"/>
      <c r="BM31" s="6"/>
      <c r="BN31" s="6"/>
      <c r="BO31" s="6"/>
      <c r="BP31" s="49" t="str">
        <f t="shared" si="3"/>
        <v/>
      </c>
      <c r="BQ31" s="50" t="str">
        <f t="shared" si="4"/>
        <v/>
      </c>
      <c r="BR31" s="50" t="str">
        <f t="shared" si="5"/>
        <v/>
      </c>
      <c r="BS31" s="50" t="str">
        <f t="shared" si="6"/>
        <v/>
      </c>
      <c r="BT31" s="50" t="str">
        <f t="shared" si="7"/>
        <v/>
      </c>
      <c r="BU31" s="50" t="str">
        <f t="shared" si="8"/>
        <v/>
      </c>
      <c r="BV31" s="72" t="str">
        <f t="shared" si="16"/>
        <v/>
      </c>
      <c r="BW31" s="53"/>
      <c r="BX31" s="54">
        <f t="shared" si="9"/>
        <v>0</v>
      </c>
      <c r="BY31" s="54">
        <f t="shared" si="10"/>
        <v>0</v>
      </c>
      <c r="BZ31" s="54">
        <f t="shared" si="11"/>
        <v>0</v>
      </c>
      <c r="CA31" s="54">
        <f t="shared" si="12"/>
        <v>0</v>
      </c>
      <c r="CB31" s="54">
        <f t="shared" si="13"/>
        <v>0</v>
      </c>
      <c r="CC31" s="54" t="str">
        <f t="shared" si="14"/>
        <v/>
      </c>
      <c r="CD31" s="54">
        <f t="shared" si="17"/>
        <v>0</v>
      </c>
      <c r="CY31" s="16"/>
      <c r="CZ31" s="16"/>
    </row>
    <row r="32" spans="1:104" s="15" customFormat="1" ht="11.25" x14ac:dyDescent="0.15">
      <c r="A32" s="55" t="s">
        <v>77</v>
      </c>
      <c r="B32" s="29">
        <f t="shared" si="15"/>
        <v>2536</v>
      </c>
      <c r="C32" s="30">
        <f>+Enero!C32+Febrero!C32+'Marzo '!C32+'Abril '!C32+'Mayo '!C32+Junio!C32+Julio!C32+Agosto!C32+Septiembre!C32+'Octubre '!C32+Noviembre!C32+'Diciembre '!C32</f>
        <v>4</v>
      </c>
      <c r="D32" s="30">
        <f>+Enero!D32+Febrero!D32+'Marzo '!D32+'Abril '!D32+'Mayo '!D32+Junio!D32+Julio!D32+Agosto!D32+Septiembre!D32+'Octubre '!D32+Noviembre!D32+'Diciembre '!D32</f>
        <v>52</v>
      </c>
      <c r="E32" s="30">
        <f>+Enero!E32+Febrero!E32+'Marzo '!E32+'Abril '!E32+'Mayo '!E32+Junio!E32+Julio!E32+Agosto!E32+Septiembre!E32+'Octubre '!E32+Noviembre!E32+'Diciembre '!E32</f>
        <v>75</v>
      </c>
      <c r="F32" s="30">
        <f>+Enero!F32+Febrero!F32+'Marzo '!F32+'Abril '!F32+'Mayo '!F32+Junio!F32+Julio!F32+Agosto!F32+Septiembre!F32+'Octubre '!F32+Noviembre!F32+'Diciembre '!F32</f>
        <v>196</v>
      </c>
      <c r="G32" s="30">
        <f>+Enero!G32+Febrero!G32+'Marzo '!G32+'Abril '!G32+'Mayo '!G32+Junio!G32+Julio!G32+Agosto!G32+Septiembre!G32+'Octubre '!G32+Noviembre!G32+'Diciembre '!G32</f>
        <v>127</v>
      </c>
      <c r="H32" s="30">
        <f>+Enero!H32+Febrero!H32+'Marzo '!H32+'Abril '!H32+'Mayo '!H32+Junio!H32+Julio!H32+Agosto!H32+Septiembre!H32+'Octubre '!H32+Noviembre!H32+'Diciembre '!H32</f>
        <v>154</v>
      </c>
      <c r="I32" s="30">
        <f>+Enero!I32+Febrero!I32+'Marzo '!I32+'Abril '!I32+'Mayo '!I32+Junio!I32+Julio!I32+Agosto!I32+Septiembre!I32+'Octubre '!I32+Noviembre!I32+'Diciembre '!I32</f>
        <v>186</v>
      </c>
      <c r="J32" s="30">
        <f>+Enero!J32+Febrero!J32+'Marzo '!J32+'Abril '!J32+'Mayo '!J32+Junio!J32+Julio!J32+Agosto!J32+Septiembre!J32+'Octubre '!J32+Noviembre!J32+'Diciembre '!J32</f>
        <v>244</v>
      </c>
      <c r="K32" s="30">
        <f>+Enero!K32+Febrero!K32+'Marzo '!K32+'Abril '!K32+'Mayo '!K32+Junio!K32+Julio!K32+Agosto!K32+Septiembre!K32+'Octubre '!K32+Noviembre!K32+'Diciembre '!K32</f>
        <v>292</v>
      </c>
      <c r="L32" s="30">
        <f>+Enero!L32+Febrero!L32+'Marzo '!L32+'Abril '!L32+'Mayo '!L32+Junio!L32+Julio!L32+Agosto!L32+Septiembre!L32+'Octubre '!L32+Noviembre!L32+'Diciembre '!L32</f>
        <v>307</v>
      </c>
      <c r="M32" s="30">
        <f>+Enero!M32+Febrero!M32+'Marzo '!M32+'Abril '!M32+'Mayo '!M32+Junio!M32+Julio!M32+Agosto!M32+Septiembre!M32+'Octubre '!M32+Noviembre!M32+'Diciembre '!M32</f>
        <v>290</v>
      </c>
      <c r="N32" s="30">
        <f>+Enero!N32+Febrero!N32+'Marzo '!N32+'Abril '!N32+'Mayo '!N32+Junio!N32+Julio!N32+Agosto!N32+Septiembre!N32+'Octubre '!N32+Noviembre!N32+'Diciembre '!N32</f>
        <v>221</v>
      </c>
      <c r="O32" s="30">
        <f>+Enero!O32+Febrero!O32+'Marzo '!O32+'Abril '!O32+'Mayo '!O32+Junio!O32+Julio!O32+Agosto!O32+Septiembre!O32+'Octubre '!O32+Noviembre!O32+'Diciembre '!O32</f>
        <v>200</v>
      </c>
      <c r="P32" s="30">
        <f>+Enero!P32+Febrero!P32+'Marzo '!P32+'Abril '!P32+'Mayo '!P32+Junio!P32+Julio!P32+Agosto!P32+Septiembre!P32+'Octubre '!P32+Noviembre!P32+'Diciembre '!P32</f>
        <v>96</v>
      </c>
      <c r="Q32" s="30">
        <f>+Enero!Q32+Febrero!Q32+'Marzo '!Q32+'Abril '!Q32+'Mayo '!Q32+Junio!Q32+Julio!Q32+Agosto!Q32+Septiembre!Q32+'Octubre '!Q32+Noviembre!Q32+'Diciembre '!Q32</f>
        <v>52</v>
      </c>
      <c r="R32" s="30">
        <f>+Enero!R32+Febrero!R32+'Marzo '!R32+'Abril '!R32+'Mayo '!R32+Junio!R32+Julio!R32+Agosto!R32+Septiembre!R32+'Octubre '!R32+Noviembre!R32+'Diciembre '!R32</f>
        <v>31</v>
      </c>
      <c r="S32" s="30">
        <f>+Enero!S32+Febrero!S32+'Marzo '!S32+'Abril '!S32+'Mayo '!S32+Junio!S32+Julio!S32+Agosto!S32+Septiembre!S32+'Octubre '!S32+Noviembre!S32+'Diciembre '!S32</f>
        <v>9</v>
      </c>
      <c r="T32" s="30">
        <f>+Enero!T32+Febrero!T32+'Marzo '!T32+'Abril '!T32+'Mayo '!T32+Junio!T32+Julio!T32+Agosto!T32+Septiembre!T32+'Octubre '!T32+Noviembre!T32+'Diciembre '!T32</f>
        <v>131</v>
      </c>
      <c r="U32" s="30">
        <f>+Enero!U32+Febrero!U32+'Marzo '!U32+'Abril '!U32+'Mayo '!U32+Junio!U32+Julio!U32+Agosto!U32+Septiembre!U32+'Octubre '!U32+Noviembre!U32+'Diciembre '!U32</f>
        <v>2405</v>
      </c>
      <c r="V32" s="30">
        <f>+Enero!V32+Febrero!V32+'Marzo '!V32+'Abril '!V32+'Mayo '!V32+Junio!V32+Julio!V32+Agosto!V32+Septiembre!V32+'Octubre '!V32+Noviembre!V32+'Diciembre '!V32</f>
        <v>1027</v>
      </c>
      <c r="W32" s="30">
        <f>+Enero!W32+Febrero!W32+'Marzo '!W32+'Abril '!W32+'Mayo '!W32+Junio!W32+Julio!W32+Agosto!W32+Septiembre!W32+'Octubre '!W32+Noviembre!W32+'Diciembre '!W32</f>
        <v>1509</v>
      </c>
      <c r="X32" s="36">
        <f t="shared" si="0"/>
        <v>167</v>
      </c>
      <c r="Y32" s="30">
        <f>+Enero!Y32+Febrero!Y32+'Marzo '!Y32+'Abril '!Y32+'Mayo '!Y32+Junio!Y32+Julio!Y32+Agosto!Y32+Septiembre!Y32+'Octubre '!Y32+Noviembre!Y32+'Diciembre '!Y32</f>
        <v>167</v>
      </c>
      <c r="Z32" s="30">
        <f>+Enero!Z32+Febrero!Z32+'Marzo '!Z32+'Abril '!Z32+'Mayo '!Z32+Junio!Z32+Julio!Z32+Agosto!Z32+Septiembre!Z32+'Octubre '!Z32+Noviembre!Z32+'Diciembre '!Z32</f>
        <v>0</v>
      </c>
      <c r="AA32" s="30">
        <f>+Enero!AA32+Febrero!AA32+'Marzo '!AA32+'Abril '!AA32+'Mayo '!AA32+Junio!AA32+Julio!AA32+Agosto!AA32+Septiembre!AA32+'Octubre '!AA32+Noviembre!AA32+'Diciembre '!AA32</f>
        <v>0</v>
      </c>
      <c r="AB32" s="38">
        <f t="shared" si="1"/>
        <v>614</v>
      </c>
      <c r="AC32" s="30">
        <f>+Enero!AC32+Febrero!AC32+'Marzo '!AC32+'Abril '!AC32+'Mayo '!AC32+Junio!AC32+Julio!AC32+Agosto!AC32+Septiembre!AC32+'Octubre '!AC32+Noviembre!AC32+'Diciembre '!AC32</f>
        <v>613</v>
      </c>
      <c r="AD32" s="30">
        <f>+Enero!AD32+Febrero!AD32+'Marzo '!AD32+'Abril '!AD32+'Mayo '!AD32+Junio!AD32+Julio!AD32+Agosto!AD32+Septiembre!AD32+'Octubre '!AD32+Noviembre!AD32+'Diciembre '!AD32</f>
        <v>0</v>
      </c>
      <c r="AE32" s="30">
        <f>+Enero!AE32+Febrero!AE32+'Marzo '!AE32+'Abril '!AE32+'Mayo '!AE32+Junio!AE32+Julio!AE32+Agosto!AE32+Septiembre!AE32+'Octubre '!AE32+Noviembre!AE32+'Diciembre '!AE32</f>
        <v>1</v>
      </c>
      <c r="AF32" s="30">
        <f>+Enero!AF32+Febrero!AF32+'Marzo '!AF32+'Abril '!AF32+'Mayo '!AF32+Junio!AF32+Julio!AF32+Agosto!AF32+Septiembre!AF32+'Octubre '!AF32+Noviembre!AF32+'Diciembre '!AF32</f>
        <v>263</v>
      </c>
      <c r="AG32" s="30">
        <f>+Enero!AG32+Febrero!AG32+'Marzo '!AG32+'Abril '!AG32+'Mayo '!AG32+Junio!AG32+Julio!AG32+Agosto!AG32+Septiembre!AG32+'Octubre '!AG32+Noviembre!AG32+'Diciembre '!AG32</f>
        <v>45</v>
      </c>
      <c r="AH32" s="30">
        <f>+Enero!AH32+Febrero!AH32+'Marzo '!AH32+'Abril '!AH32+'Mayo '!AH32+Junio!AH32+Julio!AH32+Agosto!AH32+Septiembre!AH32+'Octubre '!AH32+Noviembre!AH32+'Diciembre '!AH32</f>
        <v>63</v>
      </c>
      <c r="AI32" s="30">
        <f>+Enero!AI32+Febrero!AI32+'Marzo '!AI32+'Abril '!AI32+'Mayo '!AI32+Junio!AI32+Julio!AI32+Agosto!AI32+Septiembre!AI32+'Octubre '!AI32+Noviembre!AI32+'Diciembre '!AI32</f>
        <v>532</v>
      </c>
      <c r="AJ32" s="30">
        <f>+Enero!AJ32+Febrero!AJ32+'Marzo '!AJ32+'Abril '!AJ32+'Mayo '!AJ32+Junio!AJ32+Julio!AJ32+Agosto!AJ32+Septiembre!AJ32+'Octubre '!AJ32+Noviembre!AJ32+'Diciembre '!AJ32</f>
        <v>4083</v>
      </c>
      <c r="AK32" s="30">
        <f>+Enero!AK32+Febrero!AK32+'Marzo '!AK32+'Abril '!AK32+'Mayo '!AK32+Junio!AK32+Julio!AK32+Agosto!AK32+Septiembre!AK32+'Octubre '!AK32+Noviembre!AK32+'Diciembre '!AK32</f>
        <v>2</v>
      </c>
      <c r="AL32" s="30">
        <f>+Enero!AL32+Febrero!AL32+'Marzo '!AL32+'Abril '!AL32+'Mayo '!AL32+Junio!AL32+Julio!AL32+Agosto!AL32+Septiembre!AL32+'Octubre '!AL32+Noviembre!AL32+'Diciembre '!AL32</f>
        <v>0</v>
      </c>
      <c r="AM32" s="30">
        <f>+Enero!AM32+Febrero!AM32+'Marzo '!AM32+'Abril '!AM32+'Mayo '!AM32+Junio!AM32+Julio!AM32+Agosto!AM32+Septiembre!AM32+'Octubre '!AM32+Noviembre!AM32+'Diciembre '!AM32</f>
        <v>0</v>
      </c>
      <c r="AN32" s="30">
        <f>+Enero!AN32+Febrero!AN32+'Marzo '!AN32+'Abril '!AN32+'Mayo '!AN32+Junio!AN32+Julio!AN32+Agosto!AN32+Septiembre!AN32+'Octubre '!AN32+Noviembre!AN32+'Diciembre '!AN32</f>
        <v>64</v>
      </c>
      <c r="AO32" s="42"/>
      <c r="AP32" s="30">
        <f>+Enero!AP32+Febrero!AP32+'Marzo '!AP32+'Abril '!AP32+'Mayo '!AP32+Junio!AP32+Julio!AP32+Agosto!AP32+Septiembre!AP32+'Octubre '!AP32+Noviembre!AP32+'Diciembre '!AP32</f>
        <v>248</v>
      </c>
      <c r="AQ32" s="61"/>
      <c r="AR32" s="60"/>
      <c r="AS32" s="61"/>
      <c r="AT32" s="60"/>
      <c r="AU32" s="61"/>
      <c r="AV32" s="62"/>
      <c r="AW32" s="63"/>
      <c r="AX32" s="64"/>
      <c r="AY32" s="48" t="str">
        <f t="shared" si="2"/>
        <v/>
      </c>
      <c r="BF32" s="6"/>
      <c r="BG32" s="6"/>
      <c r="BH32" s="6"/>
      <c r="BI32" s="6"/>
      <c r="BJ32" s="6"/>
      <c r="BK32" s="6"/>
      <c r="BL32" s="6"/>
      <c r="BM32" s="6"/>
      <c r="BN32" s="6"/>
      <c r="BO32" s="6"/>
      <c r="BP32" s="49" t="str">
        <f t="shared" si="3"/>
        <v/>
      </c>
      <c r="BQ32" s="50" t="str">
        <f t="shared" si="4"/>
        <v/>
      </c>
      <c r="BR32" s="50" t="str">
        <f t="shared" si="5"/>
        <v/>
      </c>
      <c r="BS32" s="50" t="str">
        <f t="shared" si="6"/>
        <v/>
      </c>
      <c r="BT32" s="50" t="str">
        <f t="shared" si="7"/>
        <v/>
      </c>
      <c r="BU32" s="50" t="str">
        <f t="shared" si="8"/>
        <v/>
      </c>
      <c r="BV32" s="72" t="str">
        <f t="shared" si="16"/>
        <v/>
      </c>
      <c r="BW32" s="53"/>
      <c r="BX32" s="54">
        <f t="shared" si="9"/>
        <v>0</v>
      </c>
      <c r="BY32" s="54">
        <f t="shared" si="10"/>
        <v>0</v>
      </c>
      <c r="BZ32" s="54">
        <f t="shared" si="11"/>
        <v>0</v>
      </c>
      <c r="CA32" s="54">
        <f t="shared" si="12"/>
        <v>0</v>
      </c>
      <c r="CB32" s="54">
        <f t="shared" si="13"/>
        <v>0</v>
      </c>
      <c r="CC32" s="54">
        <f t="shared" si="14"/>
        <v>0</v>
      </c>
      <c r="CD32" s="54">
        <f t="shared" si="17"/>
        <v>0</v>
      </c>
      <c r="CY32" s="16"/>
      <c r="CZ32" s="16"/>
    </row>
    <row r="33" spans="1:104" s="15" customFormat="1" ht="11.25" x14ac:dyDescent="0.15">
      <c r="A33" s="55" t="s">
        <v>78</v>
      </c>
      <c r="B33" s="29">
        <f t="shared" si="15"/>
        <v>0</v>
      </c>
      <c r="C33" s="30">
        <f>+Enero!C33+Febrero!C33+'Marzo '!C33+'Abril '!C33+'Mayo '!C33+Junio!C33+Julio!C33+Agosto!C33+Septiembre!C33+'Octubre '!C33+Noviembre!C33+'Diciembre '!C33</f>
        <v>0</v>
      </c>
      <c r="D33" s="30">
        <f>+Enero!D33+Febrero!D33+'Marzo '!D33+'Abril '!D33+'Mayo '!D33+Junio!D33+Julio!D33+Agosto!D33+Septiembre!D33+'Octubre '!D33+Noviembre!D33+'Diciembre '!D33</f>
        <v>0</v>
      </c>
      <c r="E33" s="30">
        <f>+Enero!E33+Febrero!E33+'Marzo '!E33+'Abril '!E33+'Mayo '!E33+Junio!E33+Julio!E33+Agosto!E33+Septiembre!E33+'Octubre '!E33+Noviembre!E33+'Diciembre '!E33</f>
        <v>0</v>
      </c>
      <c r="F33" s="30">
        <f>+Enero!F33+Febrero!F33+'Marzo '!F33+'Abril '!F33+'Mayo '!F33+Junio!F33+Julio!F33+Agosto!F33+Septiembre!F33+'Octubre '!F33+Noviembre!F33+'Diciembre '!F33</f>
        <v>0</v>
      </c>
      <c r="G33" s="30">
        <f>+Enero!G33+Febrero!G33+'Marzo '!G33+'Abril '!G33+'Mayo '!G33+Junio!G33+Julio!G33+Agosto!G33+Septiembre!G33+'Octubre '!G33+Noviembre!G33+'Diciembre '!G33</f>
        <v>0</v>
      </c>
      <c r="H33" s="30">
        <f>+Enero!H33+Febrero!H33+'Marzo '!H33+'Abril '!H33+'Mayo '!H33+Junio!H33+Julio!H33+Agosto!H33+Septiembre!H33+'Octubre '!H33+Noviembre!H33+'Diciembre '!H33</f>
        <v>0</v>
      </c>
      <c r="I33" s="30">
        <f>+Enero!I33+Febrero!I33+'Marzo '!I33+'Abril '!I33+'Mayo '!I33+Junio!I33+Julio!I33+Agosto!I33+Septiembre!I33+'Octubre '!I33+Noviembre!I33+'Diciembre '!I33</f>
        <v>0</v>
      </c>
      <c r="J33" s="30">
        <f>+Enero!J33+Febrero!J33+'Marzo '!J33+'Abril '!J33+'Mayo '!J33+Junio!J33+Julio!J33+Agosto!J33+Septiembre!J33+'Octubre '!J33+Noviembre!J33+'Diciembre '!J33</f>
        <v>0</v>
      </c>
      <c r="K33" s="30">
        <f>+Enero!K33+Febrero!K33+'Marzo '!K33+'Abril '!K33+'Mayo '!K33+Junio!K33+Julio!K33+Agosto!K33+Septiembre!K33+'Octubre '!K33+Noviembre!K33+'Diciembre '!K33</f>
        <v>0</v>
      </c>
      <c r="L33" s="30">
        <f>+Enero!L33+Febrero!L33+'Marzo '!L33+'Abril '!L33+'Mayo '!L33+Junio!L33+Julio!L33+Agosto!L33+Septiembre!L33+'Octubre '!L33+Noviembre!L33+'Diciembre '!L33</f>
        <v>0</v>
      </c>
      <c r="M33" s="30">
        <f>+Enero!M33+Febrero!M33+'Marzo '!M33+'Abril '!M33+'Mayo '!M33+Junio!M33+Julio!M33+Agosto!M33+Septiembre!M33+'Octubre '!M33+Noviembre!M33+'Diciembre '!M33</f>
        <v>0</v>
      </c>
      <c r="N33" s="30">
        <f>+Enero!N33+Febrero!N33+'Marzo '!N33+'Abril '!N33+'Mayo '!N33+Junio!N33+Julio!N33+Agosto!N33+Septiembre!N33+'Octubre '!N33+Noviembre!N33+'Diciembre '!N33</f>
        <v>0</v>
      </c>
      <c r="O33" s="30">
        <f>+Enero!O33+Febrero!O33+'Marzo '!O33+'Abril '!O33+'Mayo '!O33+Junio!O33+Julio!O33+Agosto!O33+Septiembre!O33+'Octubre '!O33+Noviembre!O33+'Diciembre '!O33</f>
        <v>0</v>
      </c>
      <c r="P33" s="30">
        <f>+Enero!P33+Febrero!P33+'Marzo '!P33+'Abril '!P33+'Mayo '!P33+Junio!P33+Julio!P33+Agosto!P33+Septiembre!P33+'Octubre '!P33+Noviembre!P33+'Diciembre '!P33</f>
        <v>0</v>
      </c>
      <c r="Q33" s="30">
        <f>+Enero!Q33+Febrero!Q33+'Marzo '!Q33+'Abril '!Q33+'Mayo '!Q33+Junio!Q33+Julio!Q33+Agosto!Q33+Septiembre!Q33+'Octubre '!Q33+Noviembre!Q33+'Diciembre '!Q33</f>
        <v>0</v>
      </c>
      <c r="R33" s="30">
        <f>+Enero!R33+Febrero!R33+'Marzo '!R33+'Abril '!R33+'Mayo '!R33+Junio!R33+Julio!R33+Agosto!R33+Septiembre!R33+'Octubre '!R33+Noviembre!R33+'Diciembre '!R33</f>
        <v>0</v>
      </c>
      <c r="S33" s="30">
        <f>+Enero!S33+Febrero!S33+'Marzo '!S33+'Abril '!S33+'Mayo '!S33+Junio!S33+Julio!S33+Agosto!S33+Septiembre!S33+'Octubre '!S33+Noviembre!S33+'Diciembre '!S33</f>
        <v>0</v>
      </c>
      <c r="T33" s="30">
        <f>+Enero!T33+Febrero!T33+'Marzo '!T33+'Abril '!T33+'Mayo '!T33+Junio!T33+Julio!T33+Agosto!T33+Septiembre!T33+'Octubre '!T33+Noviembre!T33+'Diciembre '!T33</f>
        <v>0</v>
      </c>
      <c r="U33" s="30">
        <f>+Enero!U33+Febrero!U33+'Marzo '!U33+'Abril '!U33+'Mayo '!U33+Junio!U33+Julio!U33+Agosto!U33+Septiembre!U33+'Octubre '!U33+Noviembre!U33+'Diciembre '!U33</f>
        <v>0</v>
      </c>
      <c r="V33" s="30">
        <f>+Enero!V33+Febrero!V33+'Marzo '!V33+'Abril '!V33+'Mayo '!V33+Junio!V33+Julio!V33+Agosto!V33+Septiembre!V33+'Octubre '!V33+Noviembre!V33+'Diciembre '!V33</f>
        <v>0</v>
      </c>
      <c r="W33" s="30">
        <f>+Enero!W33+Febrero!W33+'Marzo '!W33+'Abril '!W33+'Mayo '!W33+Junio!W33+Julio!W33+Agosto!W33+Septiembre!W33+'Octubre '!W33+Noviembre!W33+'Diciembre '!W33</f>
        <v>0</v>
      </c>
      <c r="X33" s="36">
        <f t="shared" si="0"/>
        <v>0</v>
      </c>
      <c r="Y33" s="30">
        <f>+Enero!Y33+Febrero!Y33+'Marzo '!Y33+'Abril '!Y33+'Mayo '!Y33+Junio!Y33+Julio!Y33+Agosto!Y33+Septiembre!Y33+'Octubre '!Y33+Noviembre!Y33+'Diciembre '!Y33</f>
        <v>0</v>
      </c>
      <c r="Z33" s="30">
        <f>+Enero!Z33+Febrero!Z33+'Marzo '!Z33+'Abril '!Z33+'Mayo '!Z33+Junio!Z33+Julio!Z33+Agosto!Z33+Septiembre!Z33+'Octubre '!Z33+Noviembre!Z33+'Diciembre '!Z33</f>
        <v>0</v>
      </c>
      <c r="AA33" s="30">
        <f>+Enero!AA33+Febrero!AA33+'Marzo '!AA33+'Abril '!AA33+'Mayo '!AA33+Junio!AA33+Julio!AA33+Agosto!AA33+Septiembre!AA33+'Octubre '!AA33+Noviembre!AA33+'Diciembre '!AA33</f>
        <v>0</v>
      </c>
      <c r="AB33" s="38">
        <f t="shared" si="1"/>
        <v>0</v>
      </c>
      <c r="AC33" s="30">
        <f>+Enero!AC33+Febrero!AC33+'Marzo '!AC33+'Abril '!AC33+'Mayo '!AC33+Junio!AC33+Julio!AC33+Agosto!AC33+Septiembre!AC33+'Octubre '!AC33+Noviembre!AC33+'Diciembre '!AC33</f>
        <v>0</v>
      </c>
      <c r="AD33" s="30">
        <f>+Enero!AD33+Febrero!AD33+'Marzo '!AD33+'Abril '!AD33+'Mayo '!AD33+Junio!AD33+Julio!AD33+Agosto!AD33+Septiembre!AD33+'Octubre '!AD33+Noviembre!AD33+'Diciembre '!AD33</f>
        <v>0</v>
      </c>
      <c r="AE33" s="30">
        <f>+Enero!AE33+Febrero!AE33+'Marzo '!AE33+'Abril '!AE33+'Mayo '!AE33+Junio!AE33+Julio!AE33+Agosto!AE33+Septiembre!AE33+'Octubre '!AE33+Noviembre!AE33+'Diciembre '!AE33</f>
        <v>0</v>
      </c>
      <c r="AF33" s="30">
        <f>+Enero!AF33+Febrero!AF33+'Marzo '!AF33+'Abril '!AF33+'Mayo '!AF33+Junio!AF33+Julio!AF33+Agosto!AF33+Septiembre!AF33+'Octubre '!AF33+Noviembre!AF33+'Diciembre '!AF33</f>
        <v>0</v>
      </c>
      <c r="AG33" s="30">
        <f>+Enero!AG33+Febrero!AG33+'Marzo '!AG33+'Abril '!AG33+'Mayo '!AG33+Junio!AG33+Julio!AG33+Agosto!AG33+Septiembre!AG33+'Octubre '!AG33+Noviembre!AG33+'Diciembre '!AG33</f>
        <v>0</v>
      </c>
      <c r="AH33" s="30">
        <f>+Enero!AH33+Febrero!AH33+'Marzo '!AH33+'Abril '!AH33+'Mayo '!AH33+Junio!AH33+Julio!AH33+Agosto!AH33+Septiembre!AH33+'Octubre '!AH33+Noviembre!AH33+'Diciembre '!AH33</f>
        <v>0</v>
      </c>
      <c r="AI33" s="30">
        <f>+Enero!AI33+Febrero!AI33+'Marzo '!AI33+'Abril '!AI33+'Mayo '!AI33+Junio!AI33+Julio!AI33+Agosto!AI33+Septiembre!AI33+'Octubre '!AI33+Noviembre!AI33+'Diciembre '!AI33</f>
        <v>0</v>
      </c>
      <c r="AJ33" s="30">
        <f>+Enero!AJ33+Febrero!AJ33+'Marzo '!AJ33+'Abril '!AJ33+'Mayo '!AJ33+Junio!AJ33+Julio!AJ33+Agosto!AJ33+Septiembre!AJ33+'Octubre '!AJ33+Noviembre!AJ33+'Diciembre '!AJ33</f>
        <v>0</v>
      </c>
      <c r="AK33" s="30">
        <f>+Enero!AK33+Febrero!AK33+'Marzo '!AK33+'Abril '!AK33+'Mayo '!AK33+Junio!AK33+Julio!AK33+Agosto!AK33+Septiembre!AK33+'Octubre '!AK33+Noviembre!AK33+'Diciembre '!AK33</f>
        <v>0</v>
      </c>
      <c r="AL33" s="30">
        <f>+Enero!AL33+Febrero!AL33+'Marzo '!AL33+'Abril '!AL33+'Mayo '!AL33+Junio!AL33+Julio!AL33+Agosto!AL33+Septiembre!AL33+'Octubre '!AL33+Noviembre!AL33+'Diciembre '!AL33</f>
        <v>0</v>
      </c>
      <c r="AM33" s="30">
        <f>+Enero!AM33+Febrero!AM33+'Marzo '!AM33+'Abril '!AM33+'Mayo '!AM33+Junio!AM33+Julio!AM33+Agosto!AM33+Septiembre!AM33+'Octubre '!AM33+Noviembre!AM33+'Diciembre '!AM33</f>
        <v>0</v>
      </c>
      <c r="AN33" s="30">
        <f>+Enero!AN33+Febrero!AN33+'Marzo '!AN33+'Abril '!AN33+'Mayo '!AN33+Junio!AN33+Julio!AN33+Agosto!AN33+Septiembre!AN33+'Octubre '!AN33+Noviembre!AN33+'Diciembre '!AN33</f>
        <v>0</v>
      </c>
      <c r="AO33" s="42"/>
      <c r="AP33" s="30">
        <f>+Enero!AP33+Febrero!AP33+'Marzo '!AP33+'Abril '!AP33+'Mayo '!AP33+Junio!AP33+Julio!AP33+Agosto!AP33+Septiembre!AP33+'Octubre '!AP33+Noviembre!AP33+'Diciembre '!AP33</f>
        <v>0</v>
      </c>
      <c r="AQ33" s="61"/>
      <c r="AR33" s="60"/>
      <c r="AS33" s="61"/>
      <c r="AT33" s="60"/>
      <c r="AU33" s="61"/>
      <c r="AV33" s="62"/>
      <c r="AW33" s="63"/>
      <c r="AX33" s="64"/>
      <c r="AY33" s="48" t="str">
        <f t="shared" si="2"/>
        <v/>
      </c>
      <c r="BF33" s="6"/>
      <c r="BG33" s="6"/>
      <c r="BH33" s="6"/>
      <c r="BI33" s="6"/>
      <c r="BJ33" s="6"/>
      <c r="BK33" s="6"/>
      <c r="BL33" s="6"/>
      <c r="BM33" s="6"/>
      <c r="BN33" s="6"/>
      <c r="BO33" s="6"/>
      <c r="BP33" s="49" t="str">
        <f t="shared" si="3"/>
        <v/>
      </c>
      <c r="BQ33" s="50" t="str">
        <f t="shared" si="4"/>
        <v/>
      </c>
      <c r="BR33" s="50" t="str">
        <f t="shared" si="5"/>
        <v/>
      </c>
      <c r="BS33" s="50" t="str">
        <f t="shared" si="6"/>
        <v/>
      </c>
      <c r="BT33" s="50" t="str">
        <f t="shared" si="7"/>
        <v/>
      </c>
      <c r="BU33" s="50" t="str">
        <f t="shared" si="8"/>
        <v/>
      </c>
      <c r="BV33" s="72" t="str">
        <f t="shared" si="16"/>
        <v/>
      </c>
      <c r="BW33" s="53"/>
      <c r="BX33" s="54">
        <f t="shared" si="9"/>
        <v>0</v>
      </c>
      <c r="BY33" s="54">
        <f t="shared" si="10"/>
        <v>0</v>
      </c>
      <c r="BZ33" s="54">
        <f t="shared" si="11"/>
        <v>0</v>
      </c>
      <c r="CA33" s="54">
        <f t="shared" si="12"/>
        <v>0</v>
      </c>
      <c r="CB33" s="54">
        <f t="shared" si="13"/>
        <v>0</v>
      </c>
      <c r="CC33" s="54" t="str">
        <f t="shared" si="14"/>
        <v/>
      </c>
      <c r="CD33" s="54">
        <f t="shared" si="17"/>
        <v>0</v>
      </c>
      <c r="CY33" s="16"/>
      <c r="CZ33" s="16"/>
    </row>
    <row r="34" spans="1:104" s="15" customFormat="1" ht="11.25" x14ac:dyDescent="0.15">
      <c r="A34" s="55" t="s">
        <v>79</v>
      </c>
      <c r="B34" s="29">
        <f>SUM(C34:E34)</f>
        <v>719</v>
      </c>
      <c r="C34" s="30">
        <f>+Enero!C34+Febrero!C34+'Marzo '!C34+'Abril '!C34+'Mayo '!C34+Junio!C34+Julio!C34+Agosto!C34+Septiembre!C34+'Octubre '!C34+Noviembre!C34+'Diciembre '!C34</f>
        <v>274</v>
      </c>
      <c r="D34" s="30">
        <f>+Enero!D34+Febrero!D34+'Marzo '!D34+'Abril '!D34+'Mayo '!D34+Junio!D34+Julio!D34+Agosto!D34+Septiembre!D34+'Octubre '!D34+Noviembre!D34+'Diciembre '!D34</f>
        <v>295</v>
      </c>
      <c r="E34" s="30">
        <f>+Enero!E34+Febrero!E34+'Marzo '!E34+'Abril '!E34+'Mayo '!E34+Junio!E34+Julio!E34+Agosto!E34+Septiembre!E34+'Octubre '!E34+Noviembre!E34+'Diciembre '!E34</f>
        <v>150</v>
      </c>
      <c r="F34" s="30">
        <f>+Enero!F34+Febrero!F34+'Marzo '!F34+'Abril '!F34+'Mayo '!F34+Junio!F34+Julio!F34+Agosto!F34+Septiembre!F34+'Octubre '!F34+Noviembre!F34+'Diciembre '!F34</f>
        <v>0</v>
      </c>
      <c r="G34" s="30">
        <f>+Enero!G34+Febrero!G34+'Marzo '!G34+'Abril '!G34+'Mayo '!G34+Junio!G34+Julio!G34+Agosto!G34+Septiembre!G34+'Octubre '!G34+Noviembre!G34+'Diciembre '!G34</f>
        <v>0</v>
      </c>
      <c r="H34" s="30">
        <f>+Enero!H34+Febrero!H34+'Marzo '!H34+'Abril '!H34+'Mayo '!H34+Junio!H34+Julio!H34+Agosto!H34+Septiembre!H34+'Octubre '!H34+Noviembre!H34+'Diciembre '!H34</f>
        <v>0</v>
      </c>
      <c r="I34" s="30">
        <f>+Enero!I34+Febrero!I34+'Marzo '!I34+'Abril '!I34+'Mayo '!I34+Junio!I34+Julio!I34+Agosto!I34+Septiembre!I34+'Octubre '!I34+Noviembre!I34+'Diciembre '!I34</f>
        <v>0</v>
      </c>
      <c r="J34" s="30">
        <f>+Enero!J34+Febrero!J34+'Marzo '!J34+'Abril '!J34+'Mayo '!J34+Junio!J34+Julio!J34+Agosto!J34+Septiembre!J34+'Octubre '!J34+Noviembre!J34+'Diciembre '!J34</f>
        <v>0</v>
      </c>
      <c r="K34" s="30">
        <f>+Enero!K34+Febrero!K34+'Marzo '!K34+'Abril '!K34+'Mayo '!K34+Junio!K34+Julio!K34+Agosto!K34+Septiembre!K34+'Octubre '!K34+Noviembre!K34+'Diciembre '!K34</f>
        <v>0</v>
      </c>
      <c r="L34" s="30">
        <f>+Enero!L34+Febrero!L34+'Marzo '!L34+'Abril '!L34+'Mayo '!L34+Junio!L34+Julio!L34+Agosto!L34+Septiembre!L34+'Octubre '!L34+Noviembre!L34+'Diciembre '!L34</f>
        <v>0</v>
      </c>
      <c r="M34" s="30">
        <f>+Enero!M34+Febrero!M34+'Marzo '!M34+'Abril '!M34+'Mayo '!M34+Junio!M34+Julio!M34+Agosto!M34+Septiembre!M34+'Octubre '!M34+Noviembre!M34+'Diciembre '!M34</f>
        <v>0</v>
      </c>
      <c r="N34" s="30">
        <f>+Enero!N34+Febrero!N34+'Marzo '!N34+'Abril '!N34+'Mayo '!N34+Junio!N34+Julio!N34+Agosto!N34+Septiembre!N34+'Octubre '!N34+Noviembre!N34+'Diciembre '!N34</f>
        <v>0</v>
      </c>
      <c r="O34" s="30">
        <f>+Enero!O34+Febrero!O34+'Marzo '!O34+'Abril '!O34+'Mayo '!O34+Junio!O34+Julio!O34+Agosto!O34+Septiembre!O34+'Octubre '!O34+Noviembre!O34+'Diciembre '!O34</f>
        <v>0</v>
      </c>
      <c r="P34" s="30">
        <f>+Enero!P34+Febrero!P34+'Marzo '!P34+'Abril '!P34+'Mayo '!P34+Junio!P34+Julio!P34+Agosto!P34+Septiembre!P34+'Octubre '!P34+Noviembre!P34+'Diciembre '!P34</f>
        <v>0</v>
      </c>
      <c r="Q34" s="30">
        <f>+Enero!Q34+Febrero!Q34+'Marzo '!Q34+'Abril '!Q34+'Mayo '!Q34+Junio!Q34+Julio!Q34+Agosto!Q34+Septiembre!Q34+'Octubre '!Q34+Noviembre!Q34+'Diciembre '!Q34</f>
        <v>0</v>
      </c>
      <c r="R34" s="30">
        <f>+Enero!R34+Febrero!R34+'Marzo '!R34+'Abril '!R34+'Mayo '!R34+Junio!R34+Julio!R34+Agosto!R34+Septiembre!R34+'Octubre '!R34+Noviembre!R34+'Diciembre '!R34</f>
        <v>0</v>
      </c>
      <c r="S34" s="30">
        <f>+Enero!S34+Febrero!S34+'Marzo '!S34+'Abril '!S34+'Mayo '!S34+Junio!S34+Julio!S34+Agosto!S34+Septiembre!S34+'Octubre '!S34+Noviembre!S34+'Diciembre '!S34</f>
        <v>0</v>
      </c>
      <c r="T34" s="30">
        <f>+Enero!T34+Febrero!T34+'Marzo '!T34+'Abril '!T34+'Mayo '!T34+Junio!T34+Julio!T34+Agosto!T34+Septiembre!T34+'Octubre '!T34+Noviembre!T34+'Diciembre '!T34</f>
        <v>719</v>
      </c>
      <c r="U34" s="30">
        <f>+Enero!U34+Febrero!U34+'Marzo '!U34+'Abril '!U34+'Mayo '!U34+Junio!U34+Julio!U34+Agosto!U34+Septiembre!U34+'Octubre '!U34+Noviembre!U34+'Diciembre '!U34</f>
        <v>0</v>
      </c>
      <c r="V34" s="30">
        <f>+Enero!V34+Febrero!V34+'Marzo '!V34+'Abril '!V34+'Mayo '!V34+Junio!V34+Julio!V34+Agosto!V34+Septiembre!V34+'Octubre '!V34+Noviembre!V34+'Diciembre '!V34</f>
        <v>531</v>
      </c>
      <c r="W34" s="30">
        <f>+Enero!W34+Febrero!W34+'Marzo '!W34+'Abril '!W34+'Mayo '!W34+Junio!W34+Julio!W34+Agosto!W34+Septiembre!W34+'Octubre '!W34+Noviembre!W34+'Diciembre '!W34</f>
        <v>188</v>
      </c>
      <c r="X34" s="36">
        <f t="shared" si="0"/>
        <v>431</v>
      </c>
      <c r="Y34" s="30">
        <f>+Enero!Y34+Febrero!Y34+'Marzo '!Y34+'Abril '!Y34+'Mayo '!Y34+Junio!Y34+Julio!Y34+Agosto!Y34+Septiembre!Y34+'Octubre '!Y34+Noviembre!Y34+'Diciembre '!Y34</f>
        <v>427</v>
      </c>
      <c r="Z34" s="30">
        <f>+Enero!Z34+Febrero!Z34+'Marzo '!Z34+'Abril '!Z34+'Mayo '!Z34+Junio!Z34+Julio!Z34+Agosto!Z34+Septiembre!Z34+'Octubre '!Z34+Noviembre!Z34+'Diciembre '!Z34</f>
        <v>0</v>
      </c>
      <c r="AA34" s="30">
        <f>+Enero!AA34+Febrero!AA34+'Marzo '!AA34+'Abril '!AA34+'Mayo '!AA34+Junio!AA34+Julio!AA34+Agosto!AA34+Septiembre!AA34+'Octubre '!AA34+Noviembre!AA34+'Diciembre '!AA34</f>
        <v>4</v>
      </c>
      <c r="AB34" s="38">
        <f t="shared" si="1"/>
        <v>0</v>
      </c>
      <c r="AC34" s="30">
        <f>+Enero!AC34+Febrero!AC34+'Marzo '!AC34+'Abril '!AC34+'Mayo '!AC34+Junio!AC34+Julio!AC34+Agosto!AC34+Septiembre!AC34+'Octubre '!AC34+Noviembre!AC34+'Diciembre '!AC34</f>
        <v>0</v>
      </c>
      <c r="AD34" s="30">
        <f>+Enero!AD34+Febrero!AD34+'Marzo '!AD34+'Abril '!AD34+'Mayo '!AD34+Junio!AD34+Julio!AD34+Agosto!AD34+Septiembre!AD34+'Octubre '!AD34+Noviembre!AD34+'Diciembre '!AD34</f>
        <v>0</v>
      </c>
      <c r="AE34" s="30">
        <f>+Enero!AE34+Febrero!AE34+'Marzo '!AE34+'Abril '!AE34+'Mayo '!AE34+Junio!AE34+Julio!AE34+Agosto!AE34+Septiembre!AE34+'Octubre '!AE34+Noviembre!AE34+'Diciembre '!AE34</f>
        <v>0</v>
      </c>
      <c r="AF34" s="30">
        <f>+Enero!AF34+Febrero!AF34+'Marzo '!AF34+'Abril '!AF34+'Mayo '!AF34+Junio!AF34+Julio!AF34+Agosto!AF34+Septiembre!AF34+'Octubre '!AF34+Noviembre!AF34+'Diciembre '!AF34</f>
        <v>325</v>
      </c>
      <c r="AG34" s="30">
        <f>+Enero!AG34+Febrero!AG34+'Marzo '!AG34+'Abril '!AG34+'Mayo '!AG34+Junio!AG34+Julio!AG34+Agosto!AG34+Septiembre!AG34+'Octubre '!AG34+Noviembre!AG34+'Diciembre '!AG34</f>
        <v>0</v>
      </c>
      <c r="AH34" s="30">
        <f>+Enero!AH34+Febrero!AH34+'Marzo '!AH34+'Abril '!AH34+'Mayo '!AH34+Junio!AH34+Julio!AH34+Agosto!AH34+Septiembre!AH34+'Octubre '!AH34+Noviembre!AH34+'Diciembre '!AH34</f>
        <v>108</v>
      </c>
      <c r="AI34" s="30">
        <f>+Enero!AI34+Febrero!AI34+'Marzo '!AI34+'Abril '!AI34+'Mayo '!AI34+Junio!AI34+Julio!AI34+Agosto!AI34+Septiembre!AI34+'Octubre '!AI34+Noviembre!AI34+'Diciembre '!AI34</f>
        <v>0</v>
      </c>
      <c r="AJ34" s="30">
        <f>+Enero!AJ34+Febrero!AJ34+'Marzo '!AJ34+'Abril '!AJ34+'Mayo '!AJ34+Junio!AJ34+Julio!AJ34+Agosto!AJ34+Septiembre!AJ34+'Octubre '!AJ34+Noviembre!AJ34+'Diciembre '!AJ34</f>
        <v>0</v>
      </c>
      <c r="AK34" s="30">
        <f>+Enero!AK34+Febrero!AK34+'Marzo '!AK34+'Abril '!AK34+'Mayo '!AK34+Junio!AK34+Julio!AK34+Agosto!AK34+Septiembre!AK34+'Octubre '!AK34+Noviembre!AK34+'Diciembre '!AK34</f>
        <v>8</v>
      </c>
      <c r="AL34" s="30">
        <f>+Enero!AL34+Febrero!AL34+'Marzo '!AL34+'Abril '!AL34+'Mayo '!AL34+Junio!AL34+Julio!AL34+Agosto!AL34+Septiembre!AL34+'Octubre '!AL34+Noviembre!AL34+'Diciembre '!AL34</f>
        <v>4</v>
      </c>
      <c r="AM34" s="30">
        <f>+Enero!AM34+Febrero!AM34+'Marzo '!AM34+'Abril '!AM34+'Mayo '!AM34+Junio!AM34+Julio!AM34+Agosto!AM34+Septiembre!AM34+'Octubre '!AM34+Noviembre!AM34+'Diciembre '!AM34</f>
        <v>286</v>
      </c>
      <c r="AN34" s="30">
        <f>+Enero!AN34+Febrero!AN34+'Marzo '!AN34+'Abril '!AN34+'Mayo '!AN34+Junio!AN34+Julio!AN34+Agosto!AN34+Septiembre!AN34+'Octubre '!AN34+Noviembre!AN34+'Diciembre '!AN34</f>
        <v>0</v>
      </c>
      <c r="AO34" s="42"/>
      <c r="AP34" s="30">
        <f>+Enero!AP34+Febrero!AP34+'Marzo '!AP34+'Abril '!AP34+'Mayo '!AP34+Junio!AP34+Julio!AP34+Agosto!AP34+Septiembre!AP34+'Octubre '!AP34+Noviembre!AP34+'Diciembre '!AP34</f>
        <v>0</v>
      </c>
      <c r="AQ34" s="61"/>
      <c r="AR34" s="60"/>
      <c r="AS34" s="61"/>
      <c r="AT34" s="60"/>
      <c r="AU34" s="61"/>
      <c r="AV34" s="62"/>
      <c r="AW34" s="63"/>
      <c r="AX34" s="64"/>
      <c r="AY34" s="48" t="str">
        <f t="shared" si="2"/>
        <v/>
      </c>
      <c r="BF34" s="6"/>
      <c r="BG34" s="6"/>
      <c r="BH34" s="6"/>
      <c r="BI34" s="6"/>
      <c r="BJ34" s="6"/>
      <c r="BK34" s="6"/>
      <c r="BL34" s="6"/>
      <c r="BM34" s="6"/>
      <c r="BN34" s="6"/>
      <c r="BO34" s="6"/>
      <c r="BP34" s="49" t="str">
        <f t="shared" si="3"/>
        <v/>
      </c>
      <c r="BQ34" s="50" t="str">
        <f t="shared" si="4"/>
        <v/>
      </c>
      <c r="BR34" s="50" t="str">
        <f t="shared" si="5"/>
        <v/>
      </c>
      <c r="BS34" s="50" t="str">
        <f t="shared" si="6"/>
        <v/>
      </c>
      <c r="BT34" s="50" t="str">
        <f t="shared" si="7"/>
        <v/>
      </c>
      <c r="BU34" s="50" t="str">
        <f t="shared" si="8"/>
        <v/>
      </c>
      <c r="BV34" s="72" t="str">
        <f t="shared" si="16"/>
        <v/>
      </c>
      <c r="BW34" s="53"/>
      <c r="BX34" s="54">
        <f t="shared" si="9"/>
        <v>0</v>
      </c>
      <c r="BY34" s="54">
        <f t="shared" si="10"/>
        <v>0</v>
      </c>
      <c r="BZ34" s="54">
        <f t="shared" si="11"/>
        <v>0</v>
      </c>
      <c r="CA34" s="54">
        <f t="shared" si="12"/>
        <v>0</v>
      </c>
      <c r="CB34" s="54">
        <f t="shared" si="13"/>
        <v>0</v>
      </c>
      <c r="CC34" s="54">
        <f t="shared" si="14"/>
        <v>0</v>
      </c>
      <c r="CD34" s="54">
        <f t="shared" si="17"/>
        <v>0</v>
      </c>
      <c r="CY34" s="16"/>
      <c r="CZ34" s="16"/>
    </row>
    <row r="35" spans="1:104" s="15" customFormat="1" ht="11.25" x14ac:dyDescent="0.15">
      <c r="A35" s="55" t="s">
        <v>80</v>
      </c>
      <c r="B35" s="29">
        <f>SUM(F35:S35)</f>
        <v>3837</v>
      </c>
      <c r="C35" s="30">
        <f>+Enero!C35+Febrero!C35+'Marzo '!C35+'Abril '!C35+'Mayo '!C35+Junio!C35+Julio!C35+Agosto!C35+Septiembre!C35+'Octubre '!C35+Noviembre!C35+'Diciembre '!C35</f>
        <v>0</v>
      </c>
      <c r="D35" s="30">
        <f>+Enero!D35+Febrero!D35+'Marzo '!D35+'Abril '!D35+'Mayo '!D35+Junio!D35+Julio!D35+Agosto!D35+Septiembre!D35+'Octubre '!D35+Noviembre!D35+'Diciembre '!D35</f>
        <v>0</v>
      </c>
      <c r="E35" s="30">
        <f>+Enero!E35+Febrero!E35+'Marzo '!E35+'Abril '!E35+'Mayo '!E35+Junio!E35+Julio!E35+Agosto!E35+Septiembre!E35+'Octubre '!E35+Noviembre!E35+'Diciembre '!E35</f>
        <v>0</v>
      </c>
      <c r="F35" s="30">
        <f>+Enero!F35+Febrero!F35+'Marzo '!F35+'Abril '!F35+'Mayo '!F35+Junio!F35+Julio!F35+Agosto!F35+Septiembre!F35+'Octubre '!F35+Noviembre!F35+'Diciembre '!F35</f>
        <v>92</v>
      </c>
      <c r="G35" s="30">
        <f>+Enero!G35+Febrero!G35+'Marzo '!G35+'Abril '!G35+'Mayo '!G35+Junio!G35+Julio!G35+Agosto!G35+Septiembre!G35+'Octubre '!G35+Noviembre!G35+'Diciembre '!G35</f>
        <v>102</v>
      </c>
      <c r="H35" s="30">
        <f>+Enero!H35+Febrero!H35+'Marzo '!H35+'Abril '!H35+'Mayo '!H35+Junio!H35+Julio!H35+Agosto!H35+Septiembre!H35+'Octubre '!H35+Noviembre!H35+'Diciembre '!H35</f>
        <v>109</v>
      </c>
      <c r="I35" s="30">
        <f>+Enero!I35+Febrero!I35+'Marzo '!I35+'Abril '!I35+'Mayo '!I35+Junio!I35+Julio!I35+Agosto!I35+Septiembre!I35+'Octubre '!I35+Noviembre!I35+'Diciembre '!I35</f>
        <v>115</v>
      </c>
      <c r="J35" s="30">
        <f>+Enero!J35+Febrero!J35+'Marzo '!J35+'Abril '!J35+'Mayo '!J35+Junio!J35+Julio!J35+Agosto!J35+Septiembre!J35+'Octubre '!J35+Noviembre!J35+'Diciembre '!J35</f>
        <v>233</v>
      </c>
      <c r="K35" s="30">
        <f>+Enero!K35+Febrero!K35+'Marzo '!K35+'Abril '!K35+'Mayo '!K35+Junio!K35+Julio!K35+Agosto!K35+Septiembre!K35+'Octubre '!K35+Noviembre!K35+'Diciembre '!K35</f>
        <v>307</v>
      </c>
      <c r="L35" s="30">
        <f>+Enero!L35+Febrero!L35+'Marzo '!L35+'Abril '!L35+'Mayo '!L35+Junio!L35+Julio!L35+Agosto!L35+Septiembre!L35+'Octubre '!L35+Noviembre!L35+'Diciembre '!L35</f>
        <v>443</v>
      </c>
      <c r="M35" s="30">
        <f>+Enero!M35+Febrero!M35+'Marzo '!M35+'Abril '!M35+'Mayo '!M35+Junio!M35+Julio!M35+Agosto!M35+Septiembre!M35+'Octubre '!M35+Noviembre!M35+'Diciembre '!M35</f>
        <v>397</v>
      </c>
      <c r="N35" s="30">
        <f>+Enero!N35+Febrero!N35+'Marzo '!N35+'Abril '!N35+'Mayo '!N35+Junio!N35+Julio!N35+Agosto!N35+Septiembre!N35+'Octubre '!N35+Noviembre!N35+'Diciembre '!N35</f>
        <v>434</v>
      </c>
      <c r="O35" s="30">
        <f>+Enero!O35+Febrero!O35+'Marzo '!O35+'Abril '!O35+'Mayo '!O35+Junio!O35+Julio!O35+Agosto!O35+Septiembre!O35+'Octubre '!O35+Noviembre!O35+'Diciembre '!O35</f>
        <v>426</v>
      </c>
      <c r="P35" s="30">
        <f>+Enero!P35+Febrero!P35+'Marzo '!P35+'Abril '!P35+'Mayo '!P35+Junio!P35+Julio!P35+Agosto!P35+Septiembre!P35+'Octubre '!P35+Noviembre!P35+'Diciembre '!P35</f>
        <v>389</v>
      </c>
      <c r="Q35" s="30">
        <f>+Enero!Q35+Febrero!Q35+'Marzo '!Q35+'Abril '!Q35+'Mayo '!Q35+Junio!Q35+Julio!Q35+Agosto!Q35+Septiembre!Q35+'Octubre '!Q35+Noviembre!Q35+'Diciembre '!Q35</f>
        <v>350</v>
      </c>
      <c r="R35" s="30">
        <f>+Enero!R35+Febrero!R35+'Marzo '!R35+'Abril '!R35+'Mayo '!R35+Junio!R35+Julio!R35+Agosto!R35+Septiembre!R35+'Octubre '!R35+Noviembre!R35+'Diciembre '!R35</f>
        <v>231</v>
      </c>
      <c r="S35" s="30">
        <f>+Enero!S35+Febrero!S35+'Marzo '!S35+'Abril '!S35+'Mayo '!S35+Junio!S35+Julio!S35+Agosto!S35+Septiembre!S35+'Octubre '!S35+Noviembre!S35+'Diciembre '!S35</f>
        <v>209</v>
      </c>
      <c r="T35" s="30">
        <f>+Enero!T35+Febrero!T35+'Marzo '!T35+'Abril '!T35+'Mayo '!T35+Junio!T35+Julio!T35+Agosto!T35+Septiembre!T35+'Octubre '!T35+Noviembre!T35+'Diciembre '!T35</f>
        <v>0</v>
      </c>
      <c r="U35" s="30">
        <f>+Enero!U35+Febrero!U35+'Marzo '!U35+'Abril '!U35+'Mayo '!U35+Junio!U35+Julio!U35+Agosto!U35+Septiembre!U35+'Octubre '!U35+Noviembre!U35+'Diciembre '!U35</f>
        <v>3837</v>
      </c>
      <c r="V35" s="30">
        <f>+Enero!V35+Febrero!V35+'Marzo '!V35+'Abril '!V35+'Mayo '!V35+Junio!V35+Julio!V35+Agosto!V35+Septiembre!V35+'Octubre '!V35+Noviembre!V35+'Diciembre '!V35</f>
        <v>1500</v>
      </c>
      <c r="W35" s="30">
        <f>+Enero!W35+Febrero!W35+'Marzo '!W35+'Abril '!W35+'Mayo '!W35+Junio!W35+Julio!W35+Agosto!W35+Septiembre!W35+'Octubre '!W35+Noviembre!W35+'Diciembre '!W35</f>
        <v>2337</v>
      </c>
      <c r="X35" s="76"/>
      <c r="Y35" s="30">
        <f>+Enero!Y35+Febrero!Y35+'Marzo '!Y35+'Abril '!Y35+'Mayo '!Y35+Junio!Y35+Julio!Y35+Agosto!Y35+Septiembre!Y35+'Octubre '!Y35+Noviembre!Y35+'Diciembre '!Y35</f>
        <v>0</v>
      </c>
      <c r="Z35" s="30">
        <f>+Enero!Z35+Febrero!Z35+'Marzo '!Z35+'Abril '!Z35+'Mayo '!Z35+Junio!Z35+Julio!Z35+Agosto!Z35+Septiembre!Z35+'Octubre '!Z35+Noviembre!Z35+'Diciembre '!Z35</f>
        <v>0</v>
      </c>
      <c r="AA35" s="30">
        <f>+Enero!AA35+Febrero!AA35+'Marzo '!AA35+'Abril '!AA35+'Mayo '!AA35+Junio!AA35+Julio!AA35+Agosto!AA35+Septiembre!AA35+'Octubre '!AA35+Noviembre!AA35+'Diciembre '!AA35</f>
        <v>0</v>
      </c>
      <c r="AB35" s="38">
        <f t="shared" si="1"/>
        <v>2736</v>
      </c>
      <c r="AC35" s="30">
        <f>+Enero!AC35+Febrero!AC35+'Marzo '!AC35+'Abril '!AC35+'Mayo '!AC35+Junio!AC35+Julio!AC35+Agosto!AC35+Septiembre!AC35+'Octubre '!AC35+Noviembre!AC35+'Diciembre '!AC35</f>
        <v>2736</v>
      </c>
      <c r="AD35" s="30">
        <f>+Enero!AD35+Febrero!AD35+'Marzo '!AD35+'Abril '!AD35+'Mayo '!AD35+Junio!AD35+Julio!AD35+Agosto!AD35+Septiembre!AD35+'Octubre '!AD35+Noviembre!AD35+'Diciembre '!AD35</f>
        <v>0</v>
      </c>
      <c r="AE35" s="30">
        <f>+Enero!AE35+Febrero!AE35+'Marzo '!AE35+'Abril '!AE35+'Mayo '!AE35+Junio!AE35+Julio!AE35+Agosto!AE35+Septiembre!AE35+'Octubre '!AE35+Noviembre!AE35+'Diciembre '!AE35</f>
        <v>0</v>
      </c>
      <c r="AF35" s="30">
        <f>+Enero!AF35+Febrero!AF35+'Marzo '!AF35+'Abril '!AF35+'Mayo '!AF35+Junio!AF35+Julio!AF35+Agosto!AF35+Septiembre!AF35+'Octubre '!AF35+Noviembre!AF35+'Diciembre '!AF35</f>
        <v>1842</v>
      </c>
      <c r="AG35" s="30">
        <f>+Enero!AG35+Febrero!AG35+'Marzo '!AG35+'Abril '!AG35+'Mayo '!AG35+Junio!AG35+Julio!AG35+Agosto!AG35+Septiembre!AG35+'Octubre '!AG35+Noviembre!AG35+'Diciembre '!AG35</f>
        <v>659</v>
      </c>
      <c r="AH35" s="30">
        <f>+Enero!AH35+Febrero!AH35+'Marzo '!AH35+'Abril '!AH35+'Mayo '!AH35+Junio!AH35+Julio!AH35+Agosto!AH35+Septiembre!AH35+'Octubre '!AH35+Noviembre!AH35+'Diciembre '!AH35</f>
        <v>0</v>
      </c>
      <c r="AI35" s="30">
        <f>+Enero!AI35+Febrero!AI35+'Marzo '!AI35+'Abril '!AI35+'Mayo '!AI35+Junio!AI35+Julio!AI35+Agosto!AI35+Septiembre!AI35+'Octubre '!AI35+Noviembre!AI35+'Diciembre '!AI35</f>
        <v>742</v>
      </c>
      <c r="AJ35" s="30">
        <f>+Enero!AJ35+Febrero!AJ35+'Marzo '!AJ35+'Abril '!AJ35+'Mayo '!AJ35+Junio!AJ35+Julio!AJ35+Agosto!AJ35+Septiembre!AJ35+'Octubre '!AJ35+Noviembre!AJ35+'Diciembre '!AJ35</f>
        <v>9</v>
      </c>
      <c r="AK35" s="30">
        <f>+Enero!AK35+Febrero!AK35+'Marzo '!AK35+'Abril '!AK35+'Mayo '!AK35+Junio!AK35+Julio!AK35+Agosto!AK35+Septiembre!AK35+'Octubre '!AK35+Noviembre!AK35+'Diciembre '!AK35</f>
        <v>0</v>
      </c>
      <c r="AL35" s="30">
        <f>+Enero!AL35+Febrero!AL35+'Marzo '!AL35+'Abril '!AL35+'Mayo '!AL35+Junio!AL35+Julio!AL35+Agosto!AL35+Septiembre!AL35+'Octubre '!AL35+Noviembre!AL35+'Diciembre '!AL35</f>
        <v>225</v>
      </c>
      <c r="AM35" s="30">
        <f>+Enero!AM35+Febrero!AM35+'Marzo '!AM35+'Abril '!AM35+'Mayo '!AM35+Junio!AM35+Julio!AM35+Agosto!AM35+Septiembre!AM35+'Octubre '!AM35+Noviembre!AM35+'Diciembre '!AM35</f>
        <v>0</v>
      </c>
      <c r="AN35" s="30">
        <f>+Enero!AN35+Febrero!AN35+'Marzo '!AN35+'Abril '!AN35+'Mayo '!AN35+Junio!AN35+Julio!AN35+Agosto!AN35+Septiembre!AN35+'Octubre '!AN35+Noviembre!AN35+'Diciembre '!AN35</f>
        <v>568</v>
      </c>
      <c r="AO35" s="42"/>
      <c r="AP35" s="30">
        <f>+Enero!AP35+Febrero!AP35+'Marzo '!AP35+'Abril '!AP35+'Mayo '!AP35+Junio!AP35+Julio!AP35+Agosto!AP35+Septiembre!AP35+'Octubre '!AP35+Noviembre!AP35+'Diciembre '!AP35</f>
        <v>353</v>
      </c>
      <c r="AQ35" s="61"/>
      <c r="AR35" s="60"/>
      <c r="AS35" s="61"/>
      <c r="AT35" s="60"/>
      <c r="AU35" s="61"/>
      <c r="AV35" s="62"/>
      <c r="AW35" s="77"/>
      <c r="AX35" s="64"/>
      <c r="AY35" s="48" t="str">
        <f t="shared" si="2"/>
        <v/>
      </c>
      <c r="BF35" s="6"/>
      <c r="BG35" s="6"/>
      <c r="BH35" s="6"/>
      <c r="BI35" s="6"/>
      <c r="BJ35" s="6"/>
      <c r="BK35" s="6"/>
      <c r="BL35" s="6"/>
      <c r="BM35" s="6"/>
      <c r="BN35" s="6"/>
      <c r="BO35" s="6"/>
      <c r="BP35" s="49" t="str">
        <f t="shared" si="3"/>
        <v/>
      </c>
      <c r="BQ35" s="50" t="str">
        <f t="shared" si="4"/>
        <v/>
      </c>
      <c r="BR35" s="50" t="str">
        <f t="shared" si="5"/>
        <v/>
      </c>
      <c r="BS35" s="50" t="str">
        <f t="shared" si="6"/>
        <v/>
      </c>
      <c r="BT35" s="50" t="str">
        <f t="shared" si="7"/>
        <v/>
      </c>
      <c r="BU35" s="50" t="str">
        <f t="shared" si="8"/>
        <v/>
      </c>
      <c r="BV35" s="72" t="str">
        <f t="shared" si="16"/>
        <v/>
      </c>
      <c r="BW35" s="53"/>
      <c r="BX35" s="54">
        <f t="shared" si="9"/>
        <v>0</v>
      </c>
      <c r="BY35" s="54">
        <f t="shared" si="10"/>
        <v>0</v>
      </c>
      <c r="BZ35" s="54">
        <f t="shared" si="11"/>
        <v>0</v>
      </c>
      <c r="CA35" s="54">
        <f t="shared" si="12"/>
        <v>0</v>
      </c>
      <c r="CB35" s="54">
        <f t="shared" si="13"/>
        <v>0</v>
      </c>
      <c r="CC35" s="54">
        <f t="shared" si="14"/>
        <v>0</v>
      </c>
      <c r="CD35" s="54">
        <f t="shared" si="17"/>
        <v>0</v>
      </c>
      <c r="CY35" s="16"/>
      <c r="CZ35" s="16"/>
    </row>
    <row r="36" spans="1:104" s="15" customFormat="1" ht="11.25" x14ac:dyDescent="0.15">
      <c r="A36" s="55" t="s">
        <v>81</v>
      </c>
      <c r="B36" s="29">
        <f t="shared" si="15"/>
        <v>0</v>
      </c>
      <c r="C36" s="30">
        <f>+Enero!C36+Febrero!C36+'Marzo '!C36+'Abril '!C36+'Mayo '!C36+Junio!C36+Julio!C36+Agosto!C36+Septiembre!C36+'Octubre '!C36+Noviembre!C36+'Diciembre '!C36</f>
        <v>0</v>
      </c>
      <c r="D36" s="30">
        <f>+Enero!D36+Febrero!D36+'Marzo '!D36+'Abril '!D36+'Mayo '!D36+Junio!D36+Julio!D36+Agosto!D36+Septiembre!D36+'Octubre '!D36+Noviembre!D36+'Diciembre '!D36</f>
        <v>0</v>
      </c>
      <c r="E36" s="30">
        <f>+Enero!E36+Febrero!E36+'Marzo '!E36+'Abril '!E36+'Mayo '!E36+Junio!E36+Julio!E36+Agosto!E36+Septiembre!E36+'Octubre '!E36+Noviembre!E36+'Diciembre '!E36</f>
        <v>0</v>
      </c>
      <c r="F36" s="30">
        <f>+Enero!F36+Febrero!F36+'Marzo '!F36+'Abril '!F36+'Mayo '!F36+Junio!F36+Julio!F36+Agosto!F36+Septiembre!F36+'Octubre '!F36+Noviembre!F36+'Diciembre '!F36</f>
        <v>0</v>
      </c>
      <c r="G36" s="30">
        <f>+Enero!G36+Febrero!G36+'Marzo '!G36+'Abril '!G36+'Mayo '!G36+Junio!G36+Julio!G36+Agosto!G36+Septiembre!G36+'Octubre '!G36+Noviembre!G36+'Diciembre '!G36</f>
        <v>0</v>
      </c>
      <c r="H36" s="30">
        <f>+Enero!H36+Febrero!H36+'Marzo '!H36+'Abril '!H36+'Mayo '!H36+Junio!H36+Julio!H36+Agosto!H36+Septiembre!H36+'Octubre '!H36+Noviembre!H36+'Diciembre '!H36</f>
        <v>0</v>
      </c>
      <c r="I36" s="30">
        <f>+Enero!I36+Febrero!I36+'Marzo '!I36+'Abril '!I36+'Mayo '!I36+Junio!I36+Julio!I36+Agosto!I36+Septiembre!I36+'Octubre '!I36+Noviembre!I36+'Diciembre '!I36</f>
        <v>0</v>
      </c>
      <c r="J36" s="30">
        <f>+Enero!J36+Febrero!J36+'Marzo '!J36+'Abril '!J36+'Mayo '!J36+Junio!J36+Julio!J36+Agosto!J36+Septiembre!J36+'Octubre '!J36+Noviembre!J36+'Diciembre '!J36</f>
        <v>0</v>
      </c>
      <c r="K36" s="30">
        <f>+Enero!K36+Febrero!K36+'Marzo '!K36+'Abril '!K36+'Mayo '!K36+Junio!K36+Julio!K36+Agosto!K36+Septiembre!K36+'Octubre '!K36+Noviembre!K36+'Diciembre '!K36</f>
        <v>0</v>
      </c>
      <c r="L36" s="30">
        <f>+Enero!L36+Febrero!L36+'Marzo '!L36+'Abril '!L36+'Mayo '!L36+Junio!L36+Julio!L36+Agosto!L36+Septiembre!L36+'Octubre '!L36+Noviembre!L36+'Diciembre '!L36</f>
        <v>0</v>
      </c>
      <c r="M36" s="30">
        <f>+Enero!M36+Febrero!M36+'Marzo '!M36+'Abril '!M36+'Mayo '!M36+Junio!M36+Julio!M36+Agosto!M36+Septiembre!M36+'Octubre '!M36+Noviembre!M36+'Diciembre '!M36</f>
        <v>0</v>
      </c>
      <c r="N36" s="30">
        <f>+Enero!N36+Febrero!N36+'Marzo '!N36+'Abril '!N36+'Mayo '!N36+Junio!N36+Julio!N36+Agosto!N36+Septiembre!N36+'Octubre '!N36+Noviembre!N36+'Diciembre '!N36</f>
        <v>0</v>
      </c>
      <c r="O36" s="30">
        <f>+Enero!O36+Febrero!O36+'Marzo '!O36+'Abril '!O36+'Mayo '!O36+Junio!O36+Julio!O36+Agosto!O36+Septiembre!O36+'Octubre '!O36+Noviembre!O36+'Diciembre '!O36</f>
        <v>0</v>
      </c>
      <c r="P36" s="30">
        <f>+Enero!P36+Febrero!P36+'Marzo '!P36+'Abril '!P36+'Mayo '!P36+Junio!P36+Julio!P36+Agosto!P36+Septiembre!P36+'Octubre '!P36+Noviembre!P36+'Diciembre '!P36</f>
        <v>0</v>
      </c>
      <c r="Q36" s="30">
        <f>+Enero!Q36+Febrero!Q36+'Marzo '!Q36+'Abril '!Q36+'Mayo '!Q36+Junio!Q36+Julio!Q36+Agosto!Q36+Septiembre!Q36+'Octubre '!Q36+Noviembre!Q36+'Diciembre '!Q36</f>
        <v>0</v>
      </c>
      <c r="R36" s="30">
        <f>+Enero!R36+Febrero!R36+'Marzo '!R36+'Abril '!R36+'Mayo '!R36+Junio!R36+Julio!R36+Agosto!R36+Septiembre!R36+'Octubre '!R36+Noviembre!R36+'Diciembre '!R36</f>
        <v>0</v>
      </c>
      <c r="S36" s="30">
        <f>+Enero!S36+Febrero!S36+'Marzo '!S36+'Abril '!S36+'Mayo '!S36+Junio!S36+Julio!S36+Agosto!S36+Septiembre!S36+'Octubre '!S36+Noviembre!S36+'Diciembre '!S36</f>
        <v>0</v>
      </c>
      <c r="T36" s="30">
        <f>+Enero!T36+Febrero!T36+'Marzo '!T36+'Abril '!T36+'Mayo '!T36+Junio!T36+Julio!T36+Agosto!T36+Septiembre!T36+'Octubre '!T36+Noviembre!T36+'Diciembre '!T36</f>
        <v>0</v>
      </c>
      <c r="U36" s="30">
        <f>+Enero!U36+Febrero!U36+'Marzo '!U36+'Abril '!U36+'Mayo '!U36+Junio!U36+Julio!U36+Agosto!U36+Septiembre!U36+'Octubre '!U36+Noviembre!U36+'Diciembre '!U36</f>
        <v>0</v>
      </c>
      <c r="V36" s="30">
        <f>+Enero!V36+Febrero!V36+'Marzo '!V36+'Abril '!V36+'Mayo '!V36+Junio!V36+Julio!V36+Agosto!V36+Septiembre!V36+'Octubre '!V36+Noviembre!V36+'Diciembre '!V36</f>
        <v>0</v>
      </c>
      <c r="W36" s="30">
        <f>+Enero!W36+Febrero!W36+'Marzo '!W36+'Abril '!W36+'Mayo '!W36+Junio!W36+Julio!W36+Agosto!W36+Septiembre!W36+'Octubre '!W36+Noviembre!W36+'Diciembre '!W36</f>
        <v>0</v>
      </c>
      <c r="X36" s="36">
        <f t="shared" si="0"/>
        <v>0</v>
      </c>
      <c r="Y36" s="30">
        <f>+Enero!Y36+Febrero!Y36+'Marzo '!Y36+'Abril '!Y36+'Mayo '!Y36+Junio!Y36+Julio!Y36+Agosto!Y36+Septiembre!Y36+'Octubre '!Y36+Noviembre!Y36+'Diciembre '!Y36</f>
        <v>0</v>
      </c>
      <c r="Z36" s="30">
        <f>+Enero!Z36+Febrero!Z36+'Marzo '!Z36+'Abril '!Z36+'Mayo '!Z36+Junio!Z36+Julio!Z36+Agosto!Z36+Septiembre!Z36+'Octubre '!Z36+Noviembre!Z36+'Diciembre '!Z36</f>
        <v>0</v>
      </c>
      <c r="AA36" s="30">
        <f>+Enero!AA36+Febrero!AA36+'Marzo '!AA36+'Abril '!AA36+'Mayo '!AA36+Junio!AA36+Julio!AA36+Agosto!AA36+Septiembre!AA36+'Octubre '!AA36+Noviembre!AA36+'Diciembre '!AA36</f>
        <v>0</v>
      </c>
      <c r="AB36" s="38">
        <f t="shared" si="1"/>
        <v>0</v>
      </c>
      <c r="AC36" s="30">
        <f>+Enero!AC36+Febrero!AC36+'Marzo '!AC36+'Abril '!AC36+'Mayo '!AC36+Junio!AC36+Julio!AC36+Agosto!AC36+Septiembre!AC36+'Octubre '!AC36+Noviembre!AC36+'Diciembre '!AC36</f>
        <v>0</v>
      </c>
      <c r="AD36" s="30">
        <f>+Enero!AD36+Febrero!AD36+'Marzo '!AD36+'Abril '!AD36+'Mayo '!AD36+Junio!AD36+Julio!AD36+Agosto!AD36+Septiembre!AD36+'Octubre '!AD36+Noviembre!AD36+'Diciembre '!AD36</f>
        <v>0</v>
      </c>
      <c r="AE36" s="30">
        <f>+Enero!AE36+Febrero!AE36+'Marzo '!AE36+'Abril '!AE36+'Mayo '!AE36+Junio!AE36+Julio!AE36+Agosto!AE36+Septiembre!AE36+'Octubre '!AE36+Noviembre!AE36+'Diciembre '!AE36</f>
        <v>0</v>
      </c>
      <c r="AF36" s="30">
        <f>+Enero!AF36+Febrero!AF36+'Marzo '!AF36+'Abril '!AF36+'Mayo '!AF36+Junio!AF36+Julio!AF36+Agosto!AF36+Septiembre!AF36+'Octubre '!AF36+Noviembre!AF36+'Diciembre '!AF36</f>
        <v>0</v>
      </c>
      <c r="AG36" s="30">
        <f>+Enero!AG36+Febrero!AG36+'Marzo '!AG36+'Abril '!AG36+'Mayo '!AG36+Junio!AG36+Julio!AG36+Agosto!AG36+Septiembre!AG36+'Octubre '!AG36+Noviembre!AG36+'Diciembre '!AG36</f>
        <v>0</v>
      </c>
      <c r="AH36" s="30">
        <f>+Enero!AH36+Febrero!AH36+'Marzo '!AH36+'Abril '!AH36+'Mayo '!AH36+Junio!AH36+Julio!AH36+Agosto!AH36+Septiembre!AH36+'Octubre '!AH36+Noviembre!AH36+'Diciembre '!AH36</f>
        <v>0</v>
      </c>
      <c r="AI36" s="30">
        <f>+Enero!AI36+Febrero!AI36+'Marzo '!AI36+'Abril '!AI36+'Mayo '!AI36+Junio!AI36+Julio!AI36+Agosto!AI36+Septiembre!AI36+'Octubre '!AI36+Noviembre!AI36+'Diciembre '!AI36</f>
        <v>0</v>
      </c>
      <c r="AJ36" s="30">
        <f>+Enero!AJ36+Febrero!AJ36+'Marzo '!AJ36+'Abril '!AJ36+'Mayo '!AJ36+Junio!AJ36+Julio!AJ36+Agosto!AJ36+Septiembre!AJ36+'Octubre '!AJ36+Noviembre!AJ36+'Diciembre '!AJ36</f>
        <v>0</v>
      </c>
      <c r="AK36" s="30">
        <f>+Enero!AK36+Febrero!AK36+'Marzo '!AK36+'Abril '!AK36+'Mayo '!AK36+Junio!AK36+Julio!AK36+Agosto!AK36+Septiembre!AK36+'Octubre '!AK36+Noviembre!AK36+'Diciembre '!AK36</f>
        <v>0</v>
      </c>
      <c r="AL36" s="30">
        <f>+Enero!AL36+Febrero!AL36+'Marzo '!AL36+'Abril '!AL36+'Mayo '!AL36+Junio!AL36+Julio!AL36+Agosto!AL36+Septiembre!AL36+'Octubre '!AL36+Noviembre!AL36+'Diciembre '!AL36</f>
        <v>0</v>
      </c>
      <c r="AM36" s="30">
        <f>+Enero!AM36+Febrero!AM36+'Marzo '!AM36+'Abril '!AM36+'Mayo '!AM36+Junio!AM36+Julio!AM36+Agosto!AM36+Septiembre!AM36+'Octubre '!AM36+Noviembre!AM36+'Diciembre '!AM36</f>
        <v>0</v>
      </c>
      <c r="AN36" s="30">
        <f>+Enero!AN36+Febrero!AN36+'Marzo '!AN36+'Abril '!AN36+'Mayo '!AN36+Junio!AN36+Julio!AN36+Agosto!AN36+Septiembre!AN36+'Octubre '!AN36+Noviembre!AN36+'Diciembre '!AN36</f>
        <v>0</v>
      </c>
      <c r="AO36" s="42"/>
      <c r="AP36" s="30">
        <f>+Enero!AP36+Febrero!AP36+'Marzo '!AP36+'Abril '!AP36+'Mayo '!AP36+Junio!AP36+Julio!AP36+Agosto!AP36+Septiembre!AP36+'Octubre '!AP36+Noviembre!AP36+'Diciembre '!AP36</f>
        <v>0</v>
      </c>
      <c r="AQ36" s="61"/>
      <c r="AR36" s="60"/>
      <c r="AS36" s="61"/>
      <c r="AT36" s="60"/>
      <c r="AU36" s="61"/>
      <c r="AV36" s="62"/>
      <c r="AW36" s="63"/>
      <c r="AX36" s="64"/>
      <c r="AY36" s="48" t="str">
        <f t="shared" si="2"/>
        <v/>
      </c>
      <c r="BF36" s="6"/>
      <c r="BG36" s="6"/>
      <c r="BH36" s="6"/>
      <c r="BI36" s="6"/>
      <c r="BJ36" s="6"/>
      <c r="BK36" s="6"/>
      <c r="BL36" s="6"/>
      <c r="BM36" s="6"/>
      <c r="BN36" s="6"/>
      <c r="BO36" s="6"/>
      <c r="BP36" s="49" t="str">
        <f t="shared" si="3"/>
        <v/>
      </c>
      <c r="BQ36" s="50" t="str">
        <f t="shared" si="4"/>
        <v/>
      </c>
      <c r="BR36" s="50" t="str">
        <f t="shared" si="5"/>
        <v/>
      </c>
      <c r="BS36" s="50" t="str">
        <f t="shared" si="6"/>
        <v/>
      </c>
      <c r="BT36" s="50" t="str">
        <f t="shared" si="7"/>
        <v/>
      </c>
      <c r="BU36" s="50" t="str">
        <f t="shared" si="8"/>
        <v/>
      </c>
      <c r="BV36" s="72" t="str">
        <f t="shared" si="16"/>
        <v/>
      </c>
      <c r="BW36" s="53"/>
      <c r="BX36" s="54">
        <f t="shared" si="9"/>
        <v>0</v>
      </c>
      <c r="BY36" s="54">
        <f t="shared" si="10"/>
        <v>0</v>
      </c>
      <c r="BZ36" s="54">
        <f t="shared" si="11"/>
        <v>0</v>
      </c>
      <c r="CA36" s="54">
        <f t="shared" si="12"/>
        <v>0</v>
      </c>
      <c r="CB36" s="54">
        <f t="shared" si="13"/>
        <v>0</v>
      </c>
      <c r="CC36" s="54" t="str">
        <f t="shared" si="14"/>
        <v/>
      </c>
      <c r="CD36" s="54">
        <f t="shared" si="17"/>
        <v>0</v>
      </c>
      <c r="CY36" s="16"/>
      <c r="CZ36" s="16"/>
    </row>
    <row r="37" spans="1:104" s="15" customFormat="1" ht="21" x14ac:dyDescent="0.15">
      <c r="A37" s="74" t="s">
        <v>82</v>
      </c>
      <c r="B37" s="29">
        <f>SUM(F37:S37)</f>
        <v>0</v>
      </c>
      <c r="C37" s="30">
        <f>+Enero!C37+Febrero!C37+'Marzo '!C37+'Abril '!C37+'Mayo '!C37+Junio!C37+Julio!C37+Agosto!C37+Septiembre!C37+'Octubre '!C37+Noviembre!C37+'Diciembre '!C37</f>
        <v>0</v>
      </c>
      <c r="D37" s="30">
        <f>+Enero!D37+Febrero!D37+'Marzo '!D37+'Abril '!D37+'Mayo '!D37+Junio!D37+Julio!D37+Agosto!D37+Septiembre!D37+'Octubre '!D37+Noviembre!D37+'Diciembre '!D37</f>
        <v>0</v>
      </c>
      <c r="E37" s="30">
        <f>+Enero!E37+Febrero!E37+'Marzo '!E37+'Abril '!E37+'Mayo '!E37+Junio!E37+Julio!E37+Agosto!E37+Septiembre!E37+'Octubre '!E37+Noviembre!E37+'Diciembre '!E37</f>
        <v>0</v>
      </c>
      <c r="F37" s="30">
        <f>+Enero!F37+Febrero!F37+'Marzo '!F37+'Abril '!F37+'Mayo '!F37+Junio!F37+Julio!F37+Agosto!F37+Septiembre!F37+'Octubre '!F37+Noviembre!F37+'Diciembre '!F37</f>
        <v>0</v>
      </c>
      <c r="G37" s="30">
        <f>+Enero!G37+Febrero!G37+'Marzo '!G37+'Abril '!G37+'Mayo '!G37+Junio!G37+Julio!G37+Agosto!G37+Septiembre!G37+'Octubre '!G37+Noviembre!G37+'Diciembre '!G37</f>
        <v>0</v>
      </c>
      <c r="H37" s="30">
        <f>+Enero!H37+Febrero!H37+'Marzo '!H37+'Abril '!H37+'Mayo '!H37+Junio!H37+Julio!H37+Agosto!H37+Septiembre!H37+'Octubre '!H37+Noviembre!H37+'Diciembre '!H37</f>
        <v>0</v>
      </c>
      <c r="I37" s="30">
        <f>+Enero!I37+Febrero!I37+'Marzo '!I37+'Abril '!I37+'Mayo '!I37+Junio!I37+Julio!I37+Agosto!I37+Septiembre!I37+'Octubre '!I37+Noviembre!I37+'Diciembre '!I37</f>
        <v>0</v>
      </c>
      <c r="J37" s="30">
        <f>+Enero!J37+Febrero!J37+'Marzo '!J37+'Abril '!J37+'Mayo '!J37+Junio!J37+Julio!J37+Agosto!J37+Septiembre!J37+'Octubre '!J37+Noviembre!J37+'Diciembre '!J37</f>
        <v>0</v>
      </c>
      <c r="K37" s="30">
        <f>+Enero!K37+Febrero!K37+'Marzo '!K37+'Abril '!K37+'Mayo '!K37+Junio!K37+Julio!K37+Agosto!K37+Septiembre!K37+'Octubre '!K37+Noviembre!K37+'Diciembre '!K37</f>
        <v>0</v>
      </c>
      <c r="L37" s="30">
        <f>+Enero!L37+Febrero!L37+'Marzo '!L37+'Abril '!L37+'Mayo '!L37+Junio!L37+Julio!L37+Agosto!L37+Septiembre!L37+'Octubre '!L37+Noviembre!L37+'Diciembre '!L37</f>
        <v>0</v>
      </c>
      <c r="M37" s="30">
        <f>+Enero!M37+Febrero!M37+'Marzo '!M37+'Abril '!M37+'Mayo '!M37+Junio!M37+Julio!M37+Agosto!M37+Septiembre!M37+'Octubre '!M37+Noviembre!M37+'Diciembre '!M37</f>
        <v>0</v>
      </c>
      <c r="N37" s="30">
        <f>+Enero!N37+Febrero!N37+'Marzo '!N37+'Abril '!N37+'Mayo '!N37+Junio!N37+Julio!N37+Agosto!N37+Septiembre!N37+'Octubre '!N37+Noviembre!N37+'Diciembre '!N37</f>
        <v>0</v>
      </c>
      <c r="O37" s="30">
        <f>+Enero!O37+Febrero!O37+'Marzo '!O37+'Abril '!O37+'Mayo '!O37+Junio!O37+Julio!O37+Agosto!O37+Septiembre!O37+'Octubre '!O37+Noviembre!O37+'Diciembre '!O37</f>
        <v>0</v>
      </c>
      <c r="P37" s="30">
        <f>+Enero!P37+Febrero!P37+'Marzo '!P37+'Abril '!P37+'Mayo '!P37+Junio!P37+Julio!P37+Agosto!P37+Septiembre!P37+'Octubre '!P37+Noviembre!P37+'Diciembre '!P37</f>
        <v>0</v>
      </c>
      <c r="Q37" s="30">
        <f>+Enero!Q37+Febrero!Q37+'Marzo '!Q37+'Abril '!Q37+'Mayo '!Q37+Junio!Q37+Julio!Q37+Agosto!Q37+Septiembre!Q37+'Octubre '!Q37+Noviembre!Q37+'Diciembre '!Q37</f>
        <v>0</v>
      </c>
      <c r="R37" s="30">
        <f>+Enero!R37+Febrero!R37+'Marzo '!R37+'Abril '!R37+'Mayo '!R37+Junio!R37+Julio!R37+Agosto!R37+Septiembre!R37+'Octubre '!R37+Noviembre!R37+'Diciembre '!R37</f>
        <v>0</v>
      </c>
      <c r="S37" s="30">
        <f>+Enero!S37+Febrero!S37+'Marzo '!S37+'Abril '!S37+'Mayo '!S37+Junio!S37+Julio!S37+Agosto!S37+Septiembre!S37+'Octubre '!S37+Noviembre!S37+'Diciembre '!S37</f>
        <v>0</v>
      </c>
      <c r="T37" s="30">
        <f>+Enero!T37+Febrero!T37+'Marzo '!T37+'Abril '!T37+'Mayo '!T37+Junio!T37+Julio!T37+Agosto!T37+Septiembre!T37+'Octubre '!T37+Noviembre!T37+'Diciembre '!T37</f>
        <v>0</v>
      </c>
      <c r="U37" s="30">
        <f>+Enero!U37+Febrero!U37+'Marzo '!U37+'Abril '!U37+'Mayo '!U37+Junio!U37+Julio!U37+Agosto!U37+Septiembre!U37+'Octubre '!U37+Noviembre!U37+'Diciembre '!U37</f>
        <v>0</v>
      </c>
      <c r="V37" s="30">
        <f>+Enero!V37+Febrero!V37+'Marzo '!V37+'Abril '!V37+'Mayo '!V37+Junio!V37+Julio!V37+Agosto!V37+Septiembre!V37+'Octubre '!V37+Noviembre!V37+'Diciembre '!V37</f>
        <v>0</v>
      </c>
      <c r="W37" s="30">
        <f>+Enero!W37+Febrero!W37+'Marzo '!W37+'Abril '!W37+'Mayo '!W37+Junio!W37+Julio!W37+Agosto!W37+Septiembre!W37+'Octubre '!W37+Noviembre!W37+'Diciembre '!W37</f>
        <v>0</v>
      </c>
      <c r="X37" s="76"/>
      <c r="Y37" s="30">
        <f>+Enero!Y37+Febrero!Y37+'Marzo '!Y37+'Abril '!Y37+'Mayo '!Y37+Junio!Y37+Julio!Y37+Agosto!Y37+Septiembre!Y37+'Octubre '!Y37+Noviembre!Y37+'Diciembre '!Y37</f>
        <v>0</v>
      </c>
      <c r="Z37" s="30">
        <f>+Enero!Z37+Febrero!Z37+'Marzo '!Z37+'Abril '!Z37+'Mayo '!Z37+Junio!Z37+Julio!Z37+Agosto!Z37+Septiembre!Z37+'Octubre '!Z37+Noviembre!Z37+'Diciembre '!Z37</f>
        <v>0</v>
      </c>
      <c r="AA37" s="30">
        <f>+Enero!AA37+Febrero!AA37+'Marzo '!AA37+'Abril '!AA37+'Mayo '!AA37+Junio!AA37+Julio!AA37+Agosto!AA37+Septiembre!AA37+'Octubre '!AA37+Noviembre!AA37+'Diciembre '!AA37</f>
        <v>0</v>
      </c>
      <c r="AB37" s="38">
        <f t="shared" si="1"/>
        <v>0</v>
      </c>
      <c r="AC37" s="30">
        <f>+Enero!AC37+Febrero!AC37+'Marzo '!AC37+'Abril '!AC37+'Mayo '!AC37+Junio!AC37+Julio!AC37+Agosto!AC37+Septiembre!AC37+'Octubre '!AC37+Noviembre!AC37+'Diciembre '!AC37</f>
        <v>0</v>
      </c>
      <c r="AD37" s="30">
        <f>+Enero!AD37+Febrero!AD37+'Marzo '!AD37+'Abril '!AD37+'Mayo '!AD37+Junio!AD37+Julio!AD37+Agosto!AD37+Septiembre!AD37+'Octubre '!AD37+Noviembre!AD37+'Diciembre '!AD37</f>
        <v>0</v>
      </c>
      <c r="AE37" s="30">
        <f>+Enero!AE37+Febrero!AE37+'Marzo '!AE37+'Abril '!AE37+'Mayo '!AE37+Junio!AE37+Julio!AE37+Agosto!AE37+Septiembre!AE37+'Octubre '!AE37+Noviembre!AE37+'Diciembre '!AE37</f>
        <v>0</v>
      </c>
      <c r="AF37" s="30">
        <f>+Enero!AF37+Febrero!AF37+'Marzo '!AF37+'Abril '!AF37+'Mayo '!AF37+Junio!AF37+Julio!AF37+Agosto!AF37+Septiembre!AF37+'Octubre '!AF37+Noviembre!AF37+'Diciembre '!AF37</f>
        <v>0</v>
      </c>
      <c r="AG37" s="30">
        <f>+Enero!AG37+Febrero!AG37+'Marzo '!AG37+'Abril '!AG37+'Mayo '!AG37+Junio!AG37+Julio!AG37+Agosto!AG37+Septiembre!AG37+'Octubre '!AG37+Noviembre!AG37+'Diciembre '!AG37</f>
        <v>0</v>
      </c>
      <c r="AH37" s="30">
        <f>+Enero!AH37+Febrero!AH37+'Marzo '!AH37+'Abril '!AH37+'Mayo '!AH37+Junio!AH37+Julio!AH37+Agosto!AH37+Septiembre!AH37+'Octubre '!AH37+Noviembre!AH37+'Diciembre '!AH37</f>
        <v>0</v>
      </c>
      <c r="AI37" s="30">
        <f>+Enero!AI37+Febrero!AI37+'Marzo '!AI37+'Abril '!AI37+'Mayo '!AI37+Junio!AI37+Julio!AI37+Agosto!AI37+Septiembre!AI37+'Octubre '!AI37+Noviembre!AI37+'Diciembre '!AI37</f>
        <v>0</v>
      </c>
      <c r="AJ37" s="30">
        <f>+Enero!AJ37+Febrero!AJ37+'Marzo '!AJ37+'Abril '!AJ37+'Mayo '!AJ37+Junio!AJ37+Julio!AJ37+Agosto!AJ37+Septiembre!AJ37+'Octubre '!AJ37+Noviembre!AJ37+'Diciembre '!AJ37</f>
        <v>0</v>
      </c>
      <c r="AK37" s="30">
        <f>+Enero!AK37+Febrero!AK37+'Marzo '!AK37+'Abril '!AK37+'Mayo '!AK37+Junio!AK37+Julio!AK37+Agosto!AK37+Septiembre!AK37+'Octubre '!AK37+Noviembre!AK37+'Diciembre '!AK37</f>
        <v>0</v>
      </c>
      <c r="AL37" s="30">
        <f>+Enero!AL37+Febrero!AL37+'Marzo '!AL37+'Abril '!AL37+'Mayo '!AL37+Junio!AL37+Julio!AL37+Agosto!AL37+Septiembre!AL37+'Octubre '!AL37+Noviembre!AL37+'Diciembre '!AL37</f>
        <v>0</v>
      </c>
      <c r="AM37" s="30">
        <f>+Enero!AM37+Febrero!AM37+'Marzo '!AM37+'Abril '!AM37+'Mayo '!AM37+Junio!AM37+Julio!AM37+Agosto!AM37+Septiembre!AM37+'Octubre '!AM37+Noviembre!AM37+'Diciembre '!AM37</f>
        <v>0</v>
      </c>
      <c r="AN37" s="30">
        <f>+Enero!AN37+Febrero!AN37+'Marzo '!AN37+'Abril '!AN37+'Mayo '!AN37+Junio!AN37+Julio!AN37+Agosto!AN37+Septiembre!AN37+'Octubre '!AN37+Noviembre!AN37+'Diciembre '!AN37</f>
        <v>0</v>
      </c>
      <c r="AO37" s="42"/>
      <c r="AP37" s="30">
        <f>+Enero!AP37+Febrero!AP37+'Marzo '!AP37+'Abril '!AP37+'Mayo '!AP37+Junio!AP37+Julio!AP37+Agosto!AP37+Septiembre!AP37+'Octubre '!AP37+Noviembre!AP37+'Diciembre '!AP37</f>
        <v>0</v>
      </c>
      <c r="AQ37" s="61"/>
      <c r="AR37" s="60"/>
      <c r="AS37" s="61"/>
      <c r="AT37" s="60"/>
      <c r="AU37" s="61"/>
      <c r="AV37" s="62"/>
      <c r="AW37" s="77"/>
      <c r="AX37" s="64"/>
      <c r="AY37" s="48" t="str">
        <f t="shared" si="2"/>
        <v/>
      </c>
      <c r="BF37" s="6"/>
      <c r="BG37" s="6"/>
      <c r="BH37" s="6"/>
      <c r="BI37" s="6"/>
      <c r="BJ37" s="6"/>
      <c r="BK37" s="6"/>
      <c r="BL37" s="6"/>
      <c r="BM37" s="6"/>
      <c r="BN37" s="6"/>
      <c r="BO37" s="6"/>
      <c r="BP37" s="49" t="str">
        <f t="shared" si="3"/>
        <v/>
      </c>
      <c r="BQ37" s="50" t="str">
        <f t="shared" si="4"/>
        <v/>
      </c>
      <c r="BR37" s="50" t="str">
        <f t="shared" si="5"/>
        <v/>
      </c>
      <c r="BS37" s="50" t="str">
        <f t="shared" si="6"/>
        <v/>
      </c>
      <c r="BT37" s="50" t="str">
        <f t="shared" si="7"/>
        <v/>
      </c>
      <c r="BU37" s="50" t="str">
        <f t="shared" si="8"/>
        <v/>
      </c>
      <c r="BV37" s="72" t="str">
        <f t="shared" si="16"/>
        <v/>
      </c>
      <c r="BW37" s="53"/>
      <c r="BX37" s="54">
        <f t="shared" si="9"/>
        <v>0</v>
      </c>
      <c r="BY37" s="54">
        <f t="shared" si="10"/>
        <v>0</v>
      </c>
      <c r="BZ37" s="54">
        <f t="shared" si="11"/>
        <v>0</v>
      </c>
      <c r="CA37" s="54">
        <f t="shared" si="12"/>
        <v>0</v>
      </c>
      <c r="CB37" s="54">
        <f t="shared" si="13"/>
        <v>0</v>
      </c>
      <c r="CC37" s="54" t="str">
        <f t="shared" si="14"/>
        <v/>
      </c>
      <c r="CD37" s="54">
        <f t="shared" si="17"/>
        <v>0</v>
      </c>
      <c r="CY37" s="16"/>
      <c r="CZ37" s="16"/>
    </row>
    <row r="38" spans="1:104" s="15" customFormat="1" ht="21" x14ac:dyDescent="0.15">
      <c r="A38" s="74" t="s">
        <v>83</v>
      </c>
      <c r="B38" s="29">
        <f>SUM(F38:S38)</f>
        <v>2157</v>
      </c>
      <c r="C38" s="30">
        <f>+Enero!C38+Febrero!C38+'Marzo '!C38+'Abril '!C38+'Mayo '!C38+Junio!C38+Julio!C38+Agosto!C38+Septiembre!C38+'Octubre '!C38+Noviembre!C38+'Diciembre '!C38</f>
        <v>0</v>
      </c>
      <c r="D38" s="30">
        <f>+Enero!D38+Febrero!D38+'Marzo '!D38+'Abril '!D38+'Mayo '!D38+Junio!D38+Julio!D38+Agosto!D38+Septiembre!D38+'Octubre '!D38+Noviembre!D38+'Diciembre '!D38</f>
        <v>0</v>
      </c>
      <c r="E38" s="30">
        <f>+Enero!E38+Febrero!E38+'Marzo '!E38+'Abril '!E38+'Mayo '!E38+Junio!E38+Julio!E38+Agosto!E38+Septiembre!E38+'Octubre '!E38+Noviembre!E38+'Diciembre '!E38</f>
        <v>0</v>
      </c>
      <c r="F38" s="30">
        <f>+Enero!F38+Febrero!F38+'Marzo '!F38+'Abril '!F38+'Mayo '!F38+Junio!F38+Julio!F38+Agosto!F38+Septiembre!F38+'Octubre '!F38+Noviembre!F38+'Diciembre '!F38</f>
        <v>25</v>
      </c>
      <c r="G38" s="30">
        <f>+Enero!G38+Febrero!G38+'Marzo '!G38+'Abril '!G38+'Mayo '!G38+Junio!G38+Julio!G38+Agosto!G38+Septiembre!G38+'Octubre '!G38+Noviembre!G38+'Diciembre '!G38</f>
        <v>32</v>
      </c>
      <c r="H38" s="30">
        <f>+Enero!H38+Febrero!H38+'Marzo '!H38+'Abril '!H38+'Mayo '!H38+Junio!H38+Julio!H38+Agosto!H38+Septiembre!H38+'Octubre '!H38+Noviembre!H38+'Diciembre '!H38</f>
        <v>39</v>
      </c>
      <c r="I38" s="30">
        <f>+Enero!I38+Febrero!I38+'Marzo '!I38+'Abril '!I38+'Mayo '!I38+Junio!I38+Julio!I38+Agosto!I38+Septiembre!I38+'Octubre '!I38+Noviembre!I38+'Diciembre '!I38</f>
        <v>40</v>
      </c>
      <c r="J38" s="30">
        <f>+Enero!J38+Febrero!J38+'Marzo '!J38+'Abril '!J38+'Mayo '!J38+Junio!J38+Julio!J38+Agosto!J38+Septiembre!J38+'Octubre '!J38+Noviembre!J38+'Diciembre '!J38</f>
        <v>83</v>
      </c>
      <c r="K38" s="30">
        <f>+Enero!K38+Febrero!K38+'Marzo '!K38+'Abril '!K38+'Mayo '!K38+Junio!K38+Julio!K38+Agosto!K38+Septiembre!K38+'Octubre '!K38+Noviembre!K38+'Diciembre '!K38</f>
        <v>227</v>
      </c>
      <c r="L38" s="30">
        <f>+Enero!L38+Febrero!L38+'Marzo '!L38+'Abril '!L38+'Mayo '!L38+Junio!L38+Julio!L38+Agosto!L38+Septiembre!L38+'Octubre '!L38+Noviembre!L38+'Diciembre '!L38</f>
        <v>283</v>
      </c>
      <c r="M38" s="30">
        <f>+Enero!M38+Febrero!M38+'Marzo '!M38+'Abril '!M38+'Mayo '!M38+Junio!M38+Julio!M38+Agosto!M38+Septiembre!M38+'Octubre '!M38+Noviembre!M38+'Diciembre '!M38</f>
        <v>324</v>
      </c>
      <c r="N38" s="30">
        <f>+Enero!N38+Febrero!N38+'Marzo '!N38+'Abril '!N38+'Mayo '!N38+Junio!N38+Julio!N38+Agosto!N38+Septiembre!N38+'Octubre '!N38+Noviembre!N38+'Diciembre '!N38</f>
        <v>288</v>
      </c>
      <c r="O38" s="30">
        <f>+Enero!O38+Febrero!O38+'Marzo '!O38+'Abril '!O38+'Mayo '!O38+Junio!O38+Julio!O38+Agosto!O38+Septiembre!O38+'Octubre '!O38+Noviembre!O38+'Diciembre '!O38</f>
        <v>239</v>
      </c>
      <c r="P38" s="30">
        <f>+Enero!P38+Febrero!P38+'Marzo '!P38+'Abril '!P38+'Mayo '!P38+Junio!P38+Julio!P38+Agosto!P38+Septiembre!P38+'Octubre '!P38+Noviembre!P38+'Diciembre '!P38</f>
        <v>270</v>
      </c>
      <c r="Q38" s="30">
        <f>+Enero!Q38+Febrero!Q38+'Marzo '!Q38+'Abril '!Q38+'Mayo '!Q38+Junio!Q38+Julio!Q38+Agosto!Q38+Septiembre!Q38+'Octubre '!Q38+Noviembre!Q38+'Diciembre '!Q38</f>
        <v>146</v>
      </c>
      <c r="R38" s="30">
        <f>+Enero!R38+Febrero!R38+'Marzo '!R38+'Abril '!R38+'Mayo '!R38+Junio!R38+Julio!R38+Agosto!R38+Septiembre!R38+'Octubre '!R38+Noviembre!R38+'Diciembre '!R38</f>
        <v>78</v>
      </c>
      <c r="S38" s="30">
        <f>+Enero!S38+Febrero!S38+'Marzo '!S38+'Abril '!S38+'Mayo '!S38+Junio!S38+Julio!S38+Agosto!S38+Septiembre!S38+'Octubre '!S38+Noviembre!S38+'Diciembre '!S38</f>
        <v>83</v>
      </c>
      <c r="T38" s="30">
        <f>+Enero!T38+Febrero!T38+'Marzo '!T38+'Abril '!T38+'Mayo '!T38+Junio!T38+Julio!T38+Agosto!T38+Septiembre!T38+'Octubre '!T38+Noviembre!T38+'Diciembre '!T38</f>
        <v>0</v>
      </c>
      <c r="U38" s="30">
        <f>+Enero!U38+Febrero!U38+'Marzo '!U38+'Abril '!U38+'Mayo '!U38+Junio!U38+Julio!U38+Agosto!U38+Septiembre!U38+'Octubre '!U38+Noviembre!U38+'Diciembre '!U38</f>
        <v>2157</v>
      </c>
      <c r="V38" s="30">
        <f>+Enero!V38+Febrero!V38+'Marzo '!V38+'Abril '!V38+'Mayo '!V38+Junio!V38+Julio!V38+Agosto!V38+Septiembre!V38+'Octubre '!V38+Noviembre!V38+'Diciembre '!V38</f>
        <v>15</v>
      </c>
      <c r="W38" s="30">
        <f>+Enero!W38+Febrero!W38+'Marzo '!W38+'Abril '!W38+'Mayo '!W38+Junio!W38+Julio!W38+Agosto!W38+Septiembre!W38+'Octubre '!W38+Noviembre!W38+'Diciembre '!W38</f>
        <v>2142</v>
      </c>
      <c r="X38" s="76"/>
      <c r="Y38" s="30">
        <f>+Enero!Y38+Febrero!Y38+'Marzo '!Y38+'Abril '!Y38+'Mayo '!Y38+Junio!Y38+Julio!Y38+Agosto!Y38+Septiembre!Y38+'Octubre '!Y38+Noviembre!Y38+'Diciembre '!Y38</f>
        <v>0</v>
      </c>
      <c r="Z38" s="30">
        <f>+Enero!Z38+Febrero!Z38+'Marzo '!Z38+'Abril '!Z38+'Mayo '!Z38+Junio!Z38+Julio!Z38+Agosto!Z38+Septiembre!Z38+'Octubre '!Z38+Noviembre!Z38+'Diciembre '!Z38</f>
        <v>0</v>
      </c>
      <c r="AA38" s="30">
        <f>+Enero!AA38+Febrero!AA38+'Marzo '!AA38+'Abril '!AA38+'Mayo '!AA38+Junio!AA38+Julio!AA38+Agosto!AA38+Septiembre!AA38+'Octubre '!AA38+Noviembre!AA38+'Diciembre '!AA38</f>
        <v>0</v>
      </c>
      <c r="AB38" s="38">
        <f t="shared" si="1"/>
        <v>761</v>
      </c>
      <c r="AC38" s="30">
        <f>+Enero!AC38+Febrero!AC38+'Marzo '!AC38+'Abril '!AC38+'Mayo '!AC38+Junio!AC38+Julio!AC38+Agosto!AC38+Septiembre!AC38+'Octubre '!AC38+Noviembre!AC38+'Diciembre '!AC38</f>
        <v>761</v>
      </c>
      <c r="AD38" s="30">
        <f>+Enero!AD38+Febrero!AD38+'Marzo '!AD38+'Abril '!AD38+'Mayo '!AD38+Junio!AD38+Julio!AD38+Agosto!AD38+Septiembre!AD38+'Octubre '!AD38+Noviembre!AD38+'Diciembre '!AD38</f>
        <v>0</v>
      </c>
      <c r="AE38" s="30">
        <f>+Enero!AE38+Febrero!AE38+'Marzo '!AE38+'Abril '!AE38+'Mayo '!AE38+Junio!AE38+Julio!AE38+Agosto!AE38+Septiembre!AE38+'Octubre '!AE38+Noviembre!AE38+'Diciembre '!AE38</f>
        <v>0</v>
      </c>
      <c r="AF38" s="30">
        <f>+Enero!AF38+Febrero!AF38+'Marzo '!AF38+'Abril '!AF38+'Mayo '!AF38+Junio!AF38+Julio!AF38+Agosto!AF38+Septiembre!AF38+'Octubre '!AF38+Noviembre!AF38+'Diciembre '!AF38</f>
        <v>11</v>
      </c>
      <c r="AG38" s="30">
        <f>+Enero!AG38+Febrero!AG38+'Marzo '!AG38+'Abril '!AG38+'Mayo '!AG38+Junio!AG38+Julio!AG38+Agosto!AG38+Septiembre!AG38+'Octubre '!AG38+Noviembre!AG38+'Diciembre '!AG38</f>
        <v>0</v>
      </c>
      <c r="AH38" s="30">
        <f>+Enero!AH38+Febrero!AH38+'Marzo '!AH38+'Abril '!AH38+'Mayo '!AH38+Junio!AH38+Julio!AH38+Agosto!AH38+Septiembre!AH38+'Octubre '!AH38+Noviembre!AH38+'Diciembre '!AH38</f>
        <v>0</v>
      </c>
      <c r="AI38" s="30">
        <f>+Enero!AI38+Febrero!AI38+'Marzo '!AI38+'Abril '!AI38+'Mayo '!AI38+Junio!AI38+Julio!AI38+Agosto!AI38+Septiembre!AI38+'Octubre '!AI38+Noviembre!AI38+'Diciembre '!AI38</f>
        <v>147</v>
      </c>
      <c r="AJ38" s="30">
        <f>+Enero!AJ38+Febrero!AJ38+'Marzo '!AJ38+'Abril '!AJ38+'Mayo '!AJ38+Junio!AJ38+Julio!AJ38+Agosto!AJ38+Septiembre!AJ38+'Octubre '!AJ38+Noviembre!AJ38+'Diciembre '!AJ38</f>
        <v>450</v>
      </c>
      <c r="AK38" s="30">
        <f>+Enero!AK38+Febrero!AK38+'Marzo '!AK38+'Abril '!AK38+'Mayo '!AK38+Junio!AK38+Julio!AK38+Agosto!AK38+Septiembre!AK38+'Octubre '!AK38+Noviembre!AK38+'Diciembre '!AK38</f>
        <v>0</v>
      </c>
      <c r="AL38" s="30">
        <f>+Enero!AL38+Febrero!AL38+'Marzo '!AL38+'Abril '!AL38+'Mayo '!AL38+Junio!AL38+Julio!AL38+Agosto!AL38+Septiembre!AL38+'Octubre '!AL38+Noviembre!AL38+'Diciembre '!AL38</f>
        <v>41</v>
      </c>
      <c r="AM38" s="30">
        <f>+Enero!AM38+Febrero!AM38+'Marzo '!AM38+'Abril '!AM38+'Mayo '!AM38+Junio!AM38+Julio!AM38+Agosto!AM38+Septiembre!AM38+'Octubre '!AM38+Noviembre!AM38+'Diciembre '!AM38</f>
        <v>0</v>
      </c>
      <c r="AN38" s="30">
        <f>+Enero!AN38+Febrero!AN38+'Marzo '!AN38+'Abril '!AN38+'Mayo '!AN38+Junio!AN38+Julio!AN38+Agosto!AN38+Septiembre!AN38+'Octubre '!AN38+Noviembre!AN38+'Diciembre '!AN38</f>
        <v>77</v>
      </c>
      <c r="AO38" s="42"/>
      <c r="AP38" s="30">
        <f>+Enero!AP38+Febrero!AP38+'Marzo '!AP38+'Abril '!AP38+'Mayo '!AP38+Junio!AP38+Julio!AP38+Agosto!AP38+Septiembre!AP38+'Octubre '!AP38+Noviembre!AP38+'Diciembre '!AP38</f>
        <v>0</v>
      </c>
      <c r="AQ38" s="61"/>
      <c r="AR38" s="60"/>
      <c r="AS38" s="61"/>
      <c r="AT38" s="60"/>
      <c r="AU38" s="61"/>
      <c r="AV38" s="62"/>
      <c r="AW38" s="77"/>
      <c r="AX38" s="64"/>
      <c r="AY38" s="48" t="str">
        <f t="shared" si="2"/>
        <v/>
      </c>
      <c r="BF38" s="6"/>
      <c r="BG38" s="6"/>
      <c r="BH38" s="6"/>
      <c r="BI38" s="6"/>
      <c r="BJ38" s="6"/>
      <c r="BK38" s="6"/>
      <c r="BL38" s="6"/>
      <c r="BM38" s="6"/>
      <c r="BN38" s="6"/>
      <c r="BO38" s="6"/>
      <c r="BP38" s="49" t="str">
        <f t="shared" si="3"/>
        <v/>
      </c>
      <c r="BQ38" s="50" t="str">
        <f t="shared" si="4"/>
        <v/>
      </c>
      <c r="BR38" s="50" t="str">
        <f t="shared" si="5"/>
        <v/>
      </c>
      <c r="BS38" s="50" t="str">
        <f t="shared" si="6"/>
        <v/>
      </c>
      <c r="BT38" s="50" t="str">
        <f t="shared" si="7"/>
        <v/>
      </c>
      <c r="BU38" s="50" t="str">
        <f t="shared" si="8"/>
        <v/>
      </c>
      <c r="BV38" s="72" t="str">
        <f t="shared" si="16"/>
        <v/>
      </c>
      <c r="BW38" s="53"/>
      <c r="BX38" s="54">
        <f t="shared" si="9"/>
        <v>0</v>
      </c>
      <c r="BY38" s="54">
        <f t="shared" si="10"/>
        <v>0</v>
      </c>
      <c r="BZ38" s="54">
        <f t="shared" si="11"/>
        <v>0</v>
      </c>
      <c r="CA38" s="54">
        <f t="shared" si="12"/>
        <v>0</v>
      </c>
      <c r="CB38" s="54">
        <f t="shared" si="13"/>
        <v>0</v>
      </c>
      <c r="CC38" s="54">
        <f t="shared" si="14"/>
        <v>0</v>
      </c>
      <c r="CD38" s="54">
        <f t="shared" si="17"/>
        <v>0</v>
      </c>
      <c r="CY38" s="16"/>
      <c r="CZ38" s="16"/>
    </row>
    <row r="39" spans="1:104" s="15" customFormat="1" ht="11.25" x14ac:dyDescent="0.15">
      <c r="A39" s="55" t="s">
        <v>84</v>
      </c>
      <c r="B39" s="29">
        <f t="shared" si="15"/>
        <v>0</v>
      </c>
      <c r="C39" s="30">
        <f>+Enero!C39+Febrero!C39+'Marzo '!C39+'Abril '!C39+'Mayo '!C39+Junio!C39+Julio!C39+Agosto!C39+Septiembre!C39+'Octubre '!C39+Noviembre!C39+'Diciembre '!C39</f>
        <v>0</v>
      </c>
      <c r="D39" s="30">
        <f>+Enero!D39+Febrero!D39+'Marzo '!D39+'Abril '!D39+'Mayo '!D39+Junio!D39+Julio!D39+Agosto!D39+Septiembre!D39+'Octubre '!D39+Noviembre!D39+'Diciembre '!D39</f>
        <v>0</v>
      </c>
      <c r="E39" s="30">
        <f>+Enero!E39+Febrero!E39+'Marzo '!E39+'Abril '!E39+'Mayo '!E39+Junio!E39+Julio!E39+Agosto!E39+Septiembre!E39+'Octubre '!E39+Noviembre!E39+'Diciembre '!E39</f>
        <v>0</v>
      </c>
      <c r="F39" s="30">
        <f>+Enero!F39+Febrero!F39+'Marzo '!F39+'Abril '!F39+'Mayo '!F39+Junio!F39+Julio!F39+Agosto!F39+Septiembre!F39+'Octubre '!F39+Noviembre!F39+'Diciembre '!F39</f>
        <v>0</v>
      </c>
      <c r="G39" s="30">
        <f>+Enero!G39+Febrero!G39+'Marzo '!G39+'Abril '!G39+'Mayo '!G39+Junio!G39+Julio!G39+Agosto!G39+Septiembre!G39+'Octubre '!G39+Noviembre!G39+'Diciembre '!G39</f>
        <v>0</v>
      </c>
      <c r="H39" s="30">
        <f>+Enero!H39+Febrero!H39+'Marzo '!H39+'Abril '!H39+'Mayo '!H39+Junio!H39+Julio!H39+Agosto!H39+Septiembre!H39+'Octubre '!H39+Noviembre!H39+'Diciembre '!H39</f>
        <v>0</v>
      </c>
      <c r="I39" s="30">
        <f>+Enero!I39+Febrero!I39+'Marzo '!I39+'Abril '!I39+'Mayo '!I39+Junio!I39+Julio!I39+Agosto!I39+Septiembre!I39+'Octubre '!I39+Noviembre!I39+'Diciembre '!I39</f>
        <v>0</v>
      </c>
      <c r="J39" s="30">
        <f>+Enero!J39+Febrero!J39+'Marzo '!J39+'Abril '!J39+'Mayo '!J39+Junio!J39+Julio!J39+Agosto!J39+Septiembre!J39+'Octubre '!J39+Noviembre!J39+'Diciembre '!J39</f>
        <v>0</v>
      </c>
      <c r="K39" s="30">
        <f>+Enero!K39+Febrero!K39+'Marzo '!K39+'Abril '!K39+'Mayo '!K39+Junio!K39+Julio!K39+Agosto!K39+Septiembre!K39+'Octubre '!K39+Noviembre!K39+'Diciembre '!K39</f>
        <v>0</v>
      </c>
      <c r="L39" s="30">
        <f>+Enero!L39+Febrero!L39+'Marzo '!L39+'Abril '!L39+'Mayo '!L39+Junio!L39+Julio!L39+Agosto!L39+Septiembre!L39+'Octubre '!L39+Noviembre!L39+'Diciembre '!L39</f>
        <v>0</v>
      </c>
      <c r="M39" s="30">
        <f>+Enero!M39+Febrero!M39+'Marzo '!M39+'Abril '!M39+'Mayo '!M39+Junio!M39+Julio!M39+Agosto!M39+Septiembre!M39+'Octubre '!M39+Noviembre!M39+'Diciembre '!M39</f>
        <v>0</v>
      </c>
      <c r="N39" s="30">
        <f>+Enero!N39+Febrero!N39+'Marzo '!N39+'Abril '!N39+'Mayo '!N39+Junio!N39+Julio!N39+Agosto!N39+Septiembre!N39+'Octubre '!N39+Noviembre!N39+'Diciembre '!N39</f>
        <v>0</v>
      </c>
      <c r="O39" s="30">
        <f>+Enero!O39+Febrero!O39+'Marzo '!O39+'Abril '!O39+'Mayo '!O39+Junio!O39+Julio!O39+Agosto!O39+Septiembre!O39+'Octubre '!O39+Noviembre!O39+'Diciembre '!O39</f>
        <v>0</v>
      </c>
      <c r="P39" s="30">
        <f>+Enero!P39+Febrero!P39+'Marzo '!P39+'Abril '!P39+'Mayo '!P39+Junio!P39+Julio!P39+Agosto!P39+Septiembre!P39+'Octubre '!P39+Noviembre!P39+'Diciembre '!P39</f>
        <v>0</v>
      </c>
      <c r="Q39" s="30">
        <f>+Enero!Q39+Febrero!Q39+'Marzo '!Q39+'Abril '!Q39+'Mayo '!Q39+Junio!Q39+Julio!Q39+Agosto!Q39+Septiembre!Q39+'Octubre '!Q39+Noviembre!Q39+'Diciembre '!Q39</f>
        <v>0</v>
      </c>
      <c r="R39" s="30">
        <f>+Enero!R39+Febrero!R39+'Marzo '!R39+'Abril '!R39+'Mayo '!R39+Junio!R39+Julio!R39+Agosto!R39+Septiembre!R39+'Octubre '!R39+Noviembre!R39+'Diciembre '!R39</f>
        <v>0</v>
      </c>
      <c r="S39" s="30">
        <f>+Enero!S39+Febrero!S39+'Marzo '!S39+'Abril '!S39+'Mayo '!S39+Junio!S39+Julio!S39+Agosto!S39+Septiembre!S39+'Octubre '!S39+Noviembre!S39+'Diciembre '!S39</f>
        <v>0</v>
      </c>
      <c r="T39" s="30">
        <f>+Enero!T39+Febrero!T39+'Marzo '!T39+'Abril '!T39+'Mayo '!T39+Junio!T39+Julio!T39+Agosto!T39+Septiembre!T39+'Octubre '!T39+Noviembre!T39+'Diciembre '!T39</f>
        <v>0</v>
      </c>
      <c r="U39" s="30">
        <f>+Enero!U39+Febrero!U39+'Marzo '!U39+'Abril '!U39+'Mayo '!U39+Junio!U39+Julio!U39+Agosto!U39+Septiembre!U39+'Octubre '!U39+Noviembre!U39+'Diciembre '!U39</f>
        <v>0</v>
      </c>
      <c r="V39" s="30">
        <f>+Enero!V39+Febrero!V39+'Marzo '!V39+'Abril '!V39+'Mayo '!V39+Junio!V39+Julio!V39+Agosto!V39+Septiembre!V39+'Octubre '!V39+Noviembre!V39+'Diciembre '!V39</f>
        <v>0</v>
      </c>
      <c r="W39" s="30">
        <f>+Enero!W39+Febrero!W39+'Marzo '!W39+'Abril '!W39+'Mayo '!W39+Junio!W39+Julio!W39+Agosto!W39+Septiembre!W39+'Octubre '!W39+Noviembre!W39+'Diciembre '!W39</f>
        <v>0</v>
      </c>
      <c r="X39" s="36">
        <f t="shared" si="0"/>
        <v>0</v>
      </c>
      <c r="Y39" s="30">
        <f>+Enero!Y39+Febrero!Y39+'Marzo '!Y39+'Abril '!Y39+'Mayo '!Y39+Junio!Y39+Julio!Y39+Agosto!Y39+Septiembre!Y39+'Octubre '!Y39+Noviembre!Y39+'Diciembre '!Y39</f>
        <v>0</v>
      </c>
      <c r="Z39" s="30">
        <f>+Enero!Z39+Febrero!Z39+'Marzo '!Z39+'Abril '!Z39+'Mayo '!Z39+Junio!Z39+Julio!Z39+Agosto!Z39+Septiembre!Z39+'Octubre '!Z39+Noviembre!Z39+'Diciembre '!Z39</f>
        <v>0</v>
      </c>
      <c r="AA39" s="30">
        <f>+Enero!AA39+Febrero!AA39+'Marzo '!AA39+'Abril '!AA39+'Mayo '!AA39+Junio!AA39+Julio!AA39+Agosto!AA39+Septiembre!AA39+'Octubre '!AA39+Noviembre!AA39+'Diciembre '!AA39</f>
        <v>0</v>
      </c>
      <c r="AB39" s="38">
        <f t="shared" si="1"/>
        <v>0</v>
      </c>
      <c r="AC39" s="30">
        <f>+Enero!AC39+Febrero!AC39+'Marzo '!AC39+'Abril '!AC39+'Mayo '!AC39+Junio!AC39+Julio!AC39+Agosto!AC39+Septiembre!AC39+'Octubre '!AC39+Noviembre!AC39+'Diciembre '!AC39</f>
        <v>0</v>
      </c>
      <c r="AD39" s="30">
        <f>+Enero!AD39+Febrero!AD39+'Marzo '!AD39+'Abril '!AD39+'Mayo '!AD39+Junio!AD39+Julio!AD39+Agosto!AD39+Septiembre!AD39+'Octubre '!AD39+Noviembre!AD39+'Diciembre '!AD39</f>
        <v>0</v>
      </c>
      <c r="AE39" s="30">
        <f>+Enero!AE39+Febrero!AE39+'Marzo '!AE39+'Abril '!AE39+'Mayo '!AE39+Junio!AE39+Julio!AE39+Agosto!AE39+Septiembre!AE39+'Octubre '!AE39+Noviembre!AE39+'Diciembre '!AE39</f>
        <v>0</v>
      </c>
      <c r="AF39" s="30">
        <f>+Enero!AF39+Febrero!AF39+'Marzo '!AF39+'Abril '!AF39+'Mayo '!AF39+Junio!AF39+Julio!AF39+Agosto!AF39+Septiembre!AF39+'Octubre '!AF39+Noviembre!AF39+'Diciembre '!AF39</f>
        <v>0</v>
      </c>
      <c r="AG39" s="30">
        <f>+Enero!AG39+Febrero!AG39+'Marzo '!AG39+'Abril '!AG39+'Mayo '!AG39+Junio!AG39+Julio!AG39+Agosto!AG39+Septiembre!AG39+'Octubre '!AG39+Noviembre!AG39+'Diciembre '!AG39</f>
        <v>0</v>
      </c>
      <c r="AH39" s="30">
        <f>+Enero!AH39+Febrero!AH39+'Marzo '!AH39+'Abril '!AH39+'Mayo '!AH39+Junio!AH39+Julio!AH39+Agosto!AH39+Septiembre!AH39+'Octubre '!AH39+Noviembre!AH39+'Diciembre '!AH39</f>
        <v>0</v>
      </c>
      <c r="AI39" s="30">
        <f>+Enero!AI39+Febrero!AI39+'Marzo '!AI39+'Abril '!AI39+'Mayo '!AI39+Junio!AI39+Julio!AI39+Agosto!AI39+Septiembre!AI39+'Octubre '!AI39+Noviembre!AI39+'Diciembre '!AI39</f>
        <v>0</v>
      </c>
      <c r="AJ39" s="30">
        <f>+Enero!AJ39+Febrero!AJ39+'Marzo '!AJ39+'Abril '!AJ39+'Mayo '!AJ39+Junio!AJ39+Julio!AJ39+Agosto!AJ39+Septiembre!AJ39+'Octubre '!AJ39+Noviembre!AJ39+'Diciembre '!AJ39</f>
        <v>0</v>
      </c>
      <c r="AK39" s="30">
        <f>+Enero!AK39+Febrero!AK39+'Marzo '!AK39+'Abril '!AK39+'Mayo '!AK39+Junio!AK39+Julio!AK39+Agosto!AK39+Septiembre!AK39+'Octubre '!AK39+Noviembre!AK39+'Diciembre '!AK39</f>
        <v>0</v>
      </c>
      <c r="AL39" s="30">
        <f>+Enero!AL39+Febrero!AL39+'Marzo '!AL39+'Abril '!AL39+'Mayo '!AL39+Junio!AL39+Julio!AL39+Agosto!AL39+Septiembre!AL39+'Octubre '!AL39+Noviembre!AL39+'Diciembre '!AL39</f>
        <v>0</v>
      </c>
      <c r="AM39" s="30">
        <f>+Enero!AM39+Febrero!AM39+'Marzo '!AM39+'Abril '!AM39+'Mayo '!AM39+Junio!AM39+Julio!AM39+Agosto!AM39+Septiembre!AM39+'Octubre '!AM39+Noviembre!AM39+'Diciembre '!AM39</f>
        <v>0</v>
      </c>
      <c r="AN39" s="30">
        <f>+Enero!AN39+Febrero!AN39+'Marzo '!AN39+'Abril '!AN39+'Mayo '!AN39+Junio!AN39+Julio!AN39+Agosto!AN39+Septiembre!AN39+'Octubre '!AN39+Noviembre!AN39+'Diciembre '!AN39</f>
        <v>0</v>
      </c>
      <c r="AO39" s="42"/>
      <c r="AP39" s="30">
        <f>+Enero!AP39+Febrero!AP39+'Marzo '!AP39+'Abril '!AP39+'Mayo '!AP39+Junio!AP39+Julio!AP39+Agosto!AP39+Septiembre!AP39+'Octubre '!AP39+Noviembre!AP39+'Diciembre '!AP39</f>
        <v>0</v>
      </c>
      <c r="AQ39" s="61"/>
      <c r="AR39" s="60"/>
      <c r="AS39" s="61"/>
      <c r="AT39" s="60"/>
      <c r="AU39" s="61"/>
      <c r="AV39" s="62"/>
      <c r="AW39" s="63"/>
      <c r="AX39" s="64"/>
      <c r="AY39" s="48" t="str">
        <f t="shared" si="2"/>
        <v/>
      </c>
      <c r="BF39" s="6"/>
      <c r="BG39" s="6"/>
      <c r="BH39" s="6"/>
      <c r="BI39" s="6"/>
      <c r="BJ39" s="6"/>
      <c r="BK39" s="6"/>
      <c r="BL39" s="6"/>
      <c r="BM39" s="6"/>
      <c r="BN39" s="6"/>
      <c r="BO39" s="6"/>
      <c r="BP39" s="49" t="str">
        <f t="shared" si="3"/>
        <v/>
      </c>
      <c r="BQ39" s="50" t="str">
        <f t="shared" si="4"/>
        <v/>
      </c>
      <c r="BR39" s="50" t="str">
        <f t="shared" si="5"/>
        <v/>
      </c>
      <c r="BS39" s="50" t="str">
        <f t="shared" si="6"/>
        <v/>
      </c>
      <c r="BT39" s="50" t="str">
        <f t="shared" si="7"/>
        <v/>
      </c>
      <c r="BU39" s="50" t="str">
        <f t="shared" si="8"/>
        <v/>
      </c>
      <c r="BV39" s="72" t="str">
        <f t="shared" si="16"/>
        <v/>
      </c>
      <c r="BW39" s="53"/>
      <c r="BX39" s="54">
        <f t="shared" si="9"/>
        <v>0</v>
      </c>
      <c r="BY39" s="54">
        <f t="shared" si="10"/>
        <v>0</v>
      </c>
      <c r="BZ39" s="54">
        <f t="shared" si="11"/>
        <v>0</v>
      </c>
      <c r="CA39" s="54">
        <f t="shared" si="12"/>
        <v>0</v>
      </c>
      <c r="CB39" s="54">
        <f t="shared" si="13"/>
        <v>0</v>
      </c>
      <c r="CC39" s="54" t="str">
        <f t="shared" si="14"/>
        <v/>
      </c>
      <c r="CD39" s="54">
        <f t="shared" si="17"/>
        <v>0</v>
      </c>
      <c r="CY39" s="16"/>
      <c r="CZ39" s="16"/>
    </row>
    <row r="40" spans="1:104" s="15" customFormat="1" ht="11.25" x14ac:dyDescent="0.15">
      <c r="A40" s="55" t="s">
        <v>85</v>
      </c>
      <c r="B40" s="29">
        <f t="shared" si="15"/>
        <v>0</v>
      </c>
      <c r="C40" s="30">
        <f>+Enero!C40+Febrero!C40+'Marzo '!C40+'Abril '!C40+'Mayo '!C40+Junio!C40+Julio!C40+Agosto!C40+Septiembre!C40+'Octubre '!C40+Noviembre!C40+'Diciembre '!C40</f>
        <v>0</v>
      </c>
      <c r="D40" s="30">
        <f>+Enero!D40+Febrero!D40+'Marzo '!D40+'Abril '!D40+'Mayo '!D40+Junio!D40+Julio!D40+Agosto!D40+Septiembre!D40+'Octubre '!D40+Noviembre!D40+'Diciembre '!D40</f>
        <v>0</v>
      </c>
      <c r="E40" s="30">
        <f>+Enero!E40+Febrero!E40+'Marzo '!E40+'Abril '!E40+'Mayo '!E40+Junio!E40+Julio!E40+Agosto!E40+Septiembre!E40+'Octubre '!E40+Noviembre!E40+'Diciembre '!E40</f>
        <v>0</v>
      </c>
      <c r="F40" s="30">
        <f>+Enero!F40+Febrero!F40+'Marzo '!F40+'Abril '!F40+'Mayo '!F40+Junio!F40+Julio!F40+Agosto!F40+Septiembre!F40+'Octubre '!F40+Noviembre!F40+'Diciembre '!F40</f>
        <v>0</v>
      </c>
      <c r="G40" s="30">
        <f>+Enero!G40+Febrero!G40+'Marzo '!G40+'Abril '!G40+'Mayo '!G40+Junio!G40+Julio!G40+Agosto!G40+Septiembre!G40+'Octubre '!G40+Noviembre!G40+'Diciembre '!G40</f>
        <v>0</v>
      </c>
      <c r="H40" s="30">
        <f>+Enero!H40+Febrero!H40+'Marzo '!H40+'Abril '!H40+'Mayo '!H40+Junio!H40+Julio!H40+Agosto!H40+Septiembre!H40+'Octubre '!H40+Noviembre!H40+'Diciembre '!H40</f>
        <v>0</v>
      </c>
      <c r="I40" s="30">
        <f>+Enero!I40+Febrero!I40+'Marzo '!I40+'Abril '!I40+'Mayo '!I40+Junio!I40+Julio!I40+Agosto!I40+Septiembre!I40+'Octubre '!I40+Noviembre!I40+'Diciembre '!I40</f>
        <v>0</v>
      </c>
      <c r="J40" s="30">
        <f>+Enero!J40+Febrero!J40+'Marzo '!J40+'Abril '!J40+'Mayo '!J40+Junio!J40+Julio!J40+Agosto!J40+Septiembre!J40+'Octubre '!J40+Noviembre!J40+'Diciembre '!J40</f>
        <v>0</v>
      </c>
      <c r="K40" s="30">
        <f>+Enero!K40+Febrero!K40+'Marzo '!K40+'Abril '!K40+'Mayo '!K40+Junio!K40+Julio!K40+Agosto!K40+Septiembre!K40+'Octubre '!K40+Noviembre!K40+'Diciembre '!K40</f>
        <v>0</v>
      </c>
      <c r="L40" s="30">
        <f>+Enero!L40+Febrero!L40+'Marzo '!L40+'Abril '!L40+'Mayo '!L40+Junio!L40+Julio!L40+Agosto!L40+Septiembre!L40+'Octubre '!L40+Noviembre!L40+'Diciembre '!L40</f>
        <v>0</v>
      </c>
      <c r="M40" s="30">
        <f>+Enero!M40+Febrero!M40+'Marzo '!M40+'Abril '!M40+'Mayo '!M40+Junio!M40+Julio!M40+Agosto!M40+Septiembre!M40+'Octubre '!M40+Noviembre!M40+'Diciembre '!M40</f>
        <v>0</v>
      </c>
      <c r="N40" s="30">
        <f>+Enero!N40+Febrero!N40+'Marzo '!N40+'Abril '!N40+'Mayo '!N40+Junio!N40+Julio!N40+Agosto!N40+Septiembre!N40+'Octubre '!N40+Noviembre!N40+'Diciembre '!N40</f>
        <v>0</v>
      </c>
      <c r="O40" s="30">
        <f>+Enero!O40+Febrero!O40+'Marzo '!O40+'Abril '!O40+'Mayo '!O40+Junio!O40+Julio!O40+Agosto!O40+Septiembre!O40+'Octubre '!O40+Noviembre!O40+'Diciembre '!O40</f>
        <v>0</v>
      </c>
      <c r="P40" s="30">
        <f>+Enero!P40+Febrero!P40+'Marzo '!P40+'Abril '!P40+'Mayo '!P40+Junio!P40+Julio!P40+Agosto!P40+Septiembre!P40+'Octubre '!P40+Noviembre!P40+'Diciembre '!P40</f>
        <v>0</v>
      </c>
      <c r="Q40" s="30">
        <f>+Enero!Q40+Febrero!Q40+'Marzo '!Q40+'Abril '!Q40+'Mayo '!Q40+Junio!Q40+Julio!Q40+Agosto!Q40+Septiembre!Q40+'Octubre '!Q40+Noviembre!Q40+'Diciembre '!Q40</f>
        <v>0</v>
      </c>
      <c r="R40" s="30">
        <f>+Enero!R40+Febrero!R40+'Marzo '!R40+'Abril '!R40+'Mayo '!R40+Junio!R40+Julio!R40+Agosto!R40+Septiembre!R40+'Octubre '!R40+Noviembre!R40+'Diciembre '!R40</f>
        <v>0</v>
      </c>
      <c r="S40" s="30">
        <f>+Enero!S40+Febrero!S40+'Marzo '!S40+'Abril '!S40+'Mayo '!S40+Junio!S40+Julio!S40+Agosto!S40+Septiembre!S40+'Octubre '!S40+Noviembre!S40+'Diciembre '!S40</f>
        <v>0</v>
      </c>
      <c r="T40" s="30">
        <f>+Enero!T40+Febrero!T40+'Marzo '!T40+'Abril '!T40+'Mayo '!T40+Junio!T40+Julio!T40+Agosto!T40+Septiembre!T40+'Octubre '!T40+Noviembre!T40+'Diciembre '!T40</f>
        <v>0</v>
      </c>
      <c r="U40" s="30">
        <f>+Enero!U40+Febrero!U40+'Marzo '!U40+'Abril '!U40+'Mayo '!U40+Junio!U40+Julio!U40+Agosto!U40+Septiembre!U40+'Octubre '!U40+Noviembre!U40+'Diciembre '!U40</f>
        <v>0</v>
      </c>
      <c r="V40" s="30">
        <f>+Enero!V40+Febrero!V40+'Marzo '!V40+'Abril '!V40+'Mayo '!V40+Junio!V40+Julio!V40+Agosto!V40+Septiembre!V40+'Octubre '!V40+Noviembre!V40+'Diciembre '!V40</f>
        <v>0</v>
      </c>
      <c r="W40" s="30">
        <f>+Enero!W40+Febrero!W40+'Marzo '!W40+'Abril '!W40+'Mayo '!W40+Junio!W40+Julio!W40+Agosto!W40+Septiembre!W40+'Octubre '!W40+Noviembre!W40+'Diciembre '!W40</f>
        <v>0</v>
      </c>
      <c r="X40" s="36">
        <f t="shared" si="0"/>
        <v>0</v>
      </c>
      <c r="Y40" s="30">
        <f>+Enero!Y40+Febrero!Y40+'Marzo '!Y40+'Abril '!Y40+'Mayo '!Y40+Junio!Y40+Julio!Y40+Agosto!Y40+Septiembre!Y40+'Octubre '!Y40+Noviembre!Y40+'Diciembre '!Y40</f>
        <v>0</v>
      </c>
      <c r="Z40" s="30">
        <f>+Enero!Z40+Febrero!Z40+'Marzo '!Z40+'Abril '!Z40+'Mayo '!Z40+Junio!Z40+Julio!Z40+Agosto!Z40+Septiembre!Z40+'Octubre '!Z40+Noviembre!Z40+'Diciembre '!Z40</f>
        <v>0</v>
      </c>
      <c r="AA40" s="30">
        <f>+Enero!AA40+Febrero!AA40+'Marzo '!AA40+'Abril '!AA40+'Mayo '!AA40+Junio!AA40+Julio!AA40+Agosto!AA40+Septiembre!AA40+'Octubre '!AA40+Noviembre!AA40+'Diciembre '!AA40</f>
        <v>0</v>
      </c>
      <c r="AB40" s="38">
        <f t="shared" si="1"/>
        <v>0</v>
      </c>
      <c r="AC40" s="30">
        <f>+Enero!AC40+Febrero!AC40+'Marzo '!AC40+'Abril '!AC40+'Mayo '!AC40+Junio!AC40+Julio!AC40+Agosto!AC40+Septiembre!AC40+'Octubre '!AC40+Noviembre!AC40+'Diciembre '!AC40</f>
        <v>0</v>
      </c>
      <c r="AD40" s="30">
        <f>+Enero!AD40+Febrero!AD40+'Marzo '!AD40+'Abril '!AD40+'Mayo '!AD40+Junio!AD40+Julio!AD40+Agosto!AD40+Septiembre!AD40+'Octubre '!AD40+Noviembre!AD40+'Diciembre '!AD40</f>
        <v>0</v>
      </c>
      <c r="AE40" s="30">
        <f>+Enero!AE40+Febrero!AE40+'Marzo '!AE40+'Abril '!AE40+'Mayo '!AE40+Junio!AE40+Julio!AE40+Agosto!AE40+Septiembre!AE40+'Octubre '!AE40+Noviembre!AE40+'Diciembre '!AE40</f>
        <v>0</v>
      </c>
      <c r="AF40" s="30">
        <f>+Enero!AF40+Febrero!AF40+'Marzo '!AF40+'Abril '!AF40+'Mayo '!AF40+Junio!AF40+Julio!AF40+Agosto!AF40+Septiembre!AF40+'Octubre '!AF40+Noviembre!AF40+'Diciembre '!AF40</f>
        <v>0</v>
      </c>
      <c r="AG40" s="30">
        <f>+Enero!AG40+Febrero!AG40+'Marzo '!AG40+'Abril '!AG40+'Mayo '!AG40+Junio!AG40+Julio!AG40+Agosto!AG40+Septiembre!AG40+'Octubre '!AG40+Noviembre!AG40+'Diciembre '!AG40</f>
        <v>0</v>
      </c>
      <c r="AH40" s="30">
        <f>+Enero!AH40+Febrero!AH40+'Marzo '!AH40+'Abril '!AH40+'Mayo '!AH40+Junio!AH40+Julio!AH40+Agosto!AH40+Septiembre!AH40+'Octubre '!AH40+Noviembre!AH40+'Diciembre '!AH40</f>
        <v>0</v>
      </c>
      <c r="AI40" s="30">
        <f>+Enero!AI40+Febrero!AI40+'Marzo '!AI40+'Abril '!AI40+'Mayo '!AI40+Junio!AI40+Julio!AI40+Agosto!AI40+Septiembre!AI40+'Octubre '!AI40+Noviembre!AI40+'Diciembre '!AI40</f>
        <v>0</v>
      </c>
      <c r="AJ40" s="30">
        <f>+Enero!AJ40+Febrero!AJ40+'Marzo '!AJ40+'Abril '!AJ40+'Mayo '!AJ40+Junio!AJ40+Julio!AJ40+Agosto!AJ40+Septiembre!AJ40+'Octubre '!AJ40+Noviembre!AJ40+'Diciembre '!AJ40</f>
        <v>0</v>
      </c>
      <c r="AK40" s="30">
        <f>+Enero!AK40+Febrero!AK40+'Marzo '!AK40+'Abril '!AK40+'Mayo '!AK40+Junio!AK40+Julio!AK40+Agosto!AK40+Septiembre!AK40+'Octubre '!AK40+Noviembre!AK40+'Diciembre '!AK40</f>
        <v>0</v>
      </c>
      <c r="AL40" s="30">
        <f>+Enero!AL40+Febrero!AL40+'Marzo '!AL40+'Abril '!AL40+'Mayo '!AL40+Junio!AL40+Julio!AL40+Agosto!AL40+Septiembre!AL40+'Octubre '!AL40+Noviembre!AL40+'Diciembre '!AL40</f>
        <v>0</v>
      </c>
      <c r="AM40" s="30">
        <f>+Enero!AM40+Febrero!AM40+'Marzo '!AM40+'Abril '!AM40+'Mayo '!AM40+Junio!AM40+Julio!AM40+Agosto!AM40+Septiembre!AM40+'Octubre '!AM40+Noviembre!AM40+'Diciembre '!AM40</f>
        <v>0</v>
      </c>
      <c r="AN40" s="30">
        <f>+Enero!AN40+Febrero!AN40+'Marzo '!AN40+'Abril '!AN40+'Mayo '!AN40+Junio!AN40+Julio!AN40+Agosto!AN40+Septiembre!AN40+'Octubre '!AN40+Noviembre!AN40+'Diciembre '!AN40</f>
        <v>0</v>
      </c>
      <c r="AO40" s="42"/>
      <c r="AP40" s="30">
        <f>+Enero!AP40+Febrero!AP40+'Marzo '!AP40+'Abril '!AP40+'Mayo '!AP40+Junio!AP40+Julio!AP40+Agosto!AP40+Septiembre!AP40+'Octubre '!AP40+Noviembre!AP40+'Diciembre '!AP40</f>
        <v>0</v>
      </c>
      <c r="AQ40" s="61"/>
      <c r="AR40" s="60"/>
      <c r="AS40" s="61"/>
      <c r="AT40" s="60"/>
      <c r="AU40" s="61"/>
      <c r="AV40" s="62"/>
      <c r="AW40" s="63"/>
      <c r="AX40" s="64"/>
      <c r="AY40" s="48" t="str">
        <f t="shared" si="2"/>
        <v/>
      </c>
      <c r="BF40" s="6"/>
      <c r="BG40" s="6"/>
      <c r="BH40" s="6"/>
      <c r="BI40" s="6"/>
      <c r="BJ40" s="6"/>
      <c r="BK40" s="6"/>
      <c r="BL40" s="6"/>
      <c r="BM40" s="6"/>
      <c r="BN40" s="6"/>
      <c r="BO40" s="6"/>
      <c r="BP40" s="49" t="str">
        <f t="shared" si="3"/>
        <v/>
      </c>
      <c r="BQ40" s="50" t="str">
        <f t="shared" si="4"/>
        <v/>
      </c>
      <c r="BR40" s="50" t="str">
        <f t="shared" si="5"/>
        <v/>
      </c>
      <c r="BS40" s="50" t="str">
        <f t="shared" si="6"/>
        <v/>
      </c>
      <c r="BT40" s="50" t="str">
        <f t="shared" si="7"/>
        <v/>
      </c>
      <c r="BU40" s="50" t="str">
        <f t="shared" si="8"/>
        <v/>
      </c>
      <c r="BV40" s="72" t="str">
        <f t="shared" si="16"/>
        <v/>
      </c>
      <c r="BW40" s="53"/>
      <c r="BX40" s="54">
        <f t="shared" si="9"/>
        <v>0</v>
      </c>
      <c r="BY40" s="54">
        <f t="shared" si="10"/>
        <v>0</v>
      </c>
      <c r="BZ40" s="54">
        <f t="shared" si="11"/>
        <v>0</v>
      </c>
      <c r="CA40" s="54">
        <f t="shared" si="12"/>
        <v>0</v>
      </c>
      <c r="CB40" s="54">
        <f t="shared" si="13"/>
        <v>0</v>
      </c>
      <c r="CC40" s="54" t="str">
        <f t="shared" si="14"/>
        <v/>
      </c>
      <c r="CD40" s="54">
        <f t="shared" si="17"/>
        <v>0</v>
      </c>
      <c r="CY40" s="16"/>
      <c r="CZ40" s="16"/>
    </row>
    <row r="41" spans="1:104" s="15" customFormat="1" ht="11.25" x14ac:dyDescent="0.15">
      <c r="A41" s="55" t="s">
        <v>86</v>
      </c>
      <c r="B41" s="29">
        <f>SUM(F41:S41)</f>
        <v>0</v>
      </c>
      <c r="C41" s="30">
        <f>+Enero!C41+Febrero!C41+'Marzo '!C41+'Abril '!C41+'Mayo '!C41+Junio!C41+Julio!C41+Agosto!C41+Septiembre!C41+'Octubre '!C41+Noviembre!C41+'Diciembre '!C41</f>
        <v>0</v>
      </c>
      <c r="D41" s="30">
        <f>+Enero!D41+Febrero!D41+'Marzo '!D41+'Abril '!D41+'Mayo '!D41+Junio!D41+Julio!D41+Agosto!D41+Septiembre!D41+'Octubre '!D41+Noviembre!D41+'Diciembre '!D41</f>
        <v>0</v>
      </c>
      <c r="E41" s="30">
        <f>+Enero!E41+Febrero!E41+'Marzo '!E41+'Abril '!E41+'Mayo '!E41+Junio!E41+Julio!E41+Agosto!E41+Septiembre!E41+'Octubre '!E41+Noviembre!E41+'Diciembre '!E41</f>
        <v>0</v>
      </c>
      <c r="F41" s="30">
        <f>+Enero!F41+Febrero!F41+'Marzo '!F41+'Abril '!F41+'Mayo '!F41+Junio!F41+Julio!F41+Agosto!F41+Septiembre!F41+'Octubre '!F41+Noviembre!F41+'Diciembre '!F41</f>
        <v>0</v>
      </c>
      <c r="G41" s="30">
        <f>+Enero!G41+Febrero!G41+'Marzo '!G41+'Abril '!G41+'Mayo '!G41+Junio!G41+Julio!G41+Agosto!G41+Septiembre!G41+'Octubre '!G41+Noviembre!G41+'Diciembre '!G41</f>
        <v>0</v>
      </c>
      <c r="H41" s="30">
        <f>+Enero!H41+Febrero!H41+'Marzo '!H41+'Abril '!H41+'Mayo '!H41+Junio!H41+Julio!H41+Agosto!H41+Septiembre!H41+'Octubre '!H41+Noviembre!H41+'Diciembre '!H41</f>
        <v>0</v>
      </c>
      <c r="I41" s="30">
        <f>+Enero!I41+Febrero!I41+'Marzo '!I41+'Abril '!I41+'Mayo '!I41+Junio!I41+Julio!I41+Agosto!I41+Septiembre!I41+'Octubre '!I41+Noviembre!I41+'Diciembre '!I41</f>
        <v>0</v>
      </c>
      <c r="J41" s="30">
        <f>+Enero!J41+Febrero!J41+'Marzo '!J41+'Abril '!J41+'Mayo '!J41+Junio!J41+Julio!J41+Agosto!J41+Septiembre!J41+'Octubre '!J41+Noviembre!J41+'Diciembre '!J41</f>
        <v>0</v>
      </c>
      <c r="K41" s="30">
        <f>+Enero!K41+Febrero!K41+'Marzo '!K41+'Abril '!K41+'Mayo '!K41+Junio!K41+Julio!K41+Agosto!K41+Septiembre!K41+'Octubre '!K41+Noviembre!K41+'Diciembre '!K41</f>
        <v>0</v>
      </c>
      <c r="L41" s="30">
        <f>+Enero!L41+Febrero!L41+'Marzo '!L41+'Abril '!L41+'Mayo '!L41+Junio!L41+Julio!L41+Agosto!L41+Septiembre!L41+'Octubre '!L41+Noviembre!L41+'Diciembre '!L41</f>
        <v>0</v>
      </c>
      <c r="M41" s="30">
        <f>+Enero!M41+Febrero!M41+'Marzo '!M41+'Abril '!M41+'Mayo '!M41+Junio!M41+Julio!M41+Agosto!M41+Septiembre!M41+'Octubre '!M41+Noviembre!M41+'Diciembre '!M41</f>
        <v>0</v>
      </c>
      <c r="N41" s="30">
        <f>+Enero!N41+Febrero!N41+'Marzo '!N41+'Abril '!N41+'Mayo '!N41+Junio!N41+Julio!N41+Agosto!N41+Septiembre!N41+'Octubre '!N41+Noviembre!N41+'Diciembre '!N41</f>
        <v>0</v>
      </c>
      <c r="O41" s="30">
        <f>+Enero!O41+Febrero!O41+'Marzo '!O41+'Abril '!O41+'Mayo '!O41+Junio!O41+Julio!O41+Agosto!O41+Septiembre!O41+'Octubre '!O41+Noviembre!O41+'Diciembre '!O41</f>
        <v>0</v>
      </c>
      <c r="P41" s="30">
        <f>+Enero!P41+Febrero!P41+'Marzo '!P41+'Abril '!P41+'Mayo '!P41+Junio!P41+Julio!P41+Agosto!P41+Septiembre!P41+'Octubre '!P41+Noviembre!P41+'Diciembre '!P41</f>
        <v>0</v>
      </c>
      <c r="Q41" s="30">
        <f>+Enero!Q41+Febrero!Q41+'Marzo '!Q41+'Abril '!Q41+'Mayo '!Q41+Junio!Q41+Julio!Q41+Agosto!Q41+Septiembre!Q41+'Octubre '!Q41+Noviembre!Q41+'Diciembre '!Q41</f>
        <v>0</v>
      </c>
      <c r="R41" s="30">
        <f>+Enero!R41+Febrero!R41+'Marzo '!R41+'Abril '!R41+'Mayo '!R41+Junio!R41+Julio!R41+Agosto!R41+Septiembre!R41+'Octubre '!R41+Noviembre!R41+'Diciembre '!R41</f>
        <v>0</v>
      </c>
      <c r="S41" s="30">
        <f>+Enero!S41+Febrero!S41+'Marzo '!S41+'Abril '!S41+'Mayo '!S41+Junio!S41+Julio!S41+Agosto!S41+Septiembre!S41+'Octubre '!S41+Noviembre!S41+'Diciembre '!S41</f>
        <v>0</v>
      </c>
      <c r="T41" s="30">
        <f>+Enero!T41+Febrero!T41+'Marzo '!T41+'Abril '!T41+'Mayo '!T41+Junio!T41+Julio!T41+Agosto!T41+Septiembre!T41+'Octubre '!T41+Noviembre!T41+'Diciembre '!T41</f>
        <v>0</v>
      </c>
      <c r="U41" s="30">
        <f>+Enero!U41+Febrero!U41+'Marzo '!U41+'Abril '!U41+'Mayo '!U41+Junio!U41+Julio!U41+Agosto!U41+Septiembre!U41+'Octubre '!U41+Noviembre!U41+'Diciembre '!U41</f>
        <v>0</v>
      </c>
      <c r="V41" s="30">
        <f>+Enero!V41+Febrero!V41+'Marzo '!V41+'Abril '!V41+'Mayo '!V41+Junio!V41+Julio!V41+Agosto!V41+Septiembre!V41+'Octubre '!V41+Noviembre!V41+'Diciembre '!V41</f>
        <v>0</v>
      </c>
      <c r="W41" s="30">
        <f>+Enero!W41+Febrero!W41+'Marzo '!W41+'Abril '!W41+'Mayo '!W41+Junio!W41+Julio!W41+Agosto!W41+Septiembre!W41+'Octubre '!W41+Noviembre!W41+'Diciembre '!W41</f>
        <v>0</v>
      </c>
      <c r="X41" s="76"/>
      <c r="Y41" s="30">
        <f>+Enero!Y41+Febrero!Y41+'Marzo '!Y41+'Abril '!Y41+'Mayo '!Y41+Junio!Y41+Julio!Y41+Agosto!Y41+Septiembre!Y41+'Octubre '!Y41+Noviembre!Y41+'Diciembre '!Y41</f>
        <v>0</v>
      </c>
      <c r="Z41" s="30">
        <f>+Enero!Z41+Febrero!Z41+'Marzo '!Z41+'Abril '!Z41+'Mayo '!Z41+Junio!Z41+Julio!Z41+Agosto!Z41+Septiembre!Z41+'Octubre '!Z41+Noviembre!Z41+'Diciembre '!Z41</f>
        <v>0</v>
      </c>
      <c r="AA41" s="30">
        <f>+Enero!AA41+Febrero!AA41+'Marzo '!AA41+'Abril '!AA41+'Mayo '!AA41+Junio!AA41+Julio!AA41+Agosto!AA41+Septiembre!AA41+'Octubre '!AA41+Noviembre!AA41+'Diciembre '!AA41</f>
        <v>0</v>
      </c>
      <c r="AB41" s="38">
        <f t="shared" si="1"/>
        <v>0</v>
      </c>
      <c r="AC41" s="30">
        <f>+Enero!AC41+Febrero!AC41+'Marzo '!AC41+'Abril '!AC41+'Mayo '!AC41+Junio!AC41+Julio!AC41+Agosto!AC41+Septiembre!AC41+'Octubre '!AC41+Noviembre!AC41+'Diciembre '!AC41</f>
        <v>0</v>
      </c>
      <c r="AD41" s="30">
        <f>+Enero!AD41+Febrero!AD41+'Marzo '!AD41+'Abril '!AD41+'Mayo '!AD41+Junio!AD41+Julio!AD41+Agosto!AD41+Septiembre!AD41+'Octubre '!AD41+Noviembre!AD41+'Diciembre '!AD41</f>
        <v>0</v>
      </c>
      <c r="AE41" s="30">
        <f>+Enero!AE41+Febrero!AE41+'Marzo '!AE41+'Abril '!AE41+'Mayo '!AE41+Junio!AE41+Julio!AE41+Agosto!AE41+Septiembre!AE41+'Octubre '!AE41+Noviembre!AE41+'Diciembre '!AE41</f>
        <v>0</v>
      </c>
      <c r="AF41" s="30">
        <f>+Enero!AF41+Febrero!AF41+'Marzo '!AF41+'Abril '!AF41+'Mayo '!AF41+Junio!AF41+Julio!AF41+Agosto!AF41+Septiembre!AF41+'Octubre '!AF41+Noviembre!AF41+'Diciembre '!AF41</f>
        <v>0</v>
      </c>
      <c r="AG41" s="30">
        <f>+Enero!AG41+Febrero!AG41+'Marzo '!AG41+'Abril '!AG41+'Mayo '!AG41+Junio!AG41+Julio!AG41+Agosto!AG41+Septiembre!AG41+'Octubre '!AG41+Noviembre!AG41+'Diciembre '!AG41</f>
        <v>0</v>
      </c>
      <c r="AH41" s="30">
        <f>+Enero!AH41+Febrero!AH41+'Marzo '!AH41+'Abril '!AH41+'Mayo '!AH41+Junio!AH41+Julio!AH41+Agosto!AH41+Septiembre!AH41+'Octubre '!AH41+Noviembre!AH41+'Diciembre '!AH41</f>
        <v>0</v>
      </c>
      <c r="AI41" s="30">
        <f>+Enero!AI41+Febrero!AI41+'Marzo '!AI41+'Abril '!AI41+'Mayo '!AI41+Junio!AI41+Julio!AI41+Agosto!AI41+Septiembre!AI41+'Octubre '!AI41+Noviembre!AI41+'Diciembre '!AI41</f>
        <v>0</v>
      </c>
      <c r="AJ41" s="30">
        <f>+Enero!AJ41+Febrero!AJ41+'Marzo '!AJ41+'Abril '!AJ41+'Mayo '!AJ41+Junio!AJ41+Julio!AJ41+Agosto!AJ41+Septiembre!AJ41+'Octubre '!AJ41+Noviembre!AJ41+'Diciembre '!AJ41</f>
        <v>0</v>
      </c>
      <c r="AK41" s="30">
        <f>+Enero!AK41+Febrero!AK41+'Marzo '!AK41+'Abril '!AK41+'Mayo '!AK41+Junio!AK41+Julio!AK41+Agosto!AK41+Septiembre!AK41+'Octubre '!AK41+Noviembre!AK41+'Diciembre '!AK41</f>
        <v>0</v>
      </c>
      <c r="AL41" s="30">
        <f>+Enero!AL41+Febrero!AL41+'Marzo '!AL41+'Abril '!AL41+'Mayo '!AL41+Junio!AL41+Julio!AL41+Agosto!AL41+Septiembre!AL41+'Octubre '!AL41+Noviembre!AL41+'Diciembre '!AL41</f>
        <v>0</v>
      </c>
      <c r="AM41" s="30">
        <f>+Enero!AM41+Febrero!AM41+'Marzo '!AM41+'Abril '!AM41+'Mayo '!AM41+Junio!AM41+Julio!AM41+Agosto!AM41+Septiembre!AM41+'Octubre '!AM41+Noviembre!AM41+'Diciembre '!AM41</f>
        <v>0</v>
      </c>
      <c r="AN41" s="30">
        <f>+Enero!AN41+Febrero!AN41+'Marzo '!AN41+'Abril '!AN41+'Mayo '!AN41+Junio!AN41+Julio!AN41+Agosto!AN41+Septiembre!AN41+'Octubre '!AN41+Noviembre!AN41+'Diciembre '!AN41</f>
        <v>0</v>
      </c>
      <c r="AO41" s="42"/>
      <c r="AP41" s="30">
        <f>+Enero!AP41+Febrero!AP41+'Marzo '!AP41+'Abril '!AP41+'Mayo '!AP41+Junio!AP41+Julio!AP41+Agosto!AP41+Septiembre!AP41+'Octubre '!AP41+Noviembre!AP41+'Diciembre '!AP41</f>
        <v>0</v>
      </c>
      <c r="AQ41" s="61"/>
      <c r="AR41" s="60"/>
      <c r="AS41" s="61"/>
      <c r="AT41" s="60"/>
      <c r="AU41" s="61"/>
      <c r="AV41" s="62"/>
      <c r="AW41" s="77"/>
      <c r="AX41" s="64"/>
      <c r="AY41" s="48" t="str">
        <f t="shared" si="2"/>
        <v/>
      </c>
      <c r="BF41" s="6"/>
      <c r="BG41" s="6"/>
      <c r="BH41" s="6"/>
      <c r="BI41" s="6"/>
      <c r="BJ41" s="6"/>
      <c r="BK41" s="6"/>
      <c r="BL41" s="6"/>
      <c r="BM41" s="6"/>
      <c r="BN41" s="6"/>
      <c r="BO41" s="6"/>
      <c r="BP41" s="49" t="str">
        <f t="shared" si="3"/>
        <v/>
      </c>
      <c r="BQ41" s="50" t="str">
        <f t="shared" si="4"/>
        <v/>
      </c>
      <c r="BR41" s="50" t="str">
        <f t="shared" si="5"/>
        <v/>
      </c>
      <c r="BS41" s="50" t="str">
        <f t="shared" si="6"/>
        <v/>
      </c>
      <c r="BT41" s="50" t="str">
        <f t="shared" si="7"/>
        <v/>
      </c>
      <c r="BU41" s="50" t="str">
        <f t="shared" si="8"/>
        <v/>
      </c>
      <c r="BV41" s="72" t="str">
        <f t="shared" si="16"/>
        <v/>
      </c>
      <c r="BW41" s="53"/>
      <c r="BX41" s="54">
        <f t="shared" si="9"/>
        <v>0</v>
      </c>
      <c r="BY41" s="54">
        <f t="shared" si="10"/>
        <v>0</v>
      </c>
      <c r="BZ41" s="54">
        <f t="shared" si="11"/>
        <v>0</v>
      </c>
      <c r="CA41" s="54">
        <f t="shared" si="12"/>
        <v>0</v>
      </c>
      <c r="CB41" s="54">
        <f t="shared" si="13"/>
        <v>0</v>
      </c>
      <c r="CC41" s="54" t="str">
        <f t="shared" si="14"/>
        <v/>
      </c>
      <c r="CD41" s="54">
        <f t="shared" si="17"/>
        <v>0</v>
      </c>
      <c r="CY41" s="16"/>
      <c r="CZ41" s="16"/>
    </row>
    <row r="42" spans="1:104" s="15" customFormat="1" ht="11.25" x14ac:dyDescent="0.15">
      <c r="A42" s="55" t="s">
        <v>87</v>
      </c>
      <c r="B42" s="29">
        <f t="shared" si="15"/>
        <v>0</v>
      </c>
      <c r="C42" s="30">
        <f>+Enero!C42+Febrero!C42+'Marzo '!C42+'Abril '!C42+'Mayo '!C42+Junio!C42+Julio!C42+Agosto!C42+Septiembre!C42+'Octubre '!C42+Noviembre!C42+'Diciembre '!C42</f>
        <v>0</v>
      </c>
      <c r="D42" s="30">
        <f>+Enero!D42+Febrero!D42+'Marzo '!D42+'Abril '!D42+'Mayo '!D42+Junio!D42+Julio!D42+Agosto!D42+Septiembre!D42+'Octubre '!D42+Noviembre!D42+'Diciembre '!D42</f>
        <v>0</v>
      </c>
      <c r="E42" s="30">
        <f>+Enero!E42+Febrero!E42+'Marzo '!E42+'Abril '!E42+'Mayo '!E42+Junio!E42+Julio!E42+Agosto!E42+Septiembre!E42+'Octubre '!E42+Noviembre!E42+'Diciembre '!E42</f>
        <v>0</v>
      </c>
      <c r="F42" s="30">
        <f>+Enero!F42+Febrero!F42+'Marzo '!F42+'Abril '!F42+'Mayo '!F42+Junio!F42+Julio!F42+Agosto!F42+Septiembre!F42+'Octubre '!F42+Noviembre!F42+'Diciembre '!F42</f>
        <v>0</v>
      </c>
      <c r="G42" s="30">
        <f>+Enero!G42+Febrero!G42+'Marzo '!G42+'Abril '!G42+'Mayo '!G42+Junio!G42+Julio!G42+Agosto!G42+Septiembre!G42+'Octubre '!G42+Noviembre!G42+'Diciembre '!G42</f>
        <v>0</v>
      </c>
      <c r="H42" s="30">
        <f>+Enero!H42+Febrero!H42+'Marzo '!H42+'Abril '!H42+'Mayo '!H42+Junio!H42+Julio!H42+Agosto!H42+Septiembre!H42+'Octubre '!H42+Noviembre!H42+'Diciembre '!H42</f>
        <v>0</v>
      </c>
      <c r="I42" s="30">
        <f>+Enero!I42+Febrero!I42+'Marzo '!I42+'Abril '!I42+'Mayo '!I42+Junio!I42+Julio!I42+Agosto!I42+Septiembre!I42+'Octubre '!I42+Noviembre!I42+'Diciembre '!I42</f>
        <v>0</v>
      </c>
      <c r="J42" s="30">
        <f>+Enero!J42+Febrero!J42+'Marzo '!J42+'Abril '!J42+'Mayo '!J42+Junio!J42+Julio!J42+Agosto!J42+Septiembre!J42+'Octubre '!J42+Noviembre!J42+'Diciembre '!J42</f>
        <v>0</v>
      </c>
      <c r="K42" s="30">
        <f>+Enero!K42+Febrero!K42+'Marzo '!K42+'Abril '!K42+'Mayo '!K42+Junio!K42+Julio!K42+Agosto!K42+Septiembre!K42+'Octubre '!K42+Noviembre!K42+'Diciembre '!K42</f>
        <v>0</v>
      </c>
      <c r="L42" s="30">
        <f>+Enero!L42+Febrero!L42+'Marzo '!L42+'Abril '!L42+'Mayo '!L42+Junio!L42+Julio!L42+Agosto!L42+Septiembre!L42+'Octubre '!L42+Noviembre!L42+'Diciembre '!L42</f>
        <v>0</v>
      </c>
      <c r="M42" s="30">
        <f>+Enero!M42+Febrero!M42+'Marzo '!M42+'Abril '!M42+'Mayo '!M42+Junio!M42+Julio!M42+Agosto!M42+Septiembre!M42+'Octubre '!M42+Noviembre!M42+'Diciembre '!M42</f>
        <v>0</v>
      </c>
      <c r="N42" s="30">
        <f>+Enero!N42+Febrero!N42+'Marzo '!N42+'Abril '!N42+'Mayo '!N42+Junio!N42+Julio!N42+Agosto!N42+Septiembre!N42+'Octubre '!N42+Noviembre!N42+'Diciembre '!N42</f>
        <v>0</v>
      </c>
      <c r="O42" s="30">
        <f>+Enero!O42+Febrero!O42+'Marzo '!O42+'Abril '!O42+'Mayo '!O42+Junio!O42+Julio!O42+Agosto!O42+Septiembre!O42+'Octubre '!O42+Noviembre!O42+'Diciembre '!O42</f>
        <v>0</v>
      </c>
      <c r="P42" s="30">
        <f>+Enero!P42+Febrero!P42+'Marzo '!P42+'Abril '!P42+'Mayo '!P42+Junio!P42+Julio!P42+Agosto!P42+Septiembre!P42+'Octubre '!P42+Noviembre!P42+'Diciembre '!P42</f>
        <v>0</v>
      </c>
      <c r="Q42" s="30">
        <f>+Enero!Q42+Febrero!Q42+'Marzo '!Q42+'Abril '!Q42+'Mayo '!Q42+Junio!Q42+Julio!Q42+Agosto!Q42+Septiembre!Q42+'Octubre '!Q42+Noviembre!Q42+'Diciembre '!Q42</f>
        <v>0</v>
      </c>
      <c r="R42" s="30">
        <f>+Enero!R42+Febrero!R42+'Marzo '!R42+'Abril '!R42+'Mayo '!R42+Junio!R42+Julio!R42+Agosto!R42+Septiembre!R42+'Octubre '!R42+Noviembre!R42+'Diciembre '!R42</f>
        <v>0</v>
      </c>
      <c r="S42" s="30">
        <f>+Enero!S42+Febrero!S42+'Marzo '!S42+'Abril '!S42+'Mayo '!S42+Junio!S42+Julio!S42+Agosto!S42+Septiembre!S42+'Octubre '!S42+Noviembre!S42+'Diciembre '!S42</f>
        <v>0</v>
      </c>
      <c r="T42" s="30">
        <f>+Enero!T42+Febrero!T42+'Marzo '!T42+'Abril '!T42+'Mayo '!T42+Junio!T42+Julio!T42+Agosto!T42+Septiembre!T42+'Octubre '!T42+Noviembre!T42+'Diciembre '!T42</f>
        <v>0</v>
      </c>
      <c r="U42" s="30">
        <f>+Enero!U42+Febrero!U42+'Marzo '!U42+'Abril '!U42+'Mayo '!U42+Junio!U42+Julio!U42+Agosto!U42+Septiembre!U42+'Octubre '!U42+Noviembre!U42+'Diciembre '!U42</f>
        <v>0</v>
      </c>
      <c r="V42" s="30">
        <f>+Enero!V42+Febrero!V42+'Marzo '!V42+'Abril '!V42+'Mayo '!V42+Junio!V42+Julio!V42+Agosto!V42+Septiembre!V42+'Octubre '!V42+Noviembre!V42+'Diciembre '!V42</f>
        <v>0</v>
      </c>
      <c r="W42" s="30">
        <f>+Enero!W42+Febrero!W42+'Marzo '!W42+'Abril '!W42+'Mayo '!W42+Junio!W42+Julio!W42+Agosto!W42+Septiembre!W42+'Octubre '!W42+Noviembre!W42+'Diciembre '!W42</f>
        <v>0</v>
      </c>
      <c r="X42" s="36">
        <f t="shared" si="0"/>
        <v>0</v>
      </c>
      <c r="Y42" s="30">
        <f>+Enero!Y42+Febrero!Y42+'Marzo '!Y42+'Abril '!Y42+'Mayo '!Y42+Junio!Y42+Julio!Y42+Agosto!Y42+Septiembre!Y42+'Octubre '!Y42+Noviembre!Y42+'Diciembre '!Y42</f>
        <v>0</v>
      </c>
      <c r="Z42" s="30">
        <f>+Enero!Z42+Febrero!Z42+'Marzo '!Z42+'Abril '!Z42+'Mayo '!Z42+Junio!Z42+Julio!Z42+Agosto!Z42+Septiembre!Z42+'Octubre '!Z42+Noviembre!Z42+'Diciembre '!Z42</f>
        <v>0</v>
      </c>
      <c r="AA42" s="30">
        <f>+Enero!AA42+Febrero!AA42+'Marzo '!AA42+'Abril '!AA42+'Mayo '!AA42+Junio!AA42+Julio!AA42+Agosto!AA42+Septiembre!AA42+'Octubre '!AA42+Noviembre!AA42+'Diciembre '!AA42</f>
        <v>0</v>
      </c>
      <c r="AB42" s="38">
        <f t="shared" si="1"/>
        <v>0</v>
      </c>
      <c r="AC42" s="30">
        <f>+Enero!AC42+Febrero!AC42+'Marzo '!AC42+'Abril '!AC42+'Mayo '!AC42+Junio!AC42+Julio!AC42+Agosto!AC42+Septiembre!AC42+'Octubre '!AC42+Noviembre!AC42+'Diciembre '!AC42</f>
        <v>0</v>
      </c>
      <c r="AD42" s="30">
        <f>+Enero!AD42+Febrero!AD42+'Marzo '!AD42+'Abril '!AD42+'Mayo '!AD42+Junio!AD42+Julio!AD42+Agosto!AD42+Septiembre!AD42+'Octubre '!AD42+Noviembre!AD42+'Diciembre '!AD42</f>
        <v>0</v>
      </c>
      <c r="AE42" s="30">
        <f>+Enero!AE42+Febrero!AE42+'Marzo '!AE42+'Abril '!AE42+'Mayo '!AE42+Junio!AE42+Julio!AE42+Agosto!AE42+Septiembre!AE42+'Octubre '!AE42+Noviembre!AE42+'Diciembre '!AE42</f>
        <v>0</v>
      </c>
      <c r="AF42" s="30">
        <f>+Enero!AF42+Febrero!AF42+'Marzo '!AF42+'Abril '!AF42+'Mayo '!AF42+Junio!AF42+Julio!AF42+Agosto!AF42+Septiembre!AF42+'Octubre '!AF42+Noviembre!AF42+'Diciembre '!AF42</f>
        <v>0</v>
      </c>
      <c r="AG42" s="30">
        <f>+Enero!AG42+Febrero!AG42+'Marzo '!AG42+'Abril '!AG42+'Mayo '!AG42+Junio!AG42+Julio!AG42+Agosto!AG42+Septiembre!AG42+'Octubre '!AG42+Noviembre!AG42+'Diciembre '!AG42</f>
        <v>0</v>
      </c>
      <c r="AH42" s="30">
        <f>+Enero!AH42+Febrero!AH42+'Marzo '!AH42+'Abril '!AH42+'Mayo '!AH42+Junio!AH42+Julio!AH42+Agosto!AH42+Septiembre!AH42+'Octubre '!AH42+Noviembre!AH42+'Diciembre '!AH42</f>
        <v>0</v>
      </c>
      <c r="AI42" s="30">
        <f>+Enero!AI42+Febrero!AI42+'Marzo '!AI42+'Abril '!AI42+'Mayo '!AI42+Junio!AI42+Julio!AI42+Agosto!AI42+Septiembre!AI42+'Octubre '!AI42+Noviembre!AI42+'Diciembre '!AI42</f>
        <v>0</v>
      </c>
      <c r="AJ42" s="30">
        <f>+Enero!AJ42+Febrero!AJ42+'Marzo '!AJ42+'Abril '!AJ42+'Mayo '!AJ42+Junio!AJ42+Julio!AJ42+Agosto!AJ42+Septiembre!AJ42+'Octubre '!AJ42+Noviembre!AJ42+'Diciembre '!AJ42</f>
        <v>0</v>
      </c>
      <c r="AK42" s="30">
        <f>+Enero!AK42+Febrero!AK42+'Marzo '!AK42+'Abril '!AK42+'Mayo '!AK42+Junio!AK42+Julio!AK42+Agosto!AK42+Septiembre!AK42+'Octubre '!AK42+Noviembre!AK42+'Diciembre '!AK42</f>
        <v>0</v>
      </c>
      <c r="AL42" s="30">
        <f>+Enero!AL42+Febrero!AL42+'Marzo '!AL42+'Abril '!AL42+'Mayo '!AL42+Junio!AL42+Julio!AL42+Agosto!AL42+Septiembre!AL42+'Octubre '!AL42+Noviembre!AL42+'Diciembre '!AL42</f>
        <v>0</v>
      </c>
      <c r="AM42" s="30">
        <f>+Enero!AM42+Febrero!AM42+'Marzo '!AM42+'Abril '!AM42+'Mayo '!AM42+Junio!AM42+Julio!AM42+Agosto!AM42+Septiembre!AM42+'Octubre '!AM42+Noviembre!AM42+'Diciembre '!AM42</f>
        <v>0</v>
      </c>
      <c r="AN42" s="30">
        <f>+Enero!AN42+Febrero!AN42+'Marzo '!AN42+'Abril '!AN42+'Mayo '!AN42+Junio!AN42+Julio!AN42+Agosto!AN42+Septiembre!AN42+'Octubre '!AN42+Noviembre!AN42+'Diciembre '!AN42</f>
        <v>0</v>
      </c>
      <c r="AO42" s="42"/>
      <c r="AP42" s="30">
        <f>+Enero!AP42+Febrero!AP42+'Marzo '!AP42+'Abril '!AP42+'Mayo '!AP42+Junio!AP42+Julio!AP42+Agosto!AP42+Septiembre!AP42+'Octubre '!AP42+Noviembre!AP42+'Diciembre '!AP42</f>
        <v>0</v>
      </c>
      <c r="AQ42" s="61"/>
      <c r="AR42" s="60"/>
      <c r="AS42" s="61"/>
      <c r="AT42" s="60"/>
      <c r="AU42" s="61"/>
      <c r="AV42" s="62"/>
      <c r="AW42" s="63"/>
      <c r="AX42" s="64"/>
      <c r="AY42" s="48" t="str">
        <f t="shared" si="2"/>
        <v/>
      </c>
      <c r="BF42" s="6"/>
      <c r="BG42" s="6"/>
      <c r="BH42" s="6"/>
      <c r="BI42" s="6"/>
      <c r="BJ42" s="6"/>
      <c r="BK42" s="6"/>
      <c r="BL42" s="6"/>
      <c r="BM42" s="6"/>
      <c r="BN42" s="6"/>
      <c r="BO42" s="6"/>
      <c r="BP42" s="49" t="str">
        <f t="shared" si="3"/>
        <v/>
      </c>
      <c r="BQ42" s="50" t="str">
        <f t="shared" si="4"/>
        <v/>
      </c>
      <c r="BR42" s="50" t="str">
        <f t="shared" si="5"/>
        <v/>
      </c>
      <c r="BS42" s="50" t="str">
        <f t="shared" si="6"/>
        <v/>
      </c>
      <c r="BT42" s="50" t="str">
        <f t="shared" si="7"/>
        <v/>
      </c>
      <c r="BU42" s="50" t="str">
        <f t="shared" si="8"/>
        <v/>
      </c>
      <c r="BV42" s="72" t="str">
        <f t="shared" si="16"/>
        <v/>
      </c>
      <c r="BW42" s="53"/>
      <c r="BX42" s="54">
        <f t="shared" si="9"/>
        <v>0</v>
      </c>
      <c r="BY42" s="54">
        <f t="shared" si="10"/>
        <v>0</v>
      </c>
      <c r="BZ42" s="54">
        <f t="shared" si="11"/>
        <v>0</v>
      </c>
      <c r="CA42" s="54">
        <f t="shared" si="12"/>
        <v>0</v>
      </c>
      <c r="CB42" s="54">
        <f t="shared" si="13"/>
        <v>0</v>
      </c>
      <c r="CC42" s="54" t="str">
        <f t="shared" si="14"/>
        <v/>
      </c>
      <c r="CD42" s="54">
        <f t="shared" si="17"/>
        <v>0</v>
      </c>
      <c r="CY42" s="16"/>
      <c r="CZ42" s="16"/>
    </row>
    <row r="43" spans="1:104" s="15" customFormat="1" ht="11.25" x14ac:dyDescent="0.15">
      <c r="A43" s="55" t="s">
        <v>88</v>
      </c>
      <c r="B43" s="29">
        <f>SUM(F43:S43)</f>
        <v>0</v>
      </c>
      <c r="C43" s="30">
        <f>+Enero!C43+Febrero!C43+'Marzo '!C43+'Abril '!C43+'Mayo '!C43+Junio!C43+Julio!C43+Agosto!C43+Septiembre!C43+'Octubre '!C43+Noviembre!C43+'Diciembre '!C43</f>
        <v>0</v>
      </c>
      <c r="D43" s="30">
        <f>+Enero!D43+Febrero!D43+'Marzo '!D43+'Abril '!D43+'Mayo '!D43+Junio!D43+Julio!D43+Agosto!D43+Septiembre!D43+'Octubre '!D43+Noviembre!D43+'Diciembre '!D43</f>
        <v>0</v>
      </c>
      <c r="E43" s="30">
        <f>+Enero!E43+Febrero!E43+'Marzo '!E43+'Abril '!E43+'Mayo '!E43+Junio!E43+Julio!E43+Agosto!E43+Septiembre!E43+'Octubre '!E43+Noviembre!E43+'Diciembre '!E43</f>
        <v>0</v>
      </c>
      <c r="F43" s="30">
        <f>+Enero!F43+Febrero!F43+'Marzo '!F43+'Abril '!F43+'Mayo '!F43+Junio!F43+Julio!F43+Agosto!F43+Septiembre!F43+'Octubre '!F43+Noviembre!F43+'Diciembre '!F43</f>
        <v>0</v>
      </c>
      <c r="G43" s="30">
        <f>+Enero!G43+Febrero!G43+'Marzo '!G43+'Abril '!G43+'Mayo '!G43+Junio!G43+Julio!G43+Agosto!G43+Septiembre!G43+'Octubre '!G43+Noviembre!G43+'Diciembre '!G43</f>
        <v>0</v>
      </c>
      <c r="H43" s="30">
        <f>+Enero!H43+Febrero!H43+'Marzo '!H43+'Abril '!H43+'Mayo '!H43+Junio!H43+Julio!H43+Agosto!H43+Septiembre!H43+'Octubre '!H43+Noviembre!H43+'Diciembre '!H43</f>
        <v>0</v>
      </c>
      <c r="I43" s="30">
        <f>+Enero!I43+Febrero!I43+'Marzo '!I43+'Abril '!I43+'Mayo '!I43+Junio!I43+Julio!I43+Agosto!I43+Septiembre!I43+'Octubre '!I43+Noviembre!I43+'Diciembre '!I43</f>
        <v>0</v>
      </c>
      <c r="J43" s="30">
        <f>+Enero!J43+Febrero!J43+'Marzo '!J43+'Abril '!J43+'Mayo '!J43+Junio!J43+Julio!J43+Agosto!J43+Septiembre!J43+'Octubre '!J43+Noviembre!J43+'Diciembre '!J43</f>
        <v>0</v>
      </c>
      <c r="K43" s="30">
        <f>+Enero!K43+Febrero!K43+'Marzo '!K43+'Abril '!K43+'Mayo '!K43+Junio!K43+Julio!K43+Agosto!K43+Septiembre!K43+'Octubre '!K43+Noviembre!K43+'Diciembre '!K43</f>
        <v>0</v>
      </c>
      <c r="L43" s="30">
        <f>+Enero!L43+Febrero!L43+'Marzo '!L43+'Abril '!L43+'Mayo '!L43+Junio!L43+Julio!L43+Agosto!L43+Septiembre!L43+'Octubre '!L43+Noviembre!L43+'Diciembre '!L43</f>
        <v>0</v>
      </c>
      <c r="M43" s="30">
        <f>+Enero!M43+Febrero!M43+'Marzo '!M43+'Abril '!M43+'Mayo '!M43+Junio!M43+Julio!M43+Agosto!M43+Septiembre!M43+'Octubre '!M43+Noviembre!M43+'Diciembre '!M43</f>
        <v>0</v>
      </c>
      <c r="N43" s="30">
        <f>+Enero!N43+Febrero!N43+'Marzo '!N43+'Abril '!N43+'Mayo '!N43+Junio!N43+Julio!N43+Agosto!N43+Septiembre!N43+'Octubre '!N43+Noviembre!N43+'Diciembre '!N43</f>
        <v>0</v>
      </c>
      <c r="O43" s="30">
        <f>+Enero!O43+Febrero!O43+'Marzo '!O43+'Abril '!O43+'Mayo '!O43+Junio!O43+Julio!O43+Agosto!O43+Septiembre!O43+'Octubre '!O43+Noviembre!O43+'Diciembre '!O43</f>
        <v>0</v>
      </c>
      <c r="P43" s="30">
        <f>+Enero!P43+Febrero!P43+'Marzo '!P43+'Abril '!P43+'Mayo '!P43+Junio!P43+Julio!P43+Agosto!P43+Septiembre!P43+'Octubre '!P43+Noviembre!P43+'Diciembre '!P43</f>
        <v>0</v>
      </c>
      <c r="Q43" s="30">
        <f>+Enero!Q43+Febrero!Q43+'Marzo '!Q43+'Abril '!Q43+'Mayo '!Q43+Junio!Q43+Julio!Q43+Agosto!Q43+Septiembre!Q43+'Octubre '!Q43+Noviembre!Q43+'Diciembre '!Q43</f>
        <v>0</v>
      </c>
      <c r="R43" s="30">
        <f>+Enero!R43+Febrero!R43+'Marzo '!R43+'Abril '!R43+'Mayo '!R43+Junio!R43+Julio!R43+Agosto!R43+Septiembre!R43+'Octubre '!R43+Noviembre!R43+'Diciembre '!R43</f>
        <v>0</v>
      </c>
      <c r="S43" s="30">
        <f>+Enero!S43+Febrero!S43+'Marzo '!S43+'Abril '!S43+'Mayo '!S43+Junio!S43+Julio!S43+Agosto!S43+Septiembre!S43+'Octubre '!S43+Noviembre!S43+'Diciembre '!S43</f>
        <v>0</v>
      </c>
      <c r="T43" s="30">
        <f>+Enero!T43+Febrero!T43+'Marzo '!T43+'Abril '!T43+'Mayo '!T43+Junio!T43+Julio!T43+Agosto!T43+Septiembre!T43+'Octubre '!T43+Noviembre!T43+'Diciembre '!T43</f>
        <v>0</v>
      </c>
      <c r="U43" s="30">
        <f>+Enero!U43+Febrero!U43+'Marzo '!U43+'Abril '!U43+'Mayo '!U43+Junio!U43+Julio!U43+Agosto!U43+Septiembre!U43+'Octubre '!U43+Noviembre!U43+'Diciembre '!U43</f>
        <v>0</v>
      </c>
      <c r="V43" s="30">
        <f>+Enero!V43+Febrero!V43+'Marzo '!V43+'Abril '!V43+'Mayo '!V43+Junio!V43+Julio!V43+Agosto!V43+Septiembre!V43+'Octubre '!V43+Noviembre!V43+'Diciembre '!V43</f>
        <v>0</v>
      </c>
      <c r="W43" s="30">
        <f>+Enero!W43+Febrero!W43+'Marzo '!W43+'Abril '!W43+'Mayo '!W43+Junio!W43+Julio!W43+Agosto!W43+Septiembre!W43+'Octubre '!W43+Noviembre!W43+'Diciembre '!W43</f>
        <v>0</v>
      </c>
      <c r="X43" s="76"/>
      <c r="Y43" s="30">
        <f>+Enero!Y43+Febrero!Y43+'Marzo '!Y43+'Abril '!Y43+'Mayo '!Y43+Junio!Y43+Julio!Y43+Agosto!Y43+Septiembre!Y43+'Octubre '!Y43+Noviembre!Y43+'Diciembre '!Y43</f>
        <v>0</v>
      </c>
      <c r="Z43" s="30">
        <f>+Enero!Z43+Febrero!Z43+'Marzo '!Z43+'Abril '!Z43+'Mayo '!Z43+Junio!Z43+Julio!Z43+Agosto!Z43+Septiembre!Z43+'Octubre '!Z43+Noviembre!Z43+'Diciembre '!Z43</f>
        <v>0</v>
      </c>
      <c r="AA43" s="30">
        <f>+Enero!AA43+Febrero!AA43+'Marzo '!AA43+'Abril '!AA43+'Mayo '!AA43+Junio!AA43+Julio!AA43+Agosto!AA43+Septiembre!AA43+'Octubre '!AA43+Noviembre!AA43+'Diciembre '!AA43</f>
        <v>0</v>
      </c>
      <c r="AB43" s="38">
        <f t="shared" si="1"/>
        <v>0</v>
      </c>
      <c r="AC43" s="30">
        <f>+Enero!AC43+Febrero!AC43+'Marzo '!AC43+'Abril '!AC43+'Mayo '!AC43+Junio!AC43+Julio!AC43+Agosto!AC43+Septiembre!AC43+'Octubre '!AC43+Noviembre!AC43+'Diciembre '!AC43</f>
        <v>0</v>
      </c>
      <c r="AD43" s="30">
        <f>+Enero!AD43+Febrero!AD43+'Marzo '!AD43+'Abril '!AD43+'Mayo '!AD43+Junio!AD43+Julio!AD43+Agosto!AD43+Septiembre!AD43+'Octubre '!AD43+Noviembre!AD43+'Diciembre '!AD43</f>
        <v>0</v>
      </c>
      <c r="AE43" s="30">
        <f>+Enero!AE43+Febrero!AE43+'Marzo '!AE43+'Abril '!AE43+'Mayo '!AE43+Junio!AE43+Julio!AE43+Agosto!AE43+Septiembre!AE43+'Octubre '!AE43+Noviembre!AE43+'Diciembre '!AE43</f>
        <v>0</v>
      </c>
      <c r="AF43" s="30">
        <f>+Enero!AF43+Febrero!AF43+'Marzo '!AF43+'Abril '!AF43+'Mayo '!AF43+Junio!AF43+Julio!AF43+Agosto!AF43+Septiembre!AF43+'Octubre '!AF43+Noviembre!AF43+'Diciembre '!AF43</f>
        <v>0</v>
      </c>
      <c r="AG43" s="30">
        <f>+Enero!AG43+Febrero!AG43+'Marzo '!AG43+'Abril '!AG43+'Mayo '!AG43+Junio!AG43+Julio!AG43+Agosto!AG43+Septiembre!AG43+'Octubre '!AG43+Noviembre!AG43+'Diciembre '!AG43</f>
        <v>0</v>
      </c>
      <c r="AH43" s="30">
        <f>+Enero!AH43+Febrero!AH43+'Marzo '!AH43+'Abril '!AH43+'Mayo '!AH43+Junio!AH43+Julio!AH43+Agosto!AH43+Septiembre!AH43+'Octubre '!AH43+Noviembre!AH43+'Diciembre '!AH43</f>
        <v>0</v>
      </c>
      <c r="AI43" s="30">
        <f>+Enero!AI43+Febrero!AI43+'Marzo '!AI43+'Abril '!AI43+'Mayo '!AI43+Junio!AI43+Julio!AI43+Agosto!AI43+Septiembre!AI43+'Octubre '!AI43+Noviembre!AI43+'Diciembre '!AI43</f>
        <v>0</v>
      </c>
      <c r="AJ43" s="30">
        <f>+Enero!AJ43+Febrero!AJ43+'Marzo '!AJ43+'Abril '!AJ43+'Mayo '!AJ43+Junio!AJ43+Julio!AJ43+Agosto!AJ43+Septiembre!AJ43+'Octubre '!AJ43+Noviembre!AJ43+'Diciembre '!AJ43</f>
        <v>0</v>
      </c>
      <c r="AK43" s="30">
        <f>+Enero!AK43+Febrero!AK43+'Marzo '!AK43+'Abril '!AK43+'Mayo '!AK43+Junio!AK43+Julio!AK43+Agosto!AK43+Septiembre!AK43+'Octubre '!AK43+Noviembre!AK43+'Diciembre '!AK43</f>
        <v>0</v>
      </c>
      <c r="AL43" s="30">
        <f>+Enero!AL43+Febrero!AL43+'Marzo '!AL43+'Abril '!AL43+'Mayo '!AL43+Junio!AL43+Julio!AL43+Agosto!AL43+Septiembre!AL43+'Octubre '!AL43+Noviembre!AL43+'Diciembre '!AL43</f>
        <v>0</v>
      </c>
      <c r="AM43" s="30">
        <f>+Enero!AM43+Febrero!AM43+'Marzo '!AM43+'Abril '!AM43+'Mayo '!AM43+Junio!AM43+Julio!AM43+Agosto!AM43+Septiembre!AM43+'Octubre '!AM43+Noviembre!AM43+'Diciembre '!AM43</f>
        <v>0</v>
      </c>
      <c r="AN43" s="30">
        <f>+Enero!AN43+Febrero!AN43+'Marzo '!AN43+'Abril '!AN43+'Mayo '!AN43+Junio!AN43+Julio!AN43+Agosto!AN43+Septiembre!AN43+'Octubre '!AN43+Noviembre!AN43+'Diciembre '!AN43</f>
        <v>0</v>
      </c>
      <c r="AO43" s="42"/>
      <c r="AP43" s="30">
        <f>+Enero!AP43+Febrero!AP43+'Marzo '!AP43+'Abril '!AP43+'Mayo '!AP43+Junio!AP43+Julio!AP43+Agosto!AP43+Septiembre!AP43+'Octubre '!AP43+Noviembre!AP43+'Diciembre '!AP43</f>
        <v>0</v>
      </c>
      <c r="AQ43" s="61"/>
      <c r="AR43" s="60"/>
      <c r="AS43" s="61"/>
      <c r="AT43" s="60"/>
      <c r="AU43" s="61"/>
      <c r="AV43" s="62"/>
      <c r="AW43" s="77"/>
      <c r="AX43" s="64"/>
      <c r="AY43" s="48" t="str">
        <f t="shared" si="2"/>
        <v/>
      </c>
      <c r="BF43" s="6"/>
      <c r="BG43" s="6"/>
      <c r="BH43" s="6"/>
      <c r="BI43" s="6"/>
      <c r="BJ43" s="6"/>
      <c r="BK43" s="6"/>
      <c r="BL43" s="6"/>
      <c r="BM43" s="6"/>
      <c r="BN43" s="6"/>
      <c r="BO43" s="6"/>
      <c r="BP43" s="49" t="str">
        <f t="shared" si="3"/>
        <v/>
      </c>
      <c r="BQ43" s="50" t="str">
        <f t="shared" si="4"/>
        <v/>
      </c>
      <c r="BR43" s="50" t="str">
        <f t="shared" si="5"/>
        <v/>
      </c>
      <c r="BS43" s="50" t="str">
        <f t="shared" si="6"/>
        <v/>
      </c>
      <c r="BT43" s="50" t="str">
        <f t="shared" si="7"/>
        <v/>
      </c>
      <c r="BU43" s="50" t="str">
        <f t="shared" si="8"/>
        <v/>
      </c>
      <c r="BV43" s="72" t="str">
        <f t="shared" si="16"/>
        <v/>
      </c>
      <c r="BW43" s="53"/>
      <c r="BX43" s="54">
        <f t="shared" si="9"/>
        <v>0</v>
      </c>
      <c r="BY43" s="54">
        <f t="shared" si="10"/>
        <v>0</v>
      </c>
      <c r="BZ43" s="54">
        <f t="shared" si="11"/>
        <v>0</v>
      </c>
      <c r="CA43" s="54">
        <f t="shared" si="12"/>
        <v>0</v>
      </c>
      <c r="CB43" s="54">
        <f t="shared" si="13"/>
        <v>0</v>
      </c>
      <c r="CC43" s="54" t="str">
        <f t="shared" si="14"/>
        <v/>
      </c>
      <c r="CD43" s="54">
        <f t="shared" si="17"/>
        <v>0</v>
      </c>
      <c r="CY43" s="16"/>
      <c r="CZ43" s="16"/>
    </row>
    <row r="44" spans="1:104" s="15" customFormat="1" ht="11.25" x14ac:dyDescent="0.15">
      <c r="A44" s="55" t="s">
        <v>89</v>
      </c>
      <c r="B44" s="29">
        <f t="shared" si="15"/>
        <v>0</v>
      </c>
      <c r="C44" s="30">
        <f>+Enero!C44+Febrero!C44+'Marzo '!C44+'Abril '!C44+'Mayo '!C44+Junio!C44+Julio!C44+Agosto!C44+Septiembre!C44+'Octubre '!C44+Noviembre!C44+'Diciembre '!C44</f>
        <v>0</v>
      </c>
      <c r="D44" s="30">
        <f>+Enero!D44+Febrero!D44+'Marzo '!D44+'Abril '!D44+'Mayo '!D44+Junio!D44+Julio!D44+Agosto!D44+Septiembre!D44+'Octubre '!D44+Noviembre!D44+'Diciembre '!D44</f>
        <v>0</v>
      </c>
      <c r="E44" s="30">
        <f>+Enero!E44+Febrero!E44+'Marzo '!E44+'Abril '!E44+'Mayo '!E44+Junio!E44+Julio!E44+Agosto!E44+Septiembre!E44+'Octubre '!E44+Noviembre!E44+'Diciembre '!E44</f>
        <v>0</v>
      </c>
      <c r="F44" s="30">
        <f>+Enero!F44+Febrero!F44+'Marzo '!F44+'Abril '!F44+'Mayo '!F44+Junio!F44+Julio!F44+Agosto!F44+Septiembre!F44+'Octubre '!F44+Noviembre!F44+'Diciembre '!F44</f>
        <v>0</v>
      </c>
      <c r="G44" s="30">
        <f>+Enero!G44+Febrero!G44+'Marzo '!G44+'Abril '!G44+'Mayo '!G44+Junio!G44+Julio!G44+Agosto!G44+Septiembre!G44+'Octubre '!G44+Noviembre!G44+'Diciembre '!G44</f>
        <v>0</v>
      </c>
      <c r="H44" s="30">
        <f>+Enero!H44+Febrero!H44+'Marzo '!H44+'Abril '!H44+'Mayo '!H44+Junio!H44+Julio!H44+Agosto!H44+Septiembre!H44+'Octubre '!H44+Noviembre!H44+'Diciembre '!H44</f>
        <v>0</v>
      </c>
      <c r="I44" s="30">
        <f>+Enero!I44+Febrero!I44+'Marzo '!I44+'Abril '!I44+'Mayo '!I44+Junio!I44+Julio!I44+Agosto!I44+Septiembre!I44+'Octubre '!I44+Noviembre!I44+'Diciembre '!I44</f>
        <v>0</v>
      </c>
      <c r="J44" s="30">
        <f>+Enero!J44+Febrero!J44+'Marzo '!J44+'Abril '!J44+'Mayo '!J44+Junio!J44+Julio!J44+Agosto!J44+Septiembre!J44+'Octubre '!J44+Noviembre!J44+'Diciembre '!J44</f>
        <v>0</v>
      </c>
      <c r="K44" s="30">
        <f>+Enero!K44+Febrero!K44+'Marzo '!K44+'Abril '!K44+'Mayo '!K44+Junio!K44+Julio!K44+Agosto!K44+Septiembre!K44+'Octubre '!K44+Noviembre!K44+'Diciembre '!K44</f>
        <v>0</v>
      </c>
      <c r="L44" s="30">
        <f>+Enero!L44+Febrero!L44+'Marzo '!L44+'Abril '!L44+'Mayo '!L44+Junio!L44+Julio!L44+Agosto!L44+Septiembre!L44+'Octubre '!L44+Noviembre!L44+'Diciembre '!L44</f>
        <v>0</v>
      </c>
      <c r="M44" s="30">
        <f>+Enero!M44+Febrero!M44+'Marzo '!M44+'Abril '!M44+'Mayo '!M44+Junio!M44+Julio!M44+Agosto!M44+Septiembre!M44+'Octubre '!M44+Noviembre!M44+'Diciembre '!M44</f>
        <v>0</v>
      </c>
      <c r="N44" s="30">
        <f>+Enero!N44+Febrero!N44+'Marzo '!N44+'Abril '!N44+'Mayo '!N44+Junio!N44+Julio!N44+Agosto!N44+Septiembre!N44+'Octubre '!N44+Noviembre!N44+'Diciembre '!N44</f>
        <v>0</v>
      </c>
      <c r="O44" s="30">
        <f>+Enero!O44+Febrero!O44+'Marzo '!O44+'Abril '!O44+'Mayo '!O44+Junio!O44+Julio!O44+Agosto!O44+Septiembre!O44+'Octubre '!O44+Noviembre!O44+'Diciembre '!O44</f>
        <v>0</v>
      </c>
      <c r="P44" s="30">
        <f>+Enero!P44+Febrero!P44+'Marzo '!P44+'Abril '!P44+'Mayo '!P44+Junio!P44+Julio!P44+Agosto!P44+Septiembre!P44+'Octubre '!P44+Noviembre!P44+'Diciembre '!P44</f>
        <v>0</v>
      </c>
      <c r="Q44" s="30">
        <f>+Enero!Q44+Febrero!Q44+'Marzo '!Q44+'Abril '!Q44+'Mayo '!Q44+Junio!Q44+Julio!Q44+Agosto!Q44+Septiembre!Q44+'Octubre '!Q44+Noviembre!Q44+'Diciembre '!Q44</f>
        <v>0</v>
      </c>
      <c r="R44" s="30">
        <f>+Enero!R44+Febrero!R44+'Marzo '!R44+'Abril '!R44+'Mayo '!R44+Junio!R44+Julio!R44+Agosto!R44+Septiembre!R44+'Octubre '!R44+Noviembre!R44+'Diciembre '!R44</f>
        <v>0</v>
      </c>
      <c r="S44" s="30">
        <f>+Enero!S44+Febrero!S44+'Marzo '!S44+'Abril '!S44+'Mayo '!S44+Junio!S44+Julio!S44+Agosto!S44+Septiembre!S44+'Octubre '!S44+Noviembre!S44+'Diciembre '!S44</f>
        <v>0</v>
      </c>
      <c r="T44" s="30">
        <f>+Enero!T44+Febrero!T44+'Marzo '!T44+'Abril '!T44+'Mayo '!T44+Junio!T44+Julio!T44+Agosto!T44+Septiembre!T44+'Octubre '!T44+Noviembre!T44+'Diciembre '!T44</f>
        <v>0</v>
      </c>
      <c r="U44" s="30">
        <f>+Enero!U44+Febrero!U44+'Marzo '!U44+'Abril '!U44+'Mayo '!U44+Junio!U44+Julio!U44+Agosto!U44+Septiembre!U44+'Octubre '!U44+Noviembre!U44+'Diciembre '!U44</f>
        <v>0</v>
      </c>
      <c r="V44" s="30">
        <f>+Enero!V44+Febrero!V44+'Marzo '!V44+'Abril '!V44+'Mayo '!V44+Junio!V44+Julio!V44+Agosto!V44+Septiembre!V44+'Octubre '!V44+Noviembre!V44+'Diciembre '!V44</f>
        <v>0</v>
      </c>
      <c r="W44" s="30">
        <f>+Enero!W44+Febrero!W44+'Marzo '!W44+'Abril '!W44+'Mayo '!W44+Junio!W44+Julio!W44+Agosto!W44+Septiembre!W44+'Octubre '!W44+Noviembre!W44+'Diciembre '!W44</f>
        <v>0</v>
      </c>
      <c r="X44" s="36">
        <f t="shared" si="0"/>
        <v>0</v>
      </c>
      <c r="Y44" s="30">
        <f>+Enero!Y44+Febrero!Y44+'Marzo '!Y44+'Abril '!Y44+'Mayo '!Y44+Junio!Y44+Julio!Y44+Agosto!Y44+Septiembre!Y44+'Octubre '!Y44+Noviembre!Y44+'Diciembre '!Y44</f>
        <v>0</v>
      </c>
      <c r="Z44" s="30">
        <f>+Enero!Z44+Febrero!Z44+'Marzo '!Z44+'Abril '!Z44+'Mayo '!Z44+Junio!Z44+Julio!Z44+Agosto!Z44+Septiembre!Z44+'Octubre '!Z44+Noviembre!Z44+'Diciembre '!Z44</f>
        <v>0</v>
      </c>
      <c r="AA44" s="30">
        <f>+Enero!AA44+Febrero!AA44+'Marzo '!AA44+'Abril '!AA44+'Mayo '!AA44+Junio!AA44+Julio!AA44+Agosto!AA44+Septiembre!AA44+'Octubre '!AA44+Noviembre!AA44+'Diciembre '!AA44</f>
        <v>0</v>
      </c>
      <c r="AB44" s="38">
        <f t="shared" si="1"/>
        <v>0</v>
      </c>
      <c r="AC44" s="30">
        <f>+Enero!AC44+Febrero!AC44+'Marzo '!AC44+'Abril '!AC44+'Mayo '!AC44+Junio!AC44+Julio!AC44+Agosto!AC44+Septiembre!AC44+'Octubre '!AC44+Noviembre!AC44+'Diciembre '!AC44</f>
        <v>0</v>
      </c>
      <c r="AD44" s="30">
        <f>+Enero!AD44+Febrero!AD44+'Marzo '!AD44+'Abril '!AD44+'Mayo '!AD44+Junio!AD44+Julio!AD44+Agosto!AD44+Septiembre!AD44+'Octubre '!AD44+Noviembre!AD44+'Diciembre '!AD44</f>
        <v>0</v>
      </c>
      <c r="AE44" s="30">
        <f>+Enero!AE44+Febrero!AE44+'Marzo '!AE44+'Abril '!AE44+'Mayo '!AE44+Junio!AE44+Julio!AE44+Agosto!AE44+Septiembre!AE44+'Octubre '!AE44+Noviembre!AE44+'Diciembre '!AE44</f>
        <v>0</v>
      </c>
      <c r="AF44" s="30">
        <f>+Enero!AF44+Febrero!AF44+'Marzo '!AF44+'Abril '!AF44+'Mayo '!AF44+Junio!AF44+Julio!AF44+Agosto!AF44+Septiembre!AF44+'Octubre '!AF44+Noviembre!AF44+'Diciembre '!AF44</f>
        <v>0</v>
      </c>
      <c r="AG44" s="30">
        <f>+Enero!AG44+Febrero!AG44+'Marzo '!AG44+'Abril '!AG44+'Mayo '!AG44+Junio!AG44+Julio!AG44+Agosto!AG44+Septiembre!AG44+'Octubre '!AG44+Noviembre!AG44+'Diciembre '!AG44</f>
        <v>0</v>
      </c>
      <c r="AH44" s="30">
        <f>+Enero!AH44+Febrero!AH44+'Marzo '!AH44+'Abril '!AH44+'Mayo '!AH44+Junio!AH44+Julio!AH44+Agosto!AH44+Septiembre!AH44+'Octubre '!AH44+Noviembre!AH44+'Diciembre '!AH44</f>
        <v>0</v>
      </c>
      <c r="AI44" s="30">
        <f>+Enero!AI44+Febrero!AI44+'Marzo '!AI44+'Abril '!AI44+'Mayo '!AI44+Junio!AI44+Julio!AI44+Agosto!AI44+Septiembre!AI44+'Octubre '!AI44+Noviembre!AI44+'Diciembre '!AI44</f>
        <v>0</v>
      </c>
      <c r="AJ44" s="30">
        <f>+Enero!AJ44+Febrero!AJ44+'Marzo '!AJ44+'Abril '!AJ44+'Mayo '!AJ44+Junio!AJ44+Julio!AJ44+Agosto!AJ44+Septiembre!AJ44+'Octubre '!AJ44+Noviembre!AJ44+'Diciembre '!AJ44</f>
        <v>0</v>
      </c>
      <c r="AK44" s="30">
        <f>+Enero!AK44+Febrero!AK44+'Marzo '!AK44+'Abril '!AK44+'Mayo '!AK44+Junio!AK44+Julio!AK44+Agosto!AK44+Septiembre!AK44+'Octubre '!AK44+Noviembre!AK44+'Diciembre '!AK44</f>
        <v>0</v>
      </c>
      <c r="AL44" s="30">
        <f>+Enero!AL44+Febrero!AL44+'Marzo '!AL44+'Abril '!AL44+'Mayo '!AL44+Junio!AL44+Julio!AL44+Agosto!AL44+Septiembre!AL44+'Octubre '!AL44+Noviembre!AL44+'Diciembre '!AL44</f>
        <v>0</v>
      </c>
      <c r="AM44" s="30">
        <f>+Enero!AM44+Febrero!AM44+'Marzo '!AM44+'Abril '!AM44+'Mayo '!AM44+Junio!AM44+Julio!AM44+Agosto!AM44+Septiembre!AM44+'Octubre '!AM44+Noviembre!AM44+'Diciembre '!AM44</f>
        <v>0</v>
      </c>
      <c r="AN44" s="30">
        <f>+Enero!AN44+Febrero!AN44+'Marzo '!AN44+'Abril '!AN44+'Mayo '!AN44+Junio!AN44+Julio!AN44+Agosto!AN44+Septiembre!AN44+'Octubre '!AN44+Noviembre!AN44+'Diciembre '!AN44</f>
        <v>0</v>
      </c>
      <c r="AO44" s="42"/>
      <c r="AP44" s="30">
        <f>+Enero!AP44+Febrero!AP44+'Marzo '!AP44+'Abril '!AP44+'Mayo '!AP44+Junio!AP44+Julio!AP44+Agosto!AP44+Septiembre!AP44+'Octubre '!AP44+Noviembre!AP44+'Diciembre '!AP44</f>
        <v>0</v>
      </c>
      <c r="AQ44" s="61"/>
      <c r="AR44" s="60"/>
      <c r="AS44" s="61"/>
      <c r="AT44" s="60"/>
      <c r="AU44" s="61"/>
      <c r="AV44" s="62"/>
      <c r="AW44" s="63"/>
      <c r="AX44" s="64"/>
      <c r="AY44" s="48" t="str">
        <f t="shared" si="2"/>
        <v/>
      </c>
      <c r="BF44" s="6"/>
      <c r="BG44" s="6"/>
      <c r="BH44" s="6"/>
      <c r="BI44" s="6"/>
      <c r="BJ44" s="6"/>
      <c r="BK44" s="6"/>
      <c r="BL44" s="6"/>
      <c r="BM44" s="6"/>
      <c r="BN44" s="6"/>
      <c r="BO44" s="6"/>
      <c r="BP44" s="49" t="str">
        <f t="shared" si="3"/>
        <v/>
      </c>
      <c r="BQ44" s="50" t="str">
        <f t="shared" si="4"/>
        <v/>
      </c>
      <c r="BR44" s="50" t="str">
        <f t="shared" si="5"/>
        <v/>
      </c>
      <c r="BS44" s="50" t="str">
        <f t="shared" si="6"/>
        <v/>
      </c>
      <c r="BT44" s="50" t="str">
        <f t="shared" si="7"/>
        <v/>
      </c>
      <c r="BU44" s="50" t="str">
        <f t="shared" si="8"/>
        <v/>
      </c>
      <c r="BV44" s="72" t="str">
        <f t="shared" si="16"/>
        <v/>
      </c>
      <c r="BW44" s="53"/>
      <c r="BX44" s="54">
        <f t="shared" si="9"/>
        <v>0</v>
      </c>
      <c r="BY44" s="54">
        <f t="shared" si="10"/>
        <v>0</v>
      </c>
      <c r="BZ44" s="54">
        <f t="shared" si="11"/>
        <v>0</v>
      </c>
      <c r="CA44" s="54">
        <f t="shared" si="12"/>
        <v>0</v>
      </c>
      <c r="CB44" s="54">
        <f t="shared" si="13"/>
        <v>0</v>
      </c>
      <c r="CC44" s="54" t="str">
        <f t="shared" si="14"/>
        <v/>
      </c>
      <c r="CD44" s="54">
        <f t="shared" si="17"/>
        <v>0</v>
      </c>
      <c r="CY44" s="16"/>
      <c r="CZ44" s="16"/>
    </row>
    <row r="45" spans="1:104" s="15" customFormat="1" ht="11.25" x14ac:dyDescent="0.15">
      <c r="A45" s="55" t="s">
        <v>90</v>
      </c>
      <c r="B45" s="29">
        <f t="shared" si="15"/>
        <v>0</v>
      </c>
      <c r="C45" s="30">
        <f>+Enero!C45+Febrero!C45+'Marzo '!C45+'Abril '!C45+'Mayo '!C45+Junio!C45+Julio!C45+Agosto!C45+Septiembre!C45+'Octubre '!C45+Noviembre!C45+'Diciembre '!C45</f>
        <v>0</v>
      </c>
      <c r="D45" s="30">
        <f>+Enero!D45+Febrero!D45+'Marzo '!D45+'Abril '!D45+'Mayo '!D45+Junio!D45+Julio!D45+Agosto!D45+Septiembre!D45+'Octubre '!D45+Noviembre!D45+'Diciembre '!D45</f>
        <v>0</v>
      </c>
      <c r="E45" s="30">
        <f>+Enero!E45+Febrero!E45+'Marzo '!E45+'Abril '!E45+'Mayo '!E45+Junio!E45+Julio!E45+Agosto!E45+Septiembre!E45+'Octubre '!E45+Noviembre!E45+'Diciembre '!E45</f>
        <v>0</v>
      </c>
      <c r="F45" s="30">
        <f>+Enero!F45+Febrero!F45+'Marzo '!F45+'Abril '!F45+'Mayo '!F45+Junio!F45+Julio!F45+Agosto!F45+Septiembre!F45+'Octubre '!F45+Noviembre!F45+'Diciembre '!F45</f>
        <v>0</v>
      </c>
      <c r="G45" s="30">
        <f>+Enero!G45+Febrero!G45+'Marzo '!G45+'Abril '!G45+'Mayo '!G45+Junio!G45+Julio!G45+Agosto!G45+Septiembre!G45+'Octubre '!G45+Noviembre!G45+'Diciembre '!G45</f>
        <v>0</v>
      </c>
      <c r="H45" s="30">
        <f>+Enero!H45+Febrero!H45+'Marzo '!H45+'Abril '!H45+'Mayo '!H45+Junio!H45+Julio!H45+Agosto!H45+Septiembre!H45+'Octubre '!H45+Noviembre!H45+'Diciembre '!H45</f>
        <v>0</v>
      </c>
      <c r="I45" s="30">
        <f>+Enero!I45+Febrero!I45+'Marzo '!I45+'Abril '!I45+'Mayo '!I45+Junio!I45+Julio!I45+Agosto!I45+Septiembre!I45+'Octubre '!I45+Noviembre!I45+'Diciembre '!I45</f>
        <v>0</v>
      </c>
      <c r="J45" s="30">
        <f>+Enero!J45+Febrero!J45+'Marzo '!J45+'Abril '!J45+'Mayo '!J45+Junio!J45+Julio!J45+Agosto!J45+Septiembre!J45+'Octubre '!J45+Noviembre!J45+'Diciembre '!J45</f>
        <v>0</v>
      </c>
      <c r="K45" s="30">
        <f>+Enero!K45+Febrero!K45+'Marzo '!K45+'Abril '!K45+'Mayo '!K45+Junio!K45+Julio!K45+Agosto!K45+Septiembre!K45+'Octubre '!K45+Noviembre!K45+'Diciembre '!K45</f>
        <v>0</v>
      </c>
      <c r="L45" s="30">
        <f>+Enero!L45+Febrero!L45+'Marzo '!L45+'Abril '!L45+'Mayo '!L45+Junio!L45+Julio!L45+Agosto!L45+Septiembre!L45+'Octubre '!L45+Noviembre!L45+'Diciembre '!L45</f>
        <v>0</v>
      </c>
      <c r="M45" s="30">
        <f>+Enero!M45+Febrero!M45+'Marzo '!M45+'Abril '!M45+'Mayo '!M45+Junio!M45+Julio!M45+Agosto!M45+Septiembre!M45+'Octubre '!M45+Noviembre!M45+'Diciembre '!M45</f>
        <v>0</v>
      </c>
      <c r="N45" s="30">
        <f>+Enero!N45+Febrero!N45+'Marzo '!N45+'Abril '!N45+'Mayo '!N45+Junio!N45+Julio!N45+Agosto!N45+Septiembre!N45+'Octubre '!N45+Noviembre!N45+'Diciembre '!N45</f>
        <v>0</v>
      </c>
      <c r="O45" s="30">
        <f>+Enero!O45+Febrero!O45+'Marzo '!O45+'Abril '!O45+'Mayo '!O45+Junio!O45+Julio!O45+Agosto!O45+Septiembre!O45+'Octubre '!O45+Noviembre!O45+'Diciembre '!O45</f>
        <v>0</v>
      </c>
      <c r="P45" s="30">
        <f>+Enero!P45+Febrero!P45+'Marzo '!P45+'Abril '!P45+'Mayo '!P45+Junio!P45+Julio!P45+Agosto!P45+Septiembre!P45+'Octubre '!P45+Noviembre!P45+'Diciembre '!P45</f>
        <v>0</v>
      </c>
      <c r="Q45" s="30">
        <f>+Enero!Q45+Febrero!Q45+'Marzo '!Q45+'Abril '!Q45+'Mayo '!Q45+Junio!Q45+Julio!Q45+Agosto!Q45+Septiembre!Q45+'Octubre '!Q45+Noviembre!Q45+'Diciembre '!Q45</f>
        <v>0</v>
      </c>
      <c r="R45" s="30">
        <f>+Enero!R45+Febrero!R45+'Marzo '!R45+'Abril '!R45+'Mayo '!R45+Junio!R45+Julio!R45+Agosto!R45+Septiembre!R45+'Octubre '!R45+Noviembre!R45+'Diciembre '!R45</f>
        <v>0</v>
      </c>
      <c r="S45" s="30">
        <f>+Enero!S45+Febrero!S45+'Marzo '!S45+'Abril '!S45+'Mayo '!S45+Junio!S45+Julio!S45+Agosto!S45+Septiembre!S45+'Octubre '!S45+Noviembre!S45+'Diciembre '!S45</f>
        <v>0</v>
      </c>
      <c r="T45" s="30">
        <f>+Enero!T45+Febrero!T45+'Marzo '!T45+'Abril '!T45+'Mayo '!T45+Junio!T45+Julio!T45+Agosto!T45+Septiembre!T45+'Octubre '!T45+Noviembre!T45+'Diciembre '!T45</f>
        <v>0</v>
      </c>
      <c r="U45" s="30">
        <f>+Enero!U45+Febrero!U45+'Marzo '!U45+'Abril '!U45+'Mayo '!U45+Junio!U45+Julio!U45+Agosto!U45+Septiembre!U45+'Octubre '!U45+Noviembre!U45+'Diciembre '!U45</f>
        <v>0</v>
      </c>
      <c r="V45" s="30">
        <f>+Enero!V45+Febrero!V45+'Marzo '!V45+'Abril '!V45+'Mayo '!V45+Junio!V45+Julio!V45+Agosto!V45+Septiembre!V45+'Octubre '!V45+Noviembre!V45+'Diciembre '!V45</f>
        <v>0</v>
      </c>
      <c r="W45" s="30">
        <f>+Enero!W45+Febrero!W45+'Marzo '!W45+'Abril '!W45+'Mayo '!W45+Junio!W45+Julio!W45+Agosto!W45+Septiembre!W45+'Octubre '!W45+Noviembre!W45+'Diciembre '!W45</f>
        <v>0</v>
      </c>
      <c r="X45" s="36">
        <f t="shared" si="0"/>
        <v>0</v>
      </c>
      <c r="Y45" s="30">
        <f>+Enero!Y45+Febrero!Y45+'Marzo '!Y45+'Abril '!Y45+'Mayo '!Y45+Junio!Y45+Julio!Y45+Agosto!Y45+Septiembre!Y45+'Octubre '!Y45+Noviembre!Y45+'Diciembre '!Y45</f>
        <v>0</v>
      </c>
      <c r="Z45" s="30">
        <f>+Enero!Z45+Febrero!Z45+'Marzo '!Z45+'Abril '!Z45+'Mayo '!Z45+Junio!Z45+Julio!Z45+Agosto!Z45+Septiembre!Z45+'Octubre '!Z45+Noviembre!Z45+'Diciembre '!Z45</f>
        <v>0</v>
      </c>
      <c r="AA45" s="30">
        <f>+Enero!AA45+Febrero!AA45+'Marzo '!AA45+'Abril '!AA45+'Mayo '!AA45+Junio!AA45+Julio!AA45+Agosto!AA45+Septiembre!AA45+'Octubre '!AA45+Noviembre!AA45+'Diciembre '!AA45</f>
        <v>0</v>
      </c>
      <c r="AB45" s="38">
        <f t="shared" si="1"/>
        <v>0</v>
      </c>
      <c r="AC45" s="30">
        <f>+Enero!AC45+Febrero!AC45+'Marzo '!AC45+'Abril '!AC45+'Mayo '!AC45+Junio!AC45+Julio!AC45+Agosto!AC45+Septiembre!AC45+'Octubre '!AC45+Noviembre!AC45+'Diciembre '!AC45</f>
        <v>0</v>
      </c>
      <c r="AD45" s="30">
        <f>+Enero!AD45+Febrero!AD45+'Marzo '!AD45+'Abril '!AD45+'Mayo '!AD45+Junio!AD45+Julio!AD45+Agosto!AD45+Septiembre!AD45+'Octubre '!AD45+Noviembre!AD45+'Diciembre '!AD45</f>
        <v>0</v>
      </c>
      <c r="AE45" s="30">
        <f>+Enero!AE45+Febrero!AE45+'Marzo '!AE45+'Abril '!AE45+'Mayo '!AE45+Junio!AE45+Julio!AE45+Agosto!AE45+Septiembre!AE45+'Octubre '!AE45+Noviembre!AE45+'Diciembre '!AE45</f>
        <v>0</v>
      </c>
      <c r="AF45" s="30">
        <f>+Enero!AF45+Febrero!AF45+'Marzo '!AF45+'Abril '!AF45+'Mayo '!AF45+Junio!AF45+Julio!AF45+Agosto!AF45+Septiembre!AF45+'Octubre '!AF45+Noviembre!AF45+'Diciembre '!AF45</f>
        <v>0</v>
      </c>
      <c r="AG45" s="30">
        <f>+Enero!AG45+Febrero!AG45+'Marzo '!AG45+'Abril '!AG45+'Mayo '!AG45+Junio!AG45+Julio!AG45+Agosto!AG45+Septiembre!AG45+'Octubre '!AG45+Noviembre!AG45+'Diciembre '!AG45</f>
        <v>0</v>
      </c>
      <c r="AH45" s="30">
        <f>+Enero!AH45+Febrero!AH45+'Marzo '!AH45+'Abril '!AH45+'Mayo '!AH45+Junio!AH45+Julio!AH45+Agosto!AH45+Septiembre!AH45+'Octubre '!AH45+Noviembre!AH45+'Diciembre '!AH45</f>
        <v>0</v>
      </c>
      <c r="AI45" s="30">
        <f>+Enero!AI45+Febrero!AI45+'Marzo '!AI45+'Abril '!AI45+'Mayo '!AI45+Junio!AI45+Julio!AI45+Agosto!AI45+Septiembre!AI45+'Octubre '!AI45+Noviembre!AI45+'Diciembre '!AI45</f>
        <v>0</v>
      </c>
      <c r="AJ45" s="30">
        <f>+Enero!AJ45+Febrero!AJ45+'Marzo '!AJ45+'Abril '!AJ45+'Mayo '!AJ45+Junio!AJ45+Julio!AJ45+Agosto!AJ45+Septiembre!AJ45+'Octubre '!AJ45+Noviembre!AJ45+'Diciembre '!AJ45</f>
        <v>0</v>
      </c>
      <c r="AK45" s="30">
        <f>+Enero!AK45+Febrero!AK45+'Marzo '!AK45+'Abril '!AK45+'Mayo '!AK45+Junio!AK45+Julio!AK45+Agosto!AK45+Septiembre!AK45+'Octubre '!AK45+Noviembre!AK45+'Diciembre '!AK45</f>
        <v>0</v>
      </c>
      <c r="AL45" s="30">
        <f>+Enero!AL45+Febrero!AL45+'Marzo '!AL45+'Abril '!AL45+'Mayo '!AL45+Junio!AL45+Julio!AL45+Agosto!AL45+Septiembre!AL45+'Octubre '!AL45+Noviembre!AL45+'Diciembre '!AL45</f>
        <v>0</v>
      </c>
      <c r="AM45" s="30">
        <f>+Enero!AM45+Febrero!AM45+'Marzo '!AM45+'Abril '!AM45+'Mayo '!AM45+Junio!AM45+Julio!AM45+Agosto!AM45+Septiembre!AM45+'Octubre '!AM45+Noviembre!AM45+'Diciembre '!AM45</f>
        <v>0</v>
      </c>
      <c r="AN45" s="30">
        <f>+Enero!AN45+Febrero!AN45+'Marzo '!AN45+'Abril '!AN45+'Mayo '!AN45+Junio!AN45+Julio!AN45+Agosto!AN45+Septiembre!AN45+'Octubre '!AN45+Noviembre!AN45+'Diciembre '!AN45</f>
        <v>0</v>
      </c>
      <c r="AO45" s="42"/>
      <c r="AP45" s="30">
        <f>+Enero!AP45+Febrero!AP45+'Marzo '!AP45+'Abril '!AP45+'Mayo '!AP45+Junio!AP45+Julio!AP45+Agosto!AP45+Septiembre!AP45+'Octubre '!AP45+Noviembre!AP45+'Diciembre '!AP45</f>
        <v>0</v>
      </c>
      <c r="AQ45" s="61"/>
      <c r="AR45" s="60"/>
      <c r="AS45" s="61"/>
      <c r="AT45" s="60"/>
      <c r="AU45" s="61"/>
      <c r="AV45" s="62"/>
      <c r="AW45" s="63"/>
      <c r="AX45" s="64"/>
      <c r="AY45" s="48" t="str">
        <f t="shared" si="2"/>
        <v/>
      </c>
      <c r="BF45" s="6"/>
      <c r="BG45" s="6"/>
      <c r="BH45" s="6"/>
      <c r="BI45" s="6"/>
      <c r="BJ45" s="6"/>
      <c r="BK45" s="6"/>
      <c r="BL45" s="6"/>
      <c r="BM45" s="6"/>
      <c r="BN45" s="6"/>
      <c r="BO45" s="6"/>
      <c r="BP45" s="49" t="str">
        <f t="shared" si="3"/>
        <v/>
      </c>
      <c r="BQ45" s="50" t="str">
        <f t="shared" si="4"/>
        <v/>
      </c>
      <c r="BR45" s="50" t="str">
        <f t="shared" si="5"/>
        <v/>
      </c>
      <c r="BS45" s="50" t="str">
        <f t="shared" si="6"/>
        <v/>
      </c>
      <c r="BT45" s="50" t="str">
        <f t="shared" si="7"/>
        <v/>
      </c>
      <c r="BU45" s="50" t="str">
        <f t="shared" si="8"/>
        <v/>
      </c>
      <c r="BV45" s="72" t="str">
        <f t="shared" si="16"/>
        <v/>
      </c>
      <c r="BW45" s="53"/>
      <c r="BX45" s="54">
        <f t="shared" si="9"/>
        <v>0</v>
      </c>
      <c r="BY45" s="54">
        <f t="shared" si="10"/>
        <v>0</v>
      </c>
      <c r="BZ45" s="54">
        <f t="shared" si="11"/>
        <v>0</v>
      </c>
      <c r="CA45" s="54">
        <f t="shared" si="12"/>
        <v>0</v>
      </c>
      <c r="CB45" s="54">
        <f t="shared" si="13"/>
        <v>0</v>
      </c>
      <c r="CC45" s="54" t="str">
        <f t="shared" si="14"/>
        <v/>
      </c>
      <c r="CD45" s="54">
        <f t="shared" si="17"/>
        <v>0</v>
      </c>
      <c r="CY45" s="16"/>
      <c r="CZ45" s="16"/>
    </row>
    <row r="46" spans="1:104" s="15" customFormat="1" ht="11.25" x14ac:dyDescent="0.15">
      <c r="A46" s="55" t="s">
        <v>91</v>
      </c>
      <c r="B46" s="29">
        <f t="shared" si="15"/>
        <v>23</v>
      </c>
      <c r="C46" s="30">
        <f>+Enero!C46+Febrero!C46+'Marzo '!C46+'Abril '!C46+'Mayo '!C46+Junio!C46+Julio!C46+Agosto!C46+Septiembre!C46+'Octubre '!C46+Noviembre!C46+'Diciembre '!C46</f>
        <v>0</v>
      </c>
      <c r="D46" s="30">
        <f>+Enero!D46+Febrero!D46+'Marzo '!D46+'Abril '!D46+'Mayo '!D46+Junio!D46+Julio!D46+Agosto!D46+Septiembre!D46+'Octubre '!D46+Noviembre!D46+'Diciembre '!D46</f>
        <v>0</v>
      </c>
      <c r="E46" s="30">
        <f>+Enero!E46+Febrero!E46+'Marzo '!E46+'Abril '!E46+'Mayo '!E46+Junio!E46+Julio!E46+Agosto!E46+Septiembre!E46+'Octubre '!E46+Noviembre!E46+'Diciembre '!E46</f>
        <v>0</v>
      </c>
      <c r="F46" s="30">
        <f>+Enero!F46+Febrero!F46+'Marzo '!F46+'Abril '!F46+'Mayo '!F46+Junio!F46+Julio!F46+Agosto!F46+Septiembre!F46+'Octubre '!F46+Noviembre!F46+'Diciembre '!F46</f>
        <v>0</v>
      </c>
      <c r="G46" s="30">
        <f>+Enero!G46+Febrero!G46+'Marzo '!G46+'Abril '!G46+'Mayo '!G46+Junio!G46+Julio!G46+Agosto!G46+Septiembre!G46+'Octubre '!G46+Noviembre!G46+'Diciembre '!G46</f>
        <v>0</v>
      </c>
      <c r="H46" s="30">
        <f>+Enero!H46+Febrero!H46+'Marzo '!H46+'Abril '!H46+'Mayo '!H46+Junio!H46+Julio!H46+Agosto!H46+Septiembre!H46+'Octubre '!H46+Noviembre!H46+'Diciembre '!H46</f>
        <v>0</v>
      </c>
      <c r="I46" s="30">
        <f>+Enero!I46+Febrero!I46+'Marzo '!I46+'Abril '!I46+'Mayo '!I46+Junio!I46+Julio!I46+Agosto!I46+Septiembre!I46+'Octubre '!I46+Noviembre!I46+'Diciembre '!I46</f>
        <v>1</v>
      </c>
      <c r="J46" s="30">
        <f>+Enero!J46+Febrero!J46+'Marzo '!J46+'Abril '!J46+'Mayo '!J46+Junio!J46+Julio!J46+Agosto!J46+Septiembre!J46+'Octubre '!J46+Noviembre!J46+'Diciembre '!J46</f>
        <v>0</v>
      </c>
      <c r="K46" s="30">
        <f>+Enero!K46+Febrero!K46+'Marzo '!K46+'Abril '!K46+'Mayo '!K46+Junio!K46+Julio!K46+Agosto!K46+Septiembre!K46+'Octubre '!K46+Noviembre!K46+'Diciembre '!K46</f>
        <v>0</v>
      </c>
      <c r="L46" s="30">
        <f>+Enero!L46+Febrero!L46+'Marzo '!L46+'Abril '!L46+'Mayo '!L46+Junio!L46+Julio!L46+Agosto!L46+Septiembre!L46+'Octubre '!L46+Noviembre!L46+'Diciembre '!L46</f>
        <v>1</v>
      </c>
      <c r="M46" s="30">
        <f>+Enero!M46+Febrero!M46+'Marzo '!M46+'Abril '!M46+'Mayo '!M46+Junio!M46+Julio!M46+Agosto!M46+Septiembre!M46+'Octubre '!M46+Noviembre!M46+'Diciembre '!M46</f>
        <v>0</v>
      </c>
      <c r="N46" s="30">
        <f>+Enero!N46+Febrero!N46+'Marzo '!N46+'Abril '!N46+'Mayo '!N46+Junio!N46+Julio!N46+Agosto!N46+Septiembre!N46+'Octubre '!N46+Noviembre!N46+'Diciembre '!N46</f>
        <v>3</v>
      </c>
      <c r="O46" s="30">
        <f>+Enero!O46+Febrero!O46+'Marzo '!O46+'Abril '!O46+'Mayo '!O46+Junio!O46+Julio!O46+Agosto!O46+Septiembre!O46+'Octubre '!O46+Noviembre!O46+'Diciembre '!O46</f>
        <v>5</v>
      </c>
      <c r="P46" s="30">
        <f>+Enero!P46+Febrero!P46+'Marzo '!P46+'Abril '!P46+'Mayo '!P46+Junio!P46+Julio!P46+Agosto!P46+Septiembre!P46+'Octubre '!P46+Noviembre!P46+'Diciembre '!P46</f>
        <v>2</v>
      </c>
      <c r="Q46" s="30">
        <f>+Enero!Q46+Febrero!Q46+'Marzo '!Q46+'Abril '!Q46+'Mayo '!Q46+Junio!Q46+Julio!Q46+Agosto!Q46+Septiembre!Q46+'Octubre '!Q46+Noviembre!Q46+'Diciembre '!Q46</f>
        <v>7</v>
      </c>
      <c r="R46" s="30">
        <f>+Enero!R46+Febrero!R46+'Marzo '!R46+'Abril '!R46+'Mayo '!R46+Junio!R46+Julio!R46+Agosto!R46+Septiembre!R46+'Octubre '!R46+Noviembre!R46+'Diciembre '!R46</f>
        <v>2</v>
      </c>
      <c r="S46" s="30">
        <f>+Enero!S46+Febrero!S46+'Marzo '!S46+'Abril '!S46+'Mayo '!S46+Junio!S46+Julio!S46+Agosto!S46+Septiembre!S46+'Octubre '!S46+Noviembre!S46+'Diciembre '!S46</f>
        <v>2</v>
      </c>
      <c r="T46" s="30">
        <f>+Enero!T46+Febrero!T46+'Marzo '!T46+'Abril '!T46+'Mayo '!T46+Junio!T46+Julio!T46+Agosto!T46+Septiembre!T46+'Octubre '!T46+Noviembre!T46+'Diciembre '!T46</f>
        <v>0</v>
      </c>
      <c r="U46" s="30">
        <f>+Enero!U46+Febrero!U46+'Marzo '!U46+'Abril '!U46+'Mayo '!U46+Junio!U46+Julio!U46+Agosto!U46+Septiembre!U46+'Octubre '!U46+Noviembre!U46+'Diciembre '!U46</f>
        <v>23</v>
      </c>
      <c r="V46" s="30">
        <f>+Enero!V46+Febrero!V46+'Marzo '!V46+'Abril '!V46+'Mayo '!V46+Junio!V46+Julio!V46+Agosto!V46+Septiembre!V46+'Octubre '!V46+Noviembre!V46+'Diciembre '!V46</f>
        <v>11</v>
      </c>
      <c r="W46" s="30">
        <f>+Enero!W46+Febrero!W46+'Marzo '!W46+'Abril '!W46+'Mayo '!W46+Junio!W46+Julio!W46+Agosto!W46+Septiembre!W46+'Octubre '!W46+Noviembre!W46+'Diciembre '!W46</f>
        <v>12</v>
      </c>
      <c r="X46" s="36">
        <f t="shared" si="0"/>
        <v>0</v>
      </c>
      <c r="Y46" s="30">
        <f>+Enero!Y46+Febrero!Y46+'Marzo '!Y46+'Abril '!Y46+'Mayo '!Y46+Junio!Y46+Julio!Y46+Agosto!Y46+Septiembre!Y46+'Octubre '!Y46+Noviembre!Y46+'Diciembre '!Y46</f>
        <v>0</v>
      </c>
      <c r="Z46" s="30">
        <f>+Enero!Z46+Febrero!Z46+'Marzo '!Z46+'Abril '!Z46+'Mayo '!Z46+Junio!Z46+Julio!Z46+Agosto!Z46+Septiembre!Z46+'Octubre '!Z46+Noviembre!Z46+'Diciembre '!Z46</f>
        <v>0</v>
      </c>
      <c r="AA46" s="30">
        <f>+Enero!AA46+Febrero!AA46+'Marzo '!AA46+'Abril '!AA46+'Mayo '!AA46+Junio!AA46+Julio!AA46+Agosto!AA46+Septiembre!AA46+'Octubre '!AA46+Noviembre!AA46+'Diciembre '!AA46</f>
        <v>0</v>
      </c>
      <c r="AB46" s="38">
        <f t="shared" si="1"/>
        <v>23</v>
      </c>
      <c r="AC46" s="30">
        <f>+Enero!AC46+Febrero!AC46+'Marzo '!AC46+'Abril '!AC46+'Mayo '!AC46+Junio!AC46+Julio!AC46+Agosto!AC46+Septiembre!AC46+'Octubre '!AC46+Noviembre!AC46+'Diciembre '!AC46</f>
        <v>23</v>
      </c>
      <c r="AD46" s="30">
        <f>+Enero!AD46+Febrero!AD46+'Marzo '!AD46+'Abril '!AD46+'Mayo '!AD46+Junio!AD46+Julio!AD46+Agosto!AD46+Septiembre!AD46+'Octubre '!AD46+Noviembre!AD46+'Diciembre '!AD46</f>
        <v>0</v>
      </c>
      <c r="AE46" s="30">
        <f>+Enero!AE46+Febrero!AE46+'Marzo '!AE46+'Abril '!AE46+'Mayo '!AE46+Junio!AE46+Julio!AE46+Agosto!AE46+Septiembre!AE46+'Octubre '!AE46+Noviembre!AE46+'Diciembre '!AE46</f>
        <v>0</v>
      </c>
      <c r="AF46" s="30">
        <f>+Enero!AF46+Febrero!AF46+'Marzo '!AF46+'Abril '!AF46+'Mayo '!AF46+Junio!AF46+Julio!AF46+Agosto!AF46+Septiembre!AF46+'Octubre '!AF46+Noviembre!AF46+'Diciembre '!AF46</f>
        <v>0</v>
      </c>
      <c r="AG46" s="30">
        <f>+Enero!AG46+Febrero!AG46+'Marzo '!AG46+'Abril '!AG46+'Mayo '!AG46+Junio!AG46+Julio!AG46+Agosto!AG46+Septiembre!AG46+'Octubre '!AG46+Noviembre!AG46+'Diciembre '!AG46</f>
        <v>0</v>
      </c>
      <c r="AH46" s="30">
        <f>+Enero!AH46+Febrero!AH46+'Marzo '!AH46+'Abril '!AH46+'Mayo '!AH46+Junio!AH46+Julio!AH46+Agosto!AH46+Septiembre!AH46+'Octubre '!AH46+Noviembre!AH46+'Diciembre '!AH46</f>
        <v>0</v>
      </c>
      <c r="AI46" s="30">
        <f>+Enero!AI46+Febrero!AI46+'Marzo '!AI46+'Abril '!AI46+'Mayo '!AI46+Junio!AI46+Julio!AI46+Agosto!AI46+Septiembre!AI46+'Octubre '!AI46+Noviembre!AI46+'Diciembre '!AI46</f>
        <v>7</v>
      </c>
      <c r="AJ46" s="30">
        <f>+Enero!AJ46+Febrero!AJ46+'Marzo '!AJ46+'Abril '!AJ46+'Mayo '!AJ46+Junio!AJ46+Julio!AJ46+Agosto!AJ46+Septiembre!AJ46+'Octubre '!AJ46+Noviembre!AJ46+'Diciembre '!AJ46</f>
        <v>0</v>
      </c>
      <c r="AK46" s="30">
        <f>+Enero!AK46+Febrero!AK46+'Marzo '!AK46+'Abril '!AK46+'Mayo '!AK46+Junio!AK46+Julio!AK46+Agosto!AK46+Septiembre!AK46+'Octubre '!AK46+Noviembre!AK46+'Diciembre '!AK46</f>
        <v>0</v>
      </c>
      <c r="AL46" s="30">
        <f>+Enero!AL46+Febrero!AL46+'Marzo '!AL46+'Abril '!AL46+'Mayo '!AL46+Junio!AL46+Julio!AL46+Agosto!AL46+Septiembre!AL46+'Octubre '!AL46+Noviembre!AL46+'Diciembre '!AL46</f>
        <v>0</v>
      </c>
      <c r="AM46" s="30">
        <f>+Enero!AM46+Febrero!AM46+'Marzo '!AM46+'Abril '!AM46+'Mayo '!AM46+Junio!AM46+Julio!AM46+Agosto!AM46+Septiembre!AM46+'Octubre '!AM46+Noviembre!AM46+'Diciembre '!AM46</f>
        <v>0</v>
      </c>
      <c r="AN46" s="30">
        <f>+Enero!AN46+Febrero!AN46+'Marzo '!AN46+'Abril '!AN46+'Mayo '!AN46+Junio!AN46+Julio!AN46+Agosto!AN46+Septiembre!AN46+'Octubre '!AN46+Noviembre!AN46+'Diciembre '!AN46</f>
        <v>1</v>
      </c>
      <c r="AO46" s="42"/>
      <c r="AP46" s="30">
        <f>+Enero!AP46+Febrero!AP46+'Marzo '!AP46+'Abril '!AP46+'Mayo '!AP46+Junio!AP46+Julio!AP46+Agosto!AP46+Septiembre!AP46+'Octubre '!AP46+Noviembre!AP46+'Diciembre '!AP46</f>
        <v>0</v>
      </c>
      <c r="AQ46" s="61"/>
      <c r="AR46" s="60"/>
      <c r="AS46" s="61"/>
      <c r="AT46" s="60"/>
      <c r="AU46" s="61"/>
      <c r="AV46" s="62"/>
      <c r="AW46" s="63"/>
      <c r="AX46" s="64"/>
      <c r="AY46" s="48" t="str">
        <f t="shared" si="2"/>
        <v/>
      </c>
      <c r="BF46" s="6"/>
      <c r="BG46" s="6"/>
      <c r="BH46" s="6"/>
      <c r="BI46" s="6"/>
      <c r="BJ46" s="6"/>
      <c r="BK46" s="6"/>
      <c r="BL46" s="6"/>
      <c r="BM46" s="6"/>
      <c r="BN46" s="6"/>
      <c r="BO46" s="6"/>
      <c r="BP46" s="49" t="str">
        <f t="shared" si="3"/>
        <v/>
      </c>
      <c r="BQ46" s="50" t="str">
        <f t="shared" si="4"/>
        <v/>
      </c>
      <c r="BR46" s="50" t="str">
        <f t="shared" si="5"/>
        <v/>
      </c>
      <c r="BS46" s="50" t="str">
        <f t="shared" si="6"/>
        <v/>
      </c>
      <c r="BT46" s="50" t="str">
        <f t="shared" si="7"/>
        <v/>
      </c>
      <c r="BU46" s="50" t="str">
        <f t="shared" si="8"/>
        <v/>
      </c>
      <c r="BV46" s="53"/>
      <c r="BW46" s="53"/>
      <c r="BX46" s="54">
        <f t="shared" si="9"/>
        <v>0</v>
      </c>
      <c r="BY46" s="54">
        <f t="shared" si="10"/>
        <v>0</v>
      </c>
      <c r="BZ46" s="54">
        <f t="shared" si="11"/>
        <v>0</v>
      </c>
      <c r="CA46" s="54">
        <f t="shared" si="12"/>
        <v>0</v>
      </c>
      <c r="CB46" s="54">
        <f t="shared" si="13"/>
        <v>0</v>
      </c>
      <c r="CC46" s="54">
        <f t="shared" si="14"/>
        <v>0</v>
      </c>
      <c r="CD46" s="71"/>
      <c r="CY46" s="16"/>
      <c r="CZ46" s="16"/>
    </row>
    <row r="47" spans="1:104" s="15" customFormat="1" ht="11.25" x14ac:dyDescent="0.15">
      <c r="A47" s="55" t="s">
        <v>92</v>
      </c>
      <c r="B47" s="29">
        <f>SUM(E47:L47)</f>
        <v>3105</v>
      </c>
      <c r="C47" s="30">
        <f>+Enero!C47+Febrero!C47+'Marzo '!C47+'Abril '!C47+'Mayo '!C47+Junio!C47+Julio!C47+Agosto!C47+Septiembre!C47+'Octubre '!C47+Noviembre!C47+'Diciembre '!C47</f>
        <v>0</v>
      </c>
      <c r="D47" s="30">
        <f>+Enero!D47+Febrero!D47+'Marzo '!D47+'Abril '!D47+'Mayo '!D47+Junio!D47+Julio!D47+Agosto!D47+Septiembre!D47+'Octubre '!D47+Noviembre!D47+'Diciembre '!D47</f>
        <v>0</v>
      </c>
      <c r="E47" s="30">
        <f>+Enero!E47+Febrero!E47+'Marzo '!E47+'Abril '!E47+'Mayo '!E47+Junio!E47+Julio!E47+Agosto!E47+Septiembre!E47+'Octubre '!E47+Noviembre!E47+'Diciembre '!E47</f>
        <v>27</v>
      </c>
      <c r="F47" s="30">
        <f>+Enero!F47+Febrero!F47+'Marzo '!F47+'Abril '!F47+'Mayo '!F47+Junio!F47+Julio!F47+Agosto!F47+Septiembre!F47+'Octubre '!F47+Noviembre!F47+'Diciembre '!F47</f>
        <v>459</v>
      </c>
      <c r="G47" s="30">
        <f>+Enero!G47+Febrero!G47+'Marzo '!G47+'Abril '!G47+'Mayo '!G47+Junio!G47+Julio!G47+Agosto!G47+Septiembre!G47+'Octubre '!G47+Noviembre!G47+'Diciembre '!G47</f>
        <v>550</v>
      </c>
      <c r="H47" s="30">
        <f>+Enero!H47+Febrero!H47+'Marzo '!H47+'Abril '!H47+'Mayo '!H47+Junio!H47+Julio!H47+Agosto!H47+Septiembre!H47+'Octubre '!H47+Noviembre!H47+'Diciembre '!H47</f>
        <v>633</v>
      </c>
      <c r="I47" s="30">
        <f>+Enero!I47+Febrero!I47+'Marzo '!I47+'Abril '!I47+'Mayo '!I47+Junio!I47+Julio!I47+Agosto!I47+Septiembre!I47+'Octubre '!I47+Noviembre!I47+'Diciembre '!I47</f>
        <v>694</v>
      </c>
      <c r="J47" s="30">
        <f>+Enero!J47+Febrero!J47+'Marzo '!J47+'Abril '!J47+'Mayo '!J47+Junio!J47+Julio!J47+Agosto!J47+Septiembre!J47+'Octubre '!J47+Noviembre!J47+'Diciembre '!J47</f>
        <v>516</v>
      </c>
      <c r="K47" s="30">
        <f>+Enero!K47+Febrero!K47+'Marzo '!K47+'Abril '!K47+'Mayo '!K47+Junio!K47+Julio!K47+Agosto!K47+Septiembre!K47+'Octubre '!K47+Noviembre!K47+'Diciembre '!K47</f>
        <v>207</v>
      </c>
      <c r="L47" s="30">
        <f>+Enero!L47+Febrero!L47+'Marzo '!L47+'Abril '!L47+'Mayo '!L47+Junio!L47+Julio!L47+Agosto!L47+Septiembre!L47+'Octubre '!L47+Noviembre!L47+'Diciembre '!L47</f>
        <v>19</v>
      </c>
      <c r="M47" s="30">
        <f>+Enero!M47+Febrero!M47+'Marzo '!M47+'Abril '!M47+'Mayo '!M47+Junio!M47+Julio!M47+Agosto!M47+Septiembre!M47+'Octubre '!M47+Noviembre!M47+'Diciembre '!M47</f>
        <v>0</v>
      </c>
      <c r="N47" s="30">
        <f>+Enero!N47+Febrero!N47+'Marzo '!N47+'Abril '!N47+'Mayo '!N47+Junio!N47+Julio!N47+Agosto!N47+Septiembre!N47+'Octubre '!N47+Noviembre!N47+'Diciembre '!N47</f>
        <v>0</v>
      </c>
      <c r="O47" s="30">
        <f>+Enero!O47+Febrero!O47+'Marzo '!O47+'Abril '!O47+'Mayo '!O47+Junio!O47+Julio!O47+Agosto!O47+Septiembre!O47+'Octubre '!O47+Noviembre!O47+'Diciembre '!O47</f>
        <v>0</v>
      </c>
      <c r="P47" s="30">
        <f>+Enero!P47+Febrero!P47+'Marzo '!P47+'Abril '!P47+'Mayo '!P47+Junio!P47+Julio!P47+Agosto!P47+Septiembre!P47+'Octubre '!P47+Noviembre!P47+'Diciembre '!P47</f>
        <v>0</v>
      </c>
      <c r="Q47" s="30">
        <f>+Enero!Q47+Febrero!Q47+'Marzo '!Q47+'Abril '!Q47+'Mayo '!Q47+Junio!Q47+Julio!Q47+Agosto!Q47+Septiembre!Q47+'Octubre '!Q47+Noviembre!Q47+'Diciembre '!Q47</f>
        <v>0</v>
      </c>
      <c r="R47" s="30">
        <f>+Enero!R47+Febrero!R47+'Marzo '!R47+'Abril '!R47+'Mayo '!R47+Junio!R47+Julio!R47+Agosto!R47+Septiembre!R47+'Octubre '!R47+Noviembre!R47+'Diciembre '!R47</f>
        <v>0</v>
      </c>
      <c r="S47" s="30">
        <f>+Enero!S47+Febrero!S47+'Marzo '!S47+'Abril '!S47+'Mayo '!S47+Junio!S47+Julio!S47+Agosto!S47+Septiembre!S47+'Octubre '!S47+Noviembre!S47+'Diciembre '!S47</f>
        <v>0</v>
      </c>
      <c r="T47" s="30">
        <f>+Enero!T47+Febrero!T47+'Marzo '!T47+'Abril '!T47+'Mayo '!T47+Junio!T47+Julio!T47+Agosto!T47+Septiembre!T47+'Octubre '!T47+Noviembre!T47+'Diciembre '!T47</f>
        <v>27</v>
      </c>
      <c r="U47" s="30">
        <f>+Enero!U47+Febrero!U47+'Marzo '!U47+'Abril '!U47+'Mayo '!U47+Junio!U47+Julio!U47+Agosto!U47+Septiembre!U47+'Octubre '!U47+Noviembre!U47+'Diciembre '!U47</f>
        <v>3078</v>
      </c>
      <c r="V47" s="30">
        <f>+Enero!V47+Febrero!V47+'Marzo '!V47+'Abril '!V47+'Mayo '!V47+Junio!V47+Julio!V47+Agosto!V47+Septiembre!V47+'Octubre '!V47+Noviembre!V47+'Diciembre '!V47</f>
        <v>0</v>
      </c>
      <c r="W47" s="30">
        <f>+Enero!W47+Febrero!W47+'Marzo '!W47+'Abril '!W47+'Mayo '!W47+Junio!W47+Julio!W47+Agosto!W47+Septiembre!W47+'Octubre '!W47+Noviembre!W47+'Diciembre '!W47</f>
        <v>3105</v>
      </c>
      <c r="X47" s="36">
        <f t="shared" si="0"/>
        <v>0</v>
      </c>
      <c r="Y47" s="30">
        <f>+Enero!Y47+Febrero!Y47+'Marzo '!Y47+'Abril '!Y47+'Mayo '!Y47+Junio!Y47+Julio!Y47+Agosto!Y47+Septiembre!Y47+'Octubre '!Y47+Noviembre!Y47+'Diciembre '!Y47</f>
        <v>0</v>
      </c>
      <c r="Z47" s="30">
        <f>+Enero!Z47+Febrero!Z47+'Marzo '!Z47+'Abril '!Z47+'Mayo '!Z47+Junio!Z47+Julio!Z47+Agosto!Z47+Septiembre!Z47+'Octubre '!Z47+Noviembre!Z47+'Diciembre '!Z47</f>
        <v>0</v>
      </c>
      <c r="AA47" s="30">
        <f>+Enero!AA47+Febrero!AA47+'Marzo '!AA47+'Abril '!AA47+'Mayo '!AA47+Junio!AA47+Julio!AA47+Agosto!AA47+Septiembre!AA47+'Octubre '!AA47+Noviembre!AA47+'Diciembre '!AA47</f>
        <v>0</v>
      </c>
      <c r="AB47" s="38">
        <f t="shared" si="1"/>
        <v>1295</v>
      </c>
      <c r="AC47" s="30">
        <f>+Enero!AC47+Febrero!AC47+'Marzo '!AC47+'Abril '!AC47+'Mayo '!AC47+Junio!AC47+Julio!AC47+Agosto!AC47+Septiembre!AC47+'Octubre '!AC47+Noviembre!AC47+'Diciembre '!AC47</f>
        <v>1295</v>
      </c>
      <c r="AD47" s="30">
        <f>+Enero!AD47+Febrero!AD47+'Marzo '!AD47+'Abril '!AD47+'Mayo '!AD47+Junio!AD47+Julio!AD47+Agosto!AD47+Septiembre!AD47+'Octubre '!AD47+Noviembre!AD47+'Diciembre '!AD47</f>
        <v>0</v>
      </c>
      <c r="AE47" s="30">
        <f>+Enero!AE47+Febrero!AE47+'Marzo '!AE47+'Abril '!AE47+'Mayo '!AE47+Junio!AE47+Julio!AE47+Agosto!AE47+Septiembre!AE47+'Octubre '!AE47+Noviembre!AE47+'Diciembre '!AE47</f>
        <v>0</v>
      </c>
      <c r="AF47" s="30">
        <f>+Enero!AF47+Febrero!AF47+'Marzo '!AF47+'Abril '!AF47+'Mayo '!AF47+Junio!AF47+Julio!AF47+Agosto!AF47+Septiembre!AF47+'Octubre '!AF47+Noviembre!AF47+'Diciembre '!AF47</f>
        <v>737</v>
      </c>
      <c r="AG47" s="30">
        <f>+Enero!AG47+Febrero!AG47+'Marzo '!AG47+'Abril '!AG47+'Mayo '!AG47+Junio!AG47+Julio!AG47+Agosto!AG47+Septiembre!AG47+'Octubre '!AG47+Noviembre!AG47+'Diciembre '!AG47</f>
        <v>0</v>
      </c>
      <c r="AH47" s="30">
        <f>+Enero!AH47+Febrero!AH47+'Marzo '!AH47+'Abril '!AH47+'Mayo '!AH47+Junio!AH47+Julio!AH47+Agosto!AH47+Septiembre!AH47+'Octubre '!AH47+Noviembre!AH47+'Diciembre '!AH47</f>
        <v>0</v>
      </c>
      <c r="AI47" s="30">
        <f>+Enero!AI47+Febrero!AI47+'Marzo '!AI47+'Abril '!AI47+'Mayo '!AI47+Junio!AI47+Julio!AI47+Agosto!AI47+Septiembre!AI47+'Octubre '!AI47+Noviembre!AI47+'Diciembre '!AI47</f>
        <v>588</v>
      </c>
      <c r="AJ47" s="30">
        <f>+Enero!AJ47+Febrero!AJ47+'Marzo '!AJ47+'Abril '!AJ47+'Mayo '!AJ47+Junio!AJ47+Julio!AJ47+Agosto!AJ47+Septiembre!AJ47+'Octubre '!AJ47+Noviembre!AJ47+'Diciembre '!AJ47</f>
        <v>0</v>
      </c>
      <c r="AK47" s="30">
        <f>+Enero!AK47+Febrero!AK47+'Marzo '!AK47+'Abril '!AK47+'Mayo '!AK47+Junio!AK47+Julio!AK47+Agosto!AK47+Septiembre!AK47+'Octubre '!AK47+Noviembre!AK47+'Diciembre '!AK47</f>
        <v>0</v>
      </c>
      <c r="AL47" s="30">
        <f>+Enero!AL47+Febrero!AL47+'Marzo '!AL47+'Abril '!AL47+'Mayo '!AL47+Junio!AL47+Julio!AL47+Agosto!AL47+Septiembre!AL47+'Octubre '!AL47+Noviembre!AL47+'Diciembre '!AL47</f>
        <v>5</v>
      </c>
      <c r="AM47" s="30">
        <f>+Enero!AM47+Febrero!AM47+'Marzo '!AM47+'Abril '!AM47+'Mayo '!AM47+Junio!AM47+Julio!AM47+Agosto!AM47+Septiembre!AM47+'Octubre '!AM47+Noviembre!AM47+'Diciembre '!AM47</f>
        <v>43</v>
      </c>
      <c r="AN47" s="30">
        <f>+Enero!AN47+Febrero!AN47+'Marzo '!AN47+'Abril '!AN47+'Mayo '!AN47+Junio!AN47+Julio!AN47+Agosto!AN47+Septiembre!AN47+'Octubre '!AN47+Noviembre!AN47+'Diciembre '!AN47</f>
        <v>111</v>
      </c>
      <c r="AO47" s="42"/>
      <c r="AP47" s="30">
        <f>+Enero!AP47+Febrero!AP47+'Marzo '!AP47+'Abril '!AP47+'Mayo '!AP47+Junio!AP47+Julio!AP47+Agosto!AP47+Septiembre!AP47+'Octubre '!AP47+Noviembre!AP47+'Diciembre '!AP47</f>
        <v>0</v>
      </c>
      <c r="AQ47" s="61"/>
      <c r="AR47" s="60"/>
      <c r="AS47" s="61"/>
      <c r="AT47" s="60"/>
      <c r="AU47" s="61"/>
      <c r="AV47" s="62"/>
      <c r="AW47" s="63"/>
      <c r="AX47" s="64"/>
      <c r="AY47" s="48" t="str">
        <f t="shared" si="2"/>
        <v/>
      </c>
      <c r="BF47" s="6"/>
      <c r="BG47" s="6"/>
      <c r="BH47" s="6"/>
      <c r="BI47" s="6"/>
      <c r="BJ47" s="6"/>
      <c r="BK47" s="6"/>
      <c r="BL47" s="6"/>
      <c r="BM47" s="6"/>
      <c r="BN47" s="6"/>
      <c r="BO47" s="6"/>
      <c r="BP47" s="49" t="str">
        <f t="shared" si="3"/>
        <v/>
      </c>
      <c r="BQ47" s="50" t="str">
        <f t="shared" si="4"/>
        <v/>
      </c>
      <c r="BR47" s="50" t="str">
        <f t="shared" si="5"/>
        <v/>
      </c>
      <c r="BS47" s="50" t="str">
        <f t="shared" si="6"/>
        <v/>
      </c>
      <c r="BT47" s="50" t="str">
        <f t="shared" si="7"/>
        <v/>
      </c>
      <c r="BU47" s="50" t="str">
        <f t="shared" si="8"/>
        <v/>
      </c>
      <c r="BV47" s="72" t="str">
        <f t="shared" si="16"/>
        <v/>
      </c>
      <c r="BW47" s="53"/>
      <c r="BX47" s="54">
        <f t="shared" si="9"/>
        <v>0</v>
      </c>
      <c r="BY47" s="54">
        <f t="shared" si="10"/>
        <v>0</v>
      </c>
      <c r="BZ47" s="54">
        <f t="shared" si="11"/>
        <v>0</v>
      </c>
      <c r="CA47" s="54">
        <f t="shared" si="12"/>
        <v>0</v>
      </c>
      <c r="CB47" s="54">
        <f t="shared" si="13"/>
        <v>0</v>
      </c>
      <c r="CC47" s="54">
        <f t="shared" si="14"/>
        <v>0</v>
      </c>
      <c r="CD47" s="54">
        <f t="shared" si="17"/>
        <v>0</v>
      </c>
      <c r="CY47" s="16"/>
      <c r="CZ47" s="16"/>
    </row>
    <row r="48" spans="1:104" s="15" customFormat="1" ht="24.75" customHeight="1" x14ac:dyDescent="0.15">
      <c r="A48" s="74" t="s">
        <v>93</v>
      </c>
      <c r="B48" s="29">
        <f t="shared" si="15"/>
        <v>2918</v>
      </c>
      <c r="C48" s="30">
        <f>+Enero!C48+Febrero!C48+'Marzo '!C48+'Abril '!C48+'Mayo '!C48+Junio!C48+Julio!C48+Agosto!C48+Septiembre!C48+'Octubre '!C48+Noviembre!C48+'Diciembre '!C48</f>
        <v>0</v>
      </c>
      <c r="D48" s="30">
        <f>+Enero!D48+Febrero!D48+'Marzo '!D48+'Abril '!D48+'Mayo '!D48+Junio!D48+Julio!D48+Agosto!D48+Septiembre!D48+'Octubre '!D48+Noviembre!D48+'Diciembre '!D48</f>
        <v>0</v>
      </c>
      <c r="E48" s="30">
        <f>+Enero!E48+Febrero!E48+'Marzo '!E48+'Abril '!E48+'Mayo '!E48+Junio!E48+Julio!E48+Agosto!E48+Septiembre!E48+'Octubre '!E48+Noviembre!E48+'Diciembre '!E48</f>
        <v>22</v>
      </c>
      <c r="F48" s="30">
        <f>+Enero!F48+Febrero!F48+'Marzo '!F48+'Abril '!F48+'Mayo '!F48+Junio!F48+Julio!F48+Agosto!F48+Septiembre!F48+'Octubre '!F48+Noviembre!F48+'Diciembre '!F48</f>
        <v>79</v>
      </c>
      <c r="G48" s="30">
        <f>+Enero!G48+Febrero!G48+'Marzo '!G48+'Abril '!G48+'Mayo '!G48+Junio!G48+Julio!G48+Agosto!G48+Septiembre!G48+'Octubre '!G48+Noviembre!G48+'Diciembre '!G48</f>
        <v>113</v>
      </c>
      <c r="H48" s="30">
        <f>+Enero!H48+Febrero!H48+'Marzo '!H48+'Abril '!H48+'Mayo '!H48+Junio!H48+Julio!H48+Agosto!H48+Septiembre!H48+'Octubre '!H48+Noviembre!H48+'Diciembre '!H48</f>
        <v>146</v>
      </c>
      <c r="I48" s="30">
        <f>+Enero!I48+Febrero!I48+'Marzo '!I48+'Abril '!I48+'Mayo '!I48+Junio!I48+Julio!I48+Agosto!I48+Septiembre!I48+'Octubre '!I48+Noviembre!I48+'Diciembre '!I48</f>
        <v>203</v>
      </c>
      <c r="J48" s="30">
        <f>+Enero!J48+Febrero!J48+'Marzo '!J48+'Abril '!J48+'Mayo '!J48+Junio!J48+Julio!J48+Agosto!J48+Septiembre!J48+'Octubre '!J48+Noviembre!J48+'Diciembre '!J48</f>
        <v>222</v>
      </c>
      <c r="K48" s="30">
        <f>+Enero!K48+Febrero!K48+'Marzo '!K48+'Abril '!K48+'Mayo '!K48+Junio!K48+Julio!K48+Agosto!K48+Septiembre!K48+'Octubre '!K48+Noviembre!K48+'Diciembre '!K48</f>
        <v>437</v>
      </c>
      <c r="L48" s="30">
        <f>+Enero!L48+Febrero!L48+'Marzo '!L48+'Abril '!L48+'Mayo '!L48+Junio!L48+Julio!L48+Agosto!L48+Septiembre!L48+'Octubre '!L48+Noviembre!L48+'Diciembre '!L48</f>
        <v>522</v>
      </c>
      <c r="M48" s="30">
        <f>+Enero!M48+Febrero!M48+'Marzo '!M48+'Abril '!M48+'Mayo '!M48+Junio!M48+Julio!M48+Agosto!M48+Septiembre!M48+'Octubre '!M48+Noviembre!M48+'Diciembre '!M48</f>
        <v>429</v>
      </c>
      <c r="N48" s="30">
        <f>+Enero!N48+Febrero!N48+'Marzo '!N48+'Abril '!N48+'Mayo '!N48+Junio!N48+Julio!N48+Agosto!N48+Septiembre!N48+'Octubre '!N48+Noviembre!N48+'Diciembre '!N48</f>
        <v>210</v>
      </c>
      <c r="O48" s="30">
        <f>+Enero!O48+Febrero!O48+'Marzo '!O48+'Abril '!O48+'Mayo '!O48+Junio!O48+Julio!O48+Agosto!O48+Septiembre!O48+'Octubre '!O48+Noviembre!O48+'Diciembre '!O48</f>
        <v>190</v>
      </c>
      <c r="P48" s="30">
        <f>+Enero!P48+Febrero!P48+'Marzo '!P48+'Abril '!P48+'Mayo '!P48+Junio!P48+Julio!P48+Agosto!P48+Septiembre!P48+'Octubre '!P48+Noviembre!P48+'Diciembre '!P48</f>
        <v>157</v>
      </c>
      <c r="Q48" s="30">
        <f>+Enero!Q48+Febrero!Q48+'Marzo '!Q48+'Abril '!Q48+'Mayo '!Q48+Junio!Q48+Julio!Q48+Agosto!Q48+Septiembre!Q48+'Octubre '!Q48+Noviembre!Q48+'Diciembre '!Q48</f>
        <v>96</v>
      </c>
      <c r="R48" s="30">
        <f>+Enero!R48+Febrero!R48+'Marzo '!R48+'Abril '!R48+'Mayo '!R48+Junio!R48+Julio!R48+Agosto!R48+Septiembre!R48+'Octubre '!R48+Noviembre!R48+'Diciembre '!R48</f>
        <v>57</v>
      </c>
      <c r="S48" s="30">
        <f>+Enero!S48+Febrero!S48+'Marzo '!S48+'Abril '!S48+'Mayo '!S48+Junio!S48+Julio!S48+Agosto!S48+Septiembre!S48+'Octubre '!S48+Noviembre!S48+'Diciembre '!S48</f>
        <v>35</v>
      </c>
      <c r="T48" s="30">
        <f>+Enero!T48+Febrero!T48+'Marzo '!T48+'Abril '!T48+'Mayo '!T48+Junio!T48+Julio!T48+Agosto!T48+Septiembre!T48+'Octubre '!T48+Noviembre!T48+'Diciembre '!T48</f>
        <v>22</v>
      </c>
      <c r="U48" s="30">
        <f>+Enero!U48+Febrero!U48+'Marzo '!U48+'Abril '!U48+'Mayo '!U48+Junio!U48+Julio!U48+Agosto!U48+Septiembre!U48+'Octubre '!U48+Noviembre!U48+'Diciembre '!U48</f>
        <v>2896</v>
      </c>
      <c r="V48" s="30">
        <f>+Enero!V48+Febrero!V48+'Marzo '!V48+'Abril '!V48+'Mayo '!V48+Junio!V48+Julio!V48+Agosto!V48+Septiembre!V48+'Octubre '!V48+Noviembre!V48+'Diciembre '!V48</f>
        <v>0</v>
      </c>
      <c r="W48" s="30">
        <f>+Enero!W48+Febrero!W48+'Marzo '!W48+'Abril '!W48+'Mayo '!W48+Junio!W48+Julio!W48+Agosto!W48+Septiembre!W48+'Octubre '!W48+Noviembre!W48+'Diciembre '!W48</f>
        <v>2918</v>
      </c>
      <c r="X48" s="36">
        <f t="shared" si="0"/>
        <v>0</v>
      </c>
      <c r="Y48" s="30">
        <f>+Enero!Y48+Febrero!Y48+'Marzo '!Y48+'Abril '!Y48+'Mayo '!Y48+Junio!Y48+Julio!Y48+Agosto!Y48+Septiembre!Y48+'Octubre '!Y48+Noviembre!Y48+'Diciembre '!Y48</f>
        <v>0</v>
      </c>
      <c r="Z48" s="30">
        <f>+Enero!Z48+Febrero!Z48+'Marzo '!Z48+'Abril '!Z48+'Mayo '!Z48+Junio!Z48+Julio!Z48+Agosto!Z48+Septiembre!Z48+'Octubre '!Z48+Noviembre!Z48+'Diciembre '!Z48</f>
        <v>0</v>
      </c>
      <c r="AA48" s="30">
        <f>+Enero!AA48+Febrero!AA48+'Marzo '!AA48+'Abril '!AA48+'Mayo '!AA48+Junio!AA48+Julio!AA48+Agosto!AA48+Septiembre!AA48+'Octubre '!AA48+Noviembre!AA48+'Diciembre '!AA48</f>
        <v>0</v>
      </c>
      <c r="AB48" s="38">
        <f t="shared" si="1"/>
        <v>1666</v>
      </c>
      <c r="AC48" s="30">
        <f>+Enero!AC48+Febrero!AC48+'Marzo '!AC48+'Abril '!AC48+'Mayo '!AC48+Junio!AC48+Julio!AC48+Agosto!AC48+Septiembre!AC48+'Octubre '!AC48+Noviembre!AC48+'Diciembre '!AC48</f>
        <v>1666</v>
      </c>
      <c r="AD48" s="30">
        <f>+Enero!AD48+Febrero!AD48+'Marzo '!AD48+'Abril '!AD48+'Mayo '!AD48+Junio!AD48+Julio!AD48+Agosto!AD48+Septiembre!AD48+'Octubre '!AD48+Noviembre!AD48+'Diciembre '!AD48</f>
        <v>0</v>
      </c>
      <c r="AE48" s="30">
        <f>+Enero!AE48+Febrero!AE48+'Marzo '!AE48+'Abril '!AE48+'Mayo '!AE48+Junio!AE48+Julio!AE48+Agosto!AE48+Septiembre!AE48+'Octubre '!AE48+Noviembre!AE48+'Diciembre '!AE48</f>
        <v>0</v>
      </c>
      <c r="AF48" s="30">
        <f>+Enero!AF48+Febrero!AF48+'Marzo '!AF48+'Abril '!AF48+'Mayo '!AF48+Junio!AF48+Julio!AF48+Agosto!AF48+Septiembre!AF48+'Octubre '!AF48+Noviembre!AF48+'Diciembre '!AF48</f>
        <v>919</v>
      </c>
      <c r="AG48" s="30">
        <f>+Enero!AG48+Febrero!AG48+'Marzo '!AG48+'Abril '!AG48+'Mayo '!AG48+Junio!AG48+Julio!AG48+Agosto!AG48+Septiembre!AG48+'Octubre '!AG48+Noviembre!AG48+'Diciembre '!AG48</f>
        <v>0</v>
      </c>
      <c r="AH48" s="30">
        <f>+Enero!AH48+Febrero!AH48+'Marzo '!AH48+'Abril '!AH48+'Mayo '!AH48+Junio!AH48+Julio!AH48+Agosto!AH48+Septiembre!AH48+'Octubre '!AH48+Noviembre!AH48+'Diciembre '!AH48</f>
        <v>0</v>
      </c>
      <c r="AI48" s="30">
        <f>+Enero!AI48+Febrero!AI48+'Marzo '!AI48+'Abril '!AI48+'Mayo '!AI48+Junio!AI48+Julio!AI48+Agosto!AI48+Septiembre!AI48+'Octubre '!AI48+Noviembre!AI48+'Diciembre '!AI48</f>
        <v>628</v>
      </c>
      <c r="AJ48" s="30">
        <f>+Enero!AJ48+Febrero!AJ48+'Marzo '!AJ48+'Abril '!AJ48+'Mayo '!AJ48+Junio!AJ48+Julio!AJ48+Agosto!AJ48+Septiembre!AJ48+'Octubre '!AJ48+Noviembre!AJ48+'Diciembre '!AJ48</f>
        <v>7</v>
      </c>
      <c r="AK48" s="30">
        <f>+Enero!AK48+Febrero!AK48+'Marzo '!AK48+'Abril '!AK48+'Mayo '!AK48+Junio!AK48+Julio!AK48+Agosto!AK48+Septiembre!AK48+'Octubre '!AK48+Noviembre!AK48+'Diciembre '!AK48</f>
        <v>0</v>
      </c>
      <c r="AL48" s="30">
        <f>+Enero!AL48+Febrero!AL48+'Marzo '!AL48+'Abril '!AL48+'Mayo '!AL48+Junio!AL48+Julio!AL48+Agosto!AL48+Septiembre!AL48+'Octubre '!AL48+Noviembre!AL48+'Diciembre '!AL48</f>
        <v>24</v>
      </c>
      <c r="AM48" s="30">
        <f>+Enero!AM48+Febrero!AM48+'Marzo '!AM48+'Abril '!AM48+'Mayo '!AM48+Junio!AM48+Julio!AM48+Agosto!AM48+Septiembre!AM48+'Octubre '!AM48+Noviembre!AM48+'Diciembre '!AM48</f>
        <v>0</v>
      </c>
      <c r="AN48" s="30">
        <f>+Enero!AN48+Febrero!AN48+'Marzo '!AN48+'Abril '!AN48+'Mayo '!AN48+Junio!AN48+Julio!AN48+Agosto!AN48+Septiembre!AN48+'Octubre '!AN48+Noviembre!AN48+'Diciembre '!AN48</f>
        <v>306</v>
      </c>
      <c r="AO48" s="42"/>
      <c r="AP48" s="30">
        <f>+Enero!AP48+Febrero!AP48+'Marzo '!AP48+'Abril '!AP48+'Mayo '!AP48+Junio!AP48+Julio!AP48+Agosto!AP48+Septiembre!AP48+'Octubre '!AP48+Noviembre!AP48+'Diciembre '!AP48</f>
        <v>0</v>
      </c>
      <c r="AQ48" s="61"/>
      <c r="AR48" s="60"/>
      <c r="AS48" s="61"/>
      <c r="AT48" s="60"/>
      <c r="AU48" s="61"/>
      <c r="AV48" s="62"/>
      <c r="AW48" s="63"/>
      <c r="AX48" s="64"/>
      <c r="AY48" s="48" t="str">
        <f t="shared" si="2"/>
        <v/>
      </c>
      <c r="BF48" s="6"/>
      <c r="BG48" s="6"/>
      <c r="BH48" s="6"/>
      <c r="BI48" s="6"/>
      <c r="BJ48" s="6"/>
      <c r="BK48" s="6"/>
      <c r="BL48" s="6"/>
      <c r="BM48" s="6"/>
      <c r="BN48" s="6"/>
      <c r="BO48" s="6"/>
      <c r="BP48" s="49" t="str">
        <f t="shared" si="3"/>
        <v/>
      </c>
      <c r="BQ48" s="50" t="str">
        <f t="shared" si="4"/>
        <v/>
      </c>
      <c r="BR48" s="50" t="str">
        <f t="shared" si="5"/>
        <v/>
      </c>
      <c r="BS48" s="50" t="str">
        <f t="shared" si="6"/>
        <v/>
      </c>
      <c r="BT48" s="50" t="str">
        <f t="shared" si="7"/>
        <v/>
      </c>
      <c r="BU48" s="50" t="str">
        <f t="shared" si="8"/>
        <v/>
      </c>
      <c r="BV48" s="72" t="str">
        <f t="shared" si="16"/>
        <v/>
      </c>
      <c r="BW48" s="53"/>
      <c r="BX48" s="54">
        <f t="shared" si="9"/>
        <v>0</v>
      </c>
      <c r="BY48" s="54">
        <f t="shared" si="10"/>
        <v>0</v>
      </c>
      <c r="BZ48" s="54">
        <f t="shared" si="11"/>
        <v>0</v>
      </c>
      <c r="CA48" s="54">
        <f t="shared" si="12"/>
        <v>0</v>
      </c>
      <c r="CB48" s="54">
        <f t="shared" si="13"/>
        <v>0</v>
      </c>
      <c r="CC48" s="54">
        <f t="shared" si="14"/>
        <v>0</v>
      </c>
      <c r="CD48" s="54">
        <f t="shared" si="17"/>
        <v>0</v>
      </c>
      <c r="CY48" s="16"/>
      <c r="CZ48" s="16"/>
    </row>
    <row r="49" spans="1:105" s="15" customFormat="1" ht="15.75" customHeight="1" x14ac:dyDescent="0.15">
      <c r="A49" s="55" t="s">
        <v>94</v>
      </c>
      <c r="B49" s="29">
        <f>SUM(F49:S49)</f>
        <v>2244</v>
      </c>
      <c r="C49" s="30">
        <f>+Enero!C49+Febrero!C49+'Marzo '!C49+'Abril '!C49+'Mayo '!C49+Junio!C49+Julio!C49+Agosto!C49+Septiembre!C49+'Octubre '!C49+Noviembre!C49+'Diciembre '!C49</f>
        <v>0</v>
      </c>
      <c r="D49" s="30">
        <f>+Enero!D49+Febrero!D49+'Marzo '!D49+'Abril '!D49+'Mayo '!D49+Junio!D49+Julio!D49+Agosto!D49+Septiembre!D49+'Octubre '!D49+Noviembre!D49+'Diciembre '!D49</f>
        <v>0</v>
      </c>
      <c r="E49" s="30">
        <f>+Enero!E49+Febrero!E49+'Marzo '!E49+'Abril '!E49+'Mayo '!E49+Junio!E49+Julio!E49+Agosto!E49+Septiembre!E49+'Octubre '!E49+Noviembre!E49+'Diciembre '!E49</f>
        <v>0</v>
      </c>
      <c r="F49" s="30">
        <f>+Enero!F49+Febrero!F49+'Marzo '!F49+'Abril '!F49+'Mayo '!F49+Junio!F49+Julio!F49+Agosto!F49+Septiembre!F49+'Octubre '!F49+Noviembre!F49+'Diciembre '!F49</f>
        <v>28</v>
      </c>
      <c r="G49" s="30">
        <f>+Enero!G49+Febrero!G49+'Marzo '!G49+'Abril '!G49+'Mayo '!G49+Junio!G49+Julio!G49+Agosto!G49+Septiembre!G49+'Octubre '!G49+Noviembre!G49+'Diciembre '!G49</f>
        <v>125</v>
      </c>
      <c r="H49" s="30">
        <f>+Enero!H49+Febrero!H49+'Marzo '!H49+'Abril '!H49+'Mayo '!H49+Junio!H49+Julio!H49+Agosto!H49+Septiembre!H49+'Octubre '!H49+Noviembre!H49+'Diciembre '!H49</f>
        <v>265</v>
      </c>
      <c r="I49" s="30">
        <f>+Enero!I49+Febrero!I49+'Marzo '!I49+'Abril '!I49+'Mayo '!I49+Junio!I49+Julio!I49+Agosto!I49+Septiembre!I49+'Octubre '!I49+Noviembre!I49+'Diciembre '!I49</f>
        <v>258</v>
      </c>
      <c r="J49" s="30">
        <f>+Enero!J49+Febrero!J49+'Marzo '!J49+'Abril '!J49+'Mayo '!J49+Junio!J49+Julio!J49+Agosto!J49+Septiembre!J49+'Octubre '!J49+Noviembre!J49+'Diciembre '!J49</f>
        <v>278</v>
      </c>
      <c r="K49" s="30">
        <f>+Enero!K49+Febrero!K49+'Marzo '!K49+'Abril '!K49+'Mayo '!K49+Junio!K49+Julio!K49+Agosto!K49+Septiembre!K49+'Octubre '!K49+Noviembre!K49+'Diciembre '!K49</f>
        <v>346</v>
      </c>
      <c r="L49" s="30">
        <f>+Enero!L49+Febrero!L49+'Marzo '!L49+'Abril '!L49+'Mayo '!L49+Junio!L49+Julio!L49+Agosto!L49+Septiembre!L49+'Octubre '!L49+Noviembre!L49+'Diciembre '!L49</f>
        <v>345</v>
      </c>
      <c r="M49" s="30">
        <f>+Enero!M49+Febrero!M49+'Marzo '!M49+'Abril '!M49+'Mayo '!M49+Junio!M49+Julio!M49+Agosto!M49+Septiembre!M49+'Octubre '!M49+Noviembre!M49+'Diciembre '!M49</f>
        <v>278</v>
      </c>
      <c r="N49" s="30">
        <f>+Enero!N49+Febrero!N49+'Marzo '!N49+'Abril '!N49+'Mayo '!N49+Junio!N49+Julio!N49+Agosto!N49+Septiembre!N49+'Octubre '!N49+Noviembre!N49+'Diciembre '!N49</f>
        <v>139</v>
      </c>
      <c r="O49" s="30">
        <f>+Enero!O49+Febrero!O49+'Marzo '!O49+'Abril '!O49+'Mayo '!O49+Junio!O49+Julio!O49+Agosto!O49+Septiembre!O49+'Octubre '!O49+Noviembre!O49+'Diciembre '!O49</f>
        <v>84</v>
      </c>
      <c r="P49" s="30">
        <f>+Enero!P49+Febrero!P49+'Marzo '!P49+'Abril '!P49+'Mayo '!P49+Junio!P49+Julio!P49+Agosto!P49+Septiembre!P49+'Octubre '!P49+Noviembre!P49+'Diciembre '!P49</f>
        <v>60</v>
      </c>
      <c r="Q49" s="30">
        <f>+Enero!Q49+Febrero!Q49+'Marzo '!Q49+'Abril '!Q49+'Mayo '!Q49+Junio!Q49+Julio!Q49+Agosto!Q49+Septiembre!Q49+'Octubre '!Q49+Noviembre!Q49+'Diciembre '!Q49</f>
        <v>18</v>
      </c>
      <c r="R49" s="30">
        <f>+Enero!R49+Febrero!R49+'Marzo '!R49+'Abril '!R49+'Mayo '!R49+Junio!R49+Julio!R49+Agosto!R49+Septiembre!R49+'Octubre '!R49+Noviembre!R49+'Diciembre '!R49</f>
        <v>10</v>
      </c>
      <c r="S49" s="30">
        <f>+Enero!S49+Febrero!S49+'Marzo '!S49+'Abril '!S49+'Mayo '!S49+Junio!S49+Julio!S49+Agosto!S49+Septiembre!S49+'Octubre '!S49+Noviembre!S49+'Diciembre '!S49</f>
        <v>10</v>
      </c>
      <c r="T49" s="30">
        <f>+Enero!T49+Febrero!T49+'Marzo '!T49+'Abril '!T49+'Mayo '!T49+Junio!T49+Julio!T49+Agosto!T49+Septiembre!T49+'Octubre '!T49+Noviembre!T49+'Diciembre '!T49</f>
        <v>0</v>
      </c>
      <c r="U49" s="30">
        <f>+Enero!U49+Febrero!U49+'Marzo '!U49+'Abril '!U49+'Mayo '!U49+Junio!U49+Julio!U49+Agosto!U49+Septiembre!U49+'Octubre '!U49+Noviembre!U49+'Diciembre '!U49</f>
        <v>2244</v>
      </c>
      <c r="V49" s="30">
        <f>+Enero!V49+Febrero!V49+'Marzo '!V49+'Abril '!V49+'Mayo '!V49+Junio!V49+Julio!V49+Agosto!V49+Septiembre!V49+'Octubre '!V49+Noviembre!V49+'Diciembre '!V49</f>
        <v>0</v>
      </c>
      <c r="W49" s="30">
        <f>+Enero!W49+Febrero!W49+'Marzo '!W49+'Abril '!W49+'Mayo '!W49+Junio!W49+Julio!W49+Agosto!W49+Septiembre!W49+'Octubre '!W49+Noviembre!W49+'Diciembre '!W49</f>
        <v>2244</v>
      </c>
      <c r="X49" s="36">
        <f t="shared" si="0"/>
        <v>0</v>
      </c>
      <c r="Y49" s="30">
        <f>+Enero!Y49+Febrero!Y49+'Marzo '!Y49+'Abril '!Y49+'Mayo '!Y49+Junio!Y49+Julio!Y49+Agosto!Y49+Septiembre!Y49+'Octubre '!Y49+Noviembre!Y49+'Diciembre '!Y49</f>
        <v>0</v>
      </c>
      <c r="Z49" s="30">
        <f>+Enero!Z49+Febrero!Z49+'Marzo '!Z49+'Abril '!Z49+'Mayo '!Z49+Junio!Z49+Julio!Z49+Agosto!Z49+Septiembre!Z49+'Octubre '!Z49+Noviembre!Z49+'Diciembre '!Z49</f>
        <v>0</v>
      </c>
      <c r="AA49" s="30">
        <f>+Enero!AA49+Febrero!AA49+'Marzo '!AA49+'Abril '!AA49+'Mayo '!AA49+Junio!AA49+Julio!AA49+Agosto!AA49+Septiembre!AA49+'Octubre '!AA49+Noviembre!AA49+'Diciembre '!AA49</f>
        <v>0</v>
      </c>
      <c r="AB49" s="38">
        <f t="shared" si="1"/>
        <v>1102</v>
      </c>
      <c r="AC49" s="30">
        <f>+Enero!AC49+Febrero!AC49+'Marzo '!AC49+'Abril '!AC49+'Mayo '!AC49+Junio!AC49+Julio!AC49+Agosto!AC49+Septiembre!AC49+'Octubre '!AC49+Noviembre!AC49+'Diciembre '!AC49</f>
        <v>1102</v>
      </c>
      <c r="AD49" s="30">
        <f>+Enero!AD49+Febrero!AD49+'Marzo '!AD49+'Abril '!AD49+'Mayo '!AD49+Junio!AD49+Julio!AD49+Agosto!AD49+Septiembre!AD49+'Octubre '!AD49+Noviembre!AD49+'Diciembre '!AD49</f>
        <v>0</v>
      </c>
      <c r="AE49" s="30">
        <f>+Enero!AE49+Febrero!AE49+'Marzo '!AE49+'Abril '!AE49+'Mayo '!AE49+Junio!AE49+Julio!AE49+Agosto!AE49+Septiembre!AE49+'Octubre '!AE49+Noviembre!AE49+'Diciembre '!AE49</f>
        <v>0</v>
      </c>
      <c r="AF49" s="30">
        <f>+Enero!AF49+Febrero!AF49+'Marzo '!AF49+'Abril '!AF49+'Mayo '!AF49+Junio!AF49+Julio!AF49+Agosto!AF49+Septiembre!AF49+'Octubre '!AF49+Noviembre!AF49+'Diciembre '!AF49</f>
        <v>896</v>
      </c>
      <c r="AG49" s="30">
        <f>+Enero!AG49+Febrero!AG49+'Marzo '!AG49+'Abril '!AG49+'Mayo '!AG49+Junio!AG49+Julio!AG49+Agosto!AG49+Septiembre!AG49+'Octubre '!AG49+Noviembre!AG49+'Diciembre '!AG49</f>
        <v>0</v>
      </c>
      <c r="AH49" s="30">
        <f>+Enero!AH49+Febrero!AH49+'Marzo '!AH49+'Abril '!AH49+'Mayo '!AH49+Junio!AH49+Julio!AH49+Agosto!AH49+Septiembre!AH49+'Octubre '!AH49+Noviembre!AH49+'Diciembre '!AH49</f>
        <v>0</v>
      </c>
      <c r="AI49" s="30">
        <f>+Enero!AI49+Febrero!AI49+'Marzo '!AI49+'Abril '!AI49+'Mayo '!AI49+Junio!AI49+Julio!AI49+Agosto!AI49+Septiembre!AI49+'Octubre '!AI49+Noviembre!AI49+'Diciembre '!AI49</f>
        <v>465</v>
      </c>
      <c r="AJ49" s="30">
        <f>+Enero!AJ49+Febrero!AJ49+'Marzo '!AJ49+'Abril '!AJ49+'Mayo '!AJ49+Junio!AJ49+Julio!AJ49+Agosto!AJ49+Septiembre!AJ49+'Octubre '!AJ49+Noviembre!AJ49+'Diciembre '!AJ49</f>
        <v>0</v>
      </c>
      <c r="AK49" s="30">
        <f>+Enero!AK49+Febrero!AK49+'Marzo '!AK49+'Abril '!AK49+'Mayo '!AK49+Junio!AK49+Julio!AK49+Agosto!AK49+Septiembre!AK49+'Octubre '!AK49+Noviembre!AK49+'Diciembre '!AK49</f>
        <v>0</v>
      </c>
      <c r="AL49" s="30">
        <f>+Enero!AL49+Febrero!AL49+'Marzo '!AL49+'Abril '!AL49+'Mayo '!AL49+Junio!AL49+Julio!AL49+Agosto!AL49+Septiembre!AL49+'Octubre '!AL49+Noviembre!AL49+'Diciembre '!AL49</f>
        <v>16</v>
      </c>
      <c r="AM49" s="30">
        <f>+Enero!AM49+Febrero!AM49+'Marzo '!AM49+'Abril '!AM49+'Mayo '!AM49+Junio!AM49+Julio!AM49+Agosto!AM49+Septiembre!AM49+'Octubre '!AM49+Noviembre!AM49+'Diciembre '!AM49</f>
        <v>0</v>
      </c>
      <c r="AN49" s="30">
        <f>+Enero!AN49+Febrero!AN49+'Marzo '!AN49+'Abril '!AN49+'Mayo '!AN49+Junio!AN49+Julio!AN49+Agosto!AN49+Septiembre!AN49+'Octubre '!AN49+Noviembre!AN49+'Diciembre '!AN49</f>
        <v>234</v>
      </c>
      <c r="AO49" s="42"/>
      <c r="AP49" s="30">
        <f>+Enero!AP49+Febrero!AP49+'Marzo '!AP49+'Abril '!AP49+'Mayo '!AP49+Junio!AP49+Julio!AP49+Agosto!AP49+Septiembre!AP49+'Octubre '!AP49+Noviembre!AP49+'Diciembre '!AP49</f>
        <v>45</v>
      </c>
      <c r="AQ49" s="61"/>
      <c r="AR49" s="60"/>
      <c r="AS49" s="61"/>
      <c r="AT49" s="60"/>
      <c r="AU49" s="61"/>
      <c r="AV49" s="62"/>
      <c r="AW49" s="63"/>
      <c r="AX49" s="64"/>
      <c r="AY49" s="48" t="str">
        <f t="shared" si="2"/>
        <v/>
      </c>
      <c r="BF49" s="6"/>
      <c r="BG49" s="6"/>
      <c r="BH49" s="6"/>
      <c r="BI49" s="6"/>
      <c r="BJ49" s="6"/>
      <c r="BK49" s="6"/>
      <c r="BL49" s="6"/>
      <c r="BM49" s="6"/>
      <c r="BN49" s="6"/>
      <c r="BO49" s="6"/>
      <c r="BP49" s="49" t="str">
        <f t="shared" si="3"/>
        <v/>
      </c>
      <c r="BQ49" s="50" t="str">
        <f t="shared" si="4"/>
        <v/>
      </c>
      <c r="BR49" s="50" t="str">
        <f t="shared" si="5"/>
        <v/>
      </c>
      <c r="BS49" s="50" t="str">
        <f t="shared" si="6"/>
        <v/>
      </c>
      <c r="BT49" s="50" t="str">
        <f t="shared" si="7"/>
        <v/>
      </c>
      <c r="BU49" s="50" t="str">
        <f t="shared" si="8"/>
        <v/>
      </c>
      <c r="BV49" s="72" t="str">
        <f t="shared" si="16"/>
        <v/>
      </c>
      <c r="BW49" s="53"/>
      <c r="BX49" s="54">
        <f t="shared" si="9"/>
        <v>0</v>
      </c>
      <c r="BY49" s="54">
        <f t="shared" si="10"/>
        <v>0</v>
      </c>
      <c r="BZ49" s="54">
        <f t="shared" si="11"/>
        <v>0</v>
      </c>
      <c r="CA49" s="54">
        <f t="shared" si="12"/>
        <v>0</v>
      </c>
      <c r="CB49" s="54">
        <f t="shared" si="13"/>
        <v>0</v>
      </c>
      <c r="CC49" s="54">
        <f t="shared" si="14"/>
        <v>0</v>
      </c>
      <c r="CD49" s="54">
        <f t="shared" si="17"/>
        <v>0</v>
      </c>
      <c r="CY49" s="16"/>
      <c r="CZ49" s="16"/>
    </row>
    <row r="50" spans="1:105" s="15" customFormat="1" ht="15.75" customHeight="1" x14ac:dyDescent="0.15">
      <c r="A50" s="55" t="s">
        <v>95</v>
      </c>
      <c r="B50" s="29">
        <f>SUM(G50:S50)</f>
        <v>0</v>
      </c>
      <c r="C50" s="30">
        <f>+Enero!C50+Febrero!C50+'Marzo '!C50+'Abril '!C50+'Mayo '!C50+Junio!C50+Julio!C50+Agosto!C50+Septiembre!C50+'Octubre '!C50+Noviembre!C50+'Diciembre '!C50</f>
        <v>0</v>
      </c>
      <c r="D50" s="30">
        <f>+Enero!D50+Febrero!D50+'Marzo '!D50+'Abril '!D50+'Mayo '!D50+Junio!D50+Julio!D50+Agosto!D50+Septiembre!D50+'Octubre '!D50+Noviembre!D50+'Diciembre '!D50</f>
        <v>0</v>
      </c>
      <c r="E50" s="30">
        <f>+Enero!E50+Febrero!E50+'Marzo '!E50+'Abril '!E50+'Mayo '!E50+Junio!E50+Julio!E50+Agosto!E50+Septiembre!E50+'Octubre '!E50+Noviembre!E50+'Diciembre '!E50</f>
        <v>0</v>
      </c>
      <c r="F50" s="30">
        <f>+Enero!F50+Febrero!F50+'Marzo '!F50+'Abril '!F50+'Mayo '!F50+Junio!F50+Julio!F50+Agosto!F50+Septiembre!F50+'Octubre '!F50+Noviembre!F50+'Diciembre '!F50</f>
        <v>0</v>
      </c>
      <c r="G50" s="30">
        <f>+Enero!G50+Febrero!G50+'Marzo '!G50+'Abril '!G50+'Mayo '!G50+Junio!G50+Julio!G50+Agosto!G50+Septiembre!G50+'Octubre '!G50+Noviembre!G50+'Diciembre '!G50</f>
        <v>0</v>
      </c>
      <c r="H50" s="30">
        <f>+Enero!H50+Febrero!H50+'Marzo '!H50+'Abril '!H50+'Mayo '!H50+Junio!H50+Julio!H50+Agosto!H50+Septiembre!H50+'Octubre '!H50+Noviembre!H50+'Diciembre '!H50</f>
        <v>0</v>
      </c>
      <c r="I50" s="30">
        <f>+Enero!I50+Febrero!I50+'Marzo '!I50+'Abril '!I50+'Mayo '!I50+Junio!I50+Julio!I50+Agosto!I50+Septiembre!I50+'Octubre '!I50+Noviembre!I50+'Diciembre '!I50</f>
        <v>0</v>
      </c>
      <c r="J50" s="30">
        <f>+Enero!J50+Febrero!J50+'Marzo '!J50+'Abril '!J50+'Mayo '!J50+Junio!J50+Julio!J50+Agosto!J50+Septiembre!J50+'Octubre '!J50+Noviembre!J50+'Diciembre '!J50</f>
        <v>0</v>
      </c>
      <c r="K50" s="30">
        <f>+Enero!K50+Febrero!K50+'Marzo '!K50+'Abril '!K50+'Mayo '!K50+Junio!K50+Julio!K50+Agosto!K50+Septiembre!K50+'Octubre '!K50+Noviembre!K50+'Diciembre '!K50</f>
        <v>0</v>
      </c>
      <c r="L50" s="30">
        <f>+Enero!L50+Febrero!L50+'Marzo '!L50+'Abril '!L50+'Mayo '!L50+Junio!L50+Julio!L50+Agosto!L50+Septiembre!L50+'Octubre '!L50+Noviembre!L50+'Diciembre '!L50</f>
        <v>0</v>
      </c>
      <c r="M50" s="30">
        <f>+Enero!M50+Febrero!M50+'Marzo '!M50+'Abril '!M50+'Mayo '!M50+Junio!M50+Julio!M50+Agosto!M50+Septiembre!M50+'Octubre '!M50+Noviembre!M50+'Diciembre '!M50</f>
        <v>0</v>
      </c>
      <c r="N50" s="30">
        <f>+Enero!N50+Febrero!N50+'Marzo '!N50+'Abril '!N50+'Mayo '!N50+Junio!N50+Julio!N50+Agosto!N50+Septiembre!N50+'Octubre '!N50+Noviembre!N50+'Diciembre '!N50</f>
        <v>0</v>
      </c>
      <c r="O50" s="30">
        <f>+Enero!O50+Febrero!O50+'Marzo '!O50+'Abril '!O50+'Mayo '!O50+Junio!O50+Julio!O50+Agosto!O50+Septiembre!O50+'Octubre '!O50+Noviembre!O50+'Diciembre '!O50</f>
        <v>0</v>
      </c>
      <c r="P50" s="30">
        <f>+Enero!P50+Febrero!P50+'Marzo '!P50+'Abril '!P50+'Mayo '!P50+Junio!P50+Julio!P50+Agosto!P50+Septiembre!P50+'Octubre '!P50+Noviembre!P50+'Diciembre '!P50</f>
        <v>0</v>
      </c>
      <c r="Q50" s="30">
        <f>+Enero!Q50+Febrero!Q50+'Marzo '!Q50+'Abril '!Q50+'Mayo '!Q50+Junio!Q50+Julio!Q50+Agosto!Q50+Septiembre!Q50+'Octubre '!Q50+Noviembre!Q50+'Diciembre '!Q50</f>
        <v>0</v>
      </c>
      <c r="R50" s="30">
        <f>+Enero!R50+Febrero!R50+'Marzo '!R50+'Abril '!R50+'Mayo '!R50+Junio!R50+Julio!R50+Agosto!R50+Septiembre!R50+'Octubre '!R50+Noviembre!R50+'Diciembre '!R50</f>
        <v>0</v>
      </c>
      <c r="S50" s="30">
        <f>+Enero!S50+Febrero!S50+'Marzo '!S50+'Abril '!S50+'Mayo '!S50+Junio!S50+Julio!S50+Agosto!S50+Septiembre!S50+'Octubre '!S50+Noviembre!S50+'Diciembre '!S50</f>
        <v>0</v>
      </c>
      <c r="T50" s="30">
        <f>+Enero!T50+Febrero!T50+'Marzo '!T50+'Abril '!T50+'Mayo '!T50+Junio!T50+Julio!T50+Agosto!T50+Septiembre!T50+'Octubre '!T50+Noviembre!T50+'Diciembre '!T50</f>
        <v>0</v>
      </c>
      <c r="U50" s="30">
        <f>+Enero!U50+Febrero!U50+'Marzo '!U50+'Abril '!U50+'Mayo '!U50+Junio!U50+Julio!U50+Agosto!U50+Septiembre!U50+'Octubre '!U50+Noviembre!U50+'Diciembre '!U50</f>
        <v>0</v>
      </c>
      <c r="V50" s="30">
        <f>+Enero!V50+Febrero!V50+'Marzo '!V50+'Abril '!V50+'Mayo '!V50+Junio!V50+Julio!V50+Agosto!V50+Septiembre!V50+'Octubre '!V50+Noviembre!V50+'Diciembre '!V50</f>
        <v>0</v>
      </c>
      <c r="W50" s="30">
        <f>+Enero!W50+Febrero!W50+'Marzo '!W50+'Abril '!W50+'Mayo '!W50+Junio!W50+Julio!W50+Agosto!W50+Septiembre!W50+'Octubre '!W50+Noviembre!W50+'Diciembre '!W50</f>
        <v>0</v>
      </c>
      <c r="X50" s="36">
        <f t="shared" si="0"/>
        <v>0</v>
      </c>
      <c r="Y50" s="30">
        <f>+Enero!Y50+Febrero!Y50+'Marzo '!Y50+'Abril '!Y50+'Mayo '!Y50+Junio!Y50+Julio!Y50+Agosto!Y50+Septiembre!Y50+'Octubre '!Y50+Noviembre!Y50+'Diciembre '!Y50</f>
        <v>0</v>
      </c>
      <c r="Z50" s="30">
        <f>+Enero!Z50+Febrero!Z50+'Marzo '!Z50+'Abril '!Z50+'Mayo '!Z50+Junio!Z50+Julio!Z50+Agosto!Z50+Septiembre!Z50+'Octubre '!Z50+Noviembre!Z50+'Diciembre '!Z50</f>
        <v>0</v>
      </c>
      <c r="AA50" s="30">
        <f>+Enero!AA50+Febrero!AA50+'Marzo '!AA50+'Abril '!AA50+'Mayo '!AA50+Junio!AA50+Julio!AA50+Agosto!AA50+Septiembre!AA50+'Octubre '!AA50+Noviembre!AA50+'Diciembre '!AA50</f>
        <v>0</v>
      </c>
      <c r="AB50" s="38">
        <f t="shared" si="1"/>
        <v>0</v>
      </c>
      <c r="AC50" s="30">
        <f>+Enero!AC50+Febrero!AC50+'Marzo '!AC50+'Abril '!AC50+'Mayo '!AC50+Junio!AC50+Julio!AC50+Agosto!AC50+Septiembre!AC50+'Octubre '!AC50+Noviembre!AC50+'Diciembre '!AC50</f>
        <v>0</v>
      </c>
      <c r="AD50" s="30">
        <f>+Enero!AD50+Febrero!AD50+'Marzo '!AD50+'Abril '!AD50+'Mayo '!AD50+Junio!AD50+Julio!AD50+Agosto!AD50+Septiembre!AD50+'Octubre '!AD50+Noviembre!AD50+'Diciembre '!AD50</f>
        <v>0</v>
      </c>
      <c r="AE50" s="30">
        <f>+Enero!AE50+Febrero!AE50+'Marzo '!AE50+'Abril '!AE50+'Mayo '!AE50+Junio!AE50+Julio!AE50+Agosto!AE50+Septiembre!AE50+'Octubre '!AE50+Noviembre!AE50+'Diciembre '!AE50</f>
        <v>0</v>
      </c>
      <c r="AF50" s="30">
        <f>+Enero!AF50+Febrero!AF50+'Marzo '!AF50+'Abril '!AF50+'Mayo '!AF50+Junio!AF50+Julio!AF50+Agosto!AF50+Septiembre!AF50+'Octubre '!AF50+Noviembre!AF50+'Diciembre '!AF50</f>
        <v>0</v>
      </c>
      <c r="AG50" s="30">
        <f>+Enero!AG50+Febrero!AG50+'Marzo '!AG50+'Abril '!AG50+'Mayo '!AG50+Junio!AG50+Julio!AG50+Agosto!AG50+Septiembre!AG50+'Octubre '!AG50+Noviembre!AG50+'Diciembre '!AG50</f>
        <v>0</v>
      </c>
      <c r="AH50" s="30">
        <f>+Enero!AH50+Febrero!AH50+'Marzo '!AH50+'Abril '!AH50+'Mayo '!AH50+Junio!AH50+Julio!AH50+Agosto!AH50+Septiembre!AH50+'Octubre '!AH50+Noviembre!AH50+'Diciembre '!AH50</f>
        <v>0</v>
      </c>
      <c r="AI50" s="30">
        <f>+Enero!AI50+Febrero!AI50+'Marzo '!AI50+'Abril '!AI50+'Mayo '!AI50+Junio!AI50+Julio!AI50+Agosto!AI50+Septiembre!AI50+'Octubre '!AI50+Noviembre!AI50+'Diciembre '!AI50</f>
        <v>0</v>
      </c>
      <c r="AJ50" s="30">
        <f>+Enero!AJ50+Febrero!AJ50+'Marzo '!AJ50+'Abril '!AJ50+'Mayo '!AJ50+Junio!AJ50+Julio!AJ50+Agosto!AJ50+Septiembre!AJ50+'Octubre '!AJ50+Noviembre!AJ50+'Diciembre '!AJ50</f>
        <v>0</v>
      </c>
      <c r="AK50" s="30">
        <f>+Enero!AK50+Febrero!AK50+'Marzo '!AK50+'Abril '!AK50+'Mayo '!AK50+Junio!AK50+Julio!AK50+Agosto!AK50+Septiembre!AK50+'Octubre '!AK50+Noviembre!AK50+'Diciembre '!AK50</f>
        <v>0</v>
      </c>
      <c r="AL50" s="30">
        <f>+Enero!AL50+Febrero!AL50+'Marzo '!AL50+'Abril '!AL50+'Mayo '!AL50+Junio!AL50+Julio!AL50+Agosto!AL50+Septiembre!AL50+'Octubre '!AL50+Noviembre!AL50+'Diciembre '!AL50</f>
        <v>0</v>
      </c>
      <c r="AM50" s="30">
        <f>+Enero!AM50+Febrero!AM50+'Marzo '!AM50+'Abril '!AM50+'Mayo '!AM50+Junio!AM50+Julio!AM50+Agosto!AM50+Septiembre!AM50+'Octubre '!AM50+Noviembre!AM50+'Diciembre '!AM50</f>
        <v>0</v>
      </c>
      <c r="AN50" s="30">
        <f>+Enero!AN50+Febrero!AN50+'Marzo '!AN50+'Abril '!AN50+'Mayo '!AN50+Junio!AN50+Julio!AN50+Agosto!AN50+Septiembre!AN50+'Octubre '!AN50+Noviembre!AN50+'Diciembre '!AN50</f>
        <v>10</v>
      </c>
      <c r="AO50" s="42"/>
      <c r="AP50" s="30">
        <f>+Enero!AP50+Febrero!AP50+'Marzo '!AP50+'Abril '!AP50+'Mayo '!AP50+Junio!AP50+Julio!AP50+Agosto!AP50+Septiembre!AP50+'Octubre '!AP50+Noviembre!AP50+'Diciembre '!AP50</f>
        <v>0</v>
      </c>
      <c r="AQ50" s="61"/>
      <c r="AR50" s="60"/>
      <c r="AS50" s="61"/>
      <c r="AT50" s="60"/>
      <c r="AU50" s="61"/>
      <c r="AV50" s="62"/>
      <c r="AW50" s="63"/>
      <c r="AX50" s="64"/>
      <c r="AY50" s="48" t="str">
        <f t="shared" si="2"/>
        <v/>
      </c>
      <c r="BF50" s="6"/>
      <c r="BG50" s="6"/>
      <c r="BH50" s="6"/>
      <c r="BI50" s="6"/>
      <c r="BJ50" s="6"/>
      <c r="BK50" s="6"/>
      <c r="BL50" s="6"/>
      <c r="BM50" s="6"/>
      <c r="BN50" s="6"/>
      <c r="BO50" s="6"/>
      <c r="BP50" s="49" t="str">
        <f t="shared" si="3"/>
        <v/>
      </c>
      <c r="BQ50" s="50" t="str">
        <f t="shared" si="4"/>
        <v/>
      </c>
      <c r="BR50" s="50" t="str">
        <f t="shared" si="5"/>
        <v/>
      </c>
      <c r="BS50" s="50" t="str">
        <f t="shared" si="6"/>
        <v/>
      </c>
      <c r="BT50" s="50" t="str">
        <f t="shared" si="7"/>
        <v/>
      </c>
      <c r="BU50" s="50" t="str">
        <f t="shared" si="8"/>
        <v/>
      </c>
      <c r="BV50" s="72" t="str">
        <f t="shared" si="16"/>
        <v/>
      </c>
      <c r="BW50" s="53"/>
      <c r="BX50" s="54">
        <f t="shared" si="9"/>
        <v>0</v>
      </c>
      <c r="BY50" s="54">
        <f t="shared" si="10"/>
        <v>0</v>
      </c>
      <c r="BZ50" s="54">
        <f t="shared" si="11"/>
        <v>0</v>
      </c>
      <c r="CA50" s="54">
        <f t="shared" si="12"/>
        <v>0</v>
      </c>
      <c r="CB50" s="54">
        <f t="shared" si="13"/>
        <v>0</v>
      </c>
      <c r="CC50" s="54" t="str">
        <f t="shared" si="14"/>
        <v/>
      </c>
      <c r="CD50" s="54">
        <f t="shared" si="17"/>
        <v>0</v>
      </c>
      <c r="CY50" s="16"/>
      <c r="CZ50" s="16"/>
    </row>
    <row r="51" spans="1:105" s="15" customFormat="1" ht="11.25" customHeight="1" x14ac:dyDescent="0.15">
      <c r="A51" s="55" t="s">
        <v>96</v>
      </c>
      <c r="B51" s="29">
        <f t="shared" si="15"/>
        <v>8427</v>
      </c>
      <c r="C51" s="30">
        <f>+Enero!C51+Febrero!C51+'Marzo '!C51+'Abril '!C51+'Mayo '!C51+Junio!C51+Julio!C51+Agosto!C51+Septiembre!C51+'Octubre '!C51+Noviembre!C51+'Diciembre '!C51</f>
        <v>467</v>
      </c>
      <c r="D51" s="30">
        <f>+Enero!D51+Febrero!D51+'Marzo '!D51+'Abril '!D51+'Mayo '!D51+Junio!D51+Julio!D51+Agosto!D51+Septiembre!D51+'Octubre '!D51+Noviembre!D51+'Diciembre '!D51</f>
        <v>261</v>
      </c>
      <c r="E51" s="30">
        <f>+Enero!E51+Febrero!E51+'Marzo '!E51+'Abril '!E51+'Mayo '!E51+Junio!E51+Julio!E51+Agosto!E51+Septiembre!E51+'Octubre '!E51+Noviembre!E51+'Diciembre '!E51</f>
        <v>183</v>
      </c>
      <c r="F51" s="30">
        <f>+Enero!F51+Febrero!F51+'Marzo '!F51+'Abril '!F51+'Mayo '!F51+Junio!F51+Julio!F51+Agosto!F51+Septiembre!F51+'Octubre '!F51+Noviembre!F51+'Diciembre '!F51</f>
        <v>131</v>
      </c>
      <c r="G51" s="30">
        <f>+Enero!G51+Febrero!G51+'Marzo '!G51+'Abril '!G51+'Mayo '!G51+Junio!G51+Julio!G51+Agosto!G51+Septiembre!G51+'Octubre '!G51+Noviembre!G51+'Diciembre '!G51</f>
        <v>111</v>
      </c>
      <c r="H51" s="30">
        <f>+Enero!H51+Febrero!H51+'Marzo '!H51+'Abril '!H51+'Mayo '!H51+Junio!H51+Julio!H51+Agosto!H51+Septiembre!H51+'Octubre '!H51+Noviembre!H51+'Diciembre '!H51</f>
        <v>173</v>
      </c>
      <c r="I51" s="30">
        <f>+Enero!I51+Febrero!I51+'Marzo '!I51+'Abril '!I51+'Mayo '!I51+Junio!I51+Julio!I51+Agosto!I51+Septiembre!I51+'Octubre '!I51+Noviembre!I51+'Diciembre '!I51</f>
        <v>164</v>
      </c>
      <c r="J51" s="30">
        <f>+Enero!J51+Febrero!J51+'Marzo '!J51+'Abril '!J51+'Mayo '!J51+Junio!J51+Julio!J51+Agosto!J51+Septiembre!J51+'Octubre '!J51+Noviembre!J51+'Diciembre '!J51</f>
        <v>246</v>
      </c>
      <c r="K51" s="30">
        <f>+Enero!K51+Febrero!K51+'Marzo '!K51+'Abril '!K51+'Mayo '!K51+Junio!K51+Julio!K51+Agosto!K51+Septiembre!K51+'Octubre '!K51+Noviembre!K51+'Diciembre '!K51</f>
        <v>309</v>
      </c>
      <c r="L51" s="30">
        <f>+Enero!L51+Febrero!L51+'Marzo '!L51+'Abril '!L51+'Mayo '!L51+Junio!L51+Julio!L51+Agosto!L51+Septiembre!L51+'Octubre '!L51+Noviembre!L51+'Diciembre '!L51</f>
        <v>422</v>
      </c>
      <c r="M51" s="30">
        <f>+Enero!M51+Febrero!M51+'Marzo '!M51+'Abril '!M51+'Mayo '!M51+Junio!M51+Julio!M51+Agosto!M51+Septiembre!M51+'Octubre '!M51+Noviembre!M51+'Diciembre '!M51</f>
        <v>598</v>
      </c>
      <c r="N51" s="30">
        <f>+Enero!N51+Febrero!N51+'Marzo '!N51+'Abril '!N51+'Mayo '!N51+Junio!N51+Julio!N51+Agosto!N51+Septiembre!N51+'Octubre '!N51+Noviembre!N51+'Diciembre '!N51</f>
        <v>562</v>
      </c>
      <c r="O51" s="30">
        <f>+Enero!O51+Febrero!O51+'Marzo '!O51+'Abril '!O51+'Mayo '!O51+Junio!O51+Julio!O51+Agosto!O51+Septiembre!O51+'Octubre '!O51+Noviembre!O51+'Diciembre '!O51</f>
        <v>607</v>
      </c>
      <c r="P51" s="30">
        <f>+Enero!P51+Febrero!P51+'Marzo '!P51+'Abril '!P51+'Mayo '!P51+Junio!P51+Julio!P51+Agosto!P51+Septiembre!P51+'Octubre '!P51+Noviembre!P51+'Diciembre '!P51</f>
        <v>1132</v>
      </c>
      <c r="Q51" s="30">
        <f>+Enero!Q51+Febrero!Q51+'Marzo '!Q51+'Abril '!Q51+'Mayo '!Q51+Junio!Q51+Julio!Q51+Agosto!Q51+Septiembre!Q51+'Octubre '!Q51+Noviembre!Q51+'Diciembre '!Q51</f>
        <v>1142</v>
      </c>
      <c r="R51" s="30">
        <f>+Enero!R51+Febrero!R51+'Marzo '!R51+'Abril '!R51+'Mayo '!R51+Junio!R51+Julio!R51+Agosto!R51+Septiembre!R51+'Octubre '!R51+Noviembre!R51+'Diciembre '!R51</f>
        <v>1042</v>
      </c>
      <c r="S51" s="30">
        <f>+Enero!S51+Febrero!S51+'Marzo '!S51+'Abril '!S51+'Mayo '!S51+Junio!S51+Julio!S51+Agosto!S51+Septiembre!S51+'Octubre '!S51+Noviembre!S51+'Diciembre '!S51</f>
        <v>877</v>
      </c>
      <c r="T51" s="30">
        <f>+Enero!T51+Febrero!T51+'Marzo '!T51+'Abril '!T51+'Mayo '!T51+Junio!T51+Julio!T51+Agosto!T51+Septiembre!T51+'Octubre '!T51+Noviembre!T51+'Diciembre '!T51</f>
        <v>911</v>
      </c>
      <c r="U51" s="30">
        <f>+Enero!U51+Febrero!U51+'Marzo '!U51+'Abril '!U51+'Mayo '!U51+Junio!U51+Julio!U51+Agosto!U51+Septiembre!U51+'Octubre '!U51+Noviembre!U51+'Diciembre '!U51</f>
        <v>7516</v>
      </c>
      <c r="V51" s="30">
        <f>+Enero!V51+Febrero!V51+'Marzo '!V51+'Abril '!V51+'Mayo '!V51+Junio!V51+Julio!V51+Agosto!V51+Septiembre!V51+'Octubre '!V51+Noviembre!V51+'Diciembre '!V51</f>
        <v>4030</v>
      </c>
      <c r="W51" s="30">
        <f>+Enero!W51+Febrero!W51+'Marzo '!W51+'Abril '!W51+'Mayo '!W51+Junio!W51+Julio!W51+Agosto!W51+Septiembre!W51+'Octubre '!W51+Noviembre!W51+'Diciembre '!W51</f>
        <v>4397</v>
      </c>
      <c r="X51" s="36">
        <f t="shared" si="0"/>
        <v>562</v>
      </c>
      <c r="Y51" s="30">
        <f>+Enero!Y51+Febrero!Y51+'Marzo '!Y51+'Abril '!Y51+'Mayo '!Y51+Junio!Y51+Julio!Y51+Agosto!Y51+Septiembre!Y51+'Octubre '!Y51+Noviembre!Y51+'Diciembre '!Y51</f>
        <v>493</v>
      </c>
      <c r="Z51" s="30">
        <f>+Enero!Z51+Febrero!Z51+'Marzo '!Z51+'Abril '!Z51+'Mayo '!Z51+Junio!Z51+Julio!Z51+Agosto!Z51+Septiembre!Z51+'Octubre '!Z51+Noviembre!Z51+'Diciembre '!Z51</f>
        <v>0</v>
      </c>
      <c r="AA51" s="30">
        <f>+Enero!AA51+Febrero!AA51+'Marzo '!AA51+'Abril '!AA51+'Mayo '!AA51+Junio!AA51+Julio!AA51+Agosto!AA51+Septiembre!AA51+'Octubre '!AA51+Noviembre!AA51+'Diciembre '!AA51</f>
        <v>69</v>
      </c>
      <c r="AB51" s="38">
        <f t="shared" si="1"/>
        <v>4531</v>
      </c>
      <c r="AC51" s="30">
        <f>+Enero!AC51+Febrero!AC51+'Marzo '!AC51+'Abril '!AC51+'Mayo '!AC51+Junio!AC51+Julio!AC51+Agosto!AC51+Septiembre!AC51+'Octubre '!AC51+Noviembre!AC51+'Diciembre '!AC51</f>
        <v>3717</v>
      </c>
      <c r="AD51" s="30">
        <f>+Enero!AD51+Febrero!AD51+'Marzo '!AD51+'Abril '!AD51+'Mayo '!AD51+Junio!AD51+Julio!AD51+Agosto!AD51+Septiembre!AD51+'Octubre '!AD51+Noviembre!AD51+'Diciembre '!AD51</f>
        <v>0</v>
      </c>
      <c r="AE51" s="30">
        <f>+Enero!AE51+Febrero!AE51+'Marzo '!AE51+'Abril '!AE51+'Mayo '!AE51+Junio!AE51+Julio!AE51+Agosto!AE51+Septiembre!AE51+'Octubre '!AE51+Noviembre!AE51+'Diciembre '!AE51</f>
        <v>814</v>
      </c>
      <c r="AF51" s="30">
        <f>+Enero!AF51+Febrero!AF51+'Marzo '!AF51+'Abril '!AF51+'Mayo '!AF51+Junio!AF51+Julio!AF51+Agosto!AF51+Septiembre!AF51+'Octubre '!AF51+Noviembre!AF51+'Diciembre '!AF51</f>
        <v>2943</v>
      </c>
      <c r="AG51" s="30">
        <f>+Enero!AG51+Febrero!AG51+'Marzo '!AG51+'Abril '!AG51+'Mayo '!AG51+Junio!AG51+Julio!AG51+Agosto!AG51+Septiembre!AG51+'Octubre '!AG51+Noviembre!AG51+'Diciembre '!AG51</f>
        <v>549</v>
      </c>
      <c r="AH51" s="30">
        <f>+Enero!AH51+Febrero!AH51+'Marzo '!AH51+'Abril '!AH51+'Mayo '!AH51+Junio!AH51+Julio!AH51+Agosto!AH51+Septiembre!AH51+'Octubre '!AH51+Noviembre!AH51+'Diciembre '!AH51</f>
        <v>243</v>
      </c>
      <c r="AI51" s="30">
        <f>+Enero!AI51+Febrero!AI51+'Marzo '!AI51+'Abril '!AI51+'Mayo '!AI51+Junio!AI51+Julio!AI51+Agosto!AI51+Septiembre!AI51+'Octubre '!AI51+Noviembre!AI51+'Diciembre '!AI51</f>
        <v>1688</v>
      </c>
      <c r="AJ51" s="30">
        <f>+Enero!AJ51+Febrero!AJ51+'Marzo '!AJ51+'Abril '!AJ51+'Mayo '!AJ51+Junio!AJ51+Julio!AJ51+Agosto!AJ51+Septiembre!AJ51+'Octubre '!AJ51+Noviembre!AJ51+'Diciembre '!AJ51</f>
        <v>1124</v>
      </c>
      <c r="AK51" s="30">
        <f>+Enero!AK51+Febrero!AK51+'Marzo '!AK51+'Abril '!AK51+'Mayo '!AK51+Junio!AK51+Julio!AK51+Agosto!AK51+Septiembre!AK51+'Octubre '!AK51+Noviembre!AK51+'Diciembre '!AK51</f>
        <v>10</v>
      </c>
      <c r="AL51" s="30">
        <f>+Enero!AL51+Febrero!AL51+'Marzo '!AL51+'Abril '!AL51+'Mayo '!AL51+Junio!AL51+Julio!AL51+Agosto!AL51+Septiembre!AL51+'Octubre '!AL51+Noviembre!AL51+'Diciembre '!AL51</f>
        <v>2</v>
      </c>
      <c r="AM51" s="30">
        <f>+Enero!AM51+Febrero!AM51+'Marzo '!AM51+'Abril '!AM51+'Mayo '!AM51+Junio!AM51+Julio!AM51+Agosto!AM51+Septiembre!AM51+'Octubre '!AM51+Noviembre!AM51+'Diciembre '!AM51</f>
        <v>236</v>
      </c>
      <c r="AN51" s="30">
        <f>+Enero!AN51+Febrero!AN51+'Marzo '!AN51+'Abril '!AN51+'Mayo '!AN51+Junio!AN51+Julio!AN51+Agosto!AN51+Septiembre!AN51+'Octubre '!AN51+Noviembre!AN51+'Diciembre '!AN51</f>
        <v>1066</v>
      </c>
      <c r="AO51" s="42"/>
      <c r="AP51" s="30">
        <f>+Enero!AP51+Febrero!AP51+'Marzo '!AP51+'Abril '!AP51+'Mayo '!AP51+Junio!AP51+Julio!AP51+Agosto!AP51+Septiembre!AP51+'Octubre '!AP51+Noviembre!AP51+'Diciembre '!AP51</f>
        <v>589</v>
      </c>
      <c r="AQ51" s="61"/>
      <c r="AR51" s="60"/>
      <c r="AS51" s="61"/>
      <c r="AT51" s="60"/>
      <c r="AU51" s="61"/>
      <c r="AV51" s="62"/>
      <c r="AW51" s="63"/>
      <c r="AX51" s="64"/>
      <c r="AY51" s="48" t="str">
        <f t="shared" si="2"/>
        <v/>
      </c>
      <c r="BF51" s="6"/>
      <c r="BG51" s="6"/>
      <c r="BH51" s="6"/>
      <c r="BI51" s="6"/>
      <c r="BJ51" s="6"/>
      <c r="BK51" s="6"/>
      <c r="BL51" s="6"/>
      <c r="BM51" s="6"/>
      <c r="BN51" s="6"/>
      <c r="BO51" s="6"/>
      <c r="BP51" s="49" t="str">
        <f t="shared" si="3"/>
        <v/>
      </c>
      <c r="BQ51" s="50" t="str">
        <f t="shared" si="4"/>
        <v/>
      </c>
      <c r="BR51" s="50" t="str">
        <f t="shared" si="5"/>
        <v/>
      </c>
      <c r="BS51" s="50" t="str">
        <f t="shared" si="6"/>
        <v/>
      </c>
      <c r="BT51" s="50" t="str">
        <f t="shared" si="7"/>
        <v/>
      </c>
      <c r="BU51" s="50" t="str">
        <f t="shared" si="8"/>
        <v/>
      </c>
      <c r="BV51" s="72" t="str">
        <f t="shared" si="16"/>
        <v/>
      </c>
      <c r="BW51" s="72" t="str">
        <f>IF(AND($AT51&lt;&gt;0,($B90="")),"No olvide registrar si algunas de estas compras de servicio corresponden al Programa de Resolutividad. ","")</f>
        <v/>
      </c>
      <c r="BX51" s="54">
        <f t="shared" si="9"/>
        <v>0</v>
      </c>
      <c r="BY51" s="54">
        <f t="shared" si="10"/>
        <v>0</v>
      </c>
      <c r="BZ51" s="54">
        <f t="shared" si="11"/>
        <v>0</v>
      </c>
      <c r="CA51" s="54">
        <f t="shared" si="12"/>
        <v>0</v>
      </c>
      <c r="CB51" s="54">
        <f t="shared" si="13"/>
        <v>0</v>
      </c>
      <c r="CC51" s="54">
        <f t="shared" si="14"/>
        <v>0</v>
      </c>
      <c r="CD51" s="54">
        <f t="shared" si="17"/>
        <v>0</v>
      </c>
      <c r="CE51" s="54">
        <f>IF(AND($AT51&lt;&gt;0,($B90="")),1,0)</f>
        <v>0</v>
      </c>
      <c r="CY51" s="16"/>
      <c r="CZ51" s="16"/>
    </row>
    <row r="52" spans="1:105" s="15" customFormat="1" ht="11.25" customHeight="1" x14ac:dyDescent="0.15">
      <c r="A52" s="55" t="s">
        <v>97</v>
      </c>
      <c r="B52" s="29">
        <f t="shared" si="15"/>
        <v>0</v>
      </c>
      <c r="C52" s="30">
        <f>+Enero!C52+Febrero!C52+'Marzo '!C52+'Abril '!C52+'Mayo '!C52+Junio!C52+Julio!C52+Agosto!C52+Septiembre!C52+'Octubre '!C52+Noviembre!C52+'Diciembre '!C52</f>
        <v>0</v>
      </c>
      <c r="D52" s="30">
        <f>+Enero!D52+Febrero!D52+'Marzo '!D52+'Abril '!D52+'Mayo '!D52+Junio!D52+Julio!D52+Agosto!D52+Septiembre!D52+'Octubre '!D52+Noviembre!D52+'Diciembre '!D52</f>
        <v>0</v>
      </c>
      <c r="E52" s="30">
        <f>+Enero!E52+Febrero!E52+'Marzo '!E52+'Abril '!E52+'Mayo '!E52+Junio!E52+Julio!E52+Agosto!E52+Septiembre!E52+'Octubre '!E52+Noviembre!E52+'Diciembre '!E52</f>
        <v>0</v>
      </c>
      <c r="F52" s="30">
        <f>+Enero!F52+Febrero!F52+'Marzo '!F52+'Abril '!F52+'Mayo '!F52+Junio!F52+Julio!F52+Agosto!F52+Septiembre!F52+'Octubre '!F52+Noviembre!F52+'Diciembre '!F52</f>
        <v>0</v>
      </c>
      <c r="G52" s="30">
        <f>+Enero!G52+Febrero!G52+'Marzo '!G52+'Abril '!G52+'Mayo '!G52+Junio!G52+Julio!G52+Agosto!G52+Septiembre!G52+'Octubre '!G52+Noviembre!G52+'Diciembre '!G52</f>
        <v>0</v>
      </c>
      <c r="H52" s="30">
        <f>+Enero!H52+Febrero!H52+'Marzo '!H52+'Abril '!H52+'Mayo '!H52+Junio!H52+Julio!H52+Agosto!H52+Septiembre!H52+'Octubre '!H52+Noviembre!H52+'Diciembre '!H52</f>
        <v>0</v>
      </c>
      <c r="I52" s="30">
        <f>+Enero!I52+Febrero!I52+'Marzo '!I52+'Abril '!I52+'Mayo '!I52+Junio!I52+Julio!I52+Agosto!I52+Septiembre!I52+'Octubre '!I52+Noviembre!I52+'Diciembre '!I52</f>
        <v>0</v>
      </c>
      <c r="J52" s="30">
        <f>+Enero!J52+Febrero!J52+'Marzo '!J52+'Abril '!J52+'Mayo '!J52+Junio!J52+Julio!J52+Agosto!J52+Septiembre!J52+'Octubre '!J52+Noviembre!J52+'Diciembre '!J52</f>
        <v>0</v>
      </c>
      <c r="K52" s="30">
        <f>+Enero!K52+Febrero!K52+'Marzo '!K52+'Abril '!K52+'Mayo '!K52+Junio!K52+Julio!K52+Agosto!K52+Septiembre!K52+'Octubre '!K52+Noviembre!K52+'Diciembre '!K52</f>
        <v>0</v>
      </c>
      <c r="L52" s="30">
        <f>+Enero!L52+Febrero!L52+'Marzo '!L52+'Abril '!L52+'Mayo '!L52+Junio!L52+Julio!L52+Agosto!L52+Septiembre!L52+'Octubre '!L52+Noviembre!L52+'Diciembre '!L52</f>
        <v>0</v>
      </c>
      <c r="M52" s="30">
        <f>+Enero!M52+Febrero!M52+'Marzo '!M52+'Abril '!M52+'Mayo '!M52+Junio!M52+Julio!M52+Agosto!M52+Septiembre!M52+'Octubre '!M52+Noviembre!M52+'Diciembre '!M52</f>
        <v>0</v>
      </c>
      <c r="N52" s="30">
        <f>+Enero!N52+Febrero!N52+'Marzo '!N52+'Abril '!N52+'Mayo '!N52+Junio!N52+Julio!N52+Agosto!N52+Septiembre!N52+'Octubre '!N52+Noviembre!N52+'Diciembre '!N52</f>
        <v>0</v>
      </c>
      <c r="O52" s="30">
        <f>+Enero!O52+Febrero!O52+'Marzo '!O52+'Abril '!O52+'Mayo '!O52+Junio!O52+Julio!O52+Agosto!O52+Septiembre!O52+'Octubre '!O52+Noviembre!O52+'Diciembre '!O52</f>
        <v>0</v>
      </c>
      <c r="P52" s="30">
        <f>+Enero!P52+Febrero!P52+'Marzo '!P52+'Abril '!P52+'Mayo '!P52+Junio!P52+Julio!P52+Agosto!P52+Septiembre!P52+'Octubre '!P52+Noviembre!P52+'Diciembre '!P52</f>
        <v>0</v>
      </c>
      <c r="Q52" s="30">
        <f>+Enero!Q52+Febrero!Q52+'Marzo '!Q52+'Abril '!Q52+'Mayo '!Q52+Junio!Q52+Julio!Q52+Agosto!Q52+Septiembre!Q52+'Octubre '!Q52+Noviembre!Q52+'Diciembre '!Q52</f>
        <v>0</v>
      </c>
      <c r="R52" s="30">
        <f>+Enero!R52+Febrero!R52+'Marzo '!R52+'Abril '!R52+'Mayo '!R52+Junio!R52+Julio!R52+Agosto!R52+Septiembre!R52+'Octubre '!R52+Noviembre!R52+'Diciembre '!R52</f>
        <v>0</v>
      </c>
      <c r="S52" s="30">
        <f>+Enero!S52+Febrero!S52+'Marzo '!S52+'Abril '!S52+'Mayo '!S52+Junio!S52+Julio!S52+Agosto!S52+Septiembre!S52+'Octubre '!S52+Noviembre!S52+'Diciembre '!S52</f>
        <v>0</v>
      </c>
      <c r="T52" s="30">
        <f>+Enero!T52+Febrero!T52+'Marzo '!T52+'Abril '!T52+'Mayo '!T52+Junio!T52+Julio!T52+Agosto!T52+Septiembre!T52+'Octubre '!T52+Noviembre!T52+'Diciembre '!T52</f>
        <v>0</v>
      </c>
      <c r="U52" s="30">
        <f>+Enero!U52+Febrero!U52+'Marzo '!U52+'Abril '!U52+'Mayo '!U52+Junio!U52+Julio!U52+Agosto!U52+Septiembre!U52+'Octubre '!U52+Noviembre!U52+'Diciembre '!U52</f>
        <v>0</v>
      </c>
      <c r="V52" s="30">
        <f>+Enero!V52+Febrero!V52+'Marzo '!V52+'Abril '!V52+'Mayo '!V52+Junio!V52+Julio!V52+Agosto!V52+Septiembre!V52+'Octubre '!V52+Noviembre!V52+'Diciembre '!V52</f>
        <v>0</v>
      </c>
      <c r="W52" s="30">
        <f>+Enero!W52+Febrero!W52+'Marzo '!W52+'Abril '!W52+'Mayo '!W52+Junio!W52+Julio!W52+Agosto!W52+Septiembre!W52+'Octubre '!W52+Noviembre!W52+'Diciembre '!W52</f>
        <v>0</v>
      </c>
      <c r="X52" s="36">
        <f t="shared" si="0"/>
        <v>0</v>
      </c>
      <c r="Y52" s="30">
        <f>+Enero!Y52+Febrero!Y52+'Marzo '!Y52+'Abril '!Y52+'Mayo '!Y52+Junio!Y52+Julio!Y52+Agosto!Y52+Septiembre!Y52+'Octubre '!Y52+Noviembre!Y52+'Diciembre '!Y52</f>
        <v>0</v>
      </c>
      <c r="Z52" s="30">
        <f>+Enero!Z52+Febrero!Z52+'Marzo '!Z52+'Abril '!Z52+'Mayo '!Z52+Junio!Z52+Julio!Z52+Agosto!Z52+Septiembre!Z52+'Octubre '!Z52+Noviembre!Z52+'Diciembre '!Z52</f>
        <v>0</v>
      </c>
      <c r="AA52" s="30">
        <f>+Enero!AA52+Febrero!AA52+'Marzo '!AA52+'Abril '!AA52+'Mayo '!AA52+Junio!AA52+Julio!AA52+Agosto!AA52+Septiembre!AA52+'Octubre '!AA52+Noviembre!AA52+'Diciembre '!AA52</f>
        <v>0</v>
      </c>
      <c r="AB52" s="38">
        <f t="shared" si="1"/>
        <v>0</v>
      </c>
      <c r="AC52" s="30">
        <f>+Enero!AC52+Febrero!AC52+'Marzo '!AC52+'Abril '!AC52+'Mayo '!AC52+Junio!AC52+Julio!AC52+Agosto!AC52+Septiembre!AC52+'Octubre '!AC52+Noviembre!AC52+'Diciembre '!AC52</f>
        <v>0</v>
      </c>
      <c r="AD52" s="30">
        <f>+Enero!AD52+Febrero!AD52+'Marzo '!AD52+'Abril '!AD52+'Mayo '!AD52+Junio!AD52+Julio!AD52+Agosto!AD52+Septiembre!AD52+'Octubre '!AD52+Noviembre!AD52+'Diciembre '!AD52</f>
        <v>0</v>
      </c>
      <c r="AE52" s="30">
        <f>+Enero!AE52+Febrero!AE52+'Marzo '!AE52+'Abril '!AE52+'Mayo '!AE52+Junio!AE52+Julio!AE52+Agosto!AE52+Septiembre!AE52+'Octubre '!AE52+Noviembre!AE52+'Diciembre '!AE52</f>
        <v>0</v>
      </c>
      <c r="AF52" s="30">
        <f>+Enero!AF52+Febrero!AF52+'Marzo '!AF52+'Abril '!AF52+'Mayo '!AF52+Junio!AF52+Julio!AF52+Agosto!AF52+Septiembre!AF52+'Octubre '!AF52+Noviembre!AF52+'Diciembre '!AF52</f>
        <v>0</v>
      </c>
      <c r="AG52" s="30">
        <f>+Enero!AG52+Febrero!AG52+'Marzo '!AG52+'Abril '!AG52+'Mayo '!AG52+Junio!AG52+Julio!AG52+Agosto!AG52+Septiembre!AG52+'Octubre '!AG52+Noviembre!AG52+'Diciembre '!AG52</f>
        <v>0</v>
      </c>
      <c r="AH52" s="30">
        <f>+Enero!AH52+Febrero!AH52+'Marzo '!AH52+'Abril '!AH52+'Mayo '!AH52+Junio!AH52+Julio!AH52+Agosto!AH52+Septiembre!AH52+'Octubre '!AH52+Noviembre!AH52+'Diciembre '!AH52</f>
        <v>0</v>
      </c>
      <c r="AI52" s="30">
        <f>+Enero!AI52+Febrero!AI52+'Marzo '!AI52+'Abril '!AI52+'Mayo '!AI52+Junio!AI52+Julio!AI52+Agosto!AI52+Septiembre!AI52+'Octubre '!AI52+Noviembre!AI52+'Diciembre '!AI52</f>
        <v>0</v>
      </c>
      <c r="AJ52" s="30">
        <f>+Enero!AJ52+Febrero!AJ52+'Marzo '!AJ52+'Abril '!AJ52+'Mayo '!AJ52+Junio!AJ52+Julio!AJ52+Agosto!AJ52+Septiembre!AJ52+'Octubre '!AJ52+Noviembre!AJ52+'Diciembre '!AJ52</f>
        <v>0</v>
      </c>
      <c r="AK52" s="30">
        <f>+Enero!AK52+Febrero!AK52+'Marzo '!AK52+'Abril '!AK52+'Mayo '!AK52+Junio!AK52+Julio!AK52+Agosto!AK52+Septiembre!AK52+'Octubre '!AK52+Noviembre!AK52+'Diciembre '!AK52</f>
        <v>0</v>
      </c>
      <c r="AL52" s="30">
        <f>+Enero!AL52+Febrero!AL52+'Marzo '!AL52+'Abril '!AL52+'Mayo '!AL52+Junio!AL52+Julio!AL52+Agosto!AL52+Septiembre!AL52+'Octubre '!AL52+Noviembre!AL52+'Diciembre '!AL52</f>
        <v>0</v>
      </c>
      <c r="AM52" s="30">
        <f>+Enero!AM52+Febrero!AM52+'Marzo '!AM52+'Abril '!AM52+'Mayo '!AM52+Junio!AM52+Julio!AM52+Agosto!AM52+Septiembre!AM52+'Octubre '!AM52+Noviembre!AM52+'Diciembre '!AM52</f>
        <v>0</v>
      </c>
      <c r="AN52" s="30">
        <f>+Enero!AN52+Febrero!AN52+'Marzo '!AN52+'Abril '!AN52+'Mayo '!AN52+Junio!AN52+Julio!AN52+Agosto!AN52+Septiembre!AN52+'Octubre '!AN52+Noviembre!AN52+'Diciembre '!AN52</f>
        <v>0</v>
      </c>
      <c r="AO52" s="42"/>
      <c r="AP52" s="30">
        <f>+Enero!AP52+Febrero!AP52+'Marzo '!AP52+'Abril '!AP52+'Mayo '!AP52+Junio!AP52+Julio!AP52+Agosto!AP52+Septiembre!AP52+'Octubre '!AP52+Noviembre!AP52+'Diciembre '!AP52</f>
        <v>0</v>
      </c>
      <c r="AQ52" s="61"/>
      <c r="AR52" s="60"/>
      <c r="AS52" s="61"/>
      <c r="AT52" s="60"/>
      <c r="AU52" s="61"/>
      <c r="AV52" s="62"/>
      <c r="AW52" s="63"/>
      <c r="AX52" s="64"/>
      <c r="AY52" s="48" t="str">
        <f t="shared" si="2"/>
        <v/>
      </c>
      <c r="BF52" s="6"/>
      <c r="BG52" s="6"/>
      <c r="BH52" s="6"/>
      <c r="BI52" s="6"/>
      <c r="BJ52" s="6"/>
      <c r="BK52" s="6"/>
      <c r="BL52" s="6"/>
      <c r="BM52" s="6"/>
      <c r="BN52" s="6"/>
      <c r="BO52" s="6"/>
      <c r="BP52" s="49" t="str">
        <f t="shared" si="3"/>
        <v/>
      </c>
      <c r="BQ52" s="50" t="str">
        <f t="shared" si="4"/>
        <v/>
      </c>
      <c r="BR52" s="50" t="str">
        <f t="shared" si="5"/>
        <v/>
      </c>
      <c r="BS52" s="50" t="str">
        <f t="shared" si="6"/>
        <v/>
      </c>
      <c r="BT52" s="50" t="str">
        <f t="shared" si="7"/>
        <v/>
      </c>
      <c r="BU52" s="50" t="str">
        <f t="shared" si="8"/>
        <v/>
      </c>
      <c r="BV52" s="72" t="str">
        <f t="shared" si="16"/>
        <v/>
      </c>
      <c r="BW52" s="72" t="str">
        <f>IF(AND($AT52&lt;&gt;0,($B90="")),"No olvide registrar si algunas de estas compras de servicio corresponden al Programa de Resolutividad. ","")</f>
        <v/>
      </c>
      <c r="BX52" s="54">
        <f t="shared" si="9"/>
        <v>0</v>
      </c>
      <c r="BY52" s="54">
        <f t="shared" si="10"/>
        <v>0</v>
      </c>
      <c r="BZ52" s="54">
        <f t="shared" si="11"/>
        <v>0</v>
      </c>
      <c r="CA52" s="54">
        <f t="shared" si="12"/>
        <v>0</v>
      </c>
      <c r="CB52" s="54">
        <f t="shared" si="13"/>
        <v>0</v>
      </c>
      <c r="CC52" s="54" t="str">
        <f t="shared" si="14"/>
        <v/>
      </c>
      <c r="CD52" s="54">
        <f t="shared" si="17"/>
        <v>0</v>
      </c>
      <c r="CE52" s="54">
        <f>IF(AND($AT52&lt;&gt;0,($B90="")),1,0)</f>
        <v>0</v>
      </c>
      <c r="CY52" s="16"/>
      <c r="CZ52" s="16"/>
    </row>
    <row r="53" spans="1:105" s="15" customFormat="1" ht="11.25" customHeight="1" x14ac:dyDescent="0.15">
      <c r="A53" s="55" t="s">
        <v>98</v>
      </c>
      <c r="B53" s="29">
        <f t="shared" si="15"/>
        <v>2873</v>
      </c>
      <c r="C53" s="30">
        <f>+Enero!C53+Febrero!C53+'Marzo '!C53+'Abril '!C53+'Mayo '!C53+Junio!C53+Julio!C53+Agosto!C53+Septiembre!C53+'Octubre '!C53+Noviembre!C53+'Diciembre '!C53</f>
        <v>206</v>
      </c>
      <c r="D53" s="30">
        <f>+Enero!D53+Febrero!D53+'Marzo '!D53+'Abril '!D53+'Mayo '!D53+Junio!D53+Julio!D53+Agosto!D53+Septiembre!D53+'Octubre '!D53+Noviembre!D53+'Diciembre '!D53</f>
        <v>631</v>
      </c>
      <c r="E53" s="30">
        <f>+Enero!E53+Febrero!E53+'Marzo '!E53+'Abril '!E53+'Mayo '!E53+Junio!E53+Julio!E53+Agosto!E53+Septiembre!E53+'Octubre '!E53+Noviembre!E53+'Diciembre '!E53</f>
        <v>334</v>
      </c>
      <c r="F53" s="30">
        <f>+Enero!F53+Febrero!F53+'Marzo '!F53+'Abril '!F53+'Mayo '!F53+Junio!F53+Julio!F53+Agosto!F53+Septiembre!F53+'Octubre '!F53+Noviembre!F53+'Diciembre '!F53</f>
        <v>131</v>
      </c>
      <c r="G53" s="30">
        <f>+Enero!G53+Febrero!G53+'Marzo '!G53+'Abril '!G53+'Mayo '!G53+Junio!G53+Julio!G53+Agosto!G53+Septiembre!G53+'Octubre '!G53+Noviembre!G53+'Diciembre '!G53</f>
        <v>71</v>
      </c>
      <c r="H53" s="30">
        <f>+Enero!H53+Febrero!H53+'Marzo '!H53+'Abril '!H53+'Mayo '!H53+Junio!H53+Julio!H53+Agosto!H53+Septiembre!H53+'Octubre '!H53+Noviembre!H53+'Diciembre '!H53</f>
        <v>60</v>
      </c>
      <c r="I53" s="30">
        <f>+Enero!I53+Febrero!I53+'Marzo '!I53+'Abril '!I53+'Mayo '!I53+Junio!I53+Julio!I53+Agosto!I53+Septiembre!I53+'Octubre '!I53+Noviembre!I53+'Diciembre '!I53</f>
        <v>45</v>
      </c>
      <c r="J53" s="30">
        <f>+Enero!J53+Febrero!J53+'Marzo '!J53+'Abril '!J53+'Mayo '!J53+Junio!J53+Julio!J53+Agosto!J53+Septiembre!J53+'Octubre '!J53+Noviembre!J53+'Diciembre '!J53</f>
        <v>49</v>
      </c>
      <c r="K53" s="30">
        <f>+Enero!K53+Febrero!K53+'Marzo '!K53+'Abril '!K53+'Mayo '!K53+Junio!K53+Julio!K53+Agosto!K53+Septiembre!K53+'Octubre '!K53+Noviembre!K53+'Diciembre '!K53</f>
        <v>81</v>
      </c>
      <c r="L53" s="30">
        <f>+Enero!L53+Febrero!L53+'Marzo '!L53+'Abril '!L53+'Mayo '!L53+Junio!L53+Julio!L53+Agosto!L53+Septiembre!L53+'Octubre '!L53+Noviembre!L53+'Diciembre '!L53</f>
        <v>114</v>
      </c>
      <c r="M53" s="30">
        <f>+Enero!M53+Febrero!M53+'Marzo '!M53+'Abril '!M53+'Mayo '!M53+Junio!M53+Julio!M53+Agosto!M53+Septiembre!M53+'Octubre '!M53+Noviembre!M53+'Diciembre '!M53</f>
        <v>86</v>
      </c>
      <c r="N53" s="30">
        <f>+Enero!N53+Febrero!N53+'Marzo '!N53+'Abril '!N53+'Mayo '!N53+Junio!N53+Julio!N53+Agosto!N53+Septiembre!N53+'Octubre '!N53+Noviembre!N53+'Diciembre '!N53</f>
        <v>102</v>
      </c>
      <c r="O53" s="30">
        <f>+Enero!O53+Febrero!O53+'Marzo '!O53+'Abril '!O53+'Mayo '!O53+Junio!O53+Julio!O53+Agosto!O53+Septiembre!O53+'Octubre '!O53+Noviembre!O53+'Diciembre '!O53</f>
        <v>149</v>
      </c>
      <c r="P53" s="30">
        <f>+Enero!P53+Febrero!P53+'Marzo '!P53+'Abril '!P53+'Mayo '!P53+Junio!P53+Julio!P53+Agosto!P53+Septiembre!P53+'Octubre '!P53+Noviembre!P53+'Diciembre '!P53</f>
        <v>224</v>
      </c>
      <c r="Q53" s="30">
        <f>+Enero!Q53+Febrero!Q53+'Marzo '!Q53+'Abril '!Q53+'Mayo '!Q53+Junio!Q53+Julio!Q53+Agosto!Q53+Septiembre!Q53+'Octubre '!Q53+Noviembre!Q53+'Diciembre '!Q53</f>
        <v>189</v>
      </c>
      <c r="R53" s="30">
        <f>+Enero!R53+Febrero!R53+'Marzo '!R53+'Abril '!R53+'Mayo '!R53+Junio!R53+Julio!R53+Agosto!R53+Septiembre!R53+'Octubre '!R53+Noviembre!R53+'Diciembre '!R53</f>
        <v>177</v>
      </c>
      <c r="S53" s="30">
        <f>+Enero!S53+Febrero!S53+'Marzo '!S53+'Abril '!S53+'Mayo '!S53+Junio!S53+Julio!S53+Agosto!S53+Septiembre!S53+'Octubre '!S53+Noviembre!S53+'Diciembre '!S53</f>
        <v>224</v>
      </c>
      <c r="T53" s="30">
        <f>+Enero!T53+Febrero!T53+'Marzo '!T53+'Abril '!T53+'Mayo '!T53+Junio!T53+Julio!T53+Agosto!T53+Septiembre!T53+'Octubre '!T53+Noviembre!T53+'Diciembre '!T53</f>
        <v>1133</v>
      </c>
      <c r="U53" s="30">
        <f>+Enero!U53+Febrero!U53+'Marzo '!U53+'Abril '!U53+'Mayo '!U53+Junio!U53+Julio!U53+Agosto!U53+Septiembre!U53+'Octubre '!U53+Noviembre!U53+'Diciembre '!U53</f>
        <v>1740</v>
      </c>
      <c r="V53" s="30">
        <f>+Enero!V53+Febrero!V53+'Marzo '!V53+'Abril '!V53+'Mayo '!V53+Junio!V53+Julio!V53+Agosto!V53+Septiembre!V53+'Octubre '!V53+Noviembre!V53+'Diciembre '!V53</f>
        <v>1413</v>
      </c>
      <c r="W53" s="30">
        <f>+Enero!W53+Febrero!W53+'Marzo '!W53+'Abril '!W53+'Mayo '!W53+Junio!W53+Julio!W53+Agosto!W53+Septiembre!W53+'Octubre '!W53+Noviembre!W53+'Diciembre '!W53</f>
        <v>1460</v>
      </c>
      <c r="X53" s="36">
        <f t="shared" si="0"/>
        <v>710</v>
      </c>
      <c r="Y53" s="30">
        <f>+Enero!Y53+Febrero!Y53+'Marzo '!Y53+'Abril '!Y53+'Mayo '!Y53+Junio!Y53+Julio!Y53+Agosto!Y53+Septiembre!Y53+'Octubre '!Y53+Noviembre!Y53+'Diciembre '!Y53</f>
        <v>679</v>
      </c>
      <c r="Z53" s="30">
        <f>+Enero!Z53+Febrero!Z53+'Marzo '!Z53+'Abril '!Z53+'Mayo '!Z53+Junio!Z53+Julio!Z53+Agosto!Z53+Septiembre!Z53+'Octubre '!Z53+Noviembre!Z53+'Diciembre '!Z53</f>
        <v>0</v>
      </c>
      <c r="AA53" s="30">
        <f>+Enero!AA53+Febrero!AA53+'Marzo '!AA53+'Abril '!AA53+'Mayo '!AA53+Junio!AA53+Julio!AA53+Agosto!AA53+Septiembre!AA53+'Octubre '!AA53+Noviembre!AA53+'Diciembre '!AA53</f>
        <v>31</v>
      </c>
      <c r="AB53" s="38">
        <f t="shared" si="1"/>
        <v>936</v>
      </c>
      <c r="AC53" s="30">
        <f>+Enero!AC53+Febrero!AC53+'Marzo '!AC53+'Abril '!AC53+'Mayo '!AC53+Junio!AC53+Julio!AC53+Agosto!AC53+Septiembre!AC53+'Octubre '!AC53+Noviembre!AC53+'Diciembre '!AC53</f>
        <v>860</v>
      </c>
      <c r="AD53" s="30">
        <f>+Enero!AD53+Febrero!AD53+'Marzo '!AD53+'Abril '!AD53+'Mayo '!AD53+Junio!AD53+Julio!AD53+Agosto!AD53+Septiembre!AD53+'Octubre '!AD53+Noviembre!AD53+'Diciembre '!AD53</f>
        <v>0</v>
      </c>
      <c r="AE53" s="30">
        <f>+Enero!AE53+Febrero!AE53+'Marzo '!AE53+'Abril '!AE53+'Mayo '!AE53+Junio!AE53+Julio!AE53+Agosto!AE53+Septiembre!AE53+'Octubre '!AE53+Noviembre!AE53+'Diciembre '!AE53</f>
        <v>76</v>
      </c>
      <c r="AF53" s="30">
        <f>+Enero!AF53+Febrero!AF53+'Marzo '!AF53+'Abril '!AF53+'Mayo '!AF53+Junio!AF53+Julio!AF53+Agosto!AF53+Septiembre!AF53+'Octubre '!AF53+Noviembre!AF53+'Diciembre '!AF53</f>
        <v>1318</v>
      </c>
      <c r="AG53" s="30">
        <f>+Enero!AG53+Febrero!AG53+'Marzo '!AG53+'Abril '!AG53+'Mayo '!AG53+Junio!AG53+Julio!AG53+Agosto!AG53+Septiembre!AG53+'Octubre '!AG53+Noviembre!AG53+'Diciembre '!AG53</f>
        <v>0</v>
      </c>
      <c r="AH53" s="30">
        <f>+Enero!AH53+Febrero!AH53+'Marzo '!AH53+'Abril '!AH53+'Mayo '!AH53+Junio!AH53+Julio!AH53+Agosto!AH53+Septiembre!AH53+'Octubre '!AH53+Noviembre!AH53+'Diciembre '!AH53</f>
        <v>319</v>
      </c>
      <c r="AI53" s="30">
        <f>+Enero!AI53+Febrero!AI53+'Marzo '!AI53+'Abril '!AI53+'Mayo '!AI53+Junio!AI53+Julio!AI53+Agosto!AI53+Septiembre!AI53+'Octubre '!AI53+Noviembre!AI53+'Diciembre '!AI53</f>
        <v>347</v>
      </c>
      <c r="AJ53" s="30">
        <f>+Enero!AJ53+Febrero!AJ53+'Marzo '!AJ53+'Abril '!AJ53+'Mayo '!AJ53+Junio!AJ53+Julio!AJ53+Agosto!AJ53+Septiembre!AJ53+'Octubre '!AJ53+Noviembre!AJ53+'Diciembre '!AJ53</f>
        <v>90</v>
      </c>
      <c r="AK53" s="30">
        <f>+Enero!AK53+Febrero!AK53+'Marzo '!AK53+'Abril '!AK53+'Mayo '!AK53+Junio!AK53+Julio!AK53+Agosto!AK53+Septiembre!AK53+'Octubre '!AK53+Noviembre!AK53+'Diciembre '!AK53</f>
        <v>4</v>
      </c>
      <c r="AL53" s="30">
        <f>+Enero!AL53+Febrero!AL53+'Marzo '!AL53+'Abril '!AL53+'Mayo '!AL53+Junio!AL53+Julio!AL53+Agosto!AL53+Septiembre!AL53+'Octubre '!AL53+Noviembre!AL53+'Diciembre '!AL53</f>
        <v>1</v>
      </c>
      <c r="AM53" s="30">
        <f>+Enero!AM53+Febrero!AM53+'Marzo '!AM53+'Abril '!AM53+'Mayo '!AM53+Junio!AM53+Julio!AM53+Agosto!AM53+Septiembre!AM53+'Octubre '!AM53+Noviembre!AM53+'Diciembre '!AM53</f>
        <v>211</v>
      </c>
      <c r="AN53" s="30">
        <f>+Enero!AN53+Febrero!AN53+'Marzo '!AN53+'Abril '!AN53+'Mayo '!AN53+Junio!AN53+Julio!AN53+Agosto!AN53+Septiembre!AN53+'Octubre '!AN53+Noviembre!AN53+'Diciembre '!AN53</f>
        <v>428</v>
      </c>
      <c r="AO53" s="42"/>
      <c r="AP53" s="30">
        <f>+Enero!AP53+Febrero!AP53+'Marzo '!AP53+'Abril '!AP53+'Mayo '!AP53+Junio!AP53+Julio!AP53+Agosto!AP53+Septiembre!AP53+'Octubre '!AP53+Noviembre!AP53+'Diciembre '!AP53</f>
        <v>243</v>
      </c>
      <c r="AQ53" s="61"/>
      <c r="AR53" s="60"/>
      <c r="AS53" s="61"/>
      <c r="AT53" s="60"/>
      <c r="AU53" s="61"/>
      <c r="AV53" s="62"/>
      <c r="AW53" s="63"/>
      <c r="AX53" s="64"/>
      <c r="AY53" s="48" t="str">
        <f t="shared" si="2"/>
        <v/>
      </c>
      <c r="BF53" s="6"/>
      <c r="BG53" s="6"/>
      <c r="BH53" s="6"/>
      <c r="BI53" s="6"/>
      <c r="BJ53" s="6"/>
      <c r="BK53" s="6"/>
      <c r="BL53" s="6"/>
      <c r="BM53" s="6"/>
      <c r="BN53" s="6"/>
      <c r="BO53" s="6"/>
      <c r="BP53" s="49" t="str">
        <f t="shared" si="3"/>
        <v/>
      </c>
      <c r="BQ53" s="50" t="str">
        <f t="shared" si="4"/>
        <v/>
      </c>
      <c r="BR53" s="50" t="str">
        <f t="shared" si="5"/>
        <v/>
      </c>
      <c r="BS53" s="50" t="str">
        <f t="shared" si="6"/>
        <v/>
      </c>
      <c r="BT53" s="50" t="str">
        <f t="shared" si="7"/>
        <v/>
      </c>
      <c r="BU53" s="50" t="str">
        <f t="shared" si="8"/>
        <v/>
      </c>
      <c r="BV53" s="72" t="str">
        <f t="shared" si="16"/>
        <v/>
      </c>
      <c r="BW53" s="72" t="str">
        <f>IF(AND($AT53&lt;&gt;0,($B91="")),"No olvide registrar si algunas de estas compras de servicio corresponden al Programa de Resolutividad. ","")</f>
        <v/>
      </c>
      <c r="BX53" s="54">
        <f t="shared" si="9"/>
        <v>0</v>
      </c>
      <c r="BY53" s="54">
        <f t="shared" si="10"/>
        <v>0</v>
      </c>
      <c r="BZ53" s="54">
        <f t="shared" si="11"/>
        <v>0</v>
      </c>
      <c r="CA53" s="54">
        <f t="shared" si="12"/>
        <v>0</v>
      </c>
      <c r="CB53" s="54">
        <f t="shared" si="13"/>
        <v>0</v>
      </c>
      <c r="CC53" s="54">
        <f t="shared" si="14"/>
        <v>0</v>
      </c>
      <c r="CD53" s="54">
        <f t="shared" si="17"/>
        <v>0</v>
      </c>
      <c r="CE53" s="54">
        <f>IF(AND($AT53&lt;&gt;0,($B91="")),1,0)</f>
        <v>0</v>
      </c>
      <c r="CY53" s="16"/>
      <c r="CZ53" s="16"/>
    </row>
    <row r="54" spans="1:105" s="15" customFormat="1" ht="11.25" x14ac:dyDescent="0.15">
      <c r="A54" s="55" t="s">
        <v>99</v>
      </c>
      <c r="B54" s="29">
        <f>SUM(F54:S54)</f>
        <v>0</v>
      </c>
      <c r="C54" s="30">
        <f>+Enero!C54+Febrero!C54+'Marzo '!C54+'Abril '!C54+'Mayo '!C54+Junio!C54+Julio!C54+Agosto!C54+Septiembre!C54+'Octubre '!C54+Noviembre!C54+'Diciembre '!C54</f>
        <v>0</v>
      </c>
      <c r="D54" s="30">
        <f>+Enero!D54+Febrero!D54+'Marzo '!D54+'Abril '!D54+'Mayo '!D54+Junio!D54+Julio!D54+Agosto!D54+Septiembre!D54+'Octubre '!D54+Noviembre!D54+'Diciembre '!D54</f>
        <v>0</v>
      </c>
      <c r="E54" s="30">
        <f>+Enero!E54+Febrero!E54+'Marzo '!E54+'Abril '!E54+'Mayo '!E54+Junio!E54+Julio!E54+Agosto!E54+Septiembre!E54+'Octubre '!E54+Noviembre!E54+'Diciembre '!E54</f>
        <v>0</v>
      </c>
      <c r="F54" s="30">
        <f>+Enero!F54+Febrero!F54+'Marzo '!F54+'Abril '!F54+'Mayo '!F54+Junio!F54+Julio!F54+Agosto!F54+Septiembre!F54+'Octubre '!F54+Noviembre!F54+'Diciembre '!F54</f>
        <v>0</v>
      </c>
      <c r="G54" s="30">
        <f>+Enero!G54+Febrero!G54+'Marzo '!G54+'Abril '!G54+'Mayo '!G54+Junio!G54+Julio!G54+Agosto!G54+Septiembre!G54+'Octubre '!G54+Noviembre!G54+'Diciembre '!G54</f>
        <v>0</v>
      </c>
      <c r="H54" s="30">
        <f>+Enero!H54+Febrero!H54+'Marzo '!H54+'Abril '!H54+'Mayo '!H54+Junio!H54+Julio!H54+Agosto!H54+Septiembre!H54+'Octubre '!H54+Noviembre!H54+'Diciembre '!H54</f>
        <v>0</v>
      </c>
      <c r="I54" s="30">
        <f>+Enero!I54+Febrero!I54+'Marzo '!I54+'Abril '!I54+'Mayo '!I54+Junio!I54+Julio!I54+Agosto!I54+Septiembre!I54+'Octubre '!I54+Noviembre!I54+'Diciembre '!I54</f>
        <v>0</v>
      </c>
      <c r="J54" s="30">
        <f>+Enero!J54+Febrero!J54+'Marzo '!J54+'Abril '!J54+'Mayo '!J54+Junio!J54+Julio!J54+Agosto!J54+Septiembre!J54+'Octubre '!J54+Noviembre!J54+'Diciembre '!J54</f>
        <v>0</v>
      </c>
      <c r="K54" s="30">
        <f>+Enero!K54+Febrero!K54+'Marzo '!K54+'Abril '!K54+'Mayo '!K54+Junio!K54+Julio!K54+Agosto!K54+Septiembre!K54+'Octubre '!K54+Noviembre!K54+'Diciembre '!K54</f>
        <v>0</v>
      </c>
      <c r="L54" s="30">
        <f>+Enero!L54+Febrero!L54+'Marzo '!L54+'Abril '!L54+'Mayo '!L54+Junio!L54+Julio!L54+Agosto!L54+Septiembre!L54+'Octubre '!L54+Noviembre!L54+'Diciembre '!L54</f>
        <v>0</v>
      </c>
      <c r="M54" s="30">
        <f>+Enero!M54+Febrero!M54+'Marzo '!M54+'Abril '!M54+'Mayo '!M54+Junio!M54+Julio!M54+Agosto!M54+Septiembre!M54+'Octubre '!M54+Noviembre!M54+'Diciembre '!M54</f>
        <v>0</v>
      </c>
      <c r="N54" s="30">
        <f>+Enero!N54+Febrero!N54+'Marzo '!N54+'Abril '!N54+'Mayo '!N54+Junio!N54+Julio!N54+Agosto!N54+Septiembre!N54+'Octubre '!N54+Noviembre!N54+'Diciembre '!N54</f>
        <v>0</v>
      </c>
      <c r="O54" s="30">
        <f>+Enero!O54+Febrero!O54+'Marzo '!O54+'Abril '!O54+'Mayo '!O54+Junio!O54+Julio!O54+Agosto!O54+Septiembre!O54+'Octubre '!O54+Noviembre!O54+'Diciembre '!O54</f>
        <v>0</v>
      </c>
      <c r="P54" s="30">
        <f>+Enero!P54+Febrero!P54+'Marzo '!P54+'Abril '!P54+'Mayo '!P54+Junio!P54+Julio!P54+Agosto!P54+Septiembre!P54+'Octubre '!P54+Noviembre!P54+'Diciembre '!P54</f>
        <v>0</v>
      </c>
      <c r="Q54" s="30">
        <f>+Enero!Q54+Febrero!Q54+'Marzo '!Q54+'Abril '!Q54+'Mayo '!Q54+Junio!Q54+Julio!Q54+Agosto!Q54+Septiembre!Q54+'Octubre '!Q54+Noviembre!Q54+'Diciembre '!Q54</f>
        <v>0</v>
      </c>
      <c r="R54" s="30">
        <f>+Enero!R54+Febrero!R54+'Marzo '!R54+'Abril '!R54+'Mayo '!R54+Junio!R54+Julio!R54+Agosto!R54+Septiembre!R54+'Octubre '!R54+Noviembre!R54+'Diciembre '!R54</f>
        <v>0</v>
      </c>
      <c r="S54" s="30">
        <f>+Enero!S54+Febrero!S54+'Marzo '!S54+'Abril '!S54+'Mayo '!S54+Junio!S54+Julio!S54+Agosto!S54+Septiembre!S54+'Octubre '!S54+Noviembre!S54+'Diciembre '!S54</f>
        <v>0</v>
      </c>
      <c r="T54" s="30">
        <f>+Enero!T54+Febrero!T54+'Marzo '!T54+'Abril '!T54+'Mayo '!T54+Junio!T54+Julio!T54+Agosto!T54+Septiembre!T54+'Octubre '!T54+Noviembre!T54+'Diciembre '!T54</f>
        <v>0</v>
      </c>
      <c r="U54" s="30">
        <f>+Enero!U54+Febrero!U54+'Marzo '!U54+'Abril '!U54+'Mayo '!U54+Junio!U54+Julio!U54+Agosto!U54+Septiembre!U54+'Octubre '!U54+Noviembre!U54+'Diciembre '!U54</f>
        <v>0</v>
      </c>
      <c r="V54" s="30">
        <f>+Enero!V54+Febrero!V54+'Marzo '!V54+'Abril '!V54+'Mayo '!V54+Junio!V54+Julio!V54+Agosto!V54+Septiembre!V54+'Octubre '!V54+Noviembre!V54+'Diciembre '!V54</f>
        <v>0</v>
      </c>
      <c r="W54" s="30">
        <f>+Enero!W54+Febrero!W54+'Marzo '!W54+'Abril '!W54+'Mayo '!W54+Junio!W54+Julio!W54+Agosto!W54+Septiembre!W54+'Octubre '!W54+Noviembre!W54+'Diciembre '!W54</f>
        <v>0</v>
      </c>
      <c r="X54" s="76"/>
      <c r="Y54" s="30">
        <f>+Enero!Y54+Febrero!Y54+'Marzo '!Y54+'Abril '!Y54+'Mayo '!Y54+Junio!Y54+Julio!Y54+Agosto!Y54+Septiembre!Y54+'Octubre '!Y54+Noviembre!Y54+'Diciembre '!Y54</f>
        <v>0</v>
      </c>
      <c r="Z54" s="30">
        <f>+Enero!Z54+Febrero!Z54+'Marzo '!Z54+'Abril '!Z54+'Mayo '!Z54+Junio!Z54+Julio!Z54+Agosto!Z54+Septiembre!Z54+'Octubre '!Z54+Noviembre!Z54+'Diciembre '!Z54</f>
        <v>0</v>
      </c>
      <c r="AA54" s="30">
        <f>+Enero!AA54+Febrero!AA54+'Marzo '!AA54+'Abril '!AA54+'Mayo '!AA54+Junio!AA54+Julio!AA54+Agosto!AA54+Septiembre!AA54+'Octubre '!AA54+Noviembre!AA54+'Diciembre '!AA54</f>
        <v>0</v>
      </c>
      <c r="AB54" s="38">
        <f t="shared" si="1"/>
        <v>0</v>
      </c>
      <c r="AC54" s="30">
        <f>+Enero!AC54+Febrero!AC54+'Marzo '!AC54+'Abril '!AC54+'Mayo '!AC54+Junio!AC54+Julio!AC54+Agosto!AC54+Septiembre!AC54+'Octubre '!AC54+Noviembre!AC54+'Diciembre '!AC54</f>
        <v>0</v>
      </c>
      <c r="AD54" s="30">
        <f>+Enero!AD54+Febrero!AD54+'Marzo '!AD54+'Abril '!AD54+'Mayo '!AD54+Junio!AD54+Julio!AD54+Agosto!AD54+Septiembre!AD54+'Octubre '!AD54+Noviembre!AD54+'Diciembre '!AD54</f>
        <v>0</v>
      </c>
      <c r="AE54" s="30">
        <f>+Enero!AE54+Febrero!AE54+'Marzo '!AE54+'Abril '!AE54+'Mayo '!AE54+Junio!AE54+Julio!AE54+Agosto!AE54+Septiembre!AE54+'Octubre '!AE54+Noviembre!AE54+'Diciembre '!AE54</f>
        <v>0</v>
      </c>
      <c r="AF54" s="30">
        <f>+Enero!AF54+Febrero!AF54+'Marzo '!AF54+'Abril '!AF54+'Mayo '!AF54+Junio!AF54+Julio!AF54+Agosto!AF54+Septiembre!AF54+'Octubre '!AF54+Noviembre!AF54+'Diciembre '!AF54</f>
        <v>0</v>
      </c>
      <c r="AG54" s="30">
        <f>+Enero!AG54+Febrero!AG54+'Marzo '!AG54+'Abril '!AG54+'Mayo '!AG54+Junio!AG54+Julio!AG54+Agosto!AG54+Septiembre!AG54+'Octubre '!AG54+Noviembre!AG54+'Diciembre '!AG54</f>
        <v>0</v>
      </c>
      <c r="AH54" s="30">
        <f>+Enero!AH54+Febrero!AH54+'Marzo '!AH54+'Abril '!AH54+'Mayo '!AH54+Junio!AH54+Julio!AH54+Agosto!AH54+Septiembre!AH54+'Octubre '!AH54+Noviembre!AH54+'Diciembre '!AH54</f>
        <v>0</v>
      </c>
      <c r="AI54" s="30">
        <f>+Enero!AI54+Febrero!AI54+'Marzo '!AI54+'Abril '!AI54+'Mayo '!AI54+Junio!AI54+Julio!AI54+Agosto!AI54+Septiembre!AI54+'Octubre '!AI54+Noviembre!AI54+'Diciembre '!AI54</f>
        <v>0</v>
      </c>
      <c r="AJ54" s="30">
        <f>+Enero!AJ54+Febrero!AJ54+'Marzo '!AJ54+'Abril '!AJ54+'Mayo '!AJ54+Junio!AJ54+Julio!AJ54+Agosto!AJ54+Septiembre!AJ54+'Octubre '!AJ54+Noviembre!AJ54+'Diciembre '!AJ54</f>
        <v>0</v>
      </c>
      <c r="AK54" s="30">
        <f>+Enero!AK54+Febrero!AK54+'Marzo '!AK54+'Abril '!AK54+'Mayo '!AK54+Junio!AK54+Julio!AK54+Agosto!AK54+Septiembre!AK54+'Octubre '!AK54+Noviembre!AK54+'Diciembre '!AK54</f>
        <v>0</v>
      </c>
      <c r="AL54" s="30">
        <f>+Enero!AL54+Febrero!AL54+'Marzo '!AL54+'Abril '!AL54+'Mayo '!AL54+Junio!AL54+Julio!AL54+Agosto!AL54+Septiembre!AL54+'Octubre '!AL54+Noviembre!AL54+'Diciembre '!AL54</f>
        <v>0</v>
      </c>
      <c r="AM54" s="30">
        <f>+Enero!AM54+Febrero!AM54+'Marzo '!AM54+'Abril '!AM54+'Mayo '!AM54+Junio!AM54+Julio!AM54+Agosto!AM54+Septiembre!AM54+'Octubre '!AM54+Noviembre!AM54+'Diciembre '!AM54</f>
        <v>0</v>
      </c>
      <c r="AN54" s="30">
        <f>+Enero!AN54+Febrero!AN54+'Marzo '!AN54+'Abril '!AN54+'Mayo '!AN54+Junio!AN54+Julio!AN54+Agosto!AN54+Septiembre!AN54+'Octubre '!AN54+Noviembre!AN54+'Diciembre '!AN54</f>
        <v>0</v>
      </c>
      <c r="AO54" s="42"/>
      <c r="AP54" s="30">
        <f>+Enero!AP54+Febrero!AP54+'Marzo '!AP54+'Abril '!AP54+'Mayo '!AP54+Junio!AP54+Julio!AP54+Agosto!AP54+Septiembre!AP54+'Octubre '!AP54+Noviembre!AP54+'Diciembre '!AP54</f>
        <v>0</v>
      </c>
      <c r="AQ54" s="61"/>
      <c r="AR54" s="60"/>
      <c r="AS54" s="61"/>
      <c r="AT54" s="60"/>
      <c r="AU54" s="61"/>
      <c r="AV54" s="62"/>
      <c r="AW54" s="77"/>
      <c r="AX54" s="64"/>
      <c r="AY54" s="48" t="str">
        <f t="shared" si="2"/>
        <v/>
      </c>
      <c r="BF54" s="6"/>
      <c r="BG54" s="6"/>
      <c r="BH54" s="6"/>
      <c r="BI54" s="6"/>
      <c r="BJ54" s="6"/>
      <c r="BK54" s="6"/>
      <c r="BL54" s="6"/>
      <c r="BM54" s="6"/>
      <c r="BN54" s="6"/>
      <c r="BO54" s="6"/>
      <c r="BP54" s="49" t="str">
        <f t="shared" si="3"/>
        <v/>
      </c>
      <c r="BQ54" s="50" t="str">
        <f t="shared" si="4"/>
        <v/>
      </c>
      <c r="BR54" s="50" t="str">
        <f t="shared" si="5"/>
        <v/>
      </c>
      <c r="BS54" s="50" t="str">
        <f t="shared" si="6"/>
        <v/>
      </c>
      <c r="BT54" s="50" t="str">
        <f t="shared" si="7"/>
        <v/>
      </c>
      <c r="BU54" s="50" t="str">
        <f t="shared" si="8"/>
        <v/>
      </c>
      <c r="BV54" s="72" t="str">
        <f t="shared" si="16"/>
        <v/>
      </c>
      <c r="BW54" s="53"/>
      <c r="BX54" s="54">
        <f t="shared" si="9"/>
        <v>0</v>
      </c>
      <c r="BY54" s="54">
        <f t="shared" si="10"/>
        <v>0</v>
      </c>
      <c r="BZ54" s="54">
        <f t="shared" si="11"/>
        <v>0</v>
      </c>
      <c r="CA54" s="54">
        <f t="shared" si="12"/>
        <v>0</v>
      </c>
      <c r="CB54" s="54">
        <f t="shared" si="13"/>
        <v>0</v>
      </c>
      <c r="CC54" s="54" t="str">
        <f t="shared" si="14"/>
        <v/>
      </c>
      <c r="CD54" s="54">
        <f t="shared" si="17"/>
        <v>0</v>
      </c>
      <c r="CY54" s="16"/>
      <c r="CZ54" s="16"/>
    </row>
    <row r="55" spans="1:105" s="15" customFormat="1" ht="11.25" x14ac:dyDescent="0.15">
      <c r="A55" s="55" t="s">
        <v>100</v>
      </c>
      <c r="B55" s="29">
        <f t="shared" si="15"/>
        <v>7157</v>
      </c>
      <c r="C55" s="30">
        <f>+Enero!C55+Febrero!C55+'Marzo '!C55+'Abril '!C55+'Mayo '!C55+Junio!C55+Julio!C55+Agosto!C55+Septiembre!C55+'Octubre '!C55+Noviembre!C55+'Diciembre '!C55</f>
        <v>866</v>
      </c>
      <c r="D55" s="30">
        <f>+Enero!D55+Febrero!D55+'Marzo '!D55+'Abril '!D55+'Mayo '!D55+Junio!D55+Julio!D55+Agosto!D55+Septiembre!D55+'Octubre '!D55+Noviembre!D55+'Diciembre '!D55</f>
        <v>497</v>
      </c>
      <c r="E55" s="30">
        <f>+Enero!E55+Febrero!E55+'Marzo '!E55+'Abril '!E55+'Mayo '!E55+Junio!E55+Julio!E55+Agosto!E55+Septiembre!E55+'Octubre '!E55+Noviembre!E55+'Diciembre '!E55</f>
        <v>530</v>
      </c>
      <c r="F55" s="30">
        <f>+Enero!F55+Febrero!F55+'Marzo '!F55+'Abril '!F55+'Mayo '!F55+Junio!F55+Julio!F55+Agosto!F55+Septiembre!F55+'Octubre '!F55+Noviembre!F55+'Diciembre '!F55</f>
        <v>357</v>
      </c>
      <c r="G55" s="30">
        <f>+Enero!G55+Febrero!G55+'Marzo '!G55+'Abril '!G55+'Mayo '!G55+Junio!G55+Julio!G55+Agosto!G55+Septiembre!G55+'Octubre '!G55+Noviembre!G55+'Diciembre '!G55</f>
        <v>249</v>
      </c>
      <c r="H55" s="30">
        <f>+Enero!H55+Febrero!H55+'Marzo '!H55+'Abril '!H55+'Mayo '!H55+Junio!H55+Julio!H55+Agosto!H55+Septiembre!H55+'Octubre '!H55+Noviembre!H55+'Diciembre '!H55</f>
        <v>243</v>
      </c>
      <c r="I55" s="30">
        <f>+Enero!I55+Febrero!I55+'Marzo '!I55+'Abril '!I55+'Mayo '!I55+Junio!I55+Julio!I55+Agosto!I55+Septiembre!I55+'Octubre '!I55+Noviembre!I55+'Diciembre '!I55</f>
        <v>239</v>
      </c>
      <c r="J55" s="30">
        <f>+Enero!J55+Febrero!J55+'Marzo '!J55+'Abril '!J55+'Mayo '!J55+Junio!J55+Julio!J55+Agosto!J55+Septiembre!J55+'Octubre '!J55+Noviembre!J55+'Diciembre '!J55</f>
        <v>269</v>
      </c>
      <c r="K55" s="30">
        <f>+Enero!K55+Febrero!K55+'Marzo '!K55+'Abril '!K55+'Mayo '!K55+Junio!K55+Julio!K55+Agosto!K55+Septiembre!K55+'Octubre '!K55+Noviembre!K55+'Diciembre '!K55</f>
        <v>384</v>
      </c>
      <c r="L55" s="30">
        <f>+Enero!L55+Febrero!L55+'Marzo '!L55+'Abril '!L55+'Mayo '!L55+Junio!L55+Julio!L55+Agosto!L55+Septiembre!L55+'Octubre '!L55+Noviembre!L55+'Diciembre '!L55</f>
        <v>461</v>
      </c>
      <c r="M55" s="30">
        <f>+Enero!M55+Febrero!M55+'Marzo '!M55+'Abril '!M55+'Mayo '!M55+Junio!M55+Julio!M55+Agosto!M55+Septiembre!M55+'Octubre '!M55+Noviembre!M55+'Diciembre '!M55</f>
        <v>607</v>
      </c>
      <c r="N55" s="30">
        <f>+Enero!N55+Febrero!N55+'Marzo '!N55+'Abril '!N55+'Mayo '!N55+Junio!N55+Julio!N55+Agosto!N55+Septiembre!N55+'Octubre '!N55+Noviembre!N55+'Diciembre '!N55</f>
        <v>587</v>
      </c>
      <c r="O55" s="30">
        <f>+Enero!O55+Febrero!O55+'Marzo '!O55+'Abril '!O55+'Mayo '!O55+Junio!O55+Julio!O55+Agosto!O55+Septiembre!O55+'Octubre '!O55+Noviembre!O55+'Diciembre '!O55</f>
        <v>549</v>
      </c>
      <c r="P55" s="30">
        <f>+Enero!P55+Febrero!P55+'Marzo '!P55+'Abril '!P55+'Mayo '!P55+Junio!P55+Julio!P55+Agosto!P55+Septiembre!P55+'Octubre '!P55+Noviembre!P55+'Diciembre '!P55</f>
        <v>404</v>
      </c>
      <c r="Q55" s="30">
        <f>+Enero!Q55+Febrero!Q55+'Marzo '!Q55+'Abril '!Q55+'Mayo '!Q55+Junio!Q55+Julio!Q55+Agosto!Q55+Septiembre!Q55+'Octubre '!Q55+Noviembre!Q55+'Diciembre '!Q55</f>
        <v>400</v>
      </c>
      <c r="R55" s="30">
        <f>+Enero!R55+Febrero!R55+'Marzo '!R55+'Abril '!R55+'Mayo '!R55+Junio!R55+Julio!R55+Agosto!R55+Septiembre!R55+'Octubre '!R55+Noviembre!R55+'Diciembre '!R55</f>
        <v>266</v>
      </c>
      <c r="S55" s="30">
        <f>+Enero!S55+Febrero!S55+'Marzo '!S55+'Abril '!S55+'Mayo '!S55+Junio!S55+Julio!S55+Agosto!S55+Septiembre!S55+'Octubre '!S55+Noviembre!S55+'Diciembre '!S55</f>
        <v>249</v>
      </c>
      <c r="T55" s="30">
        <f>+Enero!T55+Febrero!T55+'Marzo '!T55+'Abril '!T55+'Mayo '!T55+Junio!T55+Julio!T55+Agosto!T55+Septiembre!T55+'Octubre '!T55+Noviembre!T55+'Diciembre '!T55</f>
        <v>1893</v>
      </c>
      <c r="U55" s="30">
        <f>+Enero!U55+Febrero!U55+'Marzo '!U55+'Abril '!U55+'Mayo '!U55+Junio!U55+Julio!U55+Agosto!U55+Septiembre!U55+'Octubre '!U55+Noviembre!U55+'Diciembre '!U55</f>
        <v>5264</v>
      </c>
      <c r="V55" s="30">
        <f>+Enero!V55+Febrero!V55+'Marzo '!V55+'Abril '!V55+'Mayo '!V55+Junio!V55+Julio!V55+Agosto!V55+Septiembre!V55+'Octubre '!V55+Noviembre!V55+'Diciembre '!V55</f>
        <v>3054</v>
      </c>
      <c r="W55" s="30">
        <f>+Enero!W55+Febrero!W55+'Marzo '!W55+'Abril '!W55+'Mayo '!W55+Junio!W55+Julio!W55+Agosto!W55+Septiembre!W55+'Octubre '!W55+Noviembre!W55+'Diciembre '!W55</f>
        <v>4103</v>
      </c>
      <c r="X55" s="36">
        <f t="shared" si="0"/>
        <v>1072</v>
      </c>
      <c r="Y55" s="30">
        <f>+Enero!Y55+Febrero!Y55+'Marzo '!Y55+'Abril '!Y55+'Mayo '!Y55+Junio!Y55+Julio!Y55+Agosto!Y55+Septiembre!Y55+'Octubre '!Y55+Noviembre!Y55+'Diciembre '!Y55</f>
        <v>812</v>
      </c>
      <c r="Z55" s="30">
        <f>+Enero!Z55+Febrero!Z55+'Marzo '!Z55+'Abril '!Z55+'Mayo '!Z55+Junio!Z55+Julio!Z55+Agosto!Z55+Septiembre!Z55+'Octubre '!Z55+Noviembre!Z55+'Diciembre '!Z55</f>
        <v>0</v>
      </c>
      <c r="AA55" s="30">
        <f>+Enero!AA55+Febrero!AA55+'Marzo '!AA55+'Abril '!AA55+'Mayo '!AA55+Junio!AA55+Julio!AA55+Agosto!AA55+Septiembre!AA55+'Octubre '!AA55+Noviembre!AA55+'Diciembre '!AA55</f>
        <v>260</v>
      </c>
      <c r="AB55" s="38">
        <f t="shared" si="1"/>
        <v>3157</v>
      </c>
      <c r="AC55" s="30">
        <f>+Enero!AC55+Febrero!AC55+'Marzo '!AC55+'Abril '!AC55+'Mayo '!AC55+Junio!AC55+Julio!AC55+Agosto!AC55+Septiembre!AC55+'Octubre '!AC55+Noviembre!AC55+'Diciembre '!AC55</f>
        <v>2373</v>
      </c>
      <c r="AD55" s="30">
        <f>+Enero!AD55+Febrero!AD55+'Marzo '!AD55+'Abril '!AD55+'Mayo '!AD55+Junio!AD55+Julio!AD55+Agosto!AD55+Septiembre!AD55+'Octubre '!AD55+Noviembre!AD55+'Diciembre '!AD55</f>
        <v>0</v>
      </c>
      <c r="AE55" s="30">
        <f>+Enero!AE55+Febrero!AE55+'Marzo '!AE55+'Abril '!AE55+'Mayo '!AE55+Junio!AE55+Julio!AE55+Agosto!AE55+Septiembre!AE55+'Octubre '!AE55+Noviembre!AE55+'Diciembre '!AE55</f>
        <v>784</v>
      </c>
      <c r="AF55" s="30">
        <f>+Enero!AF55+Febrero!AF55+'Marzo '!AF55+'Abril '!AF55+'Mayo '!AF55+Junio!AF55+Julio!AF55+Agosto!AF55+Septiembre!AF55+'Octubre '!AF55+Noviembre!AF55+'Diciembre '!AF55</f>
        <v>2452</v>
      </c>
      <c r="AG55" s="30">
        <f>+Enero!AG55+Febrero!AG55+'Marzo '!AG55+'Abril '!AG55+'Mayo '!AG55+Junio!AG55+Julio!AG55+Agosto!AG55+Septiembre!AG55+'Octubre '!AG55+Noviembre!AG55+'Diciembre '!AG55</f>
        <v>607</v>
      </c>
      <c r="AH55" s="30">
        <f>+Enero!AH55+Febrero!AH55+'Marzo '!AH55+'Abril '!AH55+'Mayo '!AH55+Junio!AH55+Julio!AH55+Agosto!AH55+Septiembre!AH55+'Octubre '!AH55+Noviembre!AH55+'Diciembre '!AH55</f>
        <v>490</v>
      </c>
      <c r="AI55" s="30">
        <f>+Enero!AI55+Febrero!AI55+'Marzo '!AI55+'Abril '!AI55+'Mayo '!AI55+Junio!AI55+Julio!AI55+Agosto!AI55+Septiembre!AI55+'Octubre '!AI55+Noviembre!AI55+'Diciembre '!AI55</f>
        <v>1482</v>
      </c>
      <c r="AJ55" s="30">
        <f>+Enero!AJ55+Febrero!AJ55+'Marzo '!AJ55+'Abril '!AJ55+'Mayo '!AJ55+Junio!AJ55+Julio!AJ55+Agosto!AJ55+Septiembre!AJ55+'Octubre '!AJ55+Noviembre!AJ55+'Diciembre '!AJ55</f>
        <v>9</v>
      </c>
      <c r="AK55" s="30">
        <f>+Enero!AK55+Febrero!AK55+'Marzo '!AK55+'Abril '!AK55+'Mayo '!AK55+Junio!AK55+Julio!AK55+Agosto!AK55+Septiembre!AK55+'Octubre '!AK55+Noviembre!AK55+'Diciembre '!AK55</f>
        <v>23</v>
      </c>
      <c r="AL55" s="30">
        <f>+Enero!AL55+Febrero!AL55+'Marzo '!AL55+'Abril '!AL55+'Mayo '!AL55+Junio!AL55+Julio!AL55+Agosto!AL55+Septiembre!AL55+'Octubre '!AL55+Noviembre!AL55+'Diciembre '!AL55</f>
        <v>157</v>
      </c>
      <c r="AM55" s="30">
        <f>+Enero!AM55+Febrero!AM55+'Marzo '!AM55+'Abril '!AM55+'Mayo '!AM55+Junio!AM55+Julio!AM55+Agosto!AM55+Septiembre!AM55+'Octubre '!AM55+Noviembre!AM55+'Diciembre '!AM55</f>
        <v>706</v>
      </c>
      <c r="AN55" s="30">
        <f>+Enero!AN55+Febrero!AN55+'Marzo '!AN55+'Abril '!AN55+'Mayo '!AN55+Junio!AN55+Julio!AN55+Agosto!AN55+Septiembre!AN55+'Octubre '!AN55+Noviembre!AN55+'Diciembre '!AN55</f>
        <v>1097</v>
      </c>
      <c r="AO55" s="42"/>
      <c r="AP55" s="30">
        <f>+Enero!AP55+Febrero!AP55+'Marzo '!AP55+'Abril '!AP55+'Mayo '!AP55+Junio!AP55+Julio!AP55+Agosto!AP55+Septiembre!AP55+'Octubre '!AP55+Noviembre!AP55+'Diciembre '!AP55</f>
        <v>38</v>
      </c>
      <c r="AQ55" s="61"/>
      <c r="AR55" s="60"/>
      <c r="AS55" s="61"/>
      <c r="AT55" s="60"/>
      <c r="AU55" s="61"/>
      <c r="AV55" s="62"/>
      <c r="AW55" s="63"/>
      <c r="AX55" s="64"/>
      <c r="AY55" s="48" t="str">
        <f t="shared" si="2"/>
        <v/>
      </c>
      <c r="BF55" s="6"/>
      <c r="BG55" s="6"/>
      <c r="BH55" s="6"/>
      <c r="BI55" s="6"/>
      <c r="BJ55" s="6"/>
      <c r="BK55" s="6"/>
      <c r="BL55" s="6"/>
      <c r="BM55" s="6"/>
      <c r="BN55" s="6"/>
      <c r="BO55" s="6"/>
      <c r="BP55" s="49" t="str">
        <f t="shared" si="3"/>
        <v/>
      </c>
      <c r="BQ55" s="50" t="str">
        <f t="shared" si="4"/>
        <v/>
      </c>
      <c r="BR55" s="50" t="str">
        <f t="shared" si="5"/>
        <v/>
      </c>
      <c r="BS55" s="50" t="str">
        <f t="shared" si="6"/>
        <v/>
      </c>
      <c r="BT55" s="50" t="str">
        <f t="shared" si="7"/>
        <v/>
      </c>
      <c r="BU55" s="50" t="str">
        <f t="shared" si="8"/>
        <v/>
      </c>
      <c r="BV55" s="72" t="str">
        <f t="shared" si="16"/>
        <v/>
      </c>
      <c r="BW55" s="53"/>
      <c r="BX55" s="54">
        <f t="shared" si="9"/>
        <v>0</v>
      </c>
      <c r="BY55" s="54">
        <f t="shared" si="10"/>
        <v>0</v>
      </c>
      <c r="BZ55" s="54">
        <f t="shared" si="11"/>
        <v>0</v>
      </c>
      <c r="CA55" s="54">
        <f t="shared" si="12"/>
        <v>0</v>
      </c>
      <c r="CB55" s="54">
        <f t="shared" si="13"/>
        <v>0</v>
      </c>
      <c r="CC55" s="54">
        <f t="shared" si="14"/>
        <v>0</v>
      </c>
      <c r="CD55" s="54">
        <f t="shared" si="17"/>
        <v>0</v>
      </c>
      <c r="CY55" s="16"/>
      <c r="CZ55" s="16"/>
    </row>
    <row r="56" spans="1:105" s="15" customFormat="1" ht="11.25" x14ac:dyDescent="0.15">
      <c r="A56" s="55" t="s">
        <v>101</v>
      </c>
      <c r="B56" s="29">
        <f t="shared" si="15"/>
        <v>3543</v>
      </c>
      <c r="C56" s="30">
        <f>+Enero!C56+Febrero!C56+'Marzo '!C56+'Abril '!C56+'Mayo '!C56+Junio!C56+Julio!C56+Agosto!C56+Septiembre!C56+'Octubre '!C56+Noviembre!C56+'Diciembre '!C56</f>
        <v>0</v>
      </c>
      <c r="D56" s="30">
        <f>+Enero!D56+Febrero!D56+'Marzo '!D56+'Abril '!D56+'Mayo '!D56+Junio!D56+Julio!D56+Agosto!D56+Septiembre!D56+'Octubre '!D56+Noviembre!D56+'Diciembre '!D56</f>
        <v>0</v>
      </c>
      <c r="E56" s="30">
        <f>+Enero!E56+Febrero!E56+'Marzo '!E56+'Abril '!E56+'Mayo '!E56+Junio!E56+Julio!E56+Agosto!E56+Septiembre!E56+'Octubre '!E56+Noviembre!E56+'Diciembre '!E56</f>
        <v>1</v>
      </c>
      <c r="F56" s="30">
        <f>+Enero!F56+Febrero!F56+'Marzo '!F56+'Abril '!F56+'Mayo '!F56+Junio!F56+Julio!F56+Agosto!F56+Septiembre!F56+'Octubre '!F56+Noviembre!F56+'Diciembre '!F56</f>
        <v>57</v>
      </c>
      <c r="G56" s="30">
        <f>+Enero!G56+Febrero!G56+'Marzo '!G56+'Abril '!G56+'Mayo '!G56+Junio!G56+Julio!G56+Agosto!G56+Septiembre!G56+'Octubre '!G56+Noviembre!G56+'Diciembre '!G56</f>
        <v>66</v>
      </c>
      <c r="H56" s="30">
        <f>+Enero!H56+Febrero!H56+'Marzo '!H56+'Abril '!H56+'Mayo '!H56+Junio!H56+Julio!H56+Agosto!H56+Septiembre!H56+'Octubre '!H56+Noviembre!H56+'Diciembre '!H56</f>
        <v>66</v>
      </c>
      <c r="I56" s="30">
        <f>+Enero!I56+Febrero!I56+'Marzo '!I56+'Abril '!I56+'Mayo '!I56+Junio!I56+Julio!I56+Agosto!I56+Septiembre!I56+'Octubre '!I56+Noviembre!I56+'Diciembre '!I56</f>
        <v>87</v>
      </c>
      <c r="J56" s="30">
        <f>+Enero!J56+Febrero!J56+'Marzo '!J56+'Abril '!J56+'Mayo '!J56+Junio!J56+Julio!J56+Agosto!J56+Septiembre!J56+'Octubre '!J56+Noviembre!J56+'Diciembre '!J56</f>
        <v>94</v>
      </c>
      <c r="K56" s="30">
        <f>+Enero!K56+Febrero!K56+'Marzo '!K56+'Abril '!K56+'Mayo '!K56+Junio!K56+Julio!K56+Agosto!K56+Septiembre!K56+'Octubre '!K56+Noviembre!K56+'Diciembre '!K56</f>
        <v>84</v>
      </c>
      <c r="L56" s="30">
        <f>+Enero!L56+Febrero!L56+'Marzo '!L56+'Abril '!L56+'Mayo '!L56+Junio!L56+Julio!L56+Agosto!L56+Septiembre!L56+'Octubre '!L56+Noviembre!L56+'Diciembre '!L56</f>
        <v>159</v>
      </c>
      <c r="M56" s="30">
        <f>+Enero!M56+Febrero!M56+'Marzo '!M56+'Abril '!M56+'Mayo '!M56+Junio!M56+Julio!M56+Agosto!M56+Septiembre!M56+'Octubre '!M56+Noviembre!M56+'Diciembre '!M56</f>
        <v>261</v>
      </c>
      <c r="N56" s="30">
        <f>+Enero!N56+Febrero!N56+'Marzo '!N56+'Abril '!N56+'Mayo '!N56+Junio!N56+Julio!N56+Agosto!N56+Septiembre!N56+'Octubre '!N56+Noviembre!N56+'Diciembre '!N56</f>
        <v>253</v>
      </c>
      <c r="O56" s="30">
        <f>+Enero!O56+Febrero!O56+'Marzo '!O56+'Abril '!O56+'Mayo '!O56+Junio!O56+Julio!O56+Agosto!O56+Septiembre!O56+'Octubre '!O56+Noviembre!O56+'Diciembre '!O56</f>
        <v>369</v>
      </c>
      <c r="P56" s="30">
        <f>+Enero!P56+Febrero!P56+'Marzo '!P56+'Abril '!P56+'Mayo '!P56+Junio!P56+Julio!P56+Agosto!P56+Septiembre!P56+'Octubre '!P56+Noviembre!P56+'Diciembre '!P56</f>
        <v>526</v>
      </c>
      <c r="Q56" s="30">
        <f>+Enero!Q56+Febrero!Q56+'Marzo '!Q56+'Abril '!Q56+'Mayo '!Q56+Junio!Q56+Julio!Q56+Agosto!Q56+Septiembre!Q56+'Octubre '!Q56+Noviembre!Q56+'Diciembre '!Q56</f>
        <v>595</v>
      </c>
      <c r="R56" s="30">
        <f>+Enero!R56+Febrero!R56+'Marzo '!R56+'Abril '!R56+'Mayo '!R56+Junio!R56+Julio!R56+Agosto!R56+Septiembre!R56+'Octubre '!R56+Noviembre!R56+'Diciembre '!R56</f>
        <v>416</v>
      </c>
      <c r="S56" s="30">
        <f>+Enero!S56+Febrero!S56+'Marzo '!S56+'Abril '!S56+'Mayo '!S56+Junio!S56+Julio!S56+Agosto!S56+Septiembre!S56+'Octubre '!S56+Noviembre!S56+'Diciembre '!S56</f>
        <v>509</v>
      </c>
      <c r="T56" s="30">
        <f>+Enero!T56+Febrero!T56+'Marzo '!T56+'Abril '!T56+'Mayo '!T56+Junio!T56+Julio!T56+Agosto!T56+Septiembre!T56+'Octubre '!T56+Noviembre!T56+'Diciembre '!T56</f>
        <v>1</v>
      </c>
      <c r="U56" s="30">
        <f>+Enero!U56+Febrero!U56+'Marzo '!U56+'Abril '!U56+'Mayo '!U56+Junio!U56+Julio!U56+Agosto!U56+Septiembre!U56+'Octubre '!U56+Noviembre!U56+'Diciembre '!U56</f>
        <v>3542</v>
      </c>
      <c r="V56" s="30">
        <f>+Enero!V56+Febrero!V56+'Marzo '!V56+'Abril '!V56+'Mayo '!V56+Junio!V56+Julio!V56+Agosto!V56+Septiembre!V56+'Octubre '!V56+Noviembre!V56+'Diciembre '!V56</f>
        <v>2864</v>
      </c>
      <c r="W56" s="30">
        <f>+Enero!W56+Febrero!W56+'Marzo '!W56+'Abril '!W56+'Mayo '!W56+Junio!W56+Julio!W56+Agosto!W56+Septiembre!W56+'Octubre '!W56+Noviembre!W56+'Diciembre '!W56</f>
        <v>679</v>
      </c>
      <c r="X56" s="36">
        <f t="shared" si="0"/>
        <v>0</v>
      </c>
      <c r="Y56" s="30">
        <f>+Enero!Y56+Febrero!Y56+'Marzo '!Y56+'Abril '!Y56+'Mayo '!Y56+Junio!Y56+Julio!Y56+Agosto!Y56+Septiembre!Y56+'Octubre '!Y56+Noviembre!Y56+'Diciembre '!Y56</f>
        <v>0</v>
      </c>
      <c r="Z56" s="30">
        <f>+Enero!Z56+Febrero!Z56+'Marzo '!Z56+'Abril '!Z56+'Mayo '!Z56+Junio!Z56+Julio!Z56+Agosto!Z56+Septiembre!Z56+'Octubre '!Z56+Noviembre!Z56+'Diciembre '!Z56</f>
        <v>0</v>
      </c>
      <c r="AA56" s="30">
        <f>+Enero!AA56+Febrero!AA56+'Marzo '!AA56+'Abril '!AA56+'Mayo '!AA56+Junio!AA56+Julio!AA56+Agosto!AA56+Septiembre!AA56+'Octubre '!AA56+Noviembre!AA56+'Diciembre '!AA56</f>
        <v>0</v>
      </c>
      <c r="AB56" s="38">
        <f t="shared" si="1"/>
        <v>1513</v>
      </c>
      <c r="AC56" s="30">
        <f>+Enero!AC56+Febrero!AC56+'Marzo '!AC56+'Abril '!AC56+'Mayo '!AC56+Junio!AC56+Julio!AC56+Agosto!AC56+Septiembre!AC56+'Octubre '!AC56+Noviembre!AC56+'Diciembre '!AC56</f>
        <v>1512</v>
      </c>
      <c r="AD56" s="30">
        <f>+Enero!AD56+Febrero!AD56+'Marzo '!AD56+'Abril '!AD56+'Mayo '!AD56+Junio!AD56+Julio!AD56+Agosto!AD56+Septiembre!AD56+'Octubre '!AD56+Noviembre!AD56+'Diciembre '!AD56</f>
        <v>0</v>
      </c>
      <c r="AE56" s="30">
        <f>+Enero!AE56+Febrero!AE56+'Marzo '!AE56+'Abril '!AE56+'Mayo '!AE56+Junio!AE56+Julio!AE56+Agosto!AE56+Septiembre!AE56+'Octubre '!AE56+Noviembre!AE56+'Diciembre '!AE56</f>
        <v>1</v>
      </c>
      <c r="AF56" s="30">
        <f>+Enero!AF56+Febrero!AF56+'Marzo '!AF56+'Abril '!AF56+'Mayo '!AF56+Junio!AF56+Julio!AF56+Agosto!AF56+Septiembre!AF56+'Octubre '!AF56+Noviembre!AF56+'Diciembre '!AF56</f>
        <v>1348</v>
      </c>
      <c r="AG56" s="30">
        <f>+Enero!AG56+Febrero!AG56+'Marzo '!AG56+'Abril '!AG56+'Mayo '!AG56+Junio!AG56+Julio!AG56+Agosto!AG56+Septiembre!AG56+'Octubre '!AG56+Noviembre!AG56+'Diciembre '!AG56</f>
        <v>538</v>
      </c>
      <c r="AH56" s="30">
        <f>+Enero!AH56+Febrero!AH56+'Marzo '!AH56+'Abril '!AH56+'Mayo '!AH56+Junio!AH56+Julio!AH56+Agosto!AH56+Septiembre!AH56+'Octubre '!AH56+Noviembre!AH56+'Diciembre '!AH56</f>
        <v>0</v>
      </c>
      <c r="AI56" s="30">
        <f>+Enero!AI56+Febrero!AI56+'Marzo '!AI56+'Abril '!AI56+'Mayo '!AI56+Junio!AI56+Julio!AI56+Agosto!AI56+Septiembre!AI56+'Octubre '!AI56+Noviembre!AI56+'Diciembre '!AI56</f>
        <v>415</v>
      </c>
      <c r="AJ56" s="30">
        <f>+Enero!AJ56+Febrero!AJ56+'Marzo '!AJ56+'Abril '!AJ56+'Mayo '!AJ56+Junio!AJ56+Julio!AJ56+Agosto!AJ56+Septiembre!AJ56+'Octubre '!AJ56+Noviembre!AJ56+'Diciembre '!AJ56</f>
        <v>2</v>
      </c>
      <c r="AK56" s="30">
        <f>+Enero!AK56+Febrero!AK56+'Marzo '!AK56+'Abril '!AK56+'Mayo '!AK56+Junio!AK56+Julio!AK56+Agosto!AK56+Septiembre!AK56+'Octubre '!AK56+Noviembre!AK56+'Diciembre '!AK56</f>
        <v>0</v>
      </c>
      <c r="AL56" s="30">
        <f>+Enero!AL56+Febrero!AL56+'Marzo '!AL56+'Abril '!AL56+'Mayo '!AL56+Junio!AL56+Julio!AL56+Agosto!AL56+Septiembre!AL56+'Octubre '!AL56+Noviembre!AL56+'Diciembre '!AL56</f>
        <v>178</v>
      </c>
      <c r="AM56" s="30">
        <f>+Enero!AM56+Febrero!AM56+'Marzo '!AM56+'Abril '!AM56+'Mayo '!AM56+Junio!AM56+Julio!AM56+Agosto!AM56+Septiembre!AM56+'Octubre '!AM56+Noviembre!AM56+'Diciembre '!AM56</f>
        <v>0</v>
      </c>
      <c r="AN56" s="30">
        <f>+Enero!AN56+Febrero!AN56+'Marzo '!AN56+'Abril '!AN56+'Mayo '!AN56+Junio!AN56+Julio!AN56+Agosto!AN56+Septiembre!AN56+'Octubre '!AN56+Noviembre!AN56+'Diciembre '!AN56</f>
        <v>97</v>
      </c>
      <c r="AO56" s="42"/>
      <c r="AP56" s="30">
        <f>+Enero!AP56+Febrero!AP56+'Marzo '!AP56+'Abril '!AP56+'Mayo '!AP56+Junio!AP56+Julio!AP56+Agosto!AP56+Septiembre!AP56+'Octubre '!AP56+Noviembre!AP56+'Diciembre '!AP56</f>
        <v>259</v>
      </c>
      <c r="AQ56" s="61"/>
      <c r="AR56" s="60"/>
      <c r="AS56" s="61"/>
      <c r="AT56" s="60"/>
      <c r="AU56" s="61"/>
      <c r="AV56" s="62"/>
      <c r="AW56" s="63"/>
      <c r="AX56" s="64"/>
      <c r="AY56" s="48" t="str">
        <f t="shared" si="2"/>
        <v/>
      </c>
      <c r="BF56" s="6"/>
      <c r="BG56" s="6"/>
      <c r="BH56" s="6"/>
      <c r="BI56" s="6"/>
      <c r="BJ56" s="6"/>
      <c r="BK56" s="6"/>
      <c r="BL56" s="6"/>
      <c r="BM56" s="6"/>
      <c r="BN56" s="6"/>
      <c r="BO56" s="6"/>
      <c r="BP56" s="49" t="str">
        <f t="shared" si="3"/>
        <v/>
      </c>
      <c r="BQ56" s="50" t="str">
        <f t="shared" si="4"/>
        <v/>
      </c>
      <c r="BR56" s="50" t="str">
        <f t="shared" si="5"/>
        <v/>
      </c>
      <c r="BS56" s="50" t="str">
        <f t="shared" si="6"/>
        <v/>
      </c>
      <c r="BT56" s="50" t="str">
        <f t="shared" si="7"/>
        <v/>
      </c>
      <c r="BU56" s="50" t="str">
        <f t="shared" si="8"/>
        <v/>
      </c>
      <c r="BV56" s="72" t="str">
        <f t="shared" si="16"/>
        <v/>
      </c>
      <c r="BW56" s="53"/>
      <c r="BX56" s="54">
        <f t="shared" si="9"/>
        <v>0</v>
      </c>
      <c r="BY56" s="54">
        <f t="shared" si="10"/>
        <v>0</v>
      </c>
      <c r="BZ56" s="54">
        <f t="shared" si="11"/>
        <v>0</v>
      </c>
      <c r="CA56" s="54">
        <f t="shared" si="12"/>
        <v>0</v>
      </c>
      <c r="CB56" s="54">
        <f t="shared" si="13"/>
        <v>0</v>
      </c>
      <c r="CC56" s="54">
        <f t="shared" si="14"/>
        <v>0</v>
      </c>
      <c r="CD56" s="54">
        <f t="shared" si="17"/>
        <v>0</v>
      </c>
      <c r="CY56" s="16"/>
      <c r="CZ56" s="16"/>
    </row>
    <row r="57" spans="1:105" s="15" customFormat="1" ht="11.25" x14ac:dyDescent="0.15">
      <c r="A57" s="80" t="s">
        <v>102</v>
      </c>
      <c r="B57" s="81">
        <f t="shared" si="15"/>
        <v>0</v>
      </c>
      <c r="C57" s="30">
        <f>+Enero!C57+Febrero!C57+'Marzo '!C57+'Abril '!C57+'Mayo '!C57+Junio!C57+Julio!C57+Agosto!C57+Septiembre!C57+'Octubre '!C57+Noviembre!C57+'Diciembre '!C57</f>
        <v>0</v>
      </c>
      <c r="D57" s="30">
        <f>+Enero!D57+Febrero!D57+'Marzo '!D57+'Abril '!D57+'Mayo '!D57+Junio!D57+Julio!D57+Agosto!D57+Septiembre!D57+'Octubre '!D57+Noviembre!D57+'Diciembre '!D57</f>
        <v>0</v>
      </c>
      <c r="E57" s="30">
        <f>+Enero!E57+Febrero!E57+'Marzo '!E57+'Abril '!E57+'Mayo '!E57+Junio!E57+Julio!E57+Agosto!E57+Septiembre!E57+'Octubre '!E57+Noviembre!E57+'Diciembre '!E57</f>
        <v>0</v>
      </c>
      <c r="F57" s="30">
        <f>+Enero!F57+Febrero!F57+'Marzo '!F57+'Abril '!F57+'Mayo '!F57+Junio!F57+Julio!F57+Agosto!F57+Septiembre!F57+'Octubre '!F57+Noviembre!F57+'Diciembre '!F57</f>
        <v>0</v>
      </c>
      <c r="G57" s="30">
        <f>+Enero!G57+Febrero!G57+'Marzo '!G57+'Abril '!G57+'Mayo '!G57+Junio!G57+Julio!G57+Agosto!G57+Septiembre!G57+'Octubre '!G57+Noviembre!G57+'Diciembre '!G57</f>
        <v>0</v>
      </c>
      <c r="H57" s="30">
        <f>+Enero!H57+Febrero!H57+'Marzo '!H57+'Abril '!H57+'Mayo '!H57+Junio!H57+Julio!H57+Agosto!H57+Septiembre!H57+'Octubre '!H57+Noviembre!H57+'Diciembre '!H57</f>
        <v>0</v>
      </c>
      <c r="I57" s="30">
        <f>+Enero!I57+Febrero!I57+'Marzo '!I57+'Abril '!I57+'Mayo '!I57+Junio!I57+Julio!I57+Agosto!I57+Septiembre!I57+'Octubre '!I57+Noviembre!I57+'Diciembre '!I57</f>
        <v>0</v>
      </c>
      <c r="J57" s="30">
        <f>+Enero!J57+Febrero!J57+'Marzo '!J57+'Abril '!J57+'Mayo '!J57+Junio!J57+Julio!J57+Agosto!J57+Septiembre!J57+'Octubre '!J57+Noviembre!J57+'Diciembre '!J57</f>
        <v>0</v>
      </c>
      <c r="K57" s="30">
        <f>+Enero!K57+Febrero!K57+'Marzo '!K57+'Abril '!K57+'Mayo '!K57+Junio!K57+Julio!K57+Agosto!K57+Septiembre!K57+'Octubre '!K57+Noviembre!K57+'Diciembre '!K57</f>
        <v>0</v>
      </c>
      <c r="L57" s="30">
        <f>+Enero!L57+Febrero!L57+'Marzo '!L57+'Abril '!L57+'Mayo '!L57+Junio!L57+Julio!L57+Agosto!L57+Septiembre!L57+'Octubre '!L57+Noviembre!L57+'Diciembre '!L57</f>
        <v>0</v>
      </c>
      <c r="M57" s="30">
        <f>+Enero!M57+Febrero!M57+'Marzo '!M57+'Abril '!M57+'Mayo '!M57+Junio!M57+Julio!M57+Agosto!M57+Septiembre!M57+'Octubre '!M57+Noviembre!M57+'Diciembre '!M57</f>
        <v>0</v>
      </c>
      <c r="N57" s="30">
        <f>+Enero!N57+Febrero!N57+'Marzo '!N57+'Abril '!N57+'Mayo '!N57+Junio!N57+Julio!N57+Agosto!N57+Septiembre!N57+'Octubre '!N57+Noviembre!N57+'Diciembre '!N57</f>
        <v>0</v>
      </c>
      <c r="O57" s="30">
        <f>+Enero!O57+Febrero!O57+'Marzo '!O57+'Abril '!O57+'Mayo '!O57+Junio!O57+Julio!O57+Agosto!O57+Septiembre!O57+'Octubre '!O57+Noviembre!O57+'Diciembre '!O57</f>
        <v>0</v>
      </c>
      <c r="P57" s="30">
        <f>+Enero!P57+Febrero!P57+'Marzo '!P57+'Abril '!P57+'Mayo '!P57+Junio!P57+Julio!P57+Agosto!P57+Septiembre!P57+'Octubre '!P57+Noviembre!P57+'Diciembre '!P57</f>
        <v>0</v>
      </c>
      <c r="Q57" s="30">
        <f>+Enero!Q57+Febrero!Q57+'Marzo '!Q57+'Abril '!Q57+'Mayo '!Q57+Junio!Q57+Julio!Q57+Agosto!Q57+Septiembre!Q57+'Octubre '!Q57+Noviembre!Q57+'Diciembre '!Q57</f>
        <v>0</v>
      </c>
      <c r="R57" s="30">
        <f>+Enero!R57+Febrero!R57+'Marzo '!R57+'Abril '!R57+'Mayo '!R57+Junio!R57+Julio!R57+Agosto!R57+Septiembre!R57+'Octubre '!R57+Noviembre!R57+'Diciembre '!R57</f>
        <v>0</v>
      </c>
      <c r="S57" s="30">
        <f>+Enero!S57+Febrero!S57+'Marzo '!S57+'Abril '!S57+'Mayo '!S57+Junio!S57+Julio!S57+Agosto!S57+Septiembre!S57+'Octubre '!S57+Noviembre!S57+'Diciembre '!S57</f>
        <v>0</v>
      </c>
      <c r="T57" s="30">
        <f>+Enero!T57+Febrero!T57+'Marzo '!T57+'Abril '!T57+'Mayo '!T57+Junio!T57+Julio!T57+Agosto!T57+Septiembre!T57+'Octubre '!T57+Noviembre!T57+'Diciembre '!T57</f>
        <v>0</v>
      </c>
      <c r="U57" s="30">
        <f>+Enero!U57+Febrero!U57+'Marzo '!U57+'Abril '!U57+'Mayo '!U57+Junio!U57+Julio!U57+Agosto!U57+Septiembre!U57+'Octubre '!U57+Noviembre!U57+'Diciembre '!U57</f>
        <v>0</v>
      </c>
      <c r="V57" s="30">
        <f>+Enero!V57+Febrero!V57+'Marzo '!V57+'Abril '!V57+'Mayo '!V57+Junio!V57+Julio!V57+Agosto!V57+Septiembre!V57+'Octubre '!V57+Noviembre!V57+'Diciembre '!V57</f>
        <v>0</v>
      </c>
      <c r="W57" s="30">
        <f>+Enero!W57+Febrero!W57+'Marzo '!W57+'Abril '!W57+'Mayo '!W57+Junio!W57+Julio!W57+Agosto!W57+Septiembre!W57+'Octubre '!W57+Noviembre!W57+'Diciembre '!W57</f>
        <v>0</v>
      </c>
      <c r="X57" s="88">
        <f t="shared" si="0"/>
        <v>0</v>
      </c>
      <c r="Y57" s="30">
        <f>+Enero!Y57+Febrero!Y57+'Marzo '!Y57+'Abril '!Y57+'Mayo '!Y57+Junio!Y57+Julio!Y57+Agosto!Y57+Septiembre!Y57+'Octubre '!Y57+Noviembre!Y57+'Diciembre '!Y57</f>
        <v>0</v>
      </c>
      <c r="Z57" s="30">
        <f>+Enero!Z57+Febrero!Z57+'Marzo '!Z57+'Abril '!Z57+'Mayo '!Z57+Junio!Z57+Julio!Z57+Agosto!Z57+Septiembre!Z57+'Octubre '!Z57+Noviembre!Z57+'Diciembre '!Z57</f>
        <v>0</v>
      </c>
      <c r="AA57" s="30">
        <f>+Enero!AA57+Febrero!AA57+'Marzo '!AA57+'Abril '!AA57+'Mayo '!AA57+Junio!AA57+Julio!AA57+Agosto!AA57+Septiembre!AA57+'Octubre '!AA57+Noviembre!AA57+'Diciembre '!AA57</f>
        <v>0</v>
      </c>
      <c r="AB57" s="89">
        <f t="shared" si="1"/>
        <v>0</v>
      </c>
      <c r="AC57" s="30">
        <f>+Enero!AC57+Febrero!AC57+'Marzo '!AC57+'Abril '!AC57+'Mayo '!AC57+Junio!AC57+Julio!AC57+Agosto!AC57+Septiembre!AC57+'Octubre '!AC57+Noviembre!AC57+'Diciembre '!AC57</f>
        <v>0</v>
      </c>
      <c r="AD57" s="30">
        <f>+Enero!AD57+Febrero!AD57+'Marzo '!AD57+'Abril '!AD57+'Mayo '!AD57+Junio!AD57+Julio!AD57+Agosto!AD57+Septiembre!AD57+'Octubre '!AD57+Noviembre!AD57+'Diciembre '!AD57</f>
        <v>0</v>
      </c>
      <c r="AE57" s="30">
        <f>+Enero!AE57+Febrero!AE57+'Marzo '!AE57+'Abril '!AE57+'Mayo '!AE57+Junio!AE57+Julio!AE57+Agosto!AE57+Septiembre!AE57+'Octubre '!AE57+Noviembre!AE57+'Diciembre '!AE57</f>
        <v>0</v>
      </c>
      <c r="AF57" s="30">
        <f>+Enero!AF57+Febrero!AF57+'Marzo '!AF57+'Abril '!AF57+'Mayo '!AF57+Junio!AF57+Julio!AF57+Agosto!AF57+Septiembre!AF57+'Octubre '!AF57+Noviembre!AF57+'Diciembre '!AF57</f>
        <v>0</v>
      </c>
      <c r="AG57" s="30">
        <f>+Enero!AG57+Febrero!AG57+'Marzo '!AG57+'Abril '!AG57+'Mayo '!AG57+Junio!AG57+Julio!AG57+Agosto!AG57+Septiembre!AG57+'Octubre '!AG57+Noviembre!AG57+'Diciembre '!AG57</f>
        <v>0</v>
      </c>
      <c r="AH57" s="30">
        <f>+Enero!AH57+Febrero!AH57+'Marzo '!AH57+'Abril '!AH57+'Mayo '!AH57+Junio!AH57+Julio!AH57+Agosto!AH57+Septiembre!AH57+'Octubre '!AH57+Noviembre!AH57+'Diciembre '!AH57</f>
        <v>0</v>
      </c>
      <c r="AI57" s="30">
        <f>+Enero!AI57+Febrero!AI57+'Marzo '!AI57+'Abril '!AI57+'Mayo '!AI57+Junio!AI57+Julio!AI57+Agosto!AI57+Septiembre!AI57+'Octubre '!AI57+Noviembre!AI57+'Diciembre '!AI57</f>
        <v>0</v>
      </c>
      <c r="AJ57" s="30">
        <f>+Enero!AJ57+Febrero!AJ57+'Marzo '!AJ57+'Abril '!AJ57+'Mayo '!AJ57+Junio!AJ57+Julio!AJ57+Agosto!AJ57+Septiembre!AJ57+'Octubre '!AJ57+Noviembre!AJ57+'Diciembre '!AJ57</f>
        <v>0</v>
      </c>
      <c r="AK57" s="30">
        <f>+Enero!AK57+Febrero!AK57+'Marzo '!AK57+'Abril '!AK57+'Mayo '!AK57+Junio!AK57+Julio!AK57+Agosto!AK57+Septiembre!AK57+'Octubre '!AK57+Noviembre!AK57+'Diciembre '!AK57</f>
        <v>0</v>
      </c>
      <c r="AL57" s="30">
        <f>+Enero!AL57+Febrero!AL57+'Marzo '!AL57+'Abril '!AL57+'Mayo '!AL57+Junio!AL57+Julio!AL57+Agosto!AL57+Septiembre!AL57+'Octubre '!AL57+Noviembre!AL57+'Diciembre '!AL57</f>
        <v>0</v>
      </c>
      <c r="AM57" s="30">
        <f>+Enero!AM57+Febrero!AM57+'Marzo '!AM57+'Abril '!AM57+'Mayo '!AM57+Junio!AM57+Julio!AM57+Agosto!AM57+Septiembre!AM57+'Octubre '!AM57+Noviembre!AM57+'Diciembre '!AM57</f>
        <v>0</v>
      </c>
      <c r="AN57" s="30">
        <f>+Enero!AN57+Febrero!AN57+'Marzo '!AN57+'Abril '!AN57+'Mayo '!AN57+Junio!AN57+Julio!AN57+Agosto!AN57+Septiembre!AN57+'Octubre '!AN57+Noviembre!AN57+'Diciembre '!AN57</f>
        <v>0</v>
      </c>
      <c r="AO57" s="42"/>
      <c r="AP57" s="30">
        <f>+Enero!AP57+Febrero!AP57+'Marzo '!AP57+'Abril '!AP57+'Mayo '!AP57+Junio!AP57+Julio!AP57+Agosto!AP57+Septiembre!AP57+'Octubre '!AP57+Noviembre!AP57+'Diciembre '!AP57</f>
        <v>0</v>
      </c>
      <c r="AQ57" s="95"/>
      <c r="AR57" s="94"/>
      <c r="AS57" s="95"/>
      <c r="AT57" s="94"/>
      <c r="AU57" s="95"/>
      <c r="AV57" s="96"/>
      <c r="AW57" s="97"/>
      <c r="AX57" s="98"/>
      <c r="AY57" s="48" t="str">
        <f t="shared" si="2"/>
        <v/>
      </c>
      <c r="BF57" s="6"/>
      <c r="BG57" s="6"/>
      <c r="BH57" s="6"/>
      <c r="BI57" s="6"/>
      <c r="BJ57" s="6"/>
      <c r="BK57" s="6"/>
      <c r="BL57" s="6"/>
      <c r="BM57" s="6"/>
      <c r="BN57" s="6"/>
      <c r="BO57" s="6"/>
      <c r="BP57" s="49" t="str">
        <f t="shared" si="3"/>
        <v/>
      </c>
      <c r="BQ57" s="50" t="str">
        <f t="shared" si="4"/>
        <v/>
      </c>
      <c r="BR57" s="50" t="str">
        <f t="shared" si="5"/>
        <v/>
      </c>
      <c r="BS57" s="50" t="str">
        <f t="shared" si="6"/>
        <v/>
      </c>
      <c r="BT57" s="50" t="str">
        <f t="shared" si="7"/>
        <v/>
      </c>
      <c r="BU57" s="50" t="str">
        <f t="shared" si="8"/>
        <v/>
      </c>
      <c r="BV57" s="72" t="str">
        <f t="shared" si="16"/>
        <v/>
      </c>
      <c r="BW57" s="53"/>
      <c r="BX57" s="54">
        <f t="shared" si="9"/>
        <v>0</v>
      </c>
      <c r="BY57" s="54">
        <f t="shared" si="10"/>
        <v>0</v>
      </c>
      <c r="BZ57" s="54">
        <f t="shared" si="11"/>
        <v>0</v>
      </c>
      <c r="CA57" s="54">
        <f t="shared" si="12"/>
        <v>0</v>
      </c>
      <c r="CB57" s="54">
        <f t="shared" si="13"/>
        <v>0</v>
      </c>
      <c r="CC57" s="54" t="str">
        <f t="shared" si="14"/>
        <v/>
      </c>
      <c r="CD57" s="54">
        <f t="shared" si="17"/>
        <v>0</v>
      </c>
      <c r="CY57" s="16"/>
      <c r="CZ57" s="16"/>
    </row>
    <row r="58" spans="1:105" s="15" customFormat="1" ht="15" customHeight="1" thickBot="1" x14ac:dyDescent="0.2">
      <c r="A58" s="24" t="s">
        <v>51</v>
      </c>
      <c r="B58" s="99">
        <f>SUM(B12:B57)</f>
        <v>60998</v>
      </c>
      <c r="C58" s="100">
        <f>SUM(C12:C57)</f>
        <v>5781</v>
      </c>
      <c r="D58" s="101">
        <f t="shared" ref="D58:AX58" si="18">SUM(D12:D57)</f>
        <v>3964</v>
      </c>
      <c r="E58" s="102">
        <f t="shared" si="18"/>
        <v>3046</v>
      </c>
      <c r="F58" s="103">
        <f t="shared" si="18"/>
        <v>2112</v>
      </c>
      <c r="G58" s="104">
        <f t="shared" si="18"/>
        <v>1920</v>
      </c>
      <c r="H58" s="104">
        <f t="shared" si="18"/>
        <v>2274</v>
      </c>
      <c r="I58" s="104">
        <f t="shared" si="18"/>
        <v>2399</v>
      </c>
      <c r="J58" s="104">
        <f t="shared" si="18"/>
        <v>2630</v>
      </c>
      <c r="K58" s="104">
        <f t="shared" si="18"/>
        <v>3288</v>
      </c>
      <c r="L58" s="104">
        <f t="shared" si="18"/>
        <v>3823</v>
      </c>
      <c r="M58" s="104">
        <f t="shared" si="18"/>
        <v>4305</v>
      </c>
      <c r="N58" s="104">
        <f t="shared" si="18"/>
        <v>4029</v>
      </c>
      <c r="O58" s="104">
        <f t="shared" si="18"/>
        <v>4345</v>
      </c>
      <c r="P58" s="104">
        <f t="shared" si="18"/>
        <v>4927</v>
      </c>
      <c r="Q58" s="104">
        <f t="shared" si="18"/>
        <v>4573</v>
      </c>
      <c r="R58" s="104">
        <f t="shared" si="18"/>
        <v>3769</v>
      </c>
      <c r="S58" s="104">
        <f t="shared" si="18"/>
        <v>3813</v>
      </c>
      <c r="T58" s="105">
        <f t="shared" si="18"/>
        <v>12753</v>
      </c>
      <c r="U58" s="106">
        <f t="shared" si="18"/>
        <v>48245</v>
      </c>
      <c r="V58" s="105">
        <f t="shared" si="18"/>
        <v>24614</v>
      </c>
      <c r="W58" s="106">
        <f t="shared" si="18"/>
        <v>36384</v>
      </c>
      <c r="X58" s="105">
        <f t="shared" si="18"/>
        <v>5787</v>
      </c>
      <c r="Y58" s="105">
        <f t="shared" si="18"/>
        <v>5387</v>
      </c>
      <c r="Z58" s="102">
        <f t="shared" si="18"/>
        <v>5</v>
      </c>
      <c r="AA58" s="101">
        <f t="shared" si="18"/>
        <v>395</v>
      </c>
      <c r="AB58" s="100">
        <f t="shared" si="18"/>
        <v>25104</v>
      </c>
      <c r="AC58" s="105">
        <f t="shared" si="18"/>
        <v>23423</v>
      </c>
      <c r="AD58" s="102">
        <f t="shared" si="18"/>
        <v>0</v>
      </c>
      <c r="AE58" s="106">
        <f t="shared" si="18"/>
        <v>1681</v>
      </c>
      <c r="AF58" s="100">
        <f t="shared" si="18"/>
        <v>19871</v>
      </c>
      <c r="AG58" s="101">
        <f t="shared" si="18"/>
        <v>2939</v>
      </c>
      <c r="AH58" s="105">
        <f t="shared" si="18"/>
        <v>2572</v>
      </c>
      <c r="AI58" s="106">
        <f t="shared" si="18"/>
        <v>9693</v>
      </c>
      <c r="AJ58" s="101">
        <f t="shared" si="18"/>
        <v>10435</v>
      </c>
      <c r="AK58" s="105">
        <f t="shared" si="18"/>
        <v>384</v>
      </c>
      <c r="AL58" s="106">
        <f t="shared" si="18"/>
        <v>1610</v>
      </c>
      <c r="AM58" s="105">
        <f t="shared" si="18"/>
        <v>2088</v>
      </c>
      <c r="AN58" s="106">
        <f t="shared" si="18"/>
        <v>5748</v>
      </c>
      <c r="AO58" s="107"/>
      <c r="AP58" s="108">
        <f t="shared" si="18"/>
        <v>2735</v>
      </c>
      <c r="AQ58" s="109">
        <f t="shared" si="18"/>
        <v>0</v>
      </c>
      <c r="AR58" s="108">
        <f t="shared" si="18"/>
        <v>0</v>
      </c>
      <c r="AS58" s="109">
        <f t="shared" si="18"/>
        <v>0</v>
      </c>
      <c r="AT58" s="108">
        <f t="shared" si="18"/>
        <v>0</v>
      </c>
      <c r="AU58" s="109">
        <f t="shared" si="18"/>
        <v>0</v>
      </c>
      <c r="AV58" s="110">
        <f t="shared" si="18"/>
        <v>0</v>
      </c>
      <c r="AW58" s="111">
        <f t="shared" si="18"/>
        <v>0</v>
      </c>
      <c r="AX58" s="112">
        <f t="shared" si="18"/>
        <v>0</v>
      </c>
      <c r="AY58" s="48" t="str">
        <f t="shared" si="2"/>
        <v/>
      </c>
      <c r="BF58" s="6"/>
      <c r="BG58" s="6"/>
      <c r="BH58" s="6"/>
      <c r="BI58" s="6"/>
      <c r="BJ58" s="6"/>
      <c r="BK58" s="6"/>
      <c r="BL58" s="6"/>
      <c r="BM58" s="6"/>
      <c r="BN58" s="6"/>
      <c r="BO58" s="6"/>
      <c r="BP58" s="49" t="str">
        <f t="shared" si="3"/>
        <v/>
      </c>
      <c r="BQ58" s="50" t="str">
        <f t="shared" si="4"/>
        <v/>
      </c>
      <c r="BR58" s="50" t="str">
        <f t="shared" si="5"/>
        <v/>
      </c>
      <c r="BS58" s="50" t="str">
        <f t="shared" si="6"/>
        <v/>
      </c>
      <c r="BT58" s="50" t="str">
        <f t="shared" si="7"/>
        <v/>
      </c>
      <c r="BU58" s="50" t="str">
        <f t="shared" si="8"/>
        <v/>
      </c>
      <c r="BV58" s="72" t="str">
        <f t="shared" si="16"/>
        <v/>
      </c>
      <c r="BW58" s="53"/>
      <c r="BX58" s="54">
        <f t="shared" si="9"/>
        <v>0</v>
      </c>
      <c r="BY58" s="54">
        <f t="shared" si="10"/>
        <v>0</v>
      </c>
      <c r="BZ58" s="54">
        <f t="shared" si="11"/>
        <v>0</v>
      </c>
      <c r="CA58" s="54">
        <f t="shared" si="12"/>
        <v>0</v>
      </c>
      <c r="CB58" s="54">
        <f t="shared" si="13"/>
        <v>0</v>
      </c>
      <c r="CC58" s="54">
        <f t="shared" si="14"/>
        <v>0</v>
      </c>
      <c r="CD58" s="54">
        <f t="shared" si="17"/>
        <v>0</v>
      </c>
      <c r="CY58" s="16"/>
      <c r="CZ58" s="16"/>
    </row>
    <row r="59" spans="1:105" s="15" customFormat="1" ht="30" customHeight="1" thickTop="1" x14ac:dyDescent="0.2">
      <c r="A59" s="113" t="s">
        <v>103</v>
      </c>
      <c r="B59" s="113"/>
      <c r="C59" s="113"/>
      <c r="D59" s="113"/>
      <c r="E59" s="113"/>
      <c r="F59" s="113"/>
      <c r="G59" s="113"/>
      <c r="H59" s="113"/>
      <c r="I59" s="113"/>
      <c r="J59" s="113"/>
      <c r="K59" s="71"/>
      <c r="L59" s="71"/>
      <c r="M59" s="71"/>
      <c r="N59" s="114"/>
      <c r="O59" s="114"/>
      <c r="P59" s="6"/>
      <c r="Q59" s="6"/>
      <c r="R59" s="6"/>
      <c r="S59" s="6"/>
      <c r="T59" s="6"/>
      <c r="U59" s="6"/>
      <c r="V59" s="6"/>
      <c r="W59" s="6"/>
      <c r="X59" s="6"/>
      <c r="Y59" s="6"/>
      <c r="Z59" s="6"/>
      <c r="AA59" s="6"/>
      <c r="AB59" s="6"/>
      <c r="AC59" s="6"/>
      <c r="AD59" s="114"/>
      <c r="AE59" s="6"/>
      <c r="AF59" s="6"/>
      <c r="AG59" s="114"/>
      <c r="AH59" s="6"/>
      <c r="AI59" s="6"/>
      <c r="AJ59" s="114"/>
      <c r="AK59" s="6"/>
      <c r="AL59" s="6"/>
      <c r="AM59" s="114"/>
      <c r="AN59" s="114"/>
      <c r="AO59" s="114"/>
      <c r="AP59" s="6"/>
      <c r="AQ59" s="6"/>
      <c r="AR59" s="6"/>
      <c r="AS59" s="6"/>
      <c r="AT59" s="6"/>
      <c r="AU59" s="6"/>
      <c r="BG59" s="6"/>
      <c r="BH59" s="6"/>
      <c r="BI59" s="6"/>
      <c r="BJ59" s="6"/>
      <c r="BK59" s="6"/>
      <c r="BL59" s="6"/>
      <c r="BM59" s="6"/>
      <c r="BN59" s="6"/>
      <c r="BO59" s="6"/>
      <c r="BP59" s="6"/>
      <c r="BQ59" s="6"/>
      <c r="BR59" s="6"/>
      <c r="BS59" s="6"/>
      <c r="BT59" s="6"/>
      <c r="BU59" s="6"/>
      <c r="BV59" s="6"/>
      <c r="BW59" s="6"/>
      <c r="BX59" s="6"/>
      <c r="BY59" s="6"/>
      <c r="BZ59" s="6"/>
      <c r="CA59" s="6"/>
      <c r="CB59" s="6"/>
      <c r="CC59" s="6"/>
      <c r="CZ59" s="16"/>
      <c r="DA59" s="16"/>
    </row>
    <row r="60" spans="1:105" s="15" customFormat="1" ht="22.5" customHeight="1" x14ac:dyDescent="0.15">
      <c r="A60" s="290" t="s">
        <v>104</v>
      </c>
      <c r="B60" s="115"/>
      <c r="C60" s="290" t="s">
        <v>105</v>
      </c>
      <c r="D60" s="269" t="s">
        <v>106</v>
      </c>
      <c r="E60" s="270"/>
      <c r="F60" s="270"/>
      <c r="G60" s="270"/>
      <c r="H60" s="270"/>
      <c r="I60" s="270"/>
      <c r="J60" s="270"/>
      <c r="K60" s="270"/>
      <c r="L60" s="270"/>
      <c r="M60" s="270"/>
      <c r="N60" s="270"/>
      <c r="O60" s="270"/>
      <c r="P60" s="270"/>
      <c r="Q60" s="270"/>
      <c r="R60" s="270"/>
      <c r="S60" s="270"/>
      <c r="T60" s="271"/>
      <c r="U60" s="275" t="s">
        <v>27</v>
      </c>
      <c r="V60" s="275"/>
      <c r="W60" s="256" t="s">
        <v>107</v>
      </c>
      <c r="X60" s="300" t="s">
        <v>108</v>
      </c>
      <c r="Y60" s="6"/>
      <c r="Z60" s="6"/>
      <c r="AA60" s="6"/>
      <c r="AB60" s="114"/>
      <c r="AC60" s="6"/>
      <c r="AD60" s="6"/>
      <c r="AE60" s="114"/>
      <c r="AF60" s="6"/>
      <c r="AG60" s="6"/>
      <c r="AH60" s="114"/>
      <c r="AI60" s="6"/>
      <c r="AJ60" s="6"/>
      <c r="AK60" s="114"/>
      <c r="AL60" s="6"/>
      <c r="AM60" s="6"/>
      <c r="AN60" s="6"/>
      <c r="AO60" s="6"/>
      <c r="AP60" s="6"/>
      <c r="AQ60" s="6"/>
      <c r="AR60" s="3"/>
      <c r="AS60" s="6"/>
      <c r="AT60" s="6"/>
      <c r="AU60" s="6"/>
      <c r="BG60" s="6"/>
      <c r="BH60" s="6"/>
      <c r="BI60" s="6"/>
      <c r="BJ60" s="6"/>
      <c r="BK60" s="6"/>
      <c r="BL60" s="6"/>
      <c r="BM60" s="6"/>
      <c r="BN60" s="6"/>
      <c r="BO60" s="6"/>
      <c r="BP60" s="6"/>
      <c r="BQ60" s="6"/>
      <c r="BR60" s="6"/>
      <c r="BS60" s="6"/>
      <c r="BT60" s="6"/>
      <c r="BU60" s="6"/>
      <c r="BV60" s="6"/>
      <c r="BW60" s="6"/>
      <c r="BX60" s="6"/>
      <c r="BY60" s="6"/>
      <c r="BZ60" s="6"/>
      <c r="CA60" s="6"/>
      <c r="CB60" s="6"/>
      <c r="CC60" s="6"/>
      <c r="CZ60" s="16"/>
      <c r="DA60" s="16"/>
    </row>
    <row r="61" spans="1:105" s="15" customFormat="1" ht="33" customHeight="1" x14ac:dyDescent="0.15">
      <c r="A61" s="291"/>
      <c r="B61" s="116"/>
      <c r="C61" s="291"/>
      <c r="D61" s="17" t="s">
        <v>31</v>
      </c>
      <c r="E61" s="117" t="s">
        <v>32</v>
      </c>
      <c r="F61" s="19" t="s">
        <v>33</v>
      </c>
      <c r="G61" s="19" t="s">
        <v>34</v>
      </c>
      <c r="H61" s="19" t="s">
        <v>35</v>
      </c>
      <c r="I61" s="20" t="s">
        <v>36</v>
      </c>
      <c r="J61" s="20" t="s">
        <v>37</v>
      </c>
      <c r="K61" s="20" t="s">
        <v>38</v>
      </c>
      <c r="L61" s="20" t="s">
        <v>39</v>
      </c>
      <c r="M61" s="20" t="s">
        <v>40</v>
      </c>
      <c r="N61" s="20" t="s">
        <v>41</v>
      </c>
      <c r="O61" s="20" t="s">
        <v>42</v>
      </c>
      <c r="P61" s="20" t="s">
        <v>43</v>
      </c>
      <c r="Q61" s="20" t="s">
        <v>44</v>
      </c>
      <c r="R61" s="20" t="s">
        <v>45</v>
      </c>
      <c r="S61" s="20" t="s">
        <v>46</v>
      </c>
      <c r="T61" s="21" t="s">
        <v>47</v>
      </c>
      <c r="U61" s="118" t="s">
        <v>109</v>
      </c>
      <c r="V61" s="118" t="s">
        <v>50</v>
      </c>
      <c r="W61" s="256"/>
      <c r="X61" s="300"/>
      <c r="Y61" s="6"/>
      <c r="Z61" s="6"/>
      <c r="AA61" s="6"/>
      <c r="AB61" s="2"/>
      <c r="AC61" s="6"/>
      <c r="AD61" s="6"/>
      <c r="AE61" s="114"/>
      <c r="AF61" s="6"/>
      <c r="AG61" s="6"/>
      <c r="AH61" s="114"/>
      <c r="AI61" s="6"/>
      <c r="AJ61" s="6"/>
      <c r="AK61" s="114"/>
      <c r="AL61" s="6"/>
      <c r="AM61" s="6"/>
      <c r="AN61" s="6"/>
      <c r="AO61" s="6"/>
      <c r="AP61" s="3"/>
      <c r="AQ61" s="3"/>
      <c r="AR61" s="3"/>
      <c r="AS61" s="6"/>
      <c r="AT61" s="6"/>
      <c r="AU61" s="6"/>
      <c r="BG61" s="6"/>
      <c r="BH61" s="6"/>
      <c r="BI61" s="6"/>
      <c r="BJ61" s="6"/>
      <c r="BK61" s="6"/>
      <c r="BL61" s="6"/>
      <c r="BM61" s="6"/>
      <c r="BN61" s="6"/>
      <c r="BO61" s="6"/>
      <c r="BP61" s="6"/>
      <c r="BQ61" s="6"/>
      <c r="BR61" s="6"/>
      <c r="BS61" s="6"/>
      <c r="BT61" s="6"/>
      <c r="BU61" s="6"/>
      <c r="BV61" s="6"/>
      <c r="BW61" s="6"/>
      <c r="BX61" s="6"/>
      <c r="BY61" s="6"/>
      <c r="BZ61" s="6"/>
      <c r="CA61" s="6"/>
      <c r="CB61" s="6"/>
      <c r="CC61" s="6"/>
      <c r="CZ61" s="16"/>
      <c r="DA61" s="16"/>
    </row>
    <row r="62" spans="1:105" s="15" customFormat="1" ht="20.25" customHeight="1" x14ac:dyDescent="0.15">
      <c r="A62" s="294" t="s">
        <v>110</v>
      </c>
      <c r="B62" s="295"/>
      <c r="C62" s="119">
        <f>SUM(D62:T62)</f>
        <v>7840</v>
      </c>
      <c r="D62" s="30">
        <f>+Enero!D62+Febrero!D62+'Marzo '!D62+'Abril '!D62+'Mayo '!D62+Junio!D62+Julio!D62+Agosto!D62+Septiembre!D62+'Octubre '!D62+Noviembre!D62+'Diciembre '!D62</f>
        <v>44</v>
      </c>
      <c r="E62" s="30">
        <f>+Enero!E62+Febrero!E62+'Marzo '!E62+'Abril '!E62+'Mayo '!E62+Junio!E62+Julio!E62+Agosto!E62+Septiembre!E62+'Octubre '!E62+Noviembre!E62+'Diciembre '!E62</f>
        <v>49</v>
      </c>
      <c r="F62" s="30">
        <f>+Enero!F62+Febrero!F62+'Marzo '!F62+'Abril '!F62+'Mayo '!F62+Junio!F62+Julio!F62+Agosto!F62+Septiembre!F62+'Octubre '!F62+Noviembre!F62+'Diciembre '!F62</f>
        <v>44</v>
      </c>
      <c r="G62" s="30">
        <f>+Enero!G62+Febrero!G62+'Marzo '!G62+'Abril '!G62+'Mayo '!G62+Junio!G62+Julio!G62+Agosto!G62+Septiembre!G62+'Octubre '!G62+Noviembre!G62+'Diciembre '!G62</f>
        <v>188</v>
      </c>
      <c r="H62" s="30">
        <f>+Enero!H62+Febrero!H62+'Marzo '!H62+'Abril '!H62+'Mayo '!H62+Junio!H62+Julio!H62+Agosto!H62+Septiembre!H62+'Octubre '!H62+Noviembre!H62+'Diciembre '!H62</f>
        <v>276</v>
      </c>
      <c r="I62" s="30">
        <f>+Enero!I62+Febrero!I62+'Marzo '!I62+'Abril '!I62+'Mayo '!I62+Junio!I62+Julio!I62+Agosto!I62+Septiembre!I62+'Octubre '!I62+Noviembre!I62+'Diciembre '!I62</f>
        <v>356</v>
      </c>
      <c r="J62" s="30">
        <f>+Enero!J62+Febrero!J62+'Marzo '!J62+'Abril '!J62+'Mayo '!J62+Junio!J62+Julio!J62+Agosto!J62+Septiembre!J62+'Octubre '!J62+Noviembre!J62+'Diciembre '!J62</f>
        <v>296</v>
      </c>
      <c r="K62" s="30">
        <f>+Enero!K62+Febrero!K62+'Marzo '!K62+'Abril '!K62+'Mayo '!K62+Junio!K62+Julio!K62+Agosto!K62+Septiembre!K62+'Octubre '!K62+Noviembre!K62+'Diciembre '!K62</f>
        <v>372</v>
      </c>
      <c r="L62" s="30">
        <f>+Enero!L62+Febrero!L62+'Marzo '!L62+'Abril '!L62+'Mayo '!L62+Junio!L62+Julio!L62+Agosto!L62+Septiembre!L62+'Octubre '!L62+Noviembre!L62+'Diciembre '!L62</f>
        <v>381</v>
      </c>
      <c r="M62" s="30">
        <f>+Enero!M62+Febrero!M62+'Marzo '!M62+'Abril '!M62+'Mayo '!M62+Junio!M62+Julio!M62+Agosto!M62+Septiembre!M62+'Octubre '!M62+Noviembre!M62+'Diciembre '!M62</f>
        <v>576</v>
      </c>
      <c r="N62" s="30">
        <f>+Enero!N62+Febrero!N62+'Marzo '!N62+'Abril '!N62+'Mayo '!N62+Junio!N62+Julio!N62+Agosto!N62+Septiembre!N62+'Octubre '!N62+Noviembre!N62+'Diciembre '!N62</f>
        <v>451</v>
      </c>
      <c r="O62" s="30">
        <f>+Enero!O62+Febrero!O62+'Marzo '!O62+'Abril '!O62+'Mayo '!O62+Junio!O62+Julio!O62+Agosto!O62+Septiembre!O62+'Octubre '!O62+Noviembre!O62+'Diciembre '!O62</f>
        <v>541</v>
      </c>
      <c r="P62" s="30">
        <f>+Enero!P62+Febrero!P62+'Marzo '!P62+'Abril '!P62+'Mayo '!P62+Junio!P62+Julio!P62+Agosto!P62+Septiembre!P62+'Octubre '!P62+Noviembre!P62+'Diciembre '!P62</f>
        <v>749</v>
      </c>
      <c r="Q62" s="30">
        <f>+Enero!Q62+Febrero!Q62+'Marzo '!Q62+'Abril '!Q62+'Mayo '!Q62+Junio!Q62+Julio!Q62+Agosto!Q62+Septiembre!Q62+'Octubre '!Q62+Noviembre!Q62+'Diciembre '!Q62</f>
        <v>966</v>
      </c>
      <c r="R62" s="30">
        <f>+Enero!R62+Febrero!R62+'Marzo '!R62+'Abril '!R62+'Mayo '!R62+Junio!R62+Julio!R62+Agosto!R62+Septiembre!R62+'Octubre '!R62+Noviembre!R62+'Diciembre '!R62</f>
        <v>874</v>
      </c>
      <c r="S62" s="30">
        <f>+Enero!S62+Febrero!S62+'Marzo '!S62+'Abril '!S62+'Mayo '!S62+Junio!S62+Julio!S62+Agosto!S62+Septiembre!S62+'Octubre '!S62+Noviembre!S62+'Diciembre '!S62</f>
        <v>832</v>
      </c>
      <c r="T62" s="30">
        <f>+Enero!T62+Febrero!T62+'Marzo '!T62+'Abril '!T62+'Mayo '!T62+Junio!T62+Julio!T62+Agosto!T62+Septiembre!T62+'Octubre '!T62+Noviembre!T62+'Diciembre '!T62</f>
        <v>845</v>
      </c>
      <c r="U62" s="30">
        <f>+Enero!U62+Febrero!U62+'Marzo '!U62+'Abril '!U62+'Mayo '!U62+Junio!U62+Julio!U62+Agosto!U62+Septiembre!U62+'Octubre '!U62+Noviembre!U62+'Diciembre '!U62</f>
        <v>3627</v>
      </c>
      <c r="V62" s="30">
        <f>+Enero!V62+Febrero!V62+'Marzo '!V62+'Abril '!V62+'Mayo '!V62+Junio!V62+Julio!V62+Agosto!V62+Septiembre!V62+'Octubre '!V62+Noviembre!V62+'Diciembre '!V62</f>
        <v>4213</v>
      </c>
      <c r="W62" s="30">
        <f>+Enero!W62+Febrero!W62+'Marzo '!W62+'Abril '!W62+'Mayo '!W62+Junio!W62+Julio!W62+Agosto!W62+Septiembre!W62+'Octubre '!W62+Noviembre!W62+'Diciembre '!W62</f>
        <v>7840</v>
      </c>
      <c r="X62" s="30">
        <f>+Enero!X62+Febrero!X62+'Marzo '!X62+'Abril '!X62+'Mayo '!X62+Junio!X62+Julio!X62+Agosto!X62+Septiembre!X62+'Octubre '!X62+Noviembre!X62+'Diciembre '!X62</f>
        <v>6767</v>
      </c>
      <c r="Y62" s="123" t="str">
        <f>+BQ62&amp;BR62&amp;BS62&amp;BT62</f>
        <v/>
      </c>
      <c r="Z62" s="124"/>
      <c r="AA62" s="6"/>
      <c r="AB62" s="6"/>
      <c r="AC62" s="6"/>
      <c r="AD62" s="2"/>
      <c r="AE62" s="2"/>
      <c r="AF62" s="3"/>
      <c r="AG62" s="3"/>
      <c r="AH62" s="2"/>
      <c r="AI62" s="125"/>
      <c r="AJ62" s="3"/>
      <c r="AK62" s="2"/>
      <c r="AL62" s="125"/>
      <c r="AM62" s="3"/>
      <c r="AN62" s="3"/>
      <c r="AO62" s="3"/>
      <c r="AP62" s="2"/>
      <c r="AQ62" s="3"/>
      <c r="AR62" s="3"/>
      <c r="AS62" s="3"/>
      <c r="AT62" s="3"/>
      <c r="AU62" s="6"/>
      <c r="BG62" s="6"/>
      <c r="BH62" s="6"/>
      <c r="BI62" s="6"/>
      <c r="BJ62" s="6"/>
      <c r="BK62" s="6"/>
      <c r="BL62" s="6"/>
      <c r="BM62" s="6"/>
      <c r="BN62" s="6"/>
      <c r="BO62" s="6"/>
      <c r="BP62" s="6"/>
      <c r="BQ62" s="49" t="str">
        <f>IF($C62&lt;&gt;($U62+$V62)," El número de consultas según sexo NO puede ser diferente al Total.","")</f>
        <v/>
      </c>
      <c r="BR62" s="49" t="str">
        <f>IF($C62=0,"",IF(($W62)="",IF($C62="",""," No olvide escribir la columna Beneficiarios."),""))</f>
        <v/>
      </c>
      <c r="BS62" s="49" t="str">
        <f>IF($C62&lt;($W62)," El número de Beneficiarios NO puede ser mayor que el Total.","")</f>
        <v/>
      </c>
      <c r="BT62" s="49" t="str">
        <f>IF($C62&lt;($X62)," El número de Controles NO puede ser mayor que el Total.","")</f>
        <v/>
      </c>
      <c r="BU62" s="6"/>
      <c r="BV62" s="6"/>
      <c r="BW62" s="6"/>
      <c r="BX62" s="6"/>
      <c r="BY62" s="126">
        <f>IF($C62&lt;&gt;($U62+$V62),1,0)</f>
        <v>0</v>
      </c>
      <c r="BZ62" s="126">
        <f>IF($C62&lt;($W62),1,0)</f>
        <v>0</v>
      </c>
      <c r="CA62" s="126">
        <f>IF($C62=0,"",IF(($W62)="",IF($C62="","",1),0))</f>
        <v>0</v>
      </c>
      <c r="CB62" s="54">
        <f>IF($C62&lt;($X62),1,0)</f>
        <v>0</v>
      </c>
      <c r="CC62" s="6"/>
      <c r="CZ62" s="16"/>
      <c r="DA62" s="16"/>
    </row>
    <row r="63" spans="1:105" s="15" customFormat="1" ht="15" customHeight="1" x14ac:dyDescent="0.15">
      <c r="A63" s="296" t="s">
        <v>111</v>
      </c>
      <c r="B63" s="55" t="s">
        <v>112</v>
      </c>
      <c r="C63" s="127">
        <f>SUM(F63:T63)</f>
        <v>2904</v>
      </c>
      <c r="D63" s="30">
        <f>+Enero!D63+Febrero!D63+'Marzo '!D63+'Abril '!D63+'Mayo '!D63+Junio!D63+Julio!D63+Agosto!D63+Septiembre!D63+'Octubre '!D63+Noviembre!D63+'Diciembre '!D63</f>
        <v>0</v>
      </c>
      <c r="E63" s="30">
        <f>+Enero!E63+Febrero!E63+'Marzo '!E63+'Abril '!E63+'Mayo '!E63+Junio!E63+Julio!E63+Agosto!E63+Septiembre!E63+'Octubre '!E63+Noviembre!E63+'Diciembre '!E63</f>
        <v>0</v>
      </c>
      <c r="F63" s="30">
        <f>+Enero!F63+Febrero!F63+'Marzo '!F63+'Abril '!F63+'Mayo '!F63+Junio!F63+Julio!F63+Agosto!F63+Septiembre!F63+'Octubre '!F63+Noviembre!F63+'Diciembre '!F63</f>
        <v>21</v>
      </c>
      <c r="G63" s="30">
        <f>+Enero!G63+Febrero!G63+'Marzo '!G63+'Abril '!G63+'Mayo '!G63+Junio!G63+Julio!G63+Agosto!G63+Septiembre!G63+'Octubre '!G63+Noviembre!G63+'Diciembre '!G63</f>
        <v>435</v>
      </c>
      <c r="H63" s="30">
        <f>+Enero!H63+Febrero!H63+'Marzo '!H63+'Abril '!H63+'Mayo '!H63+Junio!H63+Julio!H63+Agosto!H63+Septiembre!H63+'Octubre '!H63+Noviembre!H63+'Diciembre '!H63</f>
        <v>524</v>
      </c>
      <c r="I63" s="30">
        <f>+Enero!I63+Febrero!I63+'Marzo '!I63+'Abril '!I63+'Mayo '!I63+Junio!I63+Julio!I63+Agosto!I63+Septiembre!I63+'Octubre '!I63+Noviembre!I63+'Diciembre '!I63</f>
        <v>605</v>
      </c>
      <c r="J63" s="30">
        <f>+Enero!J63+Febrero!J63+'Marzo '!J63+'Abril '!J63+'Mayo '!J63+Junio!J63+Julio!J63+Agosto!J63+Septiembre!J63+'Octubre '!J63+Noviembre!J63+'Diciembre '!J63</f>
        <v>638</v>
      </c>
      <c r="K63" s="30">
        <f>+Enero!K63+Febrero!K63+'Marzo '!K63+'Abril '!K63+'Mayo '!K63+Junio!K63+Julio!K63+Agosto!K63+Septiembre!K63+'Octubre '!K63+Noviembre!K63+'Diciembre '!K63</f>
        <v>473</v>
      </c>
      <c r="L63" s="30">
        <f>+Enero!L63+Febrero!L63+'Marzo '!L63+'Abril '!L63+'Mayo '!L63+Junio!L63+Julio!L63+Agosto!L63+Septiembre!L63+'Octubre '!L63+Noviembre!L63+'Diciembre '!L63</f>
        <v>191</v>
      </c>
      <c r="M63" s="30">
        <f>+Enero!M63+Febrero!M63+'Marzo '!M63+'Abril '!M63+'Mayo '!M63+Junio!M63+Julio!M63+Agosto!M63+Septiembre!M63+'Octubre '!M63+Noviembre!M63+'Diciembre '!M63</f>
        <v>17</v>
      </c>
      <c r="N63" s="30">
        <f>+Enero!N63+Febrero!N63+'Marzo '!N63+'Abril '!N63+'Mayo '!N63+Junio!N63+Julio!N63+Agosto!N63+Septiembre!N63+'Octubre '!N63+Noviembre!N63+'Diciembre '!N63</f>
        <v>0</v>
      </c>
      <c r="O63" s="30">
        <f>+Enero!O63+Febrero!O63+'Marzo '!O63+'Abril '!O63+'Mayo '!O63+Junio!O63+Julio!O63+Agosto!O63+Septiembre!O63+'Octubre '!O63+Noviembre!O63+'Diciembre '!O63</f>
        <v>0</v>
      </c>
      <c r="P63" s="30">
        <f>+Enero!P63+Febrero!P63+'Marzo '!P63+'Abril '!P63+'Mayo '!P63+Junio!P63+Julio!P63+Agosto!P63+Septiembre!P63+'Octubre '!P63+Noviembre!P63+'Diciembre '!P63</f>
        <v>0</v>
      </c>
      <c r="Q63" s="30">
        <f>+Enero!Q63+Febrero!Q63+'Marzo '!Q63+'Abril '!Q63+'Mayo '!Q63+Junio!Q63+Julio!Q63+Agosto!Q63+Septiembre!Q63+'Octubre '!Q63+Noviembre!Q63+'Diciembre '!Q63</f>
        <v>0</v>
      </c>
      <c r="R63" s="30">
        <f>+Enero!R63+Febrero!R63+'Marzo '!R63+'Abril '!R63+'Mayo '!R63+Junio!R63+Julio!R63+Agosto!R63+Septiembre!R63+'Octubre '!R63+Noviembre!R63+'Diciembre '!R63</f>
        <v>0</v>
      </c>
      <c r="S63" s="30">
        <f>+Enero!S63+Febrero!S63+'Marzo '!S63+'Abril '!S63+'Mayo '!S63+Junio!S63+Julio!S63+Agosto!S63+Septiembre!S63+'Octubre '!S63+Noviembre!S63+'Diciembre '!S63</f>
        <v>0</v>
      </c>
      <c r="T63" s="30">
        <f>+Enero!T63+Febrero!T63+'Marzo '!T63+'Abril '!T63+'Mayo '!T63+Junio!T63+Julio!T63+Agosto!T63+Septiembre!T63+'Octubre '!T63+Noviembre!T63+'Diciembre '!T63</f>
        <v>0</v>
      </c>
      <c r="U63" s="30">
        <f>+Enero!U63+Febrero!U63+'Marzo '!U63+'Abril '!U63+'Mayo '!U63+Junio!U63+Julio!U63+Agosto!U63+Septiembre!U63+'Octubre '!U63+Noviembre!U63+'Diciembre '!U63</f>
        <v>0</v>
      </c>
      <c r="V63" s="30">
        <f>+Enero!V63+Febrero!V63+'Marzo '!V63+'Abril '!V63+'Mayo '!V63+Junio!V63+Julio!V63+Agosto!V63+Septiembre!V63+'Octubre '!V63+Noviembre!V63+'Diciembre '!V63</f>
        <v>2904</v>
      </c>
      <c r="W63" s="30">
        <f>+Enero!W63+Febrero!W63+'Marzo '!W63+'Abril '!W63+'Mayo '!W63+Junio!W63+Julio!W63+Agosto!W63+Septiembre!W63+'Octubre '!W63+Noviembre!W63+'Diciembre '!W63</f>
        <v>2904</v>
      </c>
      <c r="X63" s="30">
        <f>+Enero!X63+Febrero!X63+'Marzo '!X63+'Abril '!X63+'Mayo '!X63+Junio!X63+Julio!X63+Agosto!X63+Septiembre!X63+'Octubre '!X63+Noviembre!X63+'Diciembre '!X63</f>
        <v>2827</v>
      </c>
      <c r="Y63" s="123" t="str">
        <f t="shared" ref="Y63:Y73" si="19">+BQ63&amp;BR63&amp;BS63&amp;BT63</f>
        <v/>
      </c>
      <c r="Z63" s="124"/>
      <c r="AA63" s="6"/>
      <c r="AB63" s="6"/>
      <c r="AC63" s="6"/>
      <c r="AD63" s="2"/>
      <c r="AE63" s="2"/>
      <c r="AF63" s="3"/>
      <c r="AG63" s="3"/>
      <c r="AH63" s="2"/>
      <c r="AI63" s="125"/>
      <c r="AJ63" s="3"/>
      <c r="AK63" s="2"/>
      <c r="AL63" s="125"/>
      <c r="AM63" s="3"/>
      <c r="AN63" s="3"/>
      <c r="AO63" s="3"/>
      <c r="AP63" s="2"/>
      <c r="AQ63" s="3"/>
      <c r="AR63" s="3"/>
      <c r="AS63" s="3"/>
      <c r="AT63" s="3"/>
      <c r="AU63" s="6"/>
      <c r="BG63" s="6"/>
      <c r="BH63" s="6"/>
      <c r="BI63" s="6"/>
      <c r="BJ63" s="6"/>
      <c r="BK63" s="6"/>
      <c r="BL63" s="6"/>
      <c r="BM63" s="6"/>
      <c r="BN63" s="6"/>
      <c r="BO63" s="6"/>
      <c r="BP63" s="6"/>
      <c r="BQ63" s="49" t="str">
        <f t="shared" ref="BQ63:BQ73" si="20">IF($C63&lt;&gt;($U63+$V63)," El número de consultas según sexo NO puede ser diferente al Total.","")</f>
        <v/>
      </c>
      <c r="BR63" s="49" t="str">
        <f t="shared" ref="BR63:BR73" si="21">IF($C63=0,"",IF(($W63)="",IF($C63="",""," No olvide escribir la columna Beneficiarios."),""))</f>
        <v/>
      </c>
      <c r="BS63" s="49" t="str">
        <f t="shared" ref="BS63:BS73" si="22">IF($C63&lt;($W63)," El número de Beneficiarios NO puede ser mayor que el Total.","")</f>
        <v/>
      </c>
      <c r="BT63" s="49" t="str">
        <f t="shared" ref="BT63:BT73" si="23">IF($C63&lt;($X63)," El número de Controles NO puede ser mayor que el Total.","")</f>
        <v/>
      </c>
      <c r="BU63" s="6"/>
      <c r="BV63" s="6"/>
      <c r="BW63" s="6"/>
      <c r="BX63" s="6"/>
      <c r="BY63" s="126">
        <f t="shared" ref="BY63:BY73" si="24">IF($C63&lt;&gt;($U63+$V63),1,0)</f>
        <v>0</v>
      </c>
      <c r="BZ63" s="126">
        <f t="shared" ref="BZ63:BZ73" si="25">IF($C63&lt;($W63),1,0)</f>
        <v>0</v>
      </c>
      <c r="CA63" s="126">
        <f t="shared" ref="CA63:CA73" si="26">IF($C63=0,"",IF(($W63)="",IF($C63="","",1),0))</f>
        <v>0</v>
      </c>
      <c r="CB63" s="54">
        <f t="shared" ref="CB63:CB73" si="27">IF($C63&lt;($X63),1,0)</f>
        <v>0</v>
      </c>
      <c r="CC63" s="6"/>
      <c r="CZ63" s="16"/>
      <c r="DA63" s="16"/>
    </row>
    <row r="64" spans="1:105" s="15" customFormat="1" ht="15.75" customHeight="1" x14ac:dyDescent="0.15">
      <c r="A64" s="242"/>
      <c r="B64" s="55" t="s">
        <v>113</v>
      </c>
      <c r="C64" s="127">
        <f>SUM(D64:T64)</f>
        <v>3232</v>
      </c>
      <c r="D64" s="30">
        <f>+Enero!D64+Febrero!D64+'Marzo '!D64+'Abril '!D64+'Mayo '!D64+Junio!D64+Julio!D64+Agosto!D64+Septiembre!D64+'Octubre '!D64+Noviembre!D64+'Diciembre '!D64</f>
        <v>4</v>
      </c>
      <c r="E64" s="30">
        <f>+Enero!E64+Febrero!E64+'Marzo '!E64+'Abril '!E64+'Mayo '!E64+Junio!E64+Julio!E64+Agosto!E64+Septiembre!E64+'Octubre '!E64+Noviembre!E64+'Diciembre '!E64</f>
        <v>7</v>
      </c>
      <c r="F64" s="30">
        <f>+Enero!F64+Febrero!F64+'Marzo '!F64+'Abril '!F64+'Mayo '!F64+Junio!F64+Julio!F64+Agosto!F64+Septiembre!F64+'Octubre '!F64+Noviembre!F64+'Diciembre '!F64</f>
        <v>18</v>
      </c>
      <c r="G64" s="30">
        <f>+Enero!G64+Febrero!G64+'Marzo '!G64+'Abril '!G64+'Mayo '!G64+Junio!G64+Julio!G64+Agosto!G64+Septiembre!G64+'Octubre '!G64+Noviembre!G64+'Diciembre '!G64</f>
        <v>387</v>
      </c>
      <c r="H64" s="30">
        <f>+Enero!H64+Febrero!H64+'Marzo '!H64+'Abril '!H64+'Mayo '!H64+Junio!H64+Julio!H64+Agosto!H64+Septiembre!H64+'Octubre '!H64+Noviembre!H64+'Diciembre '!H64</f>
        <v>471</v>
      </c>
      <c r="I64" s="30">
        <f>+Enero!I64+Febrero!I64+'Marzo '!I64+'Abril '!I64+'Mayo '!I64+Junio!I64+Julio!I64+Agosto!I64+Septiembre!I64+'Octubre '!I64+Noviembre!I64+'Diciembre '!I64</f>
        <v>589</v>
      </c>
      <c r="J64" s="30">
        <f>+Enero!J64+Febrero!J64+'Marzo '!J64+'Abril '!J64+'Mayo '!J64+Junio!J64+Julio!J64+Agosto!J64+Septiembre!J64+'Octubre '!J64+Noviembre!J64+'Diciembre '!J64</f>
        <v>649</v>
      </c>
      <c r="K64" s="30">
        <f>+Enero!K64+Febrero!K64+'Marzo '!K64+'Abril '!K64+'Mayo '!K64+Junio!K64+Julio!K64+Agosto!K64+Septiembre!K64+'Octubre '!K64+Noviembre!K64+'Diciembre '!K64</f>
        <v>474</v>
      </c>
      <c r="L64" s="30">
        <f>+Enero!L64+Febrero!L64+'Marzo '!L64+'Abril '!L64+'Mayo '!L64+Junio!L64+Julio!L64+Agosto!L64+Septiembre!L64+'Octubre '!L64+Noviembre!L64+'Diciembre '!L64</f>
        <v>271</v>
      </c>
      <c r="M64" s="30">
        <f>+Enero!M64+Febrero!M64+'Marzo '!M64+'Abril '!M64+'Mayo '!M64+Junio!M64+Julio!M64+Agosto!M64+Septiembre!M64+'Octubre '!M64+Noviembre!M64+'Diciembre '!M64</f>
        <v>139</v>
      </c>
      <c r="N64" s="30">
        <f>+Enero!N64+Febrero!N64+'Marzo '!N64+'Abril '!N64+'Mayo '!N64+Junio!N64+Julio!N64+Agosto!N64+Septiembre!N64+'Octubre '!N64+Noviembre!N64+'Diciembre '!N64</f>
        <v>88</v>
      </c>
      <c r="O64" s="30">
        <f>+Enero!O64+Febrero!O64+'Marzo '!O64+'Abril '!O64+'Mayo '!O64+Junio!O64+Julio!O64+Agosto!O64+Septiembre!O64+'Octubre '!O64+Noviembre!O64+'Diciembre '!O64</f>
        <v>53</v>
      </c>
      <c r="P64" s="30">
        <f>+Enero!P64+Febrero!P64+'Marzo '!P64+'Abril '!P64+'Mayo '!P64+Junio!P64+Julio!P64+Agosto!P64+Septiembre!P64+'Octubre '!P64+Noviembre!P64+'Diciembre '!P64</f>
        <v>37</v>
      </c>
      <c r="Q64" s="30">
        <f>+Enero!Q64+Febrero!Q64+'Marzo '!Q64+'Abril '!Q64+'Mayo '!Q64+Junio!Q64+Julio!Q64+Agosto!Q64+Septiembre!Q64+'Octubre '!Q64+Noviembre!Q64+'Diciembre '!Q64</f>
        <v>29</v>
      </c>
      <c r="R64" s="30">
        <f>+Enero!R64+Febrero!R64+'Marzo '!R64+'Abril '!R64+'Mayo '!R64+Junio!R64+Julio!R64+Agosto!R64+Septiembre!R64+'Octubre '!R64+Noviembre!R64+'Diciembre '!R64</f>
        <v>7</v>
      </c>
      <c r="S64" s="30">
        <f>+Enero!S64+Febrero!S64+'Marzo '!S64+'Abril '!S64+'Mayo '!S64+Junio!S64+Julio!S64+Agosto!S64+Septiembre!S64+'Octubre '!S64+Noviembre!S64+'Diciembre '!S64</f>
        <v>7</v>
      </c>
      <c r="T64" s="30">
        <f>+Enero!T64+Febrero!T64+'Marzo '!T64+'Abril '!T64+'Mayo '!T64+Junio!T64+Julio!T64+Agosto!T64+Septiembre!T64+'Octubre '!T64+Noviembre!T64+'Diciembre '!T64</f>
        <v>2</v>
      </c>
      <c r="U64" s="30">
        <f>+Enero!U64+Febrero!U64+'Marzo '!U64+'Abril '!U64+'Mayo '!U64+Junio!U64+Julio!U64+Agosto!U64+Septiembre!U64+'Octubre '!U64+Noviembre!U64+'Diciembre '!U64</f>
        <v>47</v>
      </c>
      <c r="V64" s="30">
        <f>+Enero!V64+Febrero!V64+'Marzo '!V64+'Abril '!V64+'Mayo '!V64+Junio!V64+Julio!V64+Agosto!V64+Septiembre!V64+'Octubre '!V64+Noviembre!V64+'Diciembre '!V64</f>
        <v>3185</v>
      </c>
      <c r="W64" s="30">
        <f>+Enero!W64+Febrero!W64+'Marzo '!W64+'Abril '!W64+'Mayo '!W64+Junio!W64+Julio!W64+Agosto!W64+Septiembre!W64+'Octubre '!W64+Noviembre!W64+'Diciembre '!W64</f>
        <v>3232</v>
      </c>
      <c r="X64" s="30">
        <f>+Enero!X64+Febrero!X64+'Marzo '!X64+'Abril '!X64+'Mayo '!X64+Junio!X64+Julio!X64+Agosto!X64+Septiembre!X64+'Octubre '!X64+Noviembre!X64+'Diciembre '!X64</f>
        <v>2911</v>
      </c>
      <c r="Y64" s="123" t="str">
        <f t="shared" si="19"/>
        <v/>
      </c>
      <c r="Z64" s="124"/>
      <c r="AA64" s="6"/>
      <c r="AB64" s="6"/>
      <c r="AC64" s="6"/>
      <c r="AD64" s="2"/>
      <c r="AE64" s="2"/>
      <c r="AF64" s="3"/>
      <c r="AG64" s="3"/>
      <c r="AH64" s="2"/>
      <c r="AI64" s="125"/>
      <c r="AJ64" s="3"/>
      <c r="AK64" s="2"/>
      <c r="AL64" s="125"/>
      <c r="AM64" s="3"/>
      <c r="AN64" s="3"/>
      <c r="AO64" s="3"/>
      <c r="AP64" s="2"/>
      <c r="AQ64" s="3"/>
      <c r="AR64" s="3"/>
      <c r="AS64" s="3"/>
      <c r="AT64" s="3"/>
      <c r="AU64" s="6"/>
      <c r="BG64" s="6"/>
      <c r="BH64" s="6"/>
      <c r="BI64" s="6"/>
      <c r="BJ64" s="6"/>
      <c r="BK64" s="6"/>
      <c r="BL64" s="6"/>
      <c r="BM64" s="6"/>
      <c r="BN64" s="6"/>
      <c r="BO64" s="6"/>
      <c r="BP64" s="6"/>
      <c r="BQ64" s="49" t="str">
        <f t="shared" si="20"/>
        <v/>
      </c>
      <c r="BR64" s="49" t="str">
        <f t="shared" si="21"/>
        <v/>
      </c>
      <c r="BS64" s="49" t="str">
        <f t="shared" si="22"/>
        <v/>
      </c>
      <c r="BT64" s="49" t="str">
        <f t="shared" si="23"/>
        <v/>
      </c>
      <c r="BU64" s="6"/>
      <c r="BV64" s="6"/>
      <c r="BW64" s="6"/>
      <c r="BX64" s="6"/>
      <c r="BY64" s="126">
        <f t="shared" si="24"/>
        <v>0</v>
      </c>
      <c r="BZ64" s="126">
        <f t="shared" si="25"/>
        <v>0</v>
      </c>
      <c r="CA64" s="126">
        <f t="shared" si="26"/>
        <v>0</v>
      </c>
      <c r="CB64" s="54">
        <f t="shared" si="27"/>
        <v>0</v>
      </c>
      <c r="CC64" s="6"/>
      <c r="CZ64" s="16"/>
      <c r="DA64" s="16"/>
    </row>
    <row r="65" spans="1:105" s="15" customFormat="1" ht="15" customHeight="1" x14ac:dyDescent="0.15">
      <c r="A65" s="297"/>
      <c r="B65" s="55" t="s">
        <v>114</v>
      </c>
      <c r="C65" s="29">
        <f t="shared" ref="C65:C72" si="28">SUM(D65:T65)</f>
        <v>0</v>
      </c>
      <c r="D65" s="30">
        <f>+Enero!D65+Febrero!D65+'Marzo '!D65+'Abril '!D65+'Mayo '!D65+Junio!D65+Julio!D65+Agosto!D65+Septiembre!D65+'Octubre '!D65+Noviembre!D65+'Diciembre '!D65</f>
        <v>0</v>
      </c>
      <c r="E65" s="30">
        <f>+Enero!E65+Febrero!E65+'Marzo '!E65+'Abril '!E65+'Mayo '!E65+Junio!E65+Julio!E65+Agosto!E65+Septiembre!E65+'Octubre '!E65+Noviembre!E65+'Diciembre '!E65</f>
        <v>0</v>
      </c>
      <c r="F65" s="30">
        <f>+Enero!F65+Febrero!F65+'Marzo '!F65+'Abril '!F65+'Mayo '!F65+Junio!F65+Julio!F65+Agosto!F65+Septiembre!F65+'Octubre '!F65+Noviembre!F65+'Diciembre '!F65</f>
        <v>0</v>
      </c>
      <c r="G65" s="30">
        <f>+Enero!G65+Febrero!G65+'Marzo '!G65+'Abril '!G65+'Mayo '!G65+Junio!G65+Julio!G65+Agosto!G65+Septiembre!G65+'Octubre '!G65+Noviembre!G65+'Diciembre '!G65</f>
        <v>0</v>
      </c>
      <c r="H65" s="30">
        <f>+Enero!H65+Febrero!H65+'Marzo '!H65+'Abril '!H65+'Mayo '!H65+Junio!H65+Julio!H65+Agosto!H65+Septiembre!H65+'Octubre '!H65+Noviembre!H65+'Diciembre '!H65</f>
        <v>0</v>
      </c>
      <c r="I65" s="30">
        <f>+Enero!I65+Febrero!I65+'Marzo '!I65+'Abril '!I65+'Mayo '!I65+Junio!I65+Julio!I65+Agosto!I65+Septiembre!I65+'Octubre '!I65+Noviembre!I65+'Diciembre '!I65</f>
        <v>0</v>
      </c>
      <c r="J65" s="30">
        <f>+Enero!J65+Febrero!J65+'Marzo '!J65+'Abril '!J65+'Mayo '!J65+Junio!J65+Julio!J65+Agosto!J65+Septiembre!J65+'Octubre '!J65+Noviembre!J65+'Diciembre '!J65</f>
        <v>0</v>
      </c>
      <c r="K65" s="30">
        <f>+Enero!K65+Febrero!K65+'Marzo '!K65+'Abril '!K65+'Mayo '!K65+Junio!K65+Julio!K65+Agosto!K65+Septiembre!K65+'Octubre '!K65+Noviembre!K65+'Diciembre '!K65</f>
        <v>0</v>
      </c>
      <c r="L65" s="30">
        <f>+Enero!L65+Febrero!L65+'Marzo '!L65+'Abril '!L65+'Mayo '!L65+Junio!L65+Julio!L65+Agosto!L65+Septiembre!L65+'Octubre '!L65+Noviembre!L65+'Diciembre '!L65</f>
        <v>0</v>
      </c>
      <c r="M65" s="30">
        <f>+Enero!M65+Febrero!M65+'Marzo '!M65+'Abril '!M65+'Mayo '!M65+Junio!M65+Julio!M65+Agosto!M65+Septiembre!M65+'Octubre '!M65+Noviembre!M65+'Diciembre '!M65</f>
        <v>0</v>
      </c>
      <c r="N65" s="30">
        <f>+Enero!N65+Febrero!N65+'Marzo '!N65+'Abril '!N65+'Mayo '!N65+Junio!N65+Julio!N65+Agosto!N65+Septiembre!N65+'Octubre '!N65+Noviembre!N65+'Diciembre '!N65</f>
        <v>0</v>
      </c>
      <c r="O65" s="30">
        <f>+Enero!O65+Febrero!O65+'Marzo '!O65+'Abril '!O65+'Mayo '!O65+Junio!O65+Julio!O65+Agosto!O65+Septiembre!O65+'Octubre '!O65+Noviembre!O65+'Diciembre '!O65</f>
        <v>0</v>
      </c>
      <c r="P65" s="30">
        <f>+Enero!P65+Febrero!P65+'Marzo '!P65+'Abril '!P65+'Mayo '!P65+Junio!P65+Julio!P65+Agosto!P65+Septiembre!P65+'Octubre '!P65+Noviembre!P65+'Diciembre '!P65</f>
        <v>0</v>
      </c>
      <c r="Q65" s="30">
        <f>+Enero!Q65+Febrero!Q65+'Marzo '!Q65+'Abril '!Q65+'Mayo '!Q65+Junio!Q65+Julio!Q65+Agosto!Q65+Septiembre!Q65+'Octubre '!Q65+Noviembre!Q65+'Diciembre '!Q65</f>
        <v>0</v>
      </c>
      <c r="R65" s="30">
        <f>+Enero!R65+Febrero!R65+'Marzo '!R65+'Abril '!R65+'Mayo '!R65+Junio!R65+Julio!R65+Agosto!R65+Septiembre!R65+'Octubre '!R65+Noviembre!R65+'Diciembre '!R65</f>
        <v>0</v>
      </c>
      <c r="S65" s="30">
        <f>+Enero!S65+Febrero!S65+'Marzo '!S65+'Abril '!S65+'Mayo '!S65+Junio!S65+Julio!S65+Agosto!S65+Septiembre!S65+'Octubre '!S65+Noviembre!S65+'Diciembre '!S65</f>
        <v>0</v>
      </c>
      <c r="T65" s="30">
        <f>+Enero!T65+Febrero!T65+'Marzo '!T65+'Abril '!T65+'Mayo '!T65+Junio!T65+Julio!T65+Agosto!T65+Septiembre!T65+'Octubre '!T65+Noviembre!T65+'Diciembre '!T65</f>
        <v>0</v>
      </c>
      <c r="U65" s="30">
        <f>+Enero!U65+Febrero!U65+'Marzo '!U65+'Abril '!U65+'Mayo '!U65+Junio!U65+Julio!U65+Agosto!U65+Septiembre!U65+'Octubre '!U65+Noviembre!U65+'Diciembre '!U65</f>
        <v>0</v>
      </c>
      <c r="V65" s="30">
        <f>+Enero!V65+Febrero!V65+'Marzo '!V65+'Abril '!V65+'Mayo '!V65+Junio!V65+Julio!V65+Agosto!V65+Septiembre!V65+'Octubre '!V65+Noviembre!V65+'Diciembre '!V65</f>
        <v>0</v>
      </c>
      <c r="W65" s="30">
        <f>+Enero!W65+Febrero!W65+'Marzo '!W65+'Abril '!W65+'Mayo '!W65+Junio!W65+Julio!W65+Agosto!W65+Septiembre!W65+'Octubre '!W65+Noviembre!W65+'Diciembre '!W65</f>
        <v>0</v>
      </c>
      <c r="X65" s="30">
        <f>+Enero!X65+Febrero!X65+'Marzo '!X65+'Abril '!X65+'Mayo '!X65+Junio!X65+Julio!X65+Agosto!X65+Septiembre!X65+'Octubre '!X65+Noviembre!X65+'Diciembre '!X65</f>
        <v>0</v>
      </c>
      <c r="Y65" s="123" t="str">
        <f t="shared" si="19"/>
        <v/>
      </c>
      <c r="Z65" s="124"/>
      <c r="AA65" s="6"/>
      <c r="AB65" s="6"/>
      <c r="AC65" s="6"/>
      <c r="AD65" s="2"/>
      <c r="AE65" s="2"/>
      <c r="AF65" s="3"/>
      <c r="AG65" s="3"/>
      <c r="AH65" s="2"/>
      <c r="AI65" s="125"/>
      <c r="AJ65" s="3"/>
      <c r="AK65" s="2"/>
      <c r="AL65" s="125"/>
      <c r="AM65" s="3"/>
      <c r="AN65" s="3"/>
      <c r="AO65" s="3"/>
      <c r="AP65" s="2"/>
      <c r="AQ65" s="3"/>
      <c r="AR65" s="3"/>
      <c r="AS65" s="3"/>
      <c r="AT65" s="3"/>
      <c r="AU65" s="6"/>
      <c r="BG65" s="6"/>
      <c r="BH65" s="6"/>
      <c r="BI65" s="6"/>
      <c r="BJ65" s="6"/>
      <c r="BK65" s="6"/>
      <c r="BL65" s="6"/>
      <c r="BM65" s="6"/>
      <c r="BN65" s="6"/>
      <c r="BO65" s="6"/>
      <c r="BP65" s="6"/>
      <c r="BQ65" s="49" t="str">
        <f t="shared" si="20"/>
        <v/>
      </c>
      <c r="BR65" s="49" t="str">
        <f t="shared" si="21"/>
        <v/>
      </c>
      <c r="BS65" s="49" t="str">
        <f t="shared" si="22"/>
        <v/>
      </c>
      <c r="BT65" s="49" t="str">
        <f t="shared" si="23"/>
        <v/>
      </c>
      <c r="BU65" s="6"/>
      <c r="BV65" s="6"/>
      <c r="BW65" s="6"/>
      <c r="BX65" s="6"/>
      <c r="BY65" s="126">
        <f t="shared" si="24"/>
        <v>0</v>
      </c>
      <c r="BZ65" s="126">
        <f t="shared" si="25"/>
        <v>0</v>
      </c>
      <c r="CA65" s="126" t="str">
        <f t="shared" si="26"/>
        <v/>
      </c>
      <c r="CB65" s="54">
        <f t="shared" si="27"/>
        <v>0</v>
      </c>
      <c r="CC65" s="6"/>
      <c r="CZ65" s="16"/>
      <c r="DA65" s="16"/>
    </row>
    <row r="66" spans="1:105" s="15" customFormat="1" ht="15.75" customHeight="1" x14ac:dyDescent="0.15">
      <c r="A66" s="284" t="s">
        <v>115</v>
      </c>
      <c r="B66" s="285"/>
      <c r="C66" s="127">
        <f t="shared" si="28"/>
        <v>4906</v>
      </c>
      <c r="D66" s="30">
        <f>+Enero!D66+Febrero!D66+'Marzo '!D66+'Abril '!D66+'Mayo '!D66+Junio!D66+Julio!D66+Agosto!D66+Septiembre!D66+'Octubre '!D66+Noviembre!D66+'Diciembre '!D66</f>
        <v>939</v>
      </c>
      <c r="E66" s="30">
        <f>+Enero!E66+Febrero!E66+'Marzo '!E66+'Abril '!E66+'Mayo '!E66+Junio!E66+Julio!E66+Agosto!E66+Septiembre!E66+'Octubre '!E66+Noviembre!E66+'Diciembre '!E66</f>
        <v>399</v>
      </c>
      <c r="F66" s="30">
        <f>+Enero!F66+Febrero!F66+'Marzo '!F66+'Abril '!F66+'Mayo '!F66+Junio!F66+Julio!F66+Agosto!F66+Septiembre!F66+'Octubre '!F66+Noviembre!F66+'Diciembre '!F66</f>
        <v>352</v>
      </c>
      <c r="G66" s="30">
        <f>+Enero!G66+Febrero!G66+'Marzo '!G66+'Abril '!G66+'Mayo '!G66+Junio!G66+Julio!G66+Agosto!G66+Septiembre!G66+'Octubre '!G66+Noviembre!G66+'Diciembre '!G66</f>
        <v>205</v>
      </c>
      <c r="H66" s="30">
        <f>+Enero!H66+Febrero!H66+'Marzo '!H66+'Abril '!H66+'Mayo '!H66+Junio!H66+Julio!H66+Agosto!H66+Septiembre!H66+'Octubre '!H66+Noviembre!H66+'Diciembre '!H66</f>
        <v>86</v>
      </c>
      <c r="I66" s="30">
        <f>+Enero!I66+Febrero!I66+'Marzo '!I66+'Abril '!I66+'Mayo '!I66+Junio!I66+Julio!I66+Agosto!I66+Septiembre!I66+'Octubre '!I66+Noviembre!I66+'Diciembre '!I66</f>
        <v>130</v>
      </c>
      <c r="J66" s="30">
        <f>+Enero!J66+Febrero!J66+'Marzo '!J66+'Abril '!J66+'Mayo '!J66+Junio!J66+Julio!J66+Agosto!J66+Septiembre!J66+'Octubre '!J66+Noviembre!J66+'Diciembre '!J66</f>
        <v>141</v>
      </c>
      <c r="K66" s="30">
        <f>+Enero!K66+Febrero!K66+'Marzo '!K66+'Abril '!K66+'Mayo '!K66+Junio!K66+Julio!K66+Agosto!K66+Septiembre!K66+'Octubre '!K66+Noviembre!K66+'Diciembre '!K66</f>
        <v>129</v>
      </c>
      <c r="L66" s="30">
        <f>+Enero!L66+Febrero!L66+'Marzo '!L66+'Abril '!L66+'Mayo '!L66+Junio!L66+Julio!L66+Agosto!L66+Septiembre!L66+'Octubre '!L66+Noviembre!L66+'Diciembre '!L66</f>
        <v>194</v>
      </c>
      <c r="M66" s="30">
        <f>+Enero!M66+Febrero!M66+'Marzo '!M66+'Abril '!M66+'Mayo '!M66+Junio!M66+Julio!M66+Agosto!M66+Septiembre!M66+'Octubre '!M66+Noviembre!M66+'Diciembre '!M66</f>
        <v>194</v>
      </c>
      <c r="N66" s="30">
        <f>+Enero!N66+Febrero!N66+'Marzo '!N66+'Abril '!N66+'Mayo '!N66+Junio!N66+Julio!N66+Agosto!N66+Septiembre!N66+'Octubre '!N66+Noviembre!N66+'Diciembre '!N66</f>
        <v>218</v>
      </c>
      <c r="O66" s="30">
        <f>+Enero!O66+Febrero!O66+'Marzo '!O66+'Abril '!O66+'Mayo '!O66+Junio!O66+Julio!O66+Agosto!O66+Septiembre!O66+'Octubre '!O66+Noviembre!O66+'Diciembre '!O66</f>
        <v>265</v>
      </c>
      <c r="P66" s="30">
        <f>+Enero!P66+Febrero!P66+'Marzo '!P66+'Abril '!P66+'Mayo '!P66+Junio!P66+Julio!P66+Agosto!P66+Septiembre!P66+'Octubre '!P66+Noviembre!P66+'Diciembre '!P66</f>
        <v>288</v>
      </c>
      <c r="Q66" s="30">
        <f>+Enero!Q66+Febrero!Q66+'Marzo '!Q66+'Abril '!Q66+'Mayo '!Q66+Junio!Q66+Julio!Q66+Agosto!Q66+Septiembre!Q66+'Octubre '!Q66+Noviembre!Q66+'Diciembre '!Q66</f>
        <v>333</v>
      </c>
      <c r="R66" s="30">
        <f>+Enero!R66+Febrero!R66+'Marzo '!R66+'Abril '!R66+'Mayo '!R66+Junio!R66+Julio!R66+Agosto!R66+Septiembre!R66+'Octubre '!R66+Noviembre!R66+'Diciembre '!R66</f>
        <v>308</v>
      </c>
      <c r="S66" s="30">
        <f>+Enero!S66+Febrero!S66+'Marzo '!S66+'Abril '!S66+'Mayo '!S66+Junio!S66+Julio!S66+Agosto!S66+Septiembre!S66+'Octubre '!S66+Noviembre!S66+'Diciembre '!S66</f>
        <v>295</v>
      </c>
      <c r="T66" s="30">
        <f>+Enero!T66+Febrero!T66+'Marzo '!T66+'Abril '!T66+'Mayo '!T66+Junio!T66+Julio!T66+Agosto!T66+Septiembre!T66+'Octubre '!T66+Noviembre!T66+'Diciembre '!T66</f>
        <v>430</v>
      </c>
      <c r="U66" s="30">
        <f>+Enero!U66+Febrero!U66+'Marzo '!U66+'Abril '!U66+'Mayo '!U66+Junio!U66+Julio!U66+Agosto!U66+Septiembre!U66+'Octubre '!U66+Noviembre!U66+'Diciembre '!U66</f>
        <v>1926</v>
      </c>
      <c r="V66" s="30">
        <f>+Enero!V66+Febrero!V66+'Marzo '!V66+'Abril '!V66+'Mayo '!V66+Junio!V66+Julio!V66+Agosto!V66+Septiembre!V66+'Octubre '!V66+Noviembre!V66+'Diciembre '!V66</f>
        <v>2980</v>
      </c>
      <c r="W66" s="30">
        <f>+Enero!W66+Febrero!W66+'Marzo '!W66+'Abril '!W66+'Mayo '!W66+Junio!W66+Julio!W66+Agosto!W66+Septiembre!W66+'Octubre '!W66+Noviembre!W66+'Diciembre '!W66</f>
        <v>4906</v>
      </c>
      <c r="X66" s="30">
        <f>+Enero!X66+Febrero!X66+'Marzo '!X66+'Abril '!X66+'Mayo '!X66+Junio!X66+Julio!X66+Agosto!X66+Septiembre!X66+'Octubre '!X66+Noviembre!X66+'Diciembre '!X66</f>
        <v>4269</v>
      </c>
      <c r="Y66" s="123" t="str">
        <f t="shared" si="19"/>
        <v/>
      </c>
      <c r="Z66" s="124"/>
      <c r="AA66" s="6"/>
      <c r="AB66" s="6"/>
      <c r="AC66" s="6"/>
      <c r="AD66" s="2"/>
      <c r="AE66" s="2"/>
      <c r="AF66" s="3"/>
      <c r="AG66" s="3"/>
      <c r="AH66" s="2"/>
      <c r="AI66" s="125"/>
      <c r="AJ66" s="3"/>
      <c r="AK66" s="2"/>
      <c r="AL66" s="125"/>
      <c r="AM66" s="3"/>
      <c r="AN66" s="3"/>
      <c r="AO66" s="3"/>
      <c r="AP66" s="2"/>
      <c r="AQ66" s="3"/>
      <c r="AR66" s="3"/>
      <c r="AS66" s="3"/>
      <c r="AT66" s="3"/>
      <c r="AU66" s="6"/>
      <c r="BG66" s="6"/>
      <c r="BH66" s="6"/>
      <c r="BI66" s="6"/>
      <c r="BJ66" s="6"/>
      <c r="BK66" s="6"/>
      <c r="BL66" s="6"/>
      <c r="BM66" s="6"/>
      <c r="BN66" s="6"/>
      <c r="BO66" s="6"/>
      <c r="BP66" s="6"/>
      <c r="BQ66" s="49" t="str">
        <f t="shared" si="20"/>
        <v/>
      </c>
      <c r="BR66" s="49" t="str">
        <f t="shared" si="21"/>
        <v/>
      </c>
      <c r="BS66" s="49" t="str">
        <f t="shared" si="22"/>
        <v/>
      </c>
      <c r="BT66" s="49" t="str">
        <f t="shared" si="23"/>
        <v/>
      </c>
      <c r="BU66" s="6"/>
      <c r="BV66" s="6"/>
      <c r="BW66" s="6"/>
      <c r="BX66" s="6"/>
      <c r="BY66" s="126">
        <f t="shared" si="24"/>
        <v>0</v>
      </c>
      <c r="BZ66" s="126">
        <f t="shared" si="25"/>
        <v>0</v>
      </c>
      <c r="CA66" s="126">
        <f t="shared" si="26"/>
        <v>0</v>
      </c>
      <c r="CB66" s="54">
        <f t="shared" si="27"/>
        <v>0</v>
      </c>
      <c r="CC66" s="6"/>
      <c r="CZ66" s="16"/>
      <c r="DA66" s="16"/>
    </row>
    <row r="67" spans="1:105" s="15" customFormat="1" ht="15" customHeight="1" x14ac:dyDescent="0.15">
      <c r="A67" s="284" t="s">
        <v>116</v>
      </c>
      <c r="B67" s="285"/>
      <c r="C67" s="36">
        <f t="shared" si="28"/>
        <v>0</v>
      </c>
      <c r="D67" s="30">
        <f>+Enero!D67+Febrero!D67+'Marzo '!D67+'Abril '!D67+'Mayo '!D67+Junio!D67+Julio!D67+Agosto!D67+Septiembre!D67+'Octubre '!D67+Noviembre!D67+'Diciembre '!D67</f>
        <v>0</v>
      </c>
      <c r="E67" s="30">
        <f>+Enero!E67+Febrero!E67+'Marzo '!E67+'Abril '!E67+'Mayo '!E67+Junio!E67+Julio!E67+Agosto!E67+Septiembre!E67+'Octubre '!E67+Noviembre!E67+'Diciembre '!E67</f>
        <v>0</v>
      </c>
      <c r="F67" s="30">
        <f>+Enero!F67+Febrero!F67+'Marzo '!F67+'Abril '!F67+'Mayo '!F67+Junio!F67+Julio!F67+Agosto!F67+Septiembre!F67+'Octubre '!F67+Noviembre!F67+'Diciembre '!F67</f>
        <v>0</v>
      </c>
      <c r="G67" s="30">
        <f>+Enero!G67+Febrero!G67+'Marzo '!G67+'Abril '!G67+'Mayo '!G67+Junio!G67+Julio!G67+Agosto!G67+Septiembre!G67+'Octubre '!G67+Noviembre!G67+'Diciembre '!G67</f>
        <v>0</v>
      </c>
      <c r="H67" s="30">
        <f>+Enero!H67+Febrero!H67+'Marzo '!H67+'Abril '!H67+'Mayo '!H67+Junio!H67+Julio!H67+Agosto!H67+Septiembre!H67+'Octubre '!H67+Noviembre!H67+'Diciembre '!H67</f>
        <v>0</v>
      </c>
      <c r="I67" s="30">
        <f>+Enero!I67+Febrero!I67+'Marzo '!I67+'Abril '!I67+'Mayo '!I67+Junio!I67+Julio!I67+Agosto!I67+Septiembre!I67+'Octubre '!I67+Noviembre!I67+'Diciembre '!I67</f>
        <v>0</v>
      </c>
      <c r="J67" s="30">
        <f>+Enero!J67+Febrero!J67+'Marzo '!J67+'Abril '!J67+'Mayo '!J67+Junio!J67+Julio!J67+Agosto!J67+Septiembre!J67+'Octubre '!J67+Noviembre!J67+'Diciembre '!J67</f>
        <v>0</v>
      </c>
      <c r="K67" s="30">
        <f>+Enero!K67+Febrero!K67+'Marzo '!K67+'Abril '!K67+'Mayo '!K67+Junio!K67+Julio!K67+Agosto!K67+Septiembre!K67+'Octubre '!K67+Noviembre!K67+'Diciembre '!K67</f>
        <v>0</v>
      </c>
      <c r="L67" s="30">
        <f>+Enero!L67+Febrero!L67+'Marzo '!L67+'Abril '!L67+'Mayo '!L67+Junio!L67+Julio!L67+Agosto!L67+Septiembre!L67+'Octubre '!L67+Noviembre!L67+'Diciembre '!L67</f>
        <v>0</v>
      </c>
      <c r="M67" s="30">
        <f>+Enero!M67+Febrero!M67+'Marzo '!M67+'Abril '!M67+'Mayo '!M67+Junio!M67+Julio!M67+Agosto!M67+Septiembre!M67+'Octubre '!M67+Noviembre!M67+'Diciembre '!M67</f>
        <v>0</v>
      </c>
      <c r="N67" s="30">
        <f>+Enero!N67+Febrero!N67+'Marzo '!N67+'Abril '!N67+'Mayo '!N67+Junio!N67+Julio!N67+Agosto!N67+Septiembre!N67+'Octubre '!N67+Noviembre!N67+'Diciembre '!N67</f>
        <v>0</v>
      </c>
      <c r="O67" s="30">
        <f>+Enero!O67+Febrero!O67+'Marzo '!O67+'Abril '!O67+'Mayo '!O67+Junio!O67+Julio!O67+Agosto!O67+Septiembre!O67+'Octubre '!O67+Noviembre!O67+'Diciembre '!O67</f>
        <v>0</v>
      </c>
      <c r="P67" s="30">
        <f>+Enero!P67+Febrero!P67+'Marzo '!P67+'Abril '!P67+'Mayo '!P67+Junio!P67+Julio!P67+Agosto!P67+Septiembre!P67+'Octubre '!P67+Noviembre!P67+'Diciembre '!P67</f>
        <v>0</v>
      </c>
      <c r="Q67" s="30">
        <f>+Enero!Q67+Febrero!Q67+'Marzo '!Q67+'Abril '!Q67+'Mayo '!Q67+Junio!Q67+Julio!Q67+Agosto!Q67+Septiembre!Q67+'Octubre '!Q67+Noviembre!Q67+'Diciembre '!Q67</f>
        <v>0</v>
      </c>
      <c r="R67" s="30">
        <f>+Enero!R67+Febrero!R67+'Marzo '!R67+'Abril '!R67+'Mayo '!R67+Junio!R67+Julio!R67+Agosto!R67+Septiembre!R67+'Octubre '!R67+Noviembre!R67+'Diciembre '!R67</f>
        <v>0</v>
      </c>
      <c r="S67" s="30">
        <f>+Enero!S67+Febrero!S67+'Marzo '!S67+'Abril '!S67+'Mayo '!S67+Junio!S67+Julio!S67+Agosto!S67+Septiembre!S67+'Octubre '!S67+Noviembre!S67+'Diciembre '!S67</f>
        <v>0</v>
      </c>
      <c r="T67" s="30">
        <f>+Enero!T67+Febrero!T67+'Marzo '!T67+'Abril '!T67+'Mayo '!T67+Junio!T67+Julio!T67+Agosto!T67+Septiembre!T67+'Octubre '!T67+Noviembre!T67+'Diciembre '!T67</f>
        <v>0</v>
      </c>
      <c r="U67" s="30">
        <f>+Enero!U67+Febrero!U67+'Marzo '!U67+'Abril '!U67+'Mayo '!U67+Junio!U67+Julio!U67+Agosto!U67+Septiembre!U67+'Octubre '!U67+Noviembre!U67+'Diciembre '!U67</f>
        <v>0</v>
      </c>
      <c r="V67" s="30">
        <f>+Enero!V67+Febrero!V67+'Marzo '!V67+'Abril '!V67+'Mayo '!V67+Junio!V67+Julio!V67+Agosto!V67+Septiembre!V67+'Octubre '!V67+Noviembre!V67+'Diciembre '!V67</f>
        <v>0</v>
      </c>
      <c r="W67" s="30">
        <f>+Enero!W67+Febrero!W67+'Marzo '!W67+'Abril '!W67+'Mayo '!W67+Junio!W67+Julio!W67+Agosto!W67+Septiembre!W67+'Octubre '!W67+Noviembre!W67+'Diciembre '!W67</f>
        <v>0</v>
      </c>
      <c r="X67" s="30">
        <f>+Enero!X67+Febrero!X67+'Marzo '!X67+'Abril '!X67+'Mayo '!X67+Junio!X67+Julio!X67+Agosto!X67+Septiembre!X67+'Octubre '!X67+Noviembre!X67+'Diciembre '!X67</f>
        <v>0</v>
      </c>
      <c r="Y67" s="123" t="str">
        <f t="shared" si="19"/>
        <v/>
      </c>
      <c r="Z67" s="124"/>
      <c r="AA67" s="6"/>
      <c r="AB67" s="6"/>
      <c r="AC67" s="6"/>
      <c r="AD67" s="2"/>
      <c r="AE67" s="2"/>
      <c r="AF67" s="3"/>
      <c r="AG67" s="3"/>
      <c r="AH67" s="2"/>
      <c r="AI67" s="125"/>
      <c r="AJ67" s="3"/>
      <c r="AK67" s="2"/>
      <c r="AL67" s="125"/>
      <c r="AM67" s="3"/>
      <c r="AN67" s="3"/>
      <c r="AO67" s="3"/>
      <c r="AP67" s="2"/>
      <c r="AQ67" s="3"/>
      <c r="AR67" s="3"/>
      <c r="AS67" s="3"/>
      <c r="AT67" s="3"/>
      <c r="AU67" s="6"/>
      <c r="BG67" s="6"/>
      <c r="BH67" s="6"/>
      <c r="BI67" s="6"/>
      <c r="BJ67" s="6"/>
      <c r="BK67" s="6"/>
      <c r="BL67" s="6"/>
      <c r="BM67" s="6"/>
      <c r="BN67" s="6"/>
      <c r="BO67" s="6"/>
      <c r="BP67" s="6"/>
      <c r="BQ67" s="49" t="str">
        <f t="shared" si="20"/>
        <v/>
      </c>
      <c r="BR67" s="49" t="str">
        <f t="shared" si="21"/>
        <v/>
      </c>
      <c r="BS67" s="49" t="str">
        <f t="shared" si="22"/>
        <v/>
      </c>
      <c r="BT67" s="49" t="str">
        <f t="shared" si="23"/>
        <v/>
      </c>
      <c r="BU67" s="6"/>
      <c r="BV67" s="6"/>
      <c r="BW67" s="6"/>
      <c r="BX67" s="6"/>
      <c r="BY67" s="126">
        <f t="shared" si="24"/>
        <v>0</v>
      </c>
      <c r="BZ67" s="126">
        <f t="shared" si="25"/>
        <v>0</v>
      </c>
      <c r="CA67" s="126" t="str">
        <f t="shared" si="26"/>
        <v/>
      </c>
      <c r="CB67" s="54">
        <f t="shared" si="27"/>
        <v>0</v>
      </c>
      <c r="CC67" s="6"/>
      <c r="CZ67" s="16"/>
      <c r="DA67" s="16"/>
    </row>
    <row r="68" spans="1:105" s="15" customFormat="1" ht="18" customHeight="1" x14ac:dyDescent="0.15">
      <c r="A68" s="298" t="s">
        <v>117</v>
      </c>
      <c r="B68" s="299"/>
      <c r="C68" s="127">
        <f t="shared" si="28"/>
        <v>1415</v>
      </c>
      <c r="D68" s="30">
        <f>+Enero!D68+Febrero!D68+'Marzo '!D68+'Abril '!D68+'Mayo '!D68+Junio!D68+Julio!D68+Agosto!D68+Septiembre!D68+'Octubre '!D68+Noviembre!D68+'Diciembre '!D68</f>
        <v>355</v>
      </c>
      <c r="E68" s="30">
        <f>+Enero!E68+Febrero!E68+'Marzo '!E68+'Abril '!E68+'Mayo '!E68+Junio!E68+Julio!E68+Agosto!E68+Septiembre!E68+'Octubre '!E68+Noviembre!E68+'Diciembre '!E68</f>
        <v>439</v>
      </c>
      <c r="F68" s="30">
        <f>+Enero!F68+Febrero!F68+'Marzo '!F68+'Abril '!F68+'Mayo '!F68+Junio!F68+Julio!F68+Agosto!F68+Septiembre!F68+'Octubre '!F68+Noviembre!F68+'Diciembre '!F68</f>
        <v>90</v>
      </c>
      <c r="G68" s="30">
        <f>+Enero!G68+Febrero!G68+'Marzo '!G68+'Abril '!G68+'Mayo '!G68+Junio!G68+Julio!G68+Agosto!G68+Septiembre!G68+'Octubre '!G68+Noviembre!G68+'Diciembre '!G68</f>
        <v>15</v>
      </c>
      <c r="H68" s="30">
        <f>+Enero!H68+Febrero!H68+'Marzo '!H68+'Abril '!H68+'Mayo '!H68+Junio!H68+Julio!H68+Agosto!H68+Septiembre!H68+'Octubre '!H68+Noviembre!H68+'Diciembre '!H68</f>
        <v>9</v>
      </c>
      <c r="I68" s="30">
        <f>+Enero!I68+Febrero!I68+'Marzo '!I68+'Abril '!I68+'Mayo '!I68+Junio!I68+Julio!I68+Agosto!I68+Septiembre!I68+'Octubre '!I68+Noviembre!I68+'Diciembre '!I68</f>
        <v>3</v>
      </c>
      <c r="J68" s="30">
        <f>+Enero!J68+Febrero!J68+'Marzo '!J68+'Abril '!J68+'Mayo '!J68+Junio!J68+Julio!J68+Agosto!J68+Septiembre!J68+'Octubre '!J68+Noviembre!J68+'Diciembre '!J68</f>
        <v>9</v>
      </c>
      <c r="K68" s="30">
        <f>+Enero!K68+Febrero!K68+'Marzo '!K68+'Abril '!K68+'Mayo '!K68+Junio!K68+Julio!K68+Agosto!K68+Septiembre!K68+'Octubre '!K68+Noviembre!K68+'Diciembre '!K68</f>
        <v>20</v>
      </c>
      <c r="L68" s="30">
        <f>+Enero!L68+Febrero!L68+'Marzo '!L68+'Abril '!L68+'Mayo '!L68+Junio!L68+Julio!L68+Agosto!L68+Septiembre!L68+'Octubre '!L68+Noviembre!L68+'Diciembre '!L68</f>
        <v>46</v>
      </c>
      <c r="M68" s="30">
        <f>+Enero!M68+Febrero!M68+'Marzo '!M68+'Abril '!M68+'Mayo '!M68+Junio!M68+Julio!M68+Agosto!M68+Septiembre!M68+'Octubre '!M68+Noviembre!M68+'Diciembre '!M68</f>
        <v>9</v>
      </c>
      <c r="N68" s="30">
        <f>+Enero!N68+Febrero!N68+'Marzo '!N68+'Abril '!N68+'Mayo '!N68+Junio!N68+Julio!N68+Agosto!N68+Septiembre!N68+'Octubre '!N68+Noviembre!N68+'Diciembre '!N68</f>
        <v>38</v>
      </c>
      <c r="O68" s="30">
        <f>+Enero!O68+Febrero!O68+'Marzo '!O68+'Abril '!O68+'Mayo '!O68+Junio!O68+Julio!O68+Agosto!O68+Septiembre!O68+'Octubre '!O68+Noviembre!O68+'Diciembre '!O68</f>
        <v>49</v>
      </c>
      <c r="P68" s="30">
        <f>+Enero!P68+Febrero!P68+'Marzo '!P68+'Abril '!P68+'Mayo '!P68+Junio!P68+Julio!P68+Agosto!P68+Septiembre!P68+'Octubre '!P68+Noviembre!P68+'Diciembre '!P68</f>
        <v>34</v>
      </c>
      <c r="Q68" s="30">
        <f>+Enero!Q68+Febrero!Q68+'Marzo '!Q68+'Abril '!Q68+'Mayo '!Q68+Junio!Q68+Julio!Q68+Agosto!Q68+Septiembre!Q68+'Octubre '!Q68+Noviembre!Q68+'Diciembre '!Q68</f>
        <v>101</v>
      </c>
      <c r="R68" s="30">
        <f>+Enero!R68+Febrero!R68+'Marzo '!R68+'Abril '!R68+'Mayo '!R68+Junio!R68+Julio!R68+Agosto!R68+Septiembre!R68+'Octubre '!R68+Noviembre!R68+'Diciembre '!R68</f>
        <v>36</v>
      </c>
      <c r="S68" s="30">
        <f>+Enero!S68+Febrero!S68+'Marzo '!S68+'Abril '!S68+'Mayo '!S68+Junio!S68+Julio!S68+Agosto!S68+Septiembre!S68+'Octubre '!S68+Noviembre!S68+'Diciembre '!S68</f>
        <v>43</v>
      </c>
      <c r="T68" s="30">
        <f>+Enero!T68+Febrero!T68+'Marzo '!T68+'Abril '!T68+'Mayo '!T68+Junio!T68+Julio!T68+Agosto!T68+Septiembre!T68+'Octubre '!T68+Noviembre!T68+'Diciembre '!T68</f>
        <v>119</v>
      </c>
      <c r="U68" s="30">
        <f>+Enero!U68+Febrero!U68+'Marzo '!U68+'Abril '!U68+'Mayo '!U68+Junio!U68+Julio!U68+Agosto!U68+Septiembre!U68+'Octubre '!U68+Noviembre!U68+'Diciembre '!U68</f>
        <v>879</v>
      </c>
      <c r="V68" s="30">
        <f>+Enero!V68+Febrero!V68+'Marzo '!V68+'Abril '!V68+'Mayo '!V68+Junio!V68+Julio!V68+Agosto!V68+Septiembre!V68+'Octubre '!V68+Noviembre!V68+'Diciembre '!V68</f>
        <v>536</v>
      </c>
      <c r="W68" s="30">
        <f>+Enero!W68+Febrero!W68+'Marzo '!W68+'Abril '!W68+'Mayo '!W68+Junio!W68+Julio!W68+Agosto!W68+Septiembre!W68+'Octubre '!W68+Noviembre!W68+'Diciembre '!W68</f>
        <v>1415</v>
      </c>
      <c r="X68" s="30">
        <f>+Enero!X68+Febrero!X68+'Marzo '!X68+'Abril '!X68+'Mayo '!X68+Junio!X68+Julio!X68+Agosto!X68+Septiembre!X68+'Octubre '!X68+Noviembre!X68+'Diciembre '!X68</f>
        <v>1152</v>
      </c>
      <c r="Y68" s="123" t="str">
        <f t="shared" si="19"/>
        <v/>
      </c>
      <c r="Z68" s="124"/>
      <c r="AA68" s="6"/>
      <c r="AB68" s="6"/>
      <c r="AC68" s="6"/>
      <c r="AD68" s="2"/>
      <c r="AE68" s="2"/>
      <c r="AF68" s="3"/>
      <c r="AG68" s="3"/>
      <c r="AH68" s="2"/>
      <c r="AI68" s="125"/>
      <c r="AJ68" s="3"/>
      <c r="AK68" s="2"/>
      <c r="AL68" s="125"/>
      <c r="AM68" s="3"/>
      <c r="AN68" s="3"/>
      <c r="AO68" s="3"/>
      <c r="AP68" s="2"/>
      <c r="AQ68" s="3"/>
      <c r="AR68" s="3"/>
      <c r="AS68" s="3"/>
      <c r="AT68" s="3"/>
      <c r="AU68" s="6"/>
      <c r="BG68" s="6"/>
      <c r="BH68" s="6"/>
      <c r="BI68" s="6"/>
      <c r="BJ68" s="6"/>
      <c r="BK68" s="6"/>
      <c r="BL68" s="6"/>
      <c r="BM68" s="6"/>
      <c r="BN68" s="6"/>
      <c r="BO68" s="6"/>
      <c r="BP68" s="6"/>
      <c r="BQ68" s="49" t="str">
        <f t="shared" si="20"/>
        <v/>
      </c>
      <c r="BR68" s="49" t="str">
        <f t="shared" si="21"/>
        <v/>
      </c>
      <c r="BS68" s="49" t="str">
        <f t="shared" si="22"/>
        <v/>
      </c>
      <c r="BT68" s="49" t="str">
        <f t="shared" si="23"/>
        <v/>
      </c>
      <c r="BU68" s="6"/>
      <c r="BV68" s="6"/>
      <c r="BW68" s="6"/>
      <c r="BX68" s="6"/>
      <c r="BY68" s="126">
        <f t="shared" si="24"/>
        <v>0</v>
      </c>
      <c r="BZ68" s="126">
        <f t="shared" si="25"/>
        <v>0</v>
      </c>
      <c r="CA68" s="126">
        <f t="shared" si="26"/>
        <v>0</v>
      </c>
      <c r="CB68" s="54">
        <f t="shared" si="27"/>
        <v>0</v>
      </c>
      <c r="CC68" s="6"/>
      <c r="CZ68" s="16"/>
      <c r="DA68" s="16"/>
    </row>
    <row r="69" spans="1:105" s="15" customFormat="1" ht="12.75" customHeight="1" x14ac:dyDescent="0.15">
      <c r="A69" s="292" t="s">
        <v>118</v>
      </c>
      <c r="B69" s="293"/>
      <c r="C69" s="36">
        <f t="shared" si="28"/>
        <v>0</v>
      </c>
      <c r="D69" s="30">
        <f>+Enero!D69+Febrero!D69+'Marzo '!D69+'Abril '!D69+'Mayo '!D69+Junio!D69+Julio!D69+Agosto!D69+Septiembre!D69+'Octubre '!D69+Noviembre!D69+'Diciembre '!D69</f>
        <v>0</v>
      </c>
      <c r="E69" s="30">
        <f>+Enero!E69+Febrero!E69+'Marzo '!E69+'Abril '!E69+'Mayo '!E69+Junio!E69+Julio!E69+Agosto!E69+Septiembre!E69+'Octubre '!E69+Noviembre!E69+'Diciembre '!E69</f>
        <v>0</v>
      </c>
      <c r="F69" s="30">
        <f>+Enero!F69+Febrero!F69+'Marzo '!F69+'Abril '!F69+'Mayo '!F69+Junio!F69+Julio!F69+Agosto!F69+Septiembre!F69+'Octubre '!F69+Noviembre!F69+'Diciembre '!F69</f>
        <v>0</v>
      </c>
      <c r="G69" s="30">
        <f>+Enero!G69+Febrero!G69+'Marzo '!G69+'Abril '!G69+'Mayo '!G69+Junio!G69+Julio!G69+Agosto!G69+Septiembre!G69+'Octubre '!G69+Noviembre!G69+'Diciembre '!G69</f>
        <v>0</v>
      </c>
      <c r="H69" s="30">
        <f>+Enero!H69+Febrero!H69+'Marzo '!H69+'Abril '!H69+'Mayo '!H69+Junio!H69+Julio!H69+Agosto!H69+Septiembre!H69+'Octubre '!H69+Noviembre!H69+'Diciembre '!H69</f>
        <v>0</v>
      </c>
      <c r="I69" s="30">
        <f>+Enero!I69+Febrero!I69+'Marzo '!I69+'Abril '!I69+'Mayo '!I69+Junio!I69+Julio!I69+Agosto!I69+Septiembre!I69+'Octubre '!I69+Noviembre!I69+'Diciembre '!I69</f>
        <v>0</v>
      </c>
      <c r="J69" s="30">
        <f>+Enero!J69+Febrero!J69+'Marzo '!J69+'Abril '!J69+'Mayo '!J69+Junio!J69+Julio!J69+Agosto!J69+Septiembre!J69+'Octubre '!J69+Noviembre!J69+'Diciembre '!J69</f>
        <v>0</v>
      </c>
      <c r="K69" s="30">
        <f>+Enero!K69+Febrero!K69+'Marzo '!K69+'Abril '!K69+'Mayo '!K69+Junio!K69+Julio!K69+Agosto!K69+Septiembre!K69+'Octubre '!K69+Noviembre!K69+'Diciembre '!K69</f>
        <v>0</v>
      </c>
      <c r="L69" s="30">
        <f>+Enero!L69+Febrero!L69+'Marzo '!L69+'Abril '!L69+'Mayo '!L69+Junio!L69+Julio!L69+Agosto!L69+Septiembre!L69+'Octubre '!L69+Noviembre!L69+'Diciembre '!L69</f>
        <v>0</v>
      </c>
      <c r="M69" s="30">
        <f>+Enero!M69+Febrero!M69+'Marzo '!M69+'Abril '!M69+'Mayo '!M69+Junio!M69+Julio!M69+Agosto!M69+Septiembre!M69+'Octubre '!M69+Noviembre!M69+'Diciembre '!M69</f>
        <v>0</v>
      </c>
      <c r="N69" s="30">
        <f>+Enero!N69+Febrero!N69+'Marzo '!N69+'Abril '!N69+'Mayo '!N69+Junio!N69+Julio!N69+Agosto!N69+Septiembre!N69+'Octubre '!N69+Noviembre!N69+'Diciembre '!N69</f>
        <v>0</v>
      </c>
      <c r="O69" s="30">
        <f>+Enero!O69+Febrero!O69+'Marzo '!O69+'Abril '!O69+'Mayo '!O69+Junio!O69+Julio!O69+Agosto!O69+Septiembre!O69+'Octubre '!O69+Noviembre!O69+'Diciembre '!O69</f>
        <v>0</v>
      </c>
      <c r="P69" s="30">
        <f>+Enero!P69+Febrero!P69+'Marzo '!P69+'Abril '!P69+'Mayo '!P69+Junio!P69+Julio!P69+Agosto!P69+Septiembre!P69+'Octubre '!P69+Noviembre!P69+'Diciembre '!P69</f>
        <v>0</v>
      </c>
      <c r="Q69" s="30">
        <f>+Enero!Q69+Febrero!Q69+'Marzo '!Q69+'Abril '!Q69+'Mayo '!Q69+Junio!Q69+Julio!Q69+Agosto!Q69+Septiembre!Q69+'Octubre '!Q69+Noviembre!Q69+'Diciembre '!Q69</f>
        <v>0</v>
      </c>
      <c r="R69" s="30">
        <f>+Enero!R69+Febrero!R69+'Marzo '!R69+'Abril '!R69+'Mayo '!R69+Junio!R69+Julio!R69+Agosto!R69+Septiembre!R69+'Octubre '!R69+Noviembre!R69+'Diciembre '!R69</f>
        <v>0</v>
      </c>
      <c r="S69" s="30">
        <f>+Enero!S69+Febrero!S69+'Marzo '!S69+'Abril '!S69+'Mayo '!S69+Junio!S69+Julio!S69+Agosto!S69+Septiembre!S69+'Octubre '!S69+Noviembre!S69+'Diciembre '!S69</f>
        <v>0</v>
      </c>
      <c r="T69" s="30">
        <f>+Enero!T69+Febrero!T69+'Marzo '!T69+'Abril '!T69+'Mayo '!T69+Junio!T69+Julio!T69+Agosto!T69+Septiembre!T69+'Octubre '!T69+Noviembre!T69+'Diciembre '!T69</f>
        <v>0</v>
      </c>
      <c r="U69" s="30">
        <f>+Enero!U69+Febrero!U69+'Marzo '!U69+'Abril '!U69+'Mayo '!U69+Junio!U69+Julio!U69+Agosto!U69+Septiembre!U69+'Octubre '!U69+Noviembre!U69+'Diciembre '!U69</f>
        <v>0</v>
      </c>
      <c r="V69" s="30">
        <f>+Enero!V69+Febrero!V69+'Marzo '!V69+'Abril '!V69+'Mayo '!V69+Junio!V69+Julio!V69+Agosto!V69+Septiembre!V69+'Octubre '!V69+Noviembre!V69+'Diciembre '!V69</f>
        <v>0</v>
      </c>
      <c r="W69" s="30">
        <f>+Enero!W69+Febrero!W69+'Marzo '!W69+'Abril '!W69+'Mayo '!W69+Junio!W69+Julio!W69+Agosto!W69+Septiembre!W69+'Octubre '!W69+Noviembre!W69+'Diciembre '!W69</f>
        <v>0</v>
      </c>
      <c r="X69" s="30">
        <f>+Enero!X69+Febrero!X69+'Marzo '!X69+'Abril '!X69+'Mayo '!X69+Junio!X69+Julio!X69+Agosto!X69+Septiembre!X69+'Octubre '!X69+Noviembre!X69+'Diciembre '!X69</f>
        <v>0</v>
      </c>
      <c r="Y69" s="123" t="str">
        <f t="shared" si="19"/>
        <v/>
      </c>
      <c r="Z69" s="124"/>
      <c r="AA69" s="6"/>
      <c r="AB69" s="6"/>
      <c r="AC69" s="6"/>
      <c r="AD69" s="2"/>
      <c r="AE69" s="2"/>
      <c r="AF69" s="3"/>
      <c r="AG69" s="3"/>
      <c r="AH69" s="2"/>
      <c r="AI69" s="125"/>
      <c r="AJ69" s="3"/>
      <c r="AK69" s="2"/>
      <c r="AL69" s="125"/>
      <c r="AM69" s="3"/>
      <c r="AN69" s="3"/>
      <c r="AO69" s="3"/>
      <c r="AP69" s="2"/>
      <c r="AQ69" s="3"/>
      <c r="AR69" s="3"/>
      <c r="AS69" s="3"/>
      <c r="AT69" s="3"/>
      <c r="AU69" s="6"/>
      <c r="BG69" s="6"/>
      <c r="BH69" s="6"/>
      <c r="BI69" s="6"/>
      <c r="BJ69" s="6"/>
      <c r="BK69" s="6"/>
      <c r="BL69" s="6"/>
      <c r="BM69" s="6"/>
      <c r="BN69" s="6"/>
      <c r="BO69" s="6"/>
      <c r="BP69" s="6"/>
      <c r="BQ69" s="49" t="str">
        <f t="shared" si="20"/>
        <v/>
      </c>
      <c r="BR69" s="49" t="str">
        <f t="shared" si="21"/>
        <v/>
      </c>
      <c r="BS69" s="49" t="str">
        <f t="shared" si="22"/>
        <v/>
      </c>
      <c r="BT69" s="49" t="str">
        <f t="shared" si="23"/>
        <v/>
      </c>
      <c r="BU69" s="6"/>
      <c r="BV69" s="6"/>
      <c r="BW69" s="6"/>
      <c r="BX69" s="6"/>
      <c r="BY69" s="126">
        <f t="shared" si="24"/>
        <v>0</v>
      </c>
      <c r="BZ69" s="126">
        <f t="shared" si="25"/>
        <v>0</v>
      </c>
      <c r="CA69" s="126" t="str">
        <f t="shared" si="26"/>
        <v/>
      </c>
      <c r="CB69" s="54">
        <f t="shared" si="27"/>
        <v>0</v>
      </c>
      <c r="CC69" s="6"/>
      <c r="CZ69" s="16"/>
      <c r="DA69" s="16"/>
    </row>
    <row r="70" spans="1:105" s="15" customFormat="1" ht="16.5" customHeight="1" x14ac:dyDescent="0.15">
      <c r="A70" s="284" t="s">
        <v>119</v>
      </c>
      <c r="B70" s="285"/>
      <c r="C70" s="36">
        <f t="shared" si="28"/>
        <v>0</v>
      </c>
      <c r="D70" s="30">
        <f>+Enero!D70+Febrero!D70+'Marzo '!D70+'Abril '!D70+'Mayo '!D70+Junio!D70+Julio!D70+Agosto!D70+Septiembre!D70+'Octubre '!D70+Noviembre!D70+'Diciembre '!D70</f>
        <v>0</v>
      </c>
      <c r="E70" s="30">
        <f>+Enero!E70+Febrero!E70+'Marzo '!E70+'Abril '!E70+'Mayo '!E70+Junio!E70+Julio!E70+Agosto!E70+Septiembre!E70+'Octubre '!E70+Noviembre!E70+'Diciembre '!E70</f>
        <v>0</v>
      </c>
      <c r="F70" s="30">
        <f>+Enero!F70+Febrero!F70+'Marzo '!F70+'Abril '!F70+'Mayo '!F70+Junio!F70+Julio!F70+Agosto!F70+Septiembre!F70+'Octubre '!F70+Noviembre!F70+'Diciembre '!F70</f>
        <v>0</v>
      </c>
      <c r="G70" s="30">
        <f>+Enero!G70+Febrero!G70+'Marzo '!G70+'Abril '!G70+'Mayo '!G70+Junio!G70+Julio!G70+Agosto!G70+Septiembre!G70+'Octubre '!G70+Noviembre!G70+'Diciembre '!G70</f>
        <v>0</v>
      </c>
      <c r="H70" s="30">
        <f>+Enero!H70+Febrero!H70+'Marzo '!H70+'Abril '!H70+'Mayo '!H70+Junio!H70+Julio!H70+Agosto!H70+Septiembre!H70+'Octubre '!H70+Noviembre!H70+'Diciembre '!H70</f>
        <v>0</v>
      </c>
      <c r="I70" s="30">
        <f>+Enero!I70+Febrero!I70+'Marzo '!I70+'Abril '!I70+'Mayo '!I70+Junio!I70+Julio!I70+Agosto!I70+Septiembre!I70+'Octubre '!I70+Noviembre!I70+'Diciembre '!I70</f>
        <v>0</v>
      </c>
      <c r="J70" s="30">
        <f>+Enero!J70+Febrero!J70+'Marzo '!J70+'Abril '!J70+'Mayo '!J70+Junio!J70+Julio!J70+Agosto!J70+Septiembre!J70+'Octubre '!J70+Noviembre!J70+'Diciembre '!J70</f>
        <v>0</v>
      </c>
      <c r="K70" s="30">
        <f>+Enero!K70+Febrero!K70+'Marzo '!K70+'Abril '!K70+'Mayo '!K70+Junio!K70+Julio!K70+Agosto!K70+Septiembre!K70+'Octubre '!K70+Noviembre!K70+'Diciembre '!K70</f>
        <v>0</v>
      </c>
      <c r="L70" s="30">
        <f>+Enero!L70+Febrero!L70+'Marzo '!L70+'Abril '!L70+'Mayo '!L70+Junio!L70+Julio!L70+Agosto!L70+Septiembre!L70+'Octubre '!L70+Noviembre!L70+'Diciembre '!L70</f>
        <v>0</v>
      </c>
      <c r="M70" s="30">
        <f>+Enero!M70+Febrero!M70+'Marzo '!M70+'Abril '!M70+'Mayo '!M70+Junio!M70+Julio!M70+Agosto!M70+Septiembre!M70+'Octubre '!M70+Noviembre!M70+'Diciembre '!M70</f>
        <v>0</v>
      </c>
      <c r="N70" s="30">
        <f>+Enero!N70+Febrero!N70+'Marzo '!N70+'Abril '!N70+'Mayo '!N70+Junio!N70+Julio!N70+Agosto!N70+Septiembre!N70+'Octubre '!N70+Noviembre!N70+'Diciembre '!N70</f>
        <v>0</v>
      </c>
      <c r="O70" s="30">
        <f>+Enero!O70+Febrero!O70+'Marzo '!O70+'Abril '!O70+'Mayo '!O70+Junio!O70+Julio!O70+Agosto!O70+Septiembre!O70+'Octubre '!O70+Noviembre!O70+'Diciembre '!O70</f>
        <v>0</v>
      </c>
      <c r="P70" s="30">
        <f>+Enero!P70+Febrero!P70+'Marzo '!P70+'Abril '!P70+'Mayo '!P70+Junio!P70+Julio!P70+Agosto!P70+Septiembre!P70+'Octubre '!P70+Noviembre!P70+'Diciembre '!P70</f>
        <v>0</v>
      </c>
      <c r="Q70" s="30">
        <f>+Enero!Q70+Febrero!Q70+'Marzo '!Q70+'Abril '!Q70+'Mayo '!Q70+Junio!Q70+Julio!Q70+Agosto!Q70+Septiembre!Q70+'Octubre '!Q70+Noviembre!Q70+'Diciembre '!Q70</f>
        <v>0</v>
      </c>
      <c r="R70" s="30">
        <f>+Enero!R70+Febrero!R70+'Marzo '!R70+'Abril '!R70+'Mayo '!R70+Junio!R70+Julio!R70+Agosto!R70+Septiembre!R70+'Octubre '!R70+Noviembre!R70+'Diciembre '!R70</f>
        <v>0</v>
      </c>
      <c r="S70" s="30">
        <f>+Enero!S70+Febrero!S70+'Marzo '!S70+'Abril '!S70+'Mayo '!S70+Junio!S70+Julio!S70+Agosto!S70+Septiembre!S70+'Octubre '!S70+Noviembre!S70+'Diciembre '!S70</f>
        <v>0</v>
      </c>
      <c r="T70" s="30">
        <f>+Enero!T70+Febrero!T70+'Marzo '!T70+'Abril '!T70+'Mayo '!T70+Junio!T70+Julio!T70+Agosto!T70+Septiembre!T70+'Octubre '!T70+Noviembre!T70+'Diciembre '!T70</f>
        <v>0</v>
      </c>
      <c r="U70" s="30">
        <f>+Enero!U70+Febrero!U70+'Marzo '!U70+'Abril '!U70+'Mayo '!U70+Junio!U70+Julio!U70+Agosto!U70+Septiembre!U70+'Octubre '!U70+Noviembre!U70+'Diciembre '!U70</f>
        <v>0</v>
      </c>
      <c r="V70" s="30">
        <f>+Enero!V70+Febrero!V70+'Marzo '!V70+'Abril '!V70+'Mayo '!V70+Junio!V70+Julio!V70+Agosto!V70+Septiembre!V70+'Octubre '!V70+Noviembre!V70+'Diciembre '!V70</f>
        <v>0</v>
      </c>
      <c r="W70" s="30">
        <f>+Enero!W70+Febrero!W70+'Marzo '!W70+'Abril '!W70+'Mayo '!W70+Junio!W70+Julio!W70+Agosto!W70+Septiembre!W70+'Octubre '!W70+Noviembre!W70+'Diciembre '!W70</f>
        <v>0</v>
      </c>
      <c r="X70" s="30">
        <f>+Enero!X70+Febrero!X70+'Marzo '!X70+'Abril '!X70+'Mayo '!X70+Junio!X70+Julio!X70+Agosto!X70+Septiembre!X70+'Octubre '!X70+Noviembre!X70+'Diciembre '!X70</f>
        <v>0</v>
      </c>
      <c r="Y70" s="123" t="str">
        <f t="shared" si="19"/>
        <v/>
      </c>
      <c r="Z70" s="124"/>
      <c r="AA70" s="6"/>
      <c r="AB70" s="6"/>
      <c r="AC70" s="6"/>
      <c r="AD70" s="2"/>
      <c r="AE70" s="2"/>
      <c r="AF70" s="3"/>
      <c r="AG70" s="3"/>
      <c r="AH70" s="2"/>
      <c r="AI70" s="125"/>
      <c r="AJ70" s="3"/>
      <c r="AK70" s="2"/>
      <c r="AL70" s="125"/>
      <c r="AM70" s="3"/>
      <c r="AN70" s="3"/>
      <c r="AO70" s="3"/>
      <c r="AP70" s="2"/>
      <c r="AQ70" s="3"/>
      <c r="AR70" s="3"/>
      <c r="AS70" s="3"/>
      <c r="AT70" s="3"/>
      <c r="AU70" s="6"/>
      <c r="BG70" s="6"/>
      <c r="BH70" s="6"/>
      <c r="BI70" s="6"/>
      <c r="BJ70" s="6"/>
      <c r="BK70" s="6"/>
      <c r="BL70" s="6"/>
      <c r="BM70" s="6"/>
      <c r="BN70" s="6"/>
      <c r="BO70" s="6"/>
      <c r="BP70" s="6"/>
      <c r="BQ70" s="49" t="str">
        <f t="shared" si="20"/>
        <v/>
      </c>
      <c r="BR70" s="49" t="str">
        <f t="shared" si="21"/>
        <v/>
      </c>
      <c r="BS70" s="49" t="str">
        <f t="shared" si="22"/>
        <v/>
      </c>
      <c r="BT70" s="49" t="str">
        <f t="shared" si="23"/>
        <v/>
      </c>
      <c r="BU70" s="6"/>
      <c r="BV70" s="6"/>
      <c r="BW70" s="6"/>
      <c r="BX70" s="6"/>
      <c r="BY70" s="126">
        <f t="shared" si="24"/>
        <v>0</v>
      </c>
      <c r="BZ70" s="126">
        <f t="shared" si="25"/>
        <v>0</v>
      </c>
      <c r="CA70" s="126" t="str">
        <f t="shared" si="26"/>
        <v/>
      </c>
      <c r="CB70" s="54">
        <f t="shared" si="27"/>
        <v>0</v>
      </c>
      <c r="CC70" s="6"/>
      <c r="CZ70" s="16"/>
      <c r="DA70" s="16"/>
    </row>
    <row r="71" spans="1:105" s="15" customFormat="1" ht="16.5" customHeight="1" x14ac:dyDescent="0.15">
      <c r="A71" s="284" t="s">
        <v>120</v>
      </c>
      <c r="B71" s="285"/>
      <c r="C71" s="36">
        <f t="shared" si="28"/>
        <v>2003</v>
      </c>
      <c r="D71" s="30">
        <f>+Enero!D71+Febrero!D71+'Marzo '!D71+'Abril '!D71+'Mayo '!D71+Junio!D71+Julio!D71+Agosto!D71+Septiembre!D71+'Octubre '!D71+Noviembre!D71+'Diciembre '!D71</f>
        <v>5</v>
      </c>
      <c r="E71" s="30">
        <f>+Enero!E71+Febrero!E71+'Marzo '!E71+'Abril '!E71+'Mayo '!E71+Junio!E71+Julio!E71+Agosto!E71+Septiembre!E71+'Octubre '!E71+Noviembre!E71+'Diciembre '!E71</f>
        <v>29</v>
      </c>
      <c r="F71" s="30">
        <f>+Enero!F71+Febrero!F71+'Marzo '!F71+'Abril '!F71+'Mayo '!F71+Junio!F71+Julio!F71+Agosto!F71+Septiembre!F71+'Octubre '!F71+Noviembre!F71+'Diciembre '!F71</f>
        <v>22</v>
      </c>
      <c r="G71" s="30">
        <f>+Enero!G71+Febrero!G71+'Marzo '!G71+'Abril '!G71+'Mayo '!G71+Junio!G71+Julio!G71+Agosto!G71+Septiembre!G71+'Octubre '!G71+Noviembre!G71+'Diciembre '!G71</f>
        <v>7</v>
      </c>
      <c r="H71" s="30">
        <f>+Enero!H71+Febrero!H71+'Marzo '!H71+'Abril '!H71+'Mayo '!H71+Junio!H71+Julio!H71+Agosto!H71+Septiembre!H71+'Octubre '!H71+Noviembre!H71+'Diciembre '!H71</f>
        <v>1</v>
      </c>
      <c r="I71" s="30">
        <f>+Enero!I71+Febrero!I71+'Marzo '!I71+'Abril '!I71+'Mayo '!I71+Junio!I71+Julio!I71+Agosto!I71+Septiembre!I71+'Octubre '!I71+Noviembre!I71+'Diciembre '!I71</f>
        <v>1</v>
      </c>
      <c r="J71" s="30">
        <f>+Enero!J71+Febrero!J71+'Marzo '!J71+'Abril '!J71+'Mayo '!J71+Junio!J71+Julio!J71+Agosto!J71+Septiembre!J71+'Octubre '!J71+Noviembre!J71+'Diciembre '!J71</f>
        <v>4</v>
      </c>
      <c r="K71" s="30">
        <f>+Enero!K71+Febrero!K71+'Marzo '!K71+'Abril '!K71+'Mayo '!K71+Junio!K71+Julio!K71+Agosto!K71+Septiembre!K71+'Octubre '!K71+Noviembre!K71+'Diciembre '!K71</f>
        <v>3</v>
      </c>
      <c r="L71" s="30">
        <f>+Enero!L71+Febrero!L71+'Marzo '!L71+'Abril '!L71+'Mayo '!L71+Junio!L71+Julio!L71+Agosto!L71+Septiembre!L71+'Octubre '!L71+Noviembre!L71+'Diciembre '!L71</f>
        <v>4</v>
      </c>
      <c r="M71" s="30">
        <f>+Enero!M71+Febrero!M71+'Marzo '!M71+'Abril '!M71+'Mayo '!M71+Junio!M71+Julio!M71+Agosto!M71+Septiembre!M71+'Octubre '!M71+Noviembre!M71+'Diciembre '!M71</f>
        <v>7</v>
      </c>
      <c r="N71" s="30">
        <f>+Enero!N71+Febrero!N71+'Marzo '!N71+'Abril '!N71+'Mayo '!N71+Junio!N71+Julio!N71+Agosto!N71+Septiembre!N71+'Octubre '!N71+Noviembre!N71+'Diciembre '!N71</f>
        <v>15</v>
      </c>
      <c r="O71" s="30">
        <f>+Enero!O71+Febrero!O71+'Marzo '!O71+'Abril '!O71+'Mayo '!O71+Junio!O71+Julio!O71+Agosto!O71+Septiembre!O71+'Octubre '!O71+Noviembre!O71+'Diciembre '!O71</f>
        <v>10</v>
      </c>
      <c r="P71" s="30">
        <f>+Enero!P71+Febrero!P71+'Marzo '!P71+'Abril '!P71+'Mayo '!P71+Junio!P71+Julio!P71+Agosto!P71+Septiembre!P71+'Octubre '!P71+Noviembre!P71+'Diciembre '!P71</f>
        <v>25</v>
      </c>
      <c r="Q71" s="30">
        <f>+Enero!Q71+Febrero!Q71+'Marzo '!Q71+'Abril '!Q71+'Mayo '!Q71+Junio!Q71+Julio!Q71+Agosto!Q71+Septiembre!Q71+'Octubre '!Q71+Noviembre!Q71+'Diciembre '!Q71</f>
        <v>640</v>
      </c>
      <c r="R71" s="30">
        <f>+Enero!R71+Febrero!R71+'Marzo '!R71+'Abril '!R71+'Mayo '!R71+Junio!R71+Julio!R71+Agosto!R71+Septiembre!R71+'Octubre '!R71+Noviembre!R71+'Diciembre '!R71</f>
        <v>519</v>
      </c>
      <c r="S71" s="30">
        <f>+Enero!S71+Febrero!S71+'Marzo '!S71+'Abril '!S71+'Mayo '!S71+Junio!S71+Julio!S71+Agosto!S71+Septiembre!S71+'Octubre '!S71+Noviembre!S71+'Diciembre '!S71</f>
        <v>404</v>
      </c>
      <c r="T71" s="30">
        <f>+Enero!T71+Febrero!T71+'Marzo '!T71+'Abril '!T71+'Mayo '!T71+Junio!T71+Julio!T71+Agosto!T71+Septiembre!T71+'Octubre '!T71+Noviembre!T71+'Diciembre '!T71</f>
        <v>307</v>
      </c>
      <c r="U71" s="30">
        <f>+Enero!U71+Febrero!U71+'Marzo '!U71+'Abril '!U71+'Mayo '!U71+Junio!U71+Julio!U71+Agosto!U71+Septiembre!U71+'Octubre '!U71+Noviembre!U71+'Diciembre '!U71</f>
        <v>815</v>
      </c>
      <c r="V71" s="30">
        <f>+Enero!V71+Febrero!V71+'Marzo '!V71+'Abril '!V71+'Mayo '!V71+Junio!V71+Julio!V71+Agosto!V71+Septiembre!V71+'Octubre '!V71+Noviembre!V71+'Diciembre '!V71</f>
        <v>1188</v>
      </c>
      <c r="W71" s="30">
        <f>+Enero!W71+Febrero!W71+'Marzo '!W71+'Abril '!W71+'Mayo '!W71+Junio!W71+Julio!W71+Agosto!W71+Septiembre!W71+'Octubre '!W71+Noviembre!W71+'Diciembre '!W71</f>
        <v>2003</v>
      </c>
      <c r="X71" s="30">
        <f>+Enero!X71+Febrero!X71+'Marzo '!X71+'Abril '!X71+'Mayo '!X71+Junio!X71+Julio!X71+Agosto!X71+Septiembre!X71+'Octubre '!X71+Noviembre!X71+'Diciembre '!X71</f>
        <v>523</v>
      </c>
      <c r="Y71" s="123" t="str">
        <f t="shared" si="19"/>
        <v/>
      </c>
      <c r="Z71" s="124"/>
      <c r="AA71" s="6"/>
      <c r="AB71" s="6"/>
      <c r="AC71" s="6"/>
      <c r="AD71" s="2"/>
      <c r="AE71" s="2"/>
      <c r="AF71" s="3"/>
      <c r="AG71" s="3"/>
      <c r="AH71" s="2"/>
      <c r="AI71" s="125"/>
      <c r="AJ71" s="3"/>
      <c r="AK71" s="2"/>
      <c r="AL71" s="125"/>
      <c r="AM71" s="3"/>
      <c r="AN71" s="3"/>
      <c r="AO71" s="3"/>
      <c r="AP71" s="2"/>
      <c r="AQ71" s="3"/>
      <c r="AR71" s="3"/>
      <c r="AS71" s="3"/>
      <c r="AT71" s="3"/>
      <c r="AU71" s="6"/>
      <c r="BG71" s="6"/>
      <c r="BH71" s="6"/>
      <c r="BI71" s="6"/>
      <c r="BJ71" s="6"/>
      <c r="BK71" s="6"/>
      <c r="BL71" s="6"/>
      <c r="BM71" s="6"/>
      <c r="BN71" s="6"/>
      <c r="BO71" s="6"/>
      <c r="BP71" s="6"/>
      <c r="BQ71" s="49" t="str">
        <f t="shared" si="20"/>
        <v/>
      </c>
      <c r="BR71" s="49" t="str">
        <f t="shared" si="21"/>
        <v/>
      </c>
      <c r="BS71" s="49" t="str">
        <f t="shared" si="22"/>
        <v/>
      </c>
      <c r="BT71" s="49" t="str">
        <f t="shared" si="23"/>
        <v/>
      </c>
      <c r="BU71" s="6"/>
      <c r="BV71" s="6"/>
      <c r="BW71" s="6"/>
      <c r="BX71" s="6"/>
      <c r="BY71" s="126">
        <f t="shared" si="24"/>
        <v>0</v>
      </c>
      <c r="BZ71" s="126">
        <f t="shared" si="25"/>
        <v>0</v>
      </c>
      <c r="CA71" s="126">
        <f t="shared" si="26"/>
        <v>0</v>
      </c>
      <c r="CB71" s="54">
        <f t="shared" si="27"/>
        <v>0</v>
      </c>
      <c r="CC71" s="6"/>
      <c r="CZ71" s="16"/>
      <c r="DA71" s="16"/>
    </row>
    <row r="72" spans="1:105" s="15" customFormat="1" ht="17.25" customHeight="1" x14ac:dyDescent="0.15">
      <c r="A72" s="286" t="s">
        <v>121</v>
      </c>
      <c r="B72" s="287"/>
      <c r="C72" s="129">
        <f t="shared" si="28"/>
        <v>0</v>
      </c>
      <c r="D72" s="30">
        <f>+Enero!D72+Febrero!D72+'Marzo '!D72+'Abril '!D72+'Mayo '!D72+Junio!D72+Julio!D72+Agosto!D72+Septiembre!D72+'Octubre '!D72+Noviembre!D72+'Diciembre '!D72</f>
        <v>0</v>
      </c>
      <c r="E72" s="30">
        <f>+Enero!E72+Febrero!E72+'Marzo '!E72+'Abril '!E72+'Mayo '!E72+Junio!E72+Julio!E72+Agosto!E72+Septiembre!E72+'Octubre '!E72+Noviembre!E72+'Diciembre '!E72</f>
        <v>0</v>
      </c>
      <c r="F72" s="30">
        <f>+Enero!F72+Febrero!F72+'Marzo '!F72+'Abril '!F72+'Mayo '!F72+Junio!F72+Julio!F72+Agosto!F72+Septiembre!F72+'Octubre '!F72+Noviembre!F72+'Diciembre '!F72</f>
        <v>0</v>
      </c>
      <c r="G72" s="30">
        <f>+Enero!G72+Febrero!G72+'Marzo '!G72+'Abril '!G72+'Mayo '!G72+Junio!G72+Julio!G72+Agosto!G72+Septiembre!G72+'Octubre '!G72+Noviembre!G72+'Diciembre '!G72</f>
        <v>0</v>
      </c>
      <c r="H72" s="30">
        <f>+Enero!H72+Febrero!H72+'Marzo '!H72+'Abril '!H72+'Mayo '!H72+Junio!H72+Julio!H72+Agosto!H72+Septiembre!H72+'Octubre '!H72+Noviembre!H72+'Diciembre '!H72</f>
        <v>0</v>
      </c>
      <c r="I72" s="30">
        <f>+Enero!I72+Febrero!I72+'Marzo '!I72+'Abril '!I72+'Mayo '!I72+Junio!I72+Julio!I72+Agosto!I72+Septiembre!I72+'Octubre '!I72+Noviembre!I72+'Diciembre '!I72</f>
        <v>0</v>
      </c>
      <c r="J72" s="30">
        <f>+Enero!J72+Febrero!J72+'Marzo '!J72+'Abril '!J72+'Mayo '!J72+Junio!J72+Julio!J72+Agosto!J72+Septiembre!J72+'Octubre '!J72+Noviembre!J72+'Diciembre '!J72</f>
        <v>0</v>
      </c>
      <c r="K72" s="30">
        <f>+Enero!K72+Febrero!K72+'Marzo '!K72+'Abril '!K72+'Mayo '!K72+Junio!K72+Julio!K72+Agosto!K72+Septiembre!K72+'Octubre '!K72+Noviembre!K72+'Diciembre '!K72</f>
        <v>0</v>
      </c>
      <c r="L72" s="30">
        <f>+Enero!L72+Febrero!L72+'Marzo '!L72+'Abril '!L72+'Mayo '!L72+Junio!L72+Julio!L72+Agosto!L72+Septiembre!L72+'Octubre '!L72+Noviembre!L72+'Diciembre '!L72</f>
        <v>0</v>
      </c>
      <c r="M72" s="30">
        <f>+Enero!M72+Febrero!M72+'Marzo '!M72+'Abril '!M72+'Mayo '!M72+Junio!M72+Julio!M72+Agosto!M72+Septiembre!M72+'Octubre '!M72+Noviembre!M72+'Diciembre '!M72</f>
        <v>0</v>
      </c>
      <c r="N72" s="30">
        <f>+Enero!N72+Febrero!N72+'Marzo '!N72+'Abril '!N72+'Mayo '!N72+Junio!N72+Julio!N72+Agosto!N72+Septiembre!N72+'Octubre '!N72+Noviembre!N72+'Diciembre '!N72</f>
        <v>0</v>
      </c>
      <c r="O72" s="30">
        <f>+Enero!O72+Febrero!O72+'Marzo '!O72+'Abril '!O72+'Mayo '!O72+Junio!O72+Julio!O72+Agosto!O72+Septiembre!O72+'Octubre '!O72+Noviembre!O72+'Diciembre '!O72</f>
        <v>0</v>
      </c>
      <c r="P72" s="30">
        <f>+Enero!P72+Febrero!P72+'Marzo '!P72+'Abril '!P72+'Mayo '!P72+Junio!P72+Julio!P72+Agosto!P72+Septiembre!P72+'Octubre '!P72+Noviembre!P72+'Diciembre '!P72</f>
        <v>0</v>
      </c>
      <c r="Q72" s="30">
        <f>+Enero!Q72+Febrero!Q72+'Marzo '!Q72+'Abril '!Q72+'Mayo '!Q72+Junio!Q72+Julio!Q72+Agosto!Q72+Septiembre!Q72+'Octubre '!Q72+Noviembre!Q72+'Diciembre '!Q72</f>
        <v>0</v>
      </c>
      <c r="R72" s="30">
        <f>+Enero!R72+Febrero!R72+'Marzo '!R72+'Abril '!R72+'Mayo '!R72+Junio!R72+Julio!R72+Agosto!R72+Septiembre!R72+'Octubre '!R72+Noviembre!R72+'Diciembre '!R72</f>
        <v>0</v>
      </c>
      <c r="S72" s="30">
        <f>+Enero!S72+Febrero!S72+'Marzo '!S72+'Abril '!S72+'Mayo '!S72+Junio!S72+Julio!S72+Agosto!S72+Septiembre!S72+'Octubre '!S72+Noviembre!S72+'Diciembre '!S72</f>
        <v>0</v>
      </c>
      <c r="T72" s="30">
        <f>+Enero!T72+Febrero!T72+'Marzo '!T72+'Abril '!T72+'Mayo '!T72+Junio!T72+Julio!T72+Agosto!T72+Septiembre!T72+'Octubre '!T72+Noviembre!T72+'Diciembre '!T72</f>
        <v>0</v>
      </c>
      <c r="U72" s="30">
        <f>+Enero!U72+Febrero!U72+'Marzo '!U72+'Abril '!U72+'Mayo '!U72+Junio!U72+Julio!U72+Agosto!U72+Septiembre!U72+'Octubre '!U72+Noviembre!U72+'Diciembre '!U72</f>
        <v>0</v>
      </c>
      <c r="V72" s="30">
        <f>+Enero!V72+Febrero!V72+'Marzo '!V72+'Abril '!V72+'Mayo '!V72+Junio!V72+Julio!V72+Agosto!V72+Septiembre!V72+'Octubre '!V72+Noviembre!V72+'Diciembre '!V72</f>
        <v>0</v>
      </c>
      <c r="W72" s="30">
        <f>+Enero!W72+Febrero!W72+'Marzo '!W72+'Abril '!W72+'Mayo '!W72+Junio!W72+Julio!W72+Agosto!W72+Septiembre!W72+'Octubre '!W72+Noviembre!W72+'Diciembre '!W72</f>
        <v>0</v>
      </c>
      <c r="X72" s="30">
        <f>+Enero!X72+Febrero!X72+'Marzo '!X72+'Abril '!X72+'Mayo '!X72+Junio!X72+Julio!X72+Agosto!X72+Septiembre!X72+'Octubre '!X72+Noviembre!X72+'Diciembre '!X72</f>
        <v>0</v>
      </c>
      <c r="Y72" s="123" t="str">
        <f t="shared" si="19"/>
        <v/>
      </c>
      <c r="Z72" s="124"/>
      <c r="AA72" s="6"/>
      <c r="AB72" s="6"/>
      <c r="AC72" s="6"/>
      <c r="AD72" s="2"/>
      <c r="AE72" s="2"/>
      <c r="AF72" s="3"/>
      <c r="AG72" s="3"/>
      <c r="AH72" s="2"/>
      <c r="AI72" s="125"/>
      <c r="AJ72" s="3"/>
      <c r="AK72" s="2"/>
      <c r="AL72" s="125"/>
      <c r="AM72" s="3"/>
      <c r="AN72" s="3"/>
      <c r="AO72" s="3"/>
      <c r="AP72" s="2"/>
      <c r="AQ72" s="3"/>
      <c r="AR72" s="3"/>
      <c r="AS72" s="3"/>
      <c r="AT72" s="3"/>
      <c r="AU72" s="6"/>
      <c r="BG72" s="6"/>
      <c r="BH72" s="6"/>
      <c r="BI72" s="6"/>
      <c r="BJ72" s="6"/>
      <c r="BK72" s="6"/>
      <c r="BL72" s="6"/>
      <c r="BM72" s="6"/>
      <c r="BN72" s="6"/>
      <c r="BO72" s="6"/>
      <c r="BP72" s="6"/>
      <c r="BQ72" s="49" t="str">
        <f t="shared" si="20"/>
        <v/>
      </c>
      <c r="BR72" s="49" t="str">
        <f t="shared" si="21"/>
        <v/>
      </c>
      <c r="BS72" s="49" t="str">
        <f t="shared" si="22"/>
        <v/>
      </c>
      <c r="BT72" s="49" t="str">
        <f t="shared" si="23"/>
        <v/>
      </c>
      <c r="BU72" s="6"/>
      <c r="BV72" s="6"/>
      <c r="BW72" s="6"/>
      <c r="BX72" s="6"/>
      <c r="BY72" s="126">
        <f t="shared" si="24"/>
        <v>0</v>
      </c>
      <c r="BZ72" s="126">
        <f t="shared" si="25"/>
        <v>0</v>
      </c>
      <c r="CA72" s="126" t="str">
        <f t="shared" si="26"/>
        <v/>
      </c>
      <c r="CB72" s="54">
        <f t="shared" si="27"/>
        <v>0</v>
      </c>
      <c r="CC72" s="6"/>
      <c r="CZ72" s="16"/>
      <c r="DA72" s="16"/>
    </row>
    <row r="73" spans="1:105" s="15" customFormat="1" ht="15" customHeight="1" x14ac:dyDescent="0.15">
      <c r="A73" s="288" t="s">
        <v>51</v>
      </c>
      <c r="B73" s="289"/>
      <c r="C73" s="134">
        <f t="shared" ref="C73:X73" si="29">SUM(C62:C72)</f>
        <v>22300</v>
      </c>
      <c r="D73" s="135">
        <f>SUM(D62:D72)</f>
        <v>1347</v>
      </c>
      <c r="E73" s="136">
        <f t="shared" si="29"/>
        <v>923</v>
      </c>
      <c r="F73" s="102">
        <f t="shared" si="29"/>
        <v>547</v>
      </c>
      <c r="G73" s="102">
        <f t="shared" si="29"/>
        <v>1237</v>
      </c>
      <c r="H73" s="102">
        <f t="shared" si="29"/>
        <v>1367</v>
      </c>
      <c r="I73" s="102">
        <f t="shared" si="29"/>
        <v>1684</v>
      </c>
      <c r="J73" s="102">
        <f t="shared" si="29"/>
        <v>1737</v>
      </c>
      <c r="K73" s="102">
        <f t="shared" si="29"/>
        <v>1471</v>
      </c>
      <c r="L73" s="102">
        <f t="shared" si="29"/>
        <v>1087</v>
      </c>
      <c r="M73" s="102">
        <f t="shared" si="29"/>
        <v>942</v>
      </c>
      <c r="N73" s="102">
        <f t="shared" si="29"/>
        <v>810</v>
      </c>
      <c r="O73" s="102">
        <f t="shared" si="29"/>
        <v>918</v>
      </c>
      <c r="P73" s="102">
        <f t="shared" si="29"/>
        <v>1133</v>
      </c>
      <c r="Q73" s="102">
        <f t="shared" si="29"/>
        <v>2069</v>
      </c>
      <c r="R73" s="102">
        <f t="shared" si="29"/>
        <v>1744</v>
      </c>
      <c r="S73" s="102">
        <f t="shared" si="29"/>
        <v>1581</v>
      </c>
      <c r="T73" s="106">
        <f t="shared" si="29"/>
        <v>1703</v>
      </c>
      <c r="U73" s="134">
        <f t="shared" si="29"/>
        <v>7294</v>
      </c>
      <c r="V73" s="134">
        <f t="shared" si="29"/>
        <v>15006</v>
      </c>
      <c r="W73" s="137">
        <f t="shared" si="29"/>
        <v>22300</v>
      </c>
      <c r="X73" s="138">
        <f t="shared" si="29"/>
        <v>18449</v>
      </c>
      <c r="Y73" s="123" t="str">
        <f t="shared" si="19"/>
        <v/>
      </c>
      <c r="Z73" s="124"/>
      <c r="AA73" s="6"/>
      <c r="AB73" s="6"/>
      <c r="AC73" s="6"/>
      <c r="AD73" s="2"/>
      <c r="AE73" s="2"/>
      <c r="AF73" s="3"/>
      <c r="AG73" s="3"/>
      <c r="AH73" s="2"/>
      <c r="AI73" s="125"/>
      <c r="AJ73" s="3"/>
      <c r="AK73" s="2"/>
      <c r="AL73" s="125"/>
      <c r="AM73" s="3"/>
      <c r="AN73" s="3"/>
      <c r="AO73" s="3"/>
      <c r="AP73" s="2"/>
      <c r="AQ73" s="3"/>
      <c r="AR73" s="3"/>
      <c r="AS73" s="3"/>
      <c r="AT73" s="3"/>
      <c r="AU73" s="6"/>
      <c r="BG73" s="6"/>
      <c r="BH73" s="6"/>
      <c r="BI73" s="6"/>
      <c r="BJ73" s="6"/>
      <c r="BK73" s="6"/>
      <c r="BL73" s="6"/>
      <c r="BM73" s="6"/>
      <c r="BN73" s="6"/>
      <c r="BO73" s="6"/>
      <c r="BP73" s="6"/>
      <c r="BQ73" s="49" t="str">
        <f t="shared" si="20"/>
        <v/>
      </c>
      <c r="BR73" s="49" t="str">
        <f t="shared" si="21"/>
        <v/>
      </c>
      <c r="BS73" s="49" t="str">
        <f t="shared" si="22"/>
        <v/>
      </c>
      <c r="BT73" s="49" t="str">
        <f t="shared" si="23"/>
        <v/>
      </c>
      <c r="BU73" s="6"/>
      <c r="BV73" s="6"/>
      <c r="BW73" s="6"/>
      <c r="BX73" s="6"/>
      <c r="BY73" s="126">
        <f t="shared" si="24"/>
        <v>0</v>
      </c>
      <c r="BZ73" s="126">
        <f t="shared" si="25"/>
        <v>0</v>
      </c>
      <c r="CA73" s="126">
        <f t="shared" si="26"/>
        <v>0</v>
      </c>
      <c r="CB73" s="54">
        <f t="shared" si="27"/>
        <v>0</v>
      </c>
      <c r="CC73" s="6"/>
      <c r="CZ73" s="16"/>
      <c r="DA73" s="16"/>
    </row>
    <row r="74" spans="1:105" s="15" customFormat="1" ht="30" customHeight="1" x14ac:dyDescent="0.2">
      <c r="A74" s="139" t="s">
        <v>122</v>
      </c>
      <c r="B74" s="139"/>
      <c r="C74" s="139"/>
      <c r="D74" s="139"/>
      <c r="E74" s="139"/>
      <c r="F74" s="139"/>
      <c r="G74" s="140"/>
      <c r="H74" s="140"/>
      <c r="I74" s="140"/>
      <c r="J74" s="140"/>
      <c r="K74" s="71"/>
      <c r="L74" s="71"/>
      <c r="N74" s="6"/>
      <c r="O74" s="6"/>
      <c r="P74" s="6"/>
      <c r="Q74" s="6"/>
      <c r="R74" s="6"/>
      <c r="S74" s="6"/>
      <c r="T74" s="6"/>
      <c r="U74" s="6"/>
      <c r="V74" s="6"/>
      <c r="W74" s="6"/>
      <c r="X74" s="6"/>
      <c r="Y74" s="6"/>
      <c r="Z74" s="6"/>
      <c r="AA74" s="6"/>
      <c r="AB74" s="6"/>
      <c r="AC74" s="6"/>
      <c r="AD74" s="114"/>
      <c r="AE74" s="6"/>
      <c r="AF74" s="6"/>
      <c r="AG74" s="114"/>
      <c r="AH74" s="6"/>
      <c r="AI74" s="6"/>
      <c r="AJ74" s="114"/>
      <c r="AK74" s="6"/>
      <c r="AL74" s="6"/>
      <c r="AM74" s="114"/>
      <c r="AN74" s="114"/>
      <c r="AO74" s="114"/>
      <c r="AP74" s="6"/>
      <c r="AQ74" s="6"/>
      <c r="AR74" s="6"/>
      <c r="AS74" s="6"/>
      <c r="AT74" s="6"/>
      <c r="AU74" s="6"/>
      <c r="BG74" s="6"/>
      <c r="BH74" s="6"/>
      <c r="BI74" s="6"/>
      <c r="BJ74" s="6"/>
      <c r="BK74" s="6"/>
      <c r="BL74" s="6"/>
      <c r="BM74" s="6"/>
      <c r="BN74" s="6"/>
      <c r="BO74" s="6"/>
      <c r="BP74" s="6"/>
      <c r="BQ74" s="6"/>
      <c r="BR74" s="6"/>
      <c r="BS74" s="6"/>
      <c r="BT74" s="6"/>
      <c r="BU74" s="6"/>
      <c r="BV74" s="6"/>
      <c r="BW74" s="6"/>
      <c r="BX74" s="6"/>
      <c r="BY74" s="6"/>
      <c r="BZ74" s="6"/>
      <c r="CA74" s="6"/>
      <c r="CB74" s="6"/>
      <c r="CC74" s="6"/>
      <c r="CZ74" s="16"/>
      <c r="DA74" s="16"/>
    </row>
    <row r="75" spans="1:105" s="15" customFormat="1" ht="21" customHeight="1" x14ac:dyDescent="0.15">
      <c r="A75" s="290" t="s">
        <v>123</v>
      </c>
      <c r="B75" s="241" t="s">
        <v>104</v>
      </c>
      <c r="C75" s="258" t="s">
        <v>105</v>
      </c>
      <c r="D75" s="269" t="s">
        <v>106</v>
      </c>
      <c r="E75" s="270"/>
      <c r="F75" s="270"/>
      <c r="G75" s="270"/>
      <c r="H75" s="270"/>
      <c r="I75" s="270"/>
      <c r="J75" s="270"/>
      <c r="K75" s="270"/>
      <c r="L75" s="270"/>
      <c r="M75" s="270"/>
      <c r="N75" s="270"/>
      <c r="O75" s="270"/>
      <c r="P75" s="270"/>
      <c r="Q75" s="270"/>
      <c r="R75" s="270"/>
      <c r="S75" s="270"/>
      <c r="T75" s="271"/>
      <c r="U75" s="275" t="s">
        <v>27</v>
      </c>
      <c r="V75" s="275"/>
      <c r="W75" s="275" t="s">
        <v>107</v>
      </c>
      <c r="X75" s="6"/>
      <c r="Y75" s="6"/>
      <c r="Z75" s="114"/>
      <c r="AA75" s="6"/>
      <c r="AB75" s="6"/>
      <c r="AC75" s="6"/>
      <c r="AD75" s="6"/>
      <c r="AE75" s="6"/>
      <c r="AF75" s="6"/>
      <c r="AG75" s="6"/>
      <c r="AH75" s="3"/>
      <c r="AI75" s="3"/>
      <c r="AJ75" s="3"/>
      <c r="AK75" s="3"/>
      <c r="AL75" s="3"/>
      <c r="AM75" s="3"/>
      <c r="AN75" s="3"/>
      <c r="AO75" s="3"/>
      <c r="AP75" s="3"/>
      <c r="AQ75" s="3"/>
      <c r="AR75" s="6"/>
      <c r="AS75" s="6"/>
      <c r="AT75" s="6"/>
      <c r="BF75" s="6"/>
      <c r="BG75" s="6"/>
      <c r="BH75" s="6"/>
      <c r="BI75" s="6"/>
      <c r="BJ75" s="6"/>
      <c r="BK75" s="6"/>
      <c r="BL75" s="6"/>
      <c r="BM75" s="6"/>
      <c r="BN75" s="6"/>
      <c r="BO75" s="6"/>
      <c r="BP75" s="6"/>
      <c r="BQ75" s="6"/>
      <c r="BR75" s="6"/>
      <c r="BS75" s="6"/>
      <c r="BT75" s="6"/>
      <c r="BU75" s="6"/>
      <c r="BV75" s="6"/>
      <c r="BW75" s="6"/>
      <c r="BX75" s="6"/>
      <c r="BY75" s="6"/>
      <c r="BZ75" s="6"/>
      <c r="CA75" s="6"/>
      <c r="CB75" s="6"/>
      <c r="CY75" s="16"/>
      <c r="CZ75" s="16"/>
    </row>
    <row r="76" spans="1:105" s="15" customFormat="1" ht="22.5" customHeight="1" x14ac:dyDescent="0.15">
      <c r="A76" s="291"/>
      <c r="B76" s="243"/>
      <c r="C76" s="260"/>
      <c r="D76" s="17" t="s">
        <v>31</v>
      </c>
      <c r="E76" s="117" t="s">
        <v>32</v>
      </c>
      <c r="F76" s="19" t="s">
        <v>33</v>
      </c>
      <c r="G76" s="19" t="s">
        <v>34</v>
      </c>
      <c r="H76" s="19" t="s">
        <v>35</v>
      </c>
      <c r="I76" s="20" t="s">
        <v>36</v>
      </c>
      <c r="J76" s="20" t="s">
        <v>37</v>
      </c>
      <c r="K76" s="20" t="s">
        <v>38</v>
      </c>
      <c r="L76" s="20" t="s">
        <v>39</v>
      </c>
      <c r="M76" s="20" t="s">
        <v>40</v>
      </c>
      <c r="N76" s="20" t="s">
        <v>41</v>
      </c>
      <c r="O76" s="20" t="s">
        <v>42</v>
      </c>
      <c r="P76" s="20" t="s">
        <v>43</v>
      </c>
      <c r="Q76" s="20" t="s">
        <v>44</v>
      </c>
      <c r="R76" s="20" t="s">
        <v>45</v>
      </c>
      <c r="S76" s="20" t="s">
        <v>46</v>
      </c>
      <c r="T76" s="21" t="s">
        <v>47</v>
      </c>
      <c r="U76" s="118" t="s">
        <v>109</v>
      </c>
      <c r="V76" s="118" t="s">
        <v>50</v>
      </c>
      <c r="W76" s="275"/>
      <c r="X76" s="6"/>
      <c r="Y76" s="6"/>
      <c r="Z76" s="114"/>
      <c r="AA76" s="6"/>
      <c r="AB76" s="6"/>
      <c r="AC76" s="6"/>
      <c r="AD76" s="6"/>
      <c r="AE76" s="6"/>
      <c r="AF76" s="6"/>
      <c r="AG76" s="6"/>
      <c r="AH76" s="3"/>
      <c r="AI76" s="3"/>
      <c r="AJ76" s="3"/>
      <c r="AK76" s="3"/>
      <c r="AL76" s="3"/>
      <c r="AM76" s="3"/>
      <c r="AN76" s="3"/>
      <c r="AO76" s="3"/>
      <c r="AP76" s="3"/>
      <c r="AQ76" s="3"/>
      <c r="AR76" s="6"/>
      <c r="AS76" s="6"/>
      <c r="AT76" s="6"/>
      <c r="BF76" s="6"/>
      <c r="BG76" s="6"/>
      <c r="BH76" s="6"/>
      <c r="BI76" s="6"/>
      <c r="BJ76" s="6"/>
      <c r="BK76" s="6"/>
      <c r="BL76" s="6"/>
      <c r="BM76" s="6"/>
      <c r="BN76" s="6"/>
      <c r="BO76" s="6"/>
      <c r="BP76" s="6"/>
      <c r="BQ76" s="6"/>
      <c r="BR76" s="6"/>
      <c r="BS76" s="6"/>
      <c r="BT76" s="6"/>
      <c r="BU76" s="6"/>
      <c r="BV76" s="6"/>
      <c r="BW76" s="6"/>
      <c r="BX76" s="6"/>
      <c r="BY76" s="6"/>
      <c r="BZ76" s="6"/>
      <c r="CA76" s="6"/>
      <c r="CB76" s="6"/>
      <c r="CY76" s="16"/>
      <c r="CZ76" s="16"/>
    </row>
    <row r="77" spans="1:105" s="15" customFormat="1" ht="18.75" customHeight="1" x14ac:dyDescent="0.15">
      <c r="A77" s="276" t="s">
        <v>124</v>
      </c>
      <c r="B77" s="141" t="s">
        <v>110</v>
      </c>
      <c r="C77" s="119">
        <f>SUM(D77:T77)</f>
        <v>0</v>
      </c>
      <c r="D77" s="30">
        <f>+Enero!D77+Febrero!D77+'Marzo '!D77+'Abril '!D77+'Mayo '!D77+Junio!D77+Julio!D77+Agosto!D77+Septiembre!D77+'Octubre '!D77+Noviembre!D77+'Diciembre '!D77</f>
        <v>0</v>
      </c>
      <c r="E77" s="30">
        <f>+Enero!E77+Febrero!E77+'Marzo '!E77+'Abril '!E77+'Mayo '!E77+Junio!E77+Julio!E77+Agosto!E77+Septiembre!E77+'Octubre '!E77+Noviembre!E77+'Diciembre '!E77</f>
        <v>0</v>
      </c>
      <c r="F77" s="30">
        <f>+Enero!F77+Febrero!F77+'Marzo '!F77+'Abril '!F77+'Mayo '!F77+Junio!F77+Julio!F77+Agosto!F77+Septiembre!F77+'Octubre '!F77+Noviembre!F77+'Diciembre '!F77</f>
        <v>0</v>
      </c>
      <c r="G77" s="30">
        <f>+Enero!G77+Febrero!G77+'Marzo '!G77+'Abril '!G77+'Mayo '!G77+Junio!G77+Julio!G77+Agosto!G77+Septiembre!G77+'Octubre '!G77+Noviembre!G77+'Diciembre '!G77</f>
        <v>0</v>
      </c>
      <c r="H77" s="30">
        <f>+Enero!H77+Febrero!H77+'Marzo '!H77+'Abril '!H77+'Mayo '!H77+Junio!H77+Julio!H77+Agosto!H77+Septiembre!H77+'Octubre '!H77+Noviembre!H77+'Diciembre '!H77</f>
        <v>0</v>
      </c>
      <c r="I77" s="30">
        <f>+Enero!I77+Febrero!I77+'Marzo '!I77+'Abril '!I77+'Mayo '!I77+Junio!I77+Julio!I77+Agosto!I77+Septiembre!I77+'Octubre '!I77+Noviembre!I77+'Diciembre '!I77</f>
        <v>0</v>
      </c>
      <c r="J77" s="30">
        <f>+Enero!J77+Febrero!J77+'Marzo '!J77+'Abril '!J77+'Mayo '!J77+Junio!J77+Julio!J77+Agosto!J77+Septiembre!J77+'Octubre '!J77+Noviembre!J77+'Diciembre '!J77</f>
        <v>0</v>
      </c>
      <c r="K77" s="30">
        <f>+Enero!K77+Febrero!K77+'Marzo '!K77+'Abril '!K77+'Mayo '!K77+Junio!K77+Julio!K77+Agosto!K77+Septiembre!K77+'Octubre '!K77+Noviembre!K77+'Diciembre '!K77</f>
        <v>0</v>
      </c>
      <c r="L77" s="30">
        <f>+Enero!L77+Febrero!L77+'Marzo '!L77+'Abril '!L77+'Mayo '!L77+Junio!L77+Julio!L77+Agosto!L77+Septiembre!L77+'Octubre '!L77+Noviembre!L77+'Diciembre '!L77</f>
        <v>0</v>
      </c>
      <c r="M77" s="30">
        <f>+Enero!M77+Febrero!M77+'Marzo '!M77+'Abril '!M77+'Mayo '!M77+Junio!M77+Julio!M77+Agosto!M77+Septiembre!M77+'Octubre '!M77+Noviembre!M77+'Diciembre '!M77</f>
        <v>0</v>
      </c>
      <c r="N77" s="30">
        <f>+Enero!N77+Febrero!N77+'Marzo '!N77+'Abril '!N77+'Mayo '!N77+Junio!N77+Julio!N77+Agosto!N77+Septiembre!N77+'Octubre '!N77+Noviembre!N77+'Diciembre '!N77</f>
        <v>0</v>
      </c>
      <c r="O77" s="30">
        <f>+Enero!O77+Febrero!O77+'Marzo '!O77+'Abril '!O77+'Mayo '!O77+Junio!O77+Julio!O77+Agosto!O77+Septiembre!O77+'Octubre '!O77+Noviembre!O77+'Diciembre '!O77</f>
        <v>0</v>
      </c>
      <c r="P77" s="30">
        <f>+Enero!P77+Febrero!P77+'Marzo '!P77+'Abril '!P77+'Mayo '!P77+Junio!P77+Julio!P77+Agosto!P77+Septiembre!P77+'Octubre '!P77+Noviembre!P77+'Diciembre '!P77</f>
        <v>0</v>
      </c>
      <c r="Q77" s="30">
        <f>+Enero!Q77+Febrero!Q77+'Marzo '!Q77+'Abril '!Q77+'Mayo '!Q77+Junio!Q77+Julio!Q77+Agosto!Q77+Septiembre!Q77+'Octubre '!Q77+Noviembre!Q77+'Diciembre '!Q77</f>
        <v>0</v>
      </c>
      <c r="R77" s="30">
        <f>+Enero!R77+Febrero!R77+'Marzo '!R77+'Abril '!R77+'Mayo '!R77+Junio!R77+Julio!R77+Agosto!R77+Septiembre!R77+'Octubre '!R77+Noviembre!R77+'Diciembre '!R77</f>
        <v>0</v>
      </c>
      <c r="S77" s="30">
        <f>+Enero!S77+Febrero!S77+'Marzo '!S77+'Abril '!S77+'Mayo '!S77+Junio!S77+Julio!S77+Agosto!S77+Septiembre!S77+'Octubre '!S77+Noviembre!S77+'Diciembre '!S77</f>
        <v>0</v>
      </c>
      <c r="T77" s="30">
        <f>+Enero!T77+Febrero!T77+'Marzo '!T77+'Abril '!T77+'Mayo '!T77+Junio!T77+Julio!T77+Agosto!T77+Septiembre!T77+'Octubre '!T77+Noviembre!T77+'Diciembre '!T77</f>
        <v>0</v>
      </c>
      <c r="U77" s="30">
        <f>+Enero!U77+Febrero!U77+'Marzo '!U77+'Abril '!U77+'Mayo '!U77+Junio!U77+Julio!U77+Agosto!U77+Septiembre!U77+'Octubre '!U77+Noviembre!U77+'Diciembre '!U77</f>
        <v>0</v>
      </c>
      <c r="V77" s="30">
        <f>+Enero!V77+Febrero!V77+'Marzo '!V77+'Abril '!V77+'Mayo '!V77+Junio!V77+Julio!V77+Agosto!V77+Septiembre!V77+'Octubre '!V77+Noviembre!V77+'Diciembre '!V77</f>
        <v>0</v>
      </c>
      <c r="W77" s="30">
        <f>+Enero!W77+Febrero!W77+'Marzo '!W77+'Abril '!W77+'Mayo '!W77+Junio!W77+Julio!W77+Agosto!W77+Septiembre!W77+'Octubre '!W77+Noviembre!W77+'Diciembre '!W77</f>
        <v>0</v>
      </c>
      <c r="X77" s="142" t="str">
        <f>+BP77&amp;BQ77&amp;BR77&amp;BS77</f>
        <v/>
      </c>
      <c r="Y77" s="6"/>
      <c r="Z77" s="114"/>
      <c r="AA77" s="6"/>
      <c r="AB77" s="6"/>
      <c r="AC77" s="6"/>
      <c r="AD77" s="6"/>
      <c r="AE77" s="6"/>
      <c r="AF77" s="6"/>
      <c r="AG77" s="6"/>
      <c r="AH77" s="3"/>
      <c r="AI77" s="3"/>
      <c r="AJ77" s="3"/>
      <c r="AK77" s="3"/>
      <c r="AL77" s="3"/>
      <c r="AM77" s="3"/>
      <c r="AN77" s="3"/>
      <c r="AO77" s="3"/>
      <c r="AP77" s="3"/>
      <c r="AQ77" s="3"/>
      <c r="AR77" s="6"/>
      <c r="AS77" s="6"/>
      <c r="AT77" s="6"/>
      <c r="BF77" s="6"/>
      <c r="BG77" s="6"/>
      <c r="BH77" s="6"/>
      <c r="BI77" s="6"/>
      <c r="BJ77" s="6"/>
      <c r="BK77" s="6"/>
      <c r="BL77" s="6"/>
      <c r="BM77" s="6"/>
      <c r="BN77" s="6"/>
      <c r="BO77" s="6"/>
      <c r="BP77" s="49" t="str">
        <f>IF($C77&lt;&gt;($U77+$V77)," El número atenciones según sexo NO puede ser diferente al Total.","")</f>
        <v/>
      </c>
      <c r="BQ77" s="49" t="str">
        <f>IF($C77=0,"",IF(($W77)="",IF($C77="",""," No olvide escribir la columna Beneficiarios."),""))</f>
        <v/>
      </c>
      <c r="BR77" s="49" t="str">
        <f>IF($C77&lt;($W77)," El número de Beneficiarios NO puede ser mayor que el Total.","")</f>
        <v/>
      </c>
      <c r="BS77" s="49" t="str">
        <f>IF(C77+C79+C82+C84+C86&lt;=C62,"","Las consultas por enfermera NO pueden ser mayor que el Total de consultas de sección B.")</f>
        <v/>
      </c>
      <c r="BT77" s="6"/>
      <c r="BU77" s="6"/>
      <c r="BV77" s="6"/>
      <c r="BW77" s="6"/>
      <c r="BX77" s="126">
        <f>IF($C77&lt;&gt;($U77+$V77),1,0)</f>
        <v>0</v>
      </c>
      <c r="BY77" s="126">
        <f>IF($C77&lt;($W77),1,0)</f>
        <v>0</v>
      </c>
      <c r="BZ77" s="126" t="str">
        <f>IF($C77=0,"",IF(($W77)="",IF($C77="","",1),0))</f>
        <v/>
      </c>
      <c r="CA77" s="126">
        <f>IF(C77+C79+C82+C84+C86&lt;=C62,0,1)</f>
        <v>0</v>
      </c>
      <c r="CB77" s="6"/>
      <c r="CY77" s="16"/>
      <c r="CZ77" s="16"/>
    </row>
    <row r="78" spans="1:105" s="15" customFormat="1" ht="21.75" customHeight="1" x14ac:dyDescent="0.15">
      <c r="A78" s="277"/>
      <c r="B78" s="143" t="s">
        <v>111</v>
      </c>
      <c r="C78" s="129">
        <f t="shared" ref="C78:C85" si="30">SUM(D78:T78)</f>
        <v>164</v>
      </c>
      <c r="D78" s="30">
        <f>+Enero!D78+Febrero!D78+'Marzo '!D78+'Abril '!D78+'Mayo '!D78+Junio!D78+Julio!D78+Agosto!D78+Septiembre!D78+'Octubre '!D78+Noviembre!D78+'Diciembre '!D78</f>
        <v>4</v>
      </c>
      <c r="E78" s="30">
        <f>+Enero!E78+Febrero!E78+'Marzo '!E78+'Abril '!E78+'Mayo '!E78+Junio!E78+Julio!E78+Agosto!E78+Septiembre!E78+'Octubre '!E78+Noviembre!E78+'Diciembre '!E78</f>
        <v>7</v>
      </c>
      <c r="F78" s="30">
        <f>+Enero!F78+Febrero!F78+'Marzo '!F78+'Abril '!F78+'Mayo '!F78+Junio!F78+Julio!F78+Agosto!F78+Septiembre!F78+'Octubre '!F78+Noviembre!F78+'Diciembre '!F78</f>
        <v>0</v>
      </c>
      <c r="G78" s="30">
        <f>+Enero!G78+Febrero!G78+'Marzo '!G78+'Abril '!G78+'Mayo '!G78+Junio!G78+Julio!G78+Agosto!G78+Septiembre!G78+'Octubre '!G78+Noviembre!G78+'Diciembre '!G78</f>
        <v>18</v>
      </c>
      <c r="H78" s="30">
        <f>+Enero!H78+Febrero!H78+'Marzo '!H78+'Abril '!H78+'Mayo '!H78+Junio!H78+Julio!H78+Agosto!H78+Septiembre!H78+'Octubre '!H78+Noviembre!H78+'Diciembre '!H78</f>
        <v>23</v>
      </c>
      <c r="I78" s="30">
        <f>+Enero!I78+Febrero!I78+'Marzo '!I78+'Abril '!I78+'Mayo '!I78+Junio!I78+Julio!I78+Agosto!I78+Septiembre!I78+'Octubre '!I78+Noviembre!I78+'Diciembre '!I78</f>
        <v>24</v>
      </c>
      <c r="J78" s="30">
        <f>+Enero!J78+Febrero!J78+'Marzo '!J78+'Abril '!J78+'Mayo '!J78+Junio!J78+Julio!J78+Agosto!J78+Septiembre!J78+'Octubre '!J78+Noviembre!J78+'Diciembre '!J78</f>
        <v>32</v>
      </c>
      <c r="K78" s="30">
        <f>+Enero!K78+Febrero!K78+'Marzo '!K78+'Abril '!K78+'Mayo '!K78+Junio!K78+Julio!K78+Agosto!K78+Septiembre!K78+'Octubre '!K78+Noviembre!K78+'Diciembre '!K78</f>
        <v>11</v>
      </c>
      <c r="L78" s="30">
        <f>+Enero!L78+Febrero!L78+'Marzo '!L78+'Abril '!L78+'Mayo '!L78+Junio!L78+Julio!L78+Agosto!L78+Septiembre!L78+'Octubre '!L78+Noviembre!L78+'Diciembre '!L78</f>
        <v>8</v>
      </c>
      <c r="M78" s="30">
        <f>+Enero!M78+Febrero!M78+'Marzo '!M78+'Abril '!M78+'Mayo '!M78+Junio!M78+Julio!M78+Agosto!M78+Septiembre!M78+'Octubre '!M78+Noviembre!M78+'Diciembre '!M78</f>
        <v>15</v>
      </c>
      <c r="N78" s="30">
        <f>+Enero!N78+Febrero!N78+'Marzo '!N78+'Abril '!N78+'Mayo '!N78+Junio!N78+Julio!N78+Agosto!N78+Septiembre!N78+'Octubre '!N78+Noviembre!N78+'Diciembre '!N78</f>
        <v>6</v>
      </c>
      <c r="O78" s="30">
        <f>+Enero!O78+Febrero!O78+'Marzo '!O78+'Abril '!O78+'Mayo '!O78+Junio!O78+Julio!O78+Agosto!O78+Septiembre!O78+'Octubre '!O78+Noviembre!O78+'Diciembre '!O78</f>
        <v>5</v>
      </c>
      <c r="P78" s="30">
        <f>+Enero!P78+Febrero!P78+'Marzo '!P78+'Abril '!P78+'Mayo '!P78+Junio!P78+Julio!P78+Agosto!P78+Septiembre!P78+'Octubre '!P78+Noviembre!P78+'Diciembre '!P78</f>
        <v>2</v>
      </c>
      <c r="Q78" s="30">
        <f>+Enero!Q78+Febrero!Q78+'Marzo '!Q78+'Abril '!Q78+'Mayo '!Q78+Junio!Q78+Julio!Q78+Agosto!Q78+Septiembre!Q78+'Octubre '!Q78+Noviembre!Q78+'Diciembre '!Q78</f>
        <v>7</v>
      </c>
      <c r="R78" s="30">
        <f>+Enero!R78+Febrero!R78+'Marzo '!R78+'Abril '!R78+'Mayo '!R78+Junio!R78+Julio!R78+Agosto!R78+Septiembre!R78+'Octubre '!R78+Noviembre!R78+'Diciembre '!R78</f>
        <v>1</v>
      </c>
      <c r="S78" s="30">
        <f>+Enero!S78+Febrero!S78+'Marzo '!S78+'Abril '!S78+'Mayo '!S78+Junio!S78+Julio!S78+Agosto!S78+Septiembre!S78+'Octubre '!S78+Noviembre!S78+'Diciembre '!S78</f>
        <v>1</v>
      </c>
      <c r="T78" s="30">
        <f>+Enero!T78+Febrero!T78+'Marzo '!T78+'Abril '!T78+'Mayo '!T78+Junio!T78+Julio!T78+Agosto!T78+Septiembre!T78+'Octubre '!T78+Noviembre!T78+'Diciembre '!T78</f>
        <v>0</v>
      </c>
      <c r="U78" s="30">
        <f>+Enero!U78+Febrero!U78+'Marzo '!U78+'Abril '!U78+'Mayo '!U78+Junio!U78+Julio!U78+Agosto!U78+Septiembre!U78+'Octubre '!U78+Noviembre!U78+'Diciembre '!U78</f>
        <v>41</v>
      </c>
      <c r="V78" s="30">
        <f>+Enero!V78+Febrero!V78+'Marzo '!V78+'Abril '!V78+'Mayo '!V78+Junio!V78+Julio!V78+Agosto!V78+Septiembre!V78+'Octubre '!V78+Noviembre!V78+'Diciembre '!V78</f>
        <v>123</v>
      </c>
      <c r="W78" s="30">
        <f>+Enero!W78+Febrero!W78+'Marzo '!W78+'Abril '!W78+'Mayo '!W78+Junio!W78+Julio!W78+Agosto!W78+Septiembre!W78+'Octubre '!W78+Noviembre!W78+'Diciembre '!W78</f>
        <v>164</v>
      </c>
      <c r="X78" s="142" t="str">
        <f t="shared" ref="X78:X87" si="31">+BP78&amp;BQ78&amp;BR78&amp;BS78</f>
        <v/>
      </c>
      <c r="Y78" s="6"/>
      <c r="Z78" s="114"/>
      <c r="AA78" s="6"/>
      <c r="AB78" s="6"/>
      <c r="AC78" s="6"/>
      <c r="AD78" s="6"/>
      <c r="AE78" s="6"/>
      <c r="AF78" s="6"/>
      <c r="AG78" s="6"/>
      <c r="AH78" s="3"/>
      <c r="AI78" s="3"/>
      <c r="AJ78" s="3"/>
      <c r="AK78" s="3"/>
      <c r="AL78" s="3"/>
      <c r="AM78" s="3"/>
      <c r="AN78" s="3"/>
      <c r="AO78" s="3"/>
      <c r="AP78" s="3"/>
      <c r="AQ78" s="3"/>
      <c r="AR78" s="6"/>
      <c r="AS78" s="6"/>
      <c r="AT78" s="6"/>
      <c r="BF78" s="6"/>
      <c r="BG78" s="6"/>
      <c r="BH78" s="6"/>
      <c r="BI78" s="6"/>
      <c r="BJ78" s="6"/>
      <c r="BK78" s="6"/>
      <c r="BL78" s="6"/>
      <c r="BM78" s="6"/>
      <c r="BN78" s="6"/>
      <c r="BO78" s="6"/>
      <c r="BP78" s="49" t="str">
        <f t="shared" ref="BP78:BP87" si="32">IF($C78&lt;&gt;($U78+$V78)," El número atenciones según sexo NO puede ser diferente al Total.","")</f>
        <v/>
      </c>
      <c r="BQ78" s="49" t="str">
        <f t="shared" ref="BQ78:BQ87" si="33">IF($C78=0,"",IF(($W78)="",IF($C78="",""," No olvide escribir la columna Beneficiarios."),""))</f>
        <v/>
      </c>
      <c r="BR78" s="49" t="str">
        <f t="shared" ref="BR78:BR87" si="34">IF($C78&lt;($W78)," El número de Beneficiarios NO puede ser mayor que el Total.","")</f>
        <v/>
      </c>
      <c r="BS78" s="49" t="str">
        <f>IF(C78+C80+C83+C85+C87&lt;=C63+C64+C65,"","Las consultas por matrona NO pueden ser mayor que el Total de consultas de sección B.")</f>
        <v/>
      </c>
      <c r="BT78" s="6"/>
      <c r="BU78" s="6"/>
      <c r="BV78" s="6"/>
      <c r="BW78" s="6"/>
      <c r="BX78" s="126">
        <f t="shared" ref="BX78:BX87" si="35">IF($C78&lt;&gt;($U78+$V78),1,0)</f>
        <v>0</v>
      </c>
      <c r="BY78" s="126">
        <f t="shared" ref="BY78:BY87" si="36">IF($C78&lt;($W78),1,0)</f>
        <v>0</v>
      </c>
      <c r="BZ78" s="126">
        <f t="shared" ref="BZ78:BZ87" si="37">IF($C78=0,"",IF(($W78)="",IF($C78="","",1),0))</f>
        <v>0</v>
      </c>
      <c r="CA78" s="126">
        <f>IF(C78+C80+C83+C85+C87&lt;=C63+C64+C65,0,1)</f>
        <v>0</v>
      </c>
      <c r="CB78" s="6"/>
      <c r="CY78" s="16"/>
      <c r="CZ78" s="16"/>
    </row>
    <row r="79" spans="1:105" s="15" customFormat="1" ht="18" customHeight="1" x14ac:dyDescent="0.15">
      <c r="A79" s="278" t="s">
        <v>125</v>
      </c>
      <c r="B79" s="141" t="s">
        <v>110</v>
      </c>
      <c r="C79" s="119">
        <f t="shared" si="30"/>
        <v>219</v>
      </c>
      <c r="D79" s="30">
        <f>+Enero!D79+Febrero!D79+'Marzo '!D79+'Abril '!D79+'Mayo '!D79+Junio!D79+Julio!D79+Agosto!D79+Septiembre!D79+'Octubre '!D79+Noviembre!D79+'Diciembre '!D79</f>
        <v>5</v>
      </c>
      <c r="E79" s="30">
        <f>+Enero!E79+Febrero!E79+'Marzo '!E79+'Abril '!E79+'Mayo '!E79+Junio!E79+Julio!E79+Agosto!E79+Septiembre!E79+'Octubre '!E79+Noviembre!E79+'Diciembre '!E79</f>
        <v>0</v>
      </c>
      <c r="F79" s="30">
        <f>+Enero!F79+Febrero!F79+'Marzo '!F79+'Abril '!F79+'Mayo '!F79+Junio!F79+Julio!F79+Agosto!F79+Septiembre!F79+'Octubre '!F79+Noviembre!F79+'Diciembre '!F79</f>
        <v>0</v>
      </c>
      <c r="G79" s="30">
        <f>+Enero!G79+Febrero!G79+'Marzo '!G79+'Abril '!G79+'Mayo '!G79+Junio!G79+Julio!G79+Agosto!G79+Septiembre!G79+'Octubre '!G79+Noviembre!G79+'Diciembre '!G79</f>
        <v>3</v>
      </c>
      <c r="H79" s="30">
        <f>+Enero!H79+Febrero!H79+'Marzo '!H79+'Abril '!H79+'Mayo '!H79+Junio!H79+Julio!H79+Agosto!H79+Septiembre!H79+'Octubre '!H79+Noviembre!H79+'Diciembre '!H79</f>
        <v>13</v>
      </c>
      <c r="I79" s="30">
        <f>+Enero!I79+Febrero!I79+'Marzo '!I79+'Abril '!I79+'Mayo '!I79+Junio!I79+Julio!I79+Agosto!I79+Septiembre!I79+'Octubre '!I79+Noviembre!I79+'Diciembre '!I79</f>
        <v>26</v>
      </c>
      <c r="J79" s="30">
        <f>+Enero!J79+Febrero!J79+'Marzo '!J79+'Abril '!J79+'Mayo '!J79+Junio!J79+Julio!J79+Agosto!J79+Septiembre!J79+'Octubre '!J79+Noviembre!J79+'Diciembre '!J79</f>
        <v>34</v>
      </c>
      <c r="K79" s="30">
        <f>+Enero!K79+Febrero!K79+'Marzo '!K79+'Abril '!K79+'Mayo '!K79+Junio!K79+Julio!K79+Agosto!K79+Septiembre!K79+'Octubre '!K79+Noviembre!K79+'Diciembre '!K79</f>
        <v>19</v>
      </c>
      <c r="L79" s="30">
        <f>+Enero!L79+Febrero!L79+'Marzo '!L79+'Abril '!L79+'Mayo '!L79+Junio!L79+Julio!L79+Agosto!L79+Septiembre!L79+'Octubre '!L79+Noviembre!L79+'Diciembre '!L79</f>
        <v>30</v>
      </c>
      <c r="M79" s="30">
        <f>+Enero!M79+Febrero!M79+'Marzo '!M79+'Abril '!M79+'Mayo '!M79+Junio!M79+Julio!M79+Agosto!M79+Septiembre!M79+'Octubre '!M79+Noviembre!M79+'Diciembre '!M79</f>
        <v>50</v>
      </c>
      <c r="N79" s="30">
        <f>+Enero!N79+Febrero!N79+'Marzo '!N79+'Abril '!N79+'Mayo '!N79+Junio!N79+Julio!N79+Agosto!N79+Septiembre!N79+'Octubre '!N79+Noviembre!N79+'Diciembre '!N79</f>
        <v>19</v>
      </c>
      <c r="O79" s="30">
        <f>+Enero!O79+Febrero!O79+'Marzo '!O79+'Abril '!O79+'Mayo '!O79+Junio!O79+Julio!O79+Agosto!O79+Septiembre!O79+'Octubre '!O79+Noviembre!O79+'Diciembre '!O79</f>
        <v>9</v>
      </c>
      <c r="P79" s="30">
        <f>+Enero!P79+Febrero!P79+'Marzo '!P79+'Abril '!P79+'Mayo '!P79+Junio!P79+Julio!P79+Agosto!P79+Septiembre!P79+'Octubre '!P79+Noviembre!P79+'Diciembre '!P79</f>
        <v>2</v>
      </c>
      <c r="Q79" s="30">
        <f>+Enero!Q79+Febrero!Q79+'Marzo '!Q79+'Abril '!Q79+'Mayo '!Q79+Junio!Q79+Julio!Q79+Agosto!Q79+Septiembre!Q79+'Octubre '!Q79+Noviembre!Q79+'Diciembre '!Q79</f>
        <v>3</v>
      </c>
      <c r="R79" s="30">
        <f>+Enero!R79+Febrero!R79+'Marzo '!R79+'Abril '!R79+'Mayo '!R79+Junio!R79+Julio!R79+Agosto!R79+Septiembre!R79+'Octubre '!R79+Noviembre!R79+'Diciembre '!R79</f>
        <v>6</v>
      </c>
      <c r="S79" s="30">
        <f>+Enero!S79+Febrero!S79+'Marzo '!S79+'Abril '!S79+'Mayo '!S79+Junio!S79+Julio!S79+Agosto!S79+Septiembre!S79+'Octubre '!S79+Noviembre!S79+'Diciembre '!S79</f>
        <v>0</v>
      </c>
      <c r="T79" s="30">
        <f>+Enero!T79+Febrero!T79+'Marzo '!T79+'Abril '!T79+'Mayo '!T79+Junio!T79+Julio!T79+Agosto!T79+Septiembre!T79+'Octubre '!T79+Noviembre!T79+'Diciembre '!T79</f>
        <v>0</v>
      </c>
      <c r="U79" s="30">
        <f>+Enero!U79+Febrero!U79+'Marzo '!U79+'Abril '!U79+'Mayo '!U79+Junio!U79+Julio!U79+Agosto!U79+Septiembre!U79+'Octubre '!U79+Noviembre!U79+'Diciembre '!U79</f>
        <v>160</v>
      </c>
      <c r="V79" s="30">
        <f>+Enero!V79+Febrero!V79+'Marzo '!V79+'Abril '!V79+'Mayo '!V79+Junio!V79+Julio!V79+Agosto!V79+Septiembre!V79+'Octubre '!V79+Noviembre!V79+'Diciembre '!V79</f>
        <v>59</v>
      </c>
      <c r="W79" s="30">
        <f>+Enero!W79+Febrero!W79+'Marzo '!W79+'Abril '!W79+'Mayo '!W79+Junio!W79+Julio!W79+Agosto!W79+Septiembre!W79+'Octubre '!W79+Noviembre!W79+'Diciembre '!W79</f>
        <v>219</v>
      </c>
      <c r="X79" s="142" t="str">
        <f t="shared" si="31"/>
        <v/>
      </c>
      <c r="Y79" s="6"/>
      <c r="Z79" s="114"/>
      <c r="AA79" s="6"/>
      <c r="AB79" s="6"/>
      <c r="AC79" s="6"/>
      <c r="AD79" s="6"/>
      <c r="AE79" s="6"/>
      <c r="AF79" s="6"/>
      <c r="AG79" s="6"/>
      <c r="AH79" s="3"/>
      <c r="AI79" s="3"/>
      <c r="AJ79" s="3"/>
      <c r="AK79" s="3"/>
      <c r="AL79" s="3"/>
      <c r="AM79" s="3"/>
      <c r="AN79" s="3"/>
      <c r="AO79" s="3"/>
      <c r="AP79" s="3"/>
      <c r="AQ79" s="3"/>
      <c r="AR79" s="6"/>
      <c r="AS79" s="6"/>
      <c r="AT79" s="6"/>
      <c r="BF79" s="6"/>
      <c r="BG79" s="6"/>
      <c r="BH79" s="6"/>
      <c r="BI79" s="6"/>
      <c r="BJ79" s="6"/>
      <c r="BK79" s="6"/>
      <c r="BL79" s="6"/>
      <c r="BM79" s="6"/>
      <c r="BN79" s="6"/>
      <c r="BO79" s="6"/>
      <c r="BP79" s="49" t="str">
        <f t="shared" si="32"/>
        <v/>
      </c>
      <c r="BQ79" s="49" t="str">
        <f t="shared" si="33"/>
        <v/>
      </c>
      <c r="BR79" s="49" t="str">
        <f t="shared" si="34"/>
        <v/>
      </c>
      <c r="BS79" s="49" t="str">
        <f>IF(C81&lt;=C67,"","Las consultas por psicológo NO pueden ser mayor que el Total de consultas de sección B.")</f>
        <v/>
      </c>
      <c r="BT79" s="6"/>
      <c r="BU79" s="6"/>
      <c r="BV79" s="6"/>
      <c r="BW79" s="6"/>
      <c r="BX79" s="126">
        <f t="shared" si="35"/>
        <v>0</v>
      </c>
      <c r="BY79" s="126">
        <f t="shared" si="36"/>
        <v>0</v>
      </c>
      <c r="BZ79" s="126">
        <f t="shared" si="37"/>
        <v>0</v>
      </c>
      <c r="CA79" s="126">
        <f>IF(C81&lt;=C67,0,1)</f>
        <v>0</v>
      </c>
      <c r="CB79" s="6"/>
      <c r="CY79" s="16"/>
      <c r="CZ79" s="16"/>
    </row>
    <row r="80" spans="1:105" s="15" customFormat="1" ht="18" customHeight="1" x14ac:dyDescent="0.15">
      <c r="A80" s="279"/>
      <c r="B80" s="144" t="s">
        <v>111</v>
      </c>
      <c r="C80" s="127">
        <f t="shared" si="30"/>
        <v>0</v>
      </c>
      <c r="D80" s="30">
        <f>+Enero!D80+Febrero!D80+'Marzo '!D80+'Abril '!D80+'Mayo '!D80+Junio!D80+Julio!D80+Agosto!D80+Septiembre!D80+'Octubre '!D80+Noviembre!D80+'Diciembre '!D80</f>
        <v>0</v>
      </c>
      <c r="E80" s="30">
        <f>+Enero!E80+Febrero!E80+'Marzo '!E80+'Abril '!E80+'Mayo '!E80+Junio!E80+Julio!E80+Agosto!E80+Septiembre!E80+'Octubre '!E80+Noviembre!E80+'Diciembre '!E80</f>
        <v>0</v>
      </c>
      <c r="F80" s="30">
        <f>+Enero!F80+Febrero!F80+'Marzo '!F80+'Abril '!F80+'Mayo '!F80+Junio!F80+Julio!F80+Agosto!F80+Septiembre!F80+'Octubre '!F80+Noviembre!F80+'Diciembre '!F80</f>
        <v>0</v>
      </c>
      <c r="G80" s="30">
        <f>+Enero!G80+Febrero!G80+'Marzo '!G80+'Abril '!G80+'Mayo '!G80+Junio!G80+Julio!G80+Agosto!G80+Septiembre!G80+'Octubre '!G80+Noviembre!G80+'Diciembre '!G80</f>
        <v>0</v>
      </c>
      <c r="H80" s="30">
        <f>+Enero!H80+Febrero!H80+'Marzo '!H80+'Abril '!H80+'Mayo '!H80+Junio!H80+Julio!H80+Agosto!H80+Septiembre!H80+'Octubre '!H80+Noviembre!H80+'Diciembre '!H80</f>
        <v>0</v>
      </c>
      <c r="I80" s="30">
        <f>+Enero!I80+Febrero!I80+'Marzo '!I80+'Abril '!I80+'Mayo '!I80+Junio!I80+Julio!I80+Agosto!I80+Septiembre!I80+'Octubre '!I80+Noviembre!I80+'Diciembre '!I80</f>
        <v>0</v>
      </c>
      <c r="J80" s="30">
        <f>+Enero!J80+Febrero!J80+'Marzo '!J80+'Abril '!J80+'Mayo '!J80+Junio!J80+Julio!J80+Agosto!J80+Septiembre!J80+'Octubre '!J80+Noviembre!J80+'Diciembre '!J80</f>
        <v>0</v>
      </c>
      <c r="K80" s="30">
        <f>+Enero!K80+Febrero!K80+'Marzo '!K80+'Abril '!K80+'Mayo '!K80+Junio!K80+Julio!K80+Agosto!K80+Septiembre!K80+'Octubre '!K80+Noviembre!K80+'Diciembre '!K80</f>
        <v>0</v>
      </c>
      <c r="L80" s="30">
        <f>+Enero!L80+Febrero!L80+'Marzo '!L80+'Abril '!L80+'Mayo '!L80+Junio!L80+Julio!L80+Agosto!L80+Septiembre!L80+'Octubre '!L80+Noviembre!L80+'Diciembre '!L80</f>
        <v>0</v>
      </c>
      <c r="M80" s="30">
        <f>+Enero!M80+Febrero!M80+'Marzo '!M80+'Abril '!M80+'Mayo '!M80+Junio!M80+Julio!M80+Agosto!M80+Septiembre!M80+'Octubre '!M80+Noviembre!M80+'Diciembre '!M80</f>
        <v>0</v>
      </c>
      <c r="N80" s="30">
        <f>+Enero!N80+Febrero!N80+'Marzo '!N80+'Abril '!N80+'Mayo '!N80+Junio!N80+Julio!N80+Agosto!N80+Septiembre!N80+'Octubre '!N80+Noviembre!N80+'Diciembre '!N80</f>
        <v>0</v>
      </c>
      <c r="O80" s="30">
        <f>+Enero!O80+Febrero!O80+'Marzo '!O80+'Abril '!O80+'Mayo '!O80+Junio!O80+Julio!O80+Agosto!O80+Septiembre!O80+'Octubre '!O80+Noviembre!O80+'Diciembre '!O80</f>
        <v>0</v>
      </c>
      <c r="P80" s="30">
        <f>+Enero!P80+Febrero!P80+'Marzo '!P80+'Abril '!P80+'Mayo '!P80+Junio!P80+Julio!P80+Agosto!P80+Septiembre!P80+'Octubre '!P80+Noviembre!P80+'Diciembre '!P80</f>
        <v>0</v>
      </c>
      <c r="Q80" s="30">
        <f>+Enero!Q80+Febrero!Q80+'Marzo '!Q80+'Abril '!Q80+'Mayo '!Q80+Junio!Q80+Julio!Q80+Agosto!Q80+Septiembre!Q80+'Octubre '!Q80+Noviembre!Q80+'Diciembre '!Q80</f>
        <v>0</v>
      </c>
      <c r="R80" s="30">
        <f>+Enero!R80+Febrero!R80+'Marzo '!R80+'Abril '!R80+'Mayo '!R80+Junio!R80+Julio!R80+Agosto!R80+Septiembre!R80+'Octubre '!R80+Noviembre!R80+'Diciembre '!R80</f>
        <v>0</v>
      </c>
      <c r="S80" s="30">
        <f>+Enero!S80+Febrero!S80+'Marzo '!S80+'Abril '!S80+'Mayo '!S80+Junio!S80+Julio!S80+Agosto!S80+Septiembre!S80+'Octubre '!S80+Noviembre!S80+'Diciembre '!S80</f>
        <v>0</v>
      </c>
      <c r="T80" s="30">
        <f>+Enero!T80+Febrero!T80+'Marzo '!T80+'Abril '!T80+'Mayo '!T80+Junio!T80+Julio!T80+Agosto!T80+Septiembre!T80+'Octubre '!T80+Noviembre!T80+'Diciembre '!T80</f>
        <v>0</v>
      </c>
      <c r="U80" s="30">
        <f>+Enero!U80+Febrero!U80+'Marzo '!U80+'Abril '!U80+'Mayo '!U80+Junio!U80+Julio!U80+Agosto!U80+Septiembre!U80+'Octubre '!U80+Noviembre!U80+'Diciembre '!U80</f>
        <v>0</v>
      </c>
      <c r="V80" s="30">
        <f>+Enero!V80+Febrero!V80+'Marzo '!V80+'Abril '!V80+'Mayo '!V80+Junio!V80+Julio!V80+Agosto!V80+Septiembre!V80+'Octubre '!V80+Noviembre!V80+'Diciembre '!V80</f>
        <v>0</v>
      </c>
      <c r="W80" s="30">
        <f>+Enero!W80+Febrero!W80+'Marzo '!W80+'Abril '!W80+'Mayo '!W80+Junio!W80+Julio!W80+Agosto!W80+Septiembre!W80+'Octubre '!W80+Noviembre!W80+'Diciembre '!W80</f>
        <v>0</v>
      </c>
      <c r="X80" s="142" t="str">
        <f t="shared" si="31"/>
        <v/>
      </c>
      <c r="Y80" s="6"/>
      <c r="Z80" s="114"/>
      <c r="AA80" s="6"/>
      <c r="AB80" s="6"/>
      <c r="AC80" s="6"/>
      <c r="AD80" s="6"/>
      <c r="AE80" s="6"/>
      <c r="AF80" s="6"/>
      <c r="AG80" s="6"/>
      <c r="AH80" s="3"/>
      <c r="AI80" s="3"/>
      <c r="AJ80" s="3"/>
      <c r="AK80" s="3"/>
      <c r="AL80" s="3"/>
      <c r="AM80" s="3"/>
      <c r="AN80" s="3"/>
      <c r="AO80" s="3"/>
      <c r="AP80" s="3"/>
      <c r="AQ80" s="3"/>
      <c r="AR80" s="6"/>
      <c r="AS80" s="6"/>
      <c r="AT80" s="6"/>
      <c r="BF80" s="6"/>
      <c r="BG80" s="6"/>
      <c r="BH80" s="6"/>
      <c r="BI80" s="6"/>
      <c r="BJ80" s="6"/>
      <c r="BK80" s="6"/>
      <c r="BL80" s="6"/>
      <c r="BM80" s="6"/>
      <c r="BN80" s="6"/>
      <c r="BO80" s="6"/>
      <c r="BP80" s="49" t="str">
        <f t="shared" si="32"/>
        <v/>
      </c>
      <c r="BQ80" s="49" t="str">
        <f t="shared" si="33"/>
        <v/>
      </c>
      <c r="BR80" s="49" t="str">
        <f t="shared" si="34"/>
        <v/>
      </c>
      <c r="BS80" s="49"/>
      <c r="BT80" s="6"/>
      <c r="BU80" s="6"/>
      <c r="BV80" s="6"/>
      <c r="BW80" s="6"/>
      <c r="BX80" s="126">
        <f t="shared" si="35"/>
        <v>0</v>
      </c>
      <c r="BY80" s="126">
        <f t="shared" si="36"/>
        <v>0</v>
      </c>
      <c r="BZ80" s="126" t="str">
        <f t="shared" si="37"/>
        <v/>
      </c>
      <c r="CA80" s="126"/>
      <c r="CB80" s="6"/>
      <c r="CY80" s="16"/>
      <c r="CZ80" s="16"/>
    </row>
    <row r="81" spans="1:105" s="15" customFormat="1" ht="18" customHeight="1" x14ac:dyDescent="0.15">
      <c r="A81" s="280"/>
      <c r="B81" s="143" t="s">
        <v>126</v>
      </c>
      <c r="C81" s="129">
        <f t="shared" si="30"/>
        <v>0</v>
      </c>
      <c r="D81" s="30">
        <f>+Enero!D81+Febrero!D81+'Marzo '!D81+'Abril '!D81+'Mayo '!D81+Junio!D81+Julio!D81+Agosto!D81+Septiembre!D81+'Octubre '!D81+Noviembre!D81+'Diciembre '!D81</f>
        <v>0</v>
      </c>
      <c r="E81" s="30">
        <f>+Enero!E81+Febrero!E81+'Marzo '!E81+'Abril '!E81+'Mayo '!E81+Junio!E81+Julio!E81+Agosto!E81+Septiembre!E81+'Octubre '!E81+Noviembre!E81+'Diciembre '!E81</f>
        <v>0</v>
      </c>
      <c r="F81" s="30">
        <f>+Enero!F81+Febrero!F81+'Marzo '!F81+'Abril '!F81+'Mayo '!F81+Junio!F81+Julio!F81+Agosto!F81+Septiembre!F81+'Octubre '!F81+Noviembre!F81+'Diciembre '!F81</f>
        <v>0</v>
      </c>
      <c r="G81" s="30">
        <f>+Enero!G81+Febrero!G81+'Marzo '!G81+'Abril '!G81+'Mayo '!G81+Junio!G81+Julio!G81+Agosto!G81+Septiembre!G81+'Octubre '!G81+Noviembre!G81+'Diciembre '!G81</f>
        <v>0</v>
      </c>
      <c r="H81" s="30">
        <f>+Enero!H81+Febrero!H81+'Marzo '!H81+'Abril '!H81+'Mayo '!H81+Junio!H81+Julio!H81+Agosto!H81+Septiembre!H81+'Octubre '!H81+Noviembre!H81+'Diciembre '!H81</f>
        <v>0</v>
      </c>
      <c r="I81" s="30">
        <f>+Enero!I81+Febrero!I81+'Marzo '!I81+'Abril '!I81+'Mayo '!I81+Junio!I81+Julio!I81+Agosto!I81+Septiembre!I81+'Octubre '!I81+Noviembre!I81+'Diciembre '!I81</f>
        <v>0</v>
      </c>
      <c r="J81" s="30">
        <f>+Enero!J81+Febrero!J81+'Marzo '!J81+'Abril '!J81+'Mayo '!J81+Junio!J81+Julio!J81+Agosto!J81+Septiembre!J81+'Octubre '!J81+Noviembre!J81+'Diciembre '!J81</f>
        <v>0</v>
      </c>
      <c r="K81" s="30">
        <f>+Enero!K81+Febrero!K81+'Marzo '!K81+'Abril '!K81+'Mayo '!K81+Junio!K81+Julio!K81+Agosto!K81+Septiembre!K81+'Octubre '!K81+Noviembre!K81+'Diciembre '!K81</f>
        <v>0</v>
      </c>
      <c r="L81" s="30">
        <f>+Enero!L81+Febrero!L81+'Marzo '!L81+'Abril '!L81+'Mayo '!L81+Junio!L81+Julio!L81+Agosto!L81+Septiembre!L81+'Octubre '!L81+Noviembre!L81+'Diciembre '!L81</f>
        <v>0</v>
      </c>
      <c r="M81" s="30">
        <f>+Enero!M81+Febrero!M81+'Marzo '!M81+'Abril '!M81+'Mayo '!M81+Junio!M81+Julio!M81+Agosto!M81+Septiembre!M81+'Octubre '!M81+Noviembre!M81+'Diciembre '!M81</f>
        <v>0</v>
      </c>
      <c r="N81" s="30">
        <f>+Enero!N81+Febrero!N81+'Marzo '!N81+'Abril '!N81+'Mayo '!N81+Junio!N81+Julio!N81+Agosto!N81+Septiembre!N81+'Octubre '!N81+Noviembre!N81+'Diciembre '!N81</f>
        <v>0</v>
      </c>
      <c r="O81" s="30">
        <f>+Enero!O81+Febrero!O81+'Marzo '!O81+'Abril '!O81+'Mayo '!O81+Junio!O81+Julio!O81+Agosto!O81+Septiembre!O81+'Octubre '!O81+Noviembre!O81+'Diciembre '!O81</f>
        <v>0</v>
      </c>
      <c r="P81" s="30">
        <f>+Enero!P81+Febrero!P81+'Marzo '!P81+'Abril '!P81+'Mayo '!P81+Junio!P81+Julio!P81+Agosto!P81+Septiembre!P81+'Octubre '!P81+Noviembre!P81+'Diciembre '!P81</f>
        <v>0</v>
      </c>
      <c r="Q81" s="30">
        <f>+Enero!Q81+Febrero!Q81+'Marzo '!Q81+'Abril '!Q81+'Mayo '!Q81+Junio!Q81+Julio!Q81+Agosto!Q81+Septiembre!Q81+'Octubre '!Q81+Noviembre!Q81+'Diciembre '!Q81</f>
        <v>0</v>
      </c>
      <c r="R81" s="30">
        <f>+Enero!R81+Febrero!R81+'Marzo '!R81+'Abril '!R81+'Mayo '!R81+Junio!R81+Julio!R81+Agosto!R81+Septiembre!R81+'Octubre '!R81+Noviembre!R81+'Diciembre '!R81</f>
        <v>0</v>
      </c>
      <c r="S81" s="30">
        <f>+Enero!S81+Febrero!S81+'Marzo '!S81+'Abril '!S81+'Mayo '!S81+Junio!S81+Julio!S81+Agosto!S81+Septiembre!S81+'Octubre '!S81+Noviembre!S81+'Diciembre '!S81</f>
        <v>0</v>
      </c>
      <c r="T81" s="30">
        <f>+Enero!T81+Febrero!T81+'Marzo '!T81+'Abril '!T81+'Mayo '!T81+Junio!T81+Julio!T81+Agosto!T81+Septiembre!T81+'Octubre '!T81+Noviembre!T81+'Diciembre '!T81</f>
        <v>0</v>
      </c>
      <c r="U81" s="30">
        <f>+Enero!U81+Febrero!U81+'Marzo '!U81+'Abril '!U81+'Mayo '!U81+Junio!U81+Julio!U81+Agosto!U81+Septiembre!U81+'Octubre '!U81+Noviembre!U81+'Diciembre '!U81</f>
        <v>0</v>
      </c>
      <c r="V81" s="30">
        <f>+Enero!V81+Febrero!V81+'Marzo '!V81+'Abril '!V81+'Mayo '!V81+Junio!V81+Julio!V81+Agosto!V81+Septiembre!V81+'Octubre '!V81+Noviembre!V81+'Diciembre '!V81</f>
        <v>0</v>
      </c>
      <c r="W81" s="30">
        <f>+Enero!W81+Febrero!W81+'Marzo '!W81+'Abril '!W81+'Mayo '!W81+Junio!W81+Julio!W81+Agosto!W81+Septiembre!W81+'Octubre '!W81+Noviembre!W81+'Diciembre '!W81</f>
        <v>0</v>
      </c>
      <c r="X81" s="142" t="str">
        <f t="shared" si="31"/>
        <v/>
      </c>
      <c r="Y81" s="6"/>
      <c r="Z81" s="114"/>
      <c r="AA81" s="6"/>
      <c r="AB81" s="6"/>
      <c r="AC81" s="6"/>
      <c r="AD81" s="6"/>
      <c r="AE81" s="6"/>
      <c r="AF81" s="6"/>
      <c r="AG81" s="6"/>
      <c r="AH81" s="3"/>
      <c r="AI81" s="3"/>
      <c r="AJ81" s="3"/>
      <c r="AK81" s="3"/>
      <c r="AL81" s="3"/>
      <c r="AM81" s="3"/>
      <c r="AN81" s="3"/>
      <c r="AO81" s="3"/>
      <c r="AP81" s="3"/>
      <c r="AQ81" s="3"/>
      <c r="AR81" s="6"/>
      <c r="AS81" s="6"/>
      <c r="AT81" s="6"/>
      <c r="BF81" s="6"/>
      <c r="BG81" s="6"/>
      <c r="BH81" s="6"/>
      <c r="BI81" s="6"/>
      <c r="BJ81" s="6"/>
      <c r="BK81" s="6"/>
      <c r="BL81" s="6"/>
      <c r="BM81" s="6"/>
      <c r="BN81" s="6"/>
      <c r="BO81" s="6"/>
      <c r="BP81" s="49" t="str">
        <f t="shared" si="32"/>
        <v/>
      </c>
      <c r="BQ81" s="49" t="str">
        <f t="shared" si="33"/>
        <v/>
      </c>
      <c r="BR81" s="49" t="str">
        <f t="shared" si="34"/>
        <v/>
      </c>
      <c r="BS81" s="49"/>
      <c r="BT81" s="6"/>
      <c r="BU81" s="6"/>
      <c r="BV81" s="6"/>
      <c r="BW81" s="6"/>
      <c r="BX81" s="126">
        <f t="shared" si="35"/>
        <v>0</v>
      </c>
      <c r="BY81" s="126">
        <f t="shared" si="36"/>
        <v>0</v>
      </c>
      <c r="BZ81" s="126" t="str">
        <f t="shared" si="37"/>
        <v/>
      </c>
      <c r="CA81" s="126"/>
      <c r="CB81" s="6"/>
      <c r="CY81" s="16"/>
      <c r="CZ81" s="16"/>
    </row>
    <row r="82" spans="1:105" s="15" customFormat="1" ht="18" customHeight="1" x14ac:dyDescent="0.15">
      <c r="A82" s="259" t="s">
        <v>127</v>
      </c>
      <c r="B82" s="141" t="s">
        <v>110</v>
      </c>
      <c r="C82" s="119">
        <f t="shared" si="30"/>
        <v>219</v>
      </c>
      <c r="D82" s="30">
        <f>+Enero!D82+Febrero!D82+'Marzo '!D82+'Abril '!D82+'Mayo '!D82+Junio!D82+Julio!D82+Agosto!D82+Septiembre!D82+'Octubre '!D82+Noviembre!D82+'Diciembre '!D82</f>
        <v>5</v>
      </c>
      <c r="E82" s="30">
        <f>+Enero!E82+Febrero!E82+'Marzo '!E82+'Abril '!E82+'Mayo '!E82+Junio!E82+Julio!E82+Agosto!E82+Septiembre!E82+'Octubre '!E82+Noviembre!E82+'Diciembre '!E82</f>
        <v>0</v>
      </c>
      <c r="F82" s="30">
        <f>+Enero!F82+Febrero!F82+'Marzo '!F82+'Abril '!F82+'Mayo '!F82+Junio!F82+Julio!F82+Agosto!F82+Septiembre!F82+'Octubre '!F82+Noviembre!F82+'Diciembre '!F82</f>
        <v>0</v>
      </c>
      <c r="G82" s="30">
        <f>+Enero!G82+Febrero!G82+'Marzo '!G82+'Abril '!G82+'Mayo '!G82+Junio!G82+Julio!G82+Agosto!G82+Septiembre!G82+'Octubre '!G82+Noviembre!G82+'Diciembre '!G82</f>
        <v>3</v>
      </c>
      <c r="H82" s="30">
        <f>+Enero!H82+Febrero!H82+'Marzo '!H82+'Abril '!H82+'Mayo '!H82+Junio!H82+Julio!H82+Agosto!H82+Septiembre!H82+'Octubre '!H82+Noviembre!H82+'Diciembre '!H82</f>
        <v>13</v>
      </c>
      <c r="I82" s="30">
        <f>+Enero!I82+Febrero!I82+'Marzo '!I82+'Abril '!I82+'Mayo '!I82+Junio!I82+Julio!I82+Agosto!I82+Septiembre!I82+'Octubre '!I82+Noviembre!I82+'Diciembre '!I82</f>
        <v>26</v>
      </c>
      <c r="J82" s="30">
        <f>+Enero!J82+Febrero!J82+'Marzo '!J82+'Abril '!J82+'Mayo '!J82+Junio!J82+Julio!J82+Agosto!J82+Septiembre!J82+'Octubre '!J82+Noviembre!J82+'Diciembre '!J82</f>
        <v>34</v>
      </c>
      <c r="K82" s="30">
        <f>+Enero!K82+Febrero!K82+'Marzo '!K82+'Abril '!K82+'Mayo '!K82+Junio!K82+Julio!K82+Agosto!K82+Septiembre!K82+'Octubre '!K82+Noviembre!K82+'Diciembre '!K82</f>
        <v>19</v>
      </c>
      <c r="L82" s="30">
        <f>+Enero!L82+Febrero!L82+'Marzo '!L82+'Abril '!L82+'Mayo '!L82+Junio!L82+Julio!L82+Agosto!L82+Septiembre!L82+'Octubre '!L82+Noviembre!L82+'Diciembre '!L82</f>
        <v>30</v>
      </c>
      <c r="M82" s="30">
        <f>+Enero!M82+Febrero!M82+'Marzo '!M82+'Abril '!M82+'Mayo '!M82+Junio!M82+Julio!M82+Agosto!M82+Septiembre!M82+'Octubre '!M82+Noviembre!M82+'Diciembre '!M82</f>
        <v>50</v>
      </c>
      <c r="N82" s="30">
        <f>+Enero!N82+Febrero!N82+'Marzo '!N82+'Abril '!N82+'Mayo '!N82+Junio!N82+Julio!N82+Agosto!N82+Septiembre!N82+'Octubre '!N82+Noviembre!N82+'Diciembre '!N82</f>
        <v>19</v>
      </c>
      <c r="O82" s="30">
        <f>+Enero!O82+Febrero!O82+'Marzo '!O82+'Abril '!O82+'Mayo '!O82+Junio!O82+Julio!O82+Agosto!O82+Septiembre!O82+'Octubre '!O82+Noviembre!O82+'Diciembre '!O82</f>
        <v>9</v>
      </c>
      <c r="P82" s="30">
        <f>+Enero!P82+Febrero!P82+'Marzo '!P82+'Abril '!P82+'Mayo '!P82+Junio!P82+Julio!P82+Agosto!P82+Septiembre!P82+'Octubre '!P82+Noviembre!P82+'Diciembre '!P82</f>
        <v>2</v>
      </c>
      <c r="Q82" s="30">
        <f>+Enero!Q82+Febrero!Q82+'Marzo '!Q82+'Abril '!Q82+'Mayo '!Q82+Junio!Q82+Julio!Q82+Agosto!Q82+Septiembre!Q82+'Octubre '!Q82+Noviembre!Q82+'Diciembre '!Q82</f>
        <v>3</v>
      </c>
      <c r="R82" s="30">
        <f>+Enero!R82+Febrero!R82+'Marzo '!R82+'Abril '!R82+'Mayo '!R82+Junio!R82+Julio!R82+Agosto!R82+Septiembre!R82+'Octubre '!R82+Noviembre!R82+'Diciembre '!R82</f>
        <v>6</v>
      </c>
      <c r="S82" s="30">
        <f>+Enero!S82+Febrero!S82+'Marzo '!S82+'Abril '!S82+'Mayo '!S82+Junio!S82+Julio!S82+Agosto!S82+Septiembre!S82+'Octubre '!S82+Noviembre!S82+'Diciembre '!S82</f>
        <v>0</v>
      </c>
      <c r="T82" s="30">
        <f>+Enero!T82+Febrero!T82+'Marzo '!T82+'Abril '!T82+'Mayo '!T82+Junio!T82+Julio!T82+Agosto!T82+Septiembre!T82+'Octubre '!T82+Noviembre!T82+'Diciembre '!T82</f>
        <v>0</v>
      </c>
      <c r="U82" s="30">
        <f>+Enero!U82+Febrero!U82+'Marzo '!U82+'Abril '!U82+'Mayo '!U82+Junio!U82+Julio!U82+Agosto!U82+Septiembre!U82+'Octubre '!U82+Noviembre!U82+'Diciembre '!U82</f>
        <v>160</v>
      </c>
      <c r="V82" s="30">
        <f>+Enero!V82+Febrero!V82+'Marzo '!V82+'Abril '!V82+'Mayo '!V82+Junio!V82+Julio!V82+Agosto!V82+Septiembre!V82+'Octubre '!V82+Noviembre!V82+'Diciembre '!V82</f>
        <v>59</v>
      </c>
      <c r="W82" s="30">
        <f>+Enero!W82+Febrero!W82+'Marzo '!W82+'Abril '!W82+'Mayo '!W82+Junio!W82+Julio!W82+Agosto!W82+Septiembre!W82+'Octubre '!W82+Noviembre!W82+'Diciembre '!W82</f>
        <v>219</v>
      </c>
      <c r="X82" s="142" t="str">
        <f t="shared" si="31"/>
        <v/>
      </c>
      <c r="Y82" s="6"/>
      <c r="Z82" s="114"/>
      <c r="AA82" s="6"/>
      <c r="AB82" s="6"/>
      <c r="AC82" s="6"/>
      <c r="AD82" s="6"/>
      <c r="AE82" s="6"/>
      <c r="AF82" s="6"/>
      <c r="AG82" s="6"/>
      <c r="AH82" s="3"/>
      <c r="AI82" s="3"/>
      <c r="AJ82" s="3"/>
      <c r="AK82" s="3"/>
      <c r="AL82" s="3"/>
      <c r="AM82" s="3"/>
      <c r="AN82" s="3"/>
      <c r="AO82" s="3"/>
      <c r="AP82" s="3"/>
      <c r="AQ82" s="3"/>
      <c r="AR82" s="6"/>
      <c r="AS82" s="6"/>
      <c r="AT82" s="6"/>
      <c r="BF82" s="6"/>
      <c r="BG82" s="6"/>
      <c r="BH82" s="6"/>
      <c r="BI82" s="6"/>
      <c r="BJ82" s="6"/>
      <c r="BK82" s="6"/>
      <c r="BL82" s="6"/>
      <c r="BM82" s="6"/>
      <c r="BN82" s="6"/>
      <c r="BO82" s="6"/>
      <c r="BP82" s="49" t="str">
        <f t="shared" si="32"/>
        <v/>
      </c>
      <c r="BQ82" s="49" t="str">
        <f t="shared" si="33"/>
        <v/>
      </c>
      <c r="BR82" s="49" t="str">
        <f t="shared" si="34"/>
        <v/>
      </c>
      <c r="BS82" s="49"/>
      <c r="BT82" s="6"/>
      <c r="BU82" s="6"/>
      <c r="BV82" s="6"/>
      <c r="BW82" s="6"/>
      <c r="BX82" s="126">
        <f t="shared" si="35"/>
        <v>0</v>
      </c>
      <c r="BY82" s="126">
        <f t="shared" si="36"/>
        <v>0</v>
      </c>
      <c r="BZ82" s="126">
        <f t="shared" si="37"/>
        <v>0</v>
      </c>
      <c r="CA82" s="126"/>
      <c r="CB82" s="6"/>
      <c r="CY82" s="16"/>
      <c r="CZ82" s="16"/>
    </row>
    <row r="83" spans="1:105" s="15" customFormat="1" ht="18" customHeight="1" x14ac:dyDescent="0.15">
      <c r="A83" s="281"/>
      <c r="B83" s="144" t="s">
        <v>111</v>
      </c>
      <c r="C83" s="127">
        <f t="shared" si="30"/>
        <v>0</v>
      </c>
      <c r="D83" s="30">
        <f>+Enero!D83+Febrero!D83+'Marzo '!D83+'Abril '!D83+'Mayo '!D83+Junio!D83+Julio!D83+Agosto!D83+Septiembre!D83+'Octubre '!D83+Noviembre!D83+'Diciembre '!D83</f>
        <v>0</v>
      </c>
      <c r="E83" s="30">
        <f>+Enero!E83+Febrero!E83+'Marzo '!E83+'Abril '!E83+'Mayo '!E83+Junio!E83+Julio!E83+Agosto!E83+Septiembre!E83+'Octubre '!E83+Noviembre!E83+'Diciembre '!E83</f>
        <v>0</v>
      </c>
      <c r="F83" s="30">
        <f>+Enero!F83+Febrero!F83+'Marzo '!F83+'Abril '!F83+'Mayo '!F83+Junio!F83+Julio!F83+Agosto!F83+Septiembre!F83+'Octubre '!F83+Noviembre!F83+'Diciembre '!F83</f>
        <v>0</v>
      </c>
      <c r="G83" s="30">
        <f>+Enero!G83+Febrero!G83+'Marzo '!G83+'Abril '!G83+'Mayo '!G83+Junio!G83+Julio!G83+Agosto!G83+Septiembre!G83+'Octubre '!G83+Noviembre!G83+'Diciembre '!G83</f>
        <v>0</v>
      </c>
      <c r="H83" s="30">
        <f>+Enero!H83+Febrero!H83+'Marzo '!H83+'Abril '!H83+'Mayo '!H83+Junio!H83+Julio!H83+Agosto!H83+Septiembre!H83+'Octubre '!H83+Noviembre!H83+'Diciembre '!H83</f>
        <v>0</v>
      </c>
      <c r="I83" s="30">
        <f>+Enero!I83+Febrero!I83+'Marzo '!I83+'Abril '!I83+'Mayo '!I83+Junio!I83+Julio!I83+Agosto!I83+Septiembre!I83+'Octubre '!I83+Noviembre!I83+'Diciembre '!I83</f>
        <v>0</v>
      </c>
      <c r="J83" s="30">
        <f>+Enero!J83+Febrero!J83+'Marzo '!J83+'Abril '!J83+'Mayo '!J83+Junio!J83+Julio!J83+Agosto!J83+Septiembre!J83+'Octubre '!J83+Noviembre!J83+'Diciembre '!J83</f>
        <v>0</v>
      </c>
      <c r="K83" s="30">
        <f>+Enero!K83+Febrero!K83+'Marzo '!K83+'Abril '!K83+'Mayo '!K83+Junio!K83+Julio!K83+Agosto!K83+Septiembre!K83+'Octubre '!K83+Noviembre!K83+'Diciembre '!K83</f>
        <v>0</v>
      </c>
      <c r="L83" s="30">
        <f>+Enero!L83+Febrero!L83+'Marzo '!L83+'Abril '!L83+'Mayo '!L83+Junio!L83+Julio!L83+Agosto!L83+Septiembre!L83+'Octubre '!L83+Noviembre!L83+'Diciembre '!L83</f>
        <v>0</v>
      </c>
      <c r="M83" s="30">
        <f>+Enero!M83+Febrero!M83+'Marzo '!M83+'Abril '!M83+'Mayo '!M83+Junio!M83+Julio!M83+Agosto!M83+Septiembre!M83+'Octubre '!M83+Noviembre!M83+'Diciembre '!M83</f>
        <v>0</v>
      </c>
      <c r="N83" s="30">
        <f>+Enero!N83+Febrero!N83+'Marzo '!N83+'Abril '!N83+'Mayo '!N83+Junio!N83+Julio!N83+Agosto!N83+Septiembre!N83+'Octubre '!N83+Noviembre!N83+'Diciembre '!N83</f>
        <v>0</v>
      </c>
      <c r="O83" s="30">
        <f>+Enero!O83+Febrero!O83+'Marzo '!O83+'Abril '!O83+'Mayo '!O83+Junio!O83+Julio!O83+Agosto!O83+Septiembre!O83+'Octubre '!O83+Noviembre!O83+'Diciembre '!O83</f>
        <v>0</v>
      </c>
      <c r="P83" s="30">
        <f>+Enero!P83+Febrero!P83+'Marzo '!P83+'Abril '!P83+'Mayo '!P83+Junio!P83+Julio!P83+Agosto!P83+Septiembre!P83+'Octubre '!P83+Noviembre!P83+'Diciembre '!P83</f>
        <v>0</v>
      </c>
      <c r="Q83" s="30">
        <f>+Enero!Q83+Febrero!Q83+'Marzo '!Q83+'Abril '!Q83+'Mayo '!Q83+Junio!Q83+Julio!Q83+Agosto!Q83+Septiembre!Q83+'Octubre '!Q83+Noviembre!Q83+'Diciembre '!Q83</f>
        <v>0</v>
      </c>
      <c r="R83" s="30">
        <f>+Enero!R83+Febrero!R83+'Marzo '!R83+'Abril '!R83+'Mayo '!R83+Junio!R83+Julio!R83+Agosto!R83+Septiembre!R83+'Octubre '!R83+Noviembre!R83+'Diciembre '!R83</f>
        <v>0</v>
      </c>
      <c r="S83" s="30">
        <f>+Enero!S83+Febrero!S83+'Marzo '!S83+'Abril '!S83+'Mayo '!S83+Junio!S83+Julio!S83+Agosto!S83+Septiembre!S83+'Octubre '!S83+Noviembre!S83+'Diciembre '!S83</f>
        <v>0</v>
      </c>
      <c r="T83" s="30">
        <f>+Enero!T83+Febrero!T83+'Marzo '!T83+'Abril '!T83+'Mayo '!T83+Junio!T83+Julio!T83+Agosto!T83+Septiembre!T83+'Octubre '!T83+Noviembre!T83+'Diciembre '!T83</f>
        <v>0</v>
      </c>
      <c r="U83" s="30">
        <f>+Enero!U83+Febrero!U83+'Marzo '!U83+'Abril '!U83+'Mayo '!U83+Junio!U83+Julio!U83+Agosto!U83+Septiembre!U83+'Octubre '!U83+Noviembre!U83+'Diciembre '!U83</f>
        <v>0</v>
      </c>
      <c r="V83" s="30">
        <f>+Enero!V83+Febrero!V83+'Marzo '!V83+'Abril '!V83+'Mayo '!V83+Junio!V83+Julio!V83+Agosto!V83+Septiembre!V83+'Octubre '!V83+Noviembre!V83+'Diciembre '!V83</f>
        <v>0</v>
      </c>
      <c r="W83" s="30">
        <f>+Enero!W83+Febrero!W83+'Marzo '!W83+'Abril '!W83+'Mayo '!W83+Junio!W83+Julio!W83+Agosto!W83+Septiembre!W83+'Octubre '!W83+Noviembre!W83+'Diciembre '!W83</f>
        <v>0</v>
      </c>
      <c r="X83" s="142" t="str">
        <f t="shared" si="31"/>
        <v/>
      </c>
      <c r="Y83" s="6"/>
      <c r="Z83" s="114"/>
      <c r="AA83" s="6"/>
      <c r="AB83" s="6"/>
      <c r="AC83" s="6"/>
      <c r="AD83" s="6"/>
      <c r="AE83" s="6"/>
      <c r="AF83" s="6"/>
      <c r="AG83" s="6"/>
      <c r="AH83" s="3"/>
      <c r="AI83" s="3"/>
      <c r="AJ83" s="3"/>
      <c r="AK83" s="3"/>
      <c r="AL83" s="3"/>
      <c r="AM83" s="3"/>
      <c r="AN83" s="3"/>
      <c r="AO83" s="3"/>
      <c r="AP83" s="3"/>
      <c r="AQ83" s="3"/>
      <c r="AR83" s="6"/>
      <c r="AS83" s="6"/>
      <c r="AT83" s="6"/>
      <c r="BF83" s="6"/>
      <c r="BG83" s="6"/>
      <c r="BH83" s="6"/>
      <c r="BI83" s="6"/>
      <c r="BJ83" s="6"/>
      <c r="BK83" s="6"/>
      <c r="BL83" s="6"/>
      <c r="BM83" s="6"/>
      <c r="BN83" s="6"/>
      <c r="BO83" s="6"/>
      <c r="BP83" s="49" t="str">
        <f t="shared" si="32"/>
        <v/>
      </c>
      <c r="BQ83" s="49" t="str">
        <f t="shared" si="33"/>
        <v/>
      </c>
      <c r="BR83" s="49" t="str">
        <f t="shared" si="34"/>
        <v/>
      </c>
      <c r="BS83" s="49"/>
      <c r="BT83" s="6"/>
      <c r="BU83" s="6"/>
      <c r="BV83" s="6"/>
      <c r="BW83" s="6"/>
      <c r="BX83" s="126">
        <f t="shared" si="35"/>
        <v>0</v>
      </c>
      <c r="BY83" s="126">
        <f t="shared" si="36"/>
        <v>0</v>
      </c>
      <c r="BZ83" s="126" t="str">
        <f t="shared" si="37"/>
        <v/>
      </c>
      <c r="CA83" s="126"/>
      <c r="CB83" s="6"/>
      <c r="CY83" s="16"/>
      <c r="CZ83" s="16"/>
    </row>
    <row r="84" spans="1:105" s="15" customFormat="1" ht="18" customHeight="1" x14ac:dyDescent="0.15">
      <c r="A84" s="259" t="s">
        <v>128</v>
      </c>
      <c r="B84" s="141" t="s">
        <v>110</v>
      </c>
      <c r="C84" s="119">
        <f t="shared" si="30"/>
        <v>0</v>
      </c>
      <c r="D84" s="30">
        <f>+Enero!D84+Febrero!D84+'Marzo '!D84+'Abril '!D84+'Mayo '!D84+Junio!D84+Julio!D84+Agosto!D84+Septiembre!D84+'Octubre '!D84+Noviembre!D84+'Diciembre '!D84</f>
        <v>0</v>
      </c>
      <c r="E84" s="30">
        <f>+Enero!E84+Febrero!E84+'Marzo '!E84+'Abril '!E84+'Mayo '!E84+Junio!E84+Julio!E84+Agosto!E84+Septiembre!E84+'Octubre '!E84+Noviembre!E84+'Diciembre '!E84</f>
        <v>0</v>
      </c>
      <c r="F84" s="30">
        <f>+Enero!F84+Febrero!F84+'Marzo '!F84+'Abril '!F84+'Mayo '!F84+Junio!F84+Julio!F84+Agosto!F84+Septiembre!F84+'Octubre '!F84+Noviembre!F84+'Diciembre '!F84</f>
        <v>0</v>
      </c>
      <c r="G84" s="30">
        <f>+Enero!G84+Febrero!G84+'Marzo '!G84+'Abril '!G84+'Mayo '!G84+Junio!G84+Julio!G84+Agosto!G84+Septiembre!G84+'Octubre '!G84+Noviembre!G84+'Diciembre '!G84</f>
        <v>0</v>
      </c>
      <c r="H84" s="30">
        <f>+Enero!H84+Febrero!H84+'Marzo '!H84+'Abril '!H84+'Mayo '!H84+Junio!H84+Julio!H84+Agosto!H84+Septiembre!H84+'Octubre '!H84+Noviembre!H84+'Diciembre '!H84</f>
        <v>0</v>
      </c>
      <c r="I84" s="30">
        <f>+Enero!I84+Febrero!I84+'Marzo '!I84+'Abril '!I84+'Mayo '!I84+Junio!I84+Julio!I84+Agosto!I84+Septiembre!I84+'Octubre '!I84+Noviembre!I84+'Diciembre '!I84</f>
        <v>0</v>
      </c>
      <c r="J84" s="30">
        <f>+Enero!J84+Febrero!J84+'Marzo '!J84+'Abril '!J84+'Mayo '!J84+Junio!J84+Julio!J84+Agosto!J84+Septiembre!J84+'Octubre '!J84+Noviembre!J84+'Diciembre '!J84</f>
        <v>0</v>
      </c>
      <c r="K84" s="30">
        <f>+Enero!K84+Febrero!K84+'Marzo '!K84+'Abril '!K84+'Mayo '!K84+Junio!K84+Julio!K84+Agosto!K84+Septiembre!K84+'Octubre '!K84+Noviembre!K84+'Diciembre '!K84</f>
        <v>0</v>
      </c>
      <c r="L84" s="30">
        <f>+Enero!L84+Febrero!L84+'Marzo '!L84+'Abril '!L84+'Mayo '!L84+Junio!L84+Julio!L84+Agosto!L84+Septiembre!L84+'Octubre '!L84+Noviembre!L84+'Diciembre '!L84</f>
        <v>0</v>
      </c>
      <c r="M84" s="30">
        <f>+Enero!M84+Febrero!M84+'Marzo '!M84+'Abril '!M84+'Mayo '!M84+Junio!M84+Julio!M84+Agosto!M84+Septiembre!M84+'Octubre '!M84+Noviembre!M84+'Diciembre '!M84</f>
        <v>0</v>
      </c>
      <c r="N84" s="30">
        <f>+Enero!N84+Febrero!N84+'Marzo '!N84+'Abril '!N84+'Mayo '!N84+Junio!N84+Julio!N84+Agosto!N84+Septiembre!N84+'Octubre '!N84+Noviembre!N84+'Diciembre '!N84</f>
        <v>0</v>
      </c>
      <c r="O84" s="30">
        <f>+Enero!O84+Febrero!O84+'Marzo '!O84+'Abril '!O84+'Mayo '!O84+Junio!O84+Julio!O84+Agosto!O84+Septiembre!O84+'Octubre '!O84+Noviembre!O84+'Diciembre '!O84</f>
        <v>0</v>
      </c>
      <c r="P84" s="30">
        <f>+Enero!P84+Febrero!P84+'Marzo '!P84+'Abril '!P84+'Mayo '!P84+Junio!P84+Julio!P84+Agosto!P84+Septiembre!P84+'Octubre '!P84+Noviembre!P84+'Diciembre '!P84</f>
        <v>0</v>
      </c>
      <c r="Q84" s="30">
        <f>+Enero!Q84+Febrero!Q84+'Marzo '!Q84+'Abril '!Q84+'Mayo '!Q84+Junio!Q84+Julio!Q84+Agosto!Q84+Septiembre!Q84+'Octubre '!Q84+Noviembre!Q84+'Diciembre '!Q84</f>
        <v>0</v>
      </c>
      <c r="R84" s="30">
        <f>+Enero!R84+Febrero!R84+'Marzo '!R84+'Abril '!R84+'Mayo '!R84+Junio!R84+Julio!R84+Agosto!R84+Septiembre!R84+'Octubre '!R84+Noviembre!R84+'Diciembre '!R84</f>
        <v>0</v>
      </c>
      <c r="S84" s="30">
        <f>+Enero!S84+Febrero!S84+'Marzo '!S84+'Abril '!S84+'Mayo '!S84+Junio!S84+Julio!S84+Agosto!S84+Septiembre!S84+'Octubre '!S84+Noviembre!S84+'Diciembre '!S84</f>
        <v>0</v>
      </c>
      <c r="T84" s="30">
        <f>+Enero!T84+Febrero!T84+'Marzo '!T84+'Abril '!T84+'Mayo '!T84+Junio!T84+Julio!T84+Agosto!T84+Septiembre!T84+'Octubre '!T84+Noviembre!T84+'Diciembre '!T84</f>
        <v>0</v>
      </c>
      <c r="U84" s="30">
        <f>+Enero!U84+Febrero!U84+'Marzo '!U84+'Abril '!U84+'Mayo '!U84+Junio!U84+Julio!U84+Agosto!U84+Septiembre!U84+'Octubre '!U84+Noviembre!U84+'Diciembre '!U84</f>
        <v>0</v>
      </c>
      <c r="V84" s="30">
        <f>+Enero!V84+Febrero!V84+'Marzo '!V84+'Abril '!V84+'Mayo '!V84+Junio!V84+Julio!V84+Agosto!V84+Septiembre!V84+'Octubre '!V84+Noviembre!V84+'Diciembre '!V84</f>
        <v>0</v>
      </c>
      <c r="W84" s="30">
        <f>+Enero!W84+Febrero!W84+'Marzo '!W84+'Abril '!W84+'Mayo '!W84+Junio!W84+Julio!W84+Agosto!W84+Septiembre!W84+'Octubre '!W84+Noviembre!W84+'Diciembre '!W84</f>
        <v>0</v>
      </c>
      <c r="X84" s="142" t="str">
        <f t="shared" si="31"/>
        <v/>
      </c>
      <c r="Y84" s="6"/>
      <c r="Z84" s="114"/>
      <c r="AA84" s="6"/>
      <c r="AB84" s="6"/>
      <c r="AC84" s="6"/>
      <c r="AD84" s="6"/>
      <c r="AE84" s="6"/>
      <c r="AF84" s="6"/>
      <c r="AG84" s="6"/>
      <c r="AH84" s="3"/>
      <c r="AI84" s="3"/>
      <c r="AJ84" s="3"/>
      <c r="AK84" s="3"/>
      <c r="AL84" s="3"/>
      <c r="AM84" s="3"/>
      <c r="AN84" s="3"/>
      <c r="AO84" s="3"/>
      <c r="AP84" s="3"/>
      <c r="AQ84" s="3"/>
      <c r="AR84" s="6"/>
      <c r="AS84" s="6"/>
      <c r="AT84" s="6"/>
      <c r="BF84" s="6"/>
      <c r="BG84" s="6"/>
      <c r="BH84" s="6"/>
      <c r="BI84" s="6"/>
      <c r="BJ84" s="6"/>
      <c r="BK84" s="6"/>
      <c r="BL84" s="6"/>
      <c r="BM84" s="6"/>
      <c r="BN84" s="6"/>
      <c r="BO84" s="6"/>
      <c r="BP84" s="49" t="str">
        <f t="shared" si="32"/>
        <v/>
      </c>
      <c r="BQ84" s="49" t="str">
        <f t="shared" si="33"/>
        <v/>
      </c>
      <c r="BR84" s="49" t="str">
        <f t="shared" si="34"/>
        <v/>
      </c>
      <c r="BS84" s="49"/>
      <c r="BT84" s="6"/>
      <c r="BU84" s="6"/>
      <c r="BV84" s="6"/>
      <c r="BW84" s="6"/>
      <c r="BX84" s="126">
        <f t="shared" si="35"/>
        <v>0</v>
      </c>
      <c r="BY84" s="126">
        <f t="shared" si="36"/>
        <v>0</v>
      </c>
      <c r="BZ84" s="126" t="str">
        <f t="shared" si="37"/>
        <v/>
      </c>
      <c r="CA84" s="126"/>
      <c r="CB84" s="6"/>
      <c r="CY84" s="16"/>
      <c r="CZ84" s="16"/>
    </row>
    <row r="85" spans="1:105" s="15" customFormat="1" ht="18" customHeight="1" x14ac:dyDescent="0.15">
      <c r="A85" s="281"/>
      <c r="B85" s="144" t="s">
        <v>111</v>
      </c>
      <c r="C85" s="127">
        <f t="shared" si="30"/>
        <v>0</v>
      </c>
      <c r="D85" s="30">
        <f>+Enero!D85+Febrero!D85+'Marzo '!D85+'Abril '!D85+'Mayo '!D85+Junio!D85+Julio!D85+Agosto!D85+Septiembre!D85+'Octubre '!D85+Noviembre!D85+'Diciembre '!D85</f>
        <v>0</v>
      </c>
      <c r="E85" s="30">
        <f>+Enero!E85+Febrero!E85+'Marzo '!E85+'Abril '!E85+'Mayo '!E85+Junio!E85+Julio!E85+Agosto!E85+Septiembre!E85+'Octubre '!E85+Noviembre!E85+'Diciembre '!E85</f>
        <v>0</v>
      </c>
      <c r="F85" s="30">
        <f>+Enero!F85+Febrero!F85+'Marzo '!F85+'Abril '!F85+'Mayo '!F85+Junio!F85+Julio!F85+Agosto!F85+Septiembre!F85+'Octubre '!F85+Noviembre!F85+'Diciembre '!F85</f>
        <v>0</v>
      </c>
      <c r="G85" s="30">
        <f>+Enero!G85+Febrero!G85+'Marzo '!G85+'Abril '!G85+'Mayo '!G85+Junio!G85+Julio!G85+Agosto!G85+Septiembre!G85+'Octubre '!G85+Noviembre!G85+'Diciembre '!G85</f>
        <v>0</v>
      </c>
      <c r="H85" s="30">
        <f>+Enero!H85+Febrero!H85+'Marzo '!H85+'Abril '!H85+'Mayo '!H85+Junio!H85+Julio!H85+Agosto!H85+Septiembre!H85+'Octubre '!H85+Noviembre!H85+'Diciembre '!H85</f>
        <v>0</v>
      </c>
      <c r="I85" s="30">
        <f>+Enero!I85+Febrero!I85+'Marzo '!I85+'Abril '!I85+'Mayo '!I85+Junio!I85+Julio!I85+Agosto!I85+Septiembre!I85+'Octubre '!I85+Noviembre!I85+'Diciembre '!I85</f>
        <v>0</v>
      </c>
      <c r="J85" s="30">
        <f>+Enero!J85+Febrero!J85+'Marzo '!J85+'Abril '!J85+'Mayo '!J85+Junio!J85+Julio!J85+Agosto!J85+Septiembre!J85+'Octubre '!J85+Noviembre!J85+'Diciembre '!J85</f>
        <v>0</v>
      </c>
      <c r="K85" s="30">
        <f>+Enero!K85+Febrero!K85+'Marzo '!K85+'Abril '!K85+'Mayo '!K85+Junio!K85+Julio!K85+Agosto!K85+Septiembre!K85+'Octubre '!K85+Noviembre!K85+'Diciembre '!K85</f>
        <v>0</v>
      </c>
      <c r="L85" s="30">
        <f>+Enero!L85+Febrero!L85+'Marzo '!L85+'Abril '!L85+'Mayo '!L85+Junio!L85+Julio!L85+Agosto!L85+Septiembre!L85+'Octubre '!L85+Noviembre!L85+'Diciembre '!L85</f>
        <v>0</v>
      </c>
      <c r="M85" s="30">
        <f>+Enero!M85+Febrero!M85+'Marzo '!M85+'Abril '!M85+'Mayo '!M85+Junio!M85+Julio!M85+Agosto!M85+Septiembre!M85+'Octubre '!M85+Noviembre!M85+'Diciembre '!M85</f>
        <v>0</v>
      </c>
      <c r="N85" s="30">
        <f>+Enero!N85+Febrero!N85+'Marzo '!N85+'Abril '!N85+'Mayo '!N85+Junio!N85+Julio!N85+Agosto!N85+Septiembre!N85+'Octubre '!N85+Noviembre!N85+'Diciembre '!N85</f>
        <v>0</v>
      </c>
      <c r="O85" s="30">
        <f>+Enero!O85+Febrero!O85+'Marzo '!O85+'Abril '!O85+'Mayo '!O85+Junio!O85+Julio!O85+Agosto!O85+Septiembre!O85+'Octubre '!O85+Noviembre!O85+'Diciembre '!O85</f>
        <v>0</v>
      </c>
      <c r="P85" s="30">
        <f>+Enero!P85+Febrero!P85+'Marzo '!P85+'Abril '!P85+'Mayo '!P85+Junio!P85+Julio!P85+Agosto!P85+Septiembre!P85+'Octubre '!P85+Noviembre!P85+'Diciembre '!P85</f>
        <v>0</v>
      </c>
      <c r="Q85" s="30">
        <f>+Enero!Q85+Febrero!Q85+'Marzo '!Q85+'Abril '!Q85+'Mayo '!Q85+Junio!Q85+Julio!Q85+Agosto!Q85+Septiembre!Q85+'Octubre '!Q85+Noviembre!Q85+'Diciembre '!Q85</f>
        <v>0</v>
      </c>
      <c r="R85" s="30">
        <f>+Enero!R85+Febrero!R85+'Marzo '!R85+'Abril '!R85+'Mayo '!R85+Junio!R85+Julio!R85+Agosto!R85+Septiembre!R85+'Octubre '!R85+Noviembre!R85+'Diciembre '!R85</f>
        <v>0</v>
      </c>
      <c r="S85" s="30">
        <f>+Enero!S85+Febrero!S85+'Marzo '!S85+'Abril '!S85+'Mayo '!S85+Junio!S85+Julio!S85+Agosto!S85+Septiembre!S85+'Octubre '!S85+Noviembre!S85+'Diciembre '!S85</f>
        <v>0</v>
      </c>
      <c r="T85" s="30">
        <f>+Enero!T85+Febrero!T85+'Marzo '!T85+'Abril '!T85+'Mayo '!T85+Junio!T85+Julio!T85+Agosto!T85+Septiembre!T85+'Octubre '!T85+Noviembre!T85+'Diciembre '!T85</f>
        <v>0</v>
      </c>
      <c r="U85" s="30">
        <f>+Enero!U85+Febrero!U85+'Marzo '!U85+'Abril '!U85+'Mayo '!U85+Junio!U85+Julio!U85+Agosto!U85+Septiembre!U85+'Octubre '!U85+Noviembre!U85+'Diciembre '!U85</f>
        <v>0</v>
      </c>
      <c r="V85" s="30">
        <f>+Enero!V85+Febrero!V85+'Marzo '!V85+'Abril '!V85+'Mayo '!V85+Junio!V85+Julio!V85+Agosto!V85+Septiembre!V85+'Octubre '!V85+Noviembre!V85+'Diciembre '!V85</f>
        <v>0</v>
      </c>
      <c r="W85" s="30">
        <f>+Enero!W85+Febrero!W85+'Marzo '!W85+'Abril '!W85+'Mayo '!W85+Junio!W85+Julio!W85+Agosto!W85+Septiembre!W85+'Octubre '!W85+Noviembre!W85+'Diciembre '!W85</f>
        <v>0</v>
      </c>
      <c r="X85" s="142" t="str">
        <f t="shared" si="31"/>
        <v/>
      </c>
      <c r="Y85" s="6"/>
      <c r="Z85" s="114"/>
      <c r="AA85" s="6"/>
      <c r="AB85" s="6"/>
      <c r="AC85" s="6"/>
      <c r="AD85" s="6"/>
      <c r="AE85" s="6"/>
      <c r="AF85" s="6"/>
      <c r="AG85" s="6"/>
      <c r="AH85" s="3"/>
      <c r="AI85" s="3"/>
      <c r="AJ85" s="3"/>
      <c r="AK85" s="3"/>
      <c r="AL85" s="3"/>
      <c r="AM85" s="3"/>
      <c r="AN85" s="3"/>
      <c r="AO85" s="3"/>
      <c r="AP85" s="3"/>
      <c r="AQ85" s="3"/>
      <c r="AR85" s="6"/>
      <c r="AS85" s="6"/>
      <c r="AT85" s="6"/>
      <c r="BF85" s="6"/>
      <c r="BG85" s="6"/>
      <c r="BH85" s="6"/>
      <c r="BI85" s="6"/>
      <c r="BJ85" s="6"/>
      <c r="BK85" s="6"/>
      <c r="BL85" s="6"/>
      <c r="BM85" s="6"/>
      <c r="BN85" s="6"/>
      <c r="BO85" s="6"/>
      <c r="BP85" s="49" t="str">
        <f t="shared" si="32"/>
        <v/>
      </c>
      <c r="BQ85" s="49" t="str">
        <f t="shared" si="33"/>
        <v/>
      </c>
      <c r="BR85" s="49" t="str">
        <f t="shared" si="34"/>
        <v/>
      </c>
      <c r="BS85" s="49"/>
      <c r="BT85" s="6"/>
      <c r="BU85" s="6"/>
      <c r="BV85" s="6"/>
      <c r="BW85" s="6"/>
      <c r="BX85" s="126">
        <f t="shared" si="35"/>
        <v>0</v>
      </c>
      <c r="BY85" s="126">
        <f t="shared" si="36"/>
        <v>0</v>
      </c>
      <c r="BZ85" s="126" t="str">
        <f t="shared" si="37"/>
        <v/>
      </c>
      <c r="CA85" s="126"/>
      <c r="CB85" s="6"/>
      <c r="CY85" s="16"/>
      <c r="CZ85" s="16"/>
    </row>
    <row r="86" spans="1:105" s="15" customFormat="1" ht="18" customHeight="1" x14ac:dyDescent="0.15">
      <c r="A86" s="241" t="s">
        <v>129</v>
      </c>
      <c r="B86" s="148" t="s">
        <v>110</v>
      </c>
      <c r="C86" s="149">
        <f>SUM(G86:T86)</f>
        <v>0</v>
      </c>
      <c r="D86" s="30">
        <f>+Enero!D86+Febrero!D86+'Marzo '!D86+'Abril '!D86+'Mayo '!D86+Junio!D86+Julio!D86+Agosto!D86+Septiembre!D86+'Octubre '!D86+Noviembre!D86+'Diciembre '!D86</f>
        <v>0</v>
      </c>
      <c r="E86" s="30">
        <f>+Enero!E86+Febrero!E86+'Marzo '!E86+'Abril '!E86+'Mayo '!E86+Junio!E86+Julio!E86+Agosto!E86+Septiembre!E86+'Octubre '!E86+Noviembre!E86+'Diciembre '!E86</f>
        <v>0</v>
      </c>
      <c r="F86" s="30">
        <f>+Enero!F86+Febrero!F86+'Marzo '!F86+'Abril '!F86+'Mayo '!F86+Junio!F86+Julio!F86+Agosto!F86+Septiembre!F86+'Octubre '!F86+Noviembre!F86+'Diciembre '!F86</f>
        <v>0</v>
      </c>
      <c r="G86" s="30">
        <f>+Enero!G86+Febrero!G86+'Marzo '!G86+'Abril '!G86+'Mayo '!G86+Junio!G86+Julio!G86+Agosto!G86+Septiembre!G86+'Octubre '!G86+Noviembre!G86+'Diciembre '!G86</f>
        <v>0</v>
      </c>
      <c r="H86" s="30">
        <f>+Enero!H86+Febrero!H86+'Marzo '!H86+'Abril '!H86+'Mayo '!H86+Junio!H86+Julio!H86+Agosto!H86+Septiembre!H86+'Octubre '!H86+Noviembre!H86+'Diciembre '!H86</f>
        <v>0</v>
      </c>
      <c r="I86" s="30">
        <f>+Enero!I86+Febrero!I86+'Marzo '!I86+'Abril '!I86+'Mayo '!I86+Junio!I86+Julio!I86+Agosto!I86+Septiembre!I86+'Octubre '!I86+Noviembre!I86+'Diciembre '!I86</f>
        <v>0</v>
      </c>
      <c r="J86" s="30">
        <f>+Enero!J86+Febrero!J86+'Marzo '!J86+'Abril '!J86+'Mayo '!J86+Junio!J86+Julio!J86+Agosto!J86+Septiembre!J86+'Octubre '!J86+Noviembre!J86+'Diciembre '!J86</f>
        <v>0</v>
      </c>
      <c r="K86" s="30">
        <f>+Enero!K86+Febrero!K86+'Marzo '!K86+'Abril '!K86+'Mayo '!K86+Junio!K86+Julio!K86+Agosto!K86+Septiembre!K86+'Octubre '!K86+Noviembre!K86+'Diciembre '!K86</f>
        <v>0</v>
      </c>
      <c r="L86" s="30">
        <f>+Enero!L86+Febrero!L86+'Marzo '!L86+'Abril '!L86+'Mayo '!L86+Junio!L86+Julio!L86+Agosto!L86+Septiembre!L86+'Octubre '!L86+Noviembre!L86+'Diciembre '!L86</f>
        <v>0</v>
      </c>
      <c r="M86" s="30">
        <f>+Enero!M86+Febrero!M86+'Marzo '!M86+'Abril '!M86+'Mayo '!M86+Junio!M86+Julio!M86+Agosto!M86+Septiembre!M86+'Octubre '!M86+Noviembre!M86+'Diciembre '!M86</f>
        <v>0</v>
      </c>
      <c r="N86" s="30">
        <f>+Enero!N86+Febrero!N86+'Marzo '!N86+'Abril '!N86+'Mayo '!N86+Junio!N86+Julio!N86+Agosto!N86+Septiembre!N86+'Octubre '!N86+Noviembre!N86+'Diciembre '!N86</f>
        <v>0</v>
      </c>
      <c r="O86" s="30">
        <f>+Enero!O86+Febrero!O86+'Marzo '!O86+'Abril '!O86+'Mayo '!O86+Junio!O86+Julio!O86+Agosto!O86+Septiembre!O86+'Octubre '!O86+Noviembre!O86+'Diciembre '!O86</f>
        <v>0</v>
      </c>
      <c r="P86" s="30">
        <f>+Enero!P86+Febrero!P86+'Marzo '!P86+'Abril '!P86+'Mayo '!P86+Junio!P86+Julio!P86+Agosto!P86+Septiembre!P86+'Octubre '!P86+Noviembre!P86+'Diciembre '!P86</f>
        <v>0</v>
      </c>
      <c r="Q86" s="30">
        <f>+Enero!Q86+Febrero!Q86+'Marzo '!Q86+'Abril '!Q86+'Mayo '!Q86+Junio!Q86+Julio!Q86+Agosto!Q86+Septiembre!Q86+'Octubre '!Q86+Noviembre!Q86+'Diciembre '!Q86</f>
        <v>0</v>
      </c>
      <c r="R86" s="30">
        <f>+Enero!R86+Febrero!R86+'Marzo '!R86+'Abril '!R86+'Mayo '!R86+Junio!R86+Julio!R86+Agosto!R86+Septiembre!R86+'Octubre '!R86+Noviembre!R86+'Diciembre '!R86</f>
        <v>0</v>
      </c>
      <c r="S86" s="30">
        <f>+Enero!S86+Febrero!S86+'Marzo '!S86+'Abril '!S86+'Mayo '!S86+Junio!S86+Julio!S86+Agosto!S86+Septiembre!S86+'Octubre '!S86+Noviembre!S86+'Diciembre '!S86</f>
        <v>0</v>
      </c>
      <c r="T86" s="30">
        <f>+Enero!T86+Febrero!T86+'Marzo '!T86+'Abril '!T86+'Mayo '!T86+Junio!T86+Julio!T86+Agosto!T86+Septiembre!T86+'Octubre '!T86+Noviembre!T86+'Diciembre '!T86</f>
        <v>0</v>
      </c>
      <c r="U86" s="30">
        <f>+Enero!U86+Febrero!U86+'Marzo '!U86+'Abril '!U86+'Mayo '!U86+Junio!U86+Julio!U86+Agosto!U86+Septiembre!U86+'Octubre '!U86+Noviembre!U86+'Diciembre '!U86</f>
        <v>0</v>
      </c>
      <c r="V86" s="30">
        <f>+Enero!V86+Febrero!V86+'Marzo '!V86+'Abril '!V86+'Mayo '!V86+Junio!V86+Julio!V86+Agosto!V86+Septiembre!V86+'Octubre '!V86+Noviembre!V86+'Diciembre '!V86</f>
        <v>0</v>
      </c>
      <c r="W86" s="30">
        <f>+Enero!W86+Febrero!W86+'Marzo '!W86+'Abril '!W86+'Mayo '!W86+Junio!W86+Julio!W86+Agosto!W86+Septiembre!W86+'Octubre '!W86+Noviembre!W86+'Diciembre '!W86</f>
        <v>0</v>
      </c>
      <c r="X86" s="142" t="str">
        <f t="shared" si="31"/>
        <v/>
      </c>
      <c r="Y86" s="6"/>
      <c r="Z86" s="114"/>
      <c r="AA86" s="6"/>
      <c r="AB86" s="6"/>
      <c r="AC86" s="6"/>
      <c r="AD86" s="6"/>
      <c r="AE86" s="6"/>
      <c r="AF86" s="6"/>
      <c r="AG86" s="6"/>
      <c r="AH86" s="3"/>
      <c r="AI86" s="3"/>
      <c r="AJ86" s="3"/>
      <c r="AK86" s="3"/>
      <c r="AL86" s="3"/>
      <c r="AM86" s="3"/>
      <c r="AN86" s="3"/>
      <c r="AO86" s="3"/>
      <c r="AP86" s="3"/>
      <c r="AQ86" s="3"/>
      <c r="AR86" s="6"/>
      <c r="AS86" s="6"/>
      <c r="AT86" s="6"/>
      <c r="BF86" s="6"/>
      <c r="BG86" s="6"/>
      <c r="BH86" s="6"/>
      <c r="BI86" s="6"/>
      <c r="BJ86" s="6"/>
      <c r="BK86" s="6"/>
      <c r="BL86" s="6"/>
      <c r="BM86" s="6"/>
      <c r="BN86" s="6"/>
      <c r="BO86" s="6"/>
      <c r="BP86" s="49" t="str">
        <f t="shared" si="32"/>
        <v/>
      </c>
      <c r="BQ86" s="49" t="str">
        <f t="shared" si="33"/>
        <v/>
      </c>
      <c r="BR86" s="49" t="str">
        <f t="shared" si="34"/>
        <v/>
      </c>
      <c r="BT86" s="6"/>
      <c r="BU86" s="6"/>
      <c r="BV86" s="6"/>
      <c r="BW86" s="6"/>
      <c r="BX86" s="126">
        <f t="shared" si="35"/>
        <v>0</v>
      </c>
      <c r="BY86" s="126">
        <f t="shared" si="36"/>
        <v>0</v>
      </c>
      <c r="BZ86" s="126" t="str">
        <f t="shared" si="37"/>
        <v/>
      </c>
      <c r="CA86" s="6"/>
      <c r="CB86" s="6"/>
      <c r="CY86" s="16"/>
      <c r="CZ86" s="16"/>
    </row>
    <row r="87" spans="1:105" s="15" customFormat="1" ht="18" customHeight="1" x14ac:dyDescent="0.15">
      <c r="A87" s="243"/>
      <c r="B87" s="143" t="s">
        <v>111</v>
      </c>
      <c r="C87" s="129">
        <f>SUM(G87:T87)</f>
        <v>57</v>
      </c>
      <c r="D87" s="30">
        <f>+Enero!D87+Febrero!D87+'Marzo '!D87+'Abril '!D87+'Mayo '!D87+Junio!D87+Julio!D87+Agosto!D87+Septiembre!D87+'Octubre '!D87+Noviembre!D87+'Diciembre '!D87</f>
        <v>0</v>
      </c>
      <c r="E87" s="30">
        <f>+Enero!E87+Febrero!E87+'Marzo '!E87+'Abril '!E87+'Mayo '!E87+Junio!E87+Julio!E87+Agosto!E87+Septiembre!E87+'Octubre '!E87+Noviembre!E87+'Diciembre '!E87</f>
        <v>0</v>
      </c>
      <c r="F87" s="30">
        <f>+Enero!F87+Febrero!F87+'Marzo '!F87+'Abril '!F87+'Mayo '!F87+Junio!F87+Julio!F87+Agosto!F87+Septiembre!F87+'Octubre '!F87+Noviembre!F87+'Diciembre '!F87</f>
        <v>0</v>
      </c>
      <c r="G87" s="30">
        <f>+Enero!G87+Febrero!G87+'Marzo '!G87+'Abril '!G87+'Mayo '!G87+Junio!G87+Julio!G87+Agosto!G87+Septiembre!G87+'Octubre '!G87+Noviembre!G87+'Diciembre '!G87</f>
        <v>0</v>
      </c>
      <c r="H87" s="30">
        <f>+Enero!H87+Febrero!H87+'Marzo '!H87+'Abril '!H87+'Mayo '!H87+Junio!H87+Julio!H87+Agosto!H87+Septiembre!H87+'Octubre '!H87+Noviembre!H87+'Diciembre '!H87</f>
        <v>5</v>
      </c>
      <c r="I87" s="30">
        <f>+Enero!I87+Febrero!I87+'Marzo '!I87+'Abril '!I87+'Mayo '!I87+Junio!I87+Julio!I87+Agosto!I87+Septiembre!I87+'Octubre '!I87+Noviembre!I87+'Diciembre '!I87</f>
        <v>13</v>
      </c>
      <c r="J87" s="30">
        <f>+Enero!J87+Febrero!J87+'Marzo '!J87+'Abril '!J87+'Mayo '!J87+Junio!J87+Julio!J87+Agosto!J87+Septiembre!J87+'Octubre '!J87+Noviembre!J87+'Diciembre '!J87</f>
        <v>19</v>
      </c>
      <c r="K87" s="30">
        <f>+Enero!K87+Febrero!K87+'Marzo '!K87+'Abril '!K87+'Mayo '!K87+Junio!K87+Julio!K87+Agosto!K87+Septiembre!K87+'Octubre '!K87+Noviembre!K87+'Diciembre '!K87</f>
        <v>5</v>
      </c>
      <c r="L87" s="30">
        <f>+Enero!L87+Febrero!L87+'Marzo '!L87+'Abril '!L87+'Mayo '!L87+Junio!L87+Julio!L87+Agosto!L87+Septiembre!L87+'Octubre '!L87+Noviembre!L87+'Diciembre '!L87</f>
        <v>5</v>
      </c>
      <c r="M87" s="30">
        <f>+Enero!M87+Febrero!M87+'Marzo '!M87+'Abril '!M87+'Mayo '!M87+Junio!M87+Julio!M87+Agosto!M87+Septiembre!M87+'Octubre '!M87+Noviembre!M87+'Diciembre '!M87</f>
        <v>6</v>
      </c>
      <c r="N87" s="30">
        <f>+Enero!N87+Febrero!N87+'Marzo '!N87+'Abril '!N87+'Mayo '!N87+Junio!N87+Julio!N87+Agosto!N87+Septiembre!N87+'Octubre '!N87+Noviembre!N87+'Diciembre '!N87</f>
        <v>4</v>
      </c>
      <c r="O87" s="30">
        <f>+Enero!O87+Febrero!O87+'Marzo '!O87+'Abril '!O87+'Mayo '!O87+Junio!O87+Julio!O87+Agosto!O87+Septiembre!O87+'Octubre '!O87+Noviembre!O87+'Diciembre '!O87</f>
        <v>0</v>
      </c>
      <c r="P87" s="30">
        <f>+Enero!P87+Febrero!P87+'Marzo '!P87+'Abril '!P87+'Mayo '!P87+Junio!P87+Julio!P87+Agosto!P87+Septiembre!P87+'Octubre '!P87+Noviembre!P87+'Diciembre '!P87</f>
        <v>0</v>
      </c>
      <c r="Q87" s="30">
        <f>+Enero!Q87+Febrero!Q87+'Marzo '!Q87+'Abril '!Q87+'Mayo '!Q87+Junio!Q87+Julio!Q87+Agosto!Q87+Septiembre!Q87+'Octubre '!Q87+Noviembre!Q87+'Diciembre '!Q87</f>
        <v>0</v>
      </c>
      <c r="R87" s="30">
        <f>+Enero!R87+Febrero!R87+'Marzo '!R87+'Abril '!R87+'Mayo '!R87+Junio!R87+Julio!R87+Agosto!R87+Septiembre!R87+'Octubre '!R87+Noviembre!R87+'Diciembre '!R87</f>
        <v>0</v>
      </c>
      <c r="S87" s="30">
        <f>+Enero!S87+Febrero!S87+'Marzo '!S87+'Abril '!S87+'Mayo '!S87+Junio!S87+Julio!S87+Agosto!S87+Septiembre!S87+'Octubre '!S87+Noviembre!S87+'Diciembre '!S87</f>
        <v>0</v>
      </c>
      <c r="T87" s="30">
        <f>+Enero!T87+Febrero!T87+'Marzo '!T87+'Abril '!T87+'Mayo '!T87+Junio!T87+Julio!T87+Agosto!T87+Septiembre!T87+'Octubre '!T87+Noviembre!T87+'Diciembre '!T87</f>
        <v>0</v>
      </c>
      <c r="U87" s="30">
        <f>+Enero!U87+Febrero!U87+'Marzo '!U87+'Abril '!U87+'Mayo '!U87+Junio!U87+Julio!U87+Agosto!U87+Septiembre!U87+'Octubre '!U87+Noviembre!U87+'Diciembre '!U87</f>
        <v>6</v>
      </c>
      <c r="V87" s="30">
        <f>+Enero!V87+Febrero!V87+'Marzo '!V87+'Abril '!V87+'Mayo '!V87+Junio!V87+Julio!V87+Agosto!V87+Septiembre!V87+'Octubre '!V87+Noviembre!V87+'Diciembre '!V87</f>
        <v>51</v>
      </c>
      <c r="W87" s="30">
        <f>+Enero!W87+Febrero!W87+'Marzo '!W87+'Abril '!W87+'Mayo '!W87+Junio!W87+Julio!W87+Agosto!W87+Septiembre!W87+'Octubre '!W87+Noviembre!W87+'Diciembre '!W87</f>
        <v>57</v>
      </c>
      <c r="X87" s="142" t="str">
        <f t="shared" si="31"/>
        <v/>
      </c>
      <c r="Y87" s="6"/>
      <c r="Z87" s="114"/>
      <c r="AA87" s="6"/>
      <c r="AB87" s="6"/>
      <c r="AC87" s="6"/>
      <c r="AD87" s="6"/>
      <c r="AE87" s="6"/>
      <c r="AF87" s="6"/>
      <c r="AG87" s="6"/>
      <c r="AH87" s="3"/>
      <c r="AI87" s="3"/>
      <c r="AJ87" s="3"/>
      <c r="AK87" s="3"/>
      <c r="AL87" s="3"/>
      <c r="AM87" s="3"/>
      <c r="AN87" s="3"/>
      <c r="AO87" s="3"/>
      <c r="AP87" s="3"/>
      <c r="AQ87" s="3"/>
      <c r="AR87" s="6"/>
      <c r="AS87" s="6"/>
      <c r="AT87" s="6"/>
      <c r="BF87" s="6"/>
      <c r="BG87" s="6"/>
      <c r="BH87" s="6"/>
      <c r="BI87" s="6"/>
      <c r="BJ87" s="6"/>
      <c r="BK87" s="6"/>
      <c r="BL87" s="6"/>
      <c r="BM87" s="6"/>
      <c r="BN87" s="6"/>
      <c r="BO87" s="6"/>
      <c r="BP87" s="49" t="str">
        <f t="shared" si="32"/>
        <v/>
      </c>
      <c r="BQ87" s="49" t="str">
        <f t="shared" si="33"/>
        <v/>
      </c>
      <c r="BR87" s="49" t="str">
        <f t="shared" si="34"/>
        <v/>
      </c>
      <c r="BT87" s="6"/>
      <c r="BU87" s="6"/>
      <c r="BV87" s="6"/>
      <c r="BW87" s="6"/>
      <c r="BX87" s="126">
        <f t="shared" si="35"/>
        <v>0</v>
      </c>
      <c r="BY87" s="126">
        <f t="shared" si="36"/>
        <v>0</v>
      </c>
      <c r="BZ87" s="126">
        <f t="shared" si="37"/>
        <v>0</v>
      </c>
      <c r="CA87" s="6"/>
      <c r="CB87" s="6"/>
      <c r="CY87" s="16"/>
      <c r="CZ87" s="16"/>
    </row>
    <row r="88" spans="1:105" s="6" customFormat="1" ht="30" customHeight="1" x14ac:dyDescent="0.2">
      <c r="A88" s="155" t="s">
        <v>130</v>
      </c>
      <c r="B88" s="11"/>
      <c r="C88" s="156"/>
      <c r="D88" s="156"/>
      <c r="E88" s="156"/>
      <c r="F88" s="156"/>
      <c r="G88" s="156"/>
      <c r="H88" s="156"/>
      <c r="I88" s="156"/>
      <c r="J88" s="156"/>
      <c r="K88" s="156"/>
      <c r="AD88" s="114"/>
      <c r="AG88" s="114"/>
      <c r="AJ88" s="114"/>
      <c r="AM88" s="114"/>
      <c r="AN88" s="114"/>
      <c r="AO88" s="114"/>
      <c r="CZ88" s="3"/>
      <c r="DA88" s="3"/>
    </row>
    <row r="89" spans="1:105" s="15" customFormat="1" ht="57" customHeight="1" x14ac:dyDescent="0.15">
      <c r="A89" s="157" t="s">
        <v>131</v>
      </c>
      <c r="B89" s="158" t="s">
        <v>132</v>
      </c>
      <c r="C89" s="114"/>
      <c r="D89" s="114"/>
      <c r="E89" s="114"/>
      <c r="F89" s="6"/>
      <c r="G89" s="6"/>
      <c r="H89" s="6"/>
      <c r="I89" s="6"/>
      <c r="J89" s="6"/>
      <c r="K89" s="6"/>
      <c r="L89" s="6"/>
      <c r="M89" s="6"/>
      <c r="N89" s="6"/>
      <c r="O89" s="6"/>
      <c r="P89" s="6"/>
      <c r="Q89" s="6"/>
      <c r="R89" s="6"/>
      <c r="S89" s="6"/>
      <c r="T89" s="6"/>
      <c r="U89" s="6"/>
      <c r="V89" s="6"/>
      <c r="W89" s="6"/>
      <c r="X89" s="114"/>
      <c r="Y89" s="6"/>
      <c r="Z89" s="6"/>
      <c r="AA89" s="114"/>
      <c r="AB89" s="6"/>
      <c r="AC89" s="6"/>
      <c r="AD89" s="114"/>
      <c r="AE89" s="6"/>
      <c r="AF89" s="6"/>
      <c r="AG89" s="114"/>
      <c r="AH89" s="6"/>
      <c r="AI89" s="6"/>
      <c r="AJ89" s="6"/>
      <c r="AK89" s="6"/>
      <c r="AL89" s="6"/>
      <c r="AM89" s="6"/>
      <c r="AN89" s="6"/>
      <c r="AO89" s="6"/>
      <c r="AP89" s="6"/>
      <c r="AQ89" s="6"/>
      <c r="AR89" s="6"/>
      <c r="AS89" s="6"/>
      <c r="AT89" s="6"/>
      <c r="BF89" s="6"/>
      <c r="BG89" s="6"/>
      <c r="BH89" s="6"/>
      <c r="BI89" s="6"/>
      <c r="BJ89" s="6"/>
      <c r="BK89" s="6"/>
      <c r="BL89" s="6"/>
      <c r="BM89" s="6"/>
      <c r="BN89" s="6"/>
      <c r="BO89" s="6"/>
      <c r="BP89" s="6"/>
      <c r="BQ89" s="6"/>
      <c r="BR89" s="6"/>
      <c r="BS89" s="6"/>
      <c r="BT89" s="6"/>
      <c r="BU89" s="6"/>
      <c r="BV89" s="6"/>
      <c r="BW89" s="6"/>
      <c r="BX89" s="6"/>
      <c r="BY89" s="6"/>
      <c r="BZ89" s="6"/>
      <c r="CA89" s="6"/>
      <c r="CB89" s="6"/>
      <c r="CW89" s="16"/>
      <c r="CX89" s="16"/>
    </row>
    <row r="90" spans="1:105" s="15" customFormat="1" ht="18" customHeight="1" x14ac:dyDescent="0.15">
      <c r="A90" s="141" t="s">
        <v>133</v>
      </c>
      <c r="B90" s="30">
        <f>+Enero!B90+Febrero!B90+'Marzo '!B90+'Abril '!B90+'Mayo '!B90+Junio!B90+Julio!B90+Agosto!B90+Septiembre!B90+'Octubre '!B90+Noviembre!B90+'Diciembre '!B90</f>
        <v>0</v>
      </c>
      <c r="C90" s="160" t="str">
        <f>$BP90</f>
        <v/>
      </c>
      <c r="D90" s="6"/>
      <c r="E90" s="6"/>
      <c r="F90" s="6"/>
      <c r="G90" s="6"/>
      <c r="H90" s="6"/>
      <c r="I90" s="6"/>
      <c r="J90" s="6"/>
      <c r="K90" s="6"/>
      <c r="L90" s="6"/>
      <c r="M90" s="6"/>
      <c r="N90" s="6"/>
      <c r="O90" s="6"/>
      <c r="P90" s="6"/>
      <c r="Q90" s="6"/>
      <c r="R90" s="6"/>
      <c r="S90" s="6"/>
      <c r="T90" s="6"/>
      <c r="U90" s="6"/>
      <c r="V90" s="6"/>
      <c r="W90" s="6"/>
      <c r="X90" s="114"/>
      <c r="Y90" s="6"/>
      <c r="Z90" s="6"/>
      <c r="AA90" s="114"/>
      <c r="AB90" s="6"/>
      <c r="AC90" s="6"/>
      <c r="AD90" s="114"/>
      <c r="AE90" s="6"/>
      <c r="AF90" s="6"/>
      <c r="AG90" s="114"/>
      <c r="AH90" s="6"/>
      <c r="AI90" s="6"/>
      <c r="AJ90" s="6"/>
      <c r="AK90" s="6"/>
      <c r="AL90" s="6"/>
      <c r="AM90" s="6"/>
      <c r="AN90" s="6"/>
      <c r="AO90" s="6"/>
      <c r="AP90" s="6"/>
      <c r="AQ90" s="6"/>
      <c r="AR90" s="6"/>
      <c r="AS90" s="6"/>
      <c r="AT90" s="6"/>
      <c r="BF90" s="6"/>
      <c r="BG90" s="6"/>
      <c r="BH90" s="6"/>
      <c r="BI90" s="6"/>
      <c r="BJ90" s="6"/>
      <c r="BK90" s="6"/>
      <c r="BL90" s="6"/>
      <c r="BM90" s="6"/>
      <c r="BN90" s="6"/>
      <c r="BO90" s="6"/>
      <c r="BP90" s="72" t="str">
        <f>IF(AND(($B90&lt;&gt;0),$AT51+$AT52=0),"No olvidar que estas consultas resueltas deben estar incluidas en Sección A.4","")</f>
        <v/>
      </c>
      <c r="BR90" s="6"/>
      <c r="BS90" s="6"/>
      <c r="BT90" s="6"/>
      <c r="BU90" s="6"/>
      <c r="BV90" s="6"/>
      <c r="BW90" s="6"/>
      <c r="BX90" s="126">
        <f>IF(AND(($B90&lt;&gt;0),$AT51+$AT52=0),1,0)</f>
        <v>0</v>
      </c>
      <c r="BY90" s="6"/>
      <c r="BZ90" s="6"/>
      <c r="CA90" s="6"/>
      <c r="CB90" s="6"/>
      <c r="CW90" s="16"/>
      <c r="CX90" s="16"/>
    </row>
    <row r="91" spans="1:105" s="15" customFormat="1" ht="20.25" customHeight="1" x14ac:dyDescent="0.15">
      <c r="A91" s="144" t="s">
        <v>98</v>
      </c>
      <c r="B91" s="30">
        <f>+Enero!B91+Febrero!B91+'Marzo '!B91+'Abril '!B91+'Mayo '!B91+Junio!B91+Julio!B91+Agosto!B91+Septiembre!B91+'Octubre '!B91+Noviembre!B91+'Diciembre '!B91</f>
        <v>0</v>
      </c>
      <c r="C91" s="160" t="str">
        <f>$BP91</f>
        <v/>
      </c>
      <c r="D91" s="6"/>
      <c r="E91" s="6"/>
      <c r="F91" s="6"/>
      <c r="G91" s="6"/>
      <c r="H91" s="6"/>
      <c r="I91" s="6"/>
      <c r="J91" s="6"/>
      <c r="K91" s="6"/>
      <c r="L91" s="6"/>
      <c r="M91" s="6"/>
      <c r="N91" s="6"/>
      <c r="O91" s="6"/>
      <c r="P91" s="6"/>
      <c r="Q91" s="6"/>
      <c r="R91" s="6"/>
      <c r="S91" s="6"/>
      <c r="T91" s="6"/>
      <c r="U91" s="6"/>
      <c r="V91" s="6"/>
      <c r="W91" s="6"/>
      <c r="X91" s="114"/>
      <c r="Y91" s="6"/>
      <c r="Z91" s="6"/>
      <c r="AA91" s="114"/>
      <c r="AB91" s="6"/>
      <c r="AC91" s="6"/>
      <c r="AD91" s="114"/>
      <c r="AE91" s="6"/>
      <c r="AF91" s="6"/>
      <c r="AG91" s="114"/>
      <c r="AH91" s="6"/>
      <c r="AI91" s="6"/>
      <c r="AJ91" s="6"/>
      <c r="AK91" s="6"/>
      <c r="AL91" s="6"/>
      <c r="AM91" s="6"/>
      <c r="AN91" s="6"/>
      <c r="AO91" s="6"/>
      <c r="AP91" s="6"/>
      <c r="AQ91" s="6"/>
      <c r="AR91" s="6"/>
      <c r="AS91" s="6"/>
      <c r="AT91" s="6"/>
      <c r="BF91" s="6"/>
      <c r="BG91" s="6"/>
      <c r="BH91" s="6"/>
      <c r="BI91" s="6"/>
      <c r="BJ91" s="6"/>
      <c r="BK91" s="6"/>
      <c r="BL91" s="6"/>
      <c r="BM91" s="6"/>
      <c r="BN91" s="6"/>
      <c r="BO91" s="6"/>
      <c r="BP91" s="72" t="str">
        <f>IF(AND(($B91&lt;&gt;0),$AT53=0),"No olvidar que estas consultas resueltas deben estar incluidas en Sección A.4","")</f>
        <v/>
      </c>
      <c r="BR91" s="6"/>
      <c r="BS91" s="6"/>
      <c r="BT91" s="6"/>
      <c r="BU91" s="6"/>
      <c r="BV91" s="6"/>
      <c r="BW91" s="6"/>
      <c r="BX91" s="126">
        <f>IF(AND(($B91&lt;&gt;0),$AT53=0),1,0)</f>
        <v>0</v>
      </c>
      <c r="BY91" s="6"/>
      <c r="BZ91" s="6"/>
      <c r="CA91" s="6"/>
      <c r="CB91" s="6"/>
      <c r="CW91" s="16"/>
      <c r="CX91" s="16"/>
    </row>
    <row r="92" spans="1:105" s="15" customFormat="1" ht="17.25" customHeight="1" x14ac:dyDescent="0.15">
      <c r="A92" s="162" t="s">
        <v>63</v>
      </c>
      <c r="B92" s="30">
        <f>+Enero!B92+Febrero!B92+'Marzo '!B92+'Abril '!B92+'Mayo '!B92+Junio!B92+Julio!B92+Agosto!B92+Septiembre!B92+'Octubre '!B92+Noviembre!B92+'Diciembre '!B92</f>
        <v>0</v>
      </c>
      <c r="C92" s="160">
        <f>$BP92</f>
        <v>0</v>
      </c>
      <c r="D92" s="6"/>
      <c r="E92" s="6"/>
      <c r="F92" s="6"/>
      <c r="G92" s="6"/>
      <c r="H92" s="6"/>
      <c r="I92" s="6"/>
      <c r="J92" s="6"/>
      <c r="K92" s="6"/>
      <c r="L92" s="6"/>
      <c r="M92" s="6"/>
      <c r="N92" s="6"/>
      <c r="O92" s="6"/>
      <c r="P92" s="6"/>
      <c r="Q92" s="6"/>
      <c r="R92" s="6"/>
      <c r="S92" s="6"/>
      <c r="T92" s="6"/>
      <c r="U92" s="6"/>
      <c r="V92" s="6"/>
      <c r="W92" s="6"/>
      <c r="X92" s="114"/>
      <c r="Y92" s="6"/>
      <c r="Z92" s="6"/>
      <c r="AA92" s="114"/>
      <c r="AB92" s="6"/>
      <c r="AC92" s="6"/>
      <c r="AD92" s="114"/>
      <c r="AE92" s="6"/>
      <c r="AF92" s="6"/>
      <c r="AG92" s="114"/>
      <c r="AH92" s="6"/>
      <c r="AI92" s="6"/>
      <c r="AJ92" s="6"/>
      <c r="AK92" s="6"/>
      <c r="AL92" s="6"/>
      <c r="AM92" s="6"/>
      <c r="AN92" s="6"/>
      <c r="AO92" s="6"/>
      <c r="AP92" s="6"/>
      <c r="AQ92" s="6"/>
      <c r="AR92" s="6"/>
      <c r="AS92" s="6"/>
      <c r="AT92" s="6"/>
      <c r="BF92" s="6"/>
      <c r="BG92" s="6"/>
      <c r="BH92" s="6"/>
      <c r="BI92" s="6"/>
      <c r="BJ92" s="6"/>
      <c r="BK92" s="6"/>
      <c r="BL92" s="6"/>
      <c r="BM92" s="6"/>
      <c r="BN92" s="6"/>
      <c r="BO92" s="6"/>
      <c r="BP92" s="72"/>
      <c r="BR92" s="6"/>
      <c r="BS92" s="6"/>
      <c r="BT92" s="6"/>
      <c r="BU92" s="6"/>
      <c r="BV92" s="6"/>
      <c r="BW92" s="6"/>
      <c r="BX92" s="126"/>
      <c r="BY92" s="6"/>
      <c r="BZ92" s="6"/>
      <c r="CA92" s="6"/>
      <c r="CB92" s="6"/>
      <c r="CW92" s="16"/>
      <c r="CX92" s="16"/>
    </row>
    <row r="93" spans="1:105" s="15" customFormat="1" ht="15.75" customHeight="1" x14ac:dyDescent="0.15">
      <c r="A93" s="163" t="s">
        <v>134</v>
      </c>
      <c r="B93" s="30">
        <f>+Enero!B93+Febrero!B93+'Marzo '!B93+'Abril '!B93+'Mayo '!B93+Junio!B93+Julio!B93+Agosto!B93+Septiembre!B93+'Octubre '!B93+Noviembre!B93+'Diciembre '!B93</f>
        <v>0</v>
      </c>
      <c r="C93" s="48"/>
      <c r="E93" s="6"/>
      <c r="F93" s="6"/>
      <c r="G93" s="6"/>
      <c r="H93" s="6"/>
      <c r="I93" s="6"/>
      <c r="J93" s="6"/>
      <c r="K93" s="6"/>
      <c r="L93" s="6"/>
      <c r="M93" s="6"/>
      <c r="N93" s="6"/>
      <c r="O93" s="6"/>
      <c r="P93" s="6"/>
      <c r="Q93" s="6"/>
      <c r="R93" s="6"/>
      <c r="S93" s="6"/>
      <c r="T93" s="6"/>
      <c r="U93" s="6"/>
      <c r="V93" s="6"/>
      <c r="W93" s="6"/>
      <c r="X93" s="114"/>
      <c r="Y93" s="6"/>
      <c r="Z93" s="6"/>
      <c r="AA93" s="114"/>
      <c r="AB93" s="6"/>
      <c r="AC93" s="6"/>
      <c r="AD93" s="114"/>
      <c r="AE93" s="6"/>
      <c r="AF93" s="6"/>
      <c r="AG93" s="114"/>
      <c r="AH93" s="6"/>
      <c r="AI93" s="6"/>
      <c r="AJ93" s="6"/>
      <c r="AK93" s="6"/>
      <c r="AL93" s="6"/>
      <c r="AM93" s="6"/>
      <c r="AN93" s="6"/>
      <c r="AO93" s="6"/>
      <c r="AP93" s="6"/>
      <c r="AQ93" s="6"/>
      <c r="AR93" s="6"/>
      <c r="AS93" s="6"/>
      <c r="AT93" s="6"/>
      <c r="BF93" s="6"/>
      <c r="BG93" s="6"/>
      <c r="BH93" s="6"/>
      <c r="BI93" s="6"/>
      <c r="BJ93" s="6"/>
      <c r="BK93" s="6"/>
      <c r="BL93" s="6"/>
      <c r="BM93" s="6"/>
      <c r="BN93" s="6"/>
      <c r="BO93" s="6"/>
      <c r="BP93" s="72"/>
      <c r="BR93" s="6"/>
      <c r="BS93" s="6"/>
      <c r="BT93" s="6"/>
      <c r="BU93" s="6"/>
      <c r="BV93" s="6"/>
      <c r="BW93" s="6"/>
      <c r="BX93" s="126"/>
      <c r="BY93" s="6"/>
      <c r="BZ93" s="6"/>
      <c r="CA93" s="6"/>
      <c r="CB93" s="6"/>
      <c r="CW93" s="16"/>
      <c r="CX93" s="16"/>
    </row>
    <row r="94" spans="1:105" s="6" customFormat="1" ht="30" customHeight="1" x14ac:dyDescent="0.2">
      <c r="A94" s="165" t="s">
        <v>135</v>
      </c>
      <c r="B94" s="166"/>
      <c r="C94" s="166"/>
      <c r="D94" s="166"/>
      <c r="E94" s="167"/>
      <c r="F94" s="167"/>
      <c r="G94" s="167"/>
      <c r="AA94" s="114"/>
      <c r="AD94" s="114"/>
      <c r="AG94" s="114"/>
      <c r="AJ94" s="114"/>
      <c r="AR94" s="3"/>
      <c r="BZ94" s="15"/>
      <c r="CZ94" s="3"/>
      <c r="DA94" s="3"/>
    </row>
    <row r="95" spans="1:105" s="15" customFormat="1" ht="52.5" x14ac:dyDescent="0.15">
      <c r="A95" s="256" t="s">
        <v>136</v>
      </c>
      <c r="B95" s="282"/>
      <c r="C95" s="168" t="s">
        <v>137</v>
      </c>
      <c r="D95" s="168" t="s">
        <v>138</v>
      </c>
      <c r="E95" s="168" t="s">
        <v>139</v>
      </c>
      <c r="F95" s="169"/>
      <c r="G95" s="6"/>
      <c r="H95" s="6"/>
      <c r="I95" s="6"/>
      <c r="J95" s="6"/>
      <c r="K95" s="6"/>
      <c r="L95" s="6"/>
      <c r="M95" s="6"/>
      <c r="N95" s="6"/>
      <c r="O95" s="6"/>
      <c r="P95" s="6"/>
      <c r="Q95" s="6"/>
      <c r="R95" s="6"/>
      <c r="S95" s="6"/>
      <c r="T95" s="6"/>
      <c r="U95" s="6"/>
      <c r="V95" s="6"/>
      <c r="W95" s="6"/>
      <c r="X95" s="6"/>
      <c r="Y95" s="6"/>
      <c r="Z95" s="114"/>
      <c r="AA95" s="6"/>
      <c r="AB95" s="6"/>
      <c r="AC95" s="114"/>
      <c r="AD95" s="6"/>
      <c r="AE95" s="6"/>
      <c r="AF95" s="114"/>
      <c r="AG95" s="6"/>
      <c r="AH95" s="6"/>
      <c r="AI95" s="114"/>
      <c r="AJ95" s="6"/>
      <c r="AK95" s="6"/>
      <c r="AL95" s="6"/>
      <c r="AM95" s="6"/>
      <c r="AN95" s="6"/>
      <c r="AO95" s="6"/>
      <c r="AP95" s="6"/>
      <c r="AQ95" s="6"/>
      <c r="AR95" s="6"/>
      <c r="AS95" s="6"/>
      <c r="AT95" s="6"/>
      <c r="BF95" s="6"/>
      <c r="BG95" s="6"/>
      <c r="BH95" s="6"/>
      <c r="BI95" s="6"/>
      <c r="BJ95" s="6"/>
      <c r="BK95" s="6"/>
      <c r="BL95" s="6"/>
      <c r="BM95" s="6"/>
      <c r="BN95" s="6"/>
      <c r="BO95" s="6"/>
      <c r="BP95" s="6"/>
      <c r="BQ95" s="6"/>
      <c r="BR95" s="6"/>
      <c r="BS95" s="6"/>
      <c r="BT95" s="6"/>
      <c r="BU95" s="6"/>
      <c r="BV95" s="6"/>
      <c r="BW95" s="6"/>
      <c r="BX95" s="6"/>
      <c r="BY95" s="6"/>
      <c r="BZ95" s="6"/>
      <c r="CA95" s="6"/>
      <c r="CB95" s="6"/>
      <c r="CY95" s="16"/>
      <c r="CZ95" s="16"/>
    </row>
    <row r="96" spans="1:105" s="15" customFormat="1" ht="15" customHeight="1" x14ac:dyDescent="0.15">
      <c r="A96" s="283" t="s">
        <v>140</v>
      </c>
      <c r="B96" s="283"/>
      <c r="C96" s="30">
        <f>+Enero!C96+Febrero!C96+'Marzo '!C96+'Abril '!C96+'Mayo '!C96+Junio!C96+Julio!C96+Agosto!C96+Septiembre!C96+'Octubre '!C96+Noviembre!C96+'Diciembre '!C96</f>
        <v>0</v>
      </c>
      <c r="D96" s="30">
        <f>+Enero!D96+Febrero!D96+'Marzo '!D96+'Abril '!D96+'Mayo '!D96+Junio!D96+Julio!D96+Agosto!D96+Septiembre!D96+'Octubre '!D96+Noviembre!D96+'Diciembre '!D96</f>
        <v>0</v>
      </c>
      <c r="E96" s="30">
        <f>+Enero!E96+Febrero!E96+'Marzo '!E96+'Abril '!E96+'Mayo '!E96+Junio!E96+Julio!E96+Agosto!E96+Septiembre!E96+'Octubre '!E96+Noviembre!E96+'Diciembre '!E96</f>
        <v>0</v>
      </c>
      <c r="F96" s="169"/>
      <c r="G96" s="6"/>
      <c r="H96" s="6"/>
      <c r="I96" s="6"/>
      <c r="J96" s="6"/>
      <c r="K96" s="6"/>
      <c r="L96" s="6"/>
      <c r="M96" s="6"/>
      <c r="N96" s="6"/>
      <c r="O96" s="6"/>
      <c r="P96" s="6"/>
      <c r="Q96" s="6"/>
      <c r="R96" s="6"/>
      <c r="S96" s="6"/>
      <c r="T96" s="6"/>
      <c r="U96" s="6"/>
      <c r="V96" s="6"/>
      <c r="W96" s="6"/>
      <c r="X96" s="6"/>
      <c r="Y96" s="6"/>
      <c r="Z96" s="6"/>
      <c r="AA96" s="6"/>
      <c r="AB96" s="6"/>
      <c r="AC96" s="114"/>
      <c r="AD96" s="6"/>
      <c r="AE96" s="6"/>
      <c r="AF96" s="114"/>
      <c r="AG96" s="6"/>
      <c r="AH96" s="6"/>
      <c r="AI96" s="114"/>
      <c r="AJ96" s="6"/>
      <c r="AK96" s="6"/>
      <c r="AL96" s="114"/>
      <c r="AM96" s="114"/>
      <c r="AN96" s="114"/>
      <c r="AO96" s="6"/>
      <c r="AP96" s="6"/>
      <c r="AQ96" s="6"/>
      <c r="AR96" s="6"/>
      <c r="AS96" s="6"/>
      <c r="AT96" s="6"/>
      <c r="BF96" s="6"/>
      <c r="BG96" s="6"/>
      <c r="BH96" s="6"/>
      <c r="BI96" s="6"/>
      <c r="BJ96" s="6"/>
      <c r="BK96" s="6"/>
      <c r="BL96" s="6"/>
      <c r="BM96" s="6"/>
      <c r="BN96" s="6"/>
      <c r="BO96" s="6"/>
      <c r="BP96" s="6"/>
      <c r="BQ96" s="6"/>
      <c r="BR96" s="6"/>
      <c r="BS96" s="6"/>
      <c r="BT96" s="6"/>
      <c r="BU96" s="6"/>
      <c r="BV96" s="6"/>
      <c r="BW96" s="6"/>
      <c r="BX96" s="6"/>
      <c r="BY96" s="6"/>
      <c r="BZ96" s="6"/>
      <c r="CA96" s="6"/>
      <c r="CB96" s="6"/>
      <c r="CY96" s="16"/>
      <c r="CZ96" s="16"/>
    </row>
    <row r="97" spans="1:104" s="15" customFormat="1" ht="15" customHeight="1" x14ac:dyDescent="0.15">
      <c r="A97" s="272" t="s">
        <v>141</v>
      </c>
      <c r="B97" s="272"/>
      <c r="C97" s="30">
        <f>+Enero!C97+Febrero!C97+'Marzo '!C97+'Abril '!C97+'Mayo '!C97+Junio!C97+Julio!C97+Agosto!C97+Septiembre!C97+'Octubre '!C97+Noviembre!C97+'Diciembre '!C97</f>
        <v>0</v>
      </c>
      <c r="D97" s="30">
        <f>+Enero!D97+Febrero!D97+'Marzo '!D97+'Abril '!D97+'Mayo '!D97+Junio!D97+Julio!D97+Agosto!D97+Septiembre!D97+'Octubre '!D97+Noviembre!D97+'Diciembre '!D97</f>
        <v>0</v>
      </c>
      <c r="E97" s="30">
        <f>+Enero!E97+Febrero!E97+'Marzo '!E97+'Abril '!E97+'Mayo '!E97+Junio!E97+Julio!E97+Agosto!E97+Septiembre!E97+'Octubre '!E97+Noviembre!E97+'Diciembre '!E97</f>
        <v>0</v>
      </c>
      <c r="F97" s="6"/>
      <c r="G97" s="6"/>
      <c r="H97" s="6"/>
      <c r="I97" s="6"/>
      <c r="J97" s="6"/>
      <c r="K97" s="6"/>
      <c r="L97" s="6"/>
      <c r="M97" s="6"/>
      <c r="N97" s="6"/>
      <c r="O97" s="6"/>
      <c r="P97" s="6"/>
      <c r="Q97" s="6"/>
      <c r="R97" s="6"/>
      <c r="S97" s="6"/>
      <c r="T97" s="6"/>
      <c r="U97" s="6"/>
      <c r="V97" s="6"/>
      <c r="W97" s="6"/>
      <c r="X97" s="6"/>
      <c r="Y97" s="6"/>
      <c r="Z97" s="6"/>
      <c r="AA97" s="6"/>
      <c r="AB97" s="6"/>
      <c r="AC97" s="114"/>
      <c r="AD97" s="6"/>
      <c r="AE97" s="6"/>
      <c r="AF97" s="114"/>
      <c r="AG97" s="6"/>
      <c r="AH97" s="6"/>
      <c r="AI97" s="114"/>
      <c r="AJ97" s="6"/>
      <c r="AK97" s="6"/>
      <c r="AL97" s="114"/>
      <c r="AM97" s="114"/>
      <c r="AN97" s="114"/>
      <c r="AO97" s="6"/>
      <c r="AP97" s="6"/>
      <c r="AQ97" s="6"/>
      <c r="AR97" s="6"/>
      <c r="AS97" s="6"/>
      <c r="AT97" s="6"/>
      <c r="BF97" s="6"/>
      <c r="BG97" s="6"/>
      <c r="BH97" s="6"/>
      <c r="BI97" s="6"/>
      <c r="BJ97" s="6"/>
      <c r="BK97" s="6"/>
      <c r="BL97" s="6"/>
      <c r="BM97" s="6"/>
      <c r="BN97" s="6"/>
      <c r="BO97" s="6"/>
      <c r="BP97" s="6"/>
      <c r="BQ97" s="6"/>
      <c r="BR97" s="6"/>
      <c r="BS97" s="6"/>
      <c r="BT97" s="6"/>
      <c r="BU97" s="6"/>
      <c r="BV97" s="6"/>
      <c r="BW97" s="6"/>
      <c r="BX97" s="6"/>
      <c r="BY97" s="6"/>
      <c r="BZ97" s="6"/>
      <c r="CA97" s="6"/>
      <c r="CB97" s="6"/>
      <c r="CY97" s="16"/>
      <c r="CZ97" s="16"/>
    </row>
    <row r="98" spans="1:104" s="15" customFormat="1" ht="15" customHeight="1" x14ac:dyDescent="0.15">
      <c r="A98" s="272" t="s">
        <v>142</v>
      </c>
      <c r="B98" s="272"/>
      <c r="C98" s="30">
        <f>+Enero!C98+Febrero!C98+'Marzo '!C98+'Abril '!C98+'Mayo '!C98+Junio!C98+Julio!C98+Agosto!C98+Septiembre!C98+'Octubre '!C98+Noviembre!C98+'Diciembre '!C98</f>
        <v>0</v>
      </c>
      <c r="D98" s="30">
        <f>+Enero!D98+Febrero!D98+'Marzo '!D98+'Abril '!D98+'Mayo '!D98+Junio!D98+Julio!D98+Agosto!D98+Septiembre!D98+'Octubre '!D98+Noviembre!D98+'Diciembre '!D98</f>
        <v>0</v>
      </c>
      <c r="E98" s="30">
        <f>+Enero!E98+Febrero!E98+'Marzo '!E98+'Abril '!E98+'Mayo '!E98+Junio!E98+Julio!E98+Agosto!E98+Septiembre!E98+'Octubre '!E98+Noviembre!E98+'Diciembre '!E98</f>
        <v>0</v>
      </c>
      <c r="F98" s="6"/>
      <c r="G98" s="6"/>
      <c r="H98" s="6"/>
      <c r="I98" s="6"/>
      <c r="J98" s="6"/>
      <c r="K98" s="6"/>
      <c r="L98" s="6"/>
      <c r="M98" s="6"/>
      <c r="N98" s="6"/>
      <c r="O98" s="6"/>
      <c r="P98" s="6"/>
      <c r="Q98" s="6"/>
      <c r="R98" s="6"/>
      <c r="S98" s="6"/>
      <c r="T98" s="6"/>
      <c r="U98" s="6"/>
      <c r="V98" s="6"/>
      <c r="W98" s="6"/>
      <c r="X98" s="6"/>
      <c r="Y98" s="6"/>
      <c r="Z98" s="6"/>
      <c r="AA98" s="6"/>
      <c r="AB98" s="6"/>
      <c r="AC98" s="114"/>
      <c r="AD98" s="6"/>
      <c r="AE98" s="6"/>
      <c r="AF98" s="114"/>
      <c r="AG98" s="6"/>
      <c r="AH98" s="6"/>
      <c r="AI98" s="114"/>
      <c r="AJ98" s="6"/>
      <c r="AK98" s="6"/>
      <c r="AL98" s="114"/>
      <c r="AM98" s="114"/>
      <c r="AN98" s="114"/>
      <c r="AO98" s="6"/>
      <c r="AP98" s="6"/>
      <c r="AQ98" s="6"/>
      <c r="AR98" s="6"/>
      <c r="AS98" s="6"/>
      <c r="AT98" s="6"/>
      <c r="BF98" s="6"/>
      <c r="BG98" s="6"/>
      <c r="BH98" s="6"/>
      <c r="BI98" s="6"/>
      <c r="BJ98" s="6"/>
      <c r="BK98" s="6"/>
      <c r="BL98" s="6"/>
      <c r="BM98" s="6"/>
      <c r="BN98" s="6"/>
      <c r="BO98" s="6"/>
      <c r="BP98" s="6"/>
      <c r="BQ98" s="6"/>
      <c r="BR98" s="6"/>
      <c r="BS98" s="6"/>
      <c r="BT98" s="6"/>
      <c r="BU98" s="6"/>
      <c r="BV98" s="6"/>
      <c r="BW98" s="6"/>
      <c r="BX98" s="6"/>
      <c r="BY98" s="6"/>
      <c r="BZ98" s="6"/>
      <c r="CA98" s="6"/>
      <c r="CB98" s="6"/>
      <c r="CY98" s="16"/>
      <c r="CZ98" s="16"/>
    </row>
    <row r="99" spans="1:104" s="15" customFormat="1" ht="15" customHeight="1" x14ac:dyDescent="0.15">
      <c r="A99" s="272" t="s">
        <v>143</v>
      </c>
      <c r="B99" s="272"/>
      <c r="C99" s="30">
        <f>+Enero!C99+Febrero!C99+'Marzo '!C99+'Abril '!C99+'Mayo '!C99+Junio!C99+Julio!C99+Agosto!C99+Septiembre!C99+'Octubre '!C99+Noviembre!C99+'Diciembre '!C99</f>
        <v>0</v>
      </c>
      <c r="D99" s="30">
        <f>+Enero!D99+Febrero!D99+'Marzo '!D99+'Abril '!D99+'Mayo '!D99+Junio!D99+Julio!D99+Agosto!D99+Septiembre!D99+'Octubre '!D99+Noviembre!D99+'Diciembre '!D99</f>
        <v>0</v>
      </c>
      <c r="E99" s="30">
        <f>+Enero!E99+Febrero!E99+'Marzo '!E99+'Abril '!E99+'Mayo '!E99+Junio!E99+Julio!E99+Agosto!E99+Septiembre!E99+'Octubre '!E99+Noviembre!E99+'Diciembre '!E99</f>
        <v>0</v>
      </c>
      <c r="F99" s="6"/>
      <c r="G99" s="6"/>
      <c r="H99" s="6"/>
      <c r="I99" s="6"/>
      <c r="J99" s="6"/>
      <c r="K99" s="6"/>
      <c r="L99" s="6"/>
      <c r="M99" s="6"/>
      <c r="N99" s="6"/>
      <c r="O99" s="6"/>
      <c r="P99" s="6"/>
      <c r="Q99" s="6"/>
      <c r="R99" s="6"/>
      <c r="S99" s="6"/>
      <c r="T99" s="6"/>
      <c r="U99" s="6"/>
      <c r="V99" s="6"/>
      <c r="W99" s="6"/>
      <c r="X99" s="6"/>
      <c r="Y99" s="6"/>
      <c r="Z99" s="6"/>
      <c r="AA99" s="6"/>
      <c r="AB99" s="6"/>
      <c r="AC99" s="114"/>
      <c r="AD99" s="6"/>
      <c r="AE99" s="6"/>
      <c r="AF99" s="114"/>
      <c r="AG99" s="6"/>
      <c r="AH99" s="6"/>
      <c r="AI99" s="114"/>
      <c r="AJ99" s="6"/>
      <c r="AK99" s="6"/>
      <c r="AL99" s="114"/>
      <c r="AM99" s="114"/>
      <c r="AN99" s="114"/>
      <c r="AO99" s="6"/>
      <c r="AP99" s="6"/>
      <c r="AQ99" s="6"/>
      <c r="AR99" s="6"/>
      <c r="AS99" s="6"/>
      <c r="AT99" s="6"/>
      <c r="BF99" s="6"/>
      <c r="BG99" s="6"/>
      <c r="BH99" s="6"/>
      <c r="BI99" s="6"/>
      <c r="BJ99" s="6"/>
      <c r="BK99" s="6"/>
      <c r="BL99" s="6"/>
      <c r="BM99" s="6"/>
      <c r="BN99" s="6"/>
      <c r="BO99" s="6"/>
      <c r="BP99" s="6"/>
      <c r="BQ99" s="6"/>
      <c r="BR99" s="6"/>
      <c r="BS99" s="6"/>
      <c r="BT99" s="6"/>
      <c r="BU99" s="6"/>
      <c r="BV99" s="6"/>
      <c r="BW99" s="6"/>
      <c r="BX99" s="6"/>
      <c r="BY99" s="6"/>
      <c r="BZ99" s="6"/>
      <c r="CA99" s="6"/>
      <c r="CB99" s="6"/>
      <c r="CY99" s="16"/>
      <c r="CZ99" s="16"/>
    </row>
    <row r="100" spans="1:104" s="15" customFormat="1" ht="15" customHeight="1" x14ac:dyDescent="0.15">
      <c r="A100" s="272" t="s">
        <v>144</v>
      </c>
      <c r="B100" s="272"/>
      <c r="C100" s="30">
        <f>+Enero!C100+Febrero!C100+'Marzo '!C100+'Abril '!C100+'Mayo '!C100+Junio!C100+Julio!C100+Agosto!C100+Septiembre!C100+'Octubre '!C100+Noviembre!C100+'Diciembre '!C100</f>
        <v>0</v>
      </c>
      <c r="D100" s="30">
        <f>+Enero!D100+Febrero!D100+'Marzo '!D100+'Abril '!D100+'Mayo '!D100+Junio!D100+Julio!D100+Agosto!D100+Septiembre!D100+'Octubre '!D100+Noviembre!D100+'Diciembre '!D100</f>
        <v>0</v>
      </c>
      <c r="E100" s="30">
        <f>+Enero!E100+Febrero!E100+'Marzo '!E100+'Abril '!E100+'Mayo '!E100+Junio!E100+Julio!E100+Agosto!E100+Septiembre!E100+'Octubre '!E100+Noviembre!E100+'Diciembre '!E100</f>
        <v>0</v>
      </c>
      <c r="F100" s="6"/>
      <c r="G100" s="6"/>
      <c r="H100" s="6"/>
      <c r="I100" s="6"/>
      <c r="J100" s="6"/>
      <c r="K100" s="6"/>
      <c r="L100" s="6"/>
      <c r="M100" s="6"/>
      <c r="N100" s="6"/>
      <c r="O100" s="6"/>
      <c r="P100" s="6"/>
      <c r="Q100" s="6"/>
      <c r="R100" s="6"/>
      <c r="S100" s="6"/>
      <c r="T100" s="6"/>
      <c r="U100" s="6"/>
      <c r="V100" s="6"/>
      <c r="W100" s="6"/>
      <c r="X100" s="6"/>
      <c r="Y100" s="6"/>
      <c r="Z100" s="6"/>
      <c r="AA100" s="6"/>
      <c r="AB100" s="6"/>
      <c r="AC100" s="114"/>
      <c r="AD100" s="6"/>
      <c r="AE100" s="6"/>
      <c r="AF100" s="114"/>
      <c r="AG100" s="6"/>
      <c r="AH100" s="6"/>
      <c r="AI100" s="114"/>
      <c r="AJ100" s="6"/>
      <c r="AK100" s="6"/>
      <c r="AL100" s="114"/>
      <c r="AM100" s="114"/>
      <c r="AN100" s="114"/>
      <c r="AO100" s="6"/>
      <c r="AP100" s="6"/>
      <c r="AQ100" s="6"/>
      <c r="AR100" s="6"/>
      <c r="AS100" s="6"/>
      <c r="AT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Y100" s="16"/>
      <c r="CZ100" s="16"/>
    </row>
    <row r="101" spans="1:104" s="15" customFormat="1" ht="15" customHeight="1" x14ac:dyDescent="0.15">
      <c r="A101" s="272" t="s">
        <v>145</v>
      </c>
      <c r="B101" s="272"/>
      <c r="C101" s="30">
        <f>+Enero!C101+Febrero!C101+'Marzo '!C101+'Abril '!C101+'Mayo '!C101+Junio!C101+Julio!C101+Agosto!C101+Septiembre!C101+'Octubre '!C101+Noviembre!C101+'Diciembre '!C101</f>
        <v>0</v>
      </c>
      <c r="D101" s="30">
        <f>+Enero!D101+Febrero!D101+'Marzo '!D101+'Abril '!D101+'Mayo '!D101+Junio!D101+Julio!D101+Agosto!D101+Septiembre!D101+'Octubre '!D101+Noviembre!D101+'Diciembre '!D101</f>
        <v>0</v>
      </c>
      <c r="E101" s="30">
        <f>+Enero!E101+Febrero!E101+'Marzo '!E101+'Abril '!E101+'Mayo '!E101+Junio!E101+Julio!E101+Agosto!E101+Septiembre!E101+'Octubre '!E101+Noviembre!E101+'Diciembre '!E101</f>
        <v>0</v>
      </c>
      <c r="F101" s="6"/>
      <c r="G101" s="6"/>
      <c r="H101" s="6"/>
      <c r="I101" s="6"/>
      <c r="J101" s="6"/>
      <c r="K101" s="6"/>
      <c r="L101" s="6"/>
      <c r="M101" s="6"/>
      <c r="N101" s="6"/>
      <c r="O101" s="6"/>
      <c r="P101" s="6"/>
      <c r="Q101" s="6"/>
      <c r="R101" s="6"/>
      <c r="S101" s="6"/>
      <c r="T101" s="6"/>
      <c r="U101" s="6"/>
      <c r="V101" s="6"/>
      <c r="W101" s="6"/>
      <c r="X101" s="6"/>
      <c r="Y101" s="6"/>
      <c r="Z101" s="6"/>
      <c r="AA101" s="6"/>
      <c r="AB101" s="6"/>
      <c r="AC101" s="114"/>
      <c r="AD101" s="6"/>
      <c r="AE101" s="6"/>
      <c r="AF101" s="114"/>
      <c r="AG101" s="6"/>
      <c r="AH101" s="6"/>
      <c r="AI101" s="114"/>
      <c r="AJ101" s="6"/>
      <c r="AK101" s="6"/>
      <c r="AL101" s="114"/>
      <c r="AM101" s="114"/>
      <c r="AN101" s="114"/>
      <c r="AO101" s="6"/>
      <c r="AP101" s="6"/>
      <c r="AQ101" s="6"/>
      <c r="AR101" s="6"/>
      <c r="AS101" s="6"/>
      <c r="AT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Y101" s="16"/>
      <c r="CZ101" s="16"/>
    </row>
    <row r="102" spans="1:104" s="15" customFormat="1" ht="15" customHeight="1" x14ac:dyDescent="0.15">
      <c r="A102" s="272" t="s">
        <v>146</v>
      </c>
      <c r="B102" s="272"/>
      <c r="C102" s="30">
        <f>+Enero!C102+Febrero!C102+'Marzo '!C102+'Abril '!C102+'Mayo '!C102+Junio!C102+Julio!C102+Agosto!C102+Septiembre!C102+'Octubre '!C102+Noviembre!C102+'Diciembre '!C102</f>
        <v>0</v>
      </c>
      <c r="D102" s="30">
        <f>+Enero!D102+Febrero!D102+'Marzo '!D102+'Abril '!D102+'Mayo '!D102+Junio!D102+Julio!D102+Agosto!D102+Septiembre!D102+'Octubre '!D102+Noviembre!D102+'Diciembre '!D102</f>
        <v>0</v>
      </c>
      <c r="E102" s="30">
        <f>+Enero!E102+Febrero!E102+'Marzo '!E102+'Abril '!E102+'Mayo '!E102+Junio!E102+Julio!E102+Agosto!E102+Septiembre!E102+'Octubre '!E102+Noviembre!E102+'Diciembre '!E102</f>
        <v>0</v>
      </c>
      <c r="F102" s="6"/>
      <c r="G102" s="6"/>
      <c r="H102" s="6"/>
      <c r="I102" s="6"/>
      <c r="J102" s="6"/>
      <c r="K102" s="6"/>
      <c r="L102" s="6"/>
      <c r="M102" s="6"/>
      <c r="N102" s="6"/>
      <c r="O102" s="6"/>
      <c r="P102" s="6"/>
      <c r="Q102" s="6"/>
      <c r="R102" s="6"/>
      <c r="S102" s="6"/>
      <c r="T102" s="6"/>
      <c r="U102" s="6"/>
      <c r="V102" s="6"/>
      <c r="W102" s="6"/>
      <c r="X102" s="6"/>
      <c r="Y102" s="6"/>
      <c r="Z102" s="6"/>
      <c r="AA102" s="6"/>
      <c r="AB102" s="6"/>
      <c r="AC102" s="114"/>
      <c r="AD102" s="6"/>
      <c r="AE102" s="6"/>
      <c r="AF102" s="114"/>
      <c r="AG102" s="6"/>
      <c r="AH102" s="6"/>
      <c r="AI102" s="114"/>
      <c r="AJ102" s="6"/>
      <c r="AK102" s="6"/>
      <c r="AL102" s="114"/>
      <c r="AM102" s="114"/>
      <c r="AN102" s="114"/>
      <c r="AO102" s="6"/>
      <c r="AP102" s="6"/>
      <c r="AQ102" s="6"/>
      <c r="AR102" s="6"/>
      <c r="AS102" s="6"/>
      <c r="AT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Y102" s="16"/>
      <c r="CZ102" s="16"/>
    </row>
    <row r="103" spans="1:104" s="15" customFormat="1" ht="15" customHeight="1" x14ac:dyDescent="0.15">
      <c r="A103" s="272" t="s">
        <v>147</v>
      </c>
      <c r="B103" s="272"/>
      <c r="C103" s="30">
        <f>+Enero!C103+Febrero!C103+'Marzo '!C103+'Abril '!C103+'Mayo '!C103+Junio!C103+Julio!C103+Agosto!C103+Septiembre!C103+'Octubre '!C103+Noviembre!C103+'Diciembre '!C103</f>
        <v>0</v>
      </c>
      <c r="D103" s="30">
        <f>+Enero!D103+Febrero!D103+'Marzo '!D103+'Abril '!D103+'Mayo '!D103+Junio!D103+Julio!D103+Agosto!D103+Septiembre!D103+'Octubre '!D103+Noviembre!D103+'Diciembre '!D103</f>
        <v>0</v>
      </c>
      <c r="E103" s="30">
        <f>+Enero!E103+Febrero!E103+'Marzo '!E103+'Abril '!E103+'Mayo '!E103+Junio!E103+Julio!E103+Agosto!E103+Septiembre!E103+'Octubre '!E103+Noviembre!E103+'Diciembre '!E103</f>
        <v>0</v>
      </c>
      <c r="F103" s="6"/>
      <c r="G103" s="6"/>
      <c r="H103" s="6"/>
      <c r="I103" s="6"/>
      <c r="J103" s="6"/>
      <c r="K103" s="6"/>
      <c r="L103" s="6"/>
      <c r="M103" s="6"/>
      <c r="N103" s="6"/>
      <c r="O103" s="6"/>
      <c r="P103" s="6"/>
      <c r="Q103" s="6"/>
      <c r="R103" s="6"/>
      <c r="S103" s="6"/>
      <c r="T103" s="6"/>
      <c r="U103" s="6"/>
      <c r="V103" s="6"/>
      <c r="W103" s="6"/>
      <c r="X103" s="6"/>
      <c r="Y103" s="6"/>
      <c r="Z103" s="6"/>
      <c r="AA103" s="6"/>
      <c r="AB103" s="6"/>
      <c r="AC103" s="114"/>
      <c r="AD103" s="6"/>
      <c r="AE103" s="6"/>
      <c r="AF103" s="114"/>
      <c r="AG103" s="6"/>
      <c r="AH103" s="6"/>
      <c r="AI103" s="114"/>
      <c r="AJ103" s="6"/>
      <c r="AK103" s="6"/>
      <c r="AL103" s="114"/>
      <c r="AM103" s="114"/>
      <c r="AN103" s="114"/>
      <c r="AO103" s="6"/>
      <c r="AP103" s="6"/>
      <c r="AQ103" s="114"/>
      <c r="AR103" s="6"/>
      <c r="AS103" s="6"/>
      <c r="AT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Y103" s="16"/>
      <c r="CZ103" s="16"/>
    </row>
    <row r="104" spans="1:104" s="15" customFormat="1" ht="15" customHeight="1" x14ac:dyDescent="0.15">
      <c r="A104" s="272" t="s">
        <v>148</v>
      </c>
      <c r="B104" s="272"/>
      <c r="C104" s="30">
        <f>+Enero!C104+Febrero!C104+'Marzo '!C104+'Abril '!C104+'Mayo '!C104+Junio!C104+Julio!C104+Agosto!C104+Septiembre!C104+'Octubre '!C104+Noviembre!C104+'Diciembre '!C104</f>
        <v>0</v>
      </c>
      <c r="D104" s="30">
        <f>+Enero!D104+Febrero!D104+'Marzo '!D104+'Abril '!D104+'Mayo '!D104+Junio!D104+Julio!D104+Agosto!D104+Septiembre!D104+'Octubre '!D104+Noviembre!D104+'Diciembre '!D104</f>
        <v>0</v>
      </c>
      <c r="E104" s="30">
        <f>+Enero!E104+Febrero!E104+'Marzo '!E104+'Abril '!E104+'Mayo '!E104+Junio!E104+Julio!E104+Agosto!E104+Septiembre!E104+'Octubre '!E104+Noviembre!E104+'Diciembre '!E104</f>
        <v>0</v>
      </c>
      <c r="F104" s="6"/>
      <c r="G104" s="6"/>
      <c r="H104" s="6"/>
      <c r="I104" s="6"/>
      <c r="J104" s="6"/>
      <c r="K104" s="6"/>
      <c r="L104" s="6"/>
      <c r="M104" s="6"/>
      <c r="N104" s="6"/>
      <c r="O104" s="6"/>
      <c r="P104" s="6"/>
      <c r="Q104" s="6"/>
      <c r="R104" s="6"/>
      <c r="S104" s="6"/>
      <c r="T104" s="6"/>
      <c r="U104" s="6"/>
      <c r="V104" s="6"/>
      <c r="W104" s="6"/>
      <c r="X104" s="6"/>
      <c r="Y104" s="6"/>
      <c r="Z104" s="6"/>
      <c r="AA104" s="6"/>
      <c r="AB104" s="6"/>
      <c r="AC104" s="114"/>
      <c r="AD104" s="6"/>
      <c r="AE104" s="6"/>
      <c r="AF104" s="114"/>
      <c r="AG104" s="6"/>
      <c r="AH104" s="6"/>
      <c r="AI104" s="114"/>
      <c r="AJ104" s="6"/>
      <c r="AK104" s="6"/>
      <c r="AL104" s="114"/>
      <c r="AM104" s="114"/>
      <c r="AN104" s="114"/>
      <c r="AO104" s="6"/>
      <c r="AP104" s="6"/>
      <c r="AQ104" s="114"/>
      <c r="AR104" s="6"/>
      <c r="AS104" s="6"/>
      <c r="AT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Y104" s="16"/>
      <c r="CZ104" s="16"/>
    </row>
    <row r="105" spans="1:104" s="15" customFormat="1" ht="15" customHeight="1" x14ac:dyDescent="0.15">
      <c r="A105" s="272" t="s">
        <v>149</v>
      </c>
      <c r="B105" s="272"/>
      <c r="C105" s="30">
        <f>+Enero!C105+Febrero!C105+'Marzo '!C105+'Abril '!C105+'Mayo '!C105+Junio!C105+Julio!C105+Agosto!C105+Septiembre!C105+'Octubre '!C105+Noviembre!C105+'Diciembre '!C105</f>
        <v>0</v>
      </c>
      <c r="D105" s="30">
        <f>+Enero!D105+Febrero!D105+'Marzo '!D105+'Abril '!D105+'Mayo '!D105+Junio!D105+Julio!D105+Agosto!D105+Septiembre!D105+'Octubre '!D105+Noviembre!D105+'Diciembre '!D105</f>
        <v>0</v>
      </c>
      <c r="E105" s="30">
        <f>+Enero!E105+Febrero!E105+'Marzo '!E105+'Abril '!E105+'Mayo '!E105+Junio!E105+Julio!E105+Agosto!E105+Septiembre!E105+'Octubre '!E105+Noviembre!E105+'Diciembre '!E105</f>
        <v>0</v>
      </c>
      <c r="F105" s="6"/>
      <c r="G105" s="6"/>
      <c r="H105" s="6"/>
      <c r="I105" s="6"/>
      <c r="J105" s="6"/>
      <c r="K105" s="6"/>
      <c r="L105" s="6"/>
      <c r="M105" s="6"/>
      <c r="N105" s="6"/>
      <c r="O105" s="6"/>
      <c r="P105" s="6"/>
      <c r="Q105" s="6"/>
      <c r="R105" s="6"/>
      <c r="S105" s="6"/>
      <c r="T105" s="6"/>
      <c r="U105" s="6"/>
      <c r="V105" s="6"/>
      <c r="W105" s="6"/>
      <c r="X105" s="6"/>
      <c r="Y105" s="6"/>
      <c r="Z105" s="6"/>
      <c r="AA105" s="6"/>
      <c r="AB105" s="6"/>
      <c r="AC105" s="114"/>
      <c r="AD105" s="6"/>
      <c r="AE105" s="6"/>
      <c r="AF105" s="114"/>
      <c r="AG105" s="6"/>
      <c r="AH105" s="6"/>
      <c r="AI105" s="114"/>
      <c r="AJ105" s="6"/>
      <c r="AK105" s="6"/>
      <c r="AL105" s="114"/>
      <c r="AM105" s="114"/>
      <c r="AN105" s="114"/>
      <c r="AO105" s="6"/>
      <c r="AP105" s="6"/>
      <c r="AQ105" s="114"/>
      <c r="AR105" s="6"/>
      <c r="AS105" s="6"/>
      <c r="AT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Y105" s="16"/>
      <c r="CZ105" s="16"/>
    </row>
    <row r="106" spans="1:104" s="15" customFormat="1" ht="15" customHeight="1" x14ac:dyDescent="0.15">
      <c r="A106" s="272" t="s">
        <v>98</v>
      </c>
      <c r="B106" s="272"/>
      <c r="C106" s="30">
        <f>+Enero!C106+Febrero!C106+'Marzo '!C106+'Abril '!C106+'Mayo '!C106+Junio!C106+Julio!C106+Agosto!C106+Septiembre!C106+'Octubre '!C106+Noviembre!C106+'Diciembre '!C106</f>
        <v>0</v>
      </c>
      <c r="D106" s="30">
        <f>+Enero!D106+Febrero!D106+'Marzo '!D106+'Abril '!D106+'Mayo '!D106+Junio!D106+Julio!D106+Agosto!D106+Septiembre!D106+'Octubre '!D106+Noviembre!D106+'Diciembre '!D106</f>
        <v>0</v>
      </c>
      <c r="E106" s="30">
        <f>+Enero!E106+Febrero!E106+'Marzo '!E106+'Abril '!E106+'Mayo '!E106+Junio!E106+Julio!E106+Agosto!E106+Septiembre!E106+'Octubre '!E106+Noviembre!E106+'Diciembre '!E106</f>
        <v>0</v>
      </c>
      <c r="F106" s="6"/>
      <c r="G106" s="6"/>
      <c r="H106" s="6"/>
      <c r="I106" s="6"/>
      <c r="J106" s="6"/>
      <c r="K106" s="6"/>
      <c r="L106" s="6"/>
      <c r="M106" s="6"/>
      <c r="N106" s="6"/>
      <c r="O106" s="6"/>
      <c r="P106" s="6"/>
      <c r="Q106" s="6"/>
      <c r="R106" s="6"/>
      <c r="S106" s="6"/>
      <c r="T106" s="6"/>
      <c r="U106" s="6"/>
      <c r="V106" s="6"/>
      <c r="W106" s="6"/>
      <c r="X106" s="6"/>
      <c r="Y106" s="6"/>
      <c r="Z106" s="6"/>
      <c r="AA106" s="6"/>
      <c r="AB106" s="6"/>
      <c r="AC106" s="114"/>
      <c r="AD106" s="6"/>
      <c r="AE106" s="6"/>
      <c r="AF106" s="114"/>
      <c r="AG106" s="6"/>
      <c r="AH106" s="6"/>
      <c r="AI106" s="114"/>
      <c r="AJ106" s="6"/>
      <c r="AK106" s="6"/>
      <c r="AL106" s="114"/>
      <c r="AM106" s="114"/>
      <c r="AN106" s="114"/>
      <c r="AO106" s="6"/>
      <c r="AP106" s="6"/>
      <c r="AQ106" s="114"/>
      <c r="AR106" s="6"/>
      <c r="AS106" s="6"/>
      <c r="AT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Y106" s="16"/>
      <c r="CZ106" s="16"/>
    </row>
    <row r="107" spans="1:104" s="15" customFormat="1" ht="15" customHeight="1" x14ac:dyDescent="0.15">
      <c r="A107" s="272" t="s">
        <v>133</v>
      </c>
      <c r="B107" s="272"/>
      <c r="C107" s="30">
        <f>+Enero!C107+Febrero!C107+'Marzo '!C107+'Abril '!C107+'Mayo '!C107+Junio!C107+Julio!C107+Agosto!C107+Septiembre!C107+'Octubre '!C107+Noviembre!C107+'Diciembre '!C107</f>
        <v>0</v>
      </c>
      <c r="D107" s="30">
        <f>+Enero!D107+Febrero!D107+'Marzo '!D107+'Abril '!D107+'Mayo '!D107+Junio!D107+Julio!D107+Agosto!D107+Septiembre!D107+'Octubre '!D107+Noviembre!D107+'Diciembre '!D107</f>
        <v>0</v>
      </c>
      <c r="E107" s="30">
        <f>+Enero!E107+Febrero!E107+'Marzo '!E107+'Abril '!E107+'Mayo '!E107+Junio!E107+Julio!E107+Agosto!E107+Septiembre!E107+'Octubre '!E107+Noviembre!E107+'Diciembre '!E107</f>
        <v>0</v>
      </c>
      <c r="F107" s="6"/>
      <c r="G107" s="6"/>
      <c r="H107" s="6"/>
      <c r="I107" s="6"/>
      <c r="J107" s="6"/>
      <c r="K107" s="6"/>
      <c r="L107" s="6"/>
      <c r="M107" s="6"/>
      <c r="N107" s="6"/>
      <c r="O107" s="6"/>
      <c r="P107" s="6"/>
      <c r="Q107" s="6"/>
      <c r="R107" s="6"/>
      <c r="S107" s="6"/>
      <c r="T107" s="6"/>
      <c r="U107" s="6"/>
      <c r="V107" s="6"/>
      <c r="W107" s="6"/>
      <c r="X107" s="6"/>
      <c r="Y107" s="6"/>
      <c r="Z107" s="6"/>
      <c r="AA107" s="6"/>
      <c r="AB107" s="6"/>
      <c r="AC107" s="114"/>
      <c r="AD107" s="6"/>
      <c r="AE107" s="6"/>
      <c r="AF107" s="114"/>
      <c r="AG107" s="6"/>
      <c r="AH107" s="6"/>
      <c r="AI107" s="114"/>
      <c r="AJ107" s="6"/>
      <c r="AK107" s="6"/>
      <c r="AL107" s="114"/>
      <c r="AM107" s="114"/>
      <c r="AN107" s="114"/>
      <c r="AO107" s="6"/>
      <c r="AP107" s="6"/>
      <c r="AQ107" s="114"/>
      <c r="AR107" s="6"/>
      <c r="AS107" s="6"/>
      <c r="AT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Y107" s="16"/>
      <c r="CZ107" s="16"/>
    </row>
    <row r="108" spans="1:104" s="15" customFormat="1" ht="15" customHeight="1" x14ac:dyDescent="0.15">
      <c r="A108" s="272" t="s">
        <v>150</v>
      </c>
      <c r="B108" s="272"/>
      <c r="C108" s="30">
        <f>+Enero!C108+Febrero!C108+'Marzo '!C108+'Abril '!C108+'Mayo '!C108+Junio!C108+Julio!C108+Agosto!C108+Septiembre!C108+'Octubre '!C108+Noviembre!C108+'Diciembre '!C108</f>
        <v>0</v>
      </c>
      <c r="D108" s="30">
        <f>+Enero!D108+Febrero!D108+'Marzo '!D108+'Abril '!D108+'Mayo '!D108+Junio!D108+Julio!D108+Agosto!D108+Septiembre!D108+'Octubre '!D108+Noviembre!D108+'Diciembre '!D108</f>
        <v>0</v>
      </c>
      <c r="E108" s="30">
        <f>+Enero!E108+Febrero!E108+'Marzo '!E108+'Abril '!E108+'Mayo '!E108+Junio!E108+Julio!E108+Agosto!E108+Septiembre!E108+'Octubre '!E108+Noviembre!E108+'Diciembre '!E108</f>
        <v>0</v>
      </c>
      <c r="F108" s="6"/>
      <c r="G108" s="6"/>
      <c r="H108" s="6"/>
      <c r="I108" s="6"/>
      <c r="J108" s="6"/>
      <c r="K108" s="6"/>
      <c r="L108" s="6"/>
      <c r="M108" s="6"/>
      <c r="N108" s="6"/>
      <c r="O108" s="6"/>
      <c r="P108" s="6"/>
      <c r="Q108" s="6"/>
      <c r="R108" s="6"/>
      <c r="S108" s="6"/>
      <c r="T108" s="6"/>
      <c r="U108" s="6"/>
      <c r="V108" s="6"/>
      <c r="W108" s="6"/>
      <c r="X108" s="6"/>
      <c r="Y108" s="6"/>
      <c r="Z108" s="6"/>
      <c r="AA108" s="6"/>
      <c r="AB108" s="6"/>
      <c r="AC108" s="114"/>
      <c r="AD108" s="6"/>
      <c r="AE108" s="6"/>
      <c r="AF108" s="114"/>
      <c r="AG108" s="6"/>
      <c r="AH108" s="6"/>
      <c r="AI108" s="114"/>
      <c r="AJ108" s="6"/>
      <c r="AK108" s="6"/>
      <c r="AL108" s="114"/>
      <c r="AM108" s="114"/>
      <c r="AN108" s="114"/>
      <c r="AO108" s="6"/>
      <c r="AP108" s="6"/>
      <c r="AQ108" s="114"/>
      <c r="AR108" s="6"/>
      <c r="AS108" s="6"/>
      <c r="AT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Y108" s="16"/>
      <c r="CZ108" s="16"/>
    </row>
    <row r="109" spans="1:104" s="15" customFormat="1" ht="15" customHeight="1" x14ac:dyDescent="0.15">
      <c r="A109" s="272" t="s">
        <v>151</v>
      </c>
      <c r="B109" s="272"/>
      <c r="C109" s="30">
        <f>+Enero!C109+Febrero!C109+'Marzo '!C109+'Abril '!C109+'Mayo '!C109+Junio!C109+Julio!C109+Agosto!C109+Septiembre!C109+'Octubre '!C109+Noviembre!C109+'Diciembre '!C109</f>
        <v>0</v>
      </c>
      <c r="D109" s="30">
        <f>+Enero!D109+Febrero!D109+'Marzo '!D109+'Abril '!D109+'Mayo '!D109+Junio!D109+Julio!D109+Agosto!D109+Septiembre!D109+'Octubre '!D109+Noviembre!D109+'Diciembre '!D109</f>
        <v>0</v>
      </c>
      <c r="E109" s="30">
        <f>+Enero!E109+Febrero!E109+'Marzo '!E109+'Abril '!E109+'Mayo '!E109+Junio!E109+Julio!E109+Agosto!E109+Septiembre!E109+'Octubre '!E109+Noviembre!E109+'Diciembre '!E109</f>
        <v>0</v>
      </c>
      <c r="F109" s="6"/>
      <c r="G109" s="6"/>
      <c r="H109" s="6"/>
      <c r="I109" s="6"/>
      <c r="J109" s="6"/>
      <c r="K109" s="6"/>
      <c r="L109" s="6"/>
      <c r="M109" s="6"/>
      <c r="N109" s="6"/>
      <c r="O109" s="6"/>
      <c r="P109" s="6"/>
      <c r="Q109" s="6"/>
      <c r="R109" s="6"/>
      <c r="S109" s="6"/>
      <c r="T109" s="6"/>
      <c r="U109" s="6"/>
      <c r="V109" s="6"/>
      <c r="W109" s="6"/>
      <c r="X109" s="6"/>
      <c r="Y109" s="6"/>
      <c r="Z109" s="6"/>
      <c r="AA109" s="6"/>
      <c r="AB109" s="6"/>
      <c r="AC109" s="114"/>
      <c r="AD109" s="6"/>
      <c r="AE109" s="6"/>
      <c r="AF109" s="114"/>
      <c r="AG109" s="6"/>
      <c r="AH109" s="6"/>
      <c r="AI109" s="114"/>
      <c r="AJ109" s="6"/>
      <c r="AK109" s="6"/>
      <c r="AL109" s="114"/>
      <c r="AM109" s="114"/>
      <c r="AN109" s="114"/>
      <c r="AO109" s="6"/>
      <c r="AP109" s="6"/>
      <c r="AQ109" s="114"/>
      <c r="AR109" s="6"/>
      <c r="AS109" s="6"/>
      <c r="AT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Y109" s="16"/>
      <c r="CZ109" s="16"/>
    </row>
    <row r="110" spans="1:104" s="15" customFormat="1" ht="15" customHeight="1" x14ac:dyDescent="0.15">
      <c r="A110" s="272" t="s">
        <v>152</v>
      </c>
      <c r="B110" s="272"/>
      <c r="C110" s="30">
        <f>+Enero!C110+Febrero!C110+'Marzo '!C110+'Abril '!C110+'Mayo '!C110+Junio!C110+Julio!C110+Agosto!C110+Septiembre!C110+'Octubre '!C110+Noviembre!C110+'Diciembre '!C110</f>
        <v>0</v>
      </c>
      <c r="D110" s="30">
        <f>+Enero!D110+Febrero!D110+'Marzo '!D110+'Abril '!D110+'Mayo '!D110+Junio!D110+Julio!D110+Agosto!D110+Septiembre!D110+'Octubre '!D110+Noviembre!D110+'Diciembre '!D110</f>
        <v>0</v>
      </c>
      <c r="E110" s="30">
        <f>+Enero!E110+Febrero!E110+'Marzo '!E110+'Abril '!E110+'Mayo '!E110+Junio!E110+Julio!E110+Agosto!E110+Septiembre!E110+'Octubre '!E110+Noviembre!E110+'Diciembre '!E110</f>
        <v>0</v>
      </c>
      <c r="F110" s="6"/>
      <c r="G110" s="6"/>
      <c r="H110" s="6"/>
      <c r="I110" s="6"/>
      <c r="J110" s="6"/>
      <c r="K110" s="6"/>
      <c r="L110" s="6"/>
      <c r="M110" s="6"/>
      <c r="N110" s="6"/>
      <c r="O110" s="6"/>
      <c r="P110" s="6"/>
      <c r="Q110" s="6"/>
      <c r="R110" s="6"/>
      <c r="S110" s="6"/>
      <c r="T110" s="6"/>
      <c r="U110" s="6"/>
      <c r="V110" s="6"/>
      <c r="W110" s="6"/>
      <c r="X110" s="6"/>
      <c r="Y110" s="6"/>
      <c r="Z110" s="6"/>
      <c r="AA110" s="6"/>
      <c r="AB110" s="6"/>
      <c r="AC110" s="114"/>
      <c r="AD110" s="6"/>
      <c r="AE110" s="6"/>
      <c r="AF110" s="114"/>
      <c r="AG110" s="6"/>
      <c r="AH110" s="6"/>
      <c r="AI110" s="114"/>
      <c r="AJ110" s="6"/>
      <c r="AK110" s="6"/>
      <c r="AL110" s="114"/>
      <c r="AM110" s="114"/>
      <c r="AN110" s="114"/>
      <c r="AO110" s="6"/>
      <c r="AP110" s="6"/>
      <c r="AQ110" s="114"/>
      <c r="AR110" s="6"/>
      <c r="AS110" s="6"/>
      <c r="AT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Y110" s="16"/>
      <c r="CZ110" s="16"/>
    </row>
    <row r="111" spans="1:104" s="15" customFormat="1" ht="21" customHeight="1" x14ac:dyDescent="0.15">
      <c r="A111" s="273" t="s">
        <v>58</v>
      </c>
      <c r="B111" s="273"/>
      <c r="C111" s="30">
        <f>+Enero!C111+Febrero!C111+'Marzo '!C111+'Abril '!C111+'Mayo '!C111+Junio!C111+Julio!C111+Agosto!C111+Septiembre!C111+'Octubre '!C111+Noviembre!C111+'Diciembre '!C111</f>
        <v>0</v>
      </c>
      <c r="D111" s="30">
        <f>+Enero!D111+Febrero!D111+'Marzo '!D111+'Abril '!D111+'Mayo '!D111+Junio!D111+Julio!D111+Agosto!D111+Septiembre!D111+'Octubre '!D111+Noviembre!D111+'Diciembre '!D111</f>
        <v>0</v>
      </c>
      <c r="E111" s="30">
        <f>+Enero!E111+Febrero!E111+'Marzo '!E111+'Abril '!E111+'Mayo '!E111+Junio!E111+Julio!E111+Agosto!E111+Septiembre!E111+'Octubre '!E111+Noviembre!E111+'Diciembre '!E111</f>
        <v>0</v>
      </c>
      <c r="F111" s="6"/>
      <c r="G111" s="6"/>
      <c r="H111" s="6"/>
      <c r="I111" s="6"/>
      <c r="J111" s="6"/>
      <c r="K111" s="6"/>
      <c r="L111" s="6"/>
      <c r="M111" s="6"/>
      <c r="N111" s="6"/>
      <c r="O111" s="6"/>
      <c r="P111" s="6"/>
      <c r="Q111" s="6"/>
      <c r="R111" s="6"/>
      <c r="S111" s="6"/>
      <c r="T111" s="6"/>
      <c r="U111" s="6"/>
      <c r="V111" s="6"/>
      <c r="W111" s="6"/>
      <c r="X111" s="6"/>
      <c r="Y111" s="6"/>
      <c r="Z111" s="6"/>
      <c r="AA111" s="6"/>
      <c r="AB111" s="6"/>
      <c r="AC111" s="114"/>
      <c r="AD111" s="6"/>
      <c r="AE111" s="6"/>
      <c r="AF111" s="114"/>
      <c r="AG111" s="6"/>
      <c r="AH111" s="6"/>
      <c r="AI111" s="114"/>
      <c r="AJ111" s="6"/>
      <c r="AK111" s="6"/>
      <c r="AL111" s="114"/>
      <c r="AM111" s="114"/>
      <c r="AN111" s="114"/>
      <c r="AO111" s="6"/>
      <c r="AP111" s="6"/>
      <c r="AQ111" s="114"/>
      <c r="AR111" s="6"/>
      <c r="AS111" s="6"/>
      <c r="AT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Y111" s="16"/>
      <c r="CZ111" s="16"/>
    </row>
    <row r="112" spans="1:104" s="6" customFormat="1" ht="30" customHeight="1" x14ac:dyDescent="0.2">
      <c r="A112" s="170" t="s">
        <v>153</v>
      </c>
      <c r="B112" s="170"/>
      <c r="N112" s="12"/>
      <c r="X112" s="171"/>
      <c r="AD112" s="114"/>
      <c r="AE112" s="114"/>
      <c r="AH112" s="114"/>
      <c r="AK112" s="114"/>
      <c r="AP112" s="114"/>
    </row>
    <row r="113" spans="1:82" s="15" customFormat="1" ht="89.25" customHeight="1" x14ac:dyDescent="0.15">
      <c r="A113" s="238" t="s">
        <v>8</v>
      </c>
      <c r="B113" s="256" t="s">
        <v>9</v>
      </c>
      <c r="C113" s="262"/>
      <c r="D113" s="262"/>
      <c r="E113" s="262"/>
      <c r="F113" s="262"/>
      <c r="G113" s="262"/>
      <c r="H113" s="262"/>
      <c r="I113" s="262"/>
      <c r="J113" s="262"/>
      <c r="K113" s="262"/>
      <c r="L113" s="262"/>
      <c r="M113" s="262"/>
      <c r="N113" s="262"/>
      <c r="O113" s="262"/>
      <c r="P113" s="262"/>
      <c r="Q113" s="262"/>
      <c r="R113" s="262"/>
      <c r="S113" s="262"/>
      <c r="T113" s="262"/>
      <c r="U113" s="262"/>
      <c r="V113" s="262"/>
      <c r="W113" s="262"/>
      <c r="X113" s="262"/>
      <c r="Y113" s="262"/>
      <c r="Z113" s="262"/>
      <c r="AA113" s="262"/>
      <c r="AB113" s="262"/>
      <c r="AC113" s="262"/>
      <c r="AD113" s="262"/>
      <c r="AE113" s="262"/>
      <c r="AF113" s="274" t="s">
        <v>154</v>
      </c>
      <c r="AG113" s="257"/>
      <c r="AH113" s="256" t="s">
        <v>155</v>
      </c>
      <c r="AI113" s="257"/>
      <c r="AJ113" s="256" t="s">
        <v>156</v>
      </c>
      <c r="AK113" s="257"/>
      <c r="AL113" s="6"/>
      <c r="AM113" s="6"/>
      <c r="AN113" s="114"/>
      <c r="AO113" s="6"/>
      <c r="AP113" s="6"/>
      <c r="AQ113" s="6"/>
      <c r="AR113" s="6"/>
      <c r="AS113" s="6"/>
      <c r="AT113" s="6"/>
      <c r="AU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row>
    <row r="114" spans="1:82" s="15" customFormat="1" ht="24.75" customHeight="1" x14ac:dyDescent="0.15">
      <c r="A114" s="239"/>
      <c r="B114" s="241" t="s">
        <v>24</v>
      </c>
      <c r="C114" s="238" t="s">
        <v>25</v>
      </c>
      <c r="D114" s="244"/>
      <c r="E114" s="244"/>
      <c r="F114" s="244"/>
      <c r="G114" s="244"/>
      <c r="H114" s="244"/>
      <c r="I114" s="244"/>
      <c r="J114" s="244"/>
      <c r="K114" s="244"/>
      <c r="L114" s="244"/>
      <c r="M114" s="244"/>
      <c r="N114" s="244"/>
      <c r="O114" s="244"/>
      <c r="P114" s="244"/>
      <c r="Q114" s="244"/>
      <c r="R114" s="244"/>
      <c r="S114" s="245"/>
      <c r="T114" s="238" t="s">
        <v>26</v>
      </c>
      <c r="U114" s="245"/>
      <c r="V114" s="258" t="s">
        <v>27</v>
      </c>
      <c r="W114" s="259"/>
      <c r="X114" s="256" t="s">
        <v>28</v>
      </c>
      <c r="Y114" s="262"/>
      <c r="Z114" s="262"/>
      <c r="AA114" s="262"/>
      <c r="AB114" s="262"/>
      <c r="AC114" s="262"/>
      <c r="AD114" s="262"/>
      <c r="AE114" s="262"/>
      <c r="AF114" s="263" t="s">
        <v>157</v>
      </c>
      <c r="AG114" s="266" t="s">
        <v>158</v>
      </c>
      <c r="AH114" s="235" t="s">
        <v>22</v>
      </c>
      <c r="AI114" s="266" t="s">
        <v>23</v>
      </c>
      <c r="AJ114" s="235" t="s">
        <v>22</v>
      </c>
      <c r="AK114" s="266" t="s">
        <v>23</v>
      </c>
      <c r="AL114" s="6"/>
      <c r="AM114" s="6"/>
      <c r="AN114" s="114"/>
      <c r="AO114" s="6"/>
      <c r="AP114" s="6"/>
      <c r="AQ114" s="6"/>
      <c r="AR114" s="6"/>
      <c r="AS114" s="6"/>
      <c r="AT114" s="6"/>
      <c r="AU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row>
    <row r="115" spans="1:82" s="15" customFormat="1" ht="13.5" customHeight="1" x14ac:dyDescent="0.15">
      <c r="A115" s="239"/>
      <c r="B115" s="242"/>
      <c r="C115" s="240"/>
      <c r="D115" s="248"/>
      <c r="E115" s="248"/>
      <c r="F115" s="248"/>
      <c r="G115" s="248"/>
      <c r="H115" s="248"/>
      <c r="I115" s="248"/>
      <c r="J115" s="248"/>
      <c r="K115" s="248"/>
      <c r="L115" s="248"/>
      <c r="M115" s="248"/>
      <c r="N115" s="248"/>
      <c r="O115" s="248"/>
      <c r="P115" s="248"/>
      <c r="Q115" s="248"/>
      <c r="R115" s="248"/>
      <c r="S115" s="249"/>
      <c r="T115" s="240"/>
      <c r="U115" s="249"/>
      <c r="V115" s="260"/>
      <c r="W115" s="261"/>
      <c r="X115" s="269" t="s">
        <v>29</v>
      </c>
      <c r="Y115" s="270"/>
      <c r="Z115" s="270"/>
      <c r="AA115" s="271"/>
      <c r="AB115" s="269" t="s">
        <v>30</v>
      </c>
      <c r="AC115" s="270"/>
      <c r="AD115" s="270"/>
      <c r="AE115" s="270"/>
      <c r="AF115" s="264"/>
      <c r="AG115" s="267"/>
      <c r="AH115" s="236"/>
      <c r="AI115" s="267"/>
      <c r="AJ115" s="236"/>
      <c r="AK115" s="267"/>
      <c r="AL115" s="6"/>
      <c r="AM115" s="6"/>
      <c r="AN115" s="114"/>
      <c r="AO115" s="6"/>
      <c r="AP115" s="6"/>
      <c r="AQ115" s="6"/>
      <c r="AR115" s="6"/>
      <c r="AS115" s="6"/>
      <c r="AT115" s="6"/>
      <c r="AU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row>
    <row r="116" spans="1:82" s="15" customFormat="1" ht="27.75" customHeight="1" x14ac:dyDescent="0.15">
      <c r="A116" s="240"/>
      <c r="B116" s="243"/>
      <c r="C116" s="17" t="s">
        <v>31</v>
      </c>
      <c r="D116" s="117" t="s">
        <v>32</v>
      </c>
      <c r="E116" s="19" t="s">
        <v>33</v>
      </c>
      <c r="F116" s="19" t="s">
        <v>34</v>
      </c>
      <c r="G116" s="19" t="s">
        <v>35</v>
      </c>
      <c r="H116" s="20" t="s">
        <v>36</v>
      </c>
      <c r="I116" s="20" t="s">
        <v>37</v>
      </c>
      <c r="J116" s="20" t="s">
        <v>38</v>
      </c>
      <c r="K116" s="20" t="s">
        <v>39</v>
      </c>
      <c r="L116" s="20" t="s">
        <v>40</v>
      </c>
      <c r="M116" s="20" t="s">
        <v>41</v>
      </c>
      <c r="N116" s="20" t="s">
        <v>42</v>
      </c>
      <c r="O116" s="20" t="s">
        <v>43</v>
      </c>
      <c r="P116" s="20" t="s">
        <v>44</v>
      </c>
      <c r="Q116" s="20" t="s">
        <v>45</v>
      </c>
      <c r="R116" s="20" t="s">
        <v>46</v>
      </c>
      <c r="S116" s="21" t="s">
        <v>47</v>
      </c>
      <c r="T116" s="17" t="s">
        <v>22</v>
      </c>
      <c r="U116" s="22" t="s">
        <v>48</v>
      </c>
      <c r="V116" s="23" t="s">
        <v>49</v>
      </c>
      <c r="W116" s="22" t="s">
        <v>50</v>
      </c>
      <c r="X116" s="24" t="s">
        <v>51</v>
      </c>
      <c r="Y116" s="25" t="s">
        <v>52</v>
      </c>
      <c r="Z116" s="19" t="s">
        <v>53</v>
      </c>
      <c r="AA116" s="22" t="s">
        <v>54</v>
      </c>
      <c r="AB116" s="25" t="s">
        <v>51</v>
      </c>
      <c r="AC116" s="25" t="s">
        <v>52</v>
      </c>
      <c r="AD116" s="19" t="s">
        <v>53</v>
      </c>
      <c r="AE116" s="173" t="s">
        <v>54</v>
      </c>
      <c r="AF116" s="265"/>
      <c r="AG116" s="268"/>
      <c r="AH116" s="237"/>
      <c r="AI116" s="268"/>
      <c r="AJ116" s="237"/>
      <c r="AK116" s="268"/>
      <c r="AL116" s="6"/>
      <c r="AM116" s="6"/>
      <c r="AN116" s="114"/>
      <c r="AO116" s="6"/>
      <c r="AP116" s="6"/>
      <c r="AQ116" s="6"/>
      <c r="AR116" s="6"/>
      <c r="AS116" s="6"/>
      <c r="AT116" s="6"/>
      <c r="AU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row>
    <row r="117" spans="1:82" s="15" customFormat="1" ht="15" customHeight="1" x14ac:dyDescent="0.15">
      <c r="A117" s="55" t="s">
        <v>159</v>
      </c>
      <c r="B117" s="29">
        <f>SUM(C117:S117)</f>
        <v>104</v>
      </c>
      <c r="C117" s="30">
        <f>+Enero!C117+Febrero!C117+'Marzo '!C117+'Abril '!C117+'Mayo '!C117+Junio!C117+Julio!C117+Agosto!C117+Septiembre!C117+'Octubre '!C117+Noviembre!C117+'Diciembre '!C117</f>
        <v>0</v>
      </c>
      <c r="D117" s="30">
        <f>+Enero!D117+Febrero!D117+'Marzo '!D117+'Abril '!D117+'Mayo '!D117+Junio!D117+Julio!D117+Agosto!D117+Septiembre!D117+'Octubre '!D117+Noviembre!D117+'Diciembre '!D117</f>
        <v>0</v>
      </c>
      <c r="E117" s="30">
        <f>+Enero!E117+Febrero!E117+'Marzo '!E117+'Abril '!E117+'Mayo '!E117+Junio!E117+Julio!E117+Agosto!E117+Septiembre!E117+'Octubre '!E117+Noviembre!E117+'Diciembre '!E117</f>
        <v>0</v>
      </c>
      <c r="F117" s="30">
        <f>+Enero!F117+Febrero!F117+'Marzo '!F117+'Abril '!F117+'Mayo '!F117+Junio!F117+Julio!F117+Agosto!F117+Septiembre!F117+'Octubre '!F117+Noviembre!F117+'Diciembre '!F117</f>
        <v>0</v>
      </c>
      <c r="G117" s="30">
        <f>+Enero!G117+Febrero!G117+'Marzo '!G117+'Abril '!G117+'Mayo '!G117+Junio!G117+Julio!G117+Agosto!G117+Septiembre!G117+'Octubre '!G117+Noviembre!G117+'Diciembre '!G117</f>
        <v>0</v>
      </c>
      <c r="H117" s="30">
        <f>+Enero!H117+Febrero!H117+'Marzo '!H117+'Abril '!H117+'Mayo '!H117+Junio!H117+Julio!H117+Agosto!H117+Septiembre!H117+'Octubre '!H117+Noviembre!H117+'Diciembre '!H117</f>
        <v>0</v>
      </c>
      <c r="I117" s="30">
        <f>+Enero!I117+Febrero!I117+'Marzo '!I117+'Abril '!I117+'Mayo '!I117+Junio!I117+Julio!I117+Agosto!I117+Septiembre!I117+'Octubre '!I117+Noviembre!I117+'Diciembre '!I117</f>
        <v>0</v>
      </c>
      <c r="J117" s="30">
        <f>+Enero!J117+Febrero!J117+'Marzo '!J117+'Abril '!J117+'Mayo '!J117+Junio!J117+Julio!J117+Agosto!J117+Septiembre!J117+'Octubre '!J117+Noviembre!J117+'Diciembre '!J117</f>
        <v>4</v>
      </c>
      <c r="K117" s="30">
        <f>+Enero!K117+Febrero!K117+'Marzo '!K117+'Abril '!K117+'Mayo '!K117+Junio!K117+Julio!K117+Agosto!K117+Septiembre!K117+'Octubre '!K117+Noviembre!K117+'Diciembre '!K117</f>
        <v>2</v>
      </c>
      <c r="L117" s="30">
        <f>+Enero!L117+Febrero!L117+'Marzo '!L117+'Abril '!L117+'Mayo '!L117+Junio!L117+Julio!L117+Agosto!L117+Septiembre!L117+'Octubre '!L117+Noviembre!L117+'Diciembre '!L117</f>
        <v>2</v>
      </c>
      <c r="M117" s="30">
        <f>+Enero!M117+Febrero!M117+'Marzo '!M117+'Abril '!M117+'Mayo '!M117+Junio!M117+Julio!M117+Agosto!M117+Septiembre!M117+'Octubre '!M117+Noviembre!M117+'Diciembre '!M117</f>
        <v>15</v>
      </c>
      <c r="N117" s="30">
        <f>+Enero!N117+Febrero!N117+'Marzo '!N117+'Abril '!N117+'Mayo '!N117+Junio!N117+Julio!N117+Agosto!N117+Septiembre!N117+'Octubre '!N117+Noviembre!N117+'Diciembre '!N117</f>
        <v>8</v>
      </c>
      <c r="O117" s="30">
        <f>+Enero!O117+Febrero!O117+'Marzo '!O117+'Abril '!O117+'Mayo '!O117+Junio!O117+Julio!O117+Agosto!O117+Septiembre!O117+'Octubre '!O117+Noviembre!O117+'Diciembre '!O117</f>
        <v>16</v>
      </c>
      <c r="P117" s="30">
        <f>+Enero!P117+Febrero!P117+'Marzo '!P117+'Abril '!P117+'Mayo '!P117+Junio!P117+Julio!P117+Agosto!P117+Septiembre!P117+'Octubre '!P117+Noviembre!P117+'Diciembre '!P117</f>
        <v>30</v>
      </c>
      <c r="Q117" s="30">
        <f>+Enero!Q117+Febrero!Q117+'Marzo '!Q117+'Abril '!Q117+'Mayo '!Q117+Junio!Q117+Julio!Q117+Agosto!Q117+Septiembre!Q117+'Octubre '!Q117+Noviembre!Q117+'Diciembre '!Q117</f>
        <v>13</v>
      </c>
      <c r="R117" s="30">
        <f>+Enero!R117+Febrero!R117+'Marzo '!R117+'Abril '!R117+'Mayo '!R117+Junio!R117+Julio!R117+Agosto!R117+Septiembre!R117+'Octubre '!R117+Noviembre!R117+'Diciembre '!R117</f>
        <v>11</v>
      </c>
      <c r="S117" s="30">
        <f>+Enero!S117+Febrero!S117+'Marzo '!S117+'Abril '!S117+'Mayo '!S117+Junio!S117+Julio!S117+Agosto!S117+Septiembre!S117+'Octubre '!S117+Noviembre!S117+'Diciembre '!S117</f>
        <v>3</v>
      </c>
      <c r="T117" s="30">
        <f>+Enero!T117+Febrero!T117+'Marzo '!T117+'Abril '!T117+'Mayo '!T117+Junio!T117+Julio!T117+Agosto!T117+Septiembre!T117+'Octubre '!T117+Noviembre!T117+'Diciembre '!T117</f>
        <v>0</v>
      </c>
      <c r="U117" s="30">
        <f>+Enero!U117+Febrero!U117+'Marzo '!U117+'Abril '!U117+'Mayo '!U117+Junio!U117+Julio!U117+Agosto!U117+Septiembre!U117+'Octubre '!U117+Noviembre!U117+'Diciembre '!U117</f>
        <v>104</v>
      </c>
      <c r="V117" s="30">
        <f>+Enero!V117+Febrero!V117+'Marzo '!V117+'Abril '!V117+'Mayo '!V117+Junio!V117+Julio!V117+Agosto!V117+Septiembre!V117+'Octubre '!V117+Noviembre!V117+'Diciembre '!V117</f>
        <v>74</v>
      </c>
      <c r="W117" s="30">
        <f>+Enero!W117+Febrero!W117+'Marzo '!W117+'Abril '!W117+'Mayo '!W117+Junio!W117+Julio!W117+Agosto!W117+Septiembre!W117+'Octubre '!W117+Noviembre!W117+'Diciembre '!W117</f>
        <v>30</v>
      </c>
      <c r="X117" s="36">
        <f t="shared" ref="X117:X124" si="38">SUM(Y117:AA117)</f>
        <v>19</v>
      </c>
      <c r="Y117" s="30">
        <f>+Enero!Y117+Febrero!Y117+'Marzo '!Y117+'Abril '!Y117+'Mayo '!Y117+Junio!Y117+Julio!Y117+Agosto!Y117+Septiembre!Y117+'Octubre '!Y117+Noviembre!Y117+'Diciembre '!Y117</f>
        <v>0</v>
      </c>
      <c r="Z117" s="30">
        <f>+Enero!Z117+Febrero!Z117+'Marzo '!Z117+'Abril '!Z117+'Mayo '!Z117+Junio!Z117+Julio!Z117+Agosto!Z117+Septiembre!Z117+'Octubre '!Z117+Noviembre!Z117+'Diciembre '!Z117</f>
        <v>19</v>
      </c>
      <c r="AA117" s="30">
        <f>+Enero!AA117+Febrero!AA117+'Marzo '!AA117+'Abril '!AA117+'Mayo '!AA117+Junio!AA117+Julio!AA117+Agosto!AA117+Septiembre!AA117+'Octubre '!AA117+Noviembre!AA117+'Diciembre '!AA117</f>
        <v>0</v>
      </c>
      <c r="AB117" s="38">
        <f t="shared" ref="AB117:AB124" si="39">SUM(AC117:AE117)</f>
        <v>85</v>
      </c>
      <c r="AC117" s="30">
        <f>+Enero!AC117+Febrero!AC117+'Marzo '!AC117+'Abril '!AC117+'Mayo '!AC117+Junio!AC117+Julio!AC117+Agosto!AC117+Septiembre!AC117+'Octubre '!AC117+Noviembre!AC117+'Diciembre '!AC117</f>
        <v>0</v>
      </c>
      <c r="AD117" s="30">
        <f>+Enero!AD117+Febrero!AD117+'Marzo '!AD117+'Abril '!AD117+'Mayo '!AD117+Junio!AD117+Julio!AD117+Agosto!AD117+Septiembre!AD117+'Octubre '!AD117+Noviembre!AD117+'Diciembre '!AD117</f>
        <v>85</v>
      </c>
      <c r="AE117" s="30">
        <f>+Enero!AE117+Febrero!AE117+'Marzo '!AE117+'Abril '!AE117+'Mayo '!AE117+Junio!AE117+Julio!AE117+Agosto!AE117+Septiembre!AE117+'Octubre '!AE117+Noviembre!AE117+'Diciembre '!AE117</f>
        <v>0</v>
      </c>
      <c r="AF117" s="30">
        <f>+Enero!AF117+Febrero!AF117+'Marzo '!AF117+'Abril '!AF117+'Mayo '!AF117+Junio!AF117+Julio!AF117+Agosto!AF117+Septiembre!AF117+'Octubre '!AF117+Noviembre!AF117+'Diciembre '!AF117</f>
        <v>0</v>
      </c>
      <c r="AG117" s="30">
        <f>+Enero!AG117+Febrero!AG117+'Marzo '!AG117+'Abril '!AG117+'Mayo '!AG117+Junio!AG117+Julio!AG117+Agosto!AG117+Septiembre!AG117+'Octubre '!AG117+Noviembre!AG117+'Diciembre '!AG117</f>
        <v>0</v>
      </c>
      <c r="AH117" s="30">
        <f>+Enero!AH117+Febrero!AH117+'Marzo '!AH117+'Abril '!AH117+'Mayo '!AH117+Junio!AH117+Julio!AH117+Agosto!AH117+Septiembre!AH117+'Octubre '!AH117+Noviembre!AH117+'Diciembre '!AH117</f>
        <v>0</v>
      </c>
      <c r="AI117" s="30">
        <f>+Enero!AI117+Febrero!AI117+'Marzo '!AI117+'Abril '!AI117+'Mayo '!AI117+Junio!AI117+Julio!AI117+Agosto!AI117+Septiembre!AI117+'Octubre '!AI117+Noviembre!AI117+'Diciembre '!AI117</f>
        <v>0</v>
      </c>
      <c r="AJ117" s="30">
        <f>+Enero!AJ117+Febrero!AJ117+'Marzo '!AJ117+'Abril '!AJ117+'Mayo '!AJ117+Junio!AJ117+Julio!AJ117+Agosto!AJ117+Septiembre!AJ117+'Octubre '!AJ117+Noviembre!AJ117+'Diciembre '!AJ117</f>
        <v>0</v>
      </c>
      <c r="AK117" s="30">
        <f>+Enero!AK117+Febrero!AK117+'Marzo '!AK117+'Abril '!AK117+'Mayo '!AK117+Junio!AK117+Julio!AK117+Agosto!AK117+Septiembre!AK117+'Octubre '!AK117+Noviembre!AK117+'Diciembre '!AK117</f>
        <v>196</v>
      </c>
      <c r="AL117" s="48" t="str">
        <f>+BP117&amp;BQ117&amp;BR117&amp;BS117&amp;BT117&amp;BU117&amp;BV117</f>
        <v/>
      </c>
      <c r="AM117" s="6"/>
      <c r="AN117" s="114"/>
      <c r="AO117" s="6"/>
      <c r="AP117" s="6"/>
      <c r="AQ117" s="6"/>
      <c r="AR117" s="6"/>
      <c r="AS117" s="6"/>
      <c r="AT117" s="6"/>
      <c r="AU117" s="6"/>
      <c r="BF117" s="6"/>
      <c r="BG117" s="6"/>
      <c r="BH117" s="6"/>
      <c r="BI117" s="6"/>
      <c r="BJ117" s="6"/>
      <c r="BK117" s="6"/>
      <c r="BL117" s="6"/>
      <c r="BM117" s="6"/>
      <c r="BN117" s="6"/>
      <c r="BO117" s="6"/>
      <c r="BP117" s="49" t="str">
        <f>IF($B117&lt;&gt;($V117+$W117)," El número de consultas según sexo NO puede ser diferente al Total. ","")</f>
        <v/>
      </c>
      <c r="BQ117" s="50" t="str">
        <f>IF($B117=0,"",IF(($T117+$U117)=0,IF($B117="",""," No olvide escribir la columna Beneficiarios. "),""))</f>
        <v/>
      </c>
      <c r="BR117" s="50" t="str">
        <f>IF($B117&lt;($T117+$U117)," El número de Beneficiarios NO puede ser mayor que el Total. ","")</f>
        <v/>
      </c>
      <c r="BS117" s="50"/>
      <c r="BT117" s="50"/>
      <c r="BU117" s="51" t="str">
        <f>IF($B117&gt;=($X117+$AB117),"","El total de Consulta Nuevas NO debe ser MAYOR que el total de las Consultas Médicas. ")</f>
        <v/>
      </c>
      <c r="BV117" s="52"/>
      <c r="BW117" s="53"/>
      <c r="BX117" s="54">
        <f>IF($B117&lt;&gt;($V117+$W117),1,0)</f>
        <v>0</v>
      </c>
      <c r="BY117" s="54">
        <f>IF($B117&lt;($T117+$U117),1,0)</f>
        <v>0</v>
      </c>
      <c r="BZ117" s="54"/>
      <c r="CA117" s="54"/>
      <c r="CB117" s="54">
        <f>IF($B117&gt;=($X117+$AB117),0,1)</f>
        <v>0</v>
      </c>
      <c r="CC117" s="54">
        <f>IF($B117=0,"",IF(($T117+$U117)=0,IF($B117="","",1),0))</f>
        <v>0</v>
      </c>
      <c r="CD117" s="54"/>
    </row>
    <row r="118" spans="1:82" s="15" customFormat="1" ht="15" customHeight="1" x14ac:dyDescent="0.15">
      <c r="A118" s="55" t="s">
        <v>160</v>
      </c>
      <c r="B118" s="29">
        <f t="shared" ref="B118:B124" si="40">SUM(C118:S118)</f>
        <v>16</v>
      </c>
      <c r="C118" s="30">
        <f>+Enero!C118+Febrero!C118+'Marzo '!C118+'Abril '!C118+'Mayo '!C118+Junio!C118+Julio!C118+Agosto!C118+Septiembre!C118+'Octubre '!C118+Noviembre!C118+'Diciembre '!C118</f>
        <v>0</v>
      </c>
      <c r="D118" s="30">
        <f>+Enero!D118+Febrero!D118+'Marzo '!D118+'Abril '!D118+'Mayo '!D118+Junio!D118+Julio!D118+Agosto!D118+Septiembre!D118+'Octubre '!D118+Noviembre!D118+'Diciembre '!D118</f>
        <v>8</v>
      </c>
      <c r="E118" s="30">
        <f>+Enero!E118+Febrero!E118+'Marzo '!E118+'Abril '!E118+'Mayo '!E118+Junio!E118+Julio!E118+Agosto!E118+Septiembre!E118+'Octubre '!E118+Noviembre!E118+'Diciembre '!E118</f>
        <v>5</v>
      </c>
      <c r="F118" s="30">
        <f>+Enero!F118+Febrero!F118+'Marzo '!F118+'Abril '!F118+'Mayo '!F118+Junio!F118+Julio!F118+Agosto!F118+Septiembre!F118+'Octubre '!F118+Noviembre!F118+'Diciembre '!F118</f>
        <v>3</v>
      </c>
      <c r="G118" s="30">
        <f>+Enero!G118+Febrero!G118+'Marzo '!G118+'Abril '!G118+'Mayo '!G118+Junio!G118+Julio!G118+Agosto!G118+Septiembre!G118+'Octubre '!G118+Noviembre!G118+'Diciembre '!G118</f>
        <v>0</v>
      </c>
      <c r="H118" s="30">
        <f>+Enero!H118+Febrero!H118+'Marzo '!H118+'Abril '!H118+'Mayo '!H118+Junio!H118+Julio!H118+Agosto!H118+Septiembre!H118+'Octubre '!H118+Noviembre!H118+'Diciembre '!H118</f>
        <v>0</v>
      </c>
      <c r="I118" s="30">
        <f>+Enero!I118+Febrero!I118+'Marzo '!I118+'Abril '!I118+'Mayo '!I118+Junio!I118+Julio!I118+Agosto!I118+Septiembre!I118+'Octubre '!I118+Noviembre!I118+'Diciembre '!I118</f>
        <v>0</v>
      </c>
      <c r="J118" s="30">
        <f>+Enero!J118+Febrero!J118+'Marzo '!J118+'Abril '!J118+'Mayo '!J118+Junio!J118+Julio!J118+Agosto!J118+Septiembre!J118+'Octubre '!J118+Noviembre!J118+'Diciembre '!J118</f>
        <v>0</v>
      </c>
      <c r="K118" s="30">
        <f>+Enero!K118+Febrero!K118+'Marzo '!K118+'Abril '!K118+'Mayo '!K118+Junio!K118+Julio!K118+Agosto!K118+Septiembre!K118+'Octubre '!K118+Noviembre!K118+'Diciembre '!K118</f>
        <v>0</v>
      </c>
      <c r="L118" s="30">
        <f>+Enero!L118+Febrero!L118+'Marzo '!L118+'Abril '!L118+'Mayo '!L118+Junio!L118+Julio!L118+Agosto!L118+Septiembre!L118+'Octubre '!L118+Noviembre!L118+'Diciembre '!L118</f>
        <v>0</v>
      </c>
      <c r="M118" s="30">
        <f>+Enero!M118+Febrero!M118+'Marzo '!M118+'Abril '!M118+'Mayo '!M118+Junio!M118+Julio!M118+Agosto!M118+Septiembre!M118+'Octubre '!M118+Noviembre!M118+'Diciembre '!M118</f>
        <v>0</v>
      </c>
      <c r="N118" s="30">
        <f>+Enero!N118+Febrero!N118+'Marzo '!N118+'Abril '!N118+'Mayo '!N118+Junio!N118+Julio!N118+Agosto!N118+Septiembre!N118+'Octubre '!N118+Noviembre!N118+'Diciembre '!N118</f>
        <v>0</v>
      </c>
      <c r="O118" s="30">
        <f>+Enero!O118+Febrero!O118+'Marzo '!O118+'Abril '!O118+'Mayo '!O118+Junio!O118+Julio!O118+Agosto!O118+Septiembre!O118+'Octubre '!O118+Noviembre!O118+'Diciembre '!O118</f>
        <v>0</v>
      </c>
      <c r="P118" s="30">
        <f>+Enero!P118+Febrero!P118+'Marzo '!P118+'Abril '!P118+'Mayo '!P118+Junio!P118+Julio!P118+Agosto!P118+Septiembre!P118+'Octubre '!P118+Noviembre!P118+'Diciembre '!P118</f>
        <v>0</v>
      </c>
      <c r="Q118" s="30">
        <f>+Enero!Q118+Febrero!Q118+'Marzo '!Q118+'Abril '!Q118+'Mayo '!Q118+Junio!Q118+Julio!Q118+Agosto!Q118+Septiembre!Q118+'Octubre '!Q118+Noviembre!Q118+'Diciembre '!Q118</f>
        <v>0</v>
      </c>
      <c r="R118" s="30">
        <f>+Enero!R118+Febrero!R118+'Marzo '!R118+'Abril '!R118+'Mayo '!R118+Junio!R118+Julio!R118+Agosto!R118+Septiembre!R118+'Octubre '!R118+Noviembre!R118+'Diciembre '!R118</f>
        <v>0</v>
      </c>
      <c r="S118" s="30">
        <f>+Enero!S118+Febrero!S118+'Marzo '!S118+'Abril '!S118+'Mayo '!S118+Junio!S118+Julio!S118+Agosto!S118+Septiembre!S118+'Octubre '!S118+Noviembre!S118+'Diciembre '!S118</f>
        <v>0</v>
      </c>
      <c r="T118" s="30">
        <f>+Enero!T118+Febrero!T118+'Marzo '!T118+'Abril '!T118+'Mayo '!T118+Junio!T118+Julio!T118+Agosto!T118+Septiembre!T118+'Octubre '!T118+Noviembre!T118+'Diciembre '!T118</f>
        <v>13</v>
      </c>
      <c r="U118" s="30">
        <f>+Enero!U118+Febrero!U118+'Marzo '!U118+'Abril '!U118+'Mayo '!U118+Junio!U118+Julio!U118+Agosto!U118+Septiembre!U118+'Octubre '!U118+Noviembre!U118+'Diciembre '!U118</f>
        <v>3</v>
      </c>
      <c r="V118" s="30">
        <f>+Enero!V118+Febrero!V118+'Marzo '!V118+'Abril '!V118+'Mayo '!V118+Junio!V118+Julio!V118+Agosto!V118+Septiembre!V118+'Octubre '!V118+Noviembre!V118+'Diciembre '!V118</f>
        <v>13</v>
      </c>
      <c r="W118" s="30">
        <f>+Enero!W118+Febrero!W118+'Marzo '!W118+'Abril '!W118+'Mayo '!W118+Junio!W118+Julio!W118+Agosto!W118+Septiembre!W118+'Octubre '!W118+Noviembre!W118+'Diciembre '!W118</f>
        <v>3</v>
      </c>
      <c r="X118" s="36">
        <f t="shared" si="38"/>
        <v>16</v>
      </c>
      <c r="Y118" s="30">
        <f>+Enero!Y118+Febrero!Y118+'Marzo '!Y118+'Abril '!Y118+'Mayo '!Y118+Junio!Y118+Julio!Y118+Agosto!Y118+Septiembre!Y118+'Octubre '!Y118+Noviembre!Y118+'Diciembre '!Y118</f>
        <v>0</v>
      </c>
      <c r="Z118" s="30">
        <f>+Enero!Z118+Febrero!Z118+'Marzo '!Z118+'Abril '!Z118+'Mayo '!Z118+Junio!Z118+Julio!Z118+Agosto!Z118+Septiembre!Z118+'Octubre '!Z118+Noviembre!Z118+'Diciembre '!Z118</f>
        <v>16</v>
      </c>
      <c r="AA118" s="30">
        <f>+Enero!AA118+Febrero!AA118+'Marzo '!AA118+'Abril '!AA118+'Mayo '!AA118+Junio!AA118+Julio!AA118+Agosto!AA118+Septiembre!AA118+'Octubre '!AA118+Noviembre!AA118+'Diciembre '!AA118</f>
        <v>0</v>
      </c>
      <c r="AB118" s="38">
        <f t="shared" si="39"/>
        <v>0</v>
      </c>
      <c r="AC118" s="30">
        <f>+Enero!AC118+Febrero!AC118+'Marzo '!AC118+'Abril '!AC118+'Mayo '!AC118+Junio!AC118+Julio!AC118+Agosto!AC118+Septiembre!AC118+'Octubre '!AC118+Noviembre!AC118+'Diciembre '!AC118</f>
        <v>0</v>
      </c>
      <c r="AD118" s="30">
        <f>+Enero!AD118+Febrero!AD118+'Marzo '!AD118+'Abril '!AD118+'Mayo '!AD118+Junio!AD118+Julio!AD118+Agosto!AD118+Septiembre!AD118+'Octubre '!AD118+Noviembre!AD118+'Diciembre '!AD118</f>
        <v>0</v>
      </c>
      <c r="AE118" s="30">
        <f>+Enero!AE118+Febrero!AE118+'Marzo '!AE118+'Abril '!AE118+'Mayo '!AE118+Junio!AE118+Julio!AE118+Agosto!AE118+Septiembre!AE118+'Octubre '!AE118+Noviembre!AE118+'Diciembre '!AE118</f>
        <v>0</v>
      </c>
      <c r="AF118" s="30">
        <f>+Enero!AF118+Febrero!AF118+'Marzo '!AF118+'Abril '!AF118+'Mayo '!AF118+Junio!AF118+Julio!AF118+Agosto!AF118+Septiembre!AF118+'Octubre '!AF118+Noviembre!AF118+'Diciembre '!AF118</f>
        <v>0</v>
      </c>
      <c r="AG118" s="30">
        <f>+Enero!AG118+Febrero!AG118+'Marzo '!AG118+'Abril '!AG118+'Mayo '!AG118+Junio!AG118+Julio!AG118+Agosto!AG118+Septiembre!AG118+'Octubre '!AG118+Noviembre!AG118+'Diciembre '!AG118</f>
        <v>0</v>
      </c>
      <c r="AH118" s="30">
        <f>+Enero!AH118+Febrero!AH118+'Marzo '!AH118+'Abril '!AH118+'Mayo '!AH118+Junio!AH118+Julio!AH118+Agosto!AH118+Septiembre!AH118+'Octubre '!AH118+Noviembre!AH118+'Diciembre '!AH118</f>
        <v>0</v>
      </c>
      <c r="AI118" s="30">
        <f>+Enero!AI118+Febrero!AI118+'Marzo '!AI118+'Abril '!AI118+'Mayo '!AI118+Junio!AI118+Julio!AI118+Agosto!AI118+Septiembre!AI118+'Octubre '!AI118+Noviembre!AI118+'Diciembre '!AI118</f>
        <v>0</v>
      </c>
      <c r="AJ118" s="30">
        <f>+Enero!AJ118+Febrero!AJ118+'Marzo '!AJ118+'Abril '!AJ118+'Mayo '!AJ118+Junio!AJ118+Julio!AJ118+Agosto!AJ118+Septiembre!AJ118+'Octubre '!AJ118+Noviembre!AJ118+'Diciembre '!AJ118</f>
        <v>13</v>
      </c>
      <c r="AK118" s="30">
        <f>+Enero!AK118+Febrero!AK118+'Marzo '!AK118+'Abril '!AK118+'Mayo '!AK118+Junio!AK118+Julio!AK118+Agosto!AK118+Septiembre!AK118+'Octubre '!AK118+Noviembre!AK118+'Diciembre '!AK118</f>
        <v>3</v>
      </c>
      <c r="AL118" s="142" t="str">
        <f t="shared" ref="AL118:AL125" si="41">+BP118&amp;BQ118&amp;BR118&amp;BS118&amp;BT118&amp;BU118&amp;BV118</f>
        <v/>
      </c>
      <c r="AM118" s="6"/>
      <c r="AN118" s="114"/>
      <c r="AO118" s="6"/>
      <c r="AP118" s="6"/>
      <c r="AQ118" s="6"/>
      <c r="AR118" s="6"/>
      <c r="AS118" s="6"/>
      <c r="AT118" s="6"/>
      <c r="AU118" s="6"/>
      <c r="BG118" s="6"/>
      <c r="BH118" s="6"/>
      <c r="BI118" s="6"/>
      <c r="BJ118" s="6"/>
      <c r="BK118" s="6"/>
      <c r="BL118" s="6"/>
      <c r="BM118" s="6"/>
      <c r="BN118" s="6"/>
      <c r="BO118" s="6"/>
      <c r="BP118" s="6" t="str">
        <f t="shared" ref="BP118:BP125" si="42">IF($B118&lt;&gt;($V118+$W118)," El número de consultas según sexo NO puede ser diferente al Total. ","")</f>
        <v/>
      </c>
      <c r="BQ118" s="49" t="str">
        <f t="shared" ref="BQ118:BQ125" si="43">IF($B118=0,"",IF(($T118+$U118)=0,IF($B118="",""," No olvide escribir la columna Beneficiarios. "),""))</f>
        <v/>
      </c>
      <c r="BR118" s="49" t="str">
        <f t="shared" ref="BR118:BR125" si="44">IF($B118&lt;($T118+$U118)," El número de Beneficiarios NO puede ser mayor que el Total. ","")</f>
        <v/>
      </c>
      <c r="BS118" s="49"/>
      <c r="BT118" s="49"/>
      <c r="BU118" s="49" t="str">
        <f t="shared" ref="BU118:BU125" si="45">IF($B118&gt;=($X118+$AB118),"","El total de Consulta Nuevas NO debe ser MAYOR que el total de las Consultas Médicas. ")</f>
        <v/>
      </c>
      <c r="BX118" s="15">
        <f t="shared" ref="BX118:BX125" si="46">IF($B118&lt;&gt;($V118+$W118),1,0)</f>
        <v>0</v>
      </c>
      <c r="BY118" s="126">
        <f t="shared" ref="BY118:BY125" si="47">IF($B118&lt;($T118+$U118),1,0)</f>
        <v>0</v>
      </c>
      <c r="BZ118" s="126"/>
      <c r="CA118" s="126"/>
      <c r="CB118" s="126">
        <f t="shared" ref="CB118:CB125" si="48">IF($B118&gt;=($X118+$AB118),0,1)</f>
        <v>0</v>
      </c>
      <c r="CC118" s="6">
        <f t="shared" ref="CC118:CC125" si="49">IF($B118=0,"",IF(($T118+$U118)=0,IF($B118="","",1),0))</f>
        <v>0</v>
      </c>
    </row>
    <row r="119" spans="1:82" s="15" customFormat="1" ht="15" customHeight="1" x14ac:dyDescent="0.15">
      <c r="A119" s="55" t="s">
        <v>161</v>
      </c>
      <c r="B119" s="29">
        <f t="shared" si="40"/>
        <v>48</v>
      </c>
      <c r="C119" s="30">
        <f>+Enero!C119+Febrero!C119+'Marzo '!C119+'Abril '!C119+'Mayo '!C119+Junio!C119+Julio!C119+Agosto!C119+Septiembre!C119+'Octubre '!C119+Noviembre!C119+'Diciembre '!C119</f>
        <v>2</v>
      </c>
      <c r="D119" s="30">
        <f>+Enero!D119+Febrero!D119+'Marzo '!D119+'Abril '!D119+'Mayo '!D119+Junio!D119+Julio!D119+Agosto!D119+Septiembre!D119+'Octubre '!D119+Noviembre!D119+'Diciembre '!D119</f>
        <v>17</v>
      </c>
      <c r="E119" s="30">
        <f>+Enero!E119+Febrero!E119+'Marzo '!E119+'Abril '!E119+'Mayo '!E119+Junio!E119+Julio!E119+Agosto!E119+Septiembre!E119+'Octubre '!E119+Noviembre!E119+'Diciembre '!E119</f>
        <v>22</v>
      </c>
      <c r="F119" s="30">
        <f>+Enero!F119+Febrero!F119+'Marzo '!F119+'Abril '!F119+'Mayo '!F119+Junio!F119+Julio!F119+Agosto!F119+Septiembre!F119+'Octubre '!F119+Noviembre!F119+'Diciembre '!F119</f>
        <v>7</v>
      </c>
      <c r="G119" s="30">
        <f>+Enero!G119+Febrero!G119+'Marzo '!G119+'Abril '!G119+'Mayo '!G119+Junio!G119+Julio!G119+Agosto!G119+Septiembre!G119+'Octubre '!G119+Noviembre!G119+'Diciembre '!G119</f>
        <v>0</v>
      </c>
      <c r="H119" s="30">
        <f>+Enero!H119+Febrero!H119+'Marzo '!H119+'Abril '!H119+'Mayo '!H119+Junio!H119+Julio!H119+Agosto!H119+Septiembre!H119+'Octubre '!H119+Noviembre!H119+'Diciembre '!H119</f>
        <v>0</v>
      </c>
      <c r="I119" s="30">
        <f>+Enero!I119+Febrero!I119+'Marzo '!I119+'Abril '!I119+'Mayo '!I119+Junio!I119+Julio!I119+Agosto!I119+Septiembre!I119+'Octubre '!I119+Noviembre!I119+'Diciembre '!I119</f>
        <v>0</v>
      </c>
      <c r="J119" s="30">
        <f>+Enero!J119+Febrero!J119+'Marzo '!J119+'Abril '!J119+'Mayo '!J119+Junio!J119+Julio!J119+Agosto!J119+Septiembre!J119+'Octubre '!J119+Noviembre!J119+'Diciembre '!J119</f>
        <v>0</v>
      </c>
      <c r="K119" s="30">
        <f>+Enero!K119+Febrero!K119+'Marzo '!K119+'Abril '!K119+'Mayo '!K119+Junio!K119+Julio!K119+Agosto!K119+Septiembre!K119+'Octubre '!K119+Noviembre!K119+'Diciembre '!K119</f>
        <v>0</v>
      </c>
      <c r="L119" s="30">
        <f>+Enero!L119+Febrero!L119+'Marzo '!L119+'Abril '!L119+'Mayo '!L119+Junio!L119+Julio!L119+Agosto!L119+Septiembre!L119+'Octubre '!L119+Noviembre!L119+'Diciembre '!L119</f>
        <v>0</v>
      </c>
      <c r="M119" s="30">
        <f>+Enero!M119+Febrero!M119+'Marzo '!M119+'Abril '!M119+'Mayo '!M119+Junio!M119+Julio!M119+Agosto!M119+Septiembre!M119+'Octubre '!M119+Noviembre!M119+'Diciembre '!M119</f>
        <v>0</v>
      </c>
      <c r="N119" s="30">
        <f>+Enero!N119+Febrero!N119+'Marzo '!N119+'Abril '!N119+'Mayo '!N119+Junio!N119+Julio!N119+Agosto!N119+Septiembre!N119+'Octubre '!N119+Noviembre!N119+'Diciembre '!N119</f>
        <v>0</v>
      </c>
      <c r="O119" s="30">
        <f>+Enero!O119+Febrero!O119+'Marzo '!O119+'Abril '!O119+'Mayo '!O119+Junio!O119+Julio!O119+Agosto!O119+Septiembre!O119+'Octubre '!O119+Noviembre!O119+'Diciembre '!O119</f>
        <v>0</v>
      </c>
      <c r="P119" s="30">
        <f>+Enero!P119+Febrero!P119+'Marzo '!P119+'Abril '!P119+'Mayo '!P119+Junio!P119+Julio!P119+Agosto!P119+Septiembre!P119+'Octubre '!P119+Noviembre!P119+'Diciembre '!P119</f>
        <v>0</v>
      </c>
      <c r="Q119" s="30">
        <f>+Enero!Q119+Febrero!Q119+'Marzo '!Q119+'Abril '!Q119+'Mayo '!Q119+Junio!Q119+Julio!Q119+Agosto!Q119+Septiembre!Q119+'Octubre '!Q119+Noviembre!Q119+'Diciembre '!Q119</f>
        <v>0</v>
      </c>
      <c r="R119" s="30">
        <f>+Enero!R119+Febrero!R119+'Marzo '!R119+'Abril '!R119+'Mayo '!R119+Junio!R119+Julio!R119+Agosto!R119+Septiembre!R119+'Octubre '!R119+Noviembre!R119+'Diciembre '!R119</f>
        <v>0</v>
      </c>
      <c r="S119" s="30">
        <f>+Enero!S119+Febrero!S119+'Marzo '!S119+'Abril '!S119+'Mayo '!S119+Junio!S119+Julio!S119+Agosto!S119+Septiembre!S119+'Octubre '!S119+Noviembre!S119+'Diciembre '!S119</f>
        <v>0</v>
      </c>
      <c r="T119" s="30">
        <f>+Enero!T119+Febrero!T119+'Marzo '!T119+'Abril '!T119+'Mayo '!T119+Junio!T119+Julio!T119+Agosto!T119+Septiembre!T119+'Octubre '!T119+Noviembre!T119+'Diciembre '!T119</f>
        <v>41</v>
      </c>
      <c r="U119" s="30">
        <f>+Enero!U119+Febrero!U119+'Marzo '!U119+'Abril '!U119+'Mayo '!U119+Junio!U119+Julio!U119+Agosto!U119+Septiembre!U119+'Octubre '!U119+Noviembre!U119+'Diciembre '!U119</f>
        <v>7</v>
      </c>
      <c r="V119" s="30">
        <f>+Enero!V119+Febrero!V119+'Marzo '!V119+'Abril '!V119+'Mayo '!V119+Junio!V119+Julio!V119+Agosto!V119+Septiembre!V119+'Octubre '!V119+Noviembre!V119+'Diciembre '!V119</f>
        <v>30</v>
      </c>
      <c r="W119" s="30">
        <f>+Enero!W119+Febrero!W119+'Marzo '!W119+'Abril '!W119+'Mayo '!W119+Junio!W119+Julio!W119+Agosto!W119+Septiembre!W119+'Octubre '!W119+Noviembre!W119+'Diciembre '!W119</f>
        <v>18</v>
      </c>
      <c r="X119" s="36">
        <f t="shared" si="38"/>
        <v>24</v>
      </c>
      <c r="Y119" s="30">
        <f>+Enero!Y119+Febrero!Y119+'Marzo '!Y119+'Abril '!Y119+'Mayo '!Y119+Junio!Y119+Julio!Y119+Agosto!Y119+Septiembre!Y119+'Octubre '!Y119+Noviembre!Y119+'Diciembre '!Y119</f>
        <v>0</v>
      </c>
      <c r="Z119" s="30">
        <f>+Enero!Z119+Febrero!Z119+'Marzo '!Z119+'Abril '!Z119+'Mayo '!Z119+Junio!Z119+Julio!Z119+Agosto!Z119+Septiembre!Z119+'Octubre '!Z119+Noviembre!Z119+'Diciembre '!Z119</f>
        <v>24</v>
      </c>
      <c r="AA119" s="30">
        <f>+Enero!AA119+Febrero!AA119+'Marzo '!AA119+'Abril '!AA119+'Mayo '!AA119+Junio!AA119+Julio!AA119+Agosto!AA119+Septiembre!AA119+'Octubre '!AA119+Noviembre!AA119+'Diciembre '!AA119</f>
        <v>0</v>
      </c>
      <c r="AB119" s="38">
        <f t="shared" si="39"/>
        <v>24</v>
      </c>
      <c r="AC119" s="30">
        <f>+Enero!AC119+Febrero!AC119+'Marzo '!AC119+'Abril '!AC119+'Mayo '!AC119+Junio!AC119+Julio!AC119+Agosto!AC119+Septiembre!AC119+'Octubre '!AC119+Noviembre!AC119+'Diciembre '!AC119</f>
        <v>0</v>
      </c>
      <c r="AD119" s="30">
        <f>+Enero!AD119+Febrero!AD119+'Marzo '!AD119+'Abril '!AD119+'Mayo '!AD119+Junio!AD119+Julio!AD119+Agosto!AD119+Septiembre!AD119+'Octubre '!AD119+Noviembre!AD119+'Diciembre '!AD119</f>
        <v>24</v>
      </c>
      <c r="AE119" s="30">
        <f>+Enero!AE119+Febrero!AE119+'Marzo '!AE119+'Abril '!AE119+'Mayo '!AE119+Junio!AE119+Julio!AE119+Agosto!AE119+Septiembre!AE119+'Octubre '!AE119+Noviembre!AE119+'Diciembre '!AE119</f>
        <v>0</v>
      </c>
      <c r="AF119" s="30">
        <f>+Enero!AF119+Febrero!AF119+'Marzo '!AF119+'Abril '!AF119+'Mayo '!AF119+Junio!AF119+Julio!AF119+Agosto!AF119+Septiembre!AF119+'Octubre '!AF119+Noviembre!AF119+'Diciembre '!AF119</f>
        <v>0</v>
      </c>
      <c r="AG119" s="30">
        <f>+Enero!AG119+Febrero!AG119+'Marzo '!AG119+'Abril '!AG119+'Mayo '!AG119+Junio!AG119+Julio!AG119+Agosto!AG119+Septiembre!AG119+'Octubre '!AG119+Noviembre!AG119+'Diciembre '!AG119</f>
        <v>0</v>
      </c>
      <c r="AH119" s="30">
        <f>+Enero!AH119+Febrero!AH119+'Marzo '!AH119+'Abril '!AH119+'Mayo '!AH119+Junio!AH119+Julio!AH119+Agosto!AH119+Septiembre!AH119+'Octubre '!AH119+Noviembre!AH119+'Diciembre '!AH119</f>
        <v>0</v>
      </c>
      <c r="AI119" s="30">
        <f>+Enero!AI119+Febrero!AI119+'Marzo '!AI119+'Abril '!AI119+'Mayo '!AI119+Junio!AI119+Julio!AI119+Agosto!AI119+Septiembre!AI119+'Octubre '!AI119+Noviembre!AI119+'Diciembre '!AI119</f>
        <v>0</v>
      </c>
      <c r="AJ119" s="30">
        <f>+Enero!AJ119+Febrero!AJ119+'Marzo '!AJ119+'Abril '!AJ119+'Mayo '!AJ119+Junio!AJ119+Julio!AJ119+Agosto!AJ119+Septiembre!AJ119+'Octubre '!AJ119+Noviembre!AJ119+'Diciembre '!AJ119</f>
        <v>93</v>
      </c>
      <c r="AK119" s="30">
        <f>+Enero!AK119+Febrero!AK119+'Marzo '!AK119+'Abril '!AK119+'Mayo '!AK119+Junio!AK119+Julio!AK119+Agosto!AK119+Septiembre!AK119+'Octubre '!AK119+Noviembre!AK119+'Diciembre '!AK119</f>
        <v>14</v>
      </c>
      <c r="AL119" s="142" t="str">
        <f t="shared" si="41"/>
        <v/>
      </c>
      <c r="AM119" s="6"/>
      <c r="AN119" s="114"/>
      <c r="AO119" s="6"/>
      <c r="AP119" s="6"/>
      <c r="AQ119" s="6"/>
      <c r="AR119" s="6"/>
      <c r="AS119" s="6"/>
      <c r="AT119" s="6"/>
      <c r="AU119" s="6"/>
      <c r="BG119" s="6"/>
      <c r="BH119" s="6"/>
      <c r="BI119" s="6"/>
      <c r="BJ119" s="6"/>
      <c r="BK119" s="6"/>
      <c r="BL119" s="6"/>
      <c r="BM119" s="6"/>
      <c r="BN119" s="6"/>
      <c r="BO119" s="6"/>
      <c r="BP119" s="6" t="str">
        <f t="shared" si="42"/>
        <v/>
      </c>
      <c r="BQ119" s="49" t="str">
        <f t="shared" si="43"/>
        <v/>
      </c>
      <c r="BR119" s="49" t="str">
        <f t="shared" si="44"/>
        <v/>
      </c>
      <c r="BS119" s="49"/>
      <c r="BT119" s="49"/>
      <c r="BU119" s="49" t="str">
        <f t="shared" si="45"/>
        <v/>
      </c>
      <c r="BX119" s="15">
        <f t="shared" si="46"/>
        <v>0</v>
      </c>
      <c r="BY119" s="126">
        <f t="shared" si="47"/>
        <v>0</v>
      </c>
      <c r="BZ119" s="126"/>
      <c r="CA119" s="126"/>
      <c r="CB119" s="126">
        <f t="shared" si="48"/>
        <v>0</v>
      </c>
      <c r="CC119" s="6">
        <f t="shared" si="49"/>
        <v>0</v>
      </c>
    </row>
    <row r="120" spans="1:82" s="15" customFormat="1" ht="15" customHeight="1" x14ac:dyDescent="0.15">
      <c r="A120" s="55" t="s">
        <v>162</v>
      </c>
      <c r="B120" s="29">
        <f t="shared" si="40"/>
        <v>0</v>
      </c>
      <c r="C120" s="30">
        <f>+Enero!C120+Febrero!C120+'Marzo '!C120+'Abril '!C120+'Mayo '!C120+Junio!C120+Julio!C120+Agosto!C120+Septiembre!C120+'Octubre '!C120+Noviembre!C120+'Diciembre '!C120</f>
        <v>0</v>
      </c>
      <c r="D120" s="30">
        <f>+Enero!D120+Febrero!D120+'Marzo '!D120+'Abril '!D120+'Mayo '!D120+Junio!D120+Julio!D120+Agosto!D120+Septiembre!D120+'Octubre '!D120+Noviembre!D120+'Diciembre '!D120</f>
        <v>0</v>
      </c>
      <c r="E120" s="30">
        <f>+Enero!E120+Febrero!E120+'Marzo '!E120+'Abril '!E120+'Mayo '!E120+Junio!E120+Julio!E120+Agosto!E120+Septiembre!E120+'Octubre '!E120+Noviembre!E120+'Diciembre '!E120</f>
        <v>0</v>
      </c>
      <c r="F120" s="30">
        <f>+Enero!F120+Febrero!F120+'Marzo '!F120+'Abril '!F120+'Mayo '!F120+Junio!F120+Julio!F120+Agosto!F120+Septiembre!F120+'Octubre '!F120+Noviembre!F120+'Diciembre '!F120</f>
        <v>0</v>
      </c>
      <c r="G120" s="30">
        <f>+Enero!G120+Febrero!G120+'Marzo '!G120+'Abril '!G120+'Mayo '!G120+Junio!G120+Julio!G120+Agosto!G120+Septiembre!G120+'Octubre '!G120+Noviembre!G120+'Diciembre '!G120</f>
        <v>0</v>
      </c>
      <c r="H120" s="30">
        <f>+Enero!H120+Febrero!H120+'Marzo '!H120+'Abril '!H120+'Mayo '!H120+Junio!H120+Julio!H120+Agosto!H120+Septiembre!H120+'Octubre '!H120+Noviembre!H120+'Diciembre '!H120</f>
        <v>0</v>
      </c>
      <c r="I120" s="30">
        <f>+Enero!I120+Febrero!I120+'Marzo '!I120+'Abril '!I120+'Mayo '!I120+Junio!I120+Julio!I120+Agosto!I120+Septiembre!I120+'Octubre '!I120+Noviembre!I120+'Diciembre '!I120</f>
        <v>0</v>
      </c>
      <c r="J120" s="30">
        <f>+Enero!J120+Febrero!J120+'Marzo '!J120+'Abril '!J120+'Mayo '!J120+Junio!J120+Julio!J120+Agosto!J120+Septiembre!J120+'Octubre '!J120+Noviembre!J120+'Diciembre '!J120</f>
        <v>0</v>
      </c>
      <c r="K120" s="30">
        <f>+Enero!K120+Febrero!K120+'Marzo '!K120+'Abril '!K120+'Mayo '!K120+Junio!K120+Julio!K120+Agosto!K120+Septiembre!K120+'Octubre '!K120+Noviembre!K120+'Diciembre '!K120</f>
        <v>0</v>
      </c>
      <c r="L120" s="30">
        <f>+Enero!L120+Febrero!L120+'Marzo '!L120+'Abril '!L120+'Mayo '!L120+Junio!L120+Julio!L120+Agosto!L120+Septiembre!L120+'Octubre '!L120+Noviembre!L120+'Diciembre '!L120</f>
        <v>0</v>
      </c>
      <c r="M120" s="30">
        <f>+Enero!M120+Febrero!M120+'Marzo '!M120+'Abril '!M120+'Mayo '!M120+Junio!M120+Julio!M120+Agosto!M120+Septiembre!M120+'Octubre '!M120+Noviembre!M120+'Diciembre '!M120</f>
        <v>0</v>
      </c>
      <c r="N120" s="30">
        <f>+Enero!N120+Febrero!N120+'Marzo '!N120+'Abril '!N120+'Mayo '!N120+Junio!N120+Julio!N120+Agosto!N120+Septiembre!N120+'Octubre '!N120+Noviembre!N120+'Diciembre '!N120</f>
        <v>0</v>
      </c>
      <c r="O120" s="30">
        <f>+Enero!O120+Febrero!O120+'Marzo '!O120+'Abril '!O120+'Mayo '!O120+Junio!O120+Julio!O120+Agosto!O120+Septiembre!O120+'Octubre '!O120+Noviembre!O120+'Diciembre '!O120</f>
        <v>0</v>
      </c>
      <c r="P120" s="30">
        <f>+Enero!P120+Febrero!P120+'Marzo '!P120+'Abril '!P120+'Mayo '!P120+Junio!P120+Julio!P120+Agosto!P120+Septiembre!P120+'Octubre '!P120+Noviembre!P120+'Diciembre '!P120</f>
        <v>0</v>
      </c>
      <c r="Q120" s="30">
        <f>+Enero!Q120+Febrero!Q120+'Marzo '!Q120+'Abril '!Q120+'Mayo '!Q120+Junio!Q120+Julio!Q120+Agosto!Q120+Septiembre!Q120+'Octubre '!Q120+Noviembre!Q120+'Diciembre '!Q120</f>
        <v>0</v>
      </c>
      <c r="R120" s="30">
        <f>+Enero!R120+Febrero!R120+'Marzo '!R120+'Abril '!R120+'Mayo '!R120+Junio!R120+Julio!R120+Agosto!R120+Septiembre!R120+'Octubre '!R120+Noviembre!R120+'Diciembre '!R120</f>
        <v>0</v>
      </c>
      <c r="S120" s="30">
        <f>+Enero!S120+Febrero!S120+'Marzo '!S120+'Abril '!S120+'Mayo '!S120+Junio!S120+Julio!S120+Agosto!S120+Septiembre!S120+'Octubre '!S120+Noviembre!S120+'Diciembre '!S120</f>
        <v>0</v>
      </c>
      <c r="T120" s="30">
        <f>+Enero!T120+Febrero!T120+'Marzo '!T120+'Abril '!T120+'Mayo '!T120+Junio!T120+Julio!T120+Agosto!T120+Septiembre!T120+'Octubre '!T120+Noviembre!T120+'Diciembre '!T120</f>
        <v>0</v>
      </c>
      <c r="U120" s="30">
        <f>+Enero!U120+Febrero!U120+'Marzo '!U120+'Abril '!U120+'Mayo '!U120+Junio!U120+Julio!U120+Agosto!U120+Septiembre!U120+'Octubre '!U120+Noviembre!U120+'Diciembre '!U120</f>
        <v>0</v>
      </c>
      <c r="V120" s="30">
        <f>+Enero!V120+Febrero!V120+'Marzo '!V120+'Abril '!V120+'Mayo '!V120+Junio!V120+Julio!V120+Agosto!V120+Septiembre!V120+'Octubre '!V120+Noviembre!V120+'Diciembre '!V120</f>
        <v>0</v>
      </c>
      <c r="W120" s="30">
        <f>+Enero!W120+Febrero!W120+'Marzo '!W120+'Abril '!W120+'Mayo '!W120+Junio!W120+Julio!W120+Agosto!W120+Septiembre!W120+'Octubre '!W120+Noviembre!W120+'Diciembre '!W120</f>
        <v>0</v>
      </c>
      <c r="X120" s="36">
        <f t="shared" si="38"/>
        <v>0</v>
      </c>
      <c r="Y120" s="30">
        <f>+Enero!Y120+Febrero!Y120+'Marzo '!Y120+'Abril '!Y120+'Mayo '!Y120+Junio!Y120+Julio!Y120+Agosto!Y120+Septiembre!Y120+'Octubre '!Y120+Noviembre!Y120+'Diciembre '!Y120</f>
        <v>0</v>
      </c>
      <c r="Z120" s="30">
        <f>+Enero!Z120+Febrero!Z120+'Marzo '!Z120+'Abril '!Z120+'Mayo '!Z120+Junio!Z120+Julio!Z120+Agosto!Z120+Septiembre!Z120+'Octubre '!Z120+Noviembre!Z120+'Diciembre '!Z120</f>
        <v>0</v>
      </c>
      <c r="AA120" s="30">
        <f>+Enero!AA120+Febrero!AA120+'Marzo '!AA120+'Abril '!AA120+'Mayo '!AA120+Junio!AA120+Julio!AA120+Agosto!AA120+Septiembre!AA120+'Octubre '!AA120+Noviembre!AA120+'Diciembre '!AA120</f>
        <v>0</v>
      </c>
      <c r="AB120" s="38">
        <f t="shared" si="39"/>
        <v>0</v>
      </c>
      <c r="AC120" s="30">
        <f>+Enero!AC120+Febrero!AC120+'Marzo '!AC120+'Abril '!AC120+'Mayo '!AC120+Junio!AC120+Julio!AC120+Agosto!AC120+Septiembre!AC120+'Octubre '!AC120+Noviembre!AC120+'Diciembre '!AC120</f>
        <v>0</v>
      </c>
      <c r="AD120" s="30">
        <f>+Enero!AD120+Febrero!AD120+'Marzo '!AD120+'Abril '!AD120+'Mayo '!AD120+Junio!AD120+Julio!AD120+Agosto!AD120+Septiembre!AD120+'Octubre '!AD120+Noviembre!AD120+'Diciembre '!AD120</f>
        <v>0</v>
      </c>
      <c r="AE120" s="30">
        <f>+Enero!AE120+Febrero!AE120+'Marzo '!AE120+'Abril '!AE120+'Mayo '!AE120+Junio!AE120+Julio!AE120+Agosto!AE120+Septiembre!AE120+'Octubre '!AE120+Noviembre!AE120+'Diciembre '!AE120</f>
        <v>0</v>
      </c>
      <c r="AF120" s="30">
        <f>+Enero!AF120+Febrero!AF120+'Marzo '!AF120+'Abril '!AF120+'Mayo '!AF120+Junio!AF120+Julio!AF120+Agosto!AF120+Septiembre!AF120+'Octubre '!AF120+Noviembre!AF120+'Diciembre '!AF120</f>
        <v>0</v>
      </c>
      <c r="AG120" s="30">
        <f>+Enero!AG120+Febrero!AG120+'Marzo '!AG120+'Abril '!AG120+'Mayo '!AG120+Junio!AG120+Julio!AG120+Agosto!AG120+Septiembre!AG120+'Octubre '!AG120+Noviembre!AG120+'Diciembre '!AG120</f>
        <v>0</v>
      </c>
      <c r="AH120" s="30">
        <f>+Enero!AH120+Febrero!AH120+'Marzo '!AH120+'Abril '!AH120+'Mayo '!AH120+Junio!AH120+Julio!AH120+Agosto!AH120+Septiembre!AH120+'Octubre '!AH120+Noviembre!AH120+'Diciembre '!AH120</f>
        <v>0</v>
      </c>
      <c r="AI120" s="30">
        <f>+Enero!AI120+Febrero!AI120+'Marzo '!AI120+'Abril '!AI120+'Mayo '!AI120+Junio!AI120+Julio!AI120+Agosto!AI120+Septiembre!AI120+'Octubre '!AI120+Noviembre!AI120+'Diciembre '!AI120</f>
        <v>0</v>
      </c>
      <c r="AJ120" s="30">
        <f>+Enero!AJ120+Febrero!AJ120+'Marzo '!AJ120+'Abril '!AJ120+'Mayo '!AJ120+Junio!AJ120+Julio!AJ120+Agosto!AJ120+Septiembre!AJ120+'Octubre '!AJ120+Noviembre!AJ120+'Diciembre '!AJ120</f>
        <v>0</v>
      </c>
      <c r="AK120" s="30">
        <f>+Enero!AK120+Febrero!AK120+'Marzo '!AK120+'Abril '!AK120+'Mayo '!AK120+Junio!AK120+Julio!AK120+Agosto!AK120+Septiembre!AK120+'Octubre '!AK120+Noviembre!AK120+'Diciembre '!AK120</f>
        <v>0</v>
      </c>
      <c r="AL120" s="142" t="str">
        <f t="shared" si="41"/>
        <v/>
      </c>
      <c r="AM120" s="6"/>
      <c r="AN120" s="114"/>
      <c r="AO120" s="6"/>
      <c r="AP120" s="6"/>
      <c r="AQ120" s="6"/>
      <c r="AR120" s="6"/>
      <c r="AS120" s="6"/>
      <c r="AT120" s="6"/>
      <c r="AU120" s="6"/>
      <c r="BG120" s="6"/>
      <c r="BH120" s="6"/>
      <c r="BI120" s="6"/>
      <c r="BJ120" s="6"/>
      <c r="BK120" s="6"/>
      <c r="BL120" s="6"/>
      <c r="BM120" s="6"/>
      <c r="BN120" s="6"/>
      <c r="BO120" s="6"/>
      <c r="BP120" s="6" t="str">
        <f t="shared" si="42"/>
        <v/>
      </c>
      <c r="BQ120" s="49" t="str">
        <f t="shared" si="43"/>
        <v/>
      </c>
      <c r="BR120" s="49" t="str">
        <f t="shared" si="44"/>
        <v/>
      </c>
      <c r="BS120" s="49"/>
      <c r="BT120" s="49"/>
      <c r="BU120" s="49" t="str">
        <f t="shared" si="45"/>
        <v/>
      </c>
      <c r="BX120" s="15">
        <f t="shared" si="46"/>
        <v>0</v>
      </c>
      <c r="BY120" s="126">
        <f t="shared" si="47"/>
        <v>0</v>
      </c>
      <c r="BZ120" s="126"/>
      <c r="CA120" s="126"/>
      <c r="CB120" s="126">
        <f t="shared" si="48"/>
        <v>0</v>
      </c>
      <c r="CC120" s="6" t="str">
        <f t="shared" si="49"/>
        <v/>
      </c>
    </row>
    <row r="121" spans="1:82" s="15" customFormat="1" ht="15" customHeight="1" x14ac:dyDescent="0.15">
      <c r="A121" s="55" t="s">
        <v>163</v>
      </c>
      <c r="B121" s="29">
        <f t="shared" si="40"/>
        <v>0</v>
      </c>
      <c r="C121" s="30">
        <f>+Enero!C121+Febrero!C121+'Marzo '!C121+'Abril '!C121+'Mayo '!C121+Junio!C121+Julio!C121+Agosto!C121+Septiembre!C121+'Octubre '!C121+Noviembre!C121+'Diciembre '!C121</f>
        <v>0</v>
      </c>
      <c r="D121" s="30">
        <f>+Enero!D121+Febrero!D121+'Marzo '!D121+'Abril '!D121+'Mayo '!D121+Junio!D121+Julio!D121+Agosto!D121+Septiembre!D121+'Octubre '!D121+Noviembre!D121+'Diciembre '!D121</f>
        <v>0</v>
      </c>
      <c r="E121" s="30">
        <f>+Enero!E121+Febrero!E121+'Marzo '!E121+'Abril '!E121+'Mayo '!E121+Junio!E121+Julio!E121+Agosto!E121+Septiembre!E121+'Octubre '!E121+Noviembre!E121+'Diciembre '!E121</f>
        <v>0</v>
      </c>
      <c r="F121" s="30">
        <f>+Enero!F121+Febrero!F121+'Marzo '!F121+'Abril '!F121+'Mayo '!F121+Junio!F121+Julio!F121+Agosto!F121+Septiembre!F121+'Octubre '!F121+Noviembre!F121+'Diciembre '!F121</f>
        <v>0</v>
      </c>
      <c r="G121" s="30">
        <f>+Enero!G121+Febrero!G121+'Marzo '!G121+'Abril '!G121+'Mayo '!G121+Junio!G121+Julio!G121+Agosto!G121+Septiembre!G121+'Octubre '!G121+Noviembre!G121+'Diciembre '!G121</f>
        <v>0</v>
      </c>
      <c r="H121" s="30">
        <f>+Enero!H121+Febrero!H121+'Marzo '!H121+'Abril '!H121+'Mayo '!H121+Junio!H121+Julio!H121+Agosto!H121+Septiembre!H121+'Octubre '!H121+Noviembre!H121+'Diciembre '!H121</f>
        <v>0</v>
      </c>
      <c r="I121" s="30">
        <f>+Enero!I121+Febrero!I121+'Marzo '!I121+'Abril '!I121+'Mayo '!I121+Junio!I121+Julio!I121+Agosto!I121+Septiembre!I121+'Octubre '!I121+Noviembre!I121+'Diciembre '!I121</f>
        <v>0</v>
      </c>
      <c r="J121" s="30">
        <f>+Enero!J121+Febrero!J121+'Marzo '!J121+'Abril '!J121+'Mayo '!J121+Junio!J121+Julio!J121+Agosto!J121+Septiembre!J121+'Octubre '!J121+Noviembre!J121+'Diciembre '!J121</f>
        <v>0</v>
      </c>
      <c r="K121" s="30">
        <f>+Enero!K121+Febrero!K121+'Marzo '!K121+'Abril '!K121+'Mayo '!K121+Junio!K121+Julio!K121+Agosto!K121+Septiembre!K121+'Octubre '!K121+Noviembre!K121+'Diciembre '!K121</f>
        <v>0</v>
      </c>
      <c r="L121" s="30">
        <f>+Enero!L121+Febrero!L121+'Marzo '!L121+'Abril '!L121+'Mayo '!L121+Junio!L121+Julio!L121+Agosto!L121+Septiembre!L121+'Octubre '!L121+Noviembre!L121+'Diciembre '!L121</f>
        <v>0</v>
      </c>
      <c r="M121" s="30">
        <f>+Enero!M121+Febrero!M121+'Marzo '!M121+'Abril '!M121+'Mayo '!M121+Junio!M121+Julio!M121+Agosto!M121+Septiembre!M121+'Octubre '!M121+Noviembre!M121+'Diciembre '!M121</f>
        <v>0</v>
      </c>
      <c r="N121" s="30">
        <f>+Enero!N121+Febrero!N121+'Marzo '!N121+'Abril '!N121+'Mayo '!N121+Junio!N121+Julio!N121+Agosto!N121+Septiembre!N121+'Octubre '!N121+Noviembre!N121+'Diciembre '!N121</f>
        <v>0</v>
      </c>
      <c r="O121" s="30">
        <f>+Enero!O121+Febrero!O121+'Marzo '!O121+'Abril '!O121+'Mayo '!O121+Junio!O121+Julio!O121+Agosto!O121+Septiembre!O121+'Octubre '!O121+Noviembre!O121+'Diciembre '!O121</f>
        <v>0</v>
      </c>
      <c r="P121" s="30">
        <f>+Enero!P121+Febrero!P121+'Marzo '!P121+'Abril '!P121+'Mayo '!P121+Junio!P121+Julio!P121+Agosto!P121+Septiembre!P121+'Octubre '!P121+Noviembre!P121+'Diciembre '!P121</f>
        <v>0</v>
      </c>
      <c r="Q121" s="30">
        <f>+Enero!Q121+Febrero!Q121+'Marzo '!Q121+'Abril '!Q121+'Mayo '!Q121+Junio!Q121+Julio!Q121+Agosto!Q121+Septiembre!Q121+'Octubre '!Q121+Noviembre!Q121+'Diciembre '!Q121</f>
        <v>0</v>
      </c>
      <c r="R121" s="30">
        <f>+Enero!R121+Febrero!R121+'Marzo '!R121+'Abril '!R121+'Mayo '!R121+Junio!R121+Julio!R121+Agosto!R121+Septiembre!R121+'Octubre '!R121+Noviembre!R121+'Diciembre '!R121</f>
        <v>0</v>
      </c>
      <c r="S121" s="30">
        <f>+Enero!S121+Febrero!S121+'Marzo '!S121+'Abril '!S121+'Mayo '!S121+Junio!S121+Julio!S121+Agosto!S121+Septiembre!S121+'Octubre '!S121+Noviembre!S121+'Diciembre '!S121</f>
        <v>0</v>
      </c>
      <c r="T121" s="30">
        <f>+Enero!T121+Febrero!T121+'Marzo '!T121+'Abril '!T121+'Mayo '!T121+Junio!T121+Julio!T121+Agosto!T121+Septiembre!T121+'Octubre '!T121+Noviembre!T121+'Diciembre '!T121</f>
        <v>0</v>
      </c>
      <c r="U121" s="30">
        <f>+Enero!U121+Febrero!U121+'Marzo '!U121+'Abril '!U121+'Mayo '!U121+Junio!U121+Julio!U121+Agosto!U121+Septiembre!U121+'Octubre '!U121+Noviembre!U121+'Diciembre '!U121</f>
        <v>0</v>
      </c>
      <c r="V121" s="30">
        <f>+Enero!V121+Febrero!V121+'Marzo '!V121+'Abril '!V121+'Mayo '!V121+Junio!V121+Julio!V121+Agosto!V121+Septiembre!V121+'Octubre '!V121+Noviembre!V121+'Diciembre '!V121</f>
        <v>0</v>
      </c>
      <c r="W121" s="30">
        <f>+Enero!W121+Febrero!W121+'Marzo '!W121+'Abril '!W121+'Mayo '!W121+Junio!W121+Julio!W121+Agosto!W121+Septiembre!W121+'Octubre '!W121+Noviembre!W121+'Diciembre '!W121</f>
        <v>0</v>
      </c>
      <c r="X121" s="36">
        <f t="shared" si="38"/>
        <v>0</v>
      </c>
      <c r="Y121" s="30">
        <f>+Enero!Y121+Febrero!Y121+'Marzo '!Y121+'Abril '!Y121+'Mayo '!Y121+Junio!Y121+Julio!Y121+Agosto!Y121+Septiembre!Y121+'Octubre '!Y121+Noviembre!Y121+'Diciembre '!Y121</f>
        <v>0</v>
      </c>
      <c r="Z121" s="30">
        <f>+Enero!Z121+Febrero!Z121+'Marzo '!Z121+'Abril '!Z121+'Mayo '!Z121+Junio!Z121+Julio!Z121+Agosto!Z121+Septiembre!Z121+'Octubre '!Z121+Noviembre!Z121+'Diciembre '!Z121</f>
        <v>0</v>
      </c>
      <c r="AA121" s="30">
        <f>+Enero!AA121+Febrero!AA121+'Marzo '!AA121+'Abril '!AA121+'Mayo '!AA121+Junio!AA121+Julio!AA121+Agosto!AA121+Septiembre!AA121+'Octubre '!AA121+Noviembre!AA121+'Diciembre '!AA121</f>
        <v>0</v>
      </c>
      <c r="AB121" s="38">
        <f t="shared" si="39"/>
        <v>0</v>
      </c>
      <c r="AC121" s="30">
        <f>+Enero!AC121+Febrero!AC121+'Marzo '!AC121+'Abril '!AC121+'Mayo '!AC121+Junio!AC121+Julio!AC121+Agosto!AC121+Septiembre!AC121+'Octubre '!AC121+Noviembre!AC121+'Diciembre '!AC121</f>
        <v>0</v>
      </c>
      <c r="AD121" s="30">
        <f>+Enero!AD121+Febrero!AD121+'Marzo '!AD121+'Abril '!AD121+'Mayo '!AD121+Junio!AD121+Julio!AD121+Agosto!AD121+Septiembre!AD121+'Octubre '!AD121+Noviembre!AD121+'Diciembre '!AD121</f>
        <v>0</v>
      </c>
      <c r="AE121" s="30">
        <f>+Enero!AE121+Febrero!AE121+'Marzo '!AE121+'Abril '!AE121+'Mayo '!AE121+Junio!AE121+Julio!AE121+Agosto!AE121+Septiembre!AE121+'Octubre '!AE121+Noviembre!AE121+'Diciembre '!AE121</f>
        <v>0</v>
      </c>
      <c r="AF121" s="30">
        <f>+Enero!AF121+Febrero!AF121+'Marzo '!AF121+'Abril '!AF121+'Mayo '!AF121+Junio!AF121+Julio!AF121+Agosto!AF121+Septiembre!AF121+'Octubre '!AF121+Noviembre!AF121+'Diciembre '!AF121</f>
        <v>0</v>
      </c>
      <c r="AG121" s="30">
        <f>+Enero!AG121+Febrero!AG121+'Marzo '!AG121+'Abril '!AG121+'Mayo '!AG121+Junio!AG121+Julio!AG121+Agosto!AG121+Septiembre!AG121+'Octubre '!AG121+Noviembre!AG121+'Diciembre '!AG121</f>
        <v>0</v>
      </c>
      <c r="AH121" s="30">
        <f>+Enero!AH121+Febrero!AH121+'Marzo '!AH121+'Abril '!AH121+'Mayo '!AH121+Junio!AH121+Julio!AH121+Agosto!AH121+Septiembre!AH121+'Octubre '!AH121+Noviembre!AH121+'Diciembre '!AH121</f>
        <v>0</v>
      </c>
      <c r="AI121" s="30">
        <f>+Enero!AI121+Febrero!AI121+'Marzo '!AI121+'Abril '!AI121+'Mayo '!AI121+Junio!AI121+Julio!AI121+Agosto!AI121+Septiembre!AI121+'Octubre '!AI121+Noviembre!AI121+'Diciembre '!AI121</f>
        <v>0</v>
      </c>
      <c r="AJ121" s="30">
        <f>+Enero!AJ121+Febrero!AJ121+'Marzo '!AJ121+'Abril '!AJ121+'Mayo '!AJ121+Junio!AJ121+Julio!AJ121+Agosto!AJ121+Septiembre!AJ121+'Octubre '!AJ121+Noviembre!AJ121+'Diciembre '!AJ121</f>
        <v>0</v>
      </c>
      <c r="AK121" s="30">
        <f>+Enero!AK121+Febrero!AK121+'Marzo '!AK121+'Abril '!AK121+'Mayo '!AK121+Junio!AK121+Julio!AK121+Agosto!AK121+Septiembre!AK121+'Octubre '!AK121+Noviembre!AK121+'Diciembre '!AK121</f>
        <v>0</v>
      </c>
      <c r="AL121" s="142" t="str">
        <f t="shared" si="41"/>
        <v/>
      </c>
      <c r="AM121" s="6"/>
      <c r="AN121" s="114"/>
      <c r="AO121" s="6"/>
      <c r="AP121" s="6"/>
      <c r="AQ121" s="6"/>
      <c r="AR121" s="6"/>
      <c r="AS121" s="6"/>
      <c r="AT121" s="6"/>
      <c r="AU121" s="6"/>
      <c r="BG121" s="6"/>
      <c r="BH121" s="6"/>
      <c r="BI121" s="6"/>
      <c r="BJ121" s="6"/>
      <c r="BK121" s="6"/>
      <c r="BL121" s="6"/>
      <c r="BM121" s="6"/>
      <c r="BN121" s="6"/>
      <c r="BO121" s="6"/>
      <c r="BP121" s="6" t="str">
        <f t="shared" si="42"/>
        <v/>
      </c>
      <c r="BQ121" s="49" t="str">
        <f t="shared" si="43"/>
        <v/>
      </c>
      <c r="BR121" s="49" t="str">
        <f t="shared" si="44"/>
        <v/>
      </c>
      <c r="BS121" s="49"/>
      <c r="BT121" s="49"/>
      <c r="BU121" s="49" t="str">
        <f t="shared" si="45"/>
        <v/>
      </c>
      <c r="BX121" s="15">
        <f t="shared" si="46"/>
        <v>0</v>
      </c>
      <c r="BY121" s="126">
        <f t="shared" si="47"/>
        <v>0</v>
      </c>
      <c r="BZ121" s="126"/>
      <c r="CA121" s="126"/>
      <c r="CB121" s="126">
        <f t="shared" si="48"/>
        <v>0</v>
      </c>
      <c r="CC121" s="6" t="str">
        <f t="shared" si="49"/>
        <v/>
      </c>
    </row>
    <row r="122" spans="1:82" s="15" customFormat="1" ht="15" customHeight="1" x14ac:dyDescent="0.15">
      <c r="A122" s="55" t="s">
        <v>164</v>
      </c>
      <c r="B122" s="29">
        <f t="shared" si="40"/>
        <v>0</v>
      </c>
      <c r="C122" s="30">
        <f>+Enero!C122+Febrero!C122+'Marzo '!C122+'Abril '!C122+'Mayo '!C122+Junio!C122+Julio!C122+Agosto!C122+Septiembre!C122+'Octubre '!C122+Noviembre!C122+'Diciembre '!C122</f>
        <v>0</v>
      </c>
      <c r="D122" s="30">
        <f>+Enero!D122+Febrero!D122+'Marzo '!D122+'Abril '!D122+'Mayo '!D122+Junio!D122+Julio!D122+Agosto!D122+Septiembre!D122+'Octubre '!D122+Noviembre!D122+'Diciembre '!D122</f>
        <v>0</v>
      </c>
      <c r="E122" s="30">
        <f>+Enero!E122+Febrero!E122+'Marzo '!E122+'Abril '!E122+'Mayo '!E122+Junio!E122+Julio!E122+Agosto!E122+Septiembre!E122+'Octubre '!E122+Noviembre!E122+'Diciembre '!E122</f>
        <v>0</v>
      </c>
      <c r="F122" s="30">
        <f>+Enero!F122+Febrero!F122+'Marzo '!F122+'Abril '!F122+'Mayo '!F122+Junio!F122+Julio!F122+Agosto!F122+Septiembre!F122+'Octubre '!F122+Noviembre!F122+'Diciembre '!F122</f>
        <v>0</v>
      </c>
      <c r="G122" s="30">
        <f>+Enero!G122+Febrero!G122+'Marzo '!G122+'Abril '!G122+'Mayo '!G122+Junio!G122+Julio!G122+Agosto!G122+Septiembre!G122+'Octubre '!G122+Noviembre!G122+'Diciembre '!G122</f>
        <v>0</v>
      </c>
      <c r="H122" s="30">
        <f>+Enero!H122+Febrero!H122+'Marzo '!H122+'Abril '!H122+'Mayo '!H122+Junio!H122+Julio!H122+Agosto!H122+Septiembre!H122+'Octubre '!H122+Noviembre!H122+'Diciembre '!H122</f>
        <v>0</v>
      </c>
      <c r="I122" s="30">
        <f>+Enero!I122+Febrero!I122+'Marzo '!I122+'Abril '!I122+'Mayo '!I122+Junio!I122+Julio!I122+Agosto!I122+Septiembre!I122+'Octubre '!I122+Noviembre!I122+'Diciembre '!I122</f>
        <v>0</v>
      </c>
      <c r="J122" s="30">
        <f>+Enero!J122+Febrero!J122+'Marzo '!J122+'Abril '!J122+'Mayo '!J122+Junio!J122+Julio!J122+Agosto!J122+Septiembre!J122+'Octubre '!J122+Noviembre!J122+'Diciembre '!J122</f>
        <v>0</v>
      </c>
      <c r="K122" s="30">
        <f>+Enero!K122+Febrero!K122+'Marzo '!K122+'Abril '!K122+'Mayo '!K122+Junio!K122+Julio!K122+Agosto!K122+Septiembre!K122+'Octubre '!K122+Noviembre!K122+'Diciembre '!K122</f>
        <v>0</v>
      </c>
      <c r="L122" s="30">
        <f>+Enero!L122+Febrero!L122+'Marzo '!L122+'Abril '!L122+'Mayo '!L122+Junio!L122+Julio!L122+Agosto!L122+Septiembre!L122+'Octubre '!L122+Noviembre!L122+'Diciembre '!L122</f>
        <v>0</v>
      </c>
      <c r="M122" s="30">
        <f>+Enero!M122+Febrero!M122+'Marzo '!M122+'Abril '!M122+'Mayo '!M122+Junio!M122+Julio!M122+Agosto!M122+Septiembre!M122+'Octubre '!M122+Noviembre!M122+'Diciembre '!M122</f>
        <v>0</v>
      </c>
      <c r="N122" s="30">
        <f>+Enero!N122+Febrero!N122+'Marzo '!N122+'Abril '!N122+'Mayo '!N122+Junio!N122+Julio!N122+Agosto!N122+Septiembre!N122+'Octubre '!N122+Noviembre!N122+'Diciembre '!N122</f>
        <v>0</v>
      </c>
      <c r="O122" s="30">
        <f>+Enero!O122+Febrero!O122+'Marzo '!O122+'Abril '!O122+'Mayo '!O122+Junio!O122+Julio!O122+Agosto!O122+Septiembre!O122+'Octubre '!O122+Noviembre!O122+'Diciembre '!O122</f>
        <v>0</v>
      </c>
      <c r="P122" s="30">
        <f>+Enero!P122+Febrero!P122+'Marzo '!P122+'Abril '!P122+'Mayo '!P122+Junio!P122+Julio!P122+Agosto!P122+Septiembre!P122+'Octubre '!P122+Noviembre!P122+'Diciembre '!P122</f>
        <v>0</v>
      </c>
      <c r="Q122" s="30">
        <f>+Enero!Q122+Febrero!Q122+'Marzo '!Q122+'Abril '!Q122+'Mayo '!Q122+Junio!Q122+Julio!Q122+Agosto!Q122+Septiembre!Q122+'Octubre '!Q122+Noviembre!Q122+'Diciembre '!Q122</f>
        <v>0</v>
      </c>
      <c r="R122" s="30">
        <f>+Enero!R122+Febrero!R122+'Marzo '!R122+'Abril '!R122+'Mayo '!R122+Junio!R122+Julio!R122+Agosto!R122+Septiembre!R122+'Octubre '!R122+Noviembre!R122+'Diciembre '!R122</f>
        <v>0</v>
      </c>
      <c r="S122" s="30">
        <f>+Enero!S122+Febrero!S122+'Marzo '!S122+'Abril '!S122+'Mayo '!S122+Junio!S122+Julio!S122+Agosto!S122+Septiembre!S122+'Octubre '!S122+Noviembre!S122+'Diciembre '!S122</f>
        <v>0</v>
      </c>
      <c r="T122" s="30">
        <f>+Enero!T122+Febrero!T122+'Marzo '!T122+'Abril '!T122+'Mayo '!T122+Junio!T122+Julio!T122+Agosto!T122+Septiembre!T122+'Octubre '!T122+Noviembre!T122+'Diciembre '!T122</f>
        <v>0</v>
      </c>
      <c r="U122" s="30">
        <f>+Enero!U122+Febrero!U122+'Marzo '!U122+'Abril '!U122+'Mayo '!U122+Junio!U122+Julio!U122+Agosto!U122+Septiembre!U122+'Octubre '!U122+Noviembre!U122+'Diciembre '!U122</f>
        <v>0</v>
      </c>
      <c r="V122" s="30">
        <f>+Enero!V122+Febrero!V122+'Marzo '!V122+'Abril '!V122+'Mayo '!V122+Junio!V122+Julio!V122+Agosto!V122+Septiembre!V122+'Octubre '!V122+Noviembre!V122+'Diciembre '!V122</f>
        <v>0</v>
      </c>
      <c r="W122" s="30">
        <f>+Enero!W122+Febrero!W122+'Marzo '!W122+'Abril '!W122+'Mayo '!W122+Junio!W122+Julio!W122+Agosto!W122+Septiembre!W122+'Octubre '!W122+Noviembre!W122+'Diciembre '!W122</f>
        <v>0</v>
      </c>
      <c r="X122" s="36">
        <f t="shared" si="38"/>
        <v>0</v>
      </c>
      <c r="Y122" s="30">
        <f>+Enero!Y122+Febrero!Y122+'Marzo '!Y122+'Abril '!Y122+'Mayo '!Y122+Junio!Y122+Julio!Y122+Agosto!Y122+Septiembre!Y122+'Octubre '!Y122+Noviembre!Y122+'Diciembre '!Y122</f>
        <v>0</v>
      </c>
      <c r="Z122" s="30">
        <f>+Enero!Z122+Febrero!Z122+'Marzo '!Z122+'Abril '!Z122+'Mayo '!Z122+Junio!Z122+Julio!Z122+Agosto!Z122+Septiembre!Z122+'Octubre '!Z122+Noviembre!Z122+'Diciembre '!Z122</f>
        <v>0</v>
      </c>
      <c r="AA122" s="30">
        <f>+Enero!AA122+Febrero!AA122+'Marzo '!AA122+'Abril '!AA122+'Mayo '!AA122+Junio!AA122+Julio!AA122+Agosto!AA122+Septiembre!AA122+'Octubre '!AA122+Noviembre!AA122+'Diciembre '!AA122</f>
        <v>0</v>
      </c>
      <c r="AB122" s="38">
        <f t="shared" si="39"/>
        <v>0</v>
      </c>
      <c r="AC122" s="30">
        <f>+Enero!AC122+Febrero!AC122+'Marzo '!AC122+'Abril '!AC122+'Mayo '!AC122+Junio!AC122+Julio!AC122+Agosto!AC122+Septiembre!AC122+'Octubre '!AC122+Noviembre!AC122+'Diciembre '!AC122</f>
        <v>0</v>
      </c>
      <c r="AD122" s="30">
        <f>+Enero!AD122+Febrero!AD122+'Marzo '!AD122+'Abril '!AD122+'Mayo '!AD122+Junio!AD122+Julio!AD122+Agosto!AD122+Septiembre!AD122+'Octubre '!AD122+Noviembre!AD122+'Diciembre '!AD122</f>
        <v>0</v>
      </c>
      <c r="AE122" s="30">
        <f>+Enero!AE122+Febrero!AE122+'Marzo '!AE122+'Abril '!AE122+'Mayo '!AE122+Junio!AE122+Julio!AE122+Agosto!AE122+Septiembre!AE122+'Octubre '!AE122+Noviembre!AE122+'Diciembre '!AE122</f>
        <v>0</v>
      </c>
      <c r="AF122" s="30">
        <f>+Enero!AF122+Febrero!AF122+'Marzo '!AF122+'Abril '!AF122+'Mayo '!AF122+Junio!AF122+Julio!AF122+Agosto!AF122+Septiembre!AF122+'Octubre '!AF122+Noviembre!AF122+'Diciembre '!AF122</f>
        <v>0</v>
      </c>
      <c r="AG122" s="30">
        <f>+Enero!AG122+Febrero!AG122+'Marzo '!AG122+'Abril '!AG122+'Mayo '!AG122+Junio!AG122+Julio!AG122+Agosto!AG122+Septiembre!AG122+'Octubre '!AG122+Noviembre!AG122+'Diciembre '!AG122</f>
        <v>0</v>
      </c>
      <c r="AH122" s="30">
        <f>+Enero!AH122+Febrero!AH122+'Marzo '!AH122+'Abril '!AH122+'Mayo '!AH122+Junio!AH122+Julio!AH122+Agosto!AH122+Septiembre!AH122+'Octubre '!AH122+Noviembre!AH122+'Diciembre '!AH122</f>
        <v>0</v>
      </c>
      <c r="AI122" s="30">
        <f>+Enero!AI122+Febrero!AI122+'Marzo '!AI122+'Abril '!AI122+'Mayo '!AI122+Junio!AI122+Julio!AI122+Agosto!AI122+Septiembre!AI122+'Octubre '!AI122+Noviembre!AI122+'Diciembre '!AI122</f>
        <v>0</v>
      </c>
      <c r="AJ122" s="30">
        <f>+Enero!AJ122+Febrero!AJ122+'Marzo '!AJ122+'Abril '!AJ122+'Mayo '!AJ122+Junio!AJ122+Julio!AJ122+Agosto!AJ122+Septiembre!AJ122+'Octubre '!AJ122+Noviembre!AJ122+'Diciembre '!AJ122</f>
        <v>0</v>
      </c>
      <c r="AK122" s="30">
        <f>+Enero!AK122+Febrero!AK122+'Marzo '!AK122+'Abril '!AK122+'Mayo '!AK122+Junio!AK122+Julio!AK122+Agosto!AK122+Septiembre!AK122+'Octubre '!AK122+Noviembre!AK122+'Diciembre '!AK122</f>
        <v>0</v>
      </c>
      <c r="AL122" s="142" t="str">
        <f t="shared" si="41"/>
        <v/>
      </c>
      <c r="AM122" s="6"/>
      <c r="AN122" s="114"/>
      <c r="AO122" s="6"/>
      <c r="AP122" s="6"/>
      <c r="AQ122" s="6"/>
      <c r="AR122" s="6"/>
      <c r="AS122" s="6"/>
      <c r="AT122" s="6"/>
      <c r="AU122" s="6"/>
      <c r="BG122" s="6"/>
      <c r="BH122" s="6"/>
      <c r="BI122" s="6"/>
      <c r="BJ122" s="6"/>
      <c r="BK122" s="6"/>
      <c r="BL122" s="6"/>
      <c r="BM122" s="6"/>
      <c r="BN122" s="6"/>
      <c r="BO122" s="6"/>
      <c r="BP122" s="6" t="str">
        <f t="shared" si="42"/>
        <v/>
      </c>
      <c r="BQ122" s="49" t="str">
        <f t="shared" si="43"/>
        <v/>
      </c>
      <c r="BR122" s="49" t="str">
        <f t="shared" si="44"/>
        <v/>
      </c>
      <c r="BS122" s="49"/>
      <c r="BT122" s="49"/>
      <c r="BU122" s="49" t="str">
        <f t="shared" si="45"/>
        <v/>
      </c>
      <c r="BX122" s="15">
        <f t="shared" si="46"/>
        <v>0</v>
      </c>
      <c r="BY122" s="126">
        <f t="shared" si="47"/>
        <v>0</v>
      </c>
      <c r="BZ122" s="126"/>
      <c r="CA122" s="126"/>
      <c r="CB122" s="126">
        <f t="shared" si="48"/>
        <v>0</v>
      </c>
      <c r="CC122" s="6" t="str">
        <f t="shared" si="49"/>
        <v/>
      </c>
    </row>
    <row r="123" spans="1:82" s="15" customFormat="1" ht="15" customHeight="1" x14ac:dyDescent="0.15">
      <c r="A123" s="55" t="s">
        <v>165</v>
      </c>
      <c r="B123" s="29">
        <f t="shared" si="40"/>
        <v>0</v>
      </c>
      <c r="C123" s="30">
        <f>+Enero!C123+Febrero!C123+'Marzo '!C123+'Abril '!C123+'Mayo '!C123+Junio!C123+Julio!C123+Agosto!C123+Septiembre!C123+'Octubre '!C123+Noviembre!C123+'Diciembre '!C123</f>
        <v>0</v>
      </c>
      <c r="D123" s="30">
        <f>+Enero!D123+Febrero!D123+'Marzo '!D123+'Abril '!D123+'Mayo '!D123+Junio!D123+Julio!D123+Agosto!D123+Septiembre!D123+'Octubre '!D123+Noviembre!D123+'Diciembre '!D123</f>
        <v>0</v>
      </c>
      <c r="E123" s="30">
        <f>+Enero!E123+Febrero!E123+'Marzo '!E123+'Abril '!E123+'Mayo '!E123+Junio!E123+Julio!E123+Agosto!E123+Septiembre!E123+'Octubre '!E123+Noviembre!E123+'Diciembre '!E123</f>
        <v>0</v>
      </c>
      <c r="F123" s="30">
        <f>+Enero!F123+Febrero!F123+'Marzo '!F123+'Abril '!F123+'Mayo '!F123+Junio!F123+Julio!F123+Agosto!F123+Septiembre!F123+'Octubre '!F123+Noviembre!F123+'Diciembre '!F123</f>
        <v>0</v>
      </c>
      <c r="G123" s="30">
        <f>+Enero!G123+Febrero!G123+'Marzo '!G123+'Abril '!G123+'Mayo '!G123+Junio!G123+Julio!G123+Agosto!G123+Septiembre!G123+'Octubre '!G123+Noviembre!G123+'Diciembre '!G123</f>
        <v>0</v>
      </c>
      <c r="H123" s="30">
        <f>+Enero!H123+Febrero!H123+'Marzo '!H123+'Abril '!H123+'Mayo '!H123+Junio!H123+Julio!H123+Agosto!H123+Septiembre!H123+'Octubre '!H123+Noviembre!H123+'Diciembre '!H123</f>
        <v>0</v>
      </c>
      <c r="I123" s="30">
        <f>+Enero!I123+Febrero!I123+'Marzo '!I123+'Abril '!I123+'Mayo '!I123+Junio!I123+Julio!I123+Agosto!I123+Septiembre!I123+'Octubre '!I123+Noviembre!I123+'Diciembre '!I123</f>
        <v>0</v>
      </c>
      <c r="J123" s="30">
        <f>+Enero!J123+Febrero!J123+'Marzo '!J123+'Abril '!J123+'Mayo '!J123+Junio!J123+Julio!J123+Agosto!J123+Septiembre!J123+'Octubre '!J123+Noviembre!J123+'Diciembre '!J123</f>
        <v>0</v>
      </c>
      <c r="K123" s="30">
        <f>+Enero!K123+Febrero!K123+'Marzo '!K123+'Abril '!K123+'Mayo '!K123+Junio!K123+Julio!K123+Agosto!K123+Septiembre!K123+'Octubre '!K123+Noviembre!K123+'Diciembre '!K123</f>
        <v>0</v>
      </c>
      <c r="L123" s="30">
        <f>+Enero!L123+Febrero!L123+'Marzo '!L123+'Abril '!L123+'Mayo '!L123+Junio!L123+Julio!L123+Agosto!L123+Septiembre!L123+'Octubre '!L123+Noviembre!L123+'Diciembre '!L123</f>
        <v>0</v>
      </c>
      <c r="M123" s="30">
        <f>+Enero!M123+Febrero!M123+'Marzo '!M123+'Abril '!M123+'Mayo '!M123+Junio!M123+Julio!M123+Agosto!M123+Septiembre!M123+'Octubre '!M123+Noviembre!M123+'Diciembre '!M123</f>
        <v>0</v>
      </c>
      <c r="N123" s="30">
        <f>+Enero!N123+Febrero!N123+'Marzo '!N123+'Abril '!N123+'Mayo '!N123+Junio!N123+Julio!N123+Agosto!N123+Septiembre!N123+'Octubre '!N123+Noviembre!N123+'Diciembre '!N123</f>
        <v>0</v>
      </c>
      <c r="O123" s="30">
        <f>+Enero!O123+Febrero!O123+'Marzo '!O123+'Abril '!O123+'Mayo '!O123+Junio!O123+Julio!O123+Agosto!O123+Septiembre!O123+'Octubre '!O123+Noviembre!O123+'Diciembre '!O123</f>
        <v>0</v>
      </c>
      <c r="P123" s="30">
        <f>+Enero!P123+Febrero!P123+'Marzo '!P123+'Abril '!P123+'Mayo '!P123+Junio!P123+Julio!P123+Agosto!P123+Septiembre!P123+'Octubre '!P123+Noviembre!P123+'Diciembre '!P123</f>
        <v>0</v>
      </c>
      <c r="Q123" s="30">
        <f>+Enero!Q123+Febrero!Q123+'Marzo '!Q123+'Abril '!Q123+'Mayo '!Q123+Junio!Q123+Julio!Q123+Agosto!Q123+Septiembre!Q123+'Octubre '!Q123+Noviembre!Q123+'Diciembre '!Q123</f>
        <v>0</v>
      </c>
      <c r="R123" s="30">
        <f>+Enero!R123+Febrero!R123+'Marzo '!R123+'Abril '!R123+'Mayo '!R123+Junio!R123+Julio!R123+Agosto!R123+Septiembre!R123+'Octubre '!R123+Noviembre!R123+'Diciembre '!R123</f>
        <v>0</v>
      </c>
      <c r="S123" s="30">
        <f>+Enero!S123+Febrero!S123+'Marzo '!S123+'Abril '!S123+'Mayo '!S123+Junio!S123+Julio!S123+Agosto!S123+Septiembre!S123+'Octubre '!S123+Noviembre!S123+'Diciembre '!S123</f>
        <v>0</v>
      </c>
      <c r="T123" s="30">
        <f>+Enero!T123+Febrero!T123+'Marzo '!T123+'Abril '!T123+'Mayo '!T123+Junio!T123+Julio!T123+Agosto!T123+Septiembre!T123+'Octubre '!T123+Noviembre!T123+'Diciembre '!T123</f>
        <v>0</v>
      </c>
      <c r="U123" s="30">
        <f>+Enero!U123+Febrero!U123+'Marzo '!U123+'Abril '!U123+'Mayo '!U123+Junio!U123+Julio!U123+Agosto!U123+Septiembre!U123+'Octubre '!U123+Noviembre!U123+'Diciembre '!U123</f>
        <v>0</v>
      </c>
      <c r="V123" s="30">
        <f>+Enero!V123+Febrero!V123+'Marzo '!V123+'Abril '!V123+'Mayo '!V123+Junio!V123+Julio!V123+Agosto!V123+Septiembre!V123+'Octubre '!V123+Noviembre!V123+'Diciembre '!V123</f>
        <v>0</v>
      </c>
      <c r="W123" s="30">
        <f>+Enero!W123+Febrero!W123+'Marzo '!W123+'Abril '!W123+'Mayo '!W123+Junio!W123+Julio!W123+Agosto!W123+Septiembre!W123+'Octubre '!W123+Noviembre!W123+'Diciembre '!W123</f>
        <v>0</v>
      </c>
      <c r="X123" s="36">
        <f t="shared" si="38"/>
        <v>0</v>
      </c>
      <c r="Y123" s="30">
        <f>+Enero!Y123+Febrero!Y123+'Marzo '!Y123+'Abril '!Y123+'Mayo '!Y123+Junio!Y123+Julio!Y123+Agosto!Y123+Septiembre!Y123+'Octubre '!Y123+Noviembre!Y123+'Diciembre '!Y123</f>
        <v>0</v>
      </c>
      <c r="Z123" s="30">
        <f>+Enero!Z123+Febrero!Z123+'Marzo '!Z123+'Abril '!Z123+'Mayo '!Z123+Junio!Z123+Julio!Z123+Agosto!Z123+Septiembre!Z123+'Octubre '!Z123+Noviembre!Z123+'Diciembre '!Z123</f>
        <v>0</v>
      </c>
      <c r="AA123" s="30">
        <f>+Enero!AA123+Febrero!AA123+'Marzo '!AA123+'Abril '!AA123+'Mayo '!AA123+Junio!AA123+Julio!AA123+Agosto!AA123+Septiembre!AA123+'Octubre '!AA123+Noviembre!AA123+'Diciembre '!AA123</f>
        <v>0</v>
      </c>
      <c r="AB123" s="38">
        <f t="shared" si="39"/>
        <v>0</v>
      </c>
      <c r="AC123" s="30">
        <f>+Enero!AC123+Febrero!AC123+'Marzo '!AC123+'Abril '!AC123+'Mayo '!AC123+Junio!AC123+Julio!AC123+Agosto!AC123+Septiembre!AC123+'Octubre '!AC123+Noviembre!AC123+'Diciembre '!AC123</f>
        <v>0</v>
      </c>
      <c r="AD123" s="30">
        <f>+Enero!AD123+Febrero!AD123+'Marzo '!AD123+'Abril '!AD123+'Mayo '!AD123+Junio!AD123+Julio!AD123+Agosto!AD123+Septiembre!AD123+'Octubre '!AD123+Noviembre!AD123+'Diciembre '!AD123</f>
        <v>0</v>
      </c>
      <c r="AE123" s="30">
        <f>+Enero!AE123+Febrero!AE123+'Marzo '!AE123+'Abril '!AE123+'Mayo '!AE123+Junio!AE123+Julio!AE123+Agosto!AE123+Septiembre!AE123+'Octubre '!AE123+Noviembre!AE123+'Diciembre '!AE123</f>
        <v>0</v>
      </c>
      <c r="AF123" s="30">
        <f>+Enero!AF123+Febrero!AF123+'Marzo '!AF123+'Abril '!AF123+'Mayo '!AF123+Junio!AF123+Julio!AF123+Agosto!AF123+Septiembre!AF123+'Octubre '!AF123+Noviembre!AF123+'Diciembre '!AF123</f>
        <v>0</v>
      </c>
      <c r="AG123" s="30">
        <f>+Enero!AG123+Febrero!AG123+'Marzo '!AG123+'Abril '!AG123+'Mayo '!AG123+Junio!AG123+Julio!AG123+Agosto!AG123+Septiembre!AG123+'Octubre '!AG123+Noviembre!AG123+'Diciembre '!AG123</f>
        <v>0</v>
      </c>
      <c r="AH123" s="30">
        <f>+Enero!AH123+Febrero!AH123+'Marzo '!AH123+'Abril '!AH123+'Mayo '!AH123+Junio!AH123+Julio!AH123+Agosto!AH123+Septiembre!AH123+'Octubre '!AH123+Noviembre!AH123+'Diciembre '!AH123</f>
        <v>0</v>
      </c>
      <c r="AI123" s="30">
        <f>+Enero!AI123+Febrero!AI123+'Marzo '!AI123+'Abril '!AI123+'Mayo '!AI123+Junio!AI123+Julio!AI123+Agosto!AI123+Septiembre!AI123+'Octubre '!AI123+Noviembre!AI123+'Diciembre '!AI123</f>
        <v>0</v>
      </c>
      <c r="AJ123" s="30">
        <f>+Enero!AJ123+Febrero!AJ123+'Marzo '!AJ123+'Abril '!AJ123+'Mayo '!AJ123+Junio!AJ123+Julio!AJ123+Agosto!AJ123+Septiembre!AJ123+'Octubre '!AJ123+Noviembre!AJ123+'Diciembre '!AJ123</f>
        <v>0</v>
      </c>
      <c r="AK123" s="30">
        <f>+Enero!AK123+Febrero!AK123+'Marzo '!AK123+'Abril '!AK123+'Mayo '!AK123+Junio!AK123+Julio!AK123+Agosto!AK123+Septiembre!AK123+'Octubre '!AK123+Noviembre!AK123+'Diciembre '!AK123</f>
        <v>0</v>
      </c>
      <c r="AL123" s="142" t="str">
        <f t="shared" si="41"/>
        <v/>
      </c>
      <c r="AM123" s="6"/>
      <c r="AN123" s="114"/>
      <c r="AO123" s="6"/>
      <c r="AP123" s="6"/>
      <c r="AQ123" s="6"/>
      <c r="AR123" s="6"/>
      <c r="AS123" s="6"/>
      <c r="AT123" s="6"/>
      <c r="AU123" s="6"/>
      <c r="BG123" s="6"/>
      <c r="BH123" s="6"/>
      <c r="BI123" s="6"/>
      <c r="BJ123" s="6"/>
      <c r="BK123" s="6"/>
      <c r="BL123" s="6"/>
      <c r="BM123" s="6"/>
      <c r="BN123" s="6"/>
      <c r="BO123" s="6"/>
      <c r="BP123" s="6" t="str">
        <f t="shared" si="42"/>
        <v/>
      </c>
      <c r="BQ123" s="49" t="str">
        <f t="shared" si="43"/>
        <v/>
      </c>
      <c r="BR123" s="49" t="str">
        <f t="shared" si="44"/>
        <v/>
      </c>
      <c r="BS123" s="49"/>
      <c r="BT123" s="49"/>
      <c r="BU123" s="49" t="str">
        <f t="shared" si="45"/>
        <v/>
      </c>
      <c r="BX123" s="15">
        <f t="shared" si="46"/>
        <v>0</v>
      </c>
      <c r="BY123" s="126">
        <f t="shared" si="47"/>
        <v>0</v>
      </c>
      <c r="BZ123" s="126"/>
      <c r="CA123" s="126"/>
      <c r="CB123" s="126">
        <f t="shared" si="48"/>
        <v>0</v>
      </c>
      <c r="CC123" s="6" t="str">
        <f t="shared" si="49"/>
        <v/>
      </c>
    </row>
    <row r="124" spans="1:82" s="15" customFormat="1" ht="15" customHeight="1" x14ac:dyDescent="0.15">
      <c r="A124" s="80" t="s">
        <v>166</v>
      </c>
      <c r="B124" s="81">
        <f t="shared" si="40"/>
        <v>0</v>
      </c>
      <c r="C124" s="30">
        <f>+Enero!C124+Febrero!C124+'Marzo '!C124+'Abril '!C124+'Mayo '!C124+Junio!C124+Julio!C124+Agosto!C124+Septiembre!C124+'Octubre '!C124+Noviembre!C124+'Diciembre '!C124</f>
        <v>0</v>
      </c>
      <c r="D124" s="30">
        <f>+Enero!D124+Febrero!D124+'Marzo '!D124+'Abril '!D124+'Mayo '!D124+Junio!D124+Julio!D124+Agosto!D124+Septiembre!D124+'Octubre '!D124+Noviembre!D124+'Diciembre '!D124</f>
        <v>0</v>
      </c>
      <c r="E124" s="30">
        <f>+Enero!E124+Febrero!E124+'Marzo '!E124+'Abril '!E124+'Mayo '!E124+Junio!E124+Julio!E124+Agosto!E124+Septiembre!E124+'Octubre '!E124+Noviembre!E124+'Diciembre '!E124</f>
        <v>0</v>
      </c>
      <c r="F124" s="30">
        <f>+Enero!F124+Febrero!F124+'Marzo '!F124+'Abril '!F124+'Mayo '!F124+Junio!F124+Julio!F124+Agosto!F124+Septiembre!F124+'Octubre '!F124+Noviembre!F124+'Diciembre '!F124</f>
        <v>0</v>
      </c>
      <c r="G124" s="30">
        <f>+Enero!G124+Febrero!G124+'Marzo '!G124+'Abril '!G124+'Mayo '!G124+Junio!G124+Julio!G124+Agosto!G124+Septiembre!G124+'Octubre '!G124+Noviembre!G124+'Diciembre '!G124</f>
        <v>0</v>
      </c>
      <c r="H124" s="30">
        <f>+Enero!H124+Febrero!H124+'Marzo '!H124+'Abril '!H124+'Mayo '!H124+Junio!H124+Julio!H124+Agosto!H124+Septiembre!H124+'Octubre '!H124+Noviembre!H124+'Diciembre '!H124</f>
        <v>0</v>
      </c>
      <c r="I124" s="30">
        <f>+Enero!I124+Febrero!I124+'Marzo '!I124+'Abril '!I124+'Mayo '!I124+Junio!I124+Julio!I124+Agosto!I124+Septiembre!I124+'Octubre '!I124+Noviembre!I124+'Diciembre '!I124</f>
        <v>0</v>
      </c>
      <c r="J124" s="30">
        <f>+Enero!J124+Febrero!J124+'Marzo '!J124+'Abril '!J124+'Mayo '!J124+Junio!J124+Julio!J124+Agosto!J124+Septiembre!J124+'Octubre '!J124+Noviembre!J124+'Diciembre '!J124</f>
        <v>0</v>
      </c>
      <c r="K124" s="30">
        <f>+Enero!K124+Febrero!K124+'Marzo '!K124+'Abril '!K124+'Mayo '!K124+Junio!K124+Julio!K124+Agosto!K124+Septiembre!K124+'Octubre '!K124+Noviembre!K124+'Diciembre '!K124</f>
        <v>0</v>
      </c>
      <c r="L124" s="30">
        <f>+Enero!L124+Febrero!L124+'Marzo '!L124+'Abril '!L124+'Mayo '!L124+Junio!L124+Julio!L124+Agosto!L124+Septiembre!L124+'Octubre '!L124+Noviembre!L124+'Diciembre '!L124</f>
        <v>0</v>
      </c>
      <c r="M124" s="30">
        <f>+Enero!M124+Febrero!M124+'Marzo '!M124+'Abril '!M124+'Mayo '!M124+Junio!M124+Julio!M124+Agosto!M124+Septiembre!M124+'Octubre '!M124+Noviembre!M124+'Diciembre '!M124</f>
        <v>0</v>
      </c>
      <c r="N124" s="30">
        <f>+Enero!N124+Febrero!N124+'Marzo '!N124+'Abril '!N124+'Mayo '!N124+Junio!N124+Julio!N124+Agosto!N124+Septiembre!N124+'Octubre '!N124+Noviembre!N124+'Diciembre '!N124</f>
        <v>0</v>
      </c>
      <c r="O124" s="30">
        <f>+Enero!O124+Febrero!O124+'Marzo '!O124+'Abril '!O124+'Mayo '!O124+Junio!O124+Julio!O124+Agosto!O124+Septiembre!O124+'Octubre '!O124+Noviembre!O124+'Diciembre '!O124</f>
        <v>0</v>
      </c>
      <c r="P124" s="30">
        <f>+Enero!P124+Febrero!P124+'Marzo '!P124+'Abril '!P124+'Mayo '!P124+Junio!P124+Julio!P124+Agosto!P124+Septiembre!P124+'Octubre '!P124+Noviembre!P124+'Diciembre '!P124</f>
        <v>0</v>
      </c>
      <c r="Q124" s="30">
        <f>+Enero!Q124+Febrero!Q124+'Marzo '!Q124+'Abril '!Q124+'Mayo '!Q124+Junio!Q124+Julio!Q124+Agosto!Q124+Septiembre!Q124+'Octubre '!Q124+Noviembre!Q124+'Diciembre '!Q124</f>
        <v>0</v>
      </c>
      <c r="R124" s="30">
        <f>+Enero!R124+Febrero!R124+'Marzo '!R124+'Abril '!R124+'Mayo '!R124+Junio!R124+Julio!R124+Agosto!R124+Septiembre!R124+'Octubre '!R124+Noviembre!R124+'Diciembre '!R124</f>
        <v>0</v>
      </c>
      <c r="S124" s="30">
        <f>+Enero!S124+Febrero!S124+'Marzo '!S124+'Abril '!S124+'Mayo '!S124+Junio!S124+Julio!S124+Agosto!S124+Septiembre!S124+'Octubre '!S124+Noviembre!S124+'Diciembre '!S124</f>
        <v>0</v>
      </c>
      <c r="T124" s="30">
        <f>+Enero!T124+Febrero!T124+'Marzo '!T124+'Abril '!T124+'Mayo '!T124+Junio!T124+Julio!T124+Agosto!T124+Septiembre!T124+'Octubre '!T124+Noviembre!T124+'Diciembre '!T124</f>
        <v>0</v>
      </c>
      <c r="U124" s="30">
        <f>+Enero!U124+Febrero!U124+'Marzo '!U124+'Abril '!U124+'Mayo '!U124+Junio!U124+Julio!U124+Agosto!U124+Septiembre!U124+'Octubre '!U124+Noviembre!U124+'Diciembre '!U124</f>
        <v>0</v>
      </c>
      <c r="V124" s="30">
        <f>+Enero!V124+Febrero!V124+'Marzo '!V124+'Abril '!V124+'Mayo '!V124+Junio!V124+Julio!V124+Agosto!V124+Septiembre!V124+'Octubre '!V124+Noviembre!V124+'Diciembre '!V124</f>
        <v>0</v>
      </c>
      <c r="W124" s="30">
        <f>+Enero!W124+Febrero!W124+'Marzo '!W124+'Abril '!W124+'Mayo '!W124+Junio!W124+Julio!W124+Agosto!W124+Septiembre!W124+'Octubre '!W124+Noviembre!W124+'Diciembre '!W124</f>
        <v>0</v>
      </c>
      <c r="X124" s="88">
        <f t="shared" si="38"/>
        <v>0</v>
      </c>
      <c r="Y124" s="30">
        <f>+Enero!Y124+Febrero!Y124+'Marzo '!Y124+'Abril '!Y124+'Mayo '!Y124+Junio!Y124+Julio!Y124+Agosto!Y124+Septiembre!Y124+'Octubre '!Y124+Noviembre!Y124+'Diciembre '!Y124</f>
        <v>0</v>
      </c>
      <c r="Z124" s="30">
        <f>+Enero!Z124+Febrero!Z124+'Marzo '!Z124+'Abril '!Z124+'Mayo '!Z124+Junio!Z124+Julio!Z124+Agosto!Z124+Septiembre!Z124+'Octubre '!Z124+Noviembre!Z124+'Diciembre '!Z124</f>
        <v>0</v>
      </c>
      <c r="AA124" s="30">
        <f>+Enero!AA124+Febrero!AA124+'Marzo '!AA124+'Abril '!AA124+'Mayo '!AA124+Junio!AA124+Julio!AA124+Agosto!AA124+Septiembre!AA124+'Octubre '!AA124+Noviembre!AA124+'Diciembre '!AA124</f>
        <v>0</v>
      </c>
      <c r="AB124" s="89">
        <f t="shared" si="39"/>
        <v>0</v>
      </c>
      <c r="AC124" s="30">
        <f>+Enero!AC124+Febrero!AC124+'Marzo '!AC124+'Abril '!AC124+'Mayo '!AC124+Junio!AC124+Julio!AC124+Agosto!AC124+Septiembre!AC124+'Octubre '!AC124+Noviembre!AC124+'Diciembre '!AC124</f>
        <v>0</v>
      </c>
      <c r="AD124" s="30">
        <f>+Enero!AD124+Febrero!AD124+'Marzo '!AD124+'Abril '!AD124+'Mayo '!AD124+Junio!AD124+Julio!AD124+Agosto!AD124+Septiembre!AD124+'Octubre '!AD124+Noviembre!AD124+'Diciembre '!AD124</f>
        <v>0</v>
      </c>
      <c r="AE124" s="30">
        <f>+Enero!AE124+Febrero!AE124+'Marzo '!AE124+'Abril '!AE124+'Mayo '!AE124+Junio!AE124+Julio!AE124+Agosto!AE124+Septiembre!AE124+'Octubre '!AE124+Noviembre!AE124+'Diciembre '!AE124</f>
        <v>0</v>
      </c>
      <c r="AF124" s="30">
        <f>+Enero!AF124+Febrero!AF124+'Marzo '!AF124+'Abril '!AF124+'Mayo '!AF124+Junio!AF124+Julio!AF124+Agosto!AF124+Septiembre!AF124+'Octubre '!AF124+Noviembre!AF124+'Diciembre '!AF124</f>
        <v>0</v>
      </c>
      <c r="AG124" s="30">
        <f>+Enero!AG124+Febrero!AG124+'Marzo '!AG124+'Abril '!AG124+'Mayo '!AG124+Junio!AG124+Julio!AG124+Agosto!AG124+Septiembre!AG124+'Octubre '!AG124+Noviembre!AG124+'Diciembre '!AG124</f>
        <v>0</v>
      </c>
      <c r="AH124" s="30">
        <f>+Enero!AH124+Febrero!AH124+'Marzo '!AH124+'Abril '!AH124+'Mayo '!AH124+Junio!AH124+Julio!AH124+Agosto!AH124+Septiembre!AH124+'Octubre '!AH124+Noviembre!AH124+'Diciembre '!AH124</f>
        <v>0</v>
      </c>
      <c r="AI124" s="30">
        <f>+Enero!AI124+Febrero!AI124+'Marzo '!AI124+'Abril '!AI124+'Mayo '!AI124+Junio!AI124+Julio!AI124+Agosto!AI124+Septiembre!AI124+'Octubre '!AI124+Noviembre!AI124+'Diciembre '!AI124</f>
        <v>0</v>
      </c>
      <c r="AJ124" s="30">
        <f>+Enero!AJ124+Febrero!AJ124+'Marzo '!AJ124+'Abril '!AJ124+'Mayo '!AJ124+Junio!AJ124+Julio!AJ124+Agosto!AJ124+Septiembre!AJ124+'Octubre '!AJ124+Noviembre!AJ124+'Diciembre '!AJ124</f>
        <v>0</v>
      </c>
      <c r="AK124" s="30">
        <f>+Enero!AK124+Febrero!AK124+'Marzo '!AK124+'Abril '!AK124+'Mayo '!AK124+Junio!AK124+Julio!AK124+Agosto!AK124+Septiembre!AK124+'Octubre '!AK124+Noviembre!AK124+'Diciembre '!AK124</f>
        <v>0</v>
      </c>
      <c r="AL124" s="142" t="str">
        <f t="shared" si="41"/>
        <v/>
      </c>
      <c r="AM124" s="6"/>
      <c r="AN124" s="114"/>
      <c r="AO124" s="6"/>
      <c r="AP124" s="6"/>
      <c r="AQ124" s="6"/>
      <c r="AR124" s="6"/>
      <c r="AS124" s="6"/>
      <c r="AT124" s="6"/>
      <c r="AU124" s="6"/>
      <c r="BG124" s="6"/>
      <c r="BH124" s="6"/>
      <c r="BI124" s="6"/>
      <c r="BJ124" s="6"/>
      <c r="BK124" s="6"/>
      <c r="BL124" s="6"/>
      <c r="BM124" s="6"/>
      <c r="BN124" s="6"/>
      <c r="BO124" s="6"/>
      <c r="BP124" s="6" t="str">
        <f t="shared" si="42"/>
        <v/>
      </c>
      <c r="BQ124" s="49" t="str">
        <f t="shared" si="43"/>
        <v/>
      </c>
      <c r="BR124" s="49" t="str">
        <f t="shared" si="44"/>
        <v/>
      </c>
      <c r="BS124" s="49"/>
      <c r="BT124" s="49"/>
      <c r="BU124" s="49" t="str">
        <f t="shared" si="45"/>
        <v/>
      </c>
      <c r="BX124" s="15">
        <f t="shared" si="46"/>
        <v>0</v>
      </c>
      <c r="BY124" s="126">
        <f t="shared" si="47"/>
        <v>0</v>
      </c>
      <c r="BZ124" s="126"/>
      <c r="CA124" s="126"/>
      <c r="CB124" s="126">
        <f t="shared" si="48"/>
        <v>0</v>
      </c>
      <c r="CC124" s="6" t="str">
        <f t="shared" si="49"/>
        <v/>
      </c>
    </row>
    <row r="125" spans="1:82" s="15" customFormat="1" ht="15" customHeight="1" x14ac:dyDescent="0.15">
      <c r="A125" s="24" t="s">
        <v>51</v>
      </c>
      <c r="B125" s="99">
        <f>SUM(B117:B124)</f>
        <v>168</v>
      </c>
      <c r="C125" s="100">
        <f>SUM(C117:C124)</f>
        <v>2</v>
      </c>
      <c r="D125" s="101">
        <f t="shared" ref="D125:AI125" si="50">SUM(D117:D124)</f>
        <v>25</v>
      </c>
      <c r="E125" s="102">
        <f t="shared" si="50"/>
        <v>27</v>
      </c>
      <c r="F125" s="103">
        <f t="shared" si="50"/>
        <v>10</v>
      </c>
      <c r="G125" s="104">
        <f t="shared" si="50"/>
        <v>0</v>
      </c>
      <c r="H125" s="104">
        <f t="shared" si="50"/>
        <v>0</v>
      </c>
      <c r="I125" s="104">
        <f t="shared" si="50"/>
        <v>0</v>
      </c>
      <c r="J125" s="104">
        <f t="shared" si="50"/>
        <v>4</v>
      </c>
      <c r="K125" s="104">
        <f t="shared" si="50"/>
        <v>2</v>
      </c>
      <c r="L125" s="104">
        <f t="shared" si="50"/>
        <v>2</v>
      </c>
      <c r="M125" s="104">
        <f t="shared" si="50"/>
        <v>15</v>
      </c>
      <c r="N125" s="104">
        <f t="shared" si="50"/>
        <v>8</v>
      </c>
      <c r="O125" s="104">
        <f t="shared" si="50"/>
        <v>16</v>
      </c>
      <c r="P125" s="104">
        <f t="shared" si="50"/>
        <v>30</v>
      </c>
      <c r="Q125" s="104">
        <f t="shared" si="50"/>
        <v>13</v>
      </c>
      <c r="R125" s="104">
        <f t="shared" si="50"/>
        <v>11</v>
      </c>
      <c r="S125" s="104">
        <f t="shared" si="50"/>
        <v>3</v>
      </c>
      <c r="T125" s="105">
        <f t="shared" si="50"/>
        <v>54</v>
      </c>
      <c r="U125" s="106">
        <f t="shared" si="50"/>
        <v>114</v>
      </c>
      <c r="V125" s="105">
        <f t="shared" si="50"/>
        <v>117</v>
      </c>
      <c r="W125" s="106">
        <f t="shared" si="50"/>
        <v>51</v>
      </c>
      <c r="X125" s="105">
        <f t="shared" si="50"/>
        <v>59</v>
      </c>
      <c r="Y125" s="105">
        <f t="shared" si="50"/>
        <v>0</v>
      </c>
      <c r="Z125" s="102">
        <f t="shared" si="50"/>
        <v>59</v>
      </c>
      <c r="AA125" s="101">
        <f t="shared" si="50"/>
        <v>0</v>
      </c>
      <c r="AB125" s="100">
        <f t="shared" si="50"/>
        <v>109</v>
      </c>
      <c r="AC125" s="105">
        <f t="shared" si="50"/>
        <v>0</v>
      </c>
      <c r="AD125" s="102">
        <f t="shared" si="50"/>
        <v>109</v>
      </c>
      <c r="AE125" s="101">
        <f t="shared" si="50"/>
        <v>0</v>
      </c>
      <c r="AF125" s="179">
        <f t="shared" si="50"/>
        <v>0</v>
      </c>
      <c r="AG125" s="106">
        <f t="shared" si="50"/>
        <v>0</v>
      </c>
      <c r="AH125" s="100">
        <f t="shared" si="50"/>
        <v>0</v>
      </c>
      <c r="AI125" s="106">
        <f t="shared" si="50"/>
        <v>0</v>
      </c>
      <c r="AJ125" s="100">
        <f>SUM(AJ117:AJ124)</f>
        <v>106</v>
      </c>
      <c r="AK125" s="106">
        <f>SUM(AK117:AK124)</f>
        <v>213</v>
      </c>
      <c r="AL125" s="142" t="str">
        <f t="shared" si="41"/>
        <v/>
      </c>
      <c r="AM125" s="6"/>
      <c r="AN125" s="114"/>
      <c r="AO125" s="6"/>
      <c r="AP125" s="6"/>
      <c r="AQ125" s="6"/>
      <c r="AR125" s="6"/>
      <c r="AS125" s="6"/>
      <c r="AT125" s="6"/>
      <c r="AU125" s="6"/>
      <c r="BG125" s="6"/>
      <c r="BH125" s="6"/>
      <c r="BI125" s="6"/>
      <c r="BJ125" s="6"/>
      <c r="BK125" s="6"/>
      <c r="BL125" s="6"/>
      <c r="BM125" s="6"/>
      <c r="BN125" s="6"/>
      <c r="BO125" s="6"/>
      <c r="BP125" s="6" t="str">
        <f t="shared" si="42"/>
        <v/>
      </c>
      <c r="BQ125" s="49" t="str">
        <f t="shared" si="43"/>
        <v/>
      </c>
      <c r="BR125" s="49" t="str">
        <f t="shared" si="44"/>
        <v/>
      </c>
      <c r="BS125" s="49"/>
      <c r="BT125" s="49"/>
      <c r="BU125" s="49" t="str">
        <f t="shared" si="45"/>
        <v/>
      </c>
      <c r="BX125" s="15">
        <f t="shared" si="46"/>
        <v>0</v>
      </c>
      <c r="BY125" s="126">
        <f t="shared" si="47"/>
        <v>0</v>
      </c>
      <c r="BZ125" s="126"/>
      <c r="CA125" s="126"/>
      <c r="CB125" s="126">
        <f t="shared" si="48"/>
        <v>0</v>
      </c>
      <c r="CC125" s="6">
        <f t="shared" si="49"/>
        <v>0</v>
      </c>
    </row>
    <row r="126" spans="1:82" s="6" customFormat="1" ht="21.75" customHeight="1" x14ac:dyDescent="0.15">
      <c r="A126" s="180" t="s">
        <v>167</v>
      </c>
      <c r="X126" s="181"/>
      <c r="AD126" s="114"/>
      <c r="AE126" s="114"/>
      <c r="AH126" s="114"/>
      <c r="AK126" s="114"/>
      <c r="AP126" s="114"/>
    </row>
    <row r="127" spans="1:82" s="6" customFormat="1" ht="13.5" customHeight="1" x14ac:dyDescent="0.15">
      <c r="A127" s="180" t="s">
        <v>168</v>
      </c>
      <c r="AD127" s="114"/>
      <c r="AE127" s="114"/>
      <c r="AH127" s="114"/>
      <c r="AK127" s="114"/>
      <c r="AP127" s="114"/>
    </row>
    <row r="128" spans="1:82" s="6" customFormat="1" ht="33" customHeight="1" x14ac:dyDescent="0.25">
      <c r="A128" s="182" t="s">
        <v>169</v>
      </c>
      <c r="B128" s="12"/>
      <c r="C128" s="12"/>
      <c r="D128" s="12"/>
      <c r="E128" s="183"/>
      <c r="F128" s="183"/>
      <c r="G128" s="183"/>
      <c r="H128" s="183"/>
      <c r="AD128" s="114"/>
      <c r="AE128" s="114"/>
      <c r="AH128" s="114"/>
      <c r="AK128" s="114"/>
      <c r="AP128" s="114"/>
    </row>
    <row r="129" spans="1:77" s="6" customFormat="1" ht="10.5" customHeight="1" x14ac:dyDescent="0.15">
      <c r="A129" s="238" t="s">
        <v>8</v>
      </c>
      <c r="B129" s="241" t="s">
        <v>24</v>
      </c>
      <c r="C129" s="238" t="s">
        <v>170</v>
      </c>
      <c r="D129" s="244"/>
      <c r="E129" s="244"/>
      <c r="F129" s="244"/>
      <c r="G129" s="244"/>
      <c r="H129" s="244"/>
      <c r="I129" s="244"/>
      <c r="J129" s="244"/>
      <c r="K129" s="244"/>
      <c r="L129" s="244"/>
      <c r="M129" s="244"/>
      <c r="N129" s="244"/>
      <c r="O129" s="244"/>
      <c r="P129" s="244"/>
      <c r="Q129" s="244"/>
      <c r="R129" s="244"/>
      <c r="S129" s="245"/>
      <c r="T129" s="238" t="s">
        <v>171</v>
      </c>
      <c r="U129" s="250"/>
      <c r="V129" s="253" t="s">
        <v>172</v>
      </c>
      <c r="W129" s="245"/>
      <c r="AR129" s="114"/>
      <c r="AS129" s="114"/>
      <c r="AU129" s="114"/>
      <c r="BA129" s="114"/>
    </row>
    <row r="130" spans="1:77" s="6" customFormat="1" x14ac:dyDescent="0.15">
      <c r="A130" s="239"/>
      <c r="B130" s="242"/>
      <c r="C130" s="239"/>
      <c r="D130" s="246"/>
      <c r="E130" s="246"/>
      <c r="F130" s="246"/>
      <c r="G130" s="246"/>
      <c r="H130" s="246"/>
      <c r="I130" s="246"/>
      <c r="J130" s="246"/>
      <c r="K130" s="246"/>
      <c r="L130" s="246"/>
      <c r="M130" s="246"/>
      <c r="N130" s="246"/>
      <c r="O130" s="246"/>
      <c r="P130" s="246"/>
      <c r="Q130" s="246"/>
      <c r="R130" s="246"/>
      <c r="S130" s="247"/>
      <c r="T130" s="239"/>
      <c r="U130" s="251"/>
      <c r="V130" s="254"/>
      <c r="W130" s="247"/>
      <c r="AR130" s="114"/>
      <c r="AS130" s="114"/>
      <c r="AU130" s="114"/>
      <c r="BA130" s="114"/>
    </row>
    <row r="131" spans="1:77" s="6" customFormat="1" ht="27" customHeight="1" x14ac:dyDescent="0.25">
      <c r="A131" s="239"/>
      <c r="B131" s="242"/>
      <c r="C131" s="240"/>
      <c r="D131" s="248"/>
      <c r="E131" s="248"/>
      <c r="F131" s="248"/>
      <c r="G131" s="248"/>
      <c r="H131" s="248"/>
      <c r="I131" s="248"/>
      <c r="J131" s="248"/>
      <c r="K131" s="248"/>
      <c r="L131" s="248"/>
      <c r="M131" s="248"/>
      <c r="N131" s="248"/>
      <c r="O131" s="248"/>
      <c r="P131" s="248"/>
      <c r="Q131" s="248"/>
      <c r="R131" s="248"/>
      <c r="S131" s="249"/>
      <c r="T131" s="240"/>
      <c r="U131" s="252"/>
      <c r="V131" s="255"/>
      <c r="W131" s="249"/>
      <c r="Y131" s="184"/>
      <c r="AR131" s="114"/>
      <c r="AS131" s="114"/>
      <c r="AU131" s="114"/>
      <c r="BA131" s="114"/>
    </row>
    <row r="132" spans="1:77" s="6" customFormat="1" ht="27" customHeight="1" x14ac:dyDescent="0.15">
      <c r="A132" s="240"/>
      <c r="B132" s="243"/>
      <c r="C132" s="17" t="s">
        <v>31</v>
      </c>
      <c r="D132" s="185" t="s">
        <v>32</v>
      </c>
      <c r="E132" s="19" t="s">
        <v>33</v>
      </c>
      <c r="F132" s="19" t="s">
        <v>34</v>
      </c>
      <c r="G132" s="19" t="s">
        <v>35</v>
      </c>
      <c r="H132" s="20" t="s">
        <v>36</v>
      </c>
      <c r="I132" s="20" t="s">
        <v>37</v>
      </c>
      <c r="J132" s="20" t="s">
        <v>38</v>
      </c>
      <c r="K132" s="20" t="s">
        <v>39</v>
      </c>
      <c r="L132" s="20" t="s">
        <v>40</v>
      </c>
      <c r="M132" s="20" t="s">
        <v>41</v>
      </c>
      <c r="N132" s="20" t="s">
        <v>42</v>
      </c>
      <c r="O132" s="20" t="s">
        <v>43</v>
      </c>
      <c r="P132" s="20" t="s">
        <v>44</v>
      </c>
      <c r="Q132" s="20" t="s">
        <v>45</v>
      </c>
      <c r="R132" s="20" t="s">
        <v>46</v>
      </c>
      <c r="S132" s="21" t="s">
        <v>47</v>
      </c>
      <c r="T132" s="17" t="s">
        <v>49</v>
      </c>
      <c r="U132" s="186" t="s">
        <v>50</v>
      </c>
      <c r="V132" s="187" t="s">
        <v>22</v>
      </c>
      <c r="W132" s="22" t="s">
        <v>23</v>
      </c>
      <c r="AR132" s="114"/>
      <c r="AS132" s="114"/>
      <c r="AU132" s="114"/>
      <c r="BA132" s="114"/>
    </row>
    <row r="133" spans="1:77" s="6" customFormat="1" ht="13.5" customHeight="1" x14ac:dyDescent="0.15">
      <c r="A133" s="28" t="s">
        <v>57</v>
      </c>
      <c r="B133" s="29">
        <f t="shared" ref="B133:B174" si="51">SUM(C133:S133)</f>
        <v>0</v>
      </c>
      <c r="C133" s="30">
        <f>+Enero!C133+Febrero!C133+'Marzo '!C133+'Abril '!C133+'Mayo '!C133+Junio!C133+Julio!C133+Agosto!C133+Septiembre!C133+'Octubre '!C133+Noviembre!C133+'Diciembre '!C133</f>
        <v>0</v>
      </c>
      <c r="D133" s="30">
        <f>+Enero!D133+Febrero!D133+'Marzo '!D133+'Abril '!D133+'Mayo '!D133+Junio!D133+Julio!D133+Agosto!D133+Septiembre!D133+'Octubre '!D133+Noviembre!D133+'Diciembre '!D133</f>
        <v>0</v>
      </c>
      <c r="E133" s="30">
        <f>+Enero!E133+Febrero!E133+'Marzo '!E133+'Abril '!E133+'Mayo '!E133+Junio!E133+Julio!E133+Agosto!E133+Septiembre!E133+'Octubre '!E133+Noviembre!E133+'Diciembre '!E133</f>
        <v>0</v>
      </c>
      <c r="F133" s="30">
        <f>+Enero!F133+Febrero!F133+'Marzo '!F133+'Abril '!F133+'Mayo '!F133+Junio!F133+Julio!F133+Agosto!F133+Septiembre!F133+'Octubre '!F133+Noviembre!F133+'Diciembre '!F133</f>
        <v>0</v>
      </c>
      <c r="G133" s="30">
        <f>+Enero!G133+Febrero!G133+'Marzo '!G133+'Abril '!G133+'Mayo '!G133+Junio!G133+Julio!G133+Agosto!G133+Septiembre!G133+'Octubre '!G133+Noviembre!G133+'Diciembre '!G133</f>
        <v>0</v>
      </c>
      <c r="H133" s="30">
        <f>+Enero!H133+Febrero!H133+'Marzo '!H133+'Abril '!H133+'Mayo '!H133+Junio!H133+Julio!H133+Agosto!H133+Septiembre!H133+'Octubre '!H133+Noviembre!H133+'Diciembre '!H133</f>
        <v>0</v>
      </c>
      <c r="I133" s="30">
        <f>+Enero!I133+Febrero!I133+'Marzo '!I133+'Abril '!I133+'Mayo '!I133+Junio!I133+Julio!I133+Agosto!I133+Septiembre!I133+'Octubre '!I133+Noviembre!I133+'Diciembre '!I133</f>
        <v>0</v>
      </c>
      <c r="J133" s="30">
        <f>+Enero!J133+Febrero!J133+'Marzo '!J133+'Abril '!J133+'Mayo '!J133+Junio!J133+Julio!J133+Agosto!J133+Septiembre!J133+'Octubre '!J133+Noviembre!J133+'Diciembre '!J133</f>
        <v>0</v>
      </c>
      <c r="K133" s="30">
        <f>+Enero!K133+Febrero!K133+'Marzo '!K133+'Abril '!K133+'Mayo '!K133+Junio!K133+Julio!K133+Agosto!K133+Septiembre!K133+'Octubre '!K133+Noviembre!K133+'Diciembre '!K133</f>
        <v>0</v>
      </c>
      <c r="L133" s="30">
        <f>+Enero!L133+Febrero!L133+'Marzo '!L133+'Abril '!L133+'Mayo '!L133+Junio!L133+Julio!L133+Agosto!L133+Septiembre!L133+'Octubre '!L133+Noviembre!L133+'Diciembre '!L133</f>
        <v>0</v>
      </c>
      <c r="M133" s="30">
        <f>+Enero!M133+Febrero!M133+'Marzo '!M133+'Abril '!M133+'Mayo '!M133+Junio!M133+Julio!M133+Agosto!M133+Septiembre!M133+'Octubre '!M133+Noviembre!M133+'Diciembre '!M133</f>
        <v>0</v>
      </c>
      <c r="N133" s="30">
        <f>+Enero!N133+Febrero!N133+'Marzo '!N133+'Abril '!N133+'Mayo '!N133+Junio!N133+Julio!N133+Agosto!N133+Septiembre!N133+'Octubre '!N133+Noviembre!N133+'Diciembre '!N133</f>
        <v>0</v>
      </c>
      <c r="O133" s="30">
        <f>+Enero!O133+Febrero!O133+'Marzo '!O133+'Abril '!O133+'Mayo '!O133+Junio!O133+Julio!O133+Agosto!O133+Septiembre!O133+'Octubre '!O133+Noviembre!O133+'Diciembre '!O133</f>
        <v>0</v>
      </c>
      <c r="P133" s="30">
        <f>+Enero!P133+Febrero!P133+'Marzo '!P133+'Abril '!P133+'Mayo '!P133+Junio!P133+Julio!P133+Agosto!P133+Septiembre!P133+'Octubre '!P133+Noviembre!P133+'Diciembre '!P133</f>
        <v>0</v>
      </c>
      <c r="Q133" s="30">
        <f>+Enero!Q133+Febrero!Q133+'Marzo '!Q133+'Abril '!Q133+'Mayo '!Q133+Junio!Q133+Julio!Q133+Agosto!Q133+Septiembre!Q133+'Octubre '!Q133+Noviembre!Q133+'Diciembre '!Q133</f>
        <v>0</v>
      </c>
      <c r="R133" s="30">
        <f>+Enero!R133+Febrero!R133+'Marzo '!R133+'Abril '!R133+'Mayo '!R133+Junio!R133+Julio!R133+Agosto!R133+Septiembre!R133+'Octubre '!R133+Noviembre!R133+'Diciembre '!R133</f>
        <v>0</v>
      </c>
      <c r="S133" s="30">
        <f>+Enero!S133+Febrero!S133+'Marzo '!S133+'Abril '!S133+'Mayo '!S133+Junio!S133+Julio!S133+Agosto!S133+Septiembre!S133+'Octubre '!S133+Noviembre!S133+'Diciembre '!S133</f>
        <v>0</v>
      </c>
      <c r="T133" s="30">
        <f>+Enero!T133+Febrero!T133+'Marzo '!T133+'Abril '!T133+'Mayo '!T133+Junio!T133+Julio!T133+Agosto!T133+Septiembre!T133+'Octubre '!T133+Noviembre!T133+'Diciembre '!T133</f>
        <v>0</v>
      </c>
      <c r="U133" s="30">
        <f>+Enero!U133+Febrero!U133+'Marzo '!U133+'Abril '!U133+'Mayo '!U133+Junio!U133+Julio!U133+Agosto!U133+Septiembre!U133+'Octubre '!U133+Noviembre!U133+'Diciembre '!U133</f>
        <v>0</v>
      </c>
      <c r="V133" s="30">
        <f>+Enero!V133+Febrero!V133+'Marzo '!V133+'Abril '!V133+'Mayo '!V133+Junio!V133+Julio!V133+Agosto!V133+Septiembre!V133+'Octubre '!V133+Noviembre!V133+'Diciembre '!V133</f>
        <v>0</v>
      </c>
      <c r="W133" s="30">
        <f>+Enero!W133+Febrero!W133+'Marzo '!W133+'Abril '!W133+'Mayo '!W133+Junio!W133+Julio!W133+Agosto!W133+Septiembre!W133+'Octubre '!W133+Noviembre!W133+'Diciembre '!W133</f>
        <v>0</v>
      </c>
      <c r="X133" s="142" t="str">
        <f>+BQ133</f>
        <v/>
      </c>
      <c r="AR133" s="114"/>
      <c r="AS133" s="114"/>
      <c r="AU133" s="114"/>
      <c r="BA133" s="114"/>
      <c r="BQ133" s="49" t="str">
        <f>IF($B133&lt;&gt;($T133+$U133)," El número de consultas según sexo NO puede ser diferente al Total.","")</f>
        <v/>
      </c>
      <c r="BY133" s="126">
        <f>IF($B133&lt;&gt;($T133+$U133),1,0)</f>
        <v>0</v>
      </c>
    </row>
    <row r="134" spans="1:77" s="6" customFormat="1" ht="13.5" customHeight="1" x14ac:dyDescent="0.15">
      <c r="A134" s="55" t="s">
        <v>58</v>
      </c>
      <c r="B134" s="29">
        <f t="shared" si="51"/>
        <v>0</v>
      </c>
      <c r="C134" s="30">
        <f>+Enero!C134+Febrero!C134+'Marzo '!C134+'Abril '!C134+'Mayo '!C134+Junio!C134+Julio!C134+Agosto!C134+Septiembre!C134+'Octubre '!C134+Noviembre!C134+'Diciembre '!C134</f>
        <v>0</v>
      </c>
      <c r="D134" s="30">
        <f>+Enero!D134+Febrero!D134+'Marzo '!D134+'Abril '!D134+'Mayo '!D134+Junio!D134+Julio!D134+Agosto!D134+Septiembre!D134+'Octubre '!D134+Noviembre!D134+'Diciembre '!D134</f>
        <v>0</v>
      </c>
      <c r="E134" s="30">
        <f>+Enero!E134+Febrero!E134+'Marzo '!E134+'Abril '!E134+'Mayo '!E134+Junio!E134+Julio!E134+Agosto!E134+Septiembre!E134+'Octubre '!E134+Noviembre!E134+'Diciembre '!E134</f>
        <v>0</v>
      </c>
      <c r="F134" s="30">
        <f>+Enero!F134+Febrero!F134+'Marzo '!F134+'Abril '!F134+'Mayo '!F134+Junio!F134+Julio!F134+Agosto!F134+Septiembre!F134+'Octubre '!F134+Noviembre!F134+'Diciembre '!F134</f>
        <v>0</v>
      </c>
      <c r="G134" s="30">
        <f>+Enero!G134+Febrero!G134+'Marzo '!G134+'Abril '!G134+'Mayo '!G134+Junio!G134+Julio!G134+Agosto!G134+Septiembre!G134+'Octubre '!G134+Noviembre!G134+'Diciembre '!G134</f>
        <v>0</v>
      </c>
      <c r="H134" s="30">
        <f>+Enero!H134+Febrero!H134+'Marzo '!H134+'Abril '!H134+'Mayo '!H134+Junio!H134+Julio!H134+Agosto!H134+Septiembre!H134+'Octubre '!H134+Noviembre!H134+'Diciembre '!H134</f>
        <v>0</v>
      </c>
      <c r="I134" s="30">
        <f>+Enero!I134+Febrero!I134+'Marzo '!I134+'Abril '!I134+'Mayo '!I134+Junio!I134+Julio!I134+Agosto!I134+Septiembre!I134+'Octubre '!I134+Noviembre!I134+'Diciembre '!I134</f>
        <v>0</v>
      </c>
      <c r="J134" s="30">
        <f>+Enero!J134+Febrero!J134+'Marzo '!J134+'Abril '!J134+'Mayo '!J134+Junio!J134+Julio!J134+Agosto!J134+Septiembre!J134+'Octubre '!J134+Noviembre!J134+'Diciembre '!J134</f>
        <v>0</v>
      </c>
      <c r="K134" s="30">
        <f>+Enero!K134+Febrero!K134+'Marzo '!K134+'Abril '!K134+'Mayo '!K134+Junio!K134+Julio!K134+Agosto!K134+Septiembre!K134+'Octubre '!K134+Noviembre!K134+'Diciembre '!K134</f>
        <v>0</v>
      </c>
      <c r="L134" s="30">
        <f>+Enero!L134+Febrero!L134+'Marzo '!L134+'Abril '!L134+'Mayo '!L134+Junio!L134+Julio!L134+Agosto!L134+Septiembre!L134+'Octubre '!L134+Noviembre!L134+'Diciembre '!L134</f>
        <v>0</v>
      </c>
      <c r="M134" s="30">
        <f>+Enero!M134+Febrero!M134+'Marzo '!M134+'Abril '!M134+'Mayo '!M134+Junio!M134+Julio!M134+Agosto!M134+Septiembre!M134+'Octubre '!M134+Noviembre!M134+'Diciembre '!M134</f>
        <v>0</v>
      </c>
      <c r="N134" s="30">
        <f>+Enero!N134+Febrero!N134+'Marzo '!N134+'Abril '!N134+'Mayo '!N134+Junio!N134+Julio!N134+Agosto!N134+Septiembre!N134+'Octubre '!N134+Noviembre!N134+'Diciembre '!N134</f>
        <v>0</v>
      </c>
      <c r="O134" s="30">
        <f>+Enero!O134+Febrero!O134+'Marzo '!O134+'Abril '!O134+'Mayo '!O134+Junio!O134+Julio!O134+Agosto!O134+Septiembre!O134+'Octubre '!O134+Noviembre!O134+'Diciembre '!O134</f>
        <v>0</v>
      </c>
      <c r="P134" s="30">
        <f>+Enero!P134+Febrero!P134+'Marzo '!P134+'Abril '!P134+'Mayo '!P134+Junio!P134+Julio!P134+Agosto!P134+Septiembre!P134+'Octubre '!P134+Noviembre!P134+'Diciembre '!P134</f>
        <v>0</v>
      </c>
      <c r="Q134" s="30">
        <f>+Enero!Q134+Febrero!Q134+'Marzo '!Q134+'Abril '!Q134+'Mayo '!Q134+Junio!Q134+Julio!Q134+Agosto!Q134+Septiembre!Q134+'Octubre '!Q134+Noviembre!Q134+'Diciembre '!Q134</f>
        <v>0</v>
      </c>
      <c r="R134" s="30">
        <f>+Enero!R134+Febrero!R134+'Marzo '!R134+'Abril '!R134+'Mayo '!R134+Junio!R134+Julio!R134+Agosto!R134+Septiembre!R134+'Octubre '!R134+Noviembre!R134+'Diciembre '!R134</f>
        <v>0</v>
      </c>
      <c r="S134" s="30">
        <f>+Enero!S134+Febrero!S134+'Marzo '!S134+'Abril '!S134+'Mayo '!S134+Junio!S134+Julio!S134+Agosto!S134+Septiembre!S134+'Octubre '!S134+Noviembre!S134+'Diciembre '!S134</f>
        <v>0</v>
      </c>
      <c r="T134" s="30">
        <f>+Enero!T134+Febrero!T134+'Marzo '!T134+'Abril '!T134+'Mayo '!T134+Junio!T134+Julio!T134+Agosto!T134+Septiembre!T134+'Octubre '!T134+Noviembre!T134+'Diciembre '!T134</f>
        <v>0</v>
      </c>
      <c r="U134" s="30">
        <f>+Enero!U134+Febrero!U134+'Marzo '!U134+'Abril '!U134+'Mayo '!U134+Junio!U134+Julio!U134+Agosto!U134+Septiembre!U134+'Octubre '!U134+Noviembre!U134+'Diciembre '!U134</f>
        <v>0</v>
      </c>
      <c r="V134" s="30">
        <f>+Enero!V134+Febrero!V134+'Marzo '!V134+'Abril '!V134+'Mayo '!V134+Junio!V134+Julio!V134+Agosto!V134+Septiembre!V134+'Octubre '!V134+Noviembre!V134+'Diciembre '!V134</f>
        <v>0</v>
      </c>
      <c r="W134" s="30">
        <f>+Enero!W134+Febrero!W134+'Marzo '!W134+'Abril '!W134+'Mayo '!W134+Junio!W134+Julio!W134+Agosto!W134+Septiembre!W134+'Octubre '!W134+Noviembre!W134+'Diciembre '!W134</f>
        <v>0</v>
      </c>
      <c r="X134" s="142" t="str">
        <f t="shared" ref="X134:X175" si="52">+BQ134</f>
        <v/>
      </c>
      <c r="AR134" s="114"/>
      <c r="AS134" s="114"/>
      <c r="AU134" s="114"/>
      <c r="BA134" s="114"/>
      <c r="BQ134" s="49" t="str">
        <f t="shared" ref="BQ134:BQ175" si="53">IF($B134&lt;&gt;($T134+$U134)," El número de consultas según sexo NO puede ser diferente al Total.","")</f>
        <v/>
      </c>
      <c r="BY134" s="126">
        <f t="shared" ref="BY134:BY175" si="54">IF($B134&lt;&gt;($T134+$U134),1,0)</f>
        <v>0</v>
      </c>
    </row>
    <row r="135" spans="1:77" s="6" customFormat="1" ht="13.5" customHeight="1" x14ac:dyDescent="0.15">
      <c r="A135" s="55" t="s">
        <v>60</v>
      </c>
      <c r="B135" s="29">
        <f t="shared" si="51"/>
        <v>0</v>
      </c>
      <c r="C135" s="30">
        <f>+Enero!C135+Febrero!C135+'Marzo '!C135+'Abril '!C135+'Mayo '!C135+Junio!C135+Julio!C135+Agosto!C135+Septiembre!C135+'Octubre '!C135+Noviembre!C135+'Diciembre '!C135</f>
        <v>0</v>
      </c>
      <c r="D135" s="30">
        <f>+Enero!D135+Febrero!D135+'Marzo '!D135+'Abril '!D135+'Mayo '!D135+Junio!D135+Julio!D135+Agosto!D135+Septiembre!D135+'Octubre '!D135+Noviembre!D135+'Diciembre '!D135</f>
        <v>0</v>
      </c>
      <c r="E135" s="30">
        <f>+Enero!E135+Febrero!E135+'Marzo '!E135+'Abril '!E135+'Mayo '!E135+Junio!E135+Julio!E135+Agosto!E135+Septiembre!E135+'Octubre '!E135+Noviembre!E135+'Diciembre '!E135</f>
        <v>0</v>
      </c>
      <c r="F135" s="30">
        <f>+Enero!F135+Febrero!F135+'Marzo '!F135+'Abril '!F135+'Mayo '!F135+Junio!F135+Julio!F135+Agosto!F135+Septiembre!F135+'Octubre '!F135+Noviembre!F135+'Diciembre '!F135</f>
        <v>0</v>
      </c>
      <c r="G135" s="30">
        <f>+Enero!G135+Febrero!G135+'Marzo '!G135+'Abril '!G135+'Mayo '!G135+Junio!G135+Julio!G135+Agosto!G135+Septiembre!G135+'Octubre '!G135+Noviembre!G135+'Diciembre '!G135</f>
        <v>0</v>
      </c>
      <c r="H135" s="30">
        <f>+Enero!H135+Febrero!H135+'Marzo '!H135+'Abril '!H135+'Mayo '!H135+Junio!H135+Julio!H135+Agosto!H135+Septiembre!H135+'Octubre '!H135+Noviembre!H135+'Diciembre '!H135</f>
        <v>0</v>
      </c>
      <c r="I135" s="30">
        <f>+Enero!I135+Febrero!I135+'Marzo '!I135+'Abril '!I135+'Mayo '!I135+Junio!I135+Julio!I135+Agosto!I135+Septiembre!I135+'Octubre '!I135+Noviembre!I135+'Diciembre '!I135</f>
        <v>0</v>
      </c>
      <c r="J135" s="30">
        <f>+Enero!J135+Febrero!J135+'Marzo '!J135+'Abril '!J135+'Mayo '!J135+Junio!J135+Julio!J135+Agosto!J135+Septiembre!J135+'Octubre '!J135+Noviembre!J135+'Diciembre '!J135</f>
        <v>0</v>
      </c>
      <c r="K135" s="30">
        <f>+Enero!K135+Febrero!K135+'Marzo '!K135+'Abril '!K135+'Mayo '!K135+Junio!K135+Julio!K135+Agosto!K135+Septiembre!K135+'Octubre '!K135+Noviembre!K135+'Diciembre '!K135</f>
        <v>0</v>
      </c>
      <c r="L135" s="30">
        <f>+Enero!L135+Febrero!L135+'Marzo '!L135+'Abril '!L135+'Mayo '!L135+Junio!L135+Julio!L135+Agosto!L135+Septiembre!L135+'Octubre '!L135+Noviembre!L135+'Diciembre '!L135</f>
        <v>0</v>
      </c>
      <c r="M135" s="30">
        <f>+Enero!M135+Febrero!M135+'Marzo '!M135+'Abril '!M135+'Mayo '!M135+Junio!M135+Julio!M135+Agosto!M135+Septiembre!M135+'Octubre '!M135+Noviembre!M135+'Diciembre '!M135</f>
        <v>0</v>
      </c>
      <c r="N135" s="30">
        <f>+Enero!N135+Febrero!N135+'Marzo '!N135+'Abril '!N135+'Mayo '!N135+Junio!N135+Julio!N135+Agosto!N135+Septiembre!N135+'Octubre '!N135+Noviembre!N135+'Diciembre '!N135</f>
        <v>0</v>
      </c>
      <c r="O135" s="30">
        <f>+Enero!O135+Febrero!O135+'Marzo '!O135+'Abril '!O135+'Mayo '!O135+Junio!O135+Julio!O135+Agosto!O135+Septiembre!O135+'Octubre '!O135+Noviembre!O135+'Diciembre '!O135</f>
        <v>0</v>
      </c>
      <c r="P135" s="30">
        <f>+Enero!P135+Febrero!P135+'Marzo '!P135+'Abril '!P135+'Mayo '!P135+Junio!P135+Julio!P135+Agosto!P135+Septiembre!P135+'Octubre '!P135+Noviembre!P135+'Diciembre '!P135</f>
        <v>0</v>
      </c>
      <c r="Q135" s="30">
        <f>+Enero!Q135+Febrero!Q135+'Marzo '!Q135+'Abril '!Q135+'Mayo '!Q135+Junio!Q135+Julio!Q135+Agosto!Q135+Septiembre!Q135+'Octubre '!Q135+Noviembre!Q135+'Diciembre '!Q135</f>
        <v>0</v>
      </c>
      <c r="R135" s="30">
        <f>+Enero!R135+Febrero!R135+'Marzo '!R135+'Abril '!R135+'Mayo '!R135+Junio!R135+Julio!R135+Agosto!R135+Septiembre!R135+'Octubre '!R135+Noviembre!R135+'Diciembre '!R135</f>
        <v>0</v>
      </c>
      <c r="S135" s="30">
        <f>+Enero!S135+Febrero!S135+'Marzo '!S135+'Abril '!S135+'Mayo '!S135+Junio!S135+Julio!S135+Agosto!S135+Septiembre!S135+'Octubre '!S135+Noviembre!S135+'Diciembre '!S135</f>
        <v>0</v>
      </c>
      <c r="T135" s="30">
        <f>+Enero!T135+Febrero!T135+'Marzo '!T135+'Abril '!T135+'Mayo '!T135+Junio!T135+Julio!T135+Agosto!T135+Septiembre!T135+'Octubre '!T135+Noviembre!T135+'Diciembre '!T135</f>
        <v>0</v>
      </c>
      <c r="U135" s="30">
        <f>+Enero!U135+Febrero!U135+'Marzo '!U135+'Abril '!U135+'Mayo '!U135+Junio!U135+Julio!U135+Agosto!U135+Septiembre!U135+'Octubre '!U135+Noviembre!U135+'Diciembre '!U135</f>
        <v>0</v>
      </c>
      <c r="V135" s="30">
        <f>+Enero!V135+Febrero!V135+'Marzo '!V135+'Abril '!V135+'Mayo '!V135+Junio!V135+Julio!V135+Agosto!V135+Septiembre!V135+'Octubre '!V135+Noviembre!V135+'Diciembre '!V135</f>
        <v>0</v>
      </c>
      <c r="W135" s="30">
        <f>+Enero!W135+Febrero!W135+'Marzo '!W135+'Abril '!W135+'Mayo '!W135+Junio!W135+Julio!W135+Agosto!W135+Septiembre!W135+'Octubre '!W135+Noviembre!W135+'Diciembre '!W135</f>
        <v>0</v>
      </c>
      <c r="X135" s="142" t="str">
        <f t="shared" si="52"/>
        <v/>
      </c>
      <c r="AR135" s="114"/>
      <c r="AS135" s="114"/>
      <c r="AU135" s="114"/>
      <c r="BA135" s="114"/>
      <c r="BQ135" s="49" t="str">
        <f t="shared" si="53"/>
        <v/>
      </c>
      <c r="BY135" s="126">
        <f t="shared" si="54"/>
        <v>0</v>
      </c>
    </row>
    <row r="136" spans="1:77" s="6" customFormat="1" ht="13.5" customHeight="1" x14ac:dyDescent="0.15">
      <c r="A136" s="55" t="s">
        <v>61</v>
      </c>
      <c r="B136" s="29">
        <f t="shared" si="51"/>
        <v>0</v>
      </c>
      <c r="C136" s="30">
        <f>+Enero!C136+Febrero!C136+'Marzo '!C136+'Abril '!C136+'Mayo '!C136+Junio!C136+Julio!C136+Agosto!C136+Septiembre!C136+'Octubre '!C136+Noviembre!C136+'Diciembre '!C136</f>
        <v>0</v>
      </c>
      <c r="D136" s="30">
        <f>+Enero!D136+Febrero!D136+'Marzo '!D136+'Abril '!D136+'Mayo '!D136+Junio!D136+Julio!D136+Agosto!D136+Septiembre!D136+'Octubre '!D136+Noviembre!D136+'Diciembre '!D136</f>
        <v>0</v>
      </c>
      <c r="E136" s="30">
        <f>+Enero!E136+Febrero!E136+'Marzo '!E136+'Abril '!E136+'Mayo '!E136+Junio!E136+Julio!E136+Agosto!E136+Septiembre!E136+'Octubre '!E136+Noviembre!E136+'Diciembre '!E136</f>
        <v>0</v>
      </c>
      <c r="F136" s="30">
        <f>+Enero!F136+Febrero!F136+'Marzo '!F136+'Abril '!F136+'Mayo '!F136+Junio!F136+Julio!F136+Agosto!F136+Septiembre!F136+'Octubre '!F136+Noviembre!F136+'Diciembre '!F136</f>
        <v>0</v>
      </c>
      <c r="G136" s="30">
        <f>+Enero!G136+Febrero!G136+'Marzo '!G136+'Abril '!G136+'Mayo '!G136+Junio!G136+Julio!G136+Agosto!G136+Septiembre!G136+'Octubre '!G136+Noviembre!G136+'Diciembre '!G136</f>
        <v>0</v>
      </c>
      <c r="H136" s="30">
        <f>+Enero!H136+Febrero!H136+'Marzo '!H136+'Abril '!H136+'Mayo '!H136+Junio!H136+Julio!H136+Agosto!H136+Septiembre!H136+'Octubre '!H136+Noviembre!H136+'Diciembre '!H136</f>
        <v>0</v>
      </c>
      <c r="I136" s="30">
        <f>+Enero!I136+Febrero!I136+'Marzo '!I136+'Abril '!I136+'Mayo '!I136+Junio!I136+Julio!I136+Agosto!I136+Septiembre!I136+'Octubre '!I136+Noviembre!I136+'Diciembre '!I136</f>
        <v>0</v>
      </c>
      <c r="J136" s="30">
        <f>+Enero!J136+Febrero!J136+'Marzo '!J136+'Abril '!J136+'Mayo '!J136+Junio!J136+Julio!J136+Agosto!J136+Septiembre!J136+'Octubre '!J136+Noviembre!J136+'Diciembre '!J136</f>
        <v>0</v>
      </c>
      <c r="K136" s="30">
        <f>+Enero!K136+Febrero!K136+'Marzo '!K136+'Abril '!K136+'Mayo '!K136+Junio!K136+Julio!K136+Agosto!K136+Septiembre!K136+'Octubre '!K136+Noviembre!K136+'Diciembre '!K136</f>
        <v>0</v>
      </c>
      <c r="L136" s="30">
        <f>+Enero!L136+Febrero!L136+'Marzo '!L136+'Abril '!L136+'Mayo '!L136+Junio!L136+Julio!L136+Agosto!L136+Septiembre!L136+'Octubre '!L136+Noviembre!L136+'Diciembre '!L136</f>
        <v>0</v>
      </c>
      <c r="M136" s="30">
        <f>+Enero!M136+Febrero!M136+'Marzo '!M136+'Abril '!M136+'Mayo '!M136+Junio!M136+Julio!M136+Agosto!M136+Septiembre!M136+'Octubre '!M136+Noviembre!M136+'Diciembre '!M136</f>
        <v>0</v>
      </c>
      <c r="N136" s="30">
        <f>+Enero!N136+Febrero!N136+'Marzo '!N136+'Abril '!N136+'Mayo '!N136+Junio!N136+Julio!N136+Agosto!N136+Septiembre!N136+'Octubre '!N136+Noviembre!N136+'Diciembre '!N136</f>
        <v>0</v>
      </c>
      <c r="O136" s="30">
        <f>+Enero!O136+Febrero!O136+'Marzo '!O136+'Abril '!O136+'Mayo '!O136+Junio!O136+Julio!O136+Agosto!O136+Septiembre!O136+'Octubre '!O136+Noviembre!O136+'Diciembre '!O136</f>
        <v>0</v>
      </c>
      <c r="P136" s="30">
        <f>+Enero!P136+Febrero!P136+'Marzo '!P136+'Abril '!P136+'Mayo '!P136+Junio!P136+Julio!P136+Agosto!P136+Septiembre!P136+'Octubre '!P136+Noviembre!P136+'Diciembre '!P136</f>
        <v>0</v>
      </c>
      <c r="Q136" s="30">
        <f>+Enero!Q136+Febrero!Q136+'Marzo '!Q136+'Abril '!Q136+'Mayo '!Q136+Junio!Q136+Julio!Q136+Agosto!Q136+Septiembre!Q136+'Octubre '!Q136+Noviembre!Q136+'Diciembre '!Q136</f>
        <v>0</v>
      </c>
      <c r="R136" s="30">
        <f>+Enero!R136+Febrero!R136+'Marzo '!R136+'Abril '!R136+'Mayo '!R136+Junio!R136+Julio!R136+Agosto!R136+Septiembre!R136+'Octubre '!R136+Noviembre!R136+'Diciembre '!R136</f>
        <v>0</v>
      </c>
      <c r="S136" s="30">
        <f>+Enero!S136+Febrero!S136+'Marzo '!S136+'Abril '!S136+'Mayo '!S136+Junio!S136+Julio!S136+Agosto!S136+Septiembre!S136+'Octubre '!S136+Noviembre!S136+'Diciembre '!S136</f>
        <v>0</v>
      </c>
      <c r="T136" s="30">
        <f>+Enero!T136+Febrero!T136+'Marzo '!T136+'Abril '!T136+'Mayo '!T136+Junio!T136+Julio!T136+Agosto!T136+Septiembre!T136+'Octubre '!T136+Noviembre!T136+'Diciembre '!T136</f>
        <v>0</v>
      </c>
      <c r="U136" s="30">
        <f>+Enero!U136+Febrero!U136+'Marzo '!U136+'Abril '!U136+'Mayo '!U136+Junio!U136+Julio!U136+Agosto!U136+Septiembre!U136+'Octubre '!U136+Noviembre!U136+'Diciembre '!U136</f>
        <v>0</v>
      </c>
      <c r="V136" s="30">
        <f>+Enero!V136+Febrero!V136+'Marzo '!V136+'Abril '!V136+'Mayo '!V136+Junio!V136+Julio!V136+Agosto!V136+Septiembre!V136+'Octubre '!V136+Noviembre!V136+'Diciembre '!V136</f>
        <v>0</v>
      </c>
      <c r="W136" s="30">
        <f>+Enero!W136+Febrero!W136+'Marzo '!W136+'Abril '!W136+'Mayo '!W136+Junio!W136+Julio!W136+Agosto!W136+Septiembre!W136+'Octubre '!W136+Noviembre!W136+'Diciembre '!W136</f>
        <v>0</v>
      </c>
      <c r="X136" s="142" t="str">
        <f t="shared" si="52"/>
        <v/>
      </c>
      <c r="AR136" s="114"/>
      <c r="AS136" s="114"/>
      <c r="AU136" s="114"/>
      <c r="BA136" s="114"/>
      <c r="BQ136" s="49" t="str">
        <f t="shared" si="53"/>
        <v/>
      </c>
      <c r="BY136" s="126">
        <f t="shared" si="54"/>
        <v>0</v>
      </c>
    </row>
    <row r="137" spans="1:77" s="6" customFormat="1" ht="13.5" customHeight="1" x14ac:dyDescent="0.15">
      <c r="A137" s="55" t="s">
        <v>62</v>
      </c>
      <c r="B137" s="29">
        <f t="shared" si="51"/>
        <v>0</v>
      </c>
      <c r="C137" s="30">
        <f>+Enero!C137+Febrero!C137+'Marzo '!C137+'Abril '!C137+'Mayo '!C137+Junio!C137+Julio!C137+Agosto!C137+Septiembre!C137+'Octubre '!C137+Noviembre!C137+'Diciembre '!C137</f>
        <v>0</v>
      </c>
      <c r="D137" s="30">
        <f>+Enero!D137+Febrero!D137+'Marzo '!D137+'Abril '!D137+'Mayo '!D137+Junio!D137+Julio!D137+Agosto!D137+Septiembre!D137+'Octubre '!D137+Noviembre!D137+'Diciembre '!D137</f>
        <v>0</v>
      </c>
      <c r="E137" s="30">
        <f>+Enero!E137+Febrero!E137+'Marzo '!E137+'Abril '!E137+'Mayo '!E137+Junio!E137+Julio!E137+Agosto!E137+Septiembre!E137+'Octubre '!E137+Noviembre!E137+'Diciembre '!E137</f>
        <v>0</v>
      </c>
      <c r="F137" s="30">
        <f>+Enero!F137+Febrero!F137+'Marzo '!F137+'Abril '!F137+'Mayo '!F137+Junio!F137+Julio!F137+Agosto!F137+Septiembre!F137+'Octubre '!F137+Noviembre!F137+'Diciembre '!F137</f>
        <v>0</v>
      </c>
      <c r="G137" s="30">
        <f>+Enero!G137+Febrero!G137+'Marzo '!G137+'Abril '!G137+'Mayo '!G137+Junio!G137+Julio!G137+Agosto!G137+Septiembre!G137+'Octubre '!G137+Noviembre!G137+'Diciembre '!G137</f>
        <v>0</v>
      </c>
      <c r="H137" s="30">
        <f>+Enero!H137+Febrero!H137+'Marzo '!H137+'Abril '!H137+'Mayo '!H137+Junio!H137+Julio!H137+Agosto!H137+Septiembre!H137+'Octubre '!H137+Noviembre!H137+'Diciembre '!H137</f>
        <v>0</v>
      </c>
      <c r="I137" s="30">
        <f>+Enero!I137+Febrero!I137+'Marzo '!I137+'Abril '!I137+'Mayo '!I137+Junio!I137+Julio!I137+Agosto!I137+Septiembre!I137+'Octubre '!I137+Noviembre!I137+'Diciembre '!I137</f>
        <v>0</v>
      </c>
      <c r="J137" s="30">
        <f>+Enero!J137+Febrero!J137+'Marzo '!J137+'Abril '!J137+'Mayo '!J137+Junio!J137+Julio!J137+Agosto!J137+Septiembre!J137+'Octubre '!J137+Noviembre!J137+'Diciembre '!J137</f>
        <v>0</v>
      </c>
      <c r="K137" s="30">
        <f>+Enero!K137+Febrero!K137+'Marzo '!K137+'Abril '!K137+'Mayo '!K137+Junio!K137+Julio!K137+Agosto!K137+Septiembre!K137+'Octubre '!K137+Noviembre!K137+'Diciembre '!K137</f>
        <v>0</v>
      </c>
      <c r="L137" s="30">
        <f>+Enero!L137+Febrero!L137+'Marzo '!L137+'Abril '!L137+'Mayo '!L137+Junio!L137+Julio!L137+Agosto!L137+Septiembre!L137+'Octubre '!L137+Noviembre!L137+'Diciembre '!L137</f>
        <v>0</v>
      </c>
      <c r="M137" s="30">
        <f>+Enero!M137+Febrero!M137+'Marzo '!M137+'Abril '!M137+'Mayo '!M137+Junio!M137+Julio!M137+Agosto!M137+Septiembre!M137+'Octubre '!M137+Noviembre!M137+'Diciembre '!M137</f>
        <v>0</v>
      </c>
      <c r="N137" s="30">
        <f>+Enero!N137+Febrero!N137+'Marzo '!N137+'Abril '!N137+'Mayo '!N137+Junio!N137+Julio!N137+Agosto!N137+Septiembre!N137+'Octubre '!N137+Noviembre!N137+'Diciembre '!N137</f>
        <v>0</v>
      </c>
      <c r="O137" s="30">
        <f>+Enero!O137+Febrero!O137+'Marzo '!O137+'Abril '!O137+'Mayo '!O137+Junio!O137+Julio!O137+Agosto!O137+Septiembre!O137+'Octubre '!O137+Noviembre!O137+'Diciembre '!O137</f>
        <v>0</v>
      </c>
      <c r="P137" s="30">
        <f>+Enero!P137+Febrero!P137+'Marzo '!P137+'Abril '!P137+'Mayo '!P137+Junio!P137+Julio!P137+Agosto!P137+Septiembre!P137+'Octubre '!P137+Noviembre!P137+'Diciembre '!P137</f>
        <v>0</v>
      </c>
      <c r="Q137" s="30">
        <f>+Enero!Q137+Febrero!Q137+'Marzo '!Q137+'Abril '!Q137+'Mayo '!Q137+Junio!Q137+Julio!Q137+Agosto!Q137+Septiembre!Q137+'Octubre '!Q137+Noviembre!Q137+'Diciembre '!Q137</f>
        <v>0</v>
      </c>
      <c r="R137" s="30">
        <f>+Enero!R137+Febrero!R137+'Marzo '!R137+'Abril '!R137+'Mayo '!R137+Junio!R137+Julio!R137+Agosto!R137+Septiembre!R137+'Octubre '!R137+Noviembre!R137+'Diciembre '!R137</f>
        <v>0</v>
      </c>
      <c r="S137" s="30">
        <f>+Enero!S137+Febrero!S137+'Marzo '!S137+'Abril '!S137+'Mayo '!S137+Junio!S137+Julio!S137+Agosto!S137+Septiembre!S137+'Octubre '!S137+Noviembre!S137+'Diciembre '!S137</f>
        <v>0</v>
      </c>
      <c r="T137" s="30">
        <f>+Enero!T137+Febrero!T137+'Marzo '!T137+'Abril '!T137+'Mayo '!T137+Junio!T137+Julio!T137+Agosto!T137+Septiembre!T137+'Octubre '!T137+Noviembre!T137+'Diciembre '!T137</f>
        <v>0</v>
      </c>
      <c r="U137" s="30">
        <f>+Enero!U137+Febrero!U137+'Marzo '!U137+'Abril '!U137+'Mayo '!U137+Junio!U137+Julio!U137+Agosto!U137+Septiembre!U137+'Octubre '!U137+Noviembre!U137+'Diciembre '!U137</f>
        <v>0</v>
      </c>
      <c r="V137" s="30">
        <f>+Enero!V137+Febrero!V137+'Marzo '!V137+'Abril '!V137+'Mayo '!V137+Junio!V137+Julio!V137+Agosto!V137+Septiembre!V137+'Octubre '!V137+Noviembre!V137+'Diciembre '!V137</f>
        <v>0</v>
      </c>
      <c r="W137" s="30">
        <f>+Enero!W137+Febrero!W137+'Marzo '!W137+'Abril '!W137+'Mayo '!W137+Junio!W137+Julio!W137+Agosto!W137+Septiembre!W137+'Octubre '!W137+Noviembre!W137+'Diciembre '!W137</f>
        <v>0</v>
      </c>
      <c r="X137" s="142" t="str">
        <f t="shared" si="52"/>
        <v/>
      </c>
      <c r="AR137" s="114"/>
      <c r="AS137" s="114"/>
      <c r="AU137" s="114"/>
      <c r="BA137" s="114"/>
      <c r="BQ137" s="49" t="str">
        <f t="shared" si="53"/>
        <v/>
      </c>
      <c r="BY137" s="126">
        <f t="shared" si="54"/>
        <v>0</v>
      </c>
    </row>
    <row r="138" spans="1:77" s="6" customFormat="1" ht="13.5" customHeight="1" x14ac:dyDescent="0.15">
      <c r="A138" s="55" t="s">
        <v>63</v>
      </c>
      <c r="B138" s="29">
        <f t="shared" si="51"/>
        <v>0</v>
      </c>
      <c r="C138" s="30">
        <f>+Enero!C138+Febrero!C138+'Marzo '!C138+'Abril '!C138+'Mayo '!C138+Junio!C138+Julio!C138+Agosto!C138+Septiembre!C138+'Octubre '!C138+Noviembre!C138+'Diciembre '!C138</f>
        <v>0</v>
      </c>
      <c r="D138" s="30">
        <f>+Enero!D138+Febrero!D138+'Marzo '!D138+'Abril '!D138+'Mayo '!D138+Junio!D138+Julio!D138+Agosto!D138+Septiembre!D138+'Octubre '!D138+Noviembre!D138+'Diciembre '!D138</f>
        <v>0</v>
      </c>
      <c r="E138" s="30">
        <f>+Enero!E138+Febrero!E138+'Marzo '!E138+'Abril '!E138+'Mayo '!E138+Junio!E138+Julio!E138+Agosto!E138+Septiembre!E138+'Octubre '!E138+Noviembre!E138+'Diciembre '!E138</f>
        <v>0</v>
      </c>
      <c r="F138" s="30">
        <f>+Enero!F138+Febrero!F138+'Marzo '!F138+'Abril '!F138+'Mayo '!F138+Junio!F138+Julio!F138+Agosto!F138+Septiembre!F138+'Octubre '!F138+Noviembre!F138+'Diciembre '!F138</f>
        <v>0</v>
      </c>
      <c r="G138" s="30">
        <f>+Enero!G138+Febrero!G138+'Marzo '!G138+'Abril '!G138+'Mayo '!G138+Junio!G138+Julio!G138+Agosto!G138+Septiembre!G138+'Octubre '!G138+Noviembre!G138+'Diciembre '!G138</f>
        <v>0</v>
      </c>
      <c r="H138" s="30">
        <f>+Enero!H138+Febrero!H138+'Marzo '!H138+'Abril '!H138+'Mayo '!H138+Junio!H138+Julio!H138+Agosto!H138+Septiembre!H138+'Octubre '!H138+Noviembre!H138+'Diciembre '!H138</f>
        <v>0</v>
      </c>
      <c r="I138" s="30">
        <f>+Enero!I138+Febrero!I138+'Marzo '!I138+'Abril '!I138+'Mayo '!I138+Junio!I138+Julio!I138+Agosto!I138+Septiembre!I138+'Octubre '!I138+Noviembre!I138+'Diciembre '!I138</f>
        <v>0</v>
      </c>
      <c r="J138" s="30">
        <f>+Enero!J138+Febrero!J138+'Marzo '!J138+'Abril '!J138+'Mayo '!J138+Junio!J138+Julio!J138+Agosto!J138+Septiembre!J138+'Octubre '!J138+Noviembre!J138+'Diciembre '!J138</f>
        <v>0</v>
      </c>
      <c r="K138" s="30">
        <f>+Enero!K138+Febrero!K138+'Marzo '!K138+'Abril '!K138+'Mayo '!K138+Junio!K138+Julio!K138+Agosto!K138+Septiembre!K138+'Octubre '!K138+Noviembre!K138+'Diciembre '!K138</f>
        <v>0</v>
      </c>
      <c r="L138" s="30">
        <f>+Enero!L138+Febrero!L138+'Marzo '!L138+'Abril '!L138+'Mayo '!L138+Junio!L138+Julio!L138+Agosto!L138+Septiembre!L138+'Octubre '!L138+Noviembre!L138+'Diciembre '!L138</f>
        <v>0</v>
      </c>
      <c r="M138" s="30">
        <f>+Enero!M138+Febrero!M138+'Marzo '!M138+'Abril '!M138+'Mayo '!M138+Junio!M138+Julio!M138+Agosto!M138+Septiembre!M138+'Octubre '!M138+Noviembre!M138+'Diciembre '!M138</f>
        <v>0</v>
      </c>
      <c r="N138" s="30">
        <f>+Enero!N138+Febrero!N138+'Marzo '!N138+'Abril '!N138+'Mayo '!N138+Junio!N138+Julio!N138+Agosto!N138+Septiembre!N138+'Octubre '!N138+Noviembre!N138+'Diciembre '!N138</f>
        <v>0</v>
      </c>
      <c r="O138" s="30">
        <f>+Enero!O138+Febrero!O138+'Marzo '!O138+'Abril '!O138+'Mayo '!O138+Junio!O138+Julio!O138+Agosto!O138+Septiembre!O138+'Octubre '!O138+Noviembre!O138+'Diciembre '!O138</f>
        <v>0</v>
      </c>
      <c r="P138" s="30">
        <f>+Enero!P138+Febrero!P138+'Marzo '!P138+'Abril '!P138+'Mayo '!P138+Junio!P138+Julio!P138+Agosto!P138+Septiembre!P138+'Octubre '!P138+Noviembre!P138+'Diciembre '!P138</f>
        <v>0</v>
      </c>
      <c r="Q138" s="30">
        <f>+Enero!Q138+Febrero!Q138+'Marzo '!Q138+'Abril '!Q138+'Mayo '!Q138+Junio!Q138+Julio!Q138+Agosto!Q138+Septiembre!Q138+'Octubre '!Q138+Noviembre!Q138+'Diciembre '!Q138</f>
        <v>0</v>
      </c>
      <c r="R138" s="30">
        <f>+Enero!R138+Febrero!R138+'Marzo '!R138+'Abril '!R138+'Mayo '!R138+Junio!R138+Julio!R138+Agosto!R138+Septiembre!R138+'Octubre '!R138+Noviembre!R138+'Diciembre '!R138</f>
        <v>0</v>
      </c>
      <c r="S138" s="30">
        <f>+Enero!S138+Febrero!S138+'Marzo '!S138+'Abril '!S138+'Mayo '!S138+Junio!S138+Julio!S138+Agosto!S138+Septiembre!S138+'Octubre '!S138+Noviembre!S138+'Diciembre '!S138</f>
        <v>0</v>
      </c>
      <c r="T138" s="30">
        <f>+Enero!T138+Febrero!T138+'Marzo '!T138+'Abril '!T138+'Mayo '!T138+Junio!T138+Julio!T138+Agosto!T138+Septiembre!T138+'Octubre '!T138+Noviembre!T138+'Diciembre '!T138</f>
        <v>0</v>
      </c>
      <c r="U138" s="30">
        <f>+Enero!U138+Febrero!U138+'Marzo '!U138+'Abril '!U138+'Mayo '!U138+Junio!U138+Julio!U138+Agosto!U138+Septiembre!U138+'Octubre '!U138+Noviembre!U138+'Diciembre '!U138</f>
        <v>0</v>
      </c>
      <c r="V138" s="30">
        <f>+Enero!V138+Febrero!V138+'Marzo '!V138+'Abril '!V138+'Mayo '!V138+Junio!V138+Julio!V138+Agosto!V138+Septiembre!V138+'Octubre '!V138+Noviembre!V138+'Diciembre '!V138</f>
        <v>0</v>
      </c>
      <c r="W138" s="30">
        <f>+Enero!W138+Febrero!W138+'Marzo '!W138+'Abril '!W138+'Mayo '!W138+Junio!W138+Julio!W138+Agosto!W138+Septiembre!W138+'Octubre '!W138+Noviembre!W138+'Diciembre '!W138</f>
        <v>0</v>
      </c>
      <c r="X138" s="142" t="str">
        <f t="shared" si="52"/>
        <v/>
      </c>
      <c r="AR138" s="114"/>
      <c r="AS138" s="114"/>
      <c r="AU138" s="114"/>
      <c r="BA138" s="114"/>
      <c r="BQ138" s="49" t="str">
        <f t="shared" si="53"/>
        <v/>
      </c>
      <c r="BY138" s="126">
        <f t="shared" si="54"/>
        <v>0</v>
      </c>
    </row>
    <row r="139" spans="1:77" s="6" customFormat="1" ht="13.5" customHeight="1" x14ac:dyDescent="0.15">
      <c r="A139" s="55" t="s">
        <v>67</v>
      </c>
      <c r="B139" s="29">
        <f t="shared" si="51"/>
        <v>0</v>
      </c>
      <c r="C139" s="30">
        <f>+Enero!C139+Febrero!C139+'Marzo '!C139+'Abril '!C139+'Mayo '!C139+Junio!C139+Julio!C139+Agosto!C139+Septiembre!C139+'Octubre '!C139+Noviembre!C139+'Diciembre '!C139</f>
        <v>0</v>
      </c>
      <c r="D139" s="30">
        <f>+Enero!D139+Febrero!D139+'Marzo '!D139+'Abril '!D139+'Mayo '!D139+Junio!D139+Julio!D139+Agosto!D139+Septiembre!D139+'Octubre '!D139+Noviembre!D139+'Diciembre '!D139</f>
        <v>0</v>
      </c>
      <c r="E139" s="30">
        <f>+Enero!E139+Febrero!E139+'Marzo '!E139+'Abril '!E139+'Mayo '!E139+Junio!E139+Julio!E139+Agosto!E139+Septiembre!E139+'Octubre '!E139+Noviembre!E139+'Diciembre '!E139</f>
        <v>0</v>
      </c>
      <c r="F139" s="30">
        <f>+Enero!F139+Febrero!F139+'Marzo '!F139+'Abril '!F139+'Mayo '!F139+Junio!F139+Julio!F139+Agosto!F139+Septiembre!F139+'Octubre '!F139+Noviembre!F139+'Diciembre '!F139</f>
        <v>0</v>
      </c>
      <c r="G139" s="30">
        <f>+Enero!G139+Febrero!G139+'Marzo '!G139+'Abril '!G139+'Mayo '!G139+Junio!G139+Julio!G139+Agosto!G139+Septiembre!G139+'Octubre '!G139+Noviembre!G139+'Diciembre '!G139</f>
        <v>0</v>
      </c>
      <c r="H139" s="30">
        <f>+Enero!H139+Febrero!H139+'Marzo '!H139+'Abril '!H139+'Mayo '!H139+Junio!H139+Julio!H139+Agosto!H139+Septiembre!H139+'Octubre '!H139+Noviembre!H139+'Diciembre '!H139</f>
        <v>0</v>
      </c>
      <c r="I139" s="30">
        <f>+Enero!I139+Febrero!I139+'Marzo '!I139+'Abril '!I139+'Mayo '!I139+Junio!I139+Julio!I139+Agosto!I139+Septiembre!I139+'Octubre '!I139+Noviembre!I139+'Diciembre '!I139</f>
        <v>0</v>
      </c>
      <c r="J139" s="30">
        <f>+Enero!J139+Febrero!J139+'Marzo '!J139+'Abril '!J139+'Mayo '!J139+Junio!J139+Julio!J139+Agosto!J139+Septiembre!J139+'Octubre '!J139+Noviembre!J139+'Diciembre '!J139</f>
        <v>0</v>
      </c>
      <c r="K139" s="30">
        <f>+Enero!K139+Febrero!K139+'Marzo '!K139+'Abril '!K139+'Mayo '!K139+Junio!K139+Julio!K139+Agosto!K139+Septiembre!K139+'Octubre '!K139+Noviembre!K139+'Diciembre '!K139</f>
        <v>0</v>
      </c>
      <c r="L139" s="30">
        <f>+Enero!L139+Febrero!L139+'Marzo '!L139+'Abril '!L139+'Mayo '!L139+Junio!L139+Julio!L139+Agosto!L139+Septiembre!L139+'Octubre '!L139+Noviembre!L139+'Diciembre '!L139</f>
        <v>0</v>
      </c>
      <c r="M139" s="30">
        <f>+Enero!M139+Febrero!M139+'Marzo '!M139+'Abril '!M139+'Mayo '!M139+Junio!M139+Julio!M139+Agosto!M139+Septiembre!M139+'Octubre '!M139+Noviembre!M139+'Diciembre '!M139</f>
        <v>0</v>
      </c>
      <c r="N139" s="30">
        <f>+Enero!N139+Febrero!N139+'Marzo '!N139+'Abril '!N139+'Mayo '!N139+Junio!N139+Julio!N139+Agosto!N139+Septiembre!N139+'Octubre '!N139+Noviembre!N139+'Diciembre '!N139</f>
        <v>0</v>
      </c>
      <c r="O139" s="30">
        <f>+Enero!O139+Febrero!O139+'Marzo '!O139+'Abril '!O139+'Mayo '!O139+Junio!O139+Julio!O139+Agosto!O139+Septiembre!O139+'Octubre '!O139+Noviembre!O139+'Diciembre '!O139</f>
        <v>0</v>
      </c>
      <c r="P139" s="30">
        <f>+Enero!P139+Febrero!P139+'Marzo '!P139+'Abril '!P139+'Mayo '!P139+Junio!P139+Julio!P139+Agosto!P139+Septiembre!P139+'Octubre '!P139+Noviembre!P139+'Diciembre '!P139</f>
        <v>0</v>
      </c>
      <c r="Q139" s="30">
        <f>+Enero!Q139+Febrero!Q139+'Marzo '!Q139+'Abril '!Q139+'Mayo '!Q139+Junio!Q139+Julio!Q139+Agosto!Q139+Septiembre!Q139+'Octubre '!Q139+Noviembre!Q139+'Diciembre '!Q139</f>
        <v>0</v>
      </c>
      <c r="R139" s="30">
        <f>+Enero!R139+Febrero!R139+'Marzo '!R139+'Abril '!R139+'Mayo '!R139+Junio!R139+Julio!R139+Agosto!R139+Septiembre!R139+'Octubre '!R139+Noviembre!R139+'Diciembre '!R139</f>
        <v>0</v>
      </c>
      <c r="S139" s="30">
        <f>+Enero!S139+Febrero!S139+'Marzo '!S139+'Abril '!S139+'Mayo '!S139+Junio!S139+Julio!S139+Agosto!S139+Septiembre!S139+'Octubre '!S139+Noviembre!S139+'Diciembre '!S139</f>
        <v>0</v>
      </c>
      <c r="T139" s="30">
        <f>+Enero!T139+Febrero!T139+'Marzo '!T139+'Abril '!T139+'Mayo '!T139+Junio!T139+Julio!T139+Agosto!T139+Septiembre!T139+'Octubre '!T139+Noviembre!T139+'Diciembre '!T139</f>
        <v>0</v>
      </c>
      <c r="U139" s="30">
        <f>+Enero!U139+Febrero!U139+'Marzo '!U139+'Abril '!U139+'Mayo '!U139+Junio!U139+Julio!U139+Agosto!U139+Septiembre!U139+'Octubre '!U139+Noviembre!U139+'Diciembre '!U139</f>
        <v>0</v>
      </c>
      <c r="V139" s="30">
        <f>+Enero!V139+Febrero!V139+'Marzo '!V139+'Abril '!V139+'Mayo '!V139+Junio!V139+Julio!V139+Agosto!V139+Septiembre!V139+'Octubre '!V139+Noviembre!V139+'Diciembre '!V139</f>
        <v>0</v>
      </c>
      <c r="W139" s="30">
        <f>+Enero!W139+Febrero!W139+'Marzo '!W139+'Abril '!W139+'Mayo '!W139+Junio!W139+Julio!W139+Agosto!W139+Septiembre!W139+'Octubre '!W139+Noviembre!W139+'Diciembre '!W139</f>
        <v>0</v>
      </c>
      <c r="X139" s="142" t="str">
        <f t="shared" si="52"/>
        <v/>
      </c>
      <c r="AR139" s="114"/>
      <c r="AS139" s="114"/>
      <c r="AU139" s="114"/>
      <c r="BA139" s="114"/>
      <c r="BQ139" s="49" t="str">
        <f t="shared" si="53"/>
        <v/>
      </c>
      <c r="BY139" s="126">
        <f t="shared" si="54"/>
        <v>0</v>
      </c>
    </row>
    <row r="140" spans="1:77" s="6" customFormat="1" ht="13.5" customHeight="1" x14ac:dyDescent="0.15">
      <c r="A140" s="55" t="s">
        <v>68</v>
      </c>
      <c r="B140" s="29">
        <f t="shared" si="51"/>
        <v>0</v>
      </c>
      <c r="C140" s="30">
        <f>+Enero!C140+Febrero!C140+'Marzo '!C140+'Abril '!C140+'Mayo '!C140+Junio!C140+Julio!C140+Agosto!C140+Septiembre!C140+'Octubre '!C140+Noviembre!C140+'Diciembre '!C140</f>
        <v>0</v>
      </c>
      <c r="D140" s="30">
        <f>+Enero!D140+Febrero!D140+'Marzo '!D140+'Abril '!D140+'Mayo '!D140+Junio!D140+Julio!D140+Agosto!D140+Septiembre!D140+'Octubre '!D140+Noviembre!D140+'Diciembre '!D140</f>
        <v>0</v>
      </c>
      <c r="E140" s="30">
        <f>+Enero!E140+Febrero!E140+'Marzo '!E140+'Abril '!E140+'Mayo '!E140+Junio!E140+Julio!E140+Agosto!E140+Septiembre!E140+'Octubre '!E140+Noviembre!E140+'Diciembre '!E140</f>
        <v>0</v>
      </c>
      <c r="F140" s="30">
        <f>+Enero!F140+Febrero!F140+'Marzo '!F140+'Abril '!F140+'Mayo '!F140+Junio!F140+Julio!F140+Agosto!F140+Septiembre!F140+'Octubre '!F140+Noviembre!F140+'Diciembre '!F140</f>
        <v>0</v>
      </c>
      <c r="G140" s="30">
        <f>+Enero!G140+Febrero!G140+'Marzo '!G140+'Abril '!G140+'Mayo '!G140+Junio!G140+Julio!G140+Agosto!G140+Septiembre!G140+'Octubre '!G140+Noviembre!G140+'Diciembre '!G140</f>
        <v>0</v>
      </c>
      <c r="H140" s="30">
        <f>+Enero!H140+Febrero!H140+'Marzo '!H140+'Abril '!H140+'Mayo '!H140+Junio!H140+Julio!H140+Agosto!H140+Septiembre!H140+'Octubre '!H140+Noviembre!H140+'Diciembre '!H140</f>
        <v>0</v>
      </c>
      <c r="I140" s="30">
        <f>+Enero!I140+Febrero!I140+'Marzo '!I140+'Abril '!I140+'Mayo '!I140+Junio!I140+Julio!I140+Agosto!I140+Septiembre!I140+'Octubre '!I140+Noviembre!I140+'Diciembre '!I140</f>
        <v>0</v>
      </c>
      <c r="J140" s="30">
        <f>+Enero!J140+Febrero!J140+'Marzo '!J140+'Abril '!J140+'Mayo '!J140+Junio!J140+Julio!J140+Agosto!J140+Septiembre!J140+'Octubre '!J140+Noviembre!J140+'Diciembre '!J140</f>
        <v>0</v>
      </c>
      <c r="K140" s="30">
        <f>+Enero!K140+Febrero!K140+'Marzo '!K140+'Abril '!K140+'Mayo '!K140+Junio!K140+Julio!K140+Agosto!K140+Septiembre!K140+'Octubre '!K140+Noviembre!K140+'Diciembre '!K140</f>
        <v>0</v>
      </c>
      <c r="L140" s="30">
        <f>+Enero!L140+Febrero!L140+'Marzo '!L140+'Abril '!L140+'Mayo '!L140+Junio!L140+Julio!L140+Agosto!L140+Septiembre!L140+'Octubre '!L140+Noviembre!L140+'Diciembre '!L140</f>
        <v>0</v>
      </c>
      <c r="M140" s="30">
        <f>+Enero!M140+Febrero!M140+'Marzo '!M140+'Abril '!M140+'Mayo '!M140+Junio!M140+Julio!M140+Agosto!M140+Septiembre!M140+'Octubre '!M140+Noviembre!M140+'Diciembre '!M140</f>
        <v>0</v>
      </c>
      <c r="N140" s="30">
        <f>+Enero!N140+Febrero!N140+'Marzo '!N140+'Abril '!N140+'Mayo '!N140+Junio!N140+Julio!N140+Agosto!N140+Septiembre!N140+'Octubre '!N140+Noviembre!N140+'Diciembre '!N140</f>
        <v>0</v>
      </c>
      <c r="O140" s="30">
        <f>+Enero!O140+Febrero!O140+'Marzo '!O140+'Abril '!O140+'Mayo '!O140+Junio!O140+Julio!O140+Agosto!O140+Septiembre!O140+'Octubre '!O140+Noviembre!O140+'Diciembre '!O140</f>
        <v>0</v>
      </c>
      <c r="P140" s="30">
        <f>+Enero!P140+Febrero!P140+'Marzo '!P140+'Abril '!P140+'Mayo '!P140+Junio!P140+Julio!P140+Agosto!P140+Septiembre!P140+'Octubre '!P140+Noviembre!P140+'Diciembre '!P140</f>
        <v>0</v>
      </c>
      <c r="Q140" s="30">
        <f>+Enero!Q140+Febrero!Q140+'Marzo '!Q140+'Abril '!Q140+'Mayo '!Q140+Junio!Q140+Julio!Q140+Agosto!Q140+Septiembre!Q140+'Octubre '!Q140+Noviembre!Q140+'Diciembre '!Q140</f>
        <v>0</v>
      </c>
      <c r="R140" s="30">
        <f>+Enero!R140+Febrero!R140+'Marzo '!R140+'Abril '!R140+'Mayo '!R140+Junio!R140+Julio!R140+Agosto!R140+Septiembre!R140+'Octubre '!R140+Noviembre!R140+'Diciembre '!R140</f>
        <v>0</v>
      </c>
      <c r="S140" s="30">
        <f>+Enero!S140+Febrero!S140+'Marzo '!S140+'Abril '!S140+'Mayo '!S140+Junio!S140+Julio!S140+Agosto!S140+Septiembre!S140+'Octubre '!S140+Noviembre!S140+'Diciembre '!S140</f>
        <v>0</v>
      </c>
      <c r="T140" s="30">
        <f>+Enero!T140+Febrero!T140+'Marzo '!T140+'Abril '!T140+'Mayo '!T140+Junio!T140+Julio!T140+Agosto!T140+Septiembre!T140+'Octubre '!T140+Noviembre!T140+'Diciembre '!T140</f>
        <v>0</v>
      </c>
      <c r="U140" s="30">
        <f>+Enero!U140+Febrero!U140+'Marzo '!U140+'Abril '!U140+'Mayo '!U140+Junio!U140+Julio!U140+Agosto!U140+Septiembre!U140+'Octubre '!U140+Noviembre!U140+'Diciembre '!U140</f>
        <v>0</v>
      </c>
      <c r="V140" s="30">
        <f>+Enero!V140+Febrero!V140+'Marzo '!V140+'Abril '!V140+'Mayo '!V140+Junio!V140+Julio!V140+Agosto!V140+Septiembre!V140+'Octubre '!V140+Noviembre!V140+'Diciembre '!V140</f>
        <v>0</v>
      </c>
      <c r="W140" s="30">
        <f>+Enero!W140+Febrero!W140+'Marzo '!W140+'Abril '!W140+'Mayo '!W140+Junio!W140+Julio!W140+Agosto!W140+Septiembre!W140+'Octubre '!W140+Noviembre!W140+'Diciembre '!W140</f>
        <v>0</v>
      </c>
      <c r="X140" s="142" t="str">
        <f t="shared" si="52"/>
        <v/>
      </c>
      <c r="AR140" s="114"/>
      <c r="AS140" s="114"/>
      <c r="AU140" s="114"/>
      <c r="BA140" s="114"/>
      <c r="BQ140" s="49" t="str">
        <f t="shared" si="53"/>
        <v/>
      </c>
      <c r="BY140" s="126">
        <f t="shared" si="54"/>
        <v>0</v>
      </c>
    </row>
    <row r="141" spans="1:77" s="6" customFormat="1" ht="13.5" customHeight="1" x14ac:dyDescent="0.15">
      <c r="A141" s="55" t="s">
        <v>69</v>
      </c>
      <c r="B141" s="29">
        <f t="shared" si="51"/>
        <v>0</v>
      </c>
      <c r="C141" s="30">
        <f>+Enero!C141+Febrero!C141+'Marzo '!C141+'Abril '!C141+'Mayo '!C141+Junio!C141+Julio!C141+Agosto!C141+Septiembre!C141+'Octubre '!C141+Noviembre!C141+'Diciembre '!C141</f>
        <v>0</v>
      </c>
      <c r="D141" s="30">
        <f>+Enero!D141+Febrero!D141+'Marzo '!D141+'Abril '!D141+'Mayo '!D141+Junio!D141+Julio!D141+Agosto!D141+Septiembre!D141+'Octubre '!D141+Noviembre!D141+'Diciembre '!D141</f>
        <v>0</v>
      </c>
      <c r="E141" s="30">
        <f>+Enero!E141+Febrero!E141+'Marzo '!E141+'Abril '!E141+'Mayo '!E141+Junio!E141+Julio!E141+Agosto!E141+Septiembre!E141+'Octubre '!E141+Noviembre!E141+'Diciembre '!E141</f>
        <v>0</v>
      </c>
      <c r="F141" s="30">
        <f>+Enero!F141+Febrero!F141+'Marzo '!F141+'Abril '!F141+'Mayo '!F141+Junio!F141+Julio!F141+Agosto!F141+Septiembre!F141+'Octubre '!F141+Noviembre!F141+'Diciembre '!F141</f>
        <v>0</v>
      </c>
      <c r="G141" s="30">
        <f>+Enero!G141+Febrero!G141+'Marzo '!G141+'Abril '!G141+'Mayo '!G141+Junio!G141+Julio!G141+Agosto!G141+Septiembre!G141+'Octubre '!G141+Noviembre!G141+'Diciembre '!G141</f>
        <v>0</v>
      </c>
      <c r="H141" s="30">
        <f>+Enero!H141+Febrero!H141+'Marzo '!H141+'Abril '!H141+'Mayo '!H141+Junio!H141+Julio!H141+Agosto!H141+Septiembre!H141+'Octubre '!H141+Noviembre!H141+'Diciembre '!H141</f>
        <v>0</v>
      </c>
      <c r="I141" s="30">
        <f>+Enero!I141+Febrero!I141+'Marzo '!I141+'Abril '!I141+'Mayo '!I141+Junio!I141+Julio!I141+Agosto!I141+Septiembre!I141+'Octubre '!I141+Noviembre!I141+'Diciembre '!I141</f>
        <v>0</v>
      </c>
      <c r="J141" s="30">
        <f>+Enero!J141+Febrero!J141+'Marzo '!J141+'Abril '!J141+'Mayo '!J141+Junio!J141+Julio!J141+Agosto!J141+Septiembre!J141+'Octubre '!J141+Noviembre!J141+'Diciembre '!J141</f>
        <v>0</v>
      </c>
      <c r="K141" s="30">
        <f>+Enero!K141+Febrero!K141+'Marzo '!K141+'Abril '!K141+'Mayo '!K141+Junio!K141+Julio!K141+Agosto!K141+Septiembre!K141+'Octubre '!K141+Noviembre!K141+'Diciembre '!K141</f>
        <v>0</v>
      </c>
      <c r="L141" s="30">
        <f>+Enero!L141+Febrero!L141+'Marzo '!L141+'Abril '!L141+'Mayo '!L141+Junio!L141+Julio!L141+Agosto!L141+Septiembre!L141+'Octubre '!L141+Noviembre!L141+'Diciembre '!L141</f>
        <v>0</v>
      </c>
      <c r="M141" s="30">
        <f>+Enero!M141+Febrero!M141+'Marzo '!M141+'Abril '!M141+'Mayo '!M141+Junio!M141+Julio!M141+Agosto!M141+Septiembre!M141+'Octubre '!M141+Noviembre!M141+'Diciembre '!M141</f>
        <v>0</v>
      </c>
      <c r="N141" s="30">
        <f>+Enero!N141+Febrero!N141+'Marzo '!N141+'Abril '!N141+'Mayo '!N141+Junio!N141+Julio!N141+Agosto!N141+Septiembre!N141+'Octubre '!N141+Noviembre!N141+'Diciembre '!N141</f>
        <v>0</v>
      </c>
      <c r="O141" s="30">
        <f>+Enero!O141+Febrero!O141+'Marzo '!O141+'Abril '!O141+'Mayo '!O141+Junio!O141+Julio!O141+Agosto!O141+Septiembre!O141+'Octubre '!O141+Noviembre!O141+'Diciembre '!O141</f>
        <v>0</v>
      </c>
      <c r="P141" s="30">
        <f>+Enero!P141+Febrero!P141+'Marzo '!P141+'Abril '!P141+'Mayo '!P141+Junio!P141+Julio!P141+Agosto!P141+Septiembre!P141+'Octubre '!P141+Noviembre!P141+'Diciembre '!P141</f>
        <v>0</v>
      </c>
      <c r="Q141" s="30">
        <f>+Enero!Q141+Febrero!Q141+'Marzo '!Q141+'Abril '!Q141+'Mayo '!Q141+Junio!Q141+Julio!Q141+Agosto!Q141+Septiembre!Q141+'Octubre '!Q141+Noviembre!Q141+'Diciembre '!Q141</f>
        <v>0</v>
      </c>
      <c r="R141" s="30">
        <f>+Enero!R141+Febrero!R141+'Marzo '!R141+'Abril '!R141+'Mayo '!R141+Junio!R141+Julio!R141+Agosto!R141+Septiembre!R141+'Octubre '!R141+Noviembre!R141+'Diciembre '!R141</f>
        <v>0</v>
      </c>
      <c r="S141" s="30">
        <f>+Enero!S141+Febrero!S141+'Marzo '!S141+'Abril '!S141+'Mayo '!S141+Junio!S141+Julio!S141+Agosto!S141+Septiembre!S141+'Octubre '!S141+Noviembre!S141+'Diciembre '!S141</f>
        <v>0</v>
      </c>
      <c r="T141" s="30">
        <f>+Enero!T141+Febrero!T141+'Marzo '!T141+'Abril '!T141+'Mayo '!T141+Junio!T141+Julio!T141+Agosto!T141+Septiembre!T141+'Octubre '!T141+Noviembre!T141+'Diciembre '!T141</f>
        <v>0</v>
      </c>
      <c r="U141" s="30">
        <f>+Enero!U141+Febrero!U141+'Marzo '!U141+'Abril '!U141+'Mayo '!U141+Junio!U141+Julio!U141+Agosto!U141+Septiembre!U141+'Octubre '!U141+Noviembre!U141+'Diciembre '!U141</f>
        <v>0</v>
      </c>
      <c r="V141" s="30">
        <f>+Enero!V141+Febrero!V141+'Marzo '!V141+'Abril '!V141+'Mayo '!V141+Junio!V141+Julio!V141+Agosto!V141+Septiembre!V141+'Octubre '!V141+Noviembre!V141+'Diciembre '!V141</f>
        <v>0</v>
      </c>
      <c r="W141" s="30">
        <f>+Enero!W141+Febrero!W141+'Marzo '!W141+'Abril '!W141+'Mayo '!W141+Junio!W141+Julio!W141+Agosto!W141+Septiembre!W141+'Octubre '!W141+Noviembre!W141+'Diciembre '!W141</f>
        <v>0</v>
      </c>
      <c r="X141" s="142" t="str">
        <f t="shared" si="52"/>
        <v/>
      </c>
      <c r="AR141" s="114"/>
      <c r="AS141" s="114"/>
      <c r="AU141" s="114"/>
      <c r="BA141" s="114"/>
      <c r="BQ141" s="49" t="str">
        <f t="shared" si="53"/>
        <v/>
      </c>
      <c r="BY141" s="126">
        <f t="shared" si="54"/>
        <v>0</v>
      </c>
    </row>
    <row r="142" spans="1:77" s="6" customFormat="1" ht="13.5" customHeight="1" x14ac:dyDescent="0.15">
      <c r="A142" s="55" t="s">
        <v>70</v>
      </c>
      <c r="B142" s="29">
        <f t="shared" si="51"/>
        <v>0</v>
      </c>
      <c r="C142" s="30">
        <f>+Enero!C142+Febrero!C142+'Marzo '!C142+'Abril '!C142+'Mayo '!C142+Junio!C142+Julio!C142+Agosto!C142+Septiembre!C142+'Octubre '!C142+Noviembre!C142+'Diciembre '!C142</f>
        <v>0</v>
      </c>
      <c r="D142" s="30">
        <f>+Enero!D142+Febrero!D142+'Marzo '!D142+'Abril '!D142+'Mayo '!D142+Junio!D142+Julio!D142+Agosto!D142+Septiembre!D142+'Octubre '!D142+Noviembre!D142+'Diciembre '!D142</f>
        <v>0</v>
      </c>
      <c r="E142" s="30">
        <f>+Enero!E142+Febrero!E142+'Marzo '!E142+'Abril '!E142+'Mayo '!E142+Junio!E142+Julio!E142+Agosto!E142+Septiembre!E142+'Octubre '!E142+Noviembre!E142+'Diciembre '!E142</f>
        <v>0</v>
      </c>
      <c r="F142" s="30">
        <f>+Enero!F142+Febrero!F142+'Marzo '!F142+'Abril '!F142+'Mayo '!F142+Junio!F142+Julio!F142+Agosto!F142+Septiembre!F142+'Octubre '!F142+Noviembre!F142+'Diciembre '!F142</f>
        <v>0</v>
      </c>
      <c r="G142" s="30">
        <f>+Enero!G142+Febrero!G142+'Marzo '!G142+'Abril '!G142+'Mayo '!G142+Junio!G142+Julio!G142+Agosto!G142+Septiembre!G142+'Octubre '!G142+Noviembre!G142+'Diciembre '!G142</f>
        <v>0</v>
      </c>
      <c r="H142" s="30">
        <f>+Enero!H142+Febrero!H142+'Marzo '!H142+'Abril '!H142+'Mayo '!H142+Junio!H142+Julio!H142+Agosto!H142+Septiembre!H142+'Octubre '!H142+Noviembre!H142+'Diciembre '!H142</f>
        <v>0</v>
      </c>
      <c r="I142" s="30">
        <f>+Enero!I142+Febrero!I142+'Marzo '!I142+'Abril '!I142+'Mayo '!I142+Junio!I142+Julio!I142+Agosto!I142+Septiembre!I142+'Octubre '!I142+Noviembre!I142+'Diciembre '!I142</f>
        <v>0</v>
      </c>
      <c r="J142" s="30">
        <f>+Enero!J142+Febrero!J142+'Marzo '!J142+'Abril '!J142+'Mayo '!J142+Junio!J142+Julio!J142+Agosto!J142+Septiembre!J142+'Octubre '!J142+Noviembre!J142+'Diciembre '!J142</f>
        <v>0</v>
      </c>
      <c r="K142" s="30">
        <f>+Enero!K142+Febrero!K142+'Marzo '!K142+'Abril '!K142+'Mayo '!K142+Junio!K142+Julio!K142+Agosto!K142+Septiembre!K142+'Octubre '!K142+Noviembre!K142+'Diciembre '!K142</f>
        <v>0</v>
      </c>
      <c r="L142" s="30">
        <f>+Enero!L142+Febrero!L142+'Marzo '!L142+'Abril '!L142+'Mayo '!L142+Junio!L142+Julio!L142+Agosto!L142+Septiembre!L142+'Octubre '!L142+Noviembre!L142+'Diciembre '!L142</f>
        <v>0</v>
      </c>
      <c r="M142" s="30">
        <f>+Enero!M142+Febrero!M142+'Marzo '!M142+'Abril '!M142+'Mayo '!M142+Junio!M142+Julio!M142+Agosto!M142+Septiembre!M142+'Octubre '!M142+Noviembre!M142+'Diciembre '!M142</f>
        <v>0</v>
      </c>
      <c r="N142" s="30">
        <f>+Enero!N142+Febrero!N142+'Marzo '!N142+'Abril '!N142+'Mayo '!N142+Junio!N142+Julio!N142+Agosto!N142+Septiembre!N142+'Octubre '!N142+Noviembre!N142+'Diciembre '!N142</f>
        <v>0</v>
      </c>
      <c r="O142" s="30">
        <f>+Enero!O142+Febrero!O142+'Marzo '!O142+'Abril '!O142+'Mayo '!O142+Junio!O142+Julio!O142+Agosto!O142+Septiembre!O142+'Octubre '!O142+Noviembre!O142+'Diciembre '!O142</f>
        <v>0</v>
      </c>
      <c r="P142" s="30">
        <f>+Enero!P142+Febrero!P142+'Marzo '!P142+'Abril '!P142+'Mayo '!P142+Junio!P142+Julio!P142+Agosto!P142+Septiembre!P142+'Octubre '!P142+Noviembre!P142+'Diciembre '!P142</f>
        <v>0</v>
      </c>
      <c r="Q142" s="30">
        <f>+Enero!Q142+Febrero!Q142+'Marzo '!Q142+'Abril '!Q142+'Mayo '!Q142+Junio!Q142+Julio!Q142+Agosto!Q142+Septiembre!Q142+'Octubre '!Q142+Noviembre!Q142+'Diciembre '!Q142</f>
        <v>0</v>
      </c>
      <c r="R142" s="30">
        <f>+Enero!R142+Febrero!R142+'Marzo '!R142+'Abril '!R142+'Mayo '!R142+Junio!R142+Julio!R142+Agosto!R142+Septiembre!R142+'Octubre '!R142+Noviembre!R142+'Diciembre '!R142</f>
        <v>0</v>
      </c>
      <c r="S142" s="30">
        <f>+Enero!S142+Febrero!S142+'Marzo '!S142+'Abril '!S142+'Mayo '!S142+Junio!S142+Julio!S142+Agosto!S142+Septiembre!S142+'Octubre '!S142+Noviembre!S142+'Diciembre '!S142</f>
        <v>0</v>
      </c>
      <c r="T142" s="30">
        <f>+Enero!T142+Febrero!T142+'Marzo '!T142+'Abril '!T142+'Mayo '!T142+Junio!T142+Julio!T142+Agosto!T142+Septiembre!T142+'Octubre '!T142+Noviembre!T142+'Diciembre '!T142</f>
        <v>0</v>
      </c>
      <c r="U142" s="30">
        <f>+Enero!U142+Febrero!U142+'Marzo '!U142+'Abril '!U142+'Mayo '!U142+Junio!U142+Julio!U142+Agosto!U142+Septiembre!U142+'Octubre '!U142+Noviembre!U142+'Diciembre '!U142</f>
        <v>0</v>
      </c>
      <c r="V142" s="30">
        <f>+Enero!V142+Febrero!V142+'Marzo '!V142+'Abril '!V142+'Mayo '!V142+Junio!V142+Julio!V142+Agosto!V142+Septiembre!V142+'Octubre '!V142+Noviembre!V142+'Diciembre '!V142</f>
        <v>0</v>
      </c>
      <c r="W142" s="30">
        <f>+Enero!W142+Febrero!W142+'Marzo '!W142+'Abril '!W142+'Mayo '!W142+Junio!W142+Julio!W142+Agosto!W142+Septiembre!W142+'Octubre '!W142+Noviembre!W142+'Diciembre '!W142</f>
        <v>0</v>
      </c>
      <c r="X142" s="142" t="str">
        <f t="shared" si="52"/>
        <v/>
      </c>
      <c r="AR142" s="114"/>
      <c r="AS142" s="114"/>
      <c r="AU142" s="114"/>
      <c r="BA142" s="114"/>
      <c r="BQ142" s="49" t="str">
        <f t="shared" si="53"/>
        <v/>
      </c>
      <c r="BY142" s="126">
        <f t="shared" si="54"/>
        <v>0</v>
      </c>
    </row>
    <row r="143" spans="1:77" s="6" customFormat="1" ht="21" x14ac:dyDescent="0.15">
      <c r="A143" s="74" t="s">
        <v>71</v>
      </c>
      <c r="B143" s="29">
        <f t="shared" si="51"/>
        <v>0</v>
      </c>
      <c r="C143" s="30">
        <f>+Enero!C143+Febrero!C143+'Marzo '!C143+'Abril '!C143+'Mayo '!C143+Junio!C143+Julio!C143+Agosto!C143+Septiembre!C143+'Octubre '!C143+Noviembre!C143+'Diciembre '!C143</f>
        <v>0</v>
      </c>
      <c r="D143" s="30">
        <f>+Enero!D143+Febrero!D143+'Marzo '!D143+'Abril '!D143+'Mayo '!D143+Junio!D143+Julio!D143+Agosto!D143+Septiembre!D143+'Octubre '!D143+Noviembre!D143+'Diciembre '!D143</f>
        <v>0</v>
      </c>
      <c r="E143" s="30">
        <f>+Enero!E143+Febrero!E143+'Marzo '!E143+'Abril '!E143+'Mayo '!E143+Junio!E143+Julio!E143+Agosto!E143+Septiembre!E143+'Octubre '!E143+Noviembre!E143+'Diciembre '!E143</f>
        <v>0</v>
      </c>
      <c r="F143" s="30">
        <f>+Enero!F143+Febrero!F143+'Marzo '!F143+'Abril '!F143+'Mayo '!F143+Junio!F143+Julio!F143+Agosto!F143+Septiembre!F143+'Octubre '!F143+Noviembre!F143+'Diciembre '!F143</f>
        <v>0</v>
      </c>
      <c r="G143" s="30">
        <f>+Enero!G143+Febrero!G143+'Marzo '!G143+'Abril '!G143+'Mayo '!G143+Junio!G143+Julio!G143+Agosto!G143+Septiembre!G143+'Octubre '!G143+Noviembre!G143+'Diciembre '!G143</f>
        <v>0</v>
      </c>
      <c r="H143" s="30">
        <f>+Enero!H143+Febrero!H143+'Marzo '!H143+'Abril '!H143+'Mayo '!H143+Junio!H143+Julio!H143+Agosto!H143+Septiembre!H143+'Octubre '!H143+Noviembre!H143+'Diciembre '!H143</f>
        <v>0</v>
      </c>
      <c r="I143" s="30">
        <f>+Enero!I143+Febrero!I143+'Marzo '!I143+'Abril '!I143+'Mayo '!I143+Junio!I143+Julio!I143+Agosto!I143+Septiembre!I143+'Octubre '!I143+Noviembre!I143+'Diciembre '!I143</f>
        <v>0</v>
      </c>
      <c r="J143" s="30">
        <f>+Enero!J143+Febrero!J143+'Marzo '!J143+'Abril '!J143+'Mayo '!J143+Junio!J143+Julio!J143+Agosto!J143+Septiembre!J143+'Octubre '!J143+Noviembre!J143+'Diciembre '!J143</f>
        <v>0</v>
      </c>
      <c r="K143" s="30">
        <f>+Enero!K143+Febrero!K143+'Marzo '!K143+'Abril '!K143+'Mayo '!K143+Junio!K143+Julio!K143+Agosto!K143+Septiembre!K143+'Octubre '!K143+Noviembre!K143+'Diciembre '!K143</f>
        <v>0</v>
      </c>
      <c r="L143" s="30">
        <f>+Enero!L143+Febrero!L143+'Marzo '!L143+'Abril '!L143+'Mayo '!L143+Junio!L143+Julio!L143+Agosto!L143+Septiembre!L143+'Octubre '!L143+Noviembre!L143+'Diciembre '!L143</f>
        <v>0</v>
      </c>
      <c r="M143" s="30">
        <f>+Enero!M143+Febrero!M143+'Marzo '!M143+'Abril '!M143+'Mayo '!M143+Junio!M143+Julio!M143+Agosto!M143+Septiembre!M143+'Octubre '!M143+Noviembre!M143+'Diciembre '!M143</f>
        <v>0</v>
      </c>
      <c r="N143" s="30">
        <f>+Enero!N143+Febrero!N143+'Marzo '!N143+'Abril '!N143+'Mayo '!N143+Junio!N143+Julio!N143+Agosto!N143+Septiembre!N143+'Octubre '!N143+Noviembre!N143+'Diciembre '!N143</f>
        <v>0</v>
      </c>
      <c r="O143" s="30">
        <f>+Enero!O143+Febrero!O143+'Marzo '!O143+'Abril '!O143+'Mayo '!O143+Junio!O143+Julio!O143+Agosto!O143+Septiembre!O143+'Octubre '!O143+Noviembre!O143+'Diciembre '!O143</f>
        <v>0</v>
      </c>
      <c r="P143" s="30">
        <f>+Enero!P143+Febrero!P143+'Marzo '!P143+'Abril '!P143+'Mayo '!P143+Junio!P143+Julio!P143+Agosto!P143+Septiembre!P143+'Octubre '!P143+Noviembre!P143+'Diciembre '!P143</f>
        <v>0</v>
      </c>
      <c r="Q143" s="30">
        <f>+Enero!Q143+Febrero!Q143+'Marzo '!Q143+'Abril '!Q143+'Mayo '!Q143+Junio!Q143+Julio!Q143+Agosto!Q143+Septiembre!Q143+'Octubre '!Q143+Noviembre!Q143+'Diciembre '!Q143</f>
        <v>0</v>
      </c>
      <c r="R143" s="30">
        <f>+Enero!R143+Febrero!R143+'Marzo '!R143+'Abril '!R143+'Mayo '!R143+Junio!R143+Julio!R143+Agosto!R143+Septiembre!R143+'Octubre '!R143+Noviembre!R143+'Diciembre '!R143</f>
        <v>0</v>
      </c>
      <c r="S143" s="30">
        <f>+Enero!S143+Febrero!S143+'Marzo '!S143+'Abril '!S143+'Mayo '!S143+Junio!S143+Julio!S143+Agosto!S143+Septiembre!S143+'Octubre '!S143+Noviembre!S143+'Diciembre '!S143</f>
        <v>0</v>
      </c>
      <c r="T143" s="30">
        <f>+Enero!T143+Febrero!T143+'Marzo '!T143+'Abril '!T143+'Mayo '!T143+Junio!T143+Julio!T143+Agosto!T143+Septiembre!T143+'Octubre '!T143+Noviembre!T143+'Diciembre '!T143</f>
        <v>0</v>
      </c>
      <c r="U143" s="30">
        <f>+Enero!U143+Febrero!U143+'Marzo '!U143+'Abril '!U143+'Mayo '!U143+Junio!U143+Julio!U143+Agosto!U143+Septiembre!U143+'Octubre '!U143+Noviembre!U143+'Diciembre '!U143</f>
        <v>0</v>
      </c>
      <c r="V143" s="30">
        <f>+Enero!V143+Febrero!V143+'Marzo '!V143+'Abril '!V143+'Mayo '!V143+Junio!V143+Julio!V143+Agosto!V143+Septiembre!V143+'Octubre '!V143+Noviembre!V143+'Diciembre '!V143</f>
        <v>0</v>
      </c>
      <c r="W143" s="30">
        <f>+Enero!W143+Febrero!W143+'Marzo '!W143+'Abril '!W143+'Mayo '!W143+Junio!W143+Julio!W143+Agosto!W143+Septiembre!W143+'Octubre '!W143+Noviembre!W143+'Diciembre '!W143</f>
        <v>0</v>
      </c>
      <c r="X143" s="142" t="str">
        <f t="shared" si="52"/>
        <v/>
      </c>
      <c r="AR143" s="114"/>
      <c r="AS143" s="114"/>
      <c r="AU143" s="114"/>
      <c r="BA143" s="114"/>
      <c r="BQ143" s="49" t="str">
        <f t="shared" si="53"/>
        <v/>
      </c>
      <c r="BY143" s="126">
        <f t="shared" si="54"/>
        <v>0</v>
      </c>
    </row>
    <row r="144" spans="1:77" s="6" customFormat="1" ht="16.5" customHeight="1" x14ac:dyDescent="0.15">
      <c r="A144" s="55" t="s">
        <v>72</v>
      </c>
      <c r="B144" s="29">
        <f t="shared" si="51"/>
        <v>0</v>
      </c>
      <c r="C144" s="30">
        <f>+Enero!C144+Febrero!C144+'Marzo '!C144+'Abril '!C144+'Mayo '!C144+Junio!C144+Julio!C144+Agosto!C144+Septiembre!C144+'Octubre '!C144+Noviembre!C144+'Diciembre '!C144</f>
        <v>0</v>
      </c>
      <c r="D144" s="30">
        <f>+Enero!D144+Febrero!D144+'Marzo '!D144+'Abril '!D144+'Mayo '!D144+Junio!D144+Julio!D144+Agosto!D144+Septiembre!D144+'Octubre '!D144+Noviembre!D144+'Diciembre '!D144</f>
        <v>0</v>
      </c>
      <c r="E144" s="30">
        <f>+Enero!E144+Febrero!E144+'Marzo '!E144+'Abril '!E144+'Mayo '!E144+Junio!E144+Julio!E144+Agosto!E144+Septiembre!E144+'Octubre '!E144+Noviembre!E144+'Diciembre '!E144</f>
        <v>0</v>
      </c>
      <c r="F144" s="30">
        <f>+Enero!F144+Febrero!F144+'Marzo '!F144+'Abril '!F144+'Mayo '!F144+Junio!F144+Julio!F144+Agosto!F144+Septiembre!F144+'Octubre '!F144+Noviembre!F144+'Diciembre '!F144</f>
        <v>0</v>
      </c>
      <c r="G144" s="30">
        <f>+Enero!G144+Febrero!G144+'Marzo '!G144+'Abril '!G144+'Mayo '!G144+Junio!G144+Julio!G144+Agosto!G144+Septiembre!G144+'Octubre '!G144+Noviembre!G144+'Diciembre '!G144</f>
        <v>0</v>
      </c>
      <c r="H144" s="30">
        <f>+Enero!H144+Febrero!H144+'Marzo '!H144+'Abril '!H144+'Mayo '!H144+Junio!H144+Julio!H144+Agosto!H144+Septiembre!H144+'Octubre '!H144+Noviembre!H144+'Diciembre '!H144</f>
        <v>0</v>
      </c>
      <c r="I144" s="30">
        <f>+Enero!I144+Febrero!I144+'Marzo '!I144+'Abril '!I144+'Mayo '!I144+Junio!I144+Julio!I144+Agosto!I144+Septiembre!I144+'Octubre '!I144+Noviembre!I144+'Diciembre '!I144</f>
        <v>0</v>
      </c>
      <c r="J144" s="30">
        <f>+Enero!J144+Febrero!J144+'Marzo '!J144+'Abril '!J144+'Mayo '!J144+Junio!J144+Julio!J144+Agosto!J144+Septiembre!J144+'Octubre '!J144+Noviembre!J144+'Diciembre '!J144</f>
        <v>0</v>
      </c>
      <c r="K144" s="30">
        <f>+Enero!K144+Febrero!K144+'Marzo '!K144+'Abril '!K144+'Mayo '!K144+Junio!K144+Julio!K144+Agosto!K144+Septiembre!K144+'Octubre '!K144+Noviembre!K144+'Diciembre '!K144</f>
        <v>0</v>
      </c>
      <c r="L144" s="30">
        <f>+Enero!L144+Febrero!L144+'Marzo '!L144+'Abril '!L144+'Mayo '!L144+Junio!L144+Julio!L144+Agosto!L144+Septiembre!L144+'Octubre '!L144+Noviembre!L144+'Diciembre '!L144</f>
        <v>0</v>
      </c>
      <c r="M144" s="30">
        <f>+Enero!M144+Febrero!M144+'Marzo '!M144+'Abril '!M144+'Mayo '!M144+Junio!M144+Julio!M144+Agosto!M144+Septiembre!M144+'Octubre '!M144+Noviembre!M144+'Diciembre '!M144</f>
        <v>0</v>
      </c>
      <c r="N144" s="30">
        <f>+Enero!N144+Febrero!N144+'Marzo '!N144+'Abril '!N144+'Mayo '!N144+Junio!N144+Julio!N144+Agosto!N144+Septiembre!N144+'Octubre '!N144+Noviembre!N144+'Diciembre '!N144</f>
        <v>0</v>
      </c>
      <c r="O144" s="30">
        <f>+Enero!O144+Febrero!O144+'Marzo '!O144+'Abril '!O144+'Mayo '!O144+Junio!O144+Julio!O144+Agosto!O144+Septiembre!O144+'Octubre '!O144+Noviembre!O144+'Diciembre '!O144</f>
        <v>0</v>
      </c>
      <c r="P144" s="30">
        <f>+Enero!P144+Febrero!P144+'Marzo '!P144+'Abril '!P144+'Mayo '!P144+Junio!P144+Julio!P144+Agosto!P144+Septiembre!P144+'Octubre '!P144+Noviembre!P144+'Diciembre '!P144</f>
        <v>0</v>
      </c>
      <c r="Q144" s="30">
        <f>+Enero!Q144+Febrero!Q144+'Marzo '!Q144+'Abril '!Q144+'Mayo '!Q144+Junio!Q144+Julio!Q144+Agosto!Q144+Septiembre!Q144+'Octubre '!Q144+Noviembre!Q144+'Diciembre '!Q144</f>
        <v>0</v>
      </c>
      <c r="R144" s="30">
        <f>+Enero!R144+Febrero!R144+'Marzo '!R144+'Abril '!R144+'Mayo '!R144+Junio!R144+Julio!R144+Agosto!R144+Septiembre!R144+'Octubre '!R144+Noviembre!R144+'Diciembre '!R144</f>
        <v>0</v>
      </c>
      <c r="S144" s="30">
        <f>+Enero!S144+Febrero!S144+'Marzo '!S144+'Abril '!S144+'Mayo '!S144+Junio!S144+Julio!S144+Agosto!S144+Septiembre!S144+'Octubre '!S144+Noviembre!S144+'Diciembre '!S144</f>
        <v>0</v>
      </c>
      <c r="T144" s="30">
        <f>+Enero!T144+Febrero!T144+'Marzo '!T144+'Abril '!T144+'Mayo '!T144+Junio!T144+Julio!T144+Agosto!T144+Septiembre!T144+'Octubre '!T144+Noviembre!T144+'Diciembre '!T144</f>
        <v>0</v>
      </c>
      <c r="U144" s="30">
        <f>+Enero!U144+Febrero!U144+'Marzo '!U144+'Abril '!U144+'Mayo '!U144+Junio!U144+Julio!U144+Agosto!U144+Septiembre!U144+'Octubre '!U144+Noviembre!U144+'Diciembre '!U144</f>
        <v>0</v>
      </c>
      <c r="V144" s="30">
        <f>+Enero!V144+Febrero!V144+'Marzo '!V144+'Abril '!V144+'Mayo '!V144+Junio!V144+Julio!V144+Agosto!V144+Septiembre!V144+'Octubre '!V144+Noviembre!V144+'Diciembre '!V144</f>
        <v>0</v>
      </c>
      <c r="W144" s="30">
        <f>+Enero!W144+Febrero!W144+'Marzo '!W144+'Abril '!W144+'Mayo '!W144+Junio!W144+Julio!W144+Agosto!W144+Septiembre!W144+'Octubre '!W144+Noviembre!W144+'Diciembre '!W144</f>
        <v>0</v>
      </c>
      <c r="X144" s="142" t="str">
        <f t="shared" si="52"/>
        <v/>
      </c>
      <c r="AR144" s="114"/>
      <c r="AS144" s="114"/>
      <c r="AU144" s="114"/>
      <c r="BA144" s="114"/>
      <c r="BQ144" s="49" t="str">
        <f t="shared" si="53"/>
        <v/>
      </c>
      <c r="BY144" s="126">
        <f t="shared" si="54"/>
        <v>0</v>
      </c>
    </row>
    <row r="145" spans="1:77" s="6" customFormat="1" ht="14.25" customHeight="1" x14ac:dyDescent="0.15">
      <c r="A145" s="55" t="s">
        <v>73</v>
      </c>
      <c r="B145" s="29">
        <f t="shared" si="51"/>
        <v>0</v>
      </c>
      <c r="C145" s="30">
        <f>+Enero!C145+Febrero!C145+'Marzo '!C145+'Abril '!C145+'Mayo '!C145+Junio!C145+Julio!C145+Agosto!C145+Septiembre!C145+'Octubre '!C145+Noviembre!C145+'Diciembre '!C145</f>
        <v>0</v>
      </c>
      <c r="D145" s="30">
        <f>+Enero!D145+Febrero!D145+'Marzo '!D145+'Abril '!D145+'Mayo '!D145+Junio!D145+Julio!D145+Agosto!D145+Septiembre!D145+'Octubre '!D145+Noviembre!D145+'Diciembre '!D145</f>
        <v>0</v>
      </c>
      <c r="E145" s="30">
        <f>+Enero!E145+Febrero!E145+'Marzo '!E145+'Abril '!E145+'Mayo '!E145+Junio!E145+Julio!E145+Agosto!E145+Septiembre!E145+'Octubre '!E145+Noviembre!E145+'Diciembre '!E145</f>
        <v>0</v>
      </c>
      <c r="F145" s="30">
        <f>+Enero!F145+Febrero!F145+'Marzo '!F145+'Abril '!F145+'Mayo '!F145+Junio!F145+Julio!F145+Agosto!F145+Septiembre!F145+'Octubre '!F145+Noviembre!F145+'Diciembre '!F145</f>
        <v>0</v>
      </c>
      <c r="G145" s="30">
        <f>+Enero!G145+Febrero!G145+'Marzo '!G145+'Abril '!G145+'Mayo '!G145+Junio!G145+Julio!G145+Agosto!G145+Septiembre!G145+'Octubre '!G145+Noviembre!G145+'Diciembre '!G145</f>
        <v>0</v>
      </c>
      <c r="H145" s="30">
        <f>+Enero!H145+Febrero!H145+'Marzo '!H145+'Abril '!H145+'Mayo '!H145+Junio!H145+Julio!H145+Agosto!H145+Septiembre!H145+'Octubre '!H145+Noviembre!H145+'Diciembre '!H145</f>
        <v>0</v>
      </c>
      <c r="I145" s="30">
        <f>+Enero!I145+Febrero!I145+'Marzo '!I145+'Abril '!I145+'Mayo '!I145+Junio!I145+Julio!I145+Agosto!I145+Septiembre!I145+'Octubre '!I145+Noviembre!I145+'Diciembre '!I145</f>
        <v>0</v>
      </c>
      <c r="J145" s="30">
        <f>+Enero!J145+Febrero!J145+'Marzo '!J145+'Abril '!J145+'Mayo '!J145+Junio!J145+Julio!J145+Agosto!J145+Septiembre!J145+'Octubre '!J145+Noviembre!J145+'Diciembre '!J145</f>
        <v>0</v>
      </c>
      <c r="K145" s="30">
        <f>+Enero!K145+Febrero!K145+'Marzo '!K145+'Abril '!K145+'Mayo '!K145+Junio!K145+Julio!K145+Agosto!K145+Septiembre!K145+'Octubre '!K145+Noviembre!K145+'Diciembre '!K145</f>
        <v>0</v>
      </c>
      <c r="L145" s="30">
        <f>+Enero!L145+Febrero!L145+'Marzo '!L145+'Abril '!L145+'Mayo '!L145+Junio!L145+Julio!L145+Agosto!L145+Septiembre!L145+'Octubre '!L145+Noviembre!L145+'Diciembre '!L145</f>
        <v>0</v>
      </c>
      <c r="M145" s="30">
        <f>+Enero!M145+Febrero!M145+'Marzo '!M145+'Abril '!M145+'Mayo '!M145+Junio!M145+Julio!M145+Agosto!M145+Septiembre!M145+'Octubre '!M145+Noviembre!M145+'Diciembre '!M145</f>
        <v>0</v>
      </c>
      <c r="N145" s="30">
        <f>+Enero!N145+Febrero!N145+'Marzo '!N145+'Abril '!N145+'Mayo '!N145+Junio!N145+Julio!N145+Agosto!N145+Septiembre!N145+'Octubre '!N145+Noviembre!N145+'Diciembre '!N145</f>
        <v>0</v>
      </c>
      <c r="O145" s="30">
        <f>+Enero!O145+Febrero!O145+'Marzo '!O145+'Abril '!O145+'Mayo '!O145+Junio!O145+Julio!O145+Agosto!O145+Septiembre!O145+'Octubre '!O145+Noviembre!O145+'Diciembre '!O145</f>
        <v>0</v>
      </c>
      <c r="P145" s="30">
        <f>+Enero!P145+Febrero!P145+'Marzo '!P145+'Abril '!P145+'Mayo '!P145+Junio!P145+Julio!P145+Agosto!P145+Septiembre!P145+'Octubre '!P145+Noviembre!P145+'Diciembre '!P145</f>
        <v>0</v>
      </c>
      <c r="Q145" s="30">
        <f>+Enero!Q145+Febrero!Q145+'Marzo '!Q145+'Abril '!Q145+'Mayo '!Q145+Junio!Q145+Julio!Q145+Agosto!Q145+Septiembre!Q145+'Octubre '!Q145+Noviembre!Q145+'Diciembre '!Q145</f>
        <v>0</v>
      </c>
      <c r="R145" s="30">
        <f>+Enero!R145+Febrero!R145+'Marzo '!R145+'Abril '!R145+'Mayo '!R145+Junio!R145+Julio!R145+Agosto!R145+Septiembre!R145+'Octubre '!R145+Noviembre!R145+'Diciembre '!R145</f>
        <v>0</v>
      </c>
      <c r="S145" s="30">
        <f>+Enero!S145+Febrero!S145+'Marzo '!S145+'Abril '!S145+'Mayo '!S145+Junio!S145+Julio!S145+Agosto!S145+Septiembre!S145+'Octubre '!S145+Noviembre!S145+'Diciembre '!S145</f>
        <v>0</v>
      </c>
      <c r="T145" s="30">
        <f>+Enero!T145+Febrero!T145+'Marzo '!T145+'Abril '!T145+'Mayo '!T145+Junio!T145+Julio!T145+Agosto!T145+Septiembre!T145+'Octubre '!T145+Noviembre!T145+'Diciembre '!T145</f>
        <v>0</v>
      </c>
      <c r="U145" s="30">
        <f>+Enero!U145+Febrero!U145+'Marzo '!U145+'Abril '!U145+'Mayo '!U145+Junio!U145+Julio!U145+Agosto!U145+Septiembre!U145+'Octubre '!U145+Noviembre!U145+'Diciembre '!U145</f>
        <v>0</v>
      </c>
      <c r="V145" s="30">
        <f>+Enero!V145+Febrero!V145+'Marzo '!V145+'Abril '!V145+'Mayo '!V145+Junio!V145+Julio!V145+Agosto!V145+Septiembre!V145+'Octubre '!V145+Noviembre!V145+'Diciembre '!V145</f>
        <v>0</v>
      </c>
      <c r="W145" s="30">
        <f>+Enero!W145+Febrero!W145+'Marzo '!W145+'Abril '!W145+'Mayo '!W145+Junio!W145+Julio!W145+Agosto!W145+Septiembre!W145+'Octubre '!W145+Noviembre!W145+'Diciembre '!W145</f>
        <v>0</v>
      </c>
      <c r="X145" s="142" t="str">
        <f t="shared" si="52"/>
        <v/>
      </c>
      <c r="AR145" s="114"/>
      <c r="AS145" s="114"/>
      <c r="AU145" s="114"/>
      <c r="BA145" s="114"/>
      <c r="BQ145" s="49" t="str">
        <f t="shared" si="53"/>
        <v/>
      </c>
      <c r="BY145" s="126">
        <f t="shared" si="54"/>
        <v>0</v>
      </c>
    </row>
    <row r="146" spans="1:77" s="6" customFormat="1" ht="16.5" customHeight="1" x14ac:dyDescent="0.15">
      <c r="A146" s="191" t="s">
        <v>74</v>
      </c>
      <c r="B146" s="29">
        <f t="shared" si="51"/>
        <v>0</v>
      </c>
      <c r="C146" s="30">
        <f>+Enero!C146+Febrero!C146+'Marzo '!C146+'Abril '!C146+'Mayo '!C146+Junio!C146+Julio!C146+Agosto!C146+Septiembre!C146+'Octubre '!C146+Noviembre!C146+'Diciembre '!C146</f>
        <v>0</v>
      </c>
      <c r="D146" s="30">
        <f>+Enero!D146+Febrero!D146+'Marzo '!D146+'Abril '!D146+'Mayo '!D146+Junio!D146+Julio!D146+Agosto!D146+Septiembre!D146+'Octubre '!D146+Noviembre!D146+'Diciembre '!D146</f>
        <v>0</v>
      </c>
      <c r="E146" s="30">
        <f>+Enero!E146+Febrero!E146+'Marzo '!E146+'Abril '!E146+'Mayo '!E146+Junio!E146+Julio!E146+Agosto!E146+Septiembre!E146+'Octubre '!E146+Noviembre!E146+'Diciembre '!E146</f>
        <v>0</v>
      </c>
      <c r="F146" s="30">
        <f>+Enero!F146+Febrero!F146+'Marzo '!F146+'Abril '!F146+'Mayo '!F146+Junio!F146+Julio!F146+Agosto!F146+Septiembre!F146+'Octubre '!F146+Noviembre!F146+'Diciembre '!F146</f>
        <v>0</v>
      </c>
      <c r="G146" s="30">
        <f>+Enero!G146+Febrero!G146+'Marzo '!G146+'Abril '!G146+'Mayo '!G146+Junio!G146+Julio!G146+Agosto!G146+Septiembre!G146+'Octubre '!G146+Noviembre!G146+'Diciembre '!G146</f>
        <v>0</v>
      </c>
      <c r="H146" s="30">
        <f>+Enero!H146+Febrero!H146+'Marzo '!H146+'Abril '!H146+'Mayo '!H146+Junio!H146+Julio!H146+Agosto!H146+Septiembre!H146+'Octubre '!H146+Noviembre!H146+'Diciembre '!H146</f>
        <v>0</v>
      </c>
      <c r="I146" s="30">
        <f>+Enero!I146+Febrero!I146+'Marzo '!I146+'Abril '!I146+'Mayo '!I146+Junio!I146+Julio!I146+Agosto!I146+Septiembre!I146+'Octubre '!I146+Noviembre!I146+'Diciembre '!I146</f>
        <v>0</v>
      </c>
      <c r="J146" s="30">
        <f>+Enero!J146+Febrero!J146+'Marzo '!J146+'Abril '!J146+'Mayo '!J146+Junio!J146+Julio!J146+Agosto!J146+Septiembre!J146+'Octubre '!J146+Noviembre!J146+'Diciembre '!J146</f>
        <v>0</v>
      </c>
      <c r="K146" s="30">
        <f>+Enero!K146+Febrero!K146+'Marzo '!K146+'Abril '!K146+'Mayo '!K146+Junio!K146+Julio!K146+Agosto!K146+Septiembre!K146+'Octubre '!K146+Noviembre!K146+'Diciembre '!K146</f>
        <v>0</v>
      </c>
      <c r="L146" s="30">
        <f>+Enero!L146+Febrero!L146+'Marzo '!L146+'Abril '!L146+'Mayo '!L146+Junio!L146+Julio!L146+Agosto!L146+Septiembre!L146+'Octubre '!L146+Noviembre!L146+'Diciembre '!L146</f>
        <v>0</v>
      </c>
      <c r="M146" s="30">
        <f>+Enero!M146+Febrero!M146+'Marzo '!M146+'Abril '!M146+'Mayo '!M146+Junio!M146+Julio!M146+Agosto!M146+Septiembre!M146+'Octubre '!M146+Noviembre!M146+'Diciembre '!M146</f>
        <v>0</v>
      </c>
      <c r="N146" s="30">
        <f>+Enero!N146+Febrero!N146+'Marzo '!N146+'Abril '!N146+'Mayo '!N146+Junio!N146+Julio!N146+Agosto!N146+Septiembre!N146+'Octubre '!N146+Noviembre!N146+'Diciembre '!N146</f>
        <v>0</v>
      </c>
      <c r="O146" s="30">
        <f>+Enero!O146+Febrero!O146+'Marzo '!O146+'Abril '!O146+'Mayo '!O146+Junio!O146+Julio!O146+Agosto!O146+Septiembre!O146+'Octubre '!O146+Noviembre!O146+'Diciembre '!O146</f>
        <v>0</v>
      </c>
      <c r="P146" s="30">
        <f>+Enero!P146+Febrero!P146+'Marzo '!P146+'Abril '!P146+'Mayo '!P146+Junio!P146+Julio!P146+Agosto!P146+Septiembre!P146+'Octubre '!P146+Noviembre!P146+'Diciembre '!P146</f>
        <v>0</v>
      </c>
      <c r="Q146" s="30">
        <f>+Enero!Q146+Febrero!Q146+'Marzo '!Q146+'Abril '!Q146+'Mayo '!Q146+Junio!Q146+Julio!Q146+Agosto!Q146+Septiembre!Q146+'Octubre '!Q146+Noviembre!Q146+'Diciembre '!Q146</f>
        <v>0</v>
      </c>
      <c r="R146" s="30">
        <f>+Enero!R146+Febrero!R146+'Marzo '!R146+'Abril '!R146+'Mayo '!R146+Junio!R146+Julio!R146+Agosto!R146+Septiembre!R146+'Octubre '!R146+Noviembre!R146+'Diciembre '!R146</f>
        <v>0</v>
      </c>
      <c r="S146" s="30">
        <f>+Enero!S146+Febrero!S146+'Marzo '!S146+'Abril '!S146+'Mayo '!S146+Junio!S146+Julio!S146+Agosto!S146+Septiembre!S146+'Octubre '!S146+Noviembre!S146+'Diciembre '!S146</f>
        <v>0</v>
      </c>
      <c r="T146" s="30">
        <f>+Enero!T146+Febrero!T146+'Marzo '!T146+'Abril '!T146+'Mayo '!T146+Junio!T146+Julio!T146+Agosto!T146+Septiembre!T146+'Octubre '!T146+Noviembre!T146+'Diciembre '!T146</f>
        <v>0</v>
      </c>
      <c r="U146" s="30">
        <f>+Enero!U146+Febrero!U146+'Marzo '!U146+'Abril '!U146+'Mayo '!U146+Junio!U146+Julio!U146+Agosto!U146+Septiembre!U146+'Octubre '!U146+Noviembre!U146+'Diciembre '!U146</f>
        <v>0</v>
      </c>
      <c r="V146" s="30">
        <f>+Enero!V146+Febrero!V146+'Marzo '!V146+'Abril '!V146+'Mayo '!V146+Junio!V146+Julio!V146+Agosto!V146+Septiembre!V146+'Octubre '!V146+Noviembre!V146+'Diciembre '!V146</f>
        <v>0</v>
      </c>
      <c r="W146" s="30">
        <f>+Enero!W146+Febrero!W146+'Marzo '!W146+'Abril '!W146+'Mayo '!W146+Junio!W146+Julio!W146+Agosto!W146+Septiembre!W146+'Octubre '!W146+Noviembre!W146+'Diciembre '!W146</f>
        <v>0</v>
      </c>
      <c r="X146" s="142" t="str">
        <f t="shared" si="52"/>
        <v/>
      </c>
      <c r="AR146" s="114"/>
      <c r="AS146" s="114"/>
      <c r="AU146" s="114"/>
      <c r="BA146" s="114"/>
      <c r="BQ146" s="49" t="str">
        <f t="shared" si="53"/>
        <v/>
      </c>
      <c r="BY146" s="126">
        <f t="shared" si="54"/>
        <v>0</v>
      </c>
    </row>
    <row r="147" spans="1:77" s="6" customFormat="1" ht="12" customHeight="1" x14ac:dyDescent="0.15">
      <c r="A147" s="55" t="s">
        <v>75</v>
      </c>
      <c r="B147" s="29">
        <f t="shared" si="51"/>
        <v>0</v>
      </c>
      <c r="C147" s="30">
        <f>+Enero!C147+Febrero!C147+'Marzo '!C147+'Abril '!C147+'Mayo '!C147+Junio!C147+Julio!C147+Agosto!C147+Septiembre!C147+'Octubre '!C147+Noviembre!C147+'Diciembre '!C147</f>
        <v>0</v>
      </c>
      <c r="D147" s="30">
        <f>+Enero!D147+Febrero!D147+'Marzo '!D147+'Abril '!D147+'Mayo '!D147+Junio!D147+Julio!D147+Agosto!D147+Septiembre!D147+'Octubre '!D147+Noviembre!D147+'Diciembre '!D147</f>
        <v>0</v>
      </c>
      <c r="E147" s="30">
        <f>+Enero!E147+Febrero!E147+'Marzo '!E147+'Abril '!E147+'Mayo '!E147+Junio!E147+Julio!E147+Agosto!E147+Septiembre!E147+'Octubre '!E147+Noviembre!E147+'Diciembre '!E147</f>
        <v>0</v>
      </c>
      <c r="F147" s="30">
        <f>+Enero!F147+Febrero!F147+'Marzo '!F147+'Abril '!F147+'Mayo '!F147+Junio!F147+Julio!F147+Agosto!F147+Septiembre!F147+'Octubre '!F147+Noviembre!F147+'Diciembre '!F147</f>
        <v>0</v>
      </c>
      <c r="G147" s="30">
        <f>+Enero!G147+Febrero!G147+'Marzo '!G147+'Abril '!G147+'Mayo '!G147+Junio!G147+Julio!G147+Agosto!G147+Septiembre!G147+'Octubre '!G147+Noviembre!G147+'Diciembre '!G147</f>
        <v>0</v>
      </c>
      <c r="H147" s="30">
        <f>+Enero!H147+Febrero!H147+'Marzo '!H147+'Abril '!H147+'Mayo '!H147+Junio!H147+Julio!H147+Agosto!H147+Septiembre!H147+'Octubre '!H147+Noviembre!H147+'Diciembre '!H147</f>
        <v>0</v>
      </c>
      <c r="I147" s="30">
        <f>+Enero!I147+Febrero!I147+'Marzo '!I147+'Abril '!I147+'Mayo '!I147+Junio!I147+Julio!I147+Agosto!I147+Septiembre!I147+'Octubre '!I147+Noviembre!I147+'Diciembre '!I147</f>
        <v>0</v>
      </c>
      <c r="J147" s="30">
        <f>+Enero!J147+Febrero!J147+'Marzo '!J147+'Abril '!J147+'Mayo '!J147+Junio!J147+Julio!J147+Agosto!J147+Septiembre!J147+'Octubre '!J147+Noviembre!J147+'Diciembre '!J147</f>
        <v>0</v>
      </c>
      <c r="K147" s="30">
        <f>+Enero!K147+Febrero!K147+'Marzo '!K147+'Abril '!K147+'Mayo '!K147+Junio!K147+Julio!K147+Agosto!K147+Septiembre!K147+'Octubre '!K147+Noviembre!K147+'Diciembre '!K147</f>
        <v>0</v>
      </c>
      <c r="L147" s="30">
        <f>+Enero!L147+Febrero!L147+'Marzo '!L147+'Abril '!L147+'Mayo '!L147+Junio!L147+Julio!L147+Agosto!L147+Septiembre!L147+'Octubre '!L147+Noviembre!L147+'Diciembre '!L147</f>
        <v>0</v>
      </c>
      <c r="M147" s="30">
        <f>+Enero!M147+Febrero!M147+'Marzo '!M147+'Abril '!M147+'Mayo '!M147+Junio!M147+Julio!M147+Agosto!M147+Septiembre!M147+'Octubre '!M147+Noviembre!M147+'Diciembre '!M147</f>
        <v>0</v>
      </c>
      <c r="N147" s="30">
        <f>+Enero!N147+Febrero!N147+'Marzo '!N147+'Abril '!N147+'Mayo '!N147+Junio!N147+Julio!N147+Agosto!N147+Septiembre!N147+'Octubre '!N147+Noviembre!N147+'Diciembre '!N147</f>
        <v>0</v>
      </c>
      <c r="O147" s="30">
        <f>+Enero!O147+Febrero!O147+'Marzo '!O147+'Abril '!O147+'Mayo '!O147+Junio!O147+Julio!O147+Agosto!O147+Septiembre!O147+'Octubre '!O147+Noviembre!O147+'Diciembre '!O147</f>
        <v>0</v>
      </c>
      <c r="P147" s="30">
        <f>+Enero!P147+Febrero!P147+'Marzo '!P147+'Abril '!P147+'Mayo '!P147+Junio!P147+Julio!P147+Agosto!P147+Septiembre!P147+'Octubre '!P147+Noviembre!P147+'Diciembre '!P147</f>
        <v>0</v>
      </c>
      <c r="Q147" s="30">
        <f>+Enero!Q147+Febrero!Q147+'Marzo '!Q147+'Abril '!Q147+'Mayo '!Q147+Junio!Q147+Julio!Q147+Agosto!Q147+Septiembre!Q147+'Octubre '!Q147+Noviembre!Q147+'Diciembre '!Q147</f>
        <v>0</v>
      </c>
      <c r="R147" s="30">
        <f>+Enero!R147+Febrero!R147+'Marzo '!R147+'Abril '!R147+'Mayo '!R147+Junio!R147+Julio!R147+Agosto!R147+Septiembre!R147+'Octubre '!R147+Noviembre!R147+'Diciembre '!R147</f>
        <v>0</v>
      </c>
      <c r="S147" s="30">
        <f>+Enero!S147+Febrero!S147+'Marzo '!S147+'Abril '!S147+'Mayo '!S147+Junio!S147+Julio!S147+Agosto!S147+Septiembre!S147+'Octubre '!S147+Noviembre!S147+'Diciembre '!S147</f>
        <v>0</v>
      </c>
      <c r="T147" s="30">
        <f>+Enero!T147+Febrero!T147+'Marzo '!T147+'Abril '!T147+'Mayo '!T147+Junio!T147+Julio!T147+Agosto!T147+Septiembre!T147+'Octubre '!T147+Noviembre!T147+'Diciembre '!T147</f>
        <v>0</v>
      </c>
      <c r="U147" s="30">
        <f>+Enero!U147+Febrero!U147+'Marzo '!U147+'Abril '!U147+'Mayo '!U147+Junio!U147+Julio!U147+Agosto!U147+Septiembre!U147+'Octubre '!U147+Noviembre!U147+'Diciembre '!U147</f>
        <v>0</v>
      </c>
      <c r="V147" s="30">
        <f>+Enero!V147+Febrero!V147+'Marzo '!V147+'Abril '!V147+'Mayo '!V147+Junio!V147+Julio!V147+Agosto!V147+Septiembre!V147+'Octubre '!V147+Noviembre!V147+'Diciembre '!V147</f>
        <v>0</v>
      </c>
      <c r="W147" s="30">
        <f>+Enero!W147+Febrero!W147+'Marzo '!W147+'Abril '!W147+'Mayo '!W147+Junio!W147+Julio!W147+Agosto!W147+Septiembre!W147+'Octubre '!W147+Noviembre!W147+'Diciembre '!W147</f>
        <v>0</v>
      </c>
      <c r="X147" s="142" t="str">
        <f t="shared" si="52"/>
        <v/>
      </c>
      <c r="AR147" s="114"/>
      <c r="AS147" s="114"/>
      <c r="AU147" s="114"/>
      <c r="BA147" s="114"/>
      <c r="BQ147" s="49" t="str">
        <f t="shared" si="53"/>
        <v/>
      </c>
      <c r="BY147" s="126">
        <f t="shared" si="54"/>
        <v>0</v>
      </c>
    </row>
    <row r="148" spans="1:77" s="6" customFormat="1" ht="12" customHeight="1" x14ac:dyDescent="0.15">
      <c r="A148" s="55" t="s">
        <v>76</v>
      </c>
      <c r="B148" s="29">
        <f t="shared" si="51"/>
        <v>0</v>
      </c>
      <c r="C148" s="30">
        <f>+Enero!C148+Febrero!C148+'Marzo '!C148+'Abril '!C148+'Mayo '!C148+Junio!C148+Julio!C148+Agosto!C148+Septiembre!C148+'Octubre '!C148+Noviembre!C148+'Diciembre '!C148</f>
        <v>0</v>
      </c>
      <c r="D148" s="30">
        <f>+Enero!D148+Febrero!D148+'Marzo '!D148+'Abril '!D148+'Mayo '!D148+Junio!D148+Julio!D148+Agosto!D148+Septiembre!D148+'Octubre '!D148+Noviembre!D148+'Diciembre '!D148</f>
        <v>0</v>
      </c>
      <c r="E148" s="30">
        <f>+Enero!E148+Febrero!E148+'Marzo '!E148+'Abril '!E148+'Mayo '!E148+Junio!E148+Julio!E148+Agosto!E148+Septiembre!E148+'Octubre '!E148+Noviembre!E148+'Diciembre '!E148</f>
        <v>0</v>
      </c>
      <c r="F148" s="30">
        <f>+Enero!F148+Febrero!F148+'Marzo '!F148+'Abril '!F148+'Mayo '!F148+Junio!F148+Julio!F148+Agosto!F148+Septiembre!F148+'Octubre '!F148+Noviembre!F148+'Diciembre '!F148</f>
        <v>0</v>
      </c>
      <c r="G148" s="30">
        <f>+Enero!G148+Febrero!G148+'Marzo '!G148+'Abril '!G148+'Mayo '!G148+Junio!G148+Julio!G148+Agosto!G148+Septiembre!G148+'Octubre '!G148+Noviembre!G148+'Diciembre '!G148</f>
        <v>0</v>
      </c>
      <c r="H148" s="30">
        <f>+Enero!H148+Febrero!H148+'Marzo '!H148+'Abril '!H148+'Mayo '!H148+Junio!H148+Julio!H148+Agosto!H148+Septiembre!H148+'Octubre '!H148+Noviembre!H148+'Diciembre '!H148</f>
        <v>0</v>
      </c>
      <c r="I148" s="30">
        <f>+Enero!I148+Febrero!I148+'Marzo '!I148+'Abril '!I148+'Mayo '!I148+Junio!I148+Julio!I148+Agosto!I148+Septiembre!I148+'Octubre '!I148+Noviembre!I148+'Diciembre '!I148</f>
        <v>0</v>
      </c>
      <c r="J148" s="30">
        <f>+Enero!J148+Febrero!J148+'Marzo '!J148+'Abril '!J148+'Mayo '!J148+Junio!J148+Julio!J148+Agosto!J148+Septiembre!J148+'Octubre '!J148+Noviembre!J148+'Diciembre '!J148</f>
        <v>0</v>
      </c>
      <c r="K148" s="30">
        <f>+Enero!K148+Febrero!K148+'Marzo '!K148+'Abril '!K148+'Mayo '!K148+Junio!K148+Julio!K148+Agosto!K148+Septiembre!K148+'Octubre '!K148+Noviembre!K148+'Diciembre '!K148</f>
        <v>0</v>
      </c>
      <c r="L148" s="30">
        <f>+Enero!L148+Febrero!L148+'Marzo '!L148+'Abril '!L148+'Mayo '!L148+Junio!L148+Julio!L148+Agosto!L148+Septiembre!L148+'Octubre '!L148+Noviembre!L148+'Diciembre '!L148</f>
        <v>0</v>
      </c>
      <c r="M148" s="30">
        <f>+Enero!M148+Febrero!M148+'Marzo '!M148+'Abril '!M148+'Mayo '!M148+Junio!M148+Julio!M148+Agosto!M148+Septiembre!M148+'Octubre '!M148+Noviembre!M148+'Diciembre '!M148</f>
        <v>0</v>
      </c>
      <c r="N148" s="30">
        <f>+Enero!N148+Febrero!N148+'Marzo '!N148+'Abril '!N148+'Mayo '!N148+Junio!N148+Julio!N148+Agosto!N148+Septiembre!N148+'Octubre '!N148+Noviembre!N148+'Diciembre '!N148</f>
        <v>0</v>
      </c>
      <c r="O148" s="30">
        <f>+Enero!O148+Febrero!O148+'Marzo '!O148+'Abril '!O148+'Mayo '!O148+Junio!O148+Julio!O148+Agosto!O148+Septiembre!O148+'Octubre '!O148+Noviembre!O148+'Diciembre '!O148</f>
        <v>0</v>
      </c>
      <c r="P148" s="30">
        <f>+Enero!P148+Febrero!P148+'Marzo '!P148+'Abril '!P148+'Mayo '!P148+Junio!P148+Julio!P148+Agosto!P148+Septiembre!P148+'Octubre '!P148+Noviembre!P148+'Diciembre '!P148</f>
        <v>0</v>
      </c>
      <c r="Q148" s="30">
        <f>+Enero!Q148+Febrero!Q148+'Marzo '!Q148+'Abril '!Q148+'Mayo '!Q148+Junio!Q148+Julio!Q148+Agosto!Q148+Septiembre!Q148+'Octubre '!Q148+Noviembre!Q148+'Diciembre '!Q148</f>
        <v>0</v>
      </c>
      <c r="R148" s="30">
        <f>+Enero!R148+Febrero!R148+'Marzo '!R148+'Abril '!R148+'Mayo '!R148+Junio!R148+Julio!R148+Agosto!R148+Septiembre!R148+'Octubre '!R148+Noviembre!R148+'Diciembre '!R148</f>
        <v>0</v>
      </c>
      <c r="S148" s="30">
        <f>+Enero!S148+Febrero!S148+'Marzo '!S148+'Abril '!S148+'Mayo '!S148+Junio!S148+Julio!S148+Agosto!S148+Septiembre!S148+'Octubre '!S148+Noviembre!S148+'Diciembre '!S148</f>
        <v>0</v>
      </c>
      <c r="T148" s="30">
        <f>+Enero!T148+Febrero!T148+'Marzo '!T148+'Abril '!T148+'Mayo '!T148+Junio!T148+Julio!T148+Agosto!T148+Septiembre!T148+'Octubre '!T148+Noviembre!T148+'Diciembre '!T148</f>
        <v>0</v>
      </c>
      <c r="U148" s="30">
        <f>+Enero!U148+Febrero!U148+'Marzo '!U148+'Abril '!U148+'Mayo '!U148+Junio!U148+Julio!U148+Agosto!U148+Septiembre!U148+'Octubre '!U148+Noviembre!U148+'Diciembre '!U148</f>
        <v>0</v>
      </c>
      <c r="V148" s="30">
        <f>+Enero!V148+Febrero!V148+'Marzo '!V148+'Abril '!V148+'Mayo '!V148+Junio!V148+Julio!V148+Agosto!V148+Septiembre!V148+'Octubre '!V148+Noviembre!V148+'Diciembre '!V148</f>
        <v>0</v>
      </c>
      <c r="W148" s="30">
        <f>+Enero!W148+Febrero!W148+'Marzo '!W148+'Abril '!W148+'Mayo '!W148+Junio!W148+Julio!W148+Agosto!W148+Septiembre!W148+'Octubre '!W148+Noviembre!W148+'Diciembre '!W148</f>
        <v>0</v>
      </c>
      <c r="X148" s="142" t="str">
        <f t="shared" si="52"/>
        <v/>
      </c>
      <c r="AR148" s="114"/>
      <c r="AS148" s="114"/>
      <c r="AU148" s="114"/>
      <c r="BA148" s="114"/>
      <c r="BQ148" s="49" t="str">
        <f t="shared" si="53"/>
        <v/>
      </c>
      <c r="BY148" s="126">
        <f t="shared" si="54"/>
        <v>0</v>
      </c>
    </row>
    <row r="149" spans="1:77" s="6" customFormat="1" ht="12" customHeight="1" x14ac:dyDescent="0.15">
      <c r="A149" s="55" t="s">
        <v>77</v>
      </c>
      <c r="B149" s="29">
        <f t="shared" si="51"/>
        <v>0</v>
      </c>
      <c r="C149" s="30">
        <f>+Enero!C149+Febrero!C149+'Marzo '!C149+'Abril '!C149+'Mayo '!C149+Junio!C149+Julio!C149+Agosto!C149+Septiembre!C149+'Octubre '!C149+Noviembre!C149+'Diciembre '!C149</f>
        <v>0</v>
      </c>
      <c r="D149" s="30">
        <f>+Enero!D149+Febrero!D149+'Marzo '!D149+'Abril '!D149+'Mayo '!D149+Junio!D149+Julio!D149+Agosto!D149+Septiembre!D149+'Octubre '!D149+Noviembre!D149+'Diciembre '!D149</f>
        <v>0</v>
      </c>
      <c r="E149" s="30">
        <f>+Enero!E149+Febrero!E149+'Marzo '!E149+'Abril '!E149+'Mayo '!E149+Junio!E149+Julio!E149+Agosto!E149+Septiembre!E149+'Octubre '!E149+Noviembre!E149+'Diciembre '!E149</f>
        <v>0</v>
      </c>
      <c r="F149" s="30">
        <f>+Enero!F149+Febrero!F149+'Marzo '!F149+'Abril '!F149+'Mayo '!F149+Junio!F149+Julio!F149+Agosto!F149+Septiembre!F149+'Octubre '!F149+Noviembre!F149+'Diciembre '!F149</f>
        <v>0</v>
      </c>
      <c r="G149" s="30">
        <f>+Enero!G149+Febrero!G149+'Marzo '!G149+'Abril '!G149+'Mayo '!G149+Junio!G149+Julio!G149+Agosto!G149+Septiembre!G149+'Octubre '!G149+Noviembre!G149+'Diciembre '!G149</f>
        <v>0</v>
      </c>
      <c r="H149" s="30">
        <f>+Enero!H149+Febrero!H149+'Marzo '!H149+'Abril '!H149+'Mayo '!H149+Junio!H149+Julio!H149+Agosto!H149+Septiembre!H149+'Octubre '!H149+Noviembre!H149+'Diciembre '!H149</f>
        <v>0</v>
      </c>
      <c r="I149" s="30">
        <f>+Enero!I149+Febrero!I149+'Marzo '!I149+'Abril '!I149+'Mayo '!I149+Junio!I149+Julio!I149+Agosto!I149+Septiembre!I149+'Octubre '!I149+Noviembre!I149+'Diciembre '!I149</f>
        <v>0</v>
      </c>
      <c r="J149" s="30">
        <f>+Enero!J149+Febrero!J149+'Marzo '!J149+'Abril '!J149+'Mayo '!J149+Junio!J149+Julio!J149+Agosto!J149+Septiembre!J149+'Octubre '!J149+Noviembre!J149+'Diciembre '!J149</f>
        <v>0</v>
      </c>
      <c r="K149" s="30">
        <f>+Enero!K149+Febrero!K149+'Marzo '!K149+'Abril '!K149+'Mayo '!K149+Junio!K149+Julio!K149+Agosto!K149+Septiembre!K149+'Octubre '!K149+Noviembre!K149+'Diciembre '!K149</f>
        <v>0</v>
      </c>
      <c r="L149" s="30">
        <f>+Enero!L149+Febrero!L149+'Marzo '!L149+'Abril '!L149+'Mayo '!L149+Junio!L149+Julio!L149+Agosto!L149+Septiembre!L149+'Octubre '!L149+Noviembre!L149+'Diciembre '!L149</f>
        <v>0</v>
      </c>
      <c r="M149" s="30">
        <f>+Enero!M149+Febrero!M149+'Marzo '!M149+'Abril '!M149+'Mayo '!M149+Junio!M149+Julio!M149+Agosto!M149+Septiembre!M149+'Octubre '!M149+Noviembre!M149+'Diciembre '!M149</f>
        <v>0</v>
      </c>
      <c r="N149" s="30">
        <f>+Enero!N149+Febrero!N149+'Marzo '!N149+'Abril '!N149+'Mayo '!N149+Junio!N149+Julio!N149+Agosto!N149+Septiembre!N149+'Octubre '!N149+Noviembre!N149+'Diciembre '!N149</f>
        <v>0</v>
      </c>
      <c r="O149" s="30">
        <f>+Enero!O149+Febrero!O149+'Marzo '!O149+'Abril '!O149+'Mayo '!O149+Junio!O149+Julio!O149+Agosto!O149+Septiembre!O149+'Octubre '!O149+Noviembre!O149+'Diciembre '!O149</f>
        <v>0</v>
      </c>
      <c r="P149" s="30">
        <f>+Enero!P149+Febrero!P149+'Marzo '!P149+'Abril '!P149+'Mayo '!P149+Junio!P149+Julio!P149+Agosto!P149+Septiembre!P149+'Octubre '!P149+Noviembre!P149+'Diciembre '!P149</f>
        <v>0</v>
      </c>
      <c r="Q149" s="30">
        <f>+Enero!Q149+Febrero!Q149+'Marzo '!Q149+'Abril '!Q149+'Mayo '!Q149+Junio!Q149+Julio!Q149+Agosto!Q149+Septiembre!Q149+'Octubre '!Q149+Noviembre!Q149+'Diciembre '!Q149</f>
        <v>0</v>
      </c>
      <c r="R149" s="30">
        <f>+Enero!R149+Febrero!R149+'Marzo '!R149+'Abril '!R149+'Mayo '!R149+Junio!R149+Julio!R149+Agosto!R149+Septiembre!R149+'Octubre '!R149+Noviembre!R149+'Diciembre '!R149</f>
        <v>0</v>
      </c>
      <c r="S149" s="30">
        <f>+Enero!S149+Febrero!S149+'Marzo '!S149+'Abril '!S149+'Mayo '!S149+Junio!S149+Julio!S149+Agosto!S149+Septiembre!S149+'Octubre '!S149+Noviembre!S149+'Diciembre '!S149</f>
        <v>0</v>
      </c>
      <c r="T149" s="30">
        <f>+Enero!T149+Febrero!T149+'Marzo '!T149+'Abril '!T149+'Mayo '!T149+Junio!T149+Julio!T149+Agosto!T149+Septiembre!T149+'Octubre '!T149+Noviembre!T149+'Diciembre '!T149</f>
        <v>0</v>
      </c>
      <c r="U149" s="30">
        <f>+Enero!U149+Febrero!U149+'Marzo '!U149+'Abril '!U149+'Mayo '!U149+Junio!U149+Julio!U149+Agosto!U149+Septiembre!U149+'Octubre '!U149+Noviembre!U149+'Diciembre '!U149</f>
        <v>0</v>
      </c>
      <c r="V149" s="30">
        <f>+Enero!V149+Febrero!V149+'Marzo '!V149+'Abril '!V149+'Mayo '!V149+Junio!V149+Julio!V149+Agosto!V149+Septiembre!V149+'Octubre '!V149+Noviembre!V149+'Diciembre '!V149</f>
        <v>0</v>
      </c>
      <c r="W149" s="30">
        <f>+Enero!W149+Febrero!W149+'Marzo '!W149+'Abril '!W149+'Mayo '!W149+Junio!W149+Julio!W149+Agosto!W149+Septiembre!W149+'Octubre '!W149+Noviembre!W149+'Diciembre '!W149</f>
        <v>0</v>
      </c>
      <c r="X149" s="142" t="str">
        <f t="shared" si="52"/>
        <v/>
      </c>
      <c r="AR149" s="114"/>
      <c r="AS149" s="114"/>
      <c r="AU149" s="114"/>
      <c r="BA149" s="114"/>
      <c r="BQ149" s="49" t="str">
        <f t="shared" si="53"/>
        <v/>
      </c>
      <c r="BY149" s="126">
        <f t="shared" si="54"/>
        <v>0</v>
      </c>
    </row>
    <row r="150" spans="1:77" s="6" customFormat="1" ht="12" customHeight="1" x14ac:dyDescent="0.15">
      <c r="A150" s="55" t="s">
        <v>78</v>
      </c>
      <c r="B150" s="29">
        <f t="shared" si="51"/>
        <v>0</v>
      </c>
      <c r="C150" s="30">
        <f>+Enero!C150+Febrero!C150+'Marzo '!C150+'Abril '!C150+'Mayo '!C150+Junio!C150+Julio!C150+Agosto!C150+Septiembre!C150+'Octubre '!C150+Noviembre!C150+'Diciembre '!C150</f>
        <v>0</v>
      </c>
      <c r="D150" s="30">
        <f>+Enero!D150+Febrero!D150+'Marzo '!D150+'Abril '!D150+'Mayo '!D150+Junio!D150+Julio!D150+Agosto!D150+Septiembre!D150+'Octubre '!D150+Noviembre!D150+'Diciembre '!D150</f>
        <v>0</v>
      </c>
      <c r="E150" s="30">
        <f>+Enero!E150+Febrero!E150+'Marzo '!E150+'Abril '!E150+'Mayo '!E150+Junio!E150+Julio!E150+Agosto!E150+Septiembre!E150+'Octubre '!E150+Noviembre!E150+'Diciembre '!E150</f>
        <v>0</v>
      </c>
      <c r="F150" s="30">
        <f>+Enero!F150+Febrero!F150+'Marzo '!F150+'Abril '!F150+'Mayo '!F150+Junio!F150+Julio!F150+Agosto!F150+Septiembre!F150+'Octubre '!F150+Noviembre!F150+'Diciembre '!F150</f>
        <v>0</v>
      </c>
      <c r="G150" s="30">
        <f>+Enero!G150+Febrero!G150+'Marzo '!G150+'Abril '!G150+'Mayo '!G150+Junio!G150+Julio!G150+Agosto!G150+Septiembre!G150+'Octubre '!G150+Noviembre!G150+'Diciembre '!G150</f>
        <v>0</v>
      </c>
      <c r="H150" s="30">
        <f>+Enero!H150+Febrero!H150+'Marzo '!H150+'Abril '!H150+'Mayo '!H150+Junio!H150+Julio!H150+Agosto!H150+Septiembre!H150+'Octubre '!H150+Noviembre!H150+'Diciembre '!H150</f>
        <v>0</v>
      </c>
      <c r="I150" s="30">
        <f>+Enero!I150+Febrero!I150+'Marzo '!I150+'Abril '!I150+'Mayo '!I150+Junio!I150+Julio!I150+Agosto!I150+Septiembre!I150+'Octubre '!I150+Noviembre!I150+'Diciembre '!I150</f>
        <v>0</v>
      </c>
      <c r="J150" s="30">
        <f>+Enero!J150+Febrero!J150+'Marzo '!J150+'Abril '!J150+'Mayo '!J150+Junio!J150+Julio!J150+Agosto!J150+Septiembre!J150+'Octubre '!J150+Noviembre!J150+'Diciembre '!J150</f>
        <v>0</v>
      </c>
      <c r="K150" s="30">
        <f>+Enero!K150+Febrero!K150+'Marzo '!K150+'Abril '!K150+'Mayo '!K150+Junio!K150+Julio!K150+Agosto!K150+Septiembre!K150+'Octubre '!K150+Noviembre!K150+'Diciembre '!K150</f>
        <v>0</v>
      </c>
      <c r="L150" s="30">
        <f>+Enero!L150+Febrero!L150+'Marzo '!L150+'Abril '!L150+'Mayo '!L150+Junio!L150+Julio!L150+Agosto!L150+Septiembre!L150+'Octubre '!L150+Noviembre!L150+'Diciembre '!L150</f>
        <v>0</v>
      </c>
      <c r="M150" s="30">
        <f>+Enero!M150+Febrero!M150+'Marzo '!M150+'Abril '!M150+'Mayo '!M150+Junio!M150+Julio!M150+Agosto!M150+Septiembre!M150+'Octubre '!M150+Noviembre!M150+'Diciembre '!M150</f>
        <v>0</v>
      </c>
      <c r="N150" s="30">
        <f>+Enero!N150+Febrero!N150+'Marzo '!N150+'Abril '!N150+'Mayo '!N150+Junio!N150+Julio!N150+Agosto!N150+Septiembre!N150+'Octubre '!N150+Noviembre!N150+'Diciembre '!N150</f>
        <v>0</v>
      </c>
      <c r="O150" s="30">
        <f>+Enero!O150+Febrero!O150+'Marzo '!O150+'Abril '!O150+'Mayo '!O150+Junio!O150+Julio!O150+Agosto!O150+Septiembre!O150+'Octubre '!O150+Noviembre!O150+'Diciembre '!O150</f>
        <v>0</v>
      </c>
      <c r="P150" s="30">
        <f>+Enero!P150+Febrero!P150+'Marzo '!P150+'Abril '!P150+'Mayo '!P150+Junio!P150+Julio!P150+Agosto!P150+Septiembre!P150+'Octubre '!P150+Noviembre!P150+'Diciembre '!P150</f>
        <v>0</v>
      </c>
      <c r="Q150" s="30">
        <f>+Enero!Q150+Febrero!Q150+'Marzo '!Q150+'Abril '!Q150+'Mayo '!Q150+Junio!Q150+Julio!Q150+Agosto!Q150+Septiembre!Q150+'Octubre '!Q150+Noviembre!Q150+'Diciembre '!Q150</f>
        <v>0</v>
      </c>
      <c r="R150" s="30">
        <f>+Enero!R150+Febrero!R150+'Marzo '!R150+'Abril '!R150+'Mayo '!R150+Junio!R150+Julio!R150+Agosto!R150+Septiembre!R150+'Octubre '!R150+Noviembre!R150+'Diciembre '!R150</f>
        <v>0</v>
      </c>
      <c r="S150" s="30">
        <f>+Enero!S150+Febrero!S150+'Marzo '!S150+'Abril '!S150+'Mayo '!S150+Junio!S150+Julio!S150+Agosto!S150+Septiembre!S150+'Octubre '!S150+Noviembre!S150+'Diciembre '!S150</f>
        <v>0</v>
      </c>
      <c r="T150" s="30">
        <f>+Enero!T150+Febrero!T150+'Marzo '!T150+'Abril '!T150+'Mayo '!T150+Junio!T150+Julio!T150+Agosto!T150+Septiembre!T150+'Octubre '!T150+Noviembre!T150+'Diciembre '!T150</f>
        <v>0</v>
      </c>
      <c r="U150" s="30">
        <f>+Enero!U150+Febrero!U150+'Marzo '!U150+'Abril '!U150+'Mayo '!U150+Junio!U150+Julio!U150+Agosto!U150+Septiembre!U150+'Octubre '!U150+Noviembre!U150+'Diciembre '!U150</f>
        <v>0</v>
      </c>
      <c r="V150" s="30">
        <f>+Enero!V150+Febrero!V150+'Marzo '!V150+'Abril '!V150+'Mayo '!V150+Junio!V150+Julio!V150+Agosto!V150+Septiembre!V150+'Octubre '!V150+Noviembre!V150+'Diciembre '!V150</f>
        <v>0</v>
      </c>
      <c r="W150" s="30">
        <f>+Enero!W150+Febrero!W150+'Marzo '!W150+'Abril '!W150+'Mayo '!W150+Junio!W150+Julio!W150+Agosto!W150+Septiembre!W150+'Octubre '!W150+Noviembre!W150+'Diciembre '!W150</f>
        <v>0</v>
      </c>
      <c r="X150" s="142" t="str">
        <f t="shared" si="52"/>
        <v/>
      </c>
      <c r="AR150" s="114"/>
      <c r="AS150" s="114"/>
      <c r="AU150" s="114"/>
      <c r="BA150" s="114"/>
      <c r="BQ150" s="49" t="str">
        <f t="shared" si="53"/>
        <v/>
      </c>
      <c r="BY150" s="126">
        <f t="shared" si="54"/>
        <v>0</v>
      </c>
    </row>
    <row r="151" spans="1:77" s="6" customFormat="1" ht="12" customHeight="1" x14ac:dyDescent="0.15">
      <c r="A151" s="55" t="s">
        <v>79</v>
      </c>
      <c r="B151" s="29">
        <f t="shared" si="51"/>
        <v>0</v>
      </c>
      <c r="C151" s="30">
        <f>+Enero!C151+Febrero!C151+'Marzo '!C151+'Abril '!C151+'Mayo '!C151+Junio!C151+Julio!C151+Agosto!C151+Septiembre!C151+'Octubre '!C151+Noviembre!C151+'Diciembre '!C151</f>
        <v>0</v>
      </c>
      <c r="D151" s="30">
        <f>+Enero!D151+Febrero!D151+'Marzo '!D151+'Abril '!D151+'Mayo '!D151+Junio!D151+Julio!D151+Agosto!D151+Septiembre!D151+'Octubre '!D151+Noviembre!D151+'Diciembre '!D151</f>
        <v>0</v>
      </c>
      <c r="E151" s="30">
        <f>+Enero!E151+Febrero!E151+'Marzo '!E151+'Abril '!E151+'Mayo '!E151+Junio!E151+Julio!E151+Agosto!E151+Septiembre!E151+'Octubre '!E151+Noviembre!E151+'Diciembre '!E151</f>
        <v>0</v>
      </c>
      <c r="F151" s="30">
        <f>+Enero!F151+Febrero!F151+'Marzo '!F151+'Abril '!F151+'Mayo '!F151+Junio!F151+Julio!F151+Agosto!F151+Septiembre!F151+'Octubre '!F151+Noviembre!F151+'Diciembre '!F151</f>
        <v>0</v>
      </c>
      <c r="G151" s="30">
        <f>+Enero!G151+Febrero!G151+'Marzo '!G151+'Abril '!G151+'Mayo '!G151+Junio!G151+Julio!G151+Agosto!G151+Septiembre!G151+'Octubre '!G151+Noviembre!G151+'Diciembre '!G151</f>
        <v>0</v>
      </c>
      <c r="H151" s="30">
        <f>+Enero!H151+Febrero!H151+'Marzo '!H151+'Abril '!H151+'Mayo '!H151+Junio!H151+Julio!H151+Agosto!H151+Septiembre!H151+'Octubre '!H151+Noviembre!H151+'Diciembre '!H151</f>
        <v>0</v>
      </c>
      <c r="I151" s="30">
        <f>+Enero!I151+Febrero!I151+'Marzo '!I151+'Abril '!I151+'Mayo '!I151+Junio!I151+Julio!I151+Agosto!I151+Septiembre!I151+'Octubre '!I151+Noviembre!I151+'Diciembre '!I151</f>
        <v>0</v>
      </c>
      <c r="J151" s="30">
        <f>+Enero!J151+Febrero!J151+'Marzo '!J151+'Abril '!J151+'Mayo '!J151+Junio!J151+Julio!J151+Agosto!J151+Septiembre!J151+'Octubre '!J151+Noviembre!J151+'Diciembre '!J151</f>
        <v>0</v>
      </c>
      <c r="K151" s="30">
        <f>+Enero!K151+Febrero!K151+'Marzo '!K151+'Abril '!K151+'Mayo '!K151+Junio!K151+Julio!K151+Agosto!K151+Septiembre!K151+'Octubre '!K151+Noviembre!K151+'Diciembre '!K151</f>
        <v>0</v>
      </c>
      <c r="L151" s="30">
        <f>+Enero!L151+Febrero!L151+'Marzo '!L151+'Abril '!L151+'Mayo '!L151+Junio!L151+Julio!L151+Agosto!L151+Septiembre!L151+'Octubre '!L151+Noviembre!L151+'Diciembre '!L151</f>
        <v>0</v>
      </c>
      <c r="M151" s="30">
        <f>+Enero!M151+Febrero!M151+'Marzo '!M151+'Abril '!M151+'Mayo '!M151+Junio!M151+Julio!M151+Agosto!M151+Septiembre!M151+'Octubre '!M151+Noviembre!M151+'Diciembre '!M151</f>
        <v>0</v>
      </c>
      <c r="N151" s="30">
        <f>+Enero!N151+Febrero!N151+'Marzo '!N151+'Abril '!N151+'Mayo '!N151+Junio!N151+Julio!N151+Agosto!N151+Septiembre!N151+'Octubre '!N151+Noviembre!N151+'Diciembre '!N151</f>
        <v>0</v>
      </c>
      <c r="O151" s="30">
        <f>+Enero!O151+Febrero!O151+'Marzo '!O151+'Abril '!O151+'Mayo '!O151+Junio!O151+Julio!O151+Agosto!O151+Septiembre!O151+'Octubre '!O151+Noviembre!O151+'Diciembre '!O151</f>
        <v>0</v>
      </c>
      <c r="P151" s="30">
        <f>+Enero!P151+Febrero!P151+'Marzo '!P151+'Abril '!P151+'Mayo '!P151+Junio!P151+Julio!P151+Agosto!P151+Septiembre!P151+'Octubre '!P151+Noviembre!P151+'Diciembre '!P151</f>
        <v>0</v>
      </c>
      <c r="Q151" s="30">
        <f>+Enero!Q151+Febrero!Q151+'Marzo '!Q151+'Abril '!Q151+'Mayo '!Q151+Junio!Q151+Julio!Q151+Agosto!Q151+Septiembre!Q151+'Octubre '!Q151+Noviembre!Q151+'Diciembre '!Q151</f>
        <v>0</v>
      </c>
      <c r="R151" s="30">
        <f>+Enero!R151+Febrero!R151+'Marzo '!R151+'Abril '!R151+'Mayo '!R151+Junio!R151+Julio!R151+Agosto!R151+Septiembre!R151+'Octubre '!R151+Noviembre!R151+'Diciembre '!R151</f>
        <v>0</v>
      </c>
      <c r="S151" s="30">
        <f>+Enero!S151+Febrero!S151+'Marzo '!S151+'Abril '!S151+'Mayo '!S151+Junio!S151+Julio!S151+Agosto!S151+Septiembre!S151+'Octubre '!S151+Noviembre!S151+'Diciembre '!S151</f>
        <v>0</v>
      </c>
      <c r="T151" s="30">
        <f>+Enero!T151+Febrero!T151+'Marzo '!T151+'Abril '!T151+'Mayo '!T151+Junio!T151+Julio!T151+Agosto!T151+Septiembre!T151+'Octubre '!T151+Noviembre!T151+'Diciembre '!T151</f>
        <v>0</v>
      </c>
      <c r="U151" s="30">
        <f>+Enero!U151+Febrero!U151+'Marzo '!U151+'Abril '!U151+'Mayo '!U151+Junio!U151+Julio!U151+Agosto!U151+Septiembre!U151+'Octubre '!U151+Noviembre!U151+'Diciembre '!U151</f>
        <v>0</v>
      </c>
      <c r="V151" s="30">
        <f>+Enero!V151+Febrero!V151+'Marzo '!V151+'Abril '!V151+'Mayo '!V151+Junio!V151+Julio!V151+Agosto!V151+Septiembre!V151+'Octubre '!V151+Noviembre!V151+'Diciembre '!V151</f>
        <v>0</v>
      </c>
      <c r="W151" s="30">
        <f>+Enero!W151+Febrero!W151+'Marzo '!W151+'Abril '!W151+'Mayo '!W151+Junio!W151+Julio!W151+Agosto!W151+Septiembre!W151+'Octubre '!W151+Noviembre!W151+'Diciembre '!W151</f>
        <v>0</v>
      </c>
      <c r="X151" s="142" t="str">
        <f t="shared" si="52"/>
        <v/>
      </c>
      <c r="AR151" s="114"/>
      <c r="AS151" s="114"/>
      <c r="AU151" s="114"/>
      <c r="BA151" s="114"/>
      <c r="BQ151" s="49" t="str">
        <f t="shared" si="53"/>
        <v/>
      </c>
      <c r="BY151" s="126">
        <f t="shared" si="54"/>
        <v>0</v>
      </c>
    </row>
    <row r="152" spans="1:77" s="6" customFormat="1" ht="12" customHeight="1" x14ac:dyDescent="0.15">
      <c r="A152" s="55" t="s">
        <v>80</v>
      </c>
      <c r="B152" s="29">
        <f t="shared" si="51"/>
        <v>0</v>
      </c>
      <c r="C152" s="30">
        <f>+Enero!C152+Febrero!C152+'Marzo '!C152+'Abril '!C152+'Mayo '!C152+Junio!C152+Julio!C152+Agosto!C152+Septiembre!C152+'Octubre '!C152+Noviembre!C152+'Diciembre '!C152</f>
        <v>0</v>
      </c>
      <c r="D152" s="30">
        <f>+Enero!D152+Febrero!D152+'Marzo '!D152+'Abril '!D152+'Mayo '!D152+Junio!D152+Julio!D152+Agosto!D152+Septiembre!D152+'Octubre '!D152+Noviembre!D152+'Diciembre '!D152</f>
        <v>0</v>
      </c>
      <c r="E152" s="30">
        <f>+Enero!E152+Febrero!E152+'Marzo '!E152+'Abril '!E152+'Mayo '!E152+Junio!E152+Julio!E152+Agosto!E152+Septiembre!E152+'Octubre '!E152+Noviembre!E152+'Diciembre '!E152</f>
        <v>0</v>
      </c>
      <c r="F152" s="30">
        <f>+Enero!F152+Febrero!F152+'Marzo '!F152+'Abril '!F152+'Mayo '!F152+Junio!F152+Julio!F152+Agosto!F152+Septiembre!F152+'Octubre '!F152+Noviembre!F152+'Diciembre '!F152</f>
        <v>0</v>
      </c>
      <c r="G152" s="30">
        <f>+Enero!G152+Febrero!G152+'Marzo '!G152+'Abril '!G152+'Mayo '!G152+Junio!G152+Julio!G152+Agosto!G152+Septiembre!G152+'Octubre '!G152+Noviembre!G152+'Diciembre '!G152</f>
        <v>0</v>
      </c>
      <c r="H152" s="30">
        <f>+Enero!H152+Febrero!H152+'Marzo '!H152+'Abril '!H152+'Mayo '!H152+Junio!H152+Julio!H152+Agosto!H152+Septiembre!H152+'Octubre '!H152+Noviembre!H152+'Diciembre '!H152</f>
        <v>0</v>
      </c>
      <c r="I152" s="30">
        <f>+Enero!I152+Febrero!I152+'Marzo '!I152+'Abril '!I152+'Mayo '!I152+Junio!I152+Julio!I152+Agosto!I152+Septiembre!I152+'Octubre '!I152+Noviembre!I152+'Diciembre '!I152</f>
        <v>0</v>
      </c>
      <c r="J152" s="30">
        <f>+Enero!J152+Febrero!J152+'Marzo '!J152+'Abril '!J152+'Mayo '!J152+Junio!J152+Julio!J152+Agosto!J152+Septiembre!J152+'Octubre '!J152+Noviembre!J152+'Diciembre '!J152</f>
        <v>0</v>
      </c>
      <c r="K152" s="30">
        <f>+Enero!K152+Febrero!K152+'Marzo '!K152+'Abril '!K152+'Mayo '!K152+Junio!K152+Julio!K152+Agosto!K152+Septiembre!K152+'Octubre '!K152+Noviembre!K152+'Diciembre '!K152</f>
        <v>0</v>
      </c>
      <c r="L152" s="30">
        <f>+Enero!L152+Febrero!L152+'Marzo '!L152+'Abril '!L152+'Mayo '!L152+Junio!L152+Julio!L152+Agosto!L152+Septiembre!L152+'Octubre '!L152+Noviembre!L152+'Diciembre '!L152</f>
        <v>0</v>
      </c>
      <c r="M152" s="30">
        <f>+Enero!M152+Febrero!M152+'Marzo '!M152+'Abril '!M152+'Mayo '!M152+Junio!M152+Julio!M152+Agosto!M152+Septiembre!M152+'Octubre '!M152+Noviembre!M152+'Diciembre '!M152</f>
        <v>0</v>
      </c>
      <c r="N152" s="30">
        <f>+Enero!N152+Febrero!N152+'Marzo '!N152+'Abril '!N152+'Mayo '!N152+Junio!N152+Julio!N152+Agosto!N152+Septiembre!N152+'Octubre '!N152+Noviembre!N152+'Diciembre '!N152</f>
        <v>0</v>
      </c>
      <c r="O152" s="30">
        <f>+Enero!O152+Febrero!O152+'Marzo '!O152+'Abril '!O152+'Mayo '!O152+Junio!O152+Julio!O152+Agosto!O152+Septiembre!O152+'Octubre '!O152+Noviembre!O152+'Diciembre '!O152</f>
        <v>0</v>
      </c>
      <c r="P152" s="30">
        <f>+Enero!P152+Febrero!P152+'Marzo '!P152+'Abril '!P152+'Mayo '!P152+Junio!P152+Julio!P152+Agosto!P152+Septiembre!P152+'Octubre '!P152+Noviembre!P152+'Diciembre '!P152</f>
        <v>0</v>
      </c>
      <c r="Q152" s="30">
        <f>+Enero!Q152+Febrero!Q152+'Marzo '!Q152+'Abril '!Q152+'Mayo '!Q152+Junio!Q152+Julio!Q152+Agosto!Q152+Septiembre!Q152+'Octubre '!Q152+Noviembre!Q152+'Diciembre '!Q152</f>
        <v>0</v>
      </c>
      <c r="R152" s="30">
        <f>+Enero!R152+Febrero!R152+'Marzo '!R152+'Abril '!R152+'Mayo '!R152+Junio!R152+Julio!R152+Agosto!R152+Septiembre!R152+'Octubre '!R152+Noviembre!R152+'Diciembre '!R152</f>
        <v>0</v>
      </c>
      <c r="S152" s="30">
        <f>+Enero!S152+Febrero!S152+'Marzo '!S152+'Abril '!S152+'Mayo '!S152+Junio!S152+Julio!S152+Agosto!S152+Septiembre!S152+'Octubre '!S152+Noviembre!S152+'Diciembre '!S152</f>
        <v>0</v>
      </c>
      <c r="T152" s="30">
        <f>+Enero!T152+Febrero!T152+'Marzo '!T152+'Abril '!T152+'Mayo '!T152+Junio!T152+Julio!T152+Agosto!T152+Septiembre!T152+'Octubre '!T152+Noviembre!T152+'Diciembre '!T152</f>
        <v>0</v>
      </c>
      <c r="U152" s="30">
        <f>+Enero!U152+Febrero!U152+'Marzo '!U152+'Abril '!U152+'Mayo '!U152+Junio!U152+Julio!U152+Agosto!U152+Septiembre!U152+'Octubre '!U152+Noviembre!U152+'Diciembre '!U152</f>
        <v>0</v>
      </c>
      <c r="V152" s="30">
        <f>+Enero!V152+Febrero!V152+'Marzo '!V152+'Abril '!V152+'Mayo '!V152+Junio!V152+Julio!V152+Agosto!V152+Septiembre!V152+'Octubre '!V152+Noviembre!V152+'Diciembre '!V152</f>
        <v>0</v>
      </c>
      <c r="W152" s="30">
        <f>+Enero!W152+Febrero!W152+'Marzo '!W152+'Abril '!W152+'Mayo '!W152+Junio!W152+Julio!W152+Agosto!W152+Septiembre!W152+'Octubre '!W152+Noviembre!W152+'Diciembre '!W152</f>
        <v>0</v>
      </c>
      <c r="X152" s="142" t="str">
        <f t="shared" si="52"/>
        <v/>
      </c>
      <c r="AR152" s="114"/>
      <c r="AS152" s="114"/>
      <c r="AU152" s="114"/>
      <c r="BA152" s="114"/>
      <c r="BQ152" s="49" t="str">
        <f t="shared" si="53"/>
        <v/>
      </c>
      <c r="BY152" s="126">
        <f t="shared" si="54"/>
        <v>0</v>
      </c>
    </row>
    <row r="153" spans="1:77" s="6" customFormat="1" ht="12.75" customHeight="1" x14ac:dyDescent="0.15">
      <c r="A153" s="55" t="s">
        <v>81</v>
      </c>
      <c r="B153" s="29">
        <f t="shared" si="51"/>
        <v>0</v>
      </c>
      <c r="C153" s="30">
        <f>+Enero!C153+Febrero!C153+'Marzo '!C153+'Abril '!C153+'Mayo '!C153+Junio!C153+Julio!C153+Agosto!C153+Septiembre!C153+'Octubre '!C153+Noviembre!C153+'Diciembre '!C153</f>
        <v>0</v>
      </c>
      <c r="D153" s="30">
        <f>+Enero!D153+Febrero!D153+'Marzo '!D153+'Abril '!D153+'Mayo '!D153+Junio!D153+Julio!D153+Agosto!D153+Septiembre!D153+'Octubre '!D153+Noviembre!D153+'Diciembre '!D153</f>
        <v>0</v>
      </c>
      <c r="E153" s="30">
        <f>+Enero!E153+Febrero!E153+'Marzo '!E153+'Abril '!E153+'Mayo '!E153+Junio!E153+Julio!E153+Agosto!E153+Septiembre!E153+'Octubre '!E153+Noviembre!E153+'Diciembre '!E153</f>
        <v>0</v>
      </c>
      <c r="F153" s="30">
        <f>+Enero!F153+Febrero!F153+'Marzo '!F153+'Abril '!F153+'Mayo '!F153+Junio!F153+Julio!F153+Agosto!F153+Septiembre!F153+'Octubre '!F153+Noviembre!F153+'Diciembre '!F153</f>
        <v>0</v>
      </c>
      <c r="G153" s="30">
        <f>+Enero!G153+Febrero!G153+'Marzo '!G153+'Abril '!G153+'Mayo '!G153+Junio!G153+Julio!G153+Agosto!G153+Septiembre!G153+'Octubre '!G153+Noviembre!G153+'Diciembre '!G153</f>
        <v>0</v>
      </c>
      <c r="H153" s="30">
        <f>+Enero!H153+Febrero!H153+'Marzo '!H153+'Abril '!H153+'Mayo '!H153+Junio!H153+Julio!H153+Agosto!H153+Septiembre!H153+'Octubre '!H153+Noviembre!H153+'Diciembre '!H153</f>
        <v>0</v>
      </c>
      <c r="I153" s="30">
        <f>+Enero!I153+Febrero!I153+'Marzo '!I153+'Abril '!I153+'Mayo '!I153+Junio!I153+Julio!I153+Agosto!I153+Septiembre!I153+'Octubre '!I153+Noviembre!I153+'Diciembre '!I153</f>
        <v>0</v>
      </c>
      <c r="J153" s="30">
        <f>+Enero!J153+Febrero!J153+'Marzo '!J153+'Abril '!J153+'Mayo '!J153+Junio!J153+Julio!J153+Agosto!J153+Septiembre!J153+'Octubre '!J153+Noviembre!J153+'Diciembre '!J153</f>
        <v>0</v>
      </c>
      <c r="K153" s="30">
        <f>+Enero!K153+Febrero!K153+'Marzo '!K153+'Abril '!K153+'Mayo '!K153+Junio!K153+Julio!K153+Agosto!K153+Septiembre!K153+'Octubre '!K153+Noviembre!K153+'Diciembre '!K153</f>
        <v>0</v>
      </c>
      <c r="L153" s="30">
        <f>+Enero!L153+Febrero!L153+'Marzo '!L153+'Abril '!L153+'Mayo '!L153+Junio!L153+Julio!L153+Agosto!L153+Septiembre!L153+'Octubre '!L153+Noviembre!L153+'Diciembre '!L153</f>
        <v>0</v>
      </c>
      <c r="M153" s="30">
        <f>+Enero!M153+Febrero!M153+'Marzo '!M153+'Abril '!M153+'Mayo '!M153+Junio!M153+Julio!M153+Agosto!M153+Septiembre!M153+'Octubre '!M153+Noviembre!M153+'Diciembre '!M153</f>
        <v>0</v>
      </c>
      <c r="N153" s="30">
        <f>+Enero!N153+Febrero!N153+'Marzo '!N153+'Abril '!N153+'Mayo '!N153+Junio!N153+Julio!N153+Agosto!N153+Septiembre!N153+'Octubre '!N153+Noviembre!N153+'Diciembre '!N153</f>
        <v>0</v>
      </c>
      <c r="O153" s="30">
        <f>+Enero!O153+Febrero!O153+'Marzo '!O153+'Abril '!O153+'Mayo '!O153+Junio!O153+Julio!O153+Agosto!O153+Septiembre!O153+'Octubre '!O153+Noviembre!O153+'Diciembre '!O153</f>
        <v>0</v>
      </c>
      <c r="P153" s="30">
        <f>+Enero!P153+Febrero!P153+'Marzo '!P153+'Abril '!P153+'Mayo '!P153+Junio!P153+Julio!P153+Agosto!P153+Septiembre!P153+'Octubre '!P153+Noviembre!P153+'Diciembre '!P153</f>
        <v>0</v>
      </c>
      <c r="Q153" s="30">
        <f>+Enero!Q153+Febrero!Q153+'Marzo '!Q153+'Abril '!Q153+'Mayo '!Q153+Junio!Q153+Julio!Q153+Agosto!Q153+Septiembre!Q153+'Octubre '!Q153+Noviembre!Q153+'Diciembre '!Q153</f>
        <v>0</v>
      </c>
      <c r="R153" s="30">
        <f>+Enero!R153+Febrero!R153+'Marzo '!R153+'Abril '!R153+'Mayo '!R153+Junio!R153+Julio!R153+Agosto!R153+Septiembre!R153+'Octubre '!R153+Noviembre!R153+'Diciembre '!R153</f>
        <v>0</v>
      </c>
      <c r="S153" s="30">
        <f>+Enero!S153+Febrero!S153+'Marzo '!S153+'Abril '!S153+'Mayo '!S153+Junio!S153+Julio!S153+Agosto!S153+Septiembre!S153+'Octubre '!S153+Noviembre!S153+'Diciembre '!S153</f>
        <v>0</v>
      </c>
      <c r="T153" s="30">
        <f>+Enero!T153+Febrero!T153+'Marzo '!T153+'Abril '!T153+'Mayo '!T153+Junio!T153+Julio!T153+Agosto!T153+Septiembre!T153+'Octubre '!T153+Noviembre!T153+'Diciembre '!T153</f>
        <v>0</v>
      </c>
      <c r="U153" s="30">
        <f>+Enero!U153+Febrero!U153+'Marzo '!U153+'Abril '!U153+'Mayo '!U153+Junio!U153+Julio!U153+Agosto!U153+Septiembre!U153+'Octubre '!U153+Noviembre!U153+'Diciembre '!U153</f>
        <v>0</v>
      </c>
      <c r="V153" s="30">
        <f>+Enero!V153+Febrero!V153+'Marzo '!V153+'Abril '!V153+'Mayo '!V153+Junio!V153+Julio!V153+Agosto!V153+Septiembre!V153+'Octubre '!V153+Noviembre!V153+'Diciembre '!V153</f>
        <v>0</v>
      </c>
      <c r="W153" s="30">
        <f>+Enero!W153+Febrero!W153+'Marzo '!W153+'Abril '!W153+'Mayo '!W153+Junio!W153+Julio!W153+Agosto!W153+Septiembre!W153+'Octubre '!W153+Noviembre!W153+'Diciembre '!W153</f>
        <v>0</v>
      </c>
      <c r="X153" s="142" t="str">
        <f t="shared" si="52"/>
        <v/>
      </c>
      <c r="AR153" s="114"/>
      <c r="AS153" s="114"/>
      <c r="AU153" s="114"/>
      <c r="BA153" s="114"/>
      <c r="BQ153" s="49" t="str">
        <f t="shared" si="53"/>
        <v/>
      </c>
      <c r="BY153" s="126">
        <f t="shared" si="54"/>
        <v>0</v>
      </c>
    </row>
    <row r="154" spans="1:77" s="6" customFormat="1" ht="21" x14ac:dyDescent="0.15">
      <c r="A154" s="191" t="s">
        <v>82</v>
      </c>
      <c r="B154" s="29">
        <f t="shared" si="51"/>
        <v>0</v>
      </c>
      <c r="C154" s="30">
        <f>+Enero!C154+Febrero!C154+'Marzo '!C154+'Abril '!C154+'Mayo '!C154+Junio!C154+Julio!C154+Agosto!C154+Septiembre!C154+'Octubre '!C154+Noviembre!C154+'Diciembre '!C154</f>
        <v>0</v>
      </c>
      <c r="D154" s="30">
        <f>+Enero!D154+Febrero!D154+'Marzo '!D154+'Abril '!D154+'Mayo '!D154+Junio!D154+Julio!D154+Agosto!D154+Septiembre!D154+'Octubre '!D154+Noviembre!D154+'Diciembre '!D154</f>
        <v>0</v>
      </c>
      <c r="E154" s="30">
        <f>+Enero!E154+Febrero!E154+'Marzo '!E154+'Abril '!E154+'Mayo '!E154+Junio!E154+Julio!E154+Agosto!E154+Septiembre!E154+'Octubre '!E154+Noviembre!E154+'Diciembre '!E154</f>
        <v>0</v>
      </c>
      <c r="F154" s="30">
        <f>+Enero!F154+Febrero!F154+'Marzo '!F154+'Abril '!F154+'Mayo '!F154+Junio!F154+Julio!F154+Agosto!F154+Septiembre!F154+'Octubre '!F154+Noviembre!F154+'Diciembre '!F154</f>
        <v>0</v>
      </c>
      <c r="G154" s="30">
        <f>+Enero!G154+Febrero!G154+'Marzo '!G154+'Abril '!G154+'Mayo '!G154+Junio!G154+Julio!G154+Agosto!G154+Septiembre!G154+'Octubre '!G154+Noviembre!G154+'Diciembre '!G154</f>
        <v>0</v>
      </c>
      <c r="H154" s="30">
        <f>+Enero!H154+Febrero!H154+'Marzo '!H154+'Abril '!H154+'Mayo '!H154+Junio!H154+Julio!H154+Agosto!H154+Septiembre!H154+'Octubre '!H154+Noviembre!H154+'Diciembre '!H154</f>
        <v>0</v>
      </c>
      <c r="I154" s="30">
        <f>+Enero!I154+Febrero!I154+'Marzo '!I154+'Abril '!I154+'Mayo '!I154+Junio!I154+Julio!I154+Agosto!I154+Septiembre!I154+'Octubre '!I154+Noviembre!I154+'Diciembre '!I154</f>
        <v>0</v>
      </c>
      <c r="J154" s="30">
        <f>+Enero!J154+Febrero!J154+'Marzo '!J154+'Abril '!J154+'Mayo '!J154+Junio!J154+Julio!J154+Agosto!J154+Septiembre!J154+'Octubre '!J154+Noviembre!J154+'Diciembre '!J154</f>
        <v>0</v>
      </c>
      <c r="K154" s="30">
        <f>+Enero!K154+Febrero!K154+'Marzo '!K154+'Abril '!K154+'Mayo '!K154+Junio!K154+Julio!K154+Agosto!K154+Septiembre!K154+'Octubre '!K154+Noviembre!K154+'Diciembre '!K154</f>
        <v>0</v>
      </c>
      <c r="L154" s="30">
        <f>+Enero!L154+Febrero!L154+'Marzo '!L154+'Abril '!L154+'Mayo '!L154+Junio!L154+Julio!L154+Agosto!L154+Septiembre!L154+'Octubre '!L154+Noviembre!L154+'Diciembre '!L154</f>
        <v>0</v>
      </c>
      <c r="M154" s="30">
        <f>+Enero!M154+Febrero!M154+'Marzo '!M154+'Abril '!M154+'Mayo '!M154+Junio!M154+Julio!M154+Agosto!M154+Septiembre!M154+'Octubre '!M154+Noviembre!M154+'Diciembre '!M154</f>
        <v>0</v>
      </c>
      <c r="N154" s="30">
        <f>+Enero!N154+Febrero!N154+'Marzo '!N154+'Abril '!N154+'Mayo '!N154+Junio!N154+Julio!N154+Agosto!N154+Septiembre!N154+'Octubre '!N154+Noviembre!N154+'Diciembre '!N154</f>
        <v>0</v>
      </c>
      <c r="O154" s="30">
        <f>+Enero!O154+Febrero!O154+'Marzo '!O154+'Abril '!O154+'Mayo '!O154+Junio!O154+Julio!O154+Agosto!O154+Septiembre!O154+'Octubre '!O154+Noviembre!O154+'Diciembre '!O154</f>
        <v>0</v>
      </c>
      <c r="P154" s="30">
        <f>+Enero!P154+Febrero!P154+'Marzo '!P154+'Abril '!P154+'Mayo '!P154+Junio!P154+Julio!P154+Agosto!P154+Septiembre!P154+'Octubre '!P154+Noviembre!P154+'Diciembre '!P154</f>
        <v>0</v>
      </c>
      <c r="Q154" s="30">
        <f>+Enero!Q154+Febrero!Q154+'Marzo '!Q154+'Abril '!Q154+'Mayo '!Q154+Junio!Q154+Julio!Q154+Agosto!Q154+Septiembre!Q154+'Octubre '!Q154+Noviembre!Q154+'Diciembre '!Q154</f>
        <v>0</v>
      </c>
      <c r="R154" s="30">
        <f>+Enero!R154+Febrero!R154+'Marzo '!R154+'Abril '!R154+'Mayo '!R154+Junio!R154+Julio!R154+Agosto!R154+Septiembre!R154+'Octubre '!R154+Noviembre!R154+'Diciembre '!R154</f>
        <v>0</v>
      </c>
      <c r="S154" s="30">
        <f>+Enero!S154+Febrero!S154+'Marzo '!S154+'Abril '!S154+'Mayo '!S154+Junio!S154+Julio!S154+Agosto!S154+Septiembre!S154+'Octubre '!S154+Noviembre!S154+'Diciembre '!S154</f>
        <v>0</v>
      </c>
      <c r="T154" s="30">
        <f>+Enero!T154+Febrero!T154+'Marzo '!T154+'Abril '!T154+'Mayo '!T154+Junio!T154+Julio!T154+Agosto!T154+Septiembre!T154+'Octubre '!T154+Noviembre!T154+'Diciembre '!T154</f>
        <v>0</v>
      </c>
      <c r="U154" s="30">
        <f>+Enero!U154+Febrero!U154+'Marzo '!U154+'Abril '!U154+'Mayo '!U154+Junio!U154+Julio!U154+Agosto!U154+Septiembre!U154+'Octubre '!U154+Noviembre!U154+'Diciembre '!U154</f>
        <v>0</v>
      </c>
      <c r="V154" s="30">
        <f>+Enero!V154+Febrero!V154+'Marzo '!V154+'Abril '!V154+'Mayo '!V154+Junio!V154+Julio!V154+Agosto!V154+Septiembre!V154+'Octubre '!V154+Noviembre!V154+'Diciembre '!V154</f>
        <v>0</v>
      </c>
      <c r="W154" s="30">
        <f>+Enero!W154+Febrero!W154+'Marzo '!W154+'Abril '!W154+'Mayo '!W154+Junio!W154+Julio!W154+Agosto!W154+Septiembre!W154+'Octubre '!W154+Noviembre!W154+'Diciembre '!W154</f>
        <v>0</v>
      </c>
      <c r="X154" s="142" t="str">
        <f t="shared" si="52"/>
        <v/>
      </c>
      <c r="AR154" s="114"/>
      <c r="AS154" s="114"/>
      <c r="AU154" s="114"/>
      <c r="BA154" s="114"/>
      <c r="BQ154" s="49" t="str">
        <f t="shared" si="53"/>
        <v/>
      </c>
      <c r="BY154" s="126">
        <f t="shared" si="54"/>
        <v>0</v>
      </c>
    </row>
    <row r="155" spans="1:77" s="6" customFormat="1" ht="21" x14ac:dyDescent="0.15">
      <c r="A155" s="191" t="s">
        <v>83</v>
      </c>
      <c r="B155" s="29">
        <f t="shared" si="51"/>
        <v>0</v>
      </c>
      <c r="C155" s="30">
        <f>+Enero!C155+Febrero!C155+'Marzo '!C155+'Abril '!C155+'Mayo '!C155+Junio!C155+Julio!C155+Agosto!C155+Septiembre!C155+'Octubre '!C155+Noviembre!C155+'Diciembre '!C155</f>
        <v>0</v>
      </c>
      <c r="D155" s="30">
        <f>+Enero!D155+Febrero!D155+'Marzo '!D155+'Abril '!D155+'Mayo '!D155+Junio!D155+Julio!D155+Agosto!D155+Septiembre!D155+'Octubre '!D155+Noviembre!D155+'Diciembre '!D155</f>
        <v>0</v>
      </c>
      <c r="E155" s="30">
        <f>+Enero!E155+Febrero!E155+'Marzo '!E155+'Abril '!E155+'Mayo '!E155+Junio!E155+Julio!E155+Agosto!E155+Septiembre!E155+'Octubre '!E155+Noviembre!E155+'Diciembre '!E155</f>
        <v>0</v>
      </c>
      <c r="F155" s="30">
        <f>+Enero!F155+Febrero!F155+'Marzo '!F155+'Abril '!F155+'Mayo '!F155+Junio!F155+Julio!F155+Agosto!F155+Septiembre!F155+'Octubre '!F155+Noviembre!F155+'Diciembre '!F155</f>
        <v>0</v>
      </c>
      <c r="G155" s="30">
        <f>+Enero!G155+Febrero!G155+'Marzo '!G155+'Abril '!G155+'Mayo '!G155+Junio!G155+Julio!G155+Agosto!G155+Septiembre!G155+'Octubre '!G155+Noviembre!G155+'Diciembre '!G155</f>
        <v>0</v>
      </c>
      <c r="H155" s="30">
        <f>+Enero!H155+Febrero!H155+'Marzo '!H155+'Abril '!H155+'Mayo '!H155+Junio!H155+Julio!H155+Agosto!H155+Septiembre!H155+'Octubre '!H155+Noviembre!H155+'Diciembre '!H155</f>
        <v>0</v>
      </c>
      <c r="I155" s="30">
        <f>+Enero!I155+Febrero!I155+'Marzo '!I155+'Abril '!I155+'Mayo '!I155+Junio!I155+Julio!I155+Agosto!I155+Septiembre!I155+'Octubre '!I155+Noviembre!I155+'Diciembre '!I155</f>
        <v>0</v>
      </c>
      <c r="J155" s="30">
        <f>+Enero!J155+Febrero!J155+'Marzo '!J155+'Abril '!J155+'Mayo '!J155+Junio!J155+Julio!J155+Agosto!J155+Septiembre!J155+'Octubre '!J155+Noviembre!J155+'Diciembre '!J155</f>
        <v>0</v>
      </c>
      <c r="K155" s="30">
        <f>+Enero!K155+Febrero!K155+'Marzo '!K155+'Abril '!K155+'Mayo '!K155+Junio!K155+Julio!K155+Agosto!K155+Septiembre!K155+'Octubre '!K155+Noviembre!K155+'Diciembre '!K155</f>
        <v>0</v>
      </c>
      <c r="L155" s="30">
        <f>+Enero!L155+Febrero!L155+'Marzo '!L155+'Abril '!L155+'Mayo '!L155+Junio!L155+Julio!L155+Agosto!L155+Septiembre!L155+'Octubre '!L155+Noviembre!L155+'Diciembre '!L155</f>
        <v>0</v>
      </c>
      <c r="M155" s="30">
        <f>+Enero!M155+Febrero!M155+'Marzo '!M155+'Abril '!M155+'Mayo '!M155+Junio!M155+Julio!M155+Agosto!M155+Septiembre!M155+'Octubre '!M155+Noviembre!M155+'Diciembre '!M155</f>
        <v>0</v>
      </c>
      <c r="N155" s="30">
        <f>+Enero!N155+Febrero!N155+'Marzo '!N155+'Abril '!N155+'Mayo '!N155+Junio!N155+Julio!N155+Agosto!N155+Septiembre!N155+'Octubre '!N155+Noviembre!N155+'Diciembre '!N155</f>
        <v>0</v>
      </c>
      <c r="O155" s="30">
        <f>+Enero!O155+Febrero!O155+'Marzo '!O155+'Abril '!O155+'Mayo '!O155+Junio!O155+Julio!O155+Agosto!O155+Septiembre!O155+'Octubre '!O155+Noviembre!O155+'Diciembre '!O155</f>
        <v>0</v>
      </c>
      <c r="P155" s="30">
        <f>+Enero!P155+Febrero!P155+'Marzo '!P155+'Abril '!P155+'Mayo '!P155+Junio!P155+Julio!P155+Agosto!P155+Septiembre!P155+'Octubre '!P155+Noviembre!P155+'Diciembre '!P155</f>
        <v>0</v>
      </c>
      <c r="Q155" s="30">
        <f>+Enero!Q155+Febrero!Q155+'Marzo '!Q155+'Abril '!Q155+'Mayo '!Q155+Junio!Q155+Julio!Q155+Agosto!Q155+Septiembre!Q155+'Octubre '!Q155+Noviembre!Q155+'Diciembre '!Q155</f>
        <v>0</v>
      </c>
      <c r="R155" s="30">
        <f>+Enero!R155+Febrero!R155+'Marzo '!R155+'Abril '!R155+'Mayo '!R155+Junio!R155+Julio!R155+Agosto!R155+Septiembre!R155+'Octubre '!R155+Noviembre!R155+'Diciembre '!R155</f>
        <v>0</v>
      </c>
      <c r="S155" s="30">
        <f>+Enero!S155+Febrero!S155+'Marzo '!S155+'Abril '!S155+'Mayo '!S155+Junio!S155+Julio!S155+Agosto!S155+Septiembre!S155+'Octubre '!S155+Noviembre!S155+'Diciembre '!S155</f>
        <v>0</v>
      </c>
      <c r="T155" s="30">
        <f>+Enero!T155+Febrero!T155+'Marzo '!T155+'Abril '!T155+'Mayo '!T155+Junio!T155+Julio!T155+Agosto!T155+Septiembre!T155+'Octubre '!T155+Noviembre!T155+'Diciembre '!T155</f>
        <v>0</v>
      </c>
      <c r="U155" s="30">
        <f>+Enero!U155+Febrero!U155+'Marzo '!U155+'Abril '!U155+'Mayo '!U155+Junio!U155+Julio!U155+Agosto!U155+Septiembre!U155+'Octubre '!U155+Noviembre!U155+'Diciembre '!U155</f>
        <v>0</v>
      </c>
      <c r="V155" s="30">
        <f>+Enero!V155+Febrero!V155+'Marzo '!V155+'Abril '!V155+'Mayo '!V155+Junio!V155+Julio!V155+Agosto!V155+Septiembre!V155+'Octubre '!V155+Noviembre!V155+'Diciembre '!V155</f>
        <v>0</v>
      </c>
      <c r="W155" s="30">
        <f>+Enero!W155+Febrero!W155+'Marzo '!W155+'Abril '!W155+'Mayo '!W155+Junio!W155+Julio!W155+Agosto!W155+Septiembre!W155+'Octubre '!W155+Noviembre!W155+'Diciembre '!W155</f>
        <v>0</v>
      </c>
      <c r="X155" s="142" t="str">
        <f t="shared" si="52"/>
        <v/>
      </c>
      <c r="AR155" s="114"/>
      <c r="AS155" s="114"/>
      <c r="AU155" s="114"/>
      <c r="BA155" s="114"/>
      <c r="BQ155" s="49" t="str">
        <f t="shared" si="53"/>
        <v/>
      </c>
      <c r="BY155" s="126">
        <f t="shared" si="54"/>
        <v>0</v>
      </c>
    </row>
    <row r="156" spans="1:77" s="6" customFormat="1" ht="15" customHeight="1" x14ac:dyDescent="0.15">
      <c r="A156" s="55" t="s">
        <v>84</v>
      </c>
      <c r="B156" s="29">
        <f t="shared" si="51"/>
        <v>0</v>
      </c>
      <c r="C156" s="30">
        <f>+Enero!C156+Febrero!C156+'Marzo '!C156+'Abril '!C156+'Mayo '!C156+Junio!C156+Julio!C156+Agosto!C156+Septiembre!C156+'Octubre '!C156+Noviembre!C156+'Diciembre '!C156</f>
        <v>0</v>
      </c>
      <c r="D156" s="30">
        <f>+Enero!D156+Febrero!D156+'Marzo '!D156+'Abril '!D156+'Mayo '!D156+Junio!D156+Julio!D156+Agosto!D156+Septiembre!D156+'Octubre '!D156+Noviembre!D156+'Diciembre '!D156</f>
        <v>0</v>
      </c>
      <c r="E156" s="30">
        <f>+Enero!E156+Febrero!E156+'Marzo '!E156+'Abril '!E156+'Mayo '!E156+Junio!E156+Julio!E156+Agosto!E156+Septiembre!E156+'Octubre '!E156+Noviembre!E156+'Diciembre '!E156</f>
        <v>0</v>
      </c>
      <c r="F156" s="30">
        <f>+Enero!F156+Febrero!F156+'Marzo '!F156+'Abril '!F156+'Mayo '!F156+Junio!F156+Julio!F156+Agosto!F156+Septiembre!F156+'Octubre '!F156+Noviembre!F156+'Diciembre '!F156</f>
        <v>0</v>
      </c>
      <c r="G156" s="30">
        <f>+Enero!G156+Febrero!G156+'Marzo '!G156+'Abril '!G156+'Mayo '!G156+Junio!G156+Julio!G156+Agosto!G156+Septiembre!G156+'Octubre '!G156+Noviembre!G156+'Diciembre '!G156</f>
        <v>0</v>
      </c>
      <c r="H156" s="30">
        <f>+Enero!H156+Febrero!H156+'Marzo '!H156+'Abril '!H156+'Mayo '!H156+Junio!H156+Julio!H156+Agosto!H156+Septiembre!H156+'Octubre '!H156+Noviembre!H156+'Diciembre '!H156</f>
        <v>0</v>
      </c>
      <c r="I156" s="30">
        <f>+Enero!I156+Febrero!I156+'Marzo '!I156+'Abril '!I156+'Mayo '!I156+Junio!I156+Julio!I156+Agosto!I156+Septiembre!I156+'Octubre '!I156+Noviembre!I156+'Diciembre '!I156</f>
        <v>0</v>
      </c>
      <c r="J156" s="30">
        <f>+Enero!J156+Febrero!J156+'Marzo '!J156+'Abril '!J156+'Mayo '!J156+Junio!J156+Julio!J156+Agosto!J156+Septiembre!J156+'Octubre '!J156+Noviembre!J156+'Diciembre '!J156</f>
        <v>0</v>
      </c>
      <c r="K156" s="30">
        <f>+Enero!K156+Febrero!K156+'Marzo '!K156+'Abril '!K156+'Mayo '!K156+Junio!K156+Julio!K156+Agosto!K156+Septiembre!K156+'Octubre '!K156+Noviembre!K156+'Diciembre '!K156</f>
        <v>0</v>
      </c>
      <c r="L156" s="30">
        <f>+Enero!L156+Febrero!L156+'Marzo '!L156+'Abril '!L156+'Mayo '!L156+Junio!L156+Julio!L156+Agosto!L156+Septiembre!L156+'Octubre '!L156+Noviembre!L156+'Diciembre '!L156</f>
        <v>0</v>
      </c>
      <c r="M156" s="30">
        <f>+Enero!M156+Febrero!M156+'Marzo '!M156+'Abril '!M156+'Mayo '!M156+Junio!M156+Julio!M156+Agosto!M156+Septiembre!M156+'Octubre '!M156+Noviembre!M156+'Diciembre '!M156</f>
        <v>0</v>
      </c>
      <c r="N156" s="30">
        <f>+Enero!N156+Febrero!N156+'Marzo '!N156+'Abril '!N156+'Mayo '!N156+Junio!N156+Julio!N156+Agosto!N156+Septiembre!N156+'Octubre '!N156+Noviembre!N156+'Diciembre '!N156</f>
        <v>0</v>
      </c>
      <c r="O156" s="30">
        <f>+Enero!O156+Febrero!O156+'Marzo '!O156+'Abril '!O156+'Mayo '!O156+Junio!O156+Julio!O156+Agosto!O156+Septiembre!O156+'Octubre '!O156+Noviembre!O156+'Diciembre '!O156</f>
        <v>0</v>
      </c>
      <c r="P156" s="30">
        <f>+Enero!P156+Febrero!P156+'Marzo '!P156+'Abril '!P156+'Mayo '!P156+Junio!P156+Julio!P156+Agosto!P156+Septiembre!P156+'Octubre '!P156+Noviembre!P156+'Diciembre '!P156</f>
        <v>0</v>
      </c>
      <c r="Q156" s="30">
        <f>+Enero!Q156+Febrero!Q156+'Marzo '!Q156+'Abril '!Q156+'Mayo '!Q156+Junio!Q156+Julio!Q156+Agosto!Q156+Septiembre!Q156+'Octubre '!Q156+Noviembre!Q156+'Diciembre '!Q156</f>
        <v>0</v>
      </c>
      <c r="R156" s="30">
        <f>+Enero!R156+Febrero!R156+'Marzo '!R156+'Abril '!R156+'Mayo '!R156+Junio!R156+Julio!R156+Agosto!R156+Septiembre!R156+'Octubre '!R156+Noviembre!R156+'Diciembre '!R156</f>
        <v>0</v>
      </c>
      <c r="S156" s="30">
        <f>+Enero!S156+Febrero!S156+'Marzo '!S156+'Abril '!S156+'Mayo '!S156+Junio!S156+Julio!S156+Agosto!S156+Septiembre!S156+'Octubre '!S156+Noviembre!S156+'Diciembre '!S156</f>
        <v>0</v>
      </c>
      <c r="T156" s="30">
        <f>+Enero!T156+Febrero!T156+'Marzo '!T156+'Abril '!T156+'Mayo '!T156+Junio!T156+Julio!T156+Agosto!T156+Septiembre!T156+'Octubre '!T156+Noviembre!T156+'Diciembre '!T156</f>
        <v>0</v>
      </c>
      <c r="U156" s="30">
        <f>+Enero!U156+Febrero!U156+'Marzo '!U156+'Abril '!U156+'Mayo '!U156+Junio!U156+Julio!U156+Agosto!U156+Septiembre!U156+'Octubre '!U156+Noviembre!U156+'Diciembre '!U156</f>
        <v>0</v>
      </c>
      <c r="V156" s="30">
        <f>+Enero!V156+Febrero!V156+'Marzo '!V156+'Abril '!V156+'Mayo '!V156+Junio!V156+Julio!V156+Agosto!V156+Septiembre!V156+'Octubre '!V156+Noviembre!V156+'Diciembre '!V156</f>
        <v>0</v>
      </c>
      <c r="W156" s="30">
        <f>+Enero!W156+Febrero!W156+'Marzo '!W156+'Abril '!W156+'Mayo '!W156+Junio!W156+Julio!W156+Agosto!W156+Septiembre!W156+'Octubre '!W156+Noviembre!W156+'Diciembre '!W156</f>
        <v>0</v>
      </c>
      <c r="X156" s="142" t="str">
        <f t="shared" si="52"/>
        <v/>
      </c>
      <c r="AR156" s="114"/>
      <c r="AS156" s="114"/>
      <c r="AU156" s="114"/>
      <c r="BA156" s="114"/>
      <c r="BQ156" s="49" t="str">
        <f t="shared" si="53"/>
        <v/>
      </c>
      <c r="BY156" s="126">
        <f t="shared" si="54"/>
        <v>0</v>
      </c>
    </row>
    <row r="157" spans="1:77" s="6" customFormat="1" ht="15" customHeight="1" x14ac:dyDescent="0.15">
      <c r="A157" s="55" t="s">
        <v>85</v>
      </c>
      <c r="B157" s="29">
        <f t="shared" si="51"/>
        <v>0</v>
      </c>
      <c r="C157" s="30">
        <f>+Enero!C157+Febrero!C157+'Marzo '!C157+'Abril '!C157+'Mayo '!C157+Junio!C157+Julio!C157+Agosto!C157+Septiembre!C157+'Octubre '!C157+Noviembre!C157+'Diciembre '!C157</f>
        <v>0</v>
      </c>
      <c r="D157" s="30">
        <f>+Enero!D157+Febrero!D157+'Marzo '!D157+'Abril '!D157+'Mayo '!D157+Junio!D157+Julio!D157+Agosto!D157+Septiembre!D157+'Octubre '!D157+Noviembre!D157+'Diciembre '!D157</f>
        <v>0</v>
      </c>
      <c r="E157" s="30">
        <f>+Enero!E157+Febrero!E157+'Marzo '!E157+'Abril '!E157+'Mayo '!E157+Junio!E157+Julio!E157+Agosto!E157+Septiembre!E157+'Octubre '!E157+Noviembre!E157+'Diciembre '!E157</f>
        <v>0</v>
      </c>
      <c r="F157" s="30">
        <f>+Enero!F157+Febrero!F157+'Marzo '!F157+'Abril '!F157+'Mayo '!F157+Junio!F157+Julio!F157+Agosto!F157+Septiembre!F157+'Octubre '!F157+Noviembre!F157+'Diciembre '!F157</f>
        <v>0</v>
      </c>
      <c r="G157" s="30">
        <f>+Enero!G157+Febrero!G157+'Marzo '!G157+'Abril '!G157+'Mayo '!G157+Junio!G157+Julio!G157+Agosto!G157+Septiembre!G157+'Octubre '!G157+Noviembre!G157+'Diciembre '!G157</f>
        <v>0</v>
      </c>
      <c r="H157" s="30">
        <f>+Enero!H157+Febrero!H157+'Marzo '!H157+'Abril '!H157+'Mayo '!H157+Junio!H157+Julio!H157+Agosto!H157+Septiembre!H157+'Octubre '!H157+Noviembre!H157+'Diciembre '!H157</f>
        <v>0</v>
      </c>
      <c r="I157" s="30">
        <f>+Enero!I157+Febrero!I157+'Marzo '!I157+'Abril '!I157+'Mayo '!I157+Junio!I157+Julio!I157+Agosto!I157+Septiembre!I157+'Octubre '!I157+Noviembre!I157+'Diciembre '!I157</f>
        <v>0</v>
      </c>
      <c r="J157" s="30">
        <f>+Enero!J157+Febrero!J157+'Marzo '!J157+'Abril '!J157+'Mayo '!J157+Junio!J157+Julio!J157+Agosto!J157+Septiembre!J157+'Octubre '!J157+Noviembre!J157+'Diciembre '!J157</f>
        <v>0</v>
      </c>
      <c r="K157" s="30">
        <f>+Enero!K157+Febrero!K157+'Marzo '!K157+'Abril '!K157+'Mayo '!K157+Junio!K157+Julio!K157+Agosto!K157+Septiembre!K157+'Octubre '!K157+Noviembre!K157+'Diciembre '!K157</f>
        <v>0</v>
      </c>
      <c r="L157" s="30">
        <f>+Enero!L157+Febrero!L157+'Marzo '!L157+'Abril '!L157+'Mayo '!L157+Junio!L157+Julio!L157+Agosto!L157+Septiembre!L157+'Octubre '!L157+Noviembre!L157+'Diciembre '!L157</f>
        <v>0</v>
      </c>
      <c r="M157" s="30">
        <f>+Enero!M157+Febrero!M157+'Marzo '!M157+'Abril '!M157+'Mayo '!M157+Junio!M157+Julio!M157+Agosto!M157+Septiembre!M157+'Octubre '!M157+Noviembre!M157+'Diciembre '!M157</f>
        <v>0</v>
      </c>
      <c r="N157" s="30">
        <f>+Enero!N157+Febrero!N157+'Marzo '!N157+'Abril '!N157+'Mayo '!N157+Junio!N157+Julio!N157+Agosto!N157+Septiembre!N157+'Octubre '!N157+Noviembre!N157+'Diciembre '!N157</f>
        <v>0</v>
      </c>
      <c r="O157" s="30">
        <f>+Enero!O157+Febrero!O157+'Marzo '!O157+'Abril '!O157+'Mayo '!O157+Junio!O157+Julio!O157+Agosto!O157+Septiembre!O157+'Octubre '!O157+Noviembre!O157+'Diciembre '!O157</f>
        <v>0</v>
      </c>
      <c r="P157" s="30">
        <f>+Enero!P157+Febrero!P157+'Marzo '!P157+'Abril '!P157+'Mayo '!P157+Junio!P157+Julio!P157+Agosto!P157+Septiembre!P157+'Octubre '!P157+Noviembre!P157+'Diciembre '!P157</f>
        <v>0</v>
      </c>
      <c r="Q157" s="30">
        <f>+Enero!Q157+Febrero!Q157+'Marzo '!Q157+'Abril '!Q157+'Mayo '!Q157+Junio!Q157+Julio!Q157+Agosto!Q157+Septiembre!Q157+'Octubre '!Q157+Noviembre!Q157+'Diciembre '!Q157</f>
        <v>0</v>
      </c>
      <c r="R157" s="30">
        <f>+Enero!R157+Febrero!R157+'Marzo '!R157+'Abril '!R157+'Mayo '!R157+Junio!R157+Julio!R157+Agosto!R157+Septiembre!R157+'Octubre '!R157+Noviembre!R157+'Diciembre '!R157</f>
        <v>0</v>
      </c>
      <c r="S157" s="30">
        <f>+Enero!S157+Febrero!S157+'Marzo '!S157+'Abril '!S157+'Mayo '!S157+Junio!S157+Julio!S157+Agosto!S157+Septiembre!S157+'Octubre '!S157+Noviembre!S157+'Diciembre '!S157</f>
        <v>0</v>
      </c>
      <c r="T157" s="30">
        <f>+Enero!T157+Febrero!T157+'Marzo '!T157+'Abril '!T157+'Mayo '!T157+Junio!T157+Julio!T157+Agosto!T157+Septiembre!T157+'Octubre '!T157+Noviembre!T157+'Diciembre '!T157</f>
        <v>0</v>
      </c>
      <c r="U157" s="30">
        <f>+Enero!U157+Febrero!U157+'Marzo '!U157+'Abril '!U157+'Mayo '!U157+Junio!U157+Julio!U157+Agosto!U157+Septiembre!U157+'Octubre '!U157+Noviembre!U157+'Diciembre '!U157</f>
        <v>0</v>
      </c>
      <c r="V157" s="30">
        <f>+Enero!V157+Febrero!V157+'Marzo '!V157+'Abril '!V157+'Mayo '!V157+Junio!V157+Julio!V157+Agosto!V157+Septiembre!V157+'Octubre '!V157+Noviembre!V157+'Diciembre '!V157</f>
        <v>0</v>
      </c>
      <c r="W157" s="30">
        <f>+Enero!W157+Febrero!W157+'Marzo '!W157+'Abril '!W157+'Mayo '!W157+Junio!W157+Julio!W157+Agosto!W157+Septiembre!W157+'Octubre '!W157+Noviembre!W157+'Diciembre '!W157</f>
        <v>0</v>
      </c>
      <c r="X157" s="142" t="str">
        <f t="shared" si="52"/>
        <v/>
      </c>
      <c r="AR157" s="114"/>
      <c r="AS157" s="114"/>
      <c r="AU157" s="114"/>
      <c r="BA157" s="114"/>
      <c r="BQ157" s="49" t="str">
        <f t="shared" si="53"/>
        <v/>
      </c>
      <c r="BY157" s="126">
        <f t="shared" si="54"/>
        <v>0</v>
      </c>
    </row>
    <row r="158" spans="1:77" s="6" customFormat="1" ht="15" customHeight="1" x14ac:dyDescent="0.15">
      <c r="A158" s="55" t="s">
        <v>86</v>
      </c>
      <c r="B158" s="29">
        <f t="shared" si="51"/>
        <v>0</v>
      </c>
      <c r="C158" s="30">
        <f>+Enero!C158+Febrero!C158+'Marzo '!C158+'Abril '!C158+'Mayo '!C158+Junio!C158+Julio!C158+Agosto!C158+Septiembre!C158+'Octubre '!C158+Noviembre!C158+'Diciembre '!C158</f>
        <v>0</v>
      </c>
      <c r="D158" s="30">
        <f>+Enero!D158+Febrero!D158+'Marzo '!D158+'Abril '!D158+'Mayo '!D158+Junio!D158+Julio!D158+Agosto!D158+Septiembre!D158+'Octubre '!D158+Noviembre!D158+'Diciembre '!D158</f>
        <v>0</v>
      </c>
      <c r="E158" s="30">
        <f>+Enero!E158+Febrero!E158+'Marzo '!E158+'Abril '!E158+'Mayo '!E158+Junio!E158+Julio!E158+Agosto!E158+Septiembre!E158+'Octubre '!E158+Noviembre!E158+'Diciembre '!E158</f>
        <v>0</v>
      </c>
      <c r="F158" s="30">
        <f>+Enero!F158+Febrero!F158+'Marzo '!F158+'Abril '!F158+'Mayo '!F158+Junio!F158+Julio!F158+Agosto!F158+Septiembre!F158+'Octubre '!F158+Noviembre!F158+'Diciembre '!F158</f>
        <v>0</v>
      </c>
      <c r="G158" s="30">
        <f>+Enero!G158+Febrero!G158+'Marzo '!G158+'Abril '!G158+'Mayo '!G158+Junio!G158+Julio!G158+Agosto!G158+Septiembre!G158+'Octubre '!G158+Noviembre!G158+'Diciembre '!G158</f>
        <v>0</v>
      </c>
      <c r="H158" s="30">
        <f>+Enero!H158+Febrero!H158+'Marzo '!H158+'Abril '!H158+'Mayo '!H158+Junio!H158+Julio!H158+Agosto!H158+Septiembre!H158+'Octubre '!H158+Noviembre!H158+'Diciembre '!H158</f>
        <v>0</v>
      </c>
      <c r="I158" s="30">
        <f>+Enero!I158+Febrero!I158+'Marzo '!I158+'Abril '!I158+'Mayo '!I158+Junio!I158+Julio!I158+Agosto!I158+Septiembre!I158+'Octubre '!I158+Noviembre!I158+'Diciembre '!I158</f>
        <v>0</v>
      </c>
      <c r="J158" s="30">
        <f>+Enero!J158+Febrero!J158+'Marzo '!J158+'Abril '!J158+'Mayo '!J158+Junio!J158+Julio!J158+Agosto!J158+Septiembre!J158+'Octubre '!J158+Noviembre!J158+'Diciembre '!J158</f>
        <v>0</v>
      </c>
      <c r="K158" s="30">
        <f>+Enero!K158+Febrero!K158+'Marzo '!K158+'Abril '!K158+'Mayo '!K158+Junio!K158+Julio!K158+Agosto!K158+Septiembre!K158+'Octubre '!K158+Noviembre!K158+'Diciembre '!K158</f>
        <v>0</v>
      </c>
      <c r="L158" s="30">
        <f>+Enero!L158+Febrero!L158+'Marzo '!L158+'Abril '!L158+'Mayo '!L158+Junio!L158+Julio!L158+Agosto!L158+Septiembre!L158+'Octubre '!L158+Noviembre!L158+'Diciembre '!L158</f>
        <v>0</v>
      </c>
      <c r="M158" s="30">
        <f>+Enero!M158+Febrero!M158+'Marzo '!M158+'Abril '!M158+'Mayo '!M158+Junio!M158+Julio!M158+Agosto!M158+Septiembre!M158+'Octubre '!M158+Noviembre!M158+'Diciembre '!M158</f>
        <v>0</v>
      </c>
      <c r="N158" s="30">
        <f>+Enero!N158+Febrero!N158+'Marzo '!N158+'Abril '!N158+'Mayo '!N158+Junio!N158+Julio!N158+Agosto!N158+Septiembre!N158+'Octubre '!N158+Noviembre!N158+'Diciembre '!N158</f>
        <v>0</v>
      </c>
      <c r="O158" s="30">
        <f>+Enero!O158+Febrero!O158+'Marzo '!O158+'Abril '!O158+'Mayo '!O158+Junio!O158+Julio!O158+Agosto!O158+Septiembre!O158+'Octubre '!O158+Noviembre!O158+'Diciembre '!O158</f>
        <v>0</v>
      </c>
      <c r="P158" s="30">
        <f>+Enero!P158+Febrero!P158+'Marzo '!P158+'Abril '!P158+'Mayo '!P158+Junio!P158+Julio!P158+Agosto!P158+Septiembre!P158+'Octubre '!P158+Noviembre!P158+'Diciembre '!P158</f>
        <v>0</v>
      </c>
      <c r="Q158" s="30">
        <f>+Enero!Q158+Febrero!Q158+'Marzo '!Q158+'Abril '!Q158+'Mayo '!Q158+Junio!Q158+Julio!Q158+Agosto!Q158+Septiembre!Q158+'Octubre '!Q158+Noviembre!Q158+'Diciembre '!Q158</f>
        <v>0</v>
      </c>
      <c r="R158" s="30">
        <f>+Enero!R158+Febrero!R158+'Marzo '!R158+'Abril '!R158+'Mayo '!R158+Junio!R158+Julio!R158+Agosto!R158+Septiembre!R158+'Octubre '!R158+Noviembre!R158+'Diciembre '!R158</f>
        <v>0</v>
      </c>
      <c r="S158" s="30">
        <f>+Enero!S158+Febrero!S158+'Marzo '!S158+'Abril '!S158+'Mayo '!S158+Junio!S158+Julio!S158+Agosto!S158+Septiembre!S158+'Octubre '!S158+Noviembre!S158+'Diciembre '!S158</f>
        <v>0</v>
      </c>
      <c r="T158" s="30">
        <f>+Enero!T158+Febrero!T158+'Marzo '!T158+'Abril '!T158+'Mayo '!T158+Junio!T158+Julio!T158+Agosto!T158+Septiembre!T158+'Octubre '!T158+Noviembre!T158+'Diciembre '!T158</f>
        <v>0</v>
      </c>
      <c r="U158" s="30">
        <f>+Enero!U158+Febrero!U158+'Marzo '!U158+'Abril '!U158+'Mayo '!U158+Junio!U158+Julio!U158+Agosto!U158+Septiembre!U158+'Octubre '!U158+Noviembre!U158+'Diciembre '!U158</f>
        <v>0</v>
      </c>
      <c r="V158" s="30">
        <f>+Enero!V158+Febrero!V158+'Marzo '!V158+'Abril '!V158+'Mayo '!V158+Junio!V158+Julio!V158+Agosto!V158+Septiembre!V158+'Octubre '!V158+Noviembre!V158+'Diciembre '!V158</f>
        <v>0</v>
      </c>
      <c r="W158" s="30">
        <f>+Enero!W158+Febrero!W158+'Marzo '!W158+'Abril '!W158+'Mayo '!W158+Junio!W158+Julio!W158+Agosto!W158+Septiembre!W158+'Octubre '!W158+Noviembre!W158+'Diciembre '!W158</f>
        <v>0</v>
      </c>
      <c r="X158" s="142" t="str">
        <f t="shared" si="52"/>
        <v/>
      </c>
      <c r="AR158" s="114"/>
      <c r="AS158" s="114"/>
      <c r="AU158" s="114"/>
      <c r="BA158" s="114"/>
      <c r="BQ158" s="49" t="str">
        <f t="shared" si="53"/>
        <v/>
      </c>
      <c r="BY158" s="126">
        <f t="shared" si="54"/>
        <v>0</v>
      </c>
    </row>
    <row r="159" spans="1:77" s="6" customFormat="1" ht="15" customHeight="1" x14ac:dyDescent="0.15">
      <c r="A159" s="55" t="s">
        <v>87</v>
      </c>
      <c r="B159" s="29">
        <f t="shared" si="51"/>
        <v>0</v>
      </c>
      <c r="C159" s="30">
        <f>+Enero!C159+Febrero!C159+'Marzo '!C159+'Abril '!C159+'Mayo '!C159+Junio!C159+Julio!C159+Agosto!C159+Septiembre!C159+'Octubre '!C159+Noviembre!C159+'Diciembre '!C159</f>
        <v>0</v>
      </c>
      <c r="D159" s="30">
        <f>+Enero!D159+Febrero!D159+'Marzo '!D159+'Abril '!D159+'Mayo '!D159+Junio!D159+Julio!D159+Agosto!D159+Septiembre!D159+'Octubre '!D159+Noviembre!D159+'Diciembre '!D159</f>
        <v>0</v>
      </c>
      <c r="E159" s="30">
        <f>+Enero!E159+Febrero!E159+'Marzo '!E159+'Abril '!E159+'Mayo '!E159+Junio!E159+Julio!E159+Agosto!E159+Septiembre!E159+'Octubre '!E159+Noviembre!E159+'Diciembre '!E159</f>
        <v>0</v>
      </c>
      <c r="F159" s="30">
        <f>+Enero!F159+Febrero!F159+'Marzo '!F159+'Abril '!F159+'Mayo '!F159+Junio!F159+Julio!F159+Agosto!F159+Septiembre!F159+'Octubre '!F159+Noviembre!F159+'Diciembre '!F159</f>
        <v>0</v>
      </c>
      <c r="G159" s="30">
        <f>+Enero!G159+Febrero!G159+'Marzo '!G159+'Abril '!G159+'Mayo '!G159+Junio!G159+Julio!G159+Agosto!G159+Septiembre!G159+'Octubre '!G159+Noviembre!G159+'Diciembre '!G159</f>
        <v>0</v>
      </c>
      <c r="H159" s="30">
        <f>+Enero!H159+Febrero!H159+'Marzo '!H159+'Abril '!H159+'Mayo '!H159+Junio!H159+Julio!H159+Agosto!H159+Septiembre!H159+'Octubre '!H159+Noviembre!H159+'Diciembre '!H159</f>
        <v>0</v>
      </c>
      <c r="I159" s="30">
        <f>+Enero!I159+Febrero!I159+'Marzo '!I159+'Abril '!I159+'Mayo '!I159+Junio!I159+Julio!I159+Agosto!I159+Septiembre!I159+'Octubre '!I159+Noviembre!I159+'Diciembre '!I159</f>
        <v>0</v>
      </c>
      <c r="J159" s="30">
        <f>+Enero!J159+Febrero!J159+'Marzo '!J159+'Abril '!J159+'Mayo '!J159+Junio!J159+Julio!J159+Agosto!J159+Septiembre!J159+'Octubre '!J159+Noviembre!J159+'Diciembre '!J159</f>
        <v>0</v>
      </c>
      <c r="K159" s="30">
        <f>+Enero!K159+Febrero!K159+'Marzo '!K159+'Abril '!K159+'Mayo '!K159+Junio!K159+Julio!K159+Agosto!K159+Septiembre!K159+'Octubre '!K159+Noviembre!K159+'Diciembre '!K159</f>
        <v>0</v>
      </c>
      <c r="L159" s="30">
        <f>+Enero!L159+Febrero!L159+'Marzo '!L159+'Abril '!L159+'Mayo '!L159+Junio!L159+Julio!L159+Agosto!L159+Septiembre!L159+'Octubre '!L159+Noviembre!L159+'Diciembre '!L159</f>
        <v>0</v>
      </c>
      <c r="M159" s="30">
        <f>+Enero!M159+Febrero!M159+'Marzo '!M159+'Abril '!M159+'Mayo '!M159+Junio!M159+Julio!M159+Agosto!M159+Septiembre!M159+'Octubre '!M159+Noviembre!M159+'Diciembre '!M159</f>
        <v>0</v>
      </c>
      <c r="N159" s="30">
        <f>+Enero!N159+Febrero!N159+'Marzo '!N159+'Abril '!N159+'Mayo '!N159+Junio!N159+Julio!N159+Agosto!N159+Septiembre!N159+'Octubre '!N159+Noviembre!N159+'Diciembre '!N159</f>
        <v>0</v>
      </c>
      <c r="O159" s="30">
        <f>+Enero!O159+Febrero!O159+'Marzo '!O159+'Abril '!O159+'Mayo '!O159+Junio!O159+Julio!O159+Agosto!O159+Septiembre!O159+'Octubre '!O159+Noviembre!O159+'Diciembre '!O159</f>
        <v>0</v>
      </c>
      <c r="P159" s="30">
        <f>+Enero!P159+Febrero!P159+'Marzo '!P159+'Abril '!P159+'Mayo '!P159+Junio!P159+Julio!P159+Agosto!P159+Septiembre!P159+'Octubre '!P159+Noviembre!P159+'Diciembre '!P159</f>
        <v>0</v>
      </c>
      <c r="Q159" s="30">
        <f>+Enero!Q159+Febrero!Q159+'Marzo '!Q159+'Abril '!Q159+'Mayo '!Q159+Junio!Q159+Julio!Q159+Agosto!Q159+Septiembre!Q159+'Octubre '!Q159+Noviembre!Q159+'Diciembre '!Q159</f>
        <v>0</v>
      </c>
      <c r="R159" s="30">
        <f>+Enero!R159+Febrero!R159+'Marzo '!R159+'Abril '!R159+'Mayo '!R159+Junio!R159+Julio!R159+Agosto!R159+Septiembre!R159+'Octubre '!R159+Noviembre!R159+'Diciembre '!R159</f>
        <v>0</v>
      </c>
      <c r="S159" s="30">
        <f>+Enero!S159+Febrero!S159+'Marzo '!S159+'Abril '!S159+'Mayo '!S159+Junio!S159+Julio!S159+Agosto!S159+Septiembre!S159+'Octubre '!S159+Noviembre!S159+'Diciembre '!S159</f>
        <v>0</v>
      </c>
      <c r="T159" s="30">
        <f>+Enero!T159+Febrero!T159+'Marzo '!T159+'Abril '!T159+'Mayo '!T159+Junio!T159+Julio!T159+Agosto!T159+Septiembre!T159+'Octubre '!T159+Noviembre!T159+'Diciembre '!T159</f>
        <v>0</v>
      </c>
      <c r="U159" s="30">
        <f>+Enero!U159+Febrero!U159+'Marzo '!U159+'Abril '!U159+'Mayo '!U159+Junio!U159+Julio!U159+Agosto!U159+Septiembre!U159+'Octubre '!U159+Noviembre!U159+'Diciembre '!U159</f>
        <v>0</v>
      </c>
      <c r="V159" s="30">
        <f>+Enero!V159+Febrero!V159+'Marzo '!V159+'Abril '!V159+'Mayo '!V159+Junio!V159+Julio!V159+Agosto!V159+Septiembre!V159+'Octubre '!V159+Noviembre!V159+'Diciembre '!V159</f>
        <v>0</v>
      </c>
      <c r="W159" s="30">
        <f>+Enero!W159+Febrero!W159+'Marzo '!W159+'Abril '!W159+'Mayo '!W159+Junio!W159+Julio!W159+Agosto!W159+Septiembre!W159+'Octubre '!W159+Noviembre!W159+'Diciembre '!W159</f>
        <v>0</v>
      </c>
      <c r="X159" s="142" t="str">
        <f t="shared" si="52"/>
        <v/>
      </c>
      <c r="AR159" s="114"/>
      <c r="AS159" s="114"/>
      <c r="AU159" s="114"/>
      <c r="BA159" s="114"/>
      <c r="BQ159" s="49" t="str">
        <f t="shared" si="53"/>
        <v/>
      </c>
      <c r="BY159" s="126">
        <f t="shared" si="54"/>
        <v>0</v>
      </c>
    </row>
    <row r="160" spans="1:77" s="6" customFormat="1" ht="15" customHeight="1" x14ac:dyDescent="0.15">
      <c r="A160" s="55" t="s">
        <v>88</v>
      </c>
      <c r="B160" s="29">
        <f t="shared" si="51"/>
        <v>0</v>
      </c>
      <c r="C160" s="30">
        <f>+Enero!C160+Febrero!C160+'Marzo '!C160+'Abril '!C160+'Mayo '!C160+Junio!C160+Julio!C160+Agosto!C160+Septiembre!C160+'Octubre '!C160+Noviembre!C160+'Diciembre '!C160</f>
        <v>0</v>
      </c>
      <c r="D160" s="30">
        <f>+Enero!D160+Febrero!D160+'Marzo '!D160+'Abril '!D160+'Mayo '!D160+Junio!D160+Julio!D160+Agosto!D160+Septiembre!D160+'Octubre '!D160+Noviembre!D160+'Diciembre '!D160</f>
        <v>0</v>
      </c>
      <c r="E160" s="30">
        <f>+Enero!E160+Febrero!E160+'Marzo '!E160+'Abril '!E160+'Mayo '!E160+Junio!E160+Julio!E160+Agosto!E160+Septiembre!E160+'Octubre '!E160+Noviembre!E160+'Diciembre '!E160</f>
        <v>0</v>
      </c>
      <c r="F160" s="30">
        <f>+Enero!F160+Febrero!F160+'Marzo '!F160+'Abril '!F160+'Mayo '!F160+Junio!F160+Julio!F160+Agosto!F160+Septiembre!F160+'Octubre '!F160+Noviembre!F160+'Diciembre '!F160</f>
        <v>0</v>
      </c>
      <c r="G160" s="30">
        <f>+Enero!G160+Febrero!G160+'Marzo '!G160+'Abril '!G160+'Mayo '!G160+Junio!G160+Julio!G160+Agosto!G160+Septiembre!G160+'Octubre '!G160+Noviembre!G160+'Diciembre '!G160</f>
        <v>0</v>
      </c>
      <c r="H160" s="30">
        <f>+Enero!H160+Febrero!H160+'Marzo '!H160+'Abril '!H160+'Mayo '!H160+Junio!H160+Julio!H160+Agosto!H160+Septiembre!H160+'Octubre '!H160+Noviembre!H160+'Diciembre '!H160</f>
        <v>0</v>
      </c>
      <c r="I160" s="30">
        <f>+Enero!I160+Febrero!I160+'Marzo '!I160+'Abril '!I160+'Mayo '!I160+Junio!I160+Julio!I160+Agosto!I160+Septiembre!I160+'Octubre '!I160+Noviembre!I160+'Diciembre '!I160</f>
        <v>0</v>
      </c>
      <c r="J160" s="30">
        <f>+Enero!J160+Febrero!J160+'Marzo '!J160+'Abril '!J160+'Mayo '!J160+Junio!J160+Julio!J160+Agosto!J160+Septiembre!J160+'Octubre '!J160+Noviembre!J160+'Diciembre '!J160</f>
        <v>0</v>
      </c>
      <c r="K160" s="30">
        <f>+Enero!K160+Febrero!K160+'Marzo '!K160+'Abril '!K160+'Mayo '!K160+Junio!K160+Julio!K160+Agosto!K160+Septiembre!K160+'Octubre '!K160+Noviembre!K160+'Diciembre '!K160</f>
        <v>0</v>
      </c>
      <c r="L160" s="30">
        <f>+Enero!L160+Febrero!L160+'Marzo '!L160+'Abril '!L160+'Mayo '!L160+Junio!L160+Julio!L160+Agosto!L160+Septiembre!L160+'Octubre '!L160+Noviembre!L160+'Diciembre '!L160</f>
        <v>0</v>
      </c>
      <c r="M160" s="30">
        <f>+Enero!M160+Febrero!M160+'Marzo '!M160+'Abril '!M160+'Mayo '!M160+Junio!M160+Julio!M160+Agosto!M160+Septiembre!M160+'Octubre '!M160+Noviembre!M160+'Diciembre '!M160</f>
        <v>0</v>
      </c>
      <c r="N160" s="30">
        <f>+Enero!N160+Febrero!N160+'Marzo '!N160+'Abril '!N160+'Mayo '!N160+Junio!N160+Julio!N160+Agosto!N160+Septiembre!N160+'Octubre '!N160+Noviembre!N160+'Diciembre '!N160</f>
        <v>0</v>
      </c>
      <c r="O160" s="30">
        <f>+Enero!O160+Febrero!O160+'Marzo '!O160+'Abril '!O160+'Mayo '!O160+Junio!O160+Julio!O160+Agosto!O160+Septiembre!O160+'Octubre '!O160+Noviembre!O160+'Diciembre '!O160</f>
        <v>0</v>
      </c>
      <c r="P160" s="30">
        <f>+Enero!P160+Febrero!P160+'Marzo '!P160+'Abril '!P160+'Mayo '!P160+Junio!P160+Julio!P160+Agosto!P160+Septiembre!P160+'Octubre '!P160+Noviembre!P160+'Diciembre '!P160</f>
        <v>0</v>
      </c>
      <c r="Q160" s="30">
        <f>+Enero!Q160+Febrero!Q160+'Marzo '!Q160+'Abril '!Q160+'Mayo '!Q160+Junio!Q160+Julio!Q160+Agosto!Q160+Septiembre!Q160+'Octubre '!Q160+Noviembre!Q160+'Diciembre '!Q160</f>
        <v>0</v>
      </c>
      <c r="R160" s="30">
        <f>+Enero!R160+Febrero!R160+'Marzo '!R160+'Abril '!R160+'Mayo '!R160+Junio!R160+Julio!R160+Agosto!R160+Septiembre!R160+'Octubre '!R160+Noviembre!R160+'Diciembre '!R160</f>
        <v>0</v>
      </c>
      <c r="S160" s="30">
        <f>+Enero!S160+Febrero!S160+'Marzo '!S160+'Abril '!S160+'Mayo '!S160+Junio!S160+Julio!S160+Agosto!S160+Septiembre!S160+'Octubre '!S160+Noviembre!S160+'Diciembre '!S160</f>
        <v>0</v>
      </c>
      <c r="T160" s="30">
        <f>+Enero!T160+Febrero!T160+'Marzo '!T160+'Abril '!T160+'Mayo '!T160+Junio!T160+Julio!T160+Agosto!T160+Septiembre!T160+'Octubre '!T160+Noviembre!T160+'Diciembre '!T160</f>
        <v>0</v>
      </c>
      <c r="U160" s="30">
        <f>+Enero!U160+Febrero!U160+'Marzo '!U160+'Abril '!U160+'Mayo '!U160+Junio!U160+Julio!U160+Agosto!U160+Septiembre!U160+'Octubre '!U160+Noviembre!U160+'Diciembre '!U160</f>
        <v>0</v>
      </c>
      <c r="V160" s="30">
        <f>+Enero!V160+Febrero!V160+'Marzo '!V160+'Abril '!V160+'Mayo '!V160+Junio!V160+Julio!V160+Agosto!V160+Septiembre!V160+'Octubre '!V160+Noviembre!V160+'Diciembre '!V160</f>
        <v>0</v>
      </c>
      <c r="W160" s="30">
        <f>+Enero!W160+Febrero!W160+'Marzo '!W160+'Abril '!W160+'Mayo '!W160+Junio!W160+Julio!W160+Agosto!W160+Septiembre!W160+'Octubre '!W160+Noviembre!W160+'Diciembre '!W160</f>
        <v>0</v>
      </c>
      <c r="X160" s="142" t="str">
        <f t="shared" si="52"/>
        <v/>
      </c>
      <c r="AR160" s="114"/>
      <c r="AS160" s="114"/>
      <c r="AU160" s="114"/>
      <c r="BA160" s="114"/>
      <c r="BQ160" s="49" t="str">
        <f t="shared" si="53"/>
        <v/>
      </c>
      <c r="BY160" s="126">
        <f t="shared" si="54"/>
        <v>0</v>
      </c>
    </row>
    <row r="161" spans="1:77" s="6" customFormat="1" ht="15" customHeight="1" x14ac:dyDescent="0.15">
      <c r="A161" s="55" t="s">
        <v>89</v>
      </c>
      <c r="B161" s="29">
        <f t="shared" si="51"/>
        <v>0</v>
      </c>
      <c r="C161" s="30">
        <f>+Enero!C161+Febrero!C161+'Marzo '!C161+'Abril '!C161+'Mayo '!C161+Junio!C161+Julio!C161+Agosto!C161+Septiembre!C161+'Octubre '!C161+Noviembre!C161+'Diciembre '!C161</f>
        <v>0</v>
      </c>
      <c r="D161" s="30">
        <f>+Enero!D161+Febrero!D161+'Marzo '!D161+'Abril '!D161+'Mayo '!D161+Junio!D161+Julio!D161+Agosto!D161+Septiembre!D161+'Octubre '!D161+Noviembre!D161+'Diciembre '!D161</f>
        <v>0</v>
      </c>
      <c r="E161" s="30">
        <f>+Enero!E161+Febrero!E161+'Marzo '!E161+'Abril '!E161+'Mayo '!E161+Junio!E161+Julio!E161+Agosto!E161+Septiembre!E161+'Octubre '!E161+Noviembre!E161+'Diciembre '!E161</f>
        <v>0</v>
      </c>
      <c r="F161" s="30">
        <f>+Enero!F161+Febrero!F161+'Marzo '!F161+'Abril '!F161+'Mayo '!F161+Junio!F161+Julio!F161+Agosto!F161+Septiembre!F161+'Octubre '!F161+Noviembre!F161+'Diciembre '!F161</f>
        <v>0</v>
      </c>
      <c r="G161" s="30">
        <f>+Enero!G161+Febrero!G161+'Marzo '!G161+'Abril '!G161+'Mayo '!G161+Junio!G161+Julio!G161+Agosto!G161+Septiembre!G161+'Octubre '!G161+Noviembre!G161+'Diciembre '!G161</f>
        <v>0</v>
      </c>
      <c r="H161" s="30">
        <f>+Enero!H161+Febrero!H161+'Marzo '!H161+'Abril '!H161+'Mayo '!H161+Junio!H161+Julio!H161+Agosto!H161+Septiembre!H161+'Octubre '!H161+Noviembre!H161+'Diciembre '!H161</f>
        <v>0</v>
      </c>
      <c r="I161" s="30">
        <f>+Enero!I161+Febrero!I161+'Marzo '!I161+'Abril '!I161+'Mayo '!I161+Junio!I161+Julio!I161+Agosto!I161+Septiembre!I161+'Octubre '!I161+Noviembre!I161+'Diciembre '!I161</f>
        <v>0</v>
      </c>
      <c r="J161" s="30">
        <f>+Enero!J161+Febrero!J161+'Marzo '!J161+'Abril '!J161+'Mayo '!J161+Junio!J161+Julio!J161+Agosto!J161+Septiembre!J161+'Octubre '!J161+Noviembre!J161+'Diciembre '!J161</f>
        <v>0</v>
      </c>
      <c r="K161" s="30">
        <f>+Enero!K161+Febrero!K161+'Marzo '!K161+'Abril '!K161+'Mayo '!K161+Junio!K161+Julio!K161+Agosto!K161+Septiembre!K161+'Octubre '!K161+Noviembre!K161+'Diciembre '!K161</f>
        <v>0</v>
      </c>
      <c r="L161" s="30">
        <f>+Enero!L161+Febrero!L161+'Marzo '!L161+'Abril '!L161+'Mayo '!L161+Junio!L161+Julio!L161+Agosto!L161+Septiembre!L161+'Octubre '!L161+Noviembre!L161+'Diciembre '!L161</f>
        <v>0</v>
      </c>
      <c r="M161" s="30">
        <f>+Enero!M161+Febrero!M161+'Marzo '!M161+'Abril '!M161+'Mayo '!M161+Junio!M161+Julio!M161+Agosto!M161+Septiembre!M161+'Octubre '!M161+Noviembre!M161+'Diciembre '!M161</f>
        <v>0</v>
      </c>
      <c r="N161" s="30">
        <f>+Enero!N161+Febrero!N161+'Marzo '!N161+'Abril '!N161+'Mayo '!N161+Junio!N161+Julio!N161+Agosto!N161+Septiembre!N161+'Octubre '!N161+Noviembre!N161+'Diciembre '!N161</f>
        <v>0</v>
      </c>
      <c r="O161" s="30">
        <f>+Enero!O161+Febrero!O161+'Marzo '!O161+'Abril '!O161+'Mayo '!O161+Junio!O161+Julio!O161+Agosto!O161+Septiembre!O161+'Octubre '!O161+Noviembre!O161+'Diciembre '!O161</f>
        <v>0</v>
      </c>
      <c r="P161" s="30">
        <f>+Enero!P161+Febrero!P161+'Marzo '!P161+'Abril '!P161+'Mayo '!P161+Junio!P161+Julio!P161+Agosto!P161+Septiembre!P161+'Octubre '!P161+Noviembre!P161+'Diciembre '!P161</f>
        <v>0</v>
      </c>
      <c r="Q161" s="30">
        <f>+Enero!Q161+Febrero!Q161+'Marzo '!Q161+'Abril '!Q161+'Mayo '!Q161+Junio!Q161+Julio!Q161+Agosto!Q161+Septiembre!Q161+'Octubre '!Q161+Noviembre!Q161+'Diciembre '!Q161</f>
        <v>0</v>
      </c>
      <c r="R161" s="30">
        <f>+Enero!R161+Febrero!R161+'Marzo '!R161+'Abril '!R161+'Mayo '!R161+Junio!R161+Julio!R161+Agosto!R161+Septiembre!R161+'Octubre '!R161+Noviembre!R161+'Diciembre '!R161</f>
        <v>0</v>
      </c>
      <c r="S161" s="30">
        <f>+Enero!S161+Febrero!S161+'Marzo '!S161+'Abril '!S161+'Mayo '!S161+Junio!S161+Julio!S161+Agosto!S161+Septiembre!S161+'Octubre '!S161+Noviembre!S161+'Diciembre '!S161</f>
        <v>0</v>
      </c>
      <c r="T161" s="30">
        <f>+Enero!T161+Febrero!T161+'Marzo '!T161+'Abril '!T161+'Mayo '!T161+Junio!T161+Julio!T161+Agosto!T161+Septiembre!T161+'Octubre '!T161+Noviembre!T161+'Diciembre '!T161</f>
        <v>0</v>
      </c>
      <c r="U161" s="30">
        <f>+Enero!U161+Febrero!U161+'Marzo '!U161+'Abril '!U161+'Mayo '!U161+Junio!U161+Julio!U161+Agosto!U161+Septiembre!U161+'Octubre '!U161+Noviembre!U161+'Diciembre '!U161</f>
        <v>0</v>
      </c>
      <c r="V161" s="30">
        <f>+Enero!V161+Febrero!V161+'Marzo '!V161+'Abril '!V161+'Mayo '!V161+Junio!V161+Julio!V161+Agosto!V161+Septiembre!V161+'Octubre '!V161+Noviembre!V161+'Diciembre '!V161</f>
        <v>0</v>
      </c>
      <c r="W161" s="30">
        <f>+Enero!W161+Febrero!W161+'Marzo '!W161+'Abril '!W161+'Mayo '!W161+Junio!W161+Julio!W161+Agosto!W161+Septiembre!W161+'Octubre '!W161+Noviembre!W161+'Diciembre '!W161</f>
        <v>0</v>
      </c>
      <c r="X161" s="142" t="str">
        <f t="shared" si="52"/>
        <v/>
      </c>
      <c r="AR161" s="114"/>
      <c r="AS161" s="114"/>
      <c r="AU161" s="114"/>
      <c r="BA161" s="114"/>
      <c r="BQ161" s="49" t="str">
        <f t="shared" si="53"/>
        <v/>
      </c>
      <c r="BY161" s="126">
        <f t="shared" si="54"/>
        <v>0</v>
      </c>
    </row>
    <row r="162" spans="1:77" s="6" customFormat="1" ht="15" customHeight="1" x14ac:dyDescent="0.15">
      <c r="A162" s="55" t="s">
        <v>90</v>
      </c>
      <c r="B162" s="29">
        <f t="shared" si="51"/>
        <v>8</v>
      </c>
      <c r="C162" s="30">
        <f>+Enero!C162+Febrero!C162+'Marzo '!C162+'Abril '!C162+'Mayo '!C162+Junio!C162+Julio!C162+Agosto!C162+Septiembre!C162+'Octubre '!C162+Noviembre!C162+'Diciembre '!C162</f>
        <v>0</v>
      </c>
      <c r="D162" s="30">
        <f>+Enero!D162+Febrero!D162+'Marzo '!D162+'Abril '!D162+'Mayo '!D162+Junio!D162+Julio!D162+Agosto!D162+Septiembre!D162+'Octubre '!D162+Noviembre!D162+'Diciembre '!D162</f>
        <v>0</v>
      </c>
      <c r="E162" s="30">
        <f>+Enero!E162+Febrero!E162+'Marzo '!E162+'Abril '!E162+'Mayo '!E162+Junio!E162+Julio!E162+Agosto!E162+Septiembre!E162+'Octubre '!E162+Noviembre!E162+'Diciembre '!E162</f>
        <v>0</v>
      </c>
      <c r="F162" s="30">
        <f>+Enero!F162+Febrero!F162+'Marzo '!F162+'Abril '!F162+'Mayo '!F162+Junio!F162+Julio!F162+Agosto!F162+Septiembre!F162+'Octubre '!F162+Noviembre!F162+'Diciembre '!F162</f>
        <v>0</v>
      </c>
      <c r="G162" s="30">
        <f>+Enero!G162+Febrero!G162+'Marzo '!G162+'Abril '!G162+'Mayo '!G162+Junio!G162+Julio!G162+Agosto!G162+Septiembre!G162+'Octubre '!G162+Noviembre!G162+'Diciembre '!G162</f>
        <v>0</v>
      </c>
      <c r="H162" s="30">
        <f>+Enero!H162+Febrero!H162+'Marzo '!H162+'Abril '!H162+'Mayo '!H162+Junio!H162+Julio!H162+Agosto!H162+Septiembre!H162+'Octubre '!H162+Noviembre!H162+'Diciembre '!H162</f>
        <v>0</v>
      </c>
      <c r="I162" s="30">
        <f>+Enero!I162+Febrero!I162+'Marzo '!I162+'Abril '!I162+'Mayo '!I162+Junio!I162+Julio!I162+Agosto!I162+Septiembre!I162+'Octubre '!I162+Noviembre!I162+'Diciembre '!I162</f>
        <v>0</v>
      </c>
      <c r="J162" s="30">
        <f>+Enero!J162+Febrero!J162+'Marzo '!J162+'Abril '!J162+'Mayo '!J162+Junio!J162+Julio!J162+Agosto!J162+Septiembre!J162+'Octubre '!J162+Noviembre!J162+'Diciembre '!J162</f>
        <v>0</v>
      </c>
      <c r="K162" s="30">
        <f>+Enero!K162+Febrero!K162+'Marzo '!K162+'Abril '!K162+'Mayo '!K162+Junio!K162+Julio!K162+Agosto!K162+Septiembre!K162+'Octubre '!K162+Noviembre!K162+'Diciembre '!K162</f>
        <v>0</v>
      </c>
      <c r="L162" s="30">
        <f>+Enero!L162+Febrero!L162+'Marzo '!L162+'Abril '!L162+'Mayo '!L162+Junio!L162+Julio!L162+Agosto!L162+Septiembre!L162+'Octubre '!L162+Noviembre!L162+'Diciembre '!L162</f>
        <v>0</v>
      </c>
      <c r="M162" s="30">
        <f>+Enero!M162+Febrero!M162+'Marzo '!M162+'Abril '!M162+'Mayo '!M162+Junio!M162+Julio!M162+Agosto!M162+Septiembre!M162+'Octubre '!M162+Noviembre!M162+'Diciembre '!M162</f>
        <v>1</v>
      </c>
      <c r="N162" s="30">
        <f>+Enero!N162+Febrero!N162+'Marzo '!N162+'Abril '!N162+'Mayo '!N162+Junio!N162+Julio!N162+Agosto!N162+Septiembre!N162+'Octubre '!N162+Noviembre!N162+'Diciembre '!N162</f>
        <v>1</v>
      </c>
      <c r="O162" s="30">
        <f>+Enero!O162+Febrero!O162+'Marzo '!O162+'Abril '!O162+'Mayo '!O162+Junio!O162+Julio!O162+Agosto!O162+Septiembre!O162+'Octubre '!O162+Noviembre!O162+'Diciembre '!O162</f>
        <v>1</v>
      </c>
      <c r="P162" s="30">
        <f>+Enero!P162+Febrero!P162+'Marzo '!P162+'Abril '!P162+'Mayo '!P162+Junio!P162+Julio!P162+Agosto!P162+Septiembre!P162+'Octubre '!P162+Noviembre!P162+'Diciembre '!P162</f>
        <v>2</v>
      </c>
      <c r="Q162" s="30">
        <f>+Enero!Q162+Febrero!Q162+'Marzo '!Q162+'Abril '!Q162+'Mayo '!Q162+Junio!Q162+Julio!Q162+Agosto!Q162+Septiembre!Q162+'Octubre '!Q162+Noviembre!Q162+'Diciembre '!Q162</f>
        <v>2</v>
      </c>
      <c r="R162" s="30">
        <f>+Enero!R162+Febrero!R162+'Marzo '!R162+'Abril '!R162+'Mayo '!R162+Junio!R162+Julio!R162+Agosto!R162+Septiembre!R162+'Octubre '!R162+Noviembre!R162+'Diciembre '!R162</f>
        <v>1</v>
      </c>
      <c r="S162" s="30">
        <f>+Enero!S162+Febrero!S162+'Marzo '!S162+'Abril '!S162+'Mayo '!S162+Junio!S162+Julio!S162+Agosto!S162+Septiembre!S162+'Octubre '!S162+Noviembre!S162+'Diciembre '!S162</f>
        <v>0</v>
      </c>
      <c r="T162" s="30">
        <f>+Enero!T162+Febrero!T162+'Marzo '!T162+'Abril '!T162+'Mayo '!T162+Junio!T162+Julio!T162+Agosto!T162+Septiembre!T162+'Octubre '!T162+Noviembre!T162+'Diciembre '!T162</f>
        <v>4</v>
      </c>
      <c r="U162" s="30">
        <f>+Enero!U162+Febrero!U162+'Marzo '!U162+'Abril '!U162+'Mayo '!U162+Junio!U162+Julio!U162+Agosto!U162+Septiembre!U162+'Octubre '!U162+Noviembre!U162+'Diciembre '!U162</f>
        <v>4</v>
      </c>
      <c r="V162" s="30">
        <f>+Enero!V162+Febrero!V162+'Marzo '!V162+'Abril '!V162+'Mayo '!V162+Junio!V162+Julio!V162+Agosto!V162+Septiembre!V162+'Octubre '!V162+Noviembre!V162+'Diciembre '!V162</f>
        <v>1</v>
      </c>
      <c r="W162" s="30">
        <f>+Enero!W162+Febrero!W162+'Marzo '!W162+'Abril '!W162+'Mayo '!W162+Junio!W162+Julio!W162+Agosto!W162+Septiembre!W162+'Octubre '!W162+Noviembre!W162+'Diciembre '!W162</f>
        <v>15</v>
      </c>
      <c r="X162" s="142" t="str">
        <f t="shared" si="52"/>
        <v/>
      </c>
      <c r="AR162" s="114"/>
      <c r="AS162" s="114"/>
      <c r="AU162" s="114"/>
      <c r="BA162" s="114"/>
      <c r="BQ162" s="49" t="str">
        <f t="shared" si="53"/>
        <v/>
      </c>
      <c r="BY162" s="126">
        <f t="shared" si="54"/>
        <v>0</v>
      </c>
    </row>
    <row r="163" spans="1:77" s="6" customFormat="1" ht="15" customHeight="1" x14ac:dyDescent="0.15">
      <c r="A163" s="55" t="s">
        <v>91</v>
      </c>
      <c r="B163" s="29">
        <f t="shared" si="51"/>
        <v>0</v>
      </c>
      <c r="C163" s="30">
        <f>+Enero!C163+Febrero!C163+'Marzo '!C163+'Abril '!C163+'Mayo '!C163+Junio!C163+Julio!C163+Agosto!C163+Septiembre!C163+'Octubre '!C163+Noviembre!C163+'Diciembre '!C163</f>
        <v>0</v>
      </c>
      <c r="D163" s="30">
        <f>+Enero!D163+Febrero!D163+'Marzo '!D163+'Abril '!D163+'Mayo '!D163+Junio!D163+Julio!D163+Agosto!D163+Septiembre!D163+'Octubre '!D163+Noviembre!D163+'Diciembre '!D163</f>
        <v>0</v>
      </c>
      <c r="E163" s="30">
        <f>+Enero!E163+Febrero!E163+'Marzo '!E163+'Abril '!E163+'Mayo '!E163+Junio!E163+Julio!E163+Agosto!E163+Septiembre!E163+'Octubre '!E163+Noviembre!E163+'Diciembre '!E163</f>
        <v>0</v>
      </c>
      <c r="F163" s="30">
        <f>+Enero!F163+Febrero!F163+'Marzo '!F163+'Abril '!F163+'Mayo '!F163+Junio!F163+Julio!F163+Agosto!F163+Septiembre!F163+'Octubre '!F163+Noviembre!F163+'Diciembre '!F163</f>
        <v>0</v>
      </c>
      <c r="G163" s="30">
        <f>+Enero!G163+Febrero!G163+'Marzo '!G163+'Abril '!G163+'Mayo '!G163+Junio!G163+Julio!G163+Agosto!G163+Septiembre!G163+'Octubre '!G163+Noviembre!G163+'Diciembre '!G163</f>
        <v>0</v>
      </c>
      <c r="H163" s="30">
        <f>+Enero!H163+Febrero!H163+'Marzo '!H163+'Abril '!H163+'Mayo '!H163+Junio!H163+Julio!H163+Agosto!H163+Septiembre!H163+'Octubre '!H163+Noviembre!H163+'Diciembre '!H163</f>
        <v>0</v>
      </c>
      <c r="I163" s="30">
        <f>+Enero!I163+Febrero!I163+'Marzo '!I163+'Abril '!I163+'Mayo '!I163+Junio!I163+Julio!I163+Agosto!I163+Septiembre!I163+'Octubre '!I163+Noviembre!I163+'Diciembre '!I163</f>
        <v>0</v>
      </c>
      <c r="J163" s="30">
        <f>+Enero!J163+Febrero!J163+'Marzo '!J163+'Abril '!J163+'Mayo '!J163+Junio!J163+Julio!J163+Agosto!J163+Septiembre!J163+'Octubre '!J163+Noviembre!J163+'Diciembre '!J163</f>
        <v>0</v>
      </c>
      <c r="K163" s="30">
        <f>+Enero!K163+Febrero!K163+'Marzo '!K163+'Abril '!K163+'Mayo '!K163+Junio!K163+Julio!K163+Agosto!K163+Septiembre!K163+'Octubre '!K163+Noviembre!K163+'Diciembre '!K163</f>
        <v>0</v>
      </c>
      <c r="L163" s="30">
        <f>+Enero!L163+Febrero!L163+'Marzo '!L163+'Abril '!L163+'Mayo '!L163+Junio!L163+Julio!L163+Agosto!L163+Septiembre!L163+'Octubre '!L163+Noviembre!L163+'Diciembre '!L163</f>
        <v>0</v>
      </c>
      <c r="M163" s="30">
        <f>+Enero!M163+Febrero!M163+'Marzo '!M163+'Abril '!M163+'Mayo '!M163+Junio!M163+Julio!M163+Agosto!M163+Septiembre!M163+'Octubre '!M163+Noviembre!M163+'Diciembre '!M163</f>
        <v>0</v>
      </c>
      <c r="N163" s="30">
        <f>+Enero!N163+Febrero!N163+'Marzo '!N163+'Abril '!N163+'Mayo '!N163+Junio!N163+Julio!N163+Agosto!N163+Septiembre!N163+'Octubre '!N163+Noviembre!N163+'Diciembre '!N163</f>
        <v>0</v>
      </c>
      <c r="O163" s="30">
        <f>+Enero!O163+Febrero!O163+'Marzo '!O163+'Abril '!O163+'Mayo '!O163+Junio!O163+Julio!O163+Agosto!O163+Septiembre!O163+'Octubre '!O163+Noviembre!O163+'Diciembre '!O163</f>
        <v>0</v>
      </c>
      <c r="P163" s="30">
        <f>+Enero!P163+Febrero!P163+'Marzo '!P163+'Abril '!P163+'Mayo '!P163+Junio!P163+Julio!P163+Agosto!P163+Septiembre!P163+'Octubre '!P163+Noviembre!P163+'Diciembre '!P163</f>
        <v>0</v>
      </c>
      <c r="Q163" s="30">
        <f>+Enero!Q163+Febrero!Q163+'Marzo '!Q163+'Abril '!Q163+'Mayo '!Q163+Junio!Q163+Julio!Q163+Agosto!Q163+Septiembre!Q163+'Octubre '!Q163+Noviembre!Q163+'Diciembre '!Q163</f>
        <v>0</v>
      </c>
      <c r="R163" s="30">
        <f>+Enero!R163+Febrero!R163+'Marzo '!R163+'Abril '!R163+'Mayo '!R163+Junio!R163+Julio!R163+Agosto!R163+Septiembre!R163+'Octubre '!R163+Noviembre!R163+'Diciembre '!R163</f>
        <v>0</v>
      </c>
      <c r="S163" s="30">
        <f>+Enero!S163+Febrero!S163+'Marzo '!S163+'Abril '!S163+'Mayo '!S163+Junio!S163+Julio!S163+Agosto!S163+Septiembre!S163+'Octubre '!S163+Noviembre!S163+'Diciembre '!S163</f>
        <v>0</v>
      </c>
      <c r="T163" s="30">
        <f>+Enero!T163+Febrero!T163+'Marzo '!T163+'Abril '!T163+'Mayo '!T163+Junio!T163+Julio!T163+Agosto!T163+Septiembre!T163+'Octubre '!T163+Noviembre!T163+'Diciembre '!T163</f>
        <v>0</v>
      </c>
      <c r="U163" s="30">
        <f>+Enero!U163+Febrero!U163+'Marzo '!U163+'Abril '!U163+'Mayo '!U163+Junio!U163+Julio!U163+Agosto!U163+Septiembre!U163+'Octubre '!U163+Noviembre!U163+'Diciembre '!U163</f>
        <v>0</v>
      </c>
      <c r="V163" s="30">
        <f>+Enero!V163+Febrero!V163+'Marzo '!V163+'Abril '!V163+'Mayo '!V163+Junio!V163+Julio!V163+Agosto!V163+Septiembre!V163+'Octubre '!V163+Noviembre!V163+'Diciembre '!V163</f>
        <v>0</v>
      </c>
      <c r="W163" s="30">
        <f>+Enero!W163+Febrero!W163+'Marzo '!W163+'Abril '!W163+'Mayo '!W163+Junio!W163+Julio!W163+Agosto!W163+Septiembre!W163+'Octubre '!W163+Noviembre!W163+'Diciembre '!W163</f>
        <v>0</v>
      </c>
      <c r="X163" s="142" t="str">
        <f t="shared" si="52"/>
        <v/>
      </c>
      <c r="AR163" s="114"/>
      <c r="AS163" s="114"/>
      <c r="AU163" s="114"/>
      <c r="BA163" s="114"/>
      <c r="BQ163" s="49" t="str">
        <f t="shared" si="53"/>
        <v/>
      </c>
      <c r="BY163" s="126">
        <f t="shared" si="54"/>
        <v>0</v>
      </c>
    </row>
    <row r="164" spans="1:77" s="6" customFormat="1" ht="15" customHeight="1" x14ac:dyDescent="0.15">
      <c r="A164" s="55" t="s">
        <v>92</v>
      </c>
      <c r="B164" s="29">
        <f t="shared" si="51"/>
        <v>0</v>
      </c>
      <c r="C164" s="30">
        <f>+Enero!C164+Febrero!C164+'Marzo '!C164+'Abril '!C164+'Mayo '!C164+Junio!C164+Julio!C164+Agosto!C164+Septiembre!C164+'Octubre '!C164+Noviembre!C164+'Diciembre '!C164</f>
        <v>0</v>
      </c>
      <c r="D164" s="30">
        <f>+Enero!D164+Febrero!D164+'Marzo '!D164+'Abril '!D164+'Mayo '!D164+Junio!D164+Julio!D164+Agosto!D164+Septiembre!D164+'Octubre '!D164+Noviembre!D164+'Diciembre '!D164</f>
        <v>0</v>
      </c>
      <c r="E164" s="30">
        <f>+Enero!E164+Febrero!E164+'Marzo '!E164+'Abril '!E164+'Mayo '!E164+Junio!E164+Julio!E164+Agosto!E164+Septiembre!E164+'Octubre '!E164+Noviembre!E164+'Diciembre '!E164</f>
        <v>0</v>
      </c>
      <c r="F164" s="30">
        <f>+Enero!F164+Febrero!F164+'Marzo '!F164+'Abril '!F164+'Mayo '!F164+Junio!F164+Julio!F164+Agosto!F164+Septiembre!F164+'Octubre '!F164+Noviembre!F164+'Diciembre '!F164</f>
        <v>0</v>
      </c>
      <c r="G164" s="30">
        <f>+Enero!G164+Febrero!G164+'Marzo '!G164+'Abril '!G164+'Mayo '!G164+Junio!G164+Julio!G164+Agosto!G164+Septiembre!G164+'Octubre '!G164+Noviembre!G164+'Diciembre '!G164</f>
        <v>0</v>
      </c>
      <c r="H164" s="30">
        <f>+Enero!H164+Febrero!H164+'Marzo '!H164+'Abril '!H164+'Mayo '!H164+Junio!H164+Julio!H164+Agosto!H164+Septiembre!H164+'Octubre '!H164+Noviembre!H164+'Diciembre '!H164</f>
        <v>0</v>
      </c>
      <c r="I164" s="30">
        <f>+Enero!I164+Febrero!I164+'Marzo '!I164+'Abril '!I164+'Mayo '!I164+Junio!I164+Julio!I164+Agosto!I164+Septiembre!I164+'Octubre '!I164+Noviembre!I164+'Diciembre '!I164</f>
        <v>0</v>
      </c>
      <c r="J164" s="30">
        <f>+Enero!J164+Febrero!J164+'Marzo '!J164+'Abril '!J164+'Mayo '!J164+Junio!J164+Julio!J164+Agosto!J164+Septiembre!J164+'Octubre '!J164+Noviembre!J164+'Diciembre '!J164</f>
        <v>0</v>
      </c>
      <c r="K164" s="30">
        <f>+Enero!K164+Febrero!K164+'Marzo '!K164+'Abril '!K164+'Mayo '!K164+Junio!K164+Julio!K164+Agosto!K164+Septiembre!K164+'Octubre '!K164+Noviembre!K164+'Diciembre '!K164</f>
        <v>0</v>
      </c>
      <c r="L164" s="30">
        <f>+Enero!L164+Febrero!L164+'Marzo '!L164+'Abril '!L164+'Mayo '!L164+Junio!L164+Julio!L164+Agosto!L164+Septiembre!L164+'Octubre '!L164+Noviembre!L164+'Diciembre '!L164</f>
        <v>0</v>
      </c>
      <c r="M164" s="30">
        <f>+Enero!M164+Febrero!M164+'Marzo '!M164+'Abril '!M164+'Mayo '!M164+Junio!M164+Julio!M164+Agosto!M164+Septiembre!M164+'Octubre '!M164+Noviembre!M164+'Diciembre '!M164</f>
        <v>0</v>
      </c>
      <c r="N164" s="30">
        <f>+Enero!N164+Febrero!N164+'Marzo '!N164+'Abril '!N164+'Mayo '!N164+Junio!N164+Julio!N164+Agosto!N164+Septiembre!N164+'Octubre '!N164+Noviembre!N164+'Diciembre '!N164</f>
        <v>0</v>
      </c>
      <c r="O164" s="30">
        <f>+Enero!O164+Febrero!O164+'Marzo '!O164+'Abril '!O164+'Mayo '!O164+Junio!O164+Julio!O164+Agosto!O164+Septiembre!O164+'Octubre '!O164+Noviembre!O164+'Diciembre '!O164</f>
        <v>0</v>
      </c>
      <c r="P164" s="30">
        <f>+Enero!P164+Febrero!P164+'Marzo '!P164+'Abril '!P164+'Mayo '!P164+Junio!P164+Julio!P164+Agosto!P164+Septiembre!P164+'Octubre '!P164+Noviembre!P164+'Diciembre '!P164</f>
        <v>0</v>
      </c>
      <c r="Q164" s="30">
        <f>+Enero!Q164+Febrero!Q164+'Marzo '!Q164+'Abril '!Q164+'Mayo '!Q164+Junio!Q164+Julio!Q164+Agosto!Q164+Septiembre!Q164+'Octubre '!Q164+Noviembre!Q164+'Diciembre '!Q164</f>
        <v>0</v>
      </c>
      <c r="R164" s="30">
        <f>+Enero!R164+Febrero!R164+'Marzo '!R164+'Abril '!R164+'Mayo '!R164+Junio!R164+Julio!R164+Agosto!R164+Septiembre!R164+'Octubre '!R164+Noviembre!R164+'Diciembre '!R164</f>
        <v>0</v>
      </c>
      <c r="S164" s="30">
        <f>+Enero!S164+Febrero!S164+'Marzo '!S164+'Abril '!S164+'Mayo '!S164+Junio!S164+Julio!S164+Agosto!S164+Septiembre!S164+'Octubre '!S164+Noviembre!S164+'Diciembre '!S164</f>
        <v>0</v>
      </c>
      <c r="T164" s="30">
        <f>+Enero!T164+Febrero!T164+'Marzo '!T164+'Abril '!T164+'Mayo '!T164+Junio!T164+Julio!T164+Agosto!T164+Septiembre!T164+'Octubre '!T164+Noviembre!T164+'Diciembre '!T164</f>
        <v>0</v>
      </c>
      <c r="U164" s="30">
        <f>+Enero!U164+Febrero!U164+'Marzo '!U164+'Abril '!U164+'Mayo '!U164+Junio!U164+Julio!U164+Agosto!U164+Septiembre!U164+'Octubre '!U164+Noviembre!U164+'Diciembre '!U164</f>
        <v>0</v>
      </c>
      <c r="V164" s="30">
        <f>+Enero!V164+Febrero!V164+'Marzo '!V164+'Abril '!V164+'Mayo '!V164+Junio!V164+Julio!V164+Agosto!V164+Septiembre!V164+'Octubre '!V164+Noviembre!V164+'Diciembre '!V164</f>
        <v>0</v>
      </c>
      <c r="W164" s="30">
        <f>+Enero!W164+Febrero!W164+'Marzo '!W164+'Abril '!W164+'Mayo '!W164+Junio!W164+Julio!W164+Agosto!W164+Septiembre!W164+'Octubre '!W164+Noviembre!W164+'Diciembre '!W164</f>
        <v>0</v>
      </c>
      <c r="X164" s="142" t="str">
        <f t="shared" si="52"/>
        <v/>
      </c>
      <c r="AR164" s="114"/>
      <c r="AS164" s="114"/>
      <c r="AU164" s="114"/>
      <c r="BA164" s="114"/>
      <c r="BQ164" s="49" t="str">
        <f t="shared" si="53"/>
        <v/>
      </c>
      <c r="BY164" s="126">
        <f t="shared" si="54"/>
        <v>0</v>
      </c>
    </row>
    <row r="165" spans="1:77" s="6" customFormat="1" ht="24" customHeight="1" x14ac:dyDescent="0.15">
      <c r="A165" s="74" t="s">
        <v>93</v>
      </c>
      <c r="B165" s="29">
        <f t="shared" si="51"/>
        <v>0</v>
      </c>
      <c r="C165" s="30">
        <f>+Enero!C165+Febrero!C165+'Marzo '!C165+'Abril '!C165+'Mayo '!C165+Junio!C165+Julio!C165+Agosto!C165+Septiembre!C165+'Octubre '!C165+Noviembre!C165+'Diciembre '!C165</f>
        <v>0</v>
      </c>
      <c r="D165" s="30">
        <f>+Enero!D165+Febrero!D165+'Marzo '!D165+'Abril '!D165+'Mayo '!D165+Junio!D165+Julio!D165+Agosto!D165+Septiembre!D165+'Octubre '!D165+Noviembre!D165+'Diciembre '!D165</f>
        <v>0</v>
      </c>
      <c r="E165" s="30">
        <f>+Enero!E165+Febrero!E165+'Marzo '!E165+'Abril '!E165+'Mayo '!E165+Junio!E165+Julio!E165+Agosto!E165+Septiembre!E165+'Octubre '!E165+Noviembre!E165+'Diciembre '!E165</f>
        <v>0</v>
      </c>
      <c r="F165" s="30">
        <f>+Enero!F165+Febrero!F165+'Marzo '!F165+'Abril '!F165+'Mayo '!F165+Junio!F165+Julio!F165+Agosto!F165+Septiembre!F165+'Octubre '!F165+Noviembre!F165+'Diciembre '!F165</f>
        <v>0</v>
      </c>
      <c r="G165" s="30">
        <f>+Enero!G165+Febrero!G165+'Marzo '!G165+'Abril '!G165+'Mayo '!G165+Junio!G165+Julio!G165+Agosto!G165+Septiembre!G165+'Octubre '!G165+Noviembre!G165+'Diciembre '!G165</f>
        <v>0</v>
      </c>
      <c r="H165" s="30">
        <f>+Enero!H165+Febrero!H165+'Marzo '!H165+'Abril '!H165+'Mayo '!H165+Junio!H165+Julio!H165+Agosto!H165+Septiembre!H165+'Octubre '!H165+Noviembre!H165+'Diciembre '!H165</f>
        <v>0</v>
      </c>
      <c r="I165" s="30">
        <f>+Enero!I165+Febrero!I165+'Marzo '!I165+'Abril '!I165+'Mayo '!I165+Junio!I165+Julio!I165+Agosto!I165+Septiembre!I165+'Octubre '!I165+Noviembre!I165+'Diciembre '!I165</f>
        <v>0</v>
      </c>
      <c r="J165" s="30">
        <f>+Enero!J165+Febrero!J165+'Marzo '!J165+'Abril '!J165+'Mayo '!J165+Junio!J165+Julio!J165+Agosto!J165+Septiembre!J165+'Octubre '!J165+Noviembre!J165+'Diciembre '!J165</f>
        <v>0</v>
      </c>
      <c r="K165" s="30">
        <f>+Enero!K165+Febrero!K165+'Marzo '!K165+'Abril '!K165+'Mayo '!K165+Junio!K165+Julio!K165+Agosto!K165+Septiembre!K165+'Octubre '!K165+Noviembre!K165+'Diciembre '!K165</f>
        <v>0</v>
      </c>
      <c r="L165" s="30">
        <f>+Enero!L165+Febrero!L165+'Marzo '!L165+'Abril '!L165+'Mayo '!L165+Junio!L165+Julio!L165+Agosto!L165+Septiembre!L165+'Octubre '!L165+Noviembre!L165+'Diciembre '!L165</f>
        <v>0</v>
      </c>
      <c r="M165" s="30">
        <f>+Enero!M165+Febrero!M165+'Marzo '!M165+'Abril '!M165+'Mayo '!M165+Junio!M165+Julio!M165+Agosto!M165+Septiembre!M165+'Octubre '!M165+Noviembre!M165+'Diciembre '!M165</f>
        <v>0</v>
      </c>
      <c r="N165" s="30">
        <f>+Enero!N165+Febrero!N165+'Marzo '!N165+'Abril '!N165+'Mayo '!N165+Junio!N165+Julio!N165+Agosto!N165+Septiembre!N165+'Octubre '!N165+Noviembre!N165+'Diciembre '!N165</f>
        <v>0</v>
      </c>
      <c r="O165" s="30">
        <f>+Enero!O165+Febrero!O165+'Marzo '!O165+'Abril '!O165+'Mayo '!O165+Junio!O165+Julio!O165+Agosto!O165+Septiembre!O165+'Octubre '!O165+Noviembre!O165+'Diciembre '!O165</f>
        <v>0</v>
      </c>
      <c r="P165" s="30">
        <f>+Enero!P165+Febrero!P165+'Marzo '!P165+'Abril '!P165+'Mayo '!P165+Junio!P165+Julio!P165+Agosto!P165+Septiembre!P165+'Octubre '!P165+Noviembre!P165+'Diciembre '!P165</f>
        <v>0</v>
      </c>
      <c r="Q165" s="30">
        <f>+Enero!Q165+Febrero!Q165+'Marzo '!Q165+'Abril '!Q165+'Mayo '!Q165+Junio!Q165+Julio!Q165+Agosto!Q165+Septiembre!Q165+'Octubre '!Q165+Noviembre!Q165+'Diciembre '!Q165</f>
        <v>0</v>
      </c>
      <c r="R165" s="30">
        <f>+Enero!R165+Febrero!R165+'Marzo '!R165+'Abril '!R165+'Mayo '!R165+Junio!R165+Julio!R165+Agosto!R165+Septiembre!R165+'Octubre '!R165+Noviembre!R165+'Diciembre '!R165</f>
        <v>0</v>
      </c>
      <c r="S165" s="30">
        <f>+Enero!S165+Febrero!S165+'Marzo '!S165+'Abril '!S165+'Mayo '!S165+Junio!S165+Julio!S165+Agosto!S165+Septiembre!S165+'Octubre '!S165+Noviembre!S165+'Diciembre '!S165</f>
        <v>0</v>
      </c>
      <c r="T165" s="30">
        <f>+Enero!T165+Febrero!T165+'Marzo '!T165+'Abril '!T165+'Mayo '!T165+Junio!T165+Julio!T165+Agosto!T165+Septiembre!T165+'Octubre '!T165+Noviembre!T165+'Diciembre '!T165</f>
        <v>0</v>
      </c>
      <c r="U165" s="30">
        <f>+Enero!U165+Febrero!U165+'Marzo '!U165+'Abril '!U165+'Mayo '!U165+Junio!U165+Julio!U165+Agosto!U165+Septiembre!U165+'Octubre '!U165+Noviembre!U165+'Diciembre '!U165</f>
        <v>0</v>
      </c>
      <c r="V165" s="30">
        <f>+Enero!V165+Febrero!V165+'Marzo '!V165+'Abril '!V165+'Mayo '!V165+Junio!V165+Julio!V165+Agosto!V165+Septiembre!V165+'Octubre '!V165+Noviembre!V165+'Diciembre '!V165</f>
        <v>0</v>
      </c>
      <c r="W165" s="30">
        <f>+Enero!W165+Febrero!W165+'Marzo '!W165+'Abril '!W165+'Mayo '!W165+Junio!W165+Julio!W165+Agosto!W165+Septiembre!W165+'Octubre '!W165+Noviembre!W165+'Diciembre '!W165</f>
        <v>0</v>
      </c>
      <c r="X165" s="142" t="str">
        <f t="shared" si="52"/>
        <v/>
      </c>
      <c r="AR165" s="114"/>
      <c r="AS165" s="114"/>
      <c r="AU165" s="114"/>
      <c r="BA165" s="114"/>
      <c r="BQ165" s="49" t="str">
        <f t="shared" si="53"/>
        <v/>
      </c>
      <c r="BY165" s="126">
        <f t="shared" si="54"/>
        <v>0</v>
      </c>
    </row>
    <row r="166" spans="1:77" s="6" customFormat="1" ht="15.75" customHeight="1" x14ac:dyDescent="0.15">
      <c r="A166" s="74" t="s">
        <v>173</v>
      </c>
      <c r="B166" s="29">
        <f t="shared" si="51"/>
        <v>0</v>
      </c>
      <c r="C166" s="30">
        <f>+Enero!C166+Febrero!C166+'Marzo '!C166+'Abril '!C166+'Mayo '!C166+Junio!C166+Julio!C166+Agosto!C166+Septiembre!C166+'Octubre '!C166+Noviembre!C166+'Diciembre '!C166</f>
        <v>0</v>
      </c>
      <c r="D166" s="30">
        <f>+Enero!D166+Febrero!D166+'Marzo '!D166+'Abril '!D166+'Mayo '!D166+Junio!D166+Julio!D166+Agosto!D166+Septiembre!D166+'Octubre '!D166+Noviembre!D166+'Diciembre '!D166</f>
        <v>0</v>
      </c>
      <c r="E166" s="30">
        <f>+Enero!E166+Febrero!E166+'Marzo '!E166+'Abril '!E166+'Mayo '!E166+Junio!E166+Julio!E166+Agosto!E166+Septiembre!E166+'Octubre '!E166+Noviembre!E166+'Diciembre '!E166</f>
        <v>0</v>
      </c>
      <c r="F166" s="30">
        <f>+Enero!F166+Febrero!F166+'Marzo '!F166+'Abril '!F166+'Mayo '!F166+Junio!F166+Julio!F166+Agosto!F166+Septiembre!F166+'Octubre '!F166+Noviembre!F166+'Diciembre '!F166</f>
        <v>0</v>
      </c>
      <c r="G166" s="30">
        <f>+Enero!G166+Febrero!G166+'Marzo '!G166+'Abril '!G166+'Mayo '!G166+Junio!G166+Julio!G166+Agosto!G166+Septiembre!G166+'Octubre '!G166+Noviembre!G166+'Diciembre '!G166</f>
        <v>0</v>
      </c>
      <c r="H166" s="30">
        <f>+Enero!H166+Febrero!H166+'Marzo '!H166+'Abril '!H166+'Mayo '!H166+Junio!H166+Julio!H166+Agosto!H166+Septiembre!H166+'Octubre '!H166+Noviembre!H166+'Diciembre '!H166</f>
        <v>0</v>
      </c>
      <c r="I166" s="30">
        <f>+Enero!I166+Febrero!I166+'Marzo '!I166+'Abril '!I166+'Mayo '!I166+Junio!I166+Julio!I166+Agosto!I166+Septiembre!I166+'Octubre '!I166+Noviembre!I166+'Diciembre '!I166</f>
        <v>0</v>
      </c>
      <c r="J166" s="30">
        <f>+Enero!J166+Febrero!J166+'Marzo '!J166+'Abril '!J166+'Mayo '!J166+Junio!J166+Julio!J166+Agosto!J166+Septiembre!J166+'Octubre '!J166+Noviembre!J166+'Diciembre '!J166</f>
        <v>0</v>
      </c>
      <c r="K166" s="30">
        <f>+Enero!K166+Febrero!K166+'Marzo '!K166+'Abril '!K166+'Mayo '!K166+Junio!K166+Julio!K166+Agosto!K166+Septiembre!K166+'Octubre '!K166+Noviembre!K166+'Diciembre '!K166</f>
        <v>0</v>
      </c>
      <c r="L166" s="30">
        <f>+Enero!L166+Febrero!L166+'Marzo '!L166+'Abril '!L166+'Mayo '!L166+Junio!L166+Julio!L166+Agosto!L166+Septiembre!L166+'Octubre '!L166+Noviembre!L166+'Diciembre '!L166</f>
        <v>0</v>
      </c>
      <c r="M166" s="30">
        <f>+Enero!M166+Febrero!M166+'Marzo '!M166+'Abril '!M166+'Mayo '!M166+Junio!M166+Julio!M166+Agosto!M166+Septiembre!M166+'Octubre '!M166+Noviembre!M166+'Diciembre '!M166</f>
        <v>0</v>
      </c>
      <c r="N166" s="30">
        <f>+Enero!N166+Febrero!N166+'Marzo '!N166+'Abril '!N166+'Mayo '!N166+Junio!N166+Julio!N166+Agosto!N166+Septiembre!N166+'Octubre '!N166+Noviembre!N166+'Diciembre '!N166</f>
        <v>0</v>
      </c>
      <c r="O166" s="30">
        <f>+Enero!O166+Febrero!O166+'Marzo '!O166+'Abril '!O166+'Mayo '!O166+Junio!O166+Julio!O166+Agosto!O166+Septiembre!O166+'Octubre '!O166+Noviembre!O166+'Diciembre '!O166</f>
        <v>0</v>
      </c>
      <c r="P166" s="30">
        <f>+Enero!P166+Febrero!P166+'Marzo '!P166+'Abril '!P166+'Mayo '!P166+Junio!P166+Julio!P166+Agosto!P166+Septiembre!P166+'Octubre '!P166+Noviembre!P166+'Diciembre '!P166</f>
        <v>0</v>
      </c>
      <c r="Q166" s="30">
        <f>+Enero!Q166+Febrero!Q166+'Marzo '!Q166+'Abril '!Q166+'Mayo '!Q166+Junio!Q166+Julio!Q166+Agosto!Q166+Septiembre!Q166+'Octubre '!Q166+Noviembre!Q166+'Diciembre '!Q166</f>
        <v>0</v>
      </c>
      <c r="R166" s="30">
        <f>+Enero!R166+Febrero!R166+'Marzo '!R166+'Abril '!R166+'Mayo '!R166+Junio!R166+Julio!R166+Agosto!R166+Septiembre!R166+'Octubre '!R166+Noviembre!R166+'Diciembre '!R166</f>
        <v>0</v>
      </c>
      <c r="S166" s="30">
        <f>+Enero!S166+Febrero!S166+'Marzo '!S166+'Abril '!S166+'Mayo '!S166+Junio!S166+Julio!S166+Agosto!S166+Septiembre!S166+'Octubre '!S166+Noviembre!S166+'Diciembre '!S166</f>
        <v>0</v>
      </c>
      <c r="T166" s="30">
        <f>+Enero!T166+Febrero!T166+'Marzo '!T166+'Abril '!T166+'Mayo '!T166+Junio!T166+Julio!T166+Agosto!T166+Septiembre!T166+'Octubre '!T166+Noviembre!T166+'Diciembre '!T166</f>
        <v>0</v>
      </c>
      <c r="U166" s="30">
        <f>+Enero!U166+Febrero!U166+'Marzo '!U166+'Abril '!U166+'Mayo '!U166+Junio!U166+Julio!U166+Agosto!U166+Septiembre!U166+'Octubre '!U166+Noviembre!U166+'Diciembre '!U166</f>
        <v>0</v>
      </c>
      <c r="V166" s="30">
        <f>+Enero!V166+Febrero!V166+'Marzo '!V166+'Abril '!V166+'Mayo '!V166+Junio!V166+Julio!V166+Agosto!V166+Septiembre!V166+'Octubre '!V166+Noviembre!V166+'Diciembre '!V166</f>
        <v>0</v>
      </c>
      <c r="W166" s="30">
        <f>+Enero!W166+Febrero!W166+'Marzo '!W166+'Abril '!W166+'Mayo '!W166+Junio!W166+Julio!W166+Agosto!W166+Septiembre!W166+'Octubre '!W166+Noviembre!W166+'Diciembre '!W166</f>
        <v>0</v>
      </c>
      <c r="X166" s="142" t="str">
        <f t="shared" si="52"/>
        <v/>
      </c>
      <c r="AR166" s="114"/>
      <c r="AS166" s="114"/>
      <c r="AU166" s="114"/>
      <c r="BA166" s="114"/>
      <c r="BQ166" s="49" t="str">
        <f t="shared" si="53"/>
        <v/>
      </c>
      <c r="BY166" s="126">
        <f t="shared" si="54"/>
        <v>0</v>
      </c>
    </row>
    <row r="167" spans="1:77" s="6" customFormat="1" ht="12.75" customHeight="1" x14ac:dyDescent="0.15">
      <c r="A167" s="55" t="s">
        <v>95</v>
      </c>
      <c r="B167" s="29">
        <f t="shared" si="51"/>
        <v>0</v>
      </c>
      <c r="C167" s="30">
        <f>+Enero!C167+Febrero!C167+'Marzo '!C167+'Abril '!C167+'Mayo '!C167+Junio!C167+Julio!C167+Agosto!C167+Septiembre!C167+'Octubre '!C167+Noviembre!C167+'Diciembre '!C167</f>
        <v>0</v>
      </c>
      <c r="D167" s="30">
        <f>+Enero!D167+Febrero!D167+'Marzo '!D167+'Abril '!D167+'Mayo '!D167+Junio!D167+Julio!D167+Agosto!D167+Septiembre!D167+'Octubre '!D167+Noviembre!D167+'Diciembre '!D167</f>
        <v>0</v>
      </c>
      <c r="E167" s="30">
        <f>+Enero!E167+Febrero!E167+'Marzo '!E167+'Abril '!E167+'Mayo '!E167+Junio!E167+Julio!E167+Agosto!E167+Septiembre!E167+'Octubre '!E167+Noviembre!E167+'Diciembre '!E167</f>
        <v>0</v>
      </c>
      <c r="F167" s="30">
        <f>+Enero!F167+Febrero!F167+'Marzo '!F167+'Abril '!F167+'Mayo '!F167+Junio!F167+Julio!F167+Agosto!F167+Septiembre!F167+'Octubre '!F167+Noviembre!F167+'Diciembre '!F167</f>
        <v>0</v>
      </c>
      <c r="G167" s="30">
        <f>+Enero!G167+Febrero!G167+'Marzo '!G167+'Abril '!G167+'Mayo '!G167+Junio!G167+Julio!G167+Agosto!G167+Septiembre!G167+'Octubre '!G167+Noviembre!G167+'Diciembre '!G167</f>
        <v>0</v>
      </c>
      <c r="H167" s="30">
        <f>+Enero!H167+Febrero!H167+'Marzo '!H167+'Abril '!H167+'Mayo '!H167+Junio!H167+Julio!H167+Agosto!H167+Septiembre!H167+'Octubre '!H167+Noviembre!H167+'Diciembre '!H167</f>
        <v>0</v>
      </c>
      <c r="I167" s="30">
        <f>+Enero!I167+Febrero!I167+'Marzo '!I167+'Abril '!I167+'Mayo '!I167+Junio!I167+Julio!I167+Agosto!I167+Septiembre!I167+'Octubre '!I167+Noviembre!I167+'Diciembre '!I167</f>
        <v>0</v>
      </c>
      <c r="J167" s="30">
        <f>+Enero!J167+Febrero!J167+'Marzo '!J167+'Abril '!J167+'Mayo '!J167+Junio!J167+Julio!J167+Agosto!J167+Septiembre!J167+'Octubre '!J167+Noviembre!J167+'Diciembre '!J167</f>
        <v>0</v>
      </c>
      <c r="K167" s="30">
        <f>+Enero!K167+Febrero!K167+'Marzo '!K167+'Abril '!K167+'Mayo '!K167+Junio!K167+Julio!K167+Agosto!K167+Septiembre!K167+'Octubre '!K167+Noviembre!K167+'Diciembre '!K167</f>
        <v>0</v>
      </c>
      <c r="L167" s="30">
        <f>+Enero!L167+Febrero!L167+'Marzo '!L167+'Abril '!L167+'Mayo '!L167+Junio!L167+Julio!L167+Agosto!L167+Septiembre!L167+'Octubre '!L167+Noviembre!L167+'Diciembre '!L167</f>
        <v>0</v>
      </c>
      <c r="M167" s="30">
        <f>+Enero!M167+Febrero!M167+'Marzo '!M167+'Abril '!M167+'Mayo '!M167+Junio!M167+Julio!M167+Agosto!M167+Septiembre!M167+'Octubre '!M167+Noviembre!M167+'Diciembre '!M167</f>
        <v>0</v>
      </c>
      <c r="N167" s="30">
        <f>+Enero!N167+Febrero!N167+'Marzo '!N167+'Abril '!N167+'Mayo '!N167+Junio!N167+Julio!N167+Agosto!N167+Septiembre!N167+'Octubre '!N167+Noviembre!N167+'Diciembre '!N167</f>
        <v>0</v>
      </c>
      <c r="O167" s="30">
        <f>+Enero!O167+Febrero!O167+'Marzo '!O167+'Abril '!O167+'Mayo '!O167+Junio!O167+Julio!O167+Agosto!O167+Septiembre!O167+'Octubre '!O167+Noviembre!O167+'Diciembre '!O167</f>
        <v>0</v>
      </c>
      <c r="P167" s="30">
        <f>+Enero!P167+Febrero!P167+'Marzo '!P167+'Abril '!P167+'Mayo '!P167+Junio!P167+Julio!P167+Agosto!P167+Septiembre!P167+'Octubre '!P167+Noviembre!P167+'Diciembre '!P167</f>
        <v>0</v>
      </c>
      <c r="Q167" s="30">
        <f>+Enero!Q167+Febrero!Q167+'Marzo '!Q167+'Abril '!Q167+'Mayo '!Q167+Junio!Q167+Julio!Q167+Agosto!Q167+Septiembre!Q167+'Octubre '!Q167+Noviembre!Q167+'Diciembre '!Q167</f>
        <v>0</v>
      </c>
      <c r="R167" s="30">
        <f>+Enero!R167+Febrero!R167+'Marzo '!R167+'Abril '!R167+'Mayo '!R167+Junio!R167+Julio!R167+Agosto!R167+Septiembre!R167+'Octubre '!R167+Noviembre!R167+'Diciembre '!R167</f>
        <v>0</v>
      </c>
      <c r="S167" s="30">
        <f>+Enero!S167+Febrero!S167+'Marzo '!S167+'Abril '!S167+'Mayo '!S167+Junio!S167+Julio!S167+Agosto!S167+Septiembre!S167+'Octubre '!S167+Noviembre!S167+'Diciembre '!S167</f>
        <v>0</v>
      </c>
      <c r="T167" s="30">
        <f>+Enero!T167+Febrero!T167+'Marzo '!T167+'Abril '!T167+'Mayo '!T167+Junio!T167+Julio!T167+Agosto!T167+Septiembre!T167+'Octubre '!T167+Noviembre!T167+'Diciembre '!T167</f>
        <v>0</v>
      </c>
      <c r="U167" s="30">
        <f>+Enero!U167+Febrero!U167+'Marzo '!U167+'Abril '!U167+'Mayo '!U167+Junio!U167+Julio!U167+Agosto!U167+Septiembre!U167+'Octubre '!U167+Noviembre!U167+'Diciembre '!U167</f>
        <v>0</v>
      </c>
      <c r="V167" s="30">
        <f>+Enero!V167+Febrero!V167+'Marzo '!V167+'Abril '!V167+'Mayo '!V167+Junio!V167+Julio!V167+Agosto!V167+Septiembre!V167+'Octubre '!V167+Noviembre!V167+'Diciembre '!V167</f>
        <v>0</v>
      </c>
      <c r="W167" s="30">
        <f>+Enero!W167+Febrero!W167+'Marzo '!W167+'Abril '!W167+'Mayo '!W167+Junio!W167+Julio!W167+Agosto!W167+Septiembre!W167+'Octubre '!W167+Noviembre!W167+'Diciembre '!W167</f>
        <v>0</v>
      </c>
      <c r="X167" s="142" t="str">
        <f t="shared" si="52"/>
        <v/>
      </c>
      <c r="AR167" s="114"/>
      <c r="AS167" s="114"/>
      <c r="AU167" s="114"/>
      <c r="BA167" s="114"/>
      <c r="BQ167" s="49" t="str">
        <f t="shared" si="53"/>
        <v/>
      </c>
      <c r="BY167" s="126">
        <f t="shared" si="54"/>
        <v>0</v>
      </c>
    </row>
    <row r="168" spans="1:77" s="6" customFormat="1" ht="12.75" customHeight="1" x14ac:dyDescent="0.15">
      <c r="A168" s="55" t="s">
        <v>96</v>
      </c>
      <c r="B168" s="29">
        <f t="shared" si="51"/>
        <v>0</v>
      </c>
      <c r="C168" s="30">
        <f>+Enero!C168+Febrero!C168+'Marzo '!C168+'Abril '!C168+'Mayo '!C168+Junio!C168+Julio!C168+Agosto!C168+Septiembre!C168+'Octubre '!C168+Noviembre!C168+'Diciembre '!C168</f>
        <v>0</v>
      </c>
      <c r="D168" s="30">
        <f>+Enero!D168+Febrero!D168+'Marzo '!D168+'Abril '!D168+'Mayo '!D168+Junio!D168+Julio!D168+Agosto!D168+Septiembre!D168+'Octubre '!D168+Noviembre!D168+'Diciembre '!D168</f>
        <v>0</v>
      </c>
      <c r="E168" s="30">
        <f>+Enero!E168+Febrero!E168+'Marzo '!E168+'Abril '!E168+'Mayo '!E168+Junio!E168+Julio!E168+Agosto!E168+Septiembre!E168+'Octubre '!E168+Noviembre!E168+'Diciembre '!E168</f>
        <v>0</v>
      </c>
      <c r="F168" s="30">
        <f>+Enero!F168+Febrero!F168+'Marzo '!F168+'Abril '!F168+'Mayo '!F168+Junio!F168+Julio!F168+Agosto!F168+Septiembre!F168+'Octubre '!F168+Noviembre!F168+'Diciembre '!F168</f>
        <v>0</v>
      </c>
      <c r="G168" s="30">
        <f>+Enero!G168+Febrero!G168+'Marzo '!G168+'Abril '!G168+'Mayo '!G168+Junio!G168+Julio!G168+Agosto!G168+Septiembre!G168+'Octubre '!G168+Noviembre!G168+'Diciembre '!G168</f>
        <v>0</v>
      </c>
      <c r="H168" s="30">
        <f>+Enero!H168+Febrero!H168+'Marzo '!H168+'Abril '!H168+'Mayo '!H168+Junio!H168+Julio!H168+Agosto!H168+Septiembre!H168+'Octubre '!H168+Noviembre!H168+'Diciembre '!H168</f>
        <v>0</v>
      </c>
      <c r="I168" s="30">
        <f>+Enero!I168+Febrero!I168+'Marzo '!I168+'Abril '!I168+'Mayo '!I168+Junio!I168+Julio!I168+Agosto!I168+Septiembre!I168+'Octubre '!I168+Noviembre!I168+'Diciembre '!I168</f>
        <v>0</v>
      </c>
      <c r="J168" s="30">
        <f>+Enero!J168+Febrero!J168+'Marzo '!J168+'Abril '!J168+'Mayo '!J168+Junio!J168+Julio!J168+Agosto!J168+Septiembre!J168+'Octubre '!J168+Noviembre!J168+'Diciembre '!J168</f>
        <v>0</v>
      </c>
      <c r="K168" s="30">
        <f>+Enero!K168+Febrero!K168+'Marzo '!K168+'Abril '!K168+'Mayo '!K168+Junio!K168+Julio!K168+Agosto!K168+Septiembre!K168+'Octubre '!K168+Noviembre!K168+'Diciembre '!K168</f>
        <v>0</v>
      </c>
      <c r="L168" s="30">
        <f>+Enero!L168+Febrero!L168+'Marzo '!L168+'Abril '!L168+'Mayo '!L168+Junio!L168+Julio!L168+Agosto!L168+Septiembre!L168+'Octubre '!L168+Noviembre!L168+'Diciembre '!L168</f>
        <v>0</v>
      </c>
      <c r="M168" s="30">
        <f>+Enero!M168+Febrero!M168+'Marzo '!M168+'Abril '!M168+'Mayo '!M168+Junio!M168+Julio!M168+Agosto!M168+Septiembre!M168+'Octubre '!M168+Noviembre!M168+'Diciembre '!M168</f>
        <v>0</v>
      </c>
      <c r="N168" s="30">
        <f>+Enero!N168+Febrero!N168+'Marzo '!N168+'Abril '!N168+'Mayo '!N168+Junio!N168+Julio!N168+Agosto!N168+Septiembre!N168+'Octubre '!N168+Noviembre!N168+'Diciembre '!N168</f>
        <v>0</v>
      </c>
      <c r="O168" s="30">
        <f>+Enero!O168+Febrero!O168+'Marzo '!O168+'Abril '!O168+'Mayo '!O168+Junio!O168+Julio!O168+Agosto!O168+Septiembre!O168+'Octubre '!O168+Noviembre!O168+'Diciembre '!O168</f>
        <v>0</v>
      </c>
      <c r="P168" s="30">
        <f>+Enero!P168+Febrero!P168+'Marzo '!P168+'Abril '!P168+'Mayo '!P168+Junio!P168+Julio!P168+Agosto!P168+Septiembre!P168+'Octubre '!P168+Noviembre!P168+'Diciembre '!P168</f>
        <v>0</v>
      </c>
      <c r="Q168" s="30">
        <f>+Enero!Q168+Febrero!Q168+'Marzo '!Q168+'Abril '!Q168+'Mayo '!Q168+Junio!Q168+Julio!Q168+Agosto!Q168+Septiembre!Q168+'Octubre '!Q168+Noviembre!Q168+'Diciembre '!Q168</f>
        <v>0</v>
      </c>
      <c r="R168" s="30">
        <f>+Enero!R168+Febrero!R168+'Marzo '!R168+'Abril '!R168+'Mayo '!R168+Junio!R168+Julio!R168+Agosto!R168+Septiembre!R168+'Octubre '!R168+Noviembre!R168+'Diciembre '!R168</f>
        <v>0</v>
      </c>
      <c r="S168" s="30">
        <f>+Enero!S168+Febrero!S168+'Marzo '!S168+'Abril '!S168+'Mayo '!S168+Junio!S168+Julio!S168+Agosto!S168+Septiembre!S168+'Octubre '!S168+Noviembre!S168+'Diciembre '!S168</f>
        <v>0</v>
      </c>
      <c r="T168" s="30">
        <f>+Enero!T168+Febrero!T168+'Marzo '!T168+'Abril '!T168+'Mayo '!T168+Junio!T168+Julio!T168+Agosto!T168+Septiembre!T168+'Octubre '!T168+Noviembre!T168+'Diciembre '!T168</f>
        <v>0</v>
      </c>
      <c r="U168" s="30">
        <f>+Enero!U168+Febrero!U168+'Marzo '!U168+'Abril '!U168+'Mayo '!U168+Junio!U168+Julio!U168+Agosto!U168+Septiembre!U168+'Octubre '!U168+Noviembre!U168+'Diciembre '!U168</f>
        <v>0</v>
      </c>
      <c r="V168" s="30">
        <f>+Enero!V168+Febrero!V168+'Marzo '!V168+'Abril '!V168+'Mayo '!V168+Junio!V168+Julio!V168+Agosto!V168+Septiembre!V168+'Octubre '!V168+Noviembre!V168+'Diciembre '!V168</f>
        <v>0</v>
      </c>
      <c r="W168" s="30">
        <f>+Enero!W168+Febrero!W168+'Marzo '!W168+'Abril '!W168+'Mayo '!W168+Junio!W168+Julio!W168+Agosto!W168+Septiembre!W168+'Octubre '!W168+Noviembre!W168+'Diciembre '!W168</f>
        <v>0</v>
      </c>
      <c r="X168" s="142" t="str">
        <f t="shared" si="52"/>
        <v/>
      </c>
      <c r="AR168" s="114"/>
      <c r="AS168" s="114"/>
      <c r="AU168" s="114"/>
      <c r="BA168" s="114"/>
      <c r="BQ168" s="49" t="str">
        <f t="shared" si="53"/>
        <v/>
      </c>
      <c r="BY168" s="126">
        <f t="shared" si="54"/>
        <v>0</v>
      </c>
    </row>
    <row r="169" spans="1:77" s="6" customFormat="1" ht="12.75" customHeight="1" x14ac:dyDescent="0.15">
      <c r="A169" s="55" t="s">
        <v>97</v>
      </c>
      <c r="B169" s="29">
        <f t="shared" si="51"/>
        <v>0</v>
      </c>
      <c r="C169" s="30">
        <f>+Enero!C169+Febrero!C169+'Marzo '!C169+'Abril '!C169+'Mayo '!C169+Junio!C169+Julio!C169+Agosto!C169+Septiembre!C169+'Octubre '!C169+Noviembre!C169+'Diciembre '!C169</f>
        <v>0</v>
      </c>
      <c r="D169" s="30">
        <f>+Enero!D169+Febrero!D169+'Marzo '!D169+'Abril '!D169+'Mayo '!D169+Junio!D169+Julio!D169+Agosto!D169+Septiembre!D169+'Octubre '!D169+Noviembre!D169+'Diciembre '!D169</f>
        <v>0</v>
      </c>
      <c r="E169" s="30">
        <f>+Enero!E169+Febrero!E169+'Marzo '!E169+'Abril '!E169+'Mayo '!E169+Junio!E169+Julio!E169+Agosto!E169+Septiembre!E169+'Octubre '!E169+Noviembre!E169+'Diciembre '!E169</f>
        <v>0</v>
      </c>
      <c r="F169" s="30">
        <f>+Enero!F169+Febrero!F169+'Marzo '!F169+'Abril '!F169+'Mayo '!F169+Junio!F169+Julio!F169+Agosto!F169+Septiembre!F169+'Octubre '!F169+Noviembre!F169+'Diciembre '!F169</f>
        <v>0</v>
      </c>
      <c r="G169" s="30">
        <f>+Enero!G169+Febrero!G169+'Marzo '!G169+'Abril '!G169+'Mayo '!G169+Junio!G169+Julio!G169+Agosto!G169+Septiembre!G169+'Octubre '!G169+Noviembre!G169+'Diciembre '!G169</f>
        <v>0</v>
      </c>
      <c r="H169" s="30">
        <f>+Enero!H169+Febrero!H169+'Marzo '!H169+'Abril '!H169+'Mayo '!H169+Junio!H169+Julio!H169+Agosto!H169+Septiembre!H169+'Octubre '!H169+Noviembre!H169+'Diciembre '!H169</f>
        <v>0</v>
      </c>
      <c r="I169" s="30">
        <f>+Enero!I169+Febrero!I169+'Marzo '!I169+'Abril '!I169+'Mayo '!I169+Junio!I169+Julio!I169+Agosto!I169+Septiembre!I169+'Octubre '!I169+Noviembre!I169+'Diciembre '!I169</f>
        <v>0</v>
      </c>
      <c r="J169" s="30">
        <f>+Enero!J169+Febrero!J169+'Marzo '!J169+'Abril '!J169+'Mayo '!J169+Junio!J169+Julio!J169+Agosto!J169+Septiembre!J169+'Octubre '!J169+Noviembre!J169+'Diciembre '!J169</f>
        <v>0</v>
      </c>
      <c r="K169" s="30">
        <f>+Enero!K169+Febrero!K169+'Marzo '!K169+'Abril '!K169+'Mayo '!K169+Junio!K169+Julio!K169+Agosto!K169+Septiembre!K169+'Octubre '!K169+Noviembre!K169+'Diciembre '!K169</f>
        <v>0</v>
      </c>
      <c r="L169" s="30">
        <f>+Enero!L169+Febrero!L169+'Marzo '!L169+'Abril '!L169+'Mayo '!L169+Junio!L169+Julio!L169+Agosto!L169+Septiembre!L169+'Octubre '!L169+Noviembre!L169+'Diciembre '!L169</f>
        <v>0</v>
      </c>
      <c r="M169" s="30">
        <f>+Enero!M169+Febrero!M169+'Marzo '!M169+'Abril '!M169+'Mayo '!M169+Junio!M169+Julio!M169+Agosto!M169+Septiembre!M169+'Octubre '!M169+Noviembre!M169+'Diciembre '!M169</f>
        <v>0</v>
      </c>
      <c r="N169" s="30">
        <f>+Enero!N169+Febrero!N169+'Marzo '!N169+'Abril '!N169+'Mayo '!N169+Junio!N169+Julio!N169+Agosto!N169+Septiembre!N169+'Octubre '!N169+Noviembre!N169+'Diciembre '!N169</f>
        <v>0</v>
      </c>
      <c r="O169" s="30">
        <f>+Enero!O169+Febrero!O169+'Marzo '!O169+'Abril '!O169+'Mayo '!O169+Junio!O169+Julio!O169+Agosto!O169+Septiembre!O169+'Octubre '!O169+Noviembre!O169+'Diciembre '!O169</f>
        <v>0</v>
      </c>
      <c r="P169" s="30">
        <f>+Enero!P169+Febrero!P169+'Marzo '!P169+'Abril '!P169+'Mayo '!P169+Junio!P169+Julio!P169+Agosto!P169+Septiembre!P169+'Octubre '!P169+Noviembre!P169+'Diciembre '!P169</f>
        <v>0</v>
      </c>
      <c r="Q169" s="30">
        <f>+Enero!Q169+Febrero!Q169+'Marzo '!Q169+'Abril '!Q169+'Mayo '!Q169+Junio!Q169+Julio!Q169+Agosto!Q169+Septiembre!Q169+'Octubre '!Q169+Noviembre!Q169+'Diciembre '!Q169</f>
        <v>0</v>
      </c>
      <c r="R169" s="30">
        <f>+Enero!R169+Febrero!R169+'Marzo '!R169+'Abril '!R169+'Mayo '!R169+Junio!R169+Julio!R169+Agosto!R169+Septiembre!R169+'Octubre '!R169+Noviembre!R169+'Diciembre '!R169</f>
        <v>0</v>
      </c>
      <c r="S169" s="30">
        <f>+Enero!S169+Febrero!S169+'Marzo '!S169+'Abril '!S169+'Mayo '!S169+Junio!S169+Julio!S169+Agosto!S169+Septiembre!S169+'Octubre '!S169+Noviembre!S169+'Diciembre '!S169</f>
        <v>0</v>
      </c>
      <c r="T169" s="30">
        <f>+Enero!T169+Febrero!T169+'Marzo '!T169+'Abril '!T169+'Mayo '!T169+Junio!T169+Julio!T169+Agosto!T169+Septiembre!T169+'Octubre '!T169+Noviembre!T169+'Diciembre '!T169</f>
        <v>0</v>
      </c>
      <c r="U169" s="30">
        <f>+Enero!U169+Febrero!U169+'Marzo '!U169+'Abril '!U169+'Mayo '!U169+Junio!U169+Julio!U169+Agosto!U169+Septiembre!U169+'Octubre '!U169+Noviembre!U169+'Diciembre '!U169</f>
        <v>0</v>
      </c>
      <c r="V169" s="30">
        <f>+Enero!V169+Febrero!V169+'Marzo '!V169+'Abril '!V169+'Mayo '!V169+Junio!V169+Julio!V169+Agosto!V169+Septiembre!V169+'Octubre '!V169+Noviembre!V169+'Diciembre '!V169</f>
        <v>0</v>
      </c>
      <c r="W169" s="30">
        <f>+Enero!W169+Febrero!W169+'Marzo '!W169+'Abril '!W169+'Mayo '!W169+Junio!W169+Julio!W169+Agosto!W169+Septiembre!W169+'Octubre '!W169+Noviembre!W169+'Diciembre '!W169</f>
        <v>0</v>
      </c>
      <c r="X169" s="142" t="str">
        <f t="shared" si="52"/>
        <v/>
      </c>
      <c r="AR169" s="114"/>
      <c r="AS169" s="114"/>
      <c r="AU169" s="114"/>
      <c r="BA169" s="114"/>
      <c r="BQ169" s="49" t="str">
        <f t="shared" si="53"/>
        <v/>
      </c>
      <c r="BY169" s="126">
        <f t="shared" si="54"/>
        <v>0</v>
      </c>
    </row>
    <row r="170" spans="1:77" s="6" customFormat="1" ht="12.75" customHeight="1" x14ac:dyDescent="0.15">
      <c r="A170" s="55" t="s">
        <v>98</v>
      </c>
      <c r="B170" s="29">
        <f t="shared" si="51"/>
        <v>0</v>
      </c>
      <c r="C170" s="30">
        <f>+Enero!C170+Febrero!C170+'Marzo '!C170+'Abril '!C170+'Mayo '!C170+Junio!C170+Julio!C170+Agosto!C170+Septiembre!C170+'Octubre '!C170+Noviembre!C170+'Diciembre '!C170</f>
        <v>0</v>
      </c>
      <c r="D170" s="30">
        <f>+Enero!D170+Febrero!D170+'Marzo '!D170+'Abril '!D170+'Mayo '!D170+Junio!D170+Julio!D170+Agosto!D170+Septiembre!D170+'Octubre '!D170+Noviembre!D170+'Diciembre '!D170</f>
        <v>0</v>
      </c>
      <c r="E170" s="30">
        <f>+Enero!E170+Febrero!E170+'Marzo '!E170+'Abril '!E170+'Mayo '!E170+Junio!E170+Julio!E170+Agosto!E170+Septiembre!E170+'Octubre '!E170+Noviembre!E170+'Diciembre '!E170</f>
        <v>0</v>
      </c>
      <c r="F170" s="30">
        <f>+Enero!F170+Febrero!F170+'Marzo '!F170+'Abril '!F170+'Mayo '!F170+Junio!F170+Julio!F170+Agosto!F170+Septiembre!F170+'Octubre '!F170+Noviembre!F170+'Diciembre '!F170</f>
        <v>0</v>
      </c>
      <c r="G170" s="30">
        <f>+Enero!G170+Febrero!G170+'Marzo '!G170+'Abril '!G170+'Mayo '!G170+Junio!G170+Julio!G170+Agosto!G170+Septiembre!G170+'Octubre '!G170+Noviembre!G170+'Diciembre '!G170</f>
        <v>0</v>
      </c>
      <c r="H170" s="30">
        <f>+Enero!H170+Febrero!H170+'Marzo '!H170+'Abril '!H170+'Mayo '!H170+Junio!H170+Julio!H170+Agosto!H170+Septiembre!H170+'Octubre '!H170+Noviembre!H170+'Diciembre '!H170</f>
        <v>0</v>
      </c>
      <c r="I170" s="30">
        <f>+Enero!I170+Febrero!I170+'Marzo '!I170+'Abril '!I170+'Mayo '!I170+Junio!I170+Julio!I170+Agosto!I170+Septiembre!I170+'Octubre '!I170+Noviembre!I170+'Diciembre '!I170</f>
        <v>0</v>
      </c>
      <c r="J170" s="30">
        <f>+Enero!J170+Febrero!J170+'Marzo '!J170+'Abril '!J170+'Mayo '!J170+Junio!J170+Julio!J170+Agosto!J170+Septiembre!J170+'Octubre '!J170+Noviembre!J170+'Diciembre '!J170</f>
        <v>0</v>
      </c>
      <c r="K170" s="30">
        <f>+Enero!K170+Febrero!K170+'Marzo '!K170+'Abril '!K170+'Mayo '!K170+Junio!K170+Julio!K170+Agosto!K170+Septiembre!K170+'Octubre '!K170+Noviembre!K170+'Diciembre '!K170</f>
        <v>0</v>
      </c>
      <c r="L170" s="30">
        <f>+Enero!L170+Febrero!L170+'Marzo '!L170+'Abril '!L170+'Mayo '!L170+Junio!L170+Julio!L170+Agosto!L170+Septiembre!L170+'Octubre '!L170+Noviembre!L170+'Diciembre '!L170</f>
        <v>0</v>
      </c>
      <c r="M170" s="30">
        <f>+Enero!M170+Febrero!M170+'Marzo '!M170+'Abril '!M170+'Mayo '!M170+Junio!M170+Julio!M170+Agosto!M170+Septiembre!M170+'Octubre '!M170+Noviembre!M170+'Diciembre '!M170</f>
        <v>0</v>
      </c>
      <c r="N170" s="30">
        <f>+Enero!N170+Febrero!N170+'Marzo '!N170+'Abril '!N170+'Mayo '!N170+Junio!N170+Julio!N170+Agosto!N170+Septiembre!N170+'Octubre '!N170+Noviembre!N170+'Diciembre '!N170</f>
        <v>0</v>
      </c>
      <c r="O170" s="30">
        <f>+Enero!O170+Febrero!O170+'Marzo '!O170+'Abril '!O170+'Mayo '!O170+Junio!O170+Julio!O170+Agosto!O170+Septiembre!O170+'Octubre '!O170+Noviembre!O170+'Diciembre '!O170</f>
        <v>0</v>
      </c>
      <c r="P170" s="30">
        <f>+Enero!P170+Febrero!P170+'Marzo '!P170+'Abril '!P170+'Mayo '!P170+Junio!P170+Julio!P170+Agosto!P170+Septiembre!P170+'Octubre '!P170+Noviembre!P170+'Diciembre '!P170</f>
        <v>0</v>
      </c>
      <c r="Q170" s="30">
        <f>+Enero!Q170+Febrero!Q170+'Marzo '!Q170+'Abril '!Q170+'Mayo '!Q170+Junio!Q170+Julio!Q170+Agosto!Q170+Septiembre!Q170+'Octubre '!Q170+Noviembre!Q170+'Diciembre '!Q170</f>
        <v>0</v>
      </c>
      <c r="R170" s="30">
        <f>+Enero!R170+Febrero!R170+'Marzo '!R170+'Abril '!R170+'Mayo '!R170+Junio!R170+Julio!R170+Agosto!R170+Septiembre!R170+'Octubre '!R170+Noviembre!R170+'Diciembre '!R170</f>
        <v>0</v>
      </c>
      <c r="S170" s="30">
        <f>+Enero!S170+Febrero!S170+'Marzo '!S170+'Abril '!S170+'Mayo '!S170+Junio!S170+Julio!S170+Agosto!S170+Septiembre!S170+'Octubre '!S170+Noviembre!S170+'Diciembre '!S170</f>
        <v>0</v>
      </c>
      <c r="T170" s="30">
        <f>+Enero!T170+Febrero!T170+'Marzo '!T170+'Abril '!T170+'Mayo '!T170+Junio!T170+Julio!T170+Agosto!T170+Septiembre!T170+'Octubre '!T170+Noviembre!T170+'Diciembre '!T170</f>
        <v>0</v>
      </c>
      <c r="U170" s="30">
        <f>+Enero!U170+Febrero!U170+'Marzo '!U170+'Abril '!U170+'Mayo '!U170+Junio!U170+Julio!U170+Agosto!U170+Septiembre!U170+'Octubre '!U170+Noviembre!U170+'Diciembre '!U170</f>
        <v>0</v>
      </c>
      <c r="V170" s="30">
        <f>+Enero!V170+Febrero!V170+'Marzo '!V170+'Abril '!V170+'Mayo '!V170+Junio!V170+Julio!V170+Agosto!V170+Septiembre!V170+'Octubre '!V170+Noviembre!V170+'Diciembre '!V170</f>
        <v>0</v>
      </c>
      <c r="W170" s="30">
        <f>+Enero!W170+Febrero!W170+'Marzo '!W170+'Abril '!W170+'Mayo '!W170+Junio!W170+Julio!W170+Agosto!W170+Septiembre!W170+'Octubre '!W170+Noviembre!W170+'Diciembre '!W170</f>
        <v>0</v>
      </c>
      <c r="X170" s="142" t="str">
        <f t="shared" si="52"/>
        <v/>
      </c>
      <c r="AR170" s="114"/>
      <c r="AS170" s="114"/>
      <c r="AU170" s="114"/>
      <c r="BA170" s="114"/>
      <c r="BQ170" s="49" t="str">
        <f t="shared" si="53"/>
        <v/>
      </c>
      <c r="BY170" s="126">
        <f t="shared" si="54"/>
        <v>0</v>
      </c>
    </row>
    <row r="171" spans="1:77" s="6" customFormat="1" ht="12.75" customHeight="1" x14ac:dyDescent="0.15">
      <c r="A171" s="55" t="s">
        <v>100</v>
      </c>
      <c r="B171" s="29">
        <f t="shared" si="51"/>
        <v>0</v>
      </c>
      <c r="C171" s="30">
        <f>+Enero!C171+Febrero!C171+'Marzo '!C171+'Abril '!C171+'Mayo '!C171+Junio!C171+Julio!C171+Agosto!C171+Septiembre!C171+'Octubre '!C171+Noviembre!C171+'Diciembre '!C171</f>
        <v>0</v>
      </c>
      <c r="D171" s="30">
        <f>+Enero!D171+Febrero!D171+'Marzo '!D171+'Abril '!D171+'Mayo '!D171+Junio!D171+Julio!D171+Agosto!D171+Septiembre!D171+'Octubre '!D171+Noviembre!D171+'Diciembre '!D171</f>
        <v>0</v>
      </c>
      <c r="E171" s="30">
        <f>+Enero!E171+Febrero!E171+'Marzo '!E171+'Abril '!E171+'Mayo '!E171+Junio!E171+Julio!E171+Agosto!E171+Septiembre!E171+'Octubre '!E171+Noviembre!E171+'Diciembre '!E171</f>
        <v>0</v>
      </c>
      <c r="F171" s="30">
        <f>+Enero!F171+Febrero!F171+'Marzo '!F171+'Abril '!F171+'Mayo '!F171+Junio!F171+Julio!F171+Agosto!F171+Septiembre!F171+'Octubre '!F171+Noviembre!F171+'Diciembre '!F171</f>
        <v>0</v>
      </c>
      <c r="G171" s="30">
        <f>+Enero!G171+Febrero!G171+'Marzo '!G171+'Abril '!G171+'Mayo '!G171+Junio!G171+Julio!G171+Agosto!G171+Septiembre!G171+'Octubre '!G171+Noviembre!G171+'Diciembre '!G171</f>
        <v>0</v>
      </c>
      <c r="H171" s="30">
        <f>+Enero!H171+Febrero!H171+'Marzo '!H171+'Abril '!H171+'Mayo '!H171+Junio!H171+Julio!H171+Agosto!H171+Septiembre!H171+'Octubre '!H171+Noviembre!H171+'Diciembre '!H171</f>
        <v>0</v>
      </c>
      <c r="I171" s="30">
        <f>+Enero!I171+Febrero!I171+'Marzo '!I171+'Abril '!I171+'Mayo '!I171+Junio!I171+Julio!I171+Agosto!I171+Septiembre!I171+'Octubre '!I171+Noviembre!I171+'Diciembre '!I171</f>
        <v>0</v>
      </c>
      <c r="J171" s="30">
        <f>+Enero!J171+Febrero!J171+'Marzo '!J171+'Abril '!J171+'Mayo '!J171+Junio!J171+Julio!J171+Agosto!J171+Septiembre!J171+'Octubre '!J171+Noviembre!J171+'Diciembre '!J171</f>
        <v>0</v>
      </c>
      <c r="K171" s="30">
        <f>+Enero!K171+Febrero!K171+'Marzo '!K171+'Abril '!K171+'Mayo '!K171+Junio!K171+Julio!K171+Agosto!K171+Septiembre!K171+'Octubre '!K171+Noviembre!K171+'Diciembre '!K171</f>
        <v>0</v>
      </c>
      <c r="L171" s="30">
        <f>+Enero!L171+Febrero!L171+'Marzo '!L171+'Abril '!L171+'Mayo '!L171+Junio!L171+Julio!L171+Agosto!L171+Septiembre!L171+'Octubre '!L171+Noviembre!L171+'Diciembre '!L171</f>
        <v>0</v>
      </c>
      <c r="M171" s="30">
        <f>+Enero!M171+Febrero!M171+'Marzo '!M171+'Abril '!M171+'Mayo '!M171+Junio!M171+Julio!M171+Agosto!M171+Septiembre!M171+'Octubre '!M171+Noviembre!M171+'Diciembre '!M171</f>
        <v>0</v>
      </c>
      <c r="N171" s="30">
        <f>+Enero!N171+Febrero!N171+'Marzo '!N171+'Abril '!N171+'Mayo '!N171+Junio!N171+Julio!N171+Agosto!N171+Septiembre!N171+'Octubre '!N171+Noviembre!N171+'Diciembre '!N171</f>
        <v>0</v>
      </c>
      <c r="O171" s="30">
        <f>+Enero!O171+Febrero!O171+'Marzo '!O171+'Abril '!O171+'Mayo '!O171+Junio!O171+Julio!O171+Agosto!O171+Septiembre!O171+'Octubre '!O171+Noviembre!O171+'Diciembre '!O171</f>
        <v>0</v>
      </c>
      <c r="P171" s="30">
        <f>+Enero!P171+Febrero!P171+'Marzo '!P171+'Abril '!P171+'Mayo '!P171+Junio!P171+Julio!P171+Agosto!P171+Septiembre!P171+'Octubre '!P171+Noviembre!P171+'Diciembre '!P171</f>
        <v>0</v>
      </c>
      <c r="Q171" s="30">
        <f>+Enero!Q171+Febrero!Q171+'Marzo '!Q171+'Abril '!Q171+'Mayo '!Q171+Junio!Q171+Julio!Q171+Agosto!Q171+Septiembre!Q171+'Octubre '!Q171+Noviembre!Q171+'Diciembre '!Q171</f>
        <v>0</v>
      </c>
      <c r="R171" s="30">
        <f>+Enero!R171+Febrero!R171+'Marzo '!R171+'Abril '!R171+'Mayo '!R171+Junio!R171+Julio!R171+Agosto!R171+Septiembre!R171+'Octubre '!R171+Noviembre!R171+'Diciembre '!R171</f>
        <v>0</v>
      </c>
      <c r="S171" s="30">
        <f>+Enero!S171+Febrero!S171+'Marzo '!S171+'Abril '!S171+'Mayo '!S171+Junio!S171+Julio!S171+Agosto!S171+Septiembre!S171+'Octubre '!S171+Noviembre!S171+'Diciembre '!S171</f>
        <v>0</v>
      </c>
      <c r="T171" s="30">
        <f>+Enero!T171+Febrero!T171+'Marzo '!T171+'Abril '!T171+'Mayo '!T171+Junio!T171+Julio!T171+Agosto!T171+Septiembre!T171+'Octubre '!T171+Noviembre!T171+'Diciembre '!T171</f>
        <v>0</v>
      </c>
      <c r="U171" s="30">
        <f>+Enero!U171+Febrero!U171+'Marzo '!U171+'Abril '!U171+'Mayo '!U171+Junio!U171+Julio!U171+Agosto!U171+Septiembre!U171+'Octubre '!U171+Noviembre!U171+'Diciembre '!U171</f>
        <v>0</v>
      </c>
      <c r="V171" s="30">
        <f>+Enero!V171+Febrero!V171+'Marzo '!V171+'Abril '!V171+'Mayo '!V171+Junio!V171+Julio!V171+Agosto!V171+Septiembre!V171+'Octubre '!V171+Noviembre!V171+'Diciembre '!V171</f>
        <v>0</v>
      </c>
      <c r="W171" s="30">
        <f>+Enero!W171+Febrero!W171+'Marzo '!W171+'Abril '!W171+'Mayo '!W171+Junio!W171+Julio!W171+Agosto!W171+Septiembre!W171+'Octubre '!W171+Noviembre!W171+'Diciembre '!W171</f>
        <v>0</v>
      </c>
      <c r="X171" s="142" t="str">
        <f t="shared" si="52"/>
        <v/>
      </c>
      <c r="AR171" s="114"/>
      <c r="AS171" s="114"/>
      <c r="AU171" s="114"/>
      <c r="BA171" s="114"/>
      <c r="BQ171" s="49" t="str">
        <f t="shared" si="53"/>
        <v/>
      </c>
      <c r="BY171" s="126">
        <f t="shared" si="54"/>
        <v>0</v>
      </c>
    </row>
    <row r="172" spans="1:77" s="6" customFormat="1" ht="12.75" customHeight="1" x14ac:dyDescent="0.15">
      <c r="A172" s="55" t="s">
        <v>101</v>
      </c>
      <c r="B172" s="29">
        <f t="shared" si="51"/>
        <v>0</v>
      </c>
      <c r="C172" s="30">
        <f>+Enero!C172+Febrero!C172+'Marzo '!C172+'Abril '!C172+'Mayo '!C172+Junio!C172+Julio!C172+Agosto!C172+Septiembre!C172+'Octubre '!C172+Noviembre!C172+'Diciembre '!C172</f>
        <v>0</v>
      </c>
      <c r="D172" s="30">
        <f>+Enero!D172+Febrero!D172+'Marzo '!D172+'Abril '!D172+'Mayo '!D172+Junio!D172+Julio!D172+Agosto!D172+Septiembre!D172+'Octubre '!D172+Noviembre!D172+'Diciembre '!D172</f>
        <v>0</v>
      </c>
      <c r="E172" s="30">
        <f>+Enero!E172+Febrero!E172+'Marzo '!E172+'Abril '!E172+'Mayo '!E172+Junio!E172+Julio!E172+Agosto!E172+Septiembre!E172+'Octubre '!E172+Noviembre!E172+'Diciembre '!E172</f>
        <v>0</v>
      </c>
      <c r="F172" s="30">
        <f>+Enero!F172+Febrero!F172+'Marzo '!F172+'Abril '!F172+'Mayo '!F172+Junio!F172+Julio!F172+Agosto!F172+Septiembre!F172+'Octubre '!F172+Noviembre!F172+'Diciembre '!F172</f>
        <v>0</v>
      </c>
      <c r="G172" s="30">
        <f>+Enero!G172+Febrero!G172+'Marzo '!G172+'Abril '!G172+'Mayo '!G172+Junio!G172+Julio!G172+Agosto!G172+Septiembre!G172+'Octubre '!G172+Noviembre!G172+'Diciembre '!G172</f>
        <v>0</v>
      </c>
      <c r="H172" s="30">
        <f>+Enero!H172+Febrero!H172+'Marzo '!H172+'Abril '!H172+'Mayo '!H172+Junio!H172+Julio!H172+Agosto!H172+Septiembre!H172+'Octubre '!H172+Noviembre!H172+'Diciembre '!H172</f>
        <v>0</v>
      </c>
      <c r="I172" s="30">
        <f>+Enero!I172+Febrero!I172+'Marzo '!I172+'Abril '!I172+'Mayo '!I172+Junio!I172+Julio!I172+Agosto!I172+Septiembre!I172+'Octubre '!I172+Noviembre!I172+'Diciembre '!I172</f>
        <v>0</v>
      </c>
      <c r="J172" s="30">
        <f>+Enero!J172+Febrero!J172+'Marzo '!J172+'Abril '!J172+'Mayo '!J172+Junio!J172+Julio!J172+Agosto!J172+Septiembre!J172+'Octubre '!J172+Noviembre!J172+'Diciembre '!J172</f>
        <v>0</v>
      </c>
      <c r="K172" s="30">
        <f>+Enero!K172+Febrero!K172+'Marzo '!K172+'Abril '!K172+'Mayo '!K172+Junio!K172+Julio!K172+Agosto!K172+Septiembre!K172+'Octubre '!K172+Noviembre!K172+'Diciembre '!K172</f>
        <v>0</v>
      </c>
      <c r="L172" s="30">
        <f>+Enero!L172+Febrero!L172+'Marzo '!L172+'Abril '!L172+'Mayo '!L172+Junio!L172+Julio!L172+Agosto!L172+Septiembre!L172+'Octubre '!L172+Noviembre!L172+'Diciembre '!L172</f>
        <v>0</v>
      </c>
      <c r="M172" s="30">
        <f>+Enero!M172+Febrero!M172+'Marzo '!M172+'Abril '!M172+'Mayo '!M172+Junio!M172+Julio!M172+Agosto!M172+Septiembre!M172+'Octubre '!M172+Noviembre!M172+'Diciembre '!M172</f>
        <v>0</v>
      </c>
      <c r="N172" s="30">
        <f>+Enero!N172+Febrero!N172+'Marzo '!N172+'Abril '!N172+'Mayo '!N172+Junio!N172+Julio!N172+Agosto!N172+Septiembre!N172+'Octubre '!N172+Noviembre!N172+'Diciembre '!N172</f>
        <v>0</v>
      </c>
      <c r="O172" s="30">
        <f>+Enero!O172+Febrero!O172+'Marzo '!O172+'Abril '!O172+'Mayo '!O172+Junio!O172+Julio!O172+Agosto!O172+Septiembre!O172+'Octubre '!O172+Noviembre!O172+'Diciembre '!O172</f>
        <v>0</v>
      </c>
      <c r="P172" s="30">
        <f>+Enero!P172+Febrero!P172+'Marzo '!P172+'Abril '!P172+'Mayo '!P172+Junio!P172+Julio!P172+Agosto!P172+Septiembre!P172+'Octubre '!P172+Noviembre!P172+'Diciembre '!P172</f>
        <v>0</v>
      </c>
      <c r="Q172" s="30">
        <f>+Enero!Q172+Febrero!Q172+'Marzo '!Q172+'Abril '!Q172+'Mayo '!Q172+Junio!Q172+Julio!Q172+Agosto!Q172+Septiembre!Q172+'Octubre '!Q172+Noviembre!Q172+'Diciembre '!Q172</f>
        <v>0</v>
      </c>
      <c r="R172" s="30">
        <f>+Enero!R172+Febrero!R172+'Marzo '!R172+'Abril '!R172+'Mayo '!R172+Junio!R172+Julio!R172+Agosto!R172+Septiembre!R172+'Octubre '!R172+Noviembre!R172+'Diciembre '!R172</f>
        <v>0</v>
      </c>
      <c r="S172" s="30">
        <f>+Enero!S172+Febrero!S172+'Marzo '!S172+'Abril '!S172+'Mayo '!S172+Junio!S172+Julio!S172+Agosto!S172+Septiembre!S172+'Octubre '!S172+Noviembre!S172+'Diciembre '!S172</f>
        <v>0</v>
      </c>
      <c r="T172" s="30">
        <f>+Enero!T172+Febrero!T172+'Marzo '!T172+'Abril '!T172+'Mayo '!T172+Junio!T172+Julio!T172+Agosto!T172+Septiembre!T172+'Octubre '!T172+Noviembre!T172+'Diciembre '!T172</f>
        <v>0</v>
      </c>
      <c r="U172" s="30">
        <f>+Enero!U172+Febrero!U172+'Marzo '!U172+'Abril '!U172+'Mayo '!U172+Junio!U172+Julio!U172+Agosto!U172+Septiembre!U172+'Octubre '!U172+Noviembre!U172+'Diciembre '!U172</f>
        <v>0</v>
      </c>
      <c r="V172" s="30">
        <f>+Enero!V172+Febrero!V172+'Marzo '!V172+'Abril '!V172+'Mayo '!V172+Junio!V172+Julio!V172+Agosto!V172+Septiembre!V172+'Octubre '!V172+Noviembre!V172+'Diciembre '!V172</f>
        <v>0</v>
      </c>
      <c r="W172" s="30">
        <f>+Enero!W172+Febrero!W172+'Marzo '!W172+'Abril '!W172+'Mayo '!W172+Junio!W172+Julio!W172+Agosto!W172+Septiembre!W172+'Octubre '!W172+Noviembre!W172+'Diciembre '!W172</f>
        <v>0</v>
      </c>
      <c r="X172" s="142" t="str">
        <f t="shared" si="52"/>
        <v/>
      </c>
      <c r="AR172" s="114"/>
      <c r="AS172" s="114"/>
      <c r="AU172" s="114"/>
      <c r="BA172" s="114"/>
      <c r="BQ172" s="49" t="str">
        <f t="shared" si="53"/>
        <v/>
      </c>
      <c r="BY172" s="126">
        <f t="shared" si="54"/>
        <v>0</v>
      </c>
    </row>
    <row r="173" spans="1:77" s="6" customFormat="1" ht="12.75" customHeight="1" x14ac:dyDescent="0.15">
      <c r="A173" s="80" t="s">
        <v>102</v>
      </c>
      <c r="B173" s="127">
        <f t="shared" si="51"/>
        <v>0</v>
      </c>
      <c r="C173" s="30">
        <f>+Enero!C173+Febrero!C173+'Marzo '!C173+'Abril '!C173+'Mayo '!C173+Junio!C173+Julio!C173+Agosto!C173+Septiembre!C173+'Octubre '!C173+Noviembre!C173+'Diciembre '!C173</f>
        <v>0</v>
      </c>
      <c r="D173" s="30">
        <f>+Enero!D173+Febrero!D173+'Marzo '!D173+'Abril '!D173+'Mayo '!D173+Junio!D173+Julio!D173+Agosto!D173+Septiembre!D173+'Octubre '!D173+Noviembre!D173+'Diciembre '!D173</f>
        <v>0</v>
      </c>
      <c r="E173" s="30">
        <f>+Enero!E173+Febrero!E173+'Marzo '!E173+'Abril '!E173+'Mayo '!E173+Junio!E173+Julio!E173+Agosto!E173+Septiembre!E173+'Octubre '!E173+Noviembre!E173+'Diciembre '!E173</f>
        <v>0</v>
      </c>
      <c r="F173" s="30">
        <f>+Enero!F173+Febrero!F173+'Marzo '!F173+'Abril '!F173+'Mayo '!F173+Junio!F173+Julio!F173+Agosto!F173+Septiembre!F173+'Octubre '!F173+Noviembre!F173+'Diciembre '!F173</f>
        <v>0</v>
      </c>
      <c r="G173" s="30">
        <f>+Enero!G173+Febrero!G173+'Marzo '!G173+'Abril '!G173+'Mayo '!G173+Junio!G173+Julio!G173+Agosto!G173+Septiembre!G173+'Octubre '!G173+Noviembre!G173+'Diciembre '!G173</f>
        <v>0</v>
      </c>
      <c r="H173" s="30">
        <f>+Enero!H173+Febrero!H173+'Marzo '!H173+'Abril '!H173+'Mayo '!H173+Junio!H173+Julio!H173+Agosto!H173+Septiembre!H173+'Octubre '!H173+Noviembre!H173+'Diciembre '!H173</f>
        <v>0</v>
      </c>
      <c r="I173" s="30">
        <f>+Enero!I173+Febrero!I173+'Marzo '!I173+'Abril '!I173+'Mayo '!I173+Junio!I173+Julio!I173+Agosto!I173+Septiembre!I173+'Octubre '!I173+Noviembre!I173+'Diciembre '!I173</f>
        <v>0</v>
      </c>
      <c r="J173" s="30">
        <f>+Enero!J173+Febrero!J173+'Marzo '!J173+'Abril '!J173+'Mayo '!J173+Junio!J173+Julio!J173+Agosto!J173+Septiembre!J173+'Octubre '!J173+Noviembre!J173+'Diciembre '!J173</f>
        <v>0</v>
      </c>
      <c r="K173" s="30">
        <f>+Enero!K173+Febrero!K173+'Marzo '!K173+'Abril '!K173+'Mayo '!K173+Junio!K173+Julio!K173+Agosto!K173+Septiembre!K173+'Octubre '!K173+Noviembre!K173+'Diciembre '!K173</f>
        <v>0</v>
      </c>
      <c r="L173" s="30">
        <f>+Enero!L173+Febrero!L173+'Marzo '!L173+'Abril '!L173+'Mayo '!L173+Junio!L173+Julio!L173+Agosto!L173+Septiembre!L173+'Octubre '!L173+Noviembre!L173+'Diciembre '!L173</f>
        <v>0</v>
      </c>
      <c r="M173" s="30">
        <f>+Enero!M173+Febrero!M173+'Marzo '!M173+'Abril '!M173+'Mayo '!M173+Junio!M173+Julio!M173+Agosto!M173+Septiembre!M173+'Octubre '!M173+Noviembre!M173+'Diciembre '!M173</f>
        <v>0</v>
      </c>
      <c r="N173" s="30">
        <f>+Enero!N173+Febrero!N173+'Marzo '!N173+'Abril '!N173+'Mayo '!N173+Junio!N173+Julio!N173+Agosto!N173+Septiembre!N173+'Octubre '!N173+Noviembre!N173+'Diciembre '!N173</f>
        <v>0</v>
      </c>
      <c r="O173" s="30">
        <f>+Enero!O173+Febrero!O173+'Marzo '!O173+'Abril '!O173+'Mayo '!O173+Junio!O173+Julio!O173+Agosto!O173+Septiembre!O173+'Octubre '!O173+Noviembre!O173+'Diciembre '!O173</f>
        <v>0</v>
      </c>
      <c r="P173" s="30">
        <f>+Enero!P173+Febrero!P173+'Marzo '!P173+'Abril '!P173+'Mayo '!P173+Junio!P173+Julio!P173+Agosto!P173+Septiembre!P173+'Octubre '!P173+Noviembre!P173+'Diciembre '!P173</f>
        <v>0</v>
      </c>
      <c r="Q173" s="30">
        <f>+Enero!Q173+Febrero!Q173+'Marzo '!Q173+'Abril '!Q173+'Mayo '!Q173+Junio!Q173+Julio!Q173+Agosto!Q173+Septiembre!Q173+'Octubre '!Q173+Noviembre!Q173+'Diciembre '!Q173</f>
        <v>0</v>
      </c>
      <c r="R173" s="30">
        <f>+Enero!R173+Febrero!R173+'Marzo '!R173+'Abril '!R173+'Mayo '!R173+Junio!R173+Julio!R173+Agosto!R173+Septiembre!R173+'Octubre '!R173+Noviembre!R173+'Diciembre '!R173</f>
        <v>0</v>
      </c>
      <c r="S173" s="30">
        <f>+Enero!S173+Febrero!S173+'Marzo '!S173+'Abril '!S173+'Mayo '!S173+Junio!S173+Julio!S173+Agosto!S173+Septiembre!S173+'Octubre '!S173+Noviembre!S173+'Diciembre '!S173</f>
        <v>0</v>
      </c>
      <c r="T173" s="30">
        <f>+Enero!T173+Febrero!T173+'Marzo '!T173+'Abril '!T173+'Mayo '!T173+Junio!T173+Julio!T173+Agosto!T173+Septiembre!T173+'Octubre '!T173+Noviembre!T173+'Diciembre '!T173</f>
        <v>0</v>
      </c>
      <c r="U173" s="30">
        <f>+Enero!U173+Febrero!U173+'Marzo '!U173+'Abril '!U173+'Mayo '!U173+Junio!U173+Julio!U173+Agosto!U173+Septiembre!U173+'Octubre '!U173+Noviembre!U173+'Diciembre '!U173</f>
        <v>0</v>
      </c>
      <c r="V173" s="30">
        <f>+Enero!V173+Febrero!V173+'Marzo '!V173+'Abril '!V173+'Mayo '!V173+Junio!V173+Julio!V173+Agosto!V173+Septiembre!V173+'Octubre '!V173+Noviembre!V173+'Diciembre '!V173</f>
        <v>0</v>
      </c>
      <c r="W173" s="30">
        <f>+Enero!W173+Febrero!W173+'Marzo '!W173+'Abril '!W173+'Mayo '!W173+Junio!W173+Julio!W173+Agosto!W173+Septiembre!W173+'Octubre '!W173+Noviembre!W173+'Diciembre '!W173</f>
        <v>0</v>
      </c>
      <c r="X173" s="142" t="str">
        <f t="shared" si="52"/>
        <v/>
      </c>
      <c r="AR173" s="114"/>
      <c r="AS173" s="114"/>
      <c r="AU173" s="114"/>
      <c r="BA173" s="114"/>
      <c r="BQ173" s="49" t="str">
        <f t="shared" si="53"/>
        <v/>
      </c>
      <c r="BY173" s="126">
        <f t="shared" si="54"/>
        <v>0</v>
      </c>
    </row>
    <row r="174" spans="1:77" s="6" customFormat="1" ht="12.75" customHeight="1" x14ac:dyDescent="0.15">
      <c r="A174" s="55" t="s">
        <v>174</v>
      </c>
      <c r="B174" s="29">
        <f t="shared" si="51"/>
        <v>0</v>
      </c>
      <c r="C174" s="30">
        <f>+Enero!C174+Febrero!C174+'Marzo '!C174+'Abril '!C174+'Mayo '!C174+Junio!C174+Julio!C174+Agosto!C174+Septiembre!C174+'Octubre '!C174+Noviembre!C174+'Diciembre '!C174</f>
        <v>0</v>
      </c>
      <c r="D174" s="30">
        <f>+Enero!D174+Febrero!D174+'Marzo '!D174+'Abril '!D174+'Mayo '!D174+Junio!D174+Julio!D174+Agosto!D174+Septiembre!D174+'Octubre '!D174+Noviembre!D174+'Diciembre '!D174</f>
        <v>0</v>
      </c>
      <c r="E174" s="30">
        <f>+Enero!E174+Febrero!E174+'Marzo '!E174+'Abril '!E174+'Mayo '!E174+Junio!E174+Julio!E174+Agosto!E174+Septiembre!E174+'Octubre '!E174+Noviembre!E174+'Diciembre '!E174</f>
        <v>0</v>
      </c>
      <c r="F174" s="30">
        <f>+Enero!F174+Febrero!F174+'Marzo '!F174+'Abril '!F174+'Mayo '!F174+Junio!F174+Julio!F174+Agosto!F174+Septiembre!F174+'Octubre '!F174+Noviembre!F174+'Diciembre '!F174</f>
        <v>0</v>
      </c>
      <c r="G174" s="30">
        <f>+Enero!G174+Febrero!G174+'Marzo '!G174+'Abril '!G174+'Mayo '!G174+Junio!G174+Julio!G174+Agosto!G174+Septiembre!G174+'Octubre '!G174+Noviembre!G174+'Diciembre '!G174</f>
        <v>0</v>
      </c>
      <c r="H174" s="30">
        <f>+Enero!H174+Febrero!H174+'Marzo '!H174+'Abril '!H174+'Mayo '!H174+Junio!H174+Julio!H174+Agosto!H174+Septiembre!H174+'Octubre '!H174+Noviembre!H174+'Diciembre '!H174</f>
        <v>0</v>
      </c>
      <c r="I174" s="30">
        <f>+Enero!I174+Febrero!I174+'Marzo '!I174+'Abril '!I174+'Mayo '!I174+Junio!I174+Julio!I174+Agosto!I174+Septiembre!I174+'Octubre '!I174+Noviembre!I174+'Diciembre '!I174</f>
        <v>0</v>
      </c>
      <c r="J174" s="30">
        <f>+Enero!J174+Febrero!J174+'Marzo '!J174+'Abril '!J174+'Mayo '!J174+Junio!J174+Julio!J174+Agosto!J174+Septiembre!J174+'Octubre '!J174+Noviembre!J174+'Diciembre '!J174</f>
        <v>0</v>
      </c>
      <c r="K174" s="30">
        <f>+Enero!K174+Febrero!K174+'Marzo '!K174+'Abril '!K174+'Mayo '!K174+Junio!K174+Julio!K174+Agosto!K174+Septiembre!K174+'Octubre '!K174+Noviembre!K174+'Diciembre '!K174</f>
        <v>0</v>
      </c>
      <c r="L174" s="30">
        <f>+Enero!L174+Febrero!L174+'Marzo '!L174+'Abril '!L174+'Mayo '!L174+Junio!L174+Julio!L174+Agosto!L174+Septiembre!L174+'Octubre '!L174+Noviembre!L174+'Diciembre '!L174</f>
        <v>0</v>
      </c>
      <c r="M174" s="30">
        <f>+Enero!M174+Febrero!M174+'Marzo '!M174+'Abril '!M174+'Mayo '!M174+Junio!M174+Julio!M174+Agosto!M174+Septiembre!M174+'Octubre '!M174+Noviembre!M174+'Diciembre '!M174</f>
        <v>0</v>
      </c>
      <c r="N174" s="30">
        <f>+Enero!N174+Febrero!N174+'Marzo '!N174+'Abril '!N174+'Mayo '!N174+Junio!N174+Julio!N174+Agosto!N174+Septiembre!N174+'Octubre '!N174+Noviembre!N174+'Diciembre '!N174</f>
        <v>0</v>
      </c>
      <c r="O174" s="30">
        <f>+Enero!O174+Febrero!O174+'Marzo '!O174+'Abril '!O174+'Mayo '!O174+Junio!O174+Julio!O174+Agosto!O174+Septiembre!O174+'Octubre '!O174+Noviembre!O174+'Diciembre '!O174</f>
        <v>0</v>
      </c>
      <c r="P174" s="30">
        <f>+Enero!P174+Febrero!P174+'Marzo '!P174+'Abril '!P174+'Mayo '!P174+Junio!P174+Julio!P174+Agosto!P174+Septiembre!P174+'Octubre '!P174+Noviembre!P174+'Diciembre '!P174</f>
        <v>0</v>
      </c>
      <c r="Q174" s="30">
        <f>+Enero!Q174+Febrero!Q174+'Marzo '!Q174+'Abril '!Q174+'Mayo '!Q174+Junio!Q174+Julio!Q174+Agosto!Q174+Septiembre!Q174+'Octubre '!Q174+Noviembre!Q174+'Diciembre '!Q174</f>
        <v>0</v>
      </c>
      <c r="R174" s="30">
        <f>+Enero!R174+Febrero!R174+'Marzo '!R174+'Abril '!R174+'Mayo '!R174+Junio!R174+Julio!R174+Agosto!R174+Septiembre!R174+'Octubre '!R174+Noviembre!R174+'Diciembre '!R174</f>
        <v>0</v>
      </c>
      <c r="S174" s="30">
        <f>+Enero!S174+Febrero!S174+'Marzo '!S174+'Abril '!S174+'Mayo '!S174+Junio!S174+Julio!S174+Agosto!S174+Septiembre!S174+'Octubre '!S174+Noviembre!S174+'Diciembre '!S174</f>
        <v>0</v>
      </c>
      <c r="T174" s="30">
        <f>+Enero!T174+Febrero!T174+'Marzo '!T174+'Abril '!T174+'Mayo '!T174+Junio!T174+Julio!T174+Agosto!T174+Septiembre!T174+'Octubre '!T174+Noviembre!T174+'Diciembre '!T174</f>
        <v>0</v>
      </c>
      <c r="U174" s="30">
        <f>+Enero!U174+Febrero!U174+'Marzo '!U174+'Abril '!U174+'Mayo '!U174+Junio!U174+Julio!U174+Agosto!U174+Septiembre!U174+'Octubre '!U174+Noviembre!U174+'Diciembre '!U174</f>
        <v>0</v>
      </c>
      <c r="V174" s="30">
        <f>+Enero!V174+Febrero!V174+'Marzo '!V174+'Abril '!V174+'Mayo '!V174+Junio!V174+Julio!V174+Agosto!V174+Septiembre!V174+'Octubre '!V174+Noviembre!V174+'Diciembre '!V174</f>
        <v>0</v>
      </c>
      <c r="W174" s="30">
        <f>+Enero!W174+Febrero!W174+'Marzo '!W174+'Abril '!W174+'Mayo '!W174+Junio!W174+Julio!W174+Agosto!W174+Septiembre!W174+'Octubre '!W174+Noviembre!W174+'Diciembre '!W174</f>
        <v>0</v>
      </c>
      <c r="X174" s="142" t="str">
        <f t="shared" si="52"/>
        <v/>
      </c>
      <c r="AR174" s="114"/>
      <c r="AS174" s="114"/>
      <c r="AU174" s="114"/>
      <c r="BA174" s="114"/>
      <c r="BQ174" s="49" t="str">
        <f t="shared" si="53"/>
        <v/>
      </c>
      <c r="BY174" s="126">
        <f t="shared" si="54"/>
        <v>0</v>
      </c>
    </row>
    <row r="175" spans="1:77" s="6" customFormat="1" ht="18" customHeight="1" x14ac:dyDescent="0.15">
      <c r="A175" s="24" t="s">
        <v>51</v>
      </c>
      <c r="B175" s="99">
        <f>SUM(B133:B174)</f>
        <v>8</v>
      </c>
      <c r="C175" s="100">
        <f t="shared" ref="C175:W175" si="55">SUM(C133:C174)</f>
        <v>0</v>
      </c>
      <c r="D175" s="102">
        <f t="shared" si="55"/>
        <v>0</v>
      </c>
      <c r="E175" s="102">
        <f t="shared" si="55"/>
        <v>0</v>
      </c>
      <c r="F175" s="102">
        <f t="shared" si="55"/>
        <v>0</v>
      </c>
      <c r="G175" s="102">
        <f t="shared" si="55"/>
        <v>0</v>
      </c>
      <c r="H175" s="102">
        <f t="shared" si="55"/>
        <v>0</v>
      </c>
      <c r="I175" s="102">
        <f t="shared" si="55"/>
        <v>0</v>
      </c>
      <c r="J175" s="102">
        <f t="shared" si="55"/>
        <v>0</v>
      </c>
      <c r="K175" s="102">
        <f t="shared" si="55"/>
        <v>0</v>
      </c>
      <c r="L175" s="102">
        <f t="shared" si="55"/>
        <v>0</v>
      </c>
      <c r="M175" s="102">
        <f t="shared" si="55"/>
        <v>1</v>
      </c>
      <c r="N175" s="102">
        <f t="shared" si="55"/>
        <v>1</v>
      </c>
      <c r="O175" s="102">
        <f t="shared" si="55"/>
        <v>1</v>
      </c>
      <c r="P175" s="102">
        <f t="shared" si="55"/>
        <v>2</v>
      </c>
      <c r="Q175" s="102">
        <f t="shared" si="55"/>
        <v>2</v>
      </c>
      <c r="R175" s="102">
        <f t="shared" si="55"/>
        <v>1</v>
      </c>
      <c r="S175" s="106">
        <f t="shared" si="55"/>
        <v>0</v>
      </c>
      <c r="T175" s="99">
        <f t="shared" si="55"/>
        <v>4</v>
      </c>
      <c r="U175" s="196">
        <f t="shared" si="55"/>
        <v>4</v>
      </c>
      <c r="V175" s="197">
        <f t="shared" si="55"/>
        <v>1</v>
      </c>
      <c r="W175" s="196">
        <f t="shared" si="55"/>
        <v>15</v>
      </c>
      <c r="X175" s="142" t="str">
        <f t="shared" si="52"/>
        <v/>
      </c>
      <c r="AR175" s="114"/>
      <c r="AS175" s="114"/>
      <c r="AU175" s="114"/>
      <c r="BA175" s="114"/>
      <c r="BQ175" s="49" t="str">
        <f t="shared" si="53"/>
        <v/>
      </c>
      <c r="BY175" s="126">
        <f t="shared" si="54"/>
        <v>0</v>
      </c>
    </row>
    <row r="176" spans="1:77" s="6" customFormat="1" x14ac:dyDescent="0.15">
      <c r="A176" s="198" t="s">
        <v>175</v>
      </c>
      <c r="B176" s="199"/>
      <c r="C176" s="200"/>
      <c r="D176" s="199"/>
      <c r="E176" s="199"/>
      <c r="F176" s="199"/>
      <c r="G176" s="199"/>
      <c r="H176" s="199"/>
      <c r="AD176" s="114"/>
      <c r="AE176" s="114"/>
      <c r="AH176" s="114"/>
      <c r="AK176" s="114"/>
      <c r="AP176" s="114"/>
    </row>
    <row r="177" spans="1:55" s="71" customFormat="1" ht="36.75" customHeight="1" x14ac:dyDescent="0.2">
      <c r="A177" s="201"/>
      <c r="B177" s="201"/>
    </row>
    <row r="178" spans="1:55" s="71" customFormat="1" ht="21" customHeight="1" x14ac:dyDescent="0.15">
      <c r="A178" s="233"/>
      <c r="B178" s="234"/>
      <c r="C178" s="234"/>
      <c r="D178" s="234"/>
    </row>
    <row r="179" spans="1:55" s="71" customFormat="1" ht="21" customHeight="1" x14ac:dyDescent="0.15">
      <c r="A179" s="233"/>
      <c r="B179" s="234"/>
      <c r="C179" s="234"/>
      <c r="D179" s="234"/>
    </row>
    <row r="180" spans="1:55" s="71" customFormat="1" ht="29.25" customHeight="1" x14ac:dyDescent="0.15">
      <c r="A180" s="202"/>
      <c r="B180" s="199"/>
      <c r="C180" s="203"/>
      <c r="D180" s="203"/>
    </row>
    <row r="181" spans="1:55" s="71" customFormat="1" ht="29.25" customHeight="1" x14ac:dyDescent="0.15">
      <c r="A181" s="202"/>
      <c r="B181" s="199"/>
      <c r="C181" s="203"/>
      <c r="D181" s="203"/>
    </row>
    <row r="182" spans="1:55" s="6" customFormat="1" ht="13.5" customHeight="1" x14ac:dyDescent="0.15">
      <c r="AD182" s="114"/>
      <c r="AE182" s="114"/>
      <c r="AH182" s="114"/>
      <c r="AK182" s="114"/>
      <c r="AP182" s="114"/>
    </row>
    <row r="183" spans="1:55" s="6" customFormat="1" ht="13.5" customHeight="1" x14ac:dyDescent="0.15">
      <c r="B183" s="114"/>
      <c r="AD183" s="114"/>
      <c r="AE183" s="114"/>
      <c r="AH183" s="114"/>
      <c r="AK183" s="114"/>
      <c r="AP183" s="114"/>
    </row>
    <row r="184" spans="1:55" s="6" customFormat="1" ht="13.5" customHeight="1" x14ac:dyDescent="0.15">
      <c r="AD184" s="114"/>
      <c r="AE184" s="114"/>
      <c r="AH184" s="114"/>
      <c r="AK184" s="114"/>
      <c r="AP184" s="114"/>
      <c r="BC184" s="6">
        <f>SUM(BB1:BE183)</f>
        <v>0</v>
      </c>
    </row>
    <row r="185" spans="1:55" s="6" customFormat="1" ht="13.5" customHeight="1" x14ac:dyDescent="0.15">
      <c r="AD185" s="114"/>
      <c r="AE185" s="114"/>
      <c r="AH185" s="114"/>
      <c r="AK185" s="114"/>
      <c r="AP185" s="114"/>
    </row>
    <row r="186" spans="1:55" s="6" customFormat="1" x14ac:dyDescent="0.15">
      <c r="AD186" s="114"/>
      <c r="AE186" s="114"/>
      <c r="AH186" s="114"/>
      <c r="AK186" s="114"/>
      <c r="AP186" s="114"/>
    </row>
    <row r="187" spans="1:55" s="6" customFormat="1" x14ac:dyDescent="0.15">
      <c r="AD187" s="114"/>
      <c r="AE187" s="114"/>
      <c r="AH187" s="114"/>
      <c r="AK187" s="114"/>
      <c r="AP187" s="114"/>
    </row>
    <row r="188" spans="1:55" s="6" customFormat="1" x14ac:dyDescent="0.15">
      <c r="AD188" s="114"/>
      <c r="AE188" s="114"/>
      <c r="AH188" s="114"/>
      <c r="AK188" s="114"/>
      <c r="AP188" s="114"/>
    </row>
    <row r="189" spans="1:55" x14ac:dyDescent="0.15">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114"/>
      <c r="AF189" s="6"/>
      <c r="AG189" s="6"/>
      <c r="AI189" s="169"/>
      <c r="AJ189" s="6"/>
      <c r="AL189" s="6"/>
      <c r="AM189" s="6"/>
      <c r="AO189" s="6"/>
      <c r="AQ189" s="169"/>
    </row>
    <row r="190" spans="1:55" x14ac:dyDescent="0.15">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114"/>
      <c r="AF190" s="6"/>
      <c r="AG190" s="6"/>
      <c r="AI190" s="169"/>
      <c r="AJ190" s="6"/>
      <c r="AL190" s="6"/>
      <c r="AM190" s="6"/>
      <c r="AO190" s="6"/>
      <c r="AQ190" s="169"/>
    </row>
    <row r="191" spans="1:55" x14ac:dyDescent="0.15">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114"/>
      <c r="AF191" s="6"/>
      <c r="AG191" s="6"/>
      <c r="AI191" s="169"/>
      <c r="AJ191" s="6"/>
      <c r="AL191" s="6"/>
      <c r="AM191" s="6"/>
      <c r="AO191" s="6"/>
      <c r="AQ191" s="169"/>
    </row>
    <row r="192" spans="1:55" x14ac:dyDescent="0.15">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114"/>
      <c r="AF192" s="6"/>
      <c r="AG192" s="6"/>
      <c r="AI192" s="169"/>
      <c r="AJ192" s="6"/>
      <c r="AL192" s="6"/>
      <c r="AM192" s="6"/>
      <c r="AO192" s="6"/>
      <c r="AQ192" s="169"/>
    </row>
    <row r="193" spans="1:76" s="169" customFormat="1" x14ac:dyDescent="0.15">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114"/>
      <c r="AE193" s="114"/>
      <c r="AF193" s="6"/>
      <c r="AG193" s="6"/>
      <c r="AH193" s="114"/>
      <c r="AJ193" s="6"/>
      <c r="AK193" s="114"/>
      <c r="AL193" s="6"/>
      <c r="AM193" s="6"/>
      <c r="AN193" s="6"/>
      <c r="AO193" s="6"/>
      <c r="AP193" s="114"/>
    </row>
    <row r="194" spans="1:76" s="169" customFormat="1" x14ac:dyDescent="0.15">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114"/>
      <c r="AE194" s="114"/>
      <c r="AF194" s="6"/>
      <c r="AG194" s="6"/>
      <c r="AH194" s="114"/>
      <c r="AJ194" s="6"/>
      <c r="AK194" s="114"/>
      <c r="AL194" s="6"/>
      <c r="AM194" s="6"/>
      <c r="AN194" s="6"/>
      <c r="AO194" s="6"/>
      <c r="AP194" s="114"/>
    </row>
    <row r="195" spans="1:76" s="169" customFormat="1" x14ac:dyDescent="0.1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114"/>
      <c r="AE195" s="114"/>
      <c r="AF195" s="6"/>
      <c r="AG195" s="6"/>
      <c r="AH195" s="114"/>
      <c r="AJ195" s="6"/>
      <c r="AK195" s="114"/>
      <c r="AL195" s="6"/>
      <c r="AM195" s="6"/>
      <c r="AN195" s="6"/>
      <c r="AO195" s="6"/>
      <c r="AP195" s="114"/>
    </row>
    <row r="196" spans="1:76" s="169" customFormat="1" x14ac:dyDescent="0.1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114"/>
      <c r="AE196" s="114"/>
      <c r="AF196" s="6"/>
      <c r="AG196" s="6"/>
      <c r="AH196" s="114"/>
      <c r="AJ196" s="6"/>
      <c r="AK196" s="114"/>
      <c r="AL196" s="6"/>
      <c r="AM196" s="6"/>
      <c r="AN196" s="6"/>
      <c r="AO196" s="6"/>
      <c r="AP196" s="114"/>
    </row>
    <row r="197" spans="1:76" s="169" customFormat="1" x14ac:dyDescent="0.1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114"/>
      <c r="AE197" s="114"/>
      <c r="AF197" s="6"/>
      <c r="AG197" s="6"/>
      <c r="AH197" s="114"/>
      <c r="AJ197" s="6"/>
      <c r="AK197" s="114"/>
      <c r="AL197" s="6"/>
      <c r="AM197" s="6"/>
      <c r="AN197" s="6"/>
      <c r="AO197" s="6"/>
      <c r="AP197" s="114"/>
    </row>
    <row r="198" spans="1:76" s="169" customFormat="1" x14ac:dyDescent="0.1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114"/>
      <c r="AE198" s="114"/>
      <c r="AF198" s="6"/>
      <c r="AG198" s="6"/>
      <c r="AH198" s="114"/>
      <c r="AJ198" s="6"/>
      <c r="AK198" s="114"/>
      <c r="AL198" s="6"/>
      <c r="AM198" s="6"/>
      <c r="AN198" s="6"/>
      <c r="AO198" s="6"/>
      <c r="AP198" s="114"/>
    </row>
    <row r="199" spans="1:76" s="169" customFormat="1" ht="15.75" hidden="1" customHeight="1" x14ac:dyDescent="0.1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114"/>
      <c r="AE199" s="114"/>
      <c r="AF199" s="6"/>
      <c r="AG199" s="6"/>
      <c r="AH199" s="114"/>
      <c r="AJ199" s="6"/>
      <c r="AK199" s="114"/>
      <c r="AL199" s="6"/>
      <c r="AM199" s="6"/>
      <c r="AN199" s="6"/>
      <c r="AO199" s="6"/>
      <c r="AP199" s="114"/>
    </row>
    <row r="200" spans="1:76" s="169" customFormat="1" ht="15.75" hidden="1" customHeight="1" x14ac:dyDescent="0.15">
      <c r="A200" s="205">
        <f>SUM(A8:AX175)</f>
        <v>948366</v>
      </c>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114"/>
      <c r="AE200" s="114"/>
      <c r="AF200" s="6"/>
      <c r="AG200" s="6"/>
      <c r="AH200" s="114"/>
      <c r="AJ200" s="6"/>
      <c r="AK200" s="114"/>
      <c r="AL200" s="6"/>
      <c r="AM200" s="6"/>
      <c r="AN200" s="6"/>
      <c r="AO200" s="6"/>
      <c r="AP200" s="114"/>
      <c r="BX200" s="205">
        <f>SUM(BX8:CI175)</f>
        <v>0</v>
      </c>
    </row>
    <row r="201" spans="1:76" s="169" customFormat="1" ht="15.75" hidden="1" customHeight="1" x14ac:dyDescent="0.1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114"/>
      <c r="AE201" s="114"/>
      <c r="AF201" s="6"/>
      <c r="AG201" s="6"/>
      <c r="AH201" s="114"/>
      <c r="AJ201" s="6"/>
      <c r="AK201" s="114"/>
      <c r="AL201" s="6"/>
      <c r="AM201" s="6"/>
      <c r="AN201" s="6"/>
      <c r="AO201" s="6"/>
      <c r="AP201" s="114"/>
    </row>
    <row r="202" spans="1:76" s="169" customFormat="1" x14ac:dyDescent="0.1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114"/>
      <c r="AE202" s="114"/>
      <c r="AF202" s="6"/>
      <c r="AG202" s="6"/>
      <c r="AH202" s="114"/>
      <c r="AJ202" s="6"/>
      <c r="AK202" s="114"/>
      <c r="AL202" s="6"/>
      <c r="AM202" s="6"/>
      <c r="AN202" s="6"/>
      <c r="AO202" s="6"/>
      <c r="AP202" s="114"/>
    </row>
    <row r="203" spans="1:76" s="169" customFormat="1" x14ac:dyDescent="0.1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114"/>
      <c r="AE203" s="114"/>
      <c r="AF203" s="6"/>
      <c r="AG203" s="6"/>
      <c r="AH203" s="114"/>
      <c r="AJ203" s="6"/>
      <c r="AK203" s="114"/>
      <c r="AL203" s="6"/>
      <c r="AM203" s="6"/>
      <c r="AN203" s="6"/>
      <c r="AO203" s="6"/>
      <c r="AP203" s="114"/>
    </row>
    <row r="204" spans="1:76" s="169" customFormat="1" x14ac:dyDescent="0.1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114"/>
      <c r="AE204" s="114"/>
      <c r="AF204" s="6"/>
      <c r="AG204" s="6"/>
      <c r="AH204" s="114"/>
      <c r="AJ204" s="6"/>
      <c r="AK204" s="114"/>
      <c r="AL204" s="6"/>
      <c r="AM204" s="6"/>
      <c r="AN204" s="6"/>
      <c r="AO204" s="6"/>
      <c r="AP204" s="114"/>
    </row>
    <row r="205" spans="1:76" s="169" customFormat="1" x14ac:dyDescent="0.1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114"/>
      <c r="AE205" s="114"/>
      <c r="AF205" s="6"/>
      <c r="AG205" s="6"/>
      <c r="AH205" s="114"/>
      <c r="AJ205" s="6"/>
      <c r="AK205" s="114"/>
      <c r="AL205" s="6"/>
      <c r="AM205" s="6"/>
      <c r="AN205" s="6"/>
      <c r="AO205" s="6"/>
      <c r="AP205" s="114"/>
    </row>
    <row r="206" spans="1:76" s="169" customFormat="1" x14ac:dyDescent="0.15">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114"/>
      <c r="AE206" s="114"/>
      <c r="AF206" s="6"/>
      <c r="AG206" s="6"/>
      <c r="AH206" s="114"/>
      <c r="AJ206" s="6"/>
      <c r="AK206" s="114"/>
      <c r="AL206" s="6"/>
      <c r="AM206" s="6"/>
      <c r="AN206" s="6"/>
      <c r="AO206" s="6"/>
      <c r="AP206" s="114"/>
    </row>
    <row r="207" spans="1:76" s="169" customFormat="1" x14ac:dyDescent="0.1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114"/>
      <c r="AE207" s="114"/>
      <c r="AF207" s="6"/>
      <c r="AG207" s="6"/>
      <c r="AH207" s="114"/>
      <c r="AJ207" s="6"/>
      <c r="AK207" s="114"/>
      <c r="AL207" s="6"/>
      <c r="AM207" s="6"/>
      <c r="AN207" s="6"/>
      <c r="AO207" s="6"/>
      <c r="AP207" s="114"/>
    </row>
    <row r="208" spans="1:76" s="169" customFormat="1" x14ac:dyDescent="0.1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114"/>
      <c r="AE208" s="114"/>
      <c r="AF208" s="6"/>
      <c r="AG208" s="6"/>
      <c r="AH208" s="114"/>
      <c r="AJ208" s="6"/>
      <c r="AK208" s="114"/>
      <c r="AL208" s="6"/>
      <c r="AM208" s="6"/>
      <c r="AN208" s="6"/>
      <c r="AO208" s="6"/>
      <c r="AP208" s="114"/>
    </row>
    <row r="209" spans="1:43" x14ac:dyDescent="0.1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114"/>
      <c r="AF209" s="6"/>
      <c r="AG209" s="6"/>
      <c r="AI209" s="169"/>
      <c r="AJ209" s="6"/>
      <c r="AL209" s="6"/>
      <c r="AM209" s="6"/>
      <c r="AO209" s="6"/>
      <c r="AQ209" s="169"/>
    </row>
    <row r="210" spans="1:43" x14ac:dyDescent="0.1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114"/>
      <c r="AF210" s="6"/>
      <c r="AG210" s="6"/>
      <c r="AI210" s="169"/>
      <c r="AJ210" s="6"/>
      <c r="AL210" s="6"/>
      <c r="AM210" s="6"/>
      <c r="AO210" s="6"/>
      <c r="AQ210" s="169"/>
    </row>
    <row r="211" spans="1:43" x14ac:dyDescent="0.1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114"/>
      <c r="AF211" s="6"/>
      <c r="AG211" s="6"/>
      <c r="AI211" s="169"/>
      <c r="AJ211" s="6"/>
      <c r="AL211" s="6"/>
      <c r="AM211" s="6"/>
      <c r="AO211" s="6"/>
      <c r="AQ211" s="169"/>
    </row>
    <row r="212" spans="1:43" x14ac:dyDescent="0.1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114"/>
      <c r="AF212" s="6"/>
      <c r="AG212" s="6"/>
      <c r="AI212" s="169"/>
      <c r="AJ212" s="6"/>
      <c r="AL212" s="6"/>
      <c r="AM212" s="6"/>
      <c r="AO212" s="6"/>
      <c r="AQ212" s="169"/>
    </row>
    <row r="213" spans="1:43" ht="18.75" customHeight="1" x14ac:dyDescent="0.1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114"/>
      <c r="AF213" s="6"/>
      <c r="AG213" s="6"/>
      <c r="AI213" s="169"/>
      <c r="AJ213" s="6"/>
      <c r="AL213" s="6"/>
      <c r="AM213" s="6"/>
      <c r="AO213" s="6"/>
      <c r="AQ213" s="169"/>
    </row>
    <row r="214" spans="1:43" ht="18.75" customHeight="1" x14ac:dyDescent="0.1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114"/>
      <c r="AF214" s="6"/>
      <c r="AG214" s="6"/>
      <c r="AI214" s="169"/>
      <c r="AJ214" s="6"/>
      <c r="AL214" s="6"/>
      <c r="AM214" s="6"/>
      <c r="AO214" s="6"/>
      <c r="AQ214" s="169"/>
    </row>
    <row r="215" spans="1:43" x14ac:dyDescent="0.1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114"/>
      <c r="AF215" s="6"/>
      <c r="AG215" s="6"/>
      <c r="AI215" s="169"/>
      <c r="AJ215" s="6"/>
      <c r="AL215" s="6"/>
      <c r="AM215" s="6"/>
      <c r="AO215" s="6"/>
      <c r="AQ215" s="169"/>
    </row>
    <row r="216" spans="1:43" x14ac:dyDescent="0.1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114"/>
      <c r="AF216" s="6"/>
      <c r="AG216" s="6"/>
      <c r="AI216" s="169"/>
      <c r="AJ216" s="6"/>
      <c r="AL216" s="6"/>
      <c r="AM216" s="6"/>
      <c r="AO216" s="6"/>
      <c r="AQ216" s="169"/>
    </row>
    <row r="217" spans="1:43" x14ac:dyDescent="0.1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114"/>
      <c r="AF217" s="6"/>
      <c r="AG217" s="6"/>
      <c r="AI217" s="169"/>
      <c r="AJ217" s="6"/>
      <c r="AL217" s="6"/>
      <c r="AM217" s="6"/>
      <c r="AO217" s="6"/>
      <c r="AQ217" s="169"/>
    </row>
    <row r="218" spans="1:43" x14ac:dyDescent="0.1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114"/>
      <c r="AF218" s="6"/>
      <c r="AG218" s="6"/>
      <c r="AI218" s="169"/>
      <c r="AJ218" s="6"/>
      <c r="AL218" s="6"/>
      <c r="AM218" s="6"/>
      <c r="AO218" s="6"/>
      <c r="AQ218" s="169"/>
    </row>
    <row r="219" spans="1:43" x14ac:dyDescent="0.1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114"/>
      <c r="AF219" s="6"/>
      <c r="AG219" s="6"/>
      <c r="AI219" s="169"/>
      <c r="AJ219" s="6"/>
      <c r="AL219" s="6"/>
      <c r="AM219" s="6"/>
      <c r="AO219" s="6"/>
      <c r="AQ219" s="169"/>
    </row>
    <row r="220" spans="1:43" x14ac:dyDescent="0.1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114"/>
      <c r="AF220" s="6"/>
      <c r="AG220" s="6"/>
      <c r="AI220" s="169"/>
      <c r="AJ220" s="6"/>
      <c r="AL220" s="6"/>
      <c r="AM220" s="6"/>
      <c r="AO220" s="6"/>
      <c r="AQ220" s="169"/>
    </row>
    <row r="221" spans="1:43" x14ac:dyDescent="0.1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114"/>
      <c r="AF221" s="6"/>
      <c r="AG221" s="6"/>
      <c r="AI221" s="169"/>
      <c r="AJ221" s="6"/>
      <c r="AL221" s="6"/>
      <c r="AM221" s="6"/>
      <c r="AO221" s="6"/>
      <c r="AQ221" s="169"/>
    </row>
    <row r="222" spans="1:43" x14ac:dyDescent="0.1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114"/>
      <c r="AF222" s="6"/>
      <c r="AG222" s="6"/>
      <c r="AI222" s="169"/>
      <c r="AJ222" s="6"/>
      <c r="AL222" s="6"/>
      <c r="AM222" s="6"/>
      <c r="AO222" s="6"/>
      <c r="AQ222" s="169"/>
    </row>
    <row r="223" spans="1:43" x14ac:dyDescent="0.1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114"/>
      <c r="AF223" s="6"/>
      <c r="AG223" s="6"/>
      <c r="AI223" s="169"/>
      <c r="AJ223" s="6"/>
      <c r="AL223" s="6"/>
      <c r="AM223" s="6"/>
      <c r="AO223" s="6"/>
      <c r="AQ223" s="169"/>
    </row>
    <row r="224" spans="1:43" x14ac:dyDescent="0.1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114"/>
      <c r="AF224" s="6"/>
      <c r="AG224" s="6"/>
      <c r="AI224" s="169"/>
      <c r="AJ224" s="6"/>
      <c r="AL224" s="6"/>
      <c r="AM224" s="6"/>
      <c r="AO224" s="6"/>
      <c r="AQ224" s="169"/>
    </row>
    <row r="225" spans="1:43" x14ac:dyDescent="0.1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114"/>
      <c r="AF225" s="6"/>
      <c r="AG225" s="6"/>
      <c r="AI225" s="169"/>
      <c r="AJ225" s="6"/>
      <c r="AL225" s="6"/>
      <c r="AM225" s="6"/>
      <c r="AO225" s="6"/>
      <c r="AQ225" s="169"/>
    </row>
    <row r="226" spans="1:43" x14ac:dyDescent="0.1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114"/>
      <c r="AF226" s="6"/>
      <c r="AG226" s="6"/>
      <c r="AI226" s="169"/>
      <c r="AJ226" s="6"/>
      <c r="AL226" s="6"/>
      <c r="AM226" s="6"/>
      <c r="AO226" s="6"/>
      <c r="AQ226" s="169"/>
    </row>
    <row r="227" spans="1:43" x14ac:dyDescent="0.1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114"/>
      <c r="AF227" s="6"/>
      <c r="AG227" s="6"/>
      <c r="AI227" s="169"/>
      <c r="AJ227" s="6"/>
      <c r="AL227" s="6"/>
      <c r="AM227" s="6"/>
      <c r="AO227" s="6"/>
      <c r="AQ227" s="169"/>
    </row>
    <row r="228" spans="1:43" x14ac:dyDescent="0.1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114"/>
      <c r="AF228" s="6"/>
      <c r="AG228" s="6"/>
      <c r="AI228" s="169"/>
      <c r="AJ228" s="6"/>
      <c r="AL228" s="6"/>
      <c r="AM228" s="6"/>
      <c r="AO228" s="6"/>
      <c r="AQ228" s="169"/>
    </row>
    <row r="229" spans="1:43" x14ac:dyDescent="0.1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114"/>
      <c r="AF229" s="6"/>
      <c r="AG229" s="6"/>
      <c r="AI229" s="169"/>
      <c r="AJ229" s="6"/>
      <c r="AL229" s="6"/>
      <c r="AM229" s="6"/>
      <c r="AO229" s="6"/>
      <c r="AQ229" s="169"/>
    </row>
    <row r="230" spans="1:43" x14ac:dyDescent="0.1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114"/>
      <c r="AF230" s="6"/>
      <c r="AG230" s="6"/>
      <c r="AI230" s="169"/>
      <c r="AJ230" s="6"/>
      <c r="AL230" s="6"/>
      <c r="AM230" s="6"/>
      <c r="AO230" s="6"/>
      <c r="AQ230" s="169"/>
    </row>
    <row r="231" spans="1:43" x14ac:dyDescent="0.1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114"/>
      <c r="AF231" s="6"/>
      <c r="AG231" s="6"/>
      <c r="AI231" s="169"/>
      <c r="AJ231" s="6"/>
      <c r="AL231" s="6"/>
      <c r="AM231" s="6"/>
      <c r="AO231" s="6"/>
      <c r="AQ231" s="169"/>
    </row>
    <row r="232" spans="1:43" x14ac:dyDescent="0.1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114"/>
      <c r="AF232" s="6"/>
      <c r="AG232" s="6"/>
      <c r="AI232" s="169"/>
      <c r="AJ232" s="6"/>
      <c r="AL232" s="6"/>
      <c r="AM232" s="6"/>
      <c r="AO232" s="6"/>
      <c r="AQ232" s="169"/>
    </row>
    <row r="233" spans="1:43" x14ac:dyDescent="0.1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114"/>
      <c r="AF233" s="6"/>
      <c r="AG233" s="6"/>
      <c r="AI233" s="169"/>
      <c r="AJ233" s="6"/>
      <c r="AL233" s="6"/>
      <c r="AM233" s="6"/>
      <c r="AO233" s="6"/>
      <c r="AQ233" s="169"/>
    </row>
    <row r="234" spans="1:43" x14ac:dyDescent="0.1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114"/>
      <c r="AF234" s="6"/>
      <c r="AG234" s="6"/>
      <c r="AI234" s="169"/>
      <c r="AJ234" s="6"/>
      <c r="AL234" s="6"/>
      <c r="AM234" s="6"/>
      <c r="AO234" s="6"/>
      <c r="AQ234" s="169"/>
    </row>
    <row r="235" spans="1:43" x14ac:dyDescent="0.1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114"/>
      <c r="AF235" s="6"/>
      <c r="AG235" s="6"/>
      <c r="AI235" s="169"/>
      <c r="AJ235" s="6"/>
      <c r="AL235" s="6"/>
      <c r="AM235" s="6"/>
      <c r="AO235" s="6"/>
      <c r="AQ235" s="169"/>
    </row>
    <row r="236" spans="1:43" x14ac:dyDescent="0.1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114"/>
      <c r="AF236" s="6"/>
      <c r="AG236" s="6"/>
      <c r="AI236" s="169"/>
      <c r="AJ236" s="6"/>
      <c r="AL236" s="6"/>
      <c r="AM236" s="6"/>
      <c r="AO236" s="6"/>
      <c r="AQ236" s="169"/>
    </row>
    <row r="237" spans="1:43" x14ac:dyDescent="0.1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114"/>
      <c r="AF237" s="6"/>
      <c r="AG237" s="6"/>
      <c r="AI237" s="169"/>
      <c r="AJ237" s="6"/>
      <c r="AL237" s="6"/>
      <c r="AM237" s="6"/>
      <c r="AO237" s="6"/>
      <c r="AQ237" s="169"/>
    </row>
    <row r="238" spans="1:43" x14ac:dyDescent="0.1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114"/>
      <c r="AF238" s="6"/>
      <c r="AG238" s="6"/>
      <c r="AI238" s="169"/>
      <c r="AJ238" s="6"/>
      <c r="AL238" s="6"/>
      <c r="AM238" s="6"/>
      <c r="AO238" s="6"/>
      <c r="AQ238" s="169"/>
    </row>
    <row r="239" spans="1:43" x14ac:dyDescent="0.1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114"/>
      <c r="AF239" s="6"/>
      <c r="AG239" s="6"/>
      <c r="AI239" s="169"/>
      <c r="AJ239" s="6"/>
      <c r="AL239" s="6"/>
      <c r="AM239" s="6"/>
      <c r="AO239" s="6"/>
      <c r="AQ239" s="169"/>
    </row>
  </sheetData>
  <mergeCells count="100">
    <mergeCell ref="AW7:AX7"/>
    <mergeCell ref="A6:AD6"/>
    <mergeCell ref="AP6:AQ7"/>
    <mergeCell ref="AR6:AS7"/>
    <mergeCell ref="AV6:AV7"/>
    <mergeCell ref="AT7:AU7"/>
    <mergeCell ref="A8:A11"/>
    <mergeCell ref="B8:AE8"/>
    <mergeCell ref="AF8:AG10"/>
    <mergeCell ref="AH8:AI10"/>
    <mergeCell ref="AJ8:AJ11"/>
    <mergeCell ref="AB10:AE10"/>
    <mergeCell ref="AX8:AX11"/>
    <mergeCell ref="B9:B11"/>
    <mergeCell ref="C9:S10"/>
    <mergeCell ref="T9:U10"/>
    <mergeCell ref="V9:W10"/>
    <mergeCell ref="X9:AE9"/>
    <mergeCell ref="X10:AA10"/>
    <mergeCell ref="AM8:AN10"/>
    <mergeCell ref="AP8:AP11"/>
    <mergeCell ref="AQ8:AQ11"/>
    <mergeCell ref="AR8:AR11"/>
    <mergeCell ref="AS8:AS11"/>
    <mergeCell ref="AT8:AT11"/>
    <mergeCell ref="AK8:AL10"/>
    <mergeCell ref="W60:W61"/>
    <mergeCell ref="X60:X61"/>
    <mergeCell ref="AU8:AU11"/>
    <mergeCell ref="AV8:AV11"/>
    <mergeCell ref="AW8:AW11"/>
    <mergeCell ref="A69:B69"/>
    <mergeCell ref="A60:A61"/>
    <mergeCell ref="C60:C61"/>
    <mergeCell ref="D60:T60"/>
    <mergeCell ref="U60:V60"/>
    <mergeCell ref="A62:B62"/>
    <mergeCell ref="A63:A65"/>
    <mergeCell ref="A66:B66"/>
    <mergeCell ref="A67:B67"/>
    <mergeCell ref="A68:B68"/>
    <mergeCell ref="A70:B70"/>
    <mergeCell ref="A71:B71"/>
    <mergeCell ref="A72:B72"/>
    <mergeCell ref="A73:B73"/>
    <mergeCell ref="A75:A76"/>
    <mergeCell ref="B75:B76"/>
    <mergeCell ref="A97:B97"/>
    <mergeCell ref="C75:C76"/>
    <mergeCell ref="D75:T75"/>
    <mergeCell ref="U75:V75"/>
    <mergeCell ref="W75:W76"/>
    <mergeCell ref="A77:A78"/>
    <mergeCell ref="A79:A81"/>
    <mergeCell ref="A82:A83"/>
    <mergeCell ref="A84:A85"/>
    <mergeCell ref="A86:A87"/>
    <mergeCell ref="A95:B95"/>
    <mergeCell ref="A96:B96"/>
    <mergeCell ref="A109:B109"/>
    <mergeCell ref="A98:B98"/>
    <mergeCell ref="A99:B99"/>
    <mergeCell ref="A100:B100"/>
    <mergeCell ref="A101:B101"/>
    <mergeCell ref="A102:B102"/>
    <mergeCell ref="A103:B103"/>
    <mergeCell ref="A104:B104"/>
    <mergeCell ref="A105:B105"/>
    <mergeCell ref="A106:B106"/>
    <mergeCell ref="A107:B107"/>
    <mergeCell ref="A108:B108"/>
    <mergeCell ref="A110:B110"/>
    <mergeCell ref="A111:B111"/>
    <mergeCell ref="A113:A116"/>
    <mergeCell ref="B113:AE113"/>
    <mergeCell ref="AF113:AG113"/>
    <mergeCell ref="AJ113:AK113"/>
    <mergeCell ref="B114:B116"/>
    <mergeCell ref="C114:S115"/>
    <mergeCell ref="T114:U115"/>
    <mergeCell ref="V114:W115"/>
    <mergeCell ref="X114:AE114"/>
    <mergeCell ref="AF114:AF116"/>
    <mergeCell ref="AG114:AG116"/>
    <mergeCell ref="AH114:AH116"/>
    <mergeCell ref="AI114:AI116"/>
    <mergeCell ref="AH113:AI113"/>
    <mergeCell ref="AK114:AK116"/>
    <mergeCell ref="X115:AA115"/>
    <mergeCell ref="AB115:AE115"/>
    <mergeCell ref="A178:A179"/>
    <mergeCell ref="B178:B179"/>
    <mergeCell ref="C178:C179"/>
    <mergeCell ref="D178:D179"/>
    <mergeCell ref="AJ114:AJ116"/>
    <mergeCell ref="A129:A132"/>
    <mergeCell ref="B129:B132"/>
    <mergeCell ref="C129:S131"/>
    <mergeCell ref="T129:U131"/>
    <mergeCell ref="V129:W131"/>
  </mergeCells>
  <dataValidations count="2">
    <dataValidation allowBlank="1" showInputMessage="1" showErrorMessage="1" errorTitle="Error" error="Por favor ingrese números enteros" sqref="B64 IX64 ST64 ACP64 AML64 AWH64 BGD64 BPZ64 BZV64 CJR64 CTN64 DDJ64 DNF64 DXB64 EGX64 EQT64 FAP64 FKL64 FUH64 GED64 GNZ64 GXV64 HHR64 HRN64 IBJ64 ILF64 IVB64 JEX64 JOT64 JYP64 KIL64 KSH64 LCD64 LLZ64 LVV64 MFR64 MPN64 MZJ64 NJF64 NTB64 OCX64 OMT64 OWP64 PGL64 PQH64 QAD64 QJZ64 QTV64 RDR64 RNN64 RXJ64 SHF64 SRB64 TAX64 TKT64 TUP64 UEL64 UOH64 UYD64 VHZ64 VRV64 WBR64 WLN64 WVJ64 B65600 IX65600 ST65600 ACP65600 AML65600 AWH65600 BGD65600 BPZ65600 BZV65600 CJR65600 CTN65600 DDJ65600 DNF65600 DXB65600 EGX65600 EQT65600 FAP65600 FKL65600 FUH65600 GED65600 GNZ65600 GXV65600 HHR65600 HRN65600 IBJ65600 ILF65600 IVB65600 JEX65600 JOT65600 JYP65600 KIL65600 KSH65600 LCD65600 LLZ65600 LVV65600 MFR65600 MPN65600 MZJ65600 NJF65600 NTB65600 OCX65600 OMT65600 OWP65600 PGL65600 PQH65600 QAD65600 QJZ65600 QTV65600 RDR65600 RNN65600 RXJ65600 SHF65600 SRB65600 TAX65600 TKT65600 TUP65600 UEL65600 UOH65600 UYD65600 VHZ65600 VRV65600 WBR65600 WLN65600 WVJ65600 B131136 IX131136 ST131136 ACP131136 AML131136 AWH131136 BGD131136 BPZ131136 BZV131136 CJR131136 CTN131136 DDJ131136 DNF131136 DXB131136 EGX131136 EQT131136 FAP131136 FKL131136 FUH131136 GED131136 GNZ131136 GXV131136 HHR131136 HRN131136 IBJ131136 ILF131136 IVB131136 JEX131136 JOT131136 JYP131136 KIL131136 KSH131136 LCD131136 LLZ131136 LVV131136 MFR131136 MPN131136 MZJ131136 NJF131136 NTB131136 OCX131136 OMT131136 OWP131136 PGL131136 PQH131136 QAD131136 QJZ131136 QTV131136 RDR131136 RNN131136 RXJ131136 SHF131136 SRB131136 TAX131136 TKT131136 TUP131136 UEL131136 UOH131136 UYD131136 VHZ131136 VRV131136 WBR131136 WLN131136 WVJ131136 B196672 IX196672 ST196672 ACP196672 AML196672 AWH196672 BGD196672 BPZ196672 BZV196672 CJR196672 CTN196672 DDJ196672 DNF196672 DXB196672 EGX196672 EQT196672 FAP196672 FKL196672 FUH196672 GED196672 GNZ196672 GXV196672 HHR196672 HRN196672 IBJ196672 ILF196672 IVB196672 JEX196672 JOT196672 JYP196672 KIL196672 KSH196672 LCD196672 LLZ196672 LVV196672 MFR196672 MPN196672 MZJ196672 NJF196672 NTB196672 OCX196672 OMT196672 OWP196672 PGL196672 PQH196672 QAD196672 QJZ196672 QTV196672 RDR196672 RNN196672 RXJ196672 SHF196672 SRB196672 TAX196672 TKT196672 TUP196672 UEL196672 UOH196672 UYD196672 VHZ196672 VRV196672 WBR196672 WLN196672 WVJ196672 B262208 IX262208 ST262208 ACP262208 AML262208 AWH262208 BGD262208 BPZ262208 BZV262208 CJR262208 CTN262208 DDJ262208 DNF262208 DXB262208 EGX262208 EQT262208 FAP262208 FKL262208 FUH262208 GED262208 GNZ262208 GXV262208 HHR262208 HRN262208 IBJ262208 ILF262208 IVB262208 JEX262208 JOT262208 JYP262208 KIL262208 KSH262208 LCD262208 LLZ262208 LVV262208 MFR262208 MPN262208 MZJ262208 NJF262208 NTB262208 OCX262208 OMT262208 OWP262208 PGL262208 PQH262208 QAD262208 QJZ262208 QTV262208 RDR262208 RNN262208 RXJ262208 SHF262208 SRB262208 TAX262208 TKT262208 TUP262208 UEL262208 UOH262208 UYD262208 VHZ262208 VRV262208 WBR262208 WLN262208 WVJ262208 B327744 IX327744 ST327744 ACP327744 AML327744 AWH327744 BGD327744 BPZ327744 BZV327744 CJR327744 CTN327744 DDJ327744 DNF327744 DXB327744 EGX327744 EQT327744 FAP327744 FKL327744 FUH327744 GED327744 GNZ327744 GXV327744 HHR327744 HRN327744 IBJ327744 ILF327744 IVB327744 JEX327744 JOT327744 JYP327744 KIL327744 KSH327744 LCD327744 LLZ327744 LVV327744 MFR327744 MPN327744 MZJ327744 NJF327744 NTB327744 OCX327744 OMT327744 OWP327744 PGL327744 PQH327744 QAD327744 QJZ327744 QTV327744 RDR327744 RNN327744 RXJ327744 SHF327744 SRB327744 TAX327744 TKT327744 TUP327744 UEL327744 UOH327744 UYD327744 VHZ327744 VRV327744 WBR327744 WLN327744 WVJ327744 B393280 IX393280 ST393280 ACP393280 AML393280 AWH393280 BGD393280 BPZ393280 BZV393280 CJR393280 CTN393280 DDJ393280 DNF393280 DXB393280 EGX393280 EQT393280 FAP393280 FKL393280 FUH393280 GED393280 GNZ393280 GXV393280 HHR393280 HRN393280 IBJ393280 ILF393280 IVB393280 JEX393280 JOT393280 JYP393280 KIL393280 KSH393280 LCD393280 LLZ393280 LVV393280 MFR393280 MPN393280 MZJ393280 NJF393280 NTB393280 OCX393280 OMT393280 OWP393280 PGL393280 PQH393280 QAD393280 QJZ393280 QTV393280 RDR393280 RNN393280 RXJ393280 SHF393280 SRB393280 TAX393280 TKT393280 TUP393280 UEL393280 UOH393280 UYD393280 VHZ393280 VRV393280 WBR393280 WLN393280 WVJ393280 B458816 IX458816 ST458816 ACP458816 AML458816 AWH458816 BGD458816 BPZ458816 BZV458816 CJR458816 CTN458816 DDJ458816 DNF458816 DXB458816 EGX458816 EQT458816 FAP458816 FKL458816 FUH458816 GED458816 GNZ458816 GXV458816 HHR458816 HRN458816 IBJ458816 ILF458816 IVB458816 JEX458816 JOT458816 JYP458816 KIL458816 KSH458816 LCD458816 LLZ458816 LVV458816 MFR458816 MPN458816 MZJ458816 NJF458816 NTB458816 OCX458816 OMT458816 OWP458816 PGL458816 PQH458816 QAD458816 QJZ458816 QTV458816 RDR458816 RNN458816 RXJ458816 SHF458816 SRB458816 TAX458816 TKT458816 TUP458816 UEL458816 UOH458816 UYD458816 VHZ458816 VRV458816 WBR458816 WLN458816 WVJ458816 B524352 IX524352 ST524352 ACP524352 AML524352 AWH524352 BGD524352 BPZ524352 BZV524352 CJR524352 CTN524352 DDJ524352 DNF524352 DXB524352 EGX524352 EQT524352 FAP524352 FKL524352 FUH524352 GED524352 GNZ524352 GXV524352 HHR524352 HRN524352 IBJ524352 ILF524352 IVB524352 JEX524352 JOT524352 JYP524352 KIL524352 KSH524352 LCD524352 LLZ524352 LVV524352 MFR524352 MPN524352 MZJ524352 NJF524352 NTB524352 OCX524352 OMT524352 OWP524352 PGL524352 PQH524352 QAD524352 QJZ524352 QTV524352 RDR524352 RNN524352 RXJ524352 SHF524352 SRB524352 TAX524352 TKT524352 TUP524352 UEL524352 UOH524352 UYD524352 VHZ524352 VRV524352 WBR524352 WLN524352 WVJ524352 B589888 IX589888 ST589888 ACP589888 AML589888 AWH589888 BGD589888 BPZ589888 BZV589888 CJR589888 CTN589888 DDJ589888 DNF589888 DXB589888 EGX589888 EQT589888 FAP589888 FKL589888 FUH589888 GED589888 GNZ589888 GXV589888 HHR589888 HRN589888 IBJ589888 ILF589888 IVB589888 JEX589888 JOT589888 JYP589888 KIL589888 KSH589888 LCD589888 LLZ589888 LVV589888 MFR589888 MPN589888 MZJ589888 NJF589888 NTB589888 OCX589888 OMT589888 OWP589888 PGL589888 PQH589888 QAD589888 QJZ589888 QTV589888 RDR589888 RNN589888 RXJ589888 SHF589888 SRB589888 TAX589888 TKT589888 TUP589888 UEL589888 UOH589888 UYD589888 VHZ589888 VRV589888 WBR589888 WLN589888 WVJ589888 B655424 IX655424 ST655424 ACP655424 AML655424 AWH655424 BGD655424 BPZ655424 BZV655424 CJR655424 CTN655424 DDJ655424 DNF655424 DXB655424 EGX655424 EQT655424 FAP655424 FKL655424 FUH655424 GED655424 GNZ655424 GXV655424 HHR655424 HRN655424 IBJ655424 ILF655424 IVB655424 JEX655424 JOT655424 JYP655424 KIL655424 KSH655424 LCD655424 LLZ655424 LVV655424 MFR655424 MPN655424 MZJ655424 NJF655424 NTB655424 OCX655424 OMT655424 OWP655424 PGL655424 PQH655424 QAD655424 QJZ655424 QTV655424 RDR655424 RNN655424 RXJ655424 SHF655424 SRB655424 TAX655424 TKT655424 TUP655424 UEL655424 UOH655424 UYD655424 VHZ655424 VRV655424 WBR655424 WLN655424 WVJ655424 B720960 IX720960 ST720960 ACP720960 AML720960 AWH720960 BGD720960 BPZ720960 BZV720960 CJR720960 CTN720960 DDJ720960 DNF720960 DXB720960 EGX720960 EQT720960 FAP720960 FKL720960 FUH720960 GED720960 GNZ720960 GXV720960 HHR720960 HRN720960 IBJ720960 ILF720960 IVB720960 JEX720960 JOT720960 JYP720960 KIL720960 KSH720960 LCD720960 LLZ720960 LVV720960 MFR720960 MPN720960 MZJ720960 NJF720960 NTB720960 OCX720960 OMT720960 OWP720960 PGL720960 PQH720960 QAD720960 QJZ720960 QTV720960 RDR720960 RNN720960 RXJ720960 SHF720960 SRB720960 TAX720960 TKT720960 TUP720960 UEL720960 UOH720960 UYD720960 VHZ720960 VRV720960 WBR720960 WLN720960 WVJ720960 B786496 IX786496 ST786496 ACP786496 AML786496 AWH786496 BGD786496 BPZ786496 BZV786496 CJR786496 CTN786496 DDJ786496 DNF786496 DXB786496 EGX786496 EQT786496 FAP786496 FKL786496 FUH786496 GED786496 GNZ786496 GXV786496 HHR786496 HRN786496 IBJ786496 ILF786496 IVB786496 JEX786496 JOT786496 JYP786496 KIL786496 KSH786496 LCD786496 LLZ786496 LVV786496 MFR786496 MPN786496 MZJ786496 NJF786496 NTB786496 OCX786496 OMT786496 OWP786496 PGL786496 PQH786496 QAD786496 QJZ786496 QTV786496 RDR786496 RNN786496 RXJ786496 SHF786496 SRB786496 TAX786496 TKT786496 TUP786496 UEL786496 UOH786496 UYD786496 VHZ786496 VRV786496 WBR786496 WLN786496 WVJ786496 B852032 IX852032 ST852032 ACP852032 AML852032 AWH852032 BGD852032 BPZ852032 BZV852032 CJR852032 CTN852032 DDJ852032 DNF852032 DXB852032 EGX852032 EQT852032 FAP852032 FKL852032 FUH852032 GED852032 GNZ852032 GXV852032 HHR852032 HRN852032 IBJ852032 ILF852032 IVB852032 JEX852032 JOT852032 JYP852032 KIL852032 KSH852032 LCD852032 LLZ852032 LVV852032 MFR852032 MPN852032 MZJ852032 NJF852032 NTB852032 OCX852032 OMT852032 OWP852032 PGL852032 PQH852032 QAD852032 QJZ852032 QTV852032 RDR852032 RNN852032 RXJ852032 SHF852032 SRB852032 TAX852032 TKT852032 TUP852032 UEL852032 UOH852032 UYD852032 VHZ852032 VRV852032 WBR852032 WLN852032 WVJ852032 B917568 IX917568 ST917568 ACP917568 AML917568 AWH917568 BGD917568 BPZ917568 BZV917568 CJR917568 CTN917568 DDJ917568 DNF917568 DXB917568 EGX917568 EQT917568 FAP917568 FKL917568 FUH917568 GED917568 GNZ917568 GXV917568 HHR917568 HRN917568 IBJ917568 ILF917568 IVB917568 JEX917568 JOT917568 JYP917568 KIL917568 KSH917568 LCD917568 LLZ917568 LVV917568 MFR917568 MPN917568 MZJ917568 NJF917568 NTB917568 OCX917568 OMT917568 OWP917568 PGL917568 PQH917568 QAD917568 QJZ917568 QTV917568 RDR917568 RNN917568 RXJ917568 SHF917568 SRB917568 TAX917568 TKT917568 TUP917568 UEL917568 UOH917568 UYD917568 VHZ917568 VRV917568 WBR917568 WLN917568 WVJ917568 B983104 IX983104 ST983104 ACP983104 AML983104 AWH983104 BGD983104 BPZ983104 BZV983104 CJR983104 CTN983104 DDJ983104 DNF983104 DXB983104 EGX983104 EQT983104 FAP983104 FKL983104 FUH983104 GED983104 GNZ983104 GXV983104 HHR983104 HRN983104 IBJ983104 ILF983104 IVB983104 JEX983104 JOT983104 JYP983104 KIL983104 KSH983104 LCD983104 LLZ983104 LVV983104 MFR983104 MPN983104 MZJ983104 NJF983104 NTB983104 OCX983104 OMT983104 OWP983104 PGL983104 PQH983104 QAD983104 QJZ983104 QTV983104 RDR983104 RNN983104 RXJ983104 SHF983104 SRB983104 TAX983104 TKT983104 TUP983104 UEL983104 UOH983104 UYD983104 VHZ983104 VRV983104 WBR983104 WLN983104 WVJ983104 A94 IW94 SS94 ACO94 AMK94 AWG94 BGC94 BPY94 BZU94 CJQ94 CTM94 DDI94 DNE94 DXA94 EGW94 EQS94 FAO94 FKK94 FUG94 GEC94 GNY94 GXU94 HHQ94 HRM94 IBI94 ILE94 IVA94 JEW94 JOS94 JYO94 KIK94 KSG94 LCC94 LLY94 LVU94 MFQ94 MPM94 MZI94 NJE94 NTA94 OCW94 OMS94 OWO94 PGK94 PQG94 QAC94 QJY94 QTU94 RDQ94 RNM94 RXI94 SHE94 SRA94 TAW94 TKS94 TUO94 UEK94 UOG94 UYC94 VHY94 VRU94 WBQ94 WLM94 WVI94 A65630 IW65630 SS65630 ACO65630 AMK65630 AWG65630 BGC65630 BPY65630 BZU65630 CJQ65630 CTM65630 DDI65630 DNE65630 DXA65630 EGW65630 EQS65630 FAO65630 FKK65630 FUG65630 GEC65630 GNY65630 GXU65630 HHQ65630 HRM65630 IBI65630 ILE65630 IVA65630 JEW65630 JOS65630 JYO65630 KIK65630 KSG65630 LCC65630 LLY65630 LVU65630 MFQ65630 MPM65630 MZI65630 NJE65630 NTA65630 OCW65630 OMS65630 OWO65630 PGK65630 PQG65630 QAC65630 QJY65630 QTU65630 RDQ65630 RNM65630 RXI65630 SHE65630 SRA65630 TAW65630 TKS65630 TUO65630 UEK65630 UOG65630 UYC65630 VHY65630 VRU65630 WBQ65630 WLM65630 WVI65630 A131166 IW131166 SS131166 ACO131166 AMK131166 AWG131166 BGC131166 BPY131166 BZU131166 CJQ131166 CTM131166 DDI131166 DNE131166 DXA131166 EGW131166 EQS131166 FAO131166 FKK131166 FUG131166 GEC131166 GNY131166 GXU131166 HHQ131166 HRM131166 IBI131166 ILE131166 IVA131166 JEW131166 JOS131166 JYO131166 KIK131166 KSG131166 LCC131166 LLY131166 LVU131166 MFQ131166 MPM131166 MZI131166 NJE131166 NTA131166 OCW131166 OMS131166 OWO131166 PGK131166 PQG131166 QAC131166 QJY131166 QTU131166 RDQ131166 RNM131166 RXI131166 SHE131166 SRA131166 TAW131166 TKS131166 TUO131166 UEK131166 UOG131166 UYC131166 VHY131166 VRU131166 WBQ131166 WLM131166 WVI131166 A196702 IW196702 SS196702 ACO196702 AMK196702 AWG196702 BGC196702 BPY196702 BZU196702 CJQ196702 CTM196702 DDI196702 DNE196702 DXA196702 EGW196702 EQS196702 FAO196702 FKK196702 FUG196702 GEC196702 GNY196702 GXU196702 HHQ196702 HRM196702 IBI196702 ILE196702 IVA196702 JEW196702 JOS196702 JYO196702 KIK196702 KSG196702 LCC196702 LLY196702 LVU196702 MFQ196702 MPM196702 MZI196702 NJE196702 NTA196702 OCW196702 OMS196702 OWO196702 PGK196702 PQG196702 QAC196702 QJY196702 QTU196702 RDQ196702 RNM196702 RXI196702 SHE196702 SRA196702 TAW196702 TKS196702 TUO196702 UEK196702 UOG196702 UYC196702 VHY196702 VRU196702 WBQ196702 WLM196702 WVI196702 A262238 IW262238 SS262238 ACO262238 AMK262238 AWG262238 BGC262238 BPY262238 BZU262238 CJQ262238 CTM262238 DDI262238 DNE262238 DXA262238 EGW262238 EQS262238 FAO262238 FKK262238 FUG262238 GEC262238 GNY262238 GXU262238 HHQ262238 HRM262238 IBI262238 ILE262238 IVA262238 JEW262238 JOS262238 JYO262238 KIK262238 KSG262238 LCC262238 LLY262238 LVU262238 MFQ262238 MPM262238 MZI262238 NJE262238 NTA262238 OCW262238 OMS262238 OWO262238 PGK262238 PQG262238 QAC262238 QJY262238 QTU262238 RDQ262238 RNM262238 RXI262238 SHE262238 SRA262238 TAW262238 TKS262238 TUO262238 UEK262238 UOG262238 UYC262238 VHY262238 VRU262238 WBQ262238 WLM262238 WVI262238 A327774 IW327774 SS327774 ACO327774 AMK327774 AWG327774 BGC327774 BPY327774 BZU327774 CJQ327774 CTM327774 DDI327774 DNE327774 DXA327774 EGW327774 EQS327774 FAO327774 FKK327774 FUG327774 GEC327774 GNY327774 GXU327774 HHQ327774 HRM327774 IBI327774 ILE327774 IVA327774 JEW327774 JOS327774 JYO327774 KIK327774 KSG327774 LCC327774 LLY327774 LVU327774 MFQ327774 MPM327774 MZI327774 NJE327774 NTA327774 OCW327774 OMS327774 OWO327774 PGK327774 PQG327774 QAC327774 QJY327774 QTU327774 RDQ327774 RNM327774 RXI327774 SHE327774 SRA327774 TAW327774 TKS327774 TUO327774 UEK327774 UOG327774 UYC327774 VHY327774 VRU327774 WBQ327774 WLM327774 WVI327774 A393310 IW393310 SS393310 ACO393310 AMK393310 AWG393310 BGC393310 BPY393310 BZU393310 CJQ393310 CTM393310 DDI393310 DNE393310 DXA393310 EGW393310 EQS393310 FAO393310 FKK393310 FUG393310 GEC393310 GNY393310 GXU393310 HHQ393310 HRM393310 IBI393310 ILE393310 IVA393310 JEW393310 JOS393310 JYO393310 KIK393310 KSG393310 LCC393310 LLY393310 LVU393310 MFQ393310 MPM393310 MZI393310 NJE393310 NTA393310 OCW393310 OMS393310 OWO393310 PGK393310 PQG393310 QAC393310 QJY393310 QTU393310 RDQ393310 RNM393310 RXI393310 SHE393310 SRA393310 TAW393310 TKS393310 TUO393310 UEK393310 UOG393310 UYC393310 VHY393310 VRU393310 WBQ393310 WLM393310 WVI393310 A458846 IW458846 SS458846 ACO458846 AMK458846 AWG458846 BGC458846 BPY458846 BZU458846 CJQ458846 CTM458846 DDI458846 DNE458846 DXA458846 EGW458846 EQS458846 FAO458846 FKK458846 FUG458846 GEC458846 GNY458846 GXU458846 HHQ458846 HRM458846 IBI458846 ILE458846 IVA458846 JEW458846 JOS458846 JYO458846 KIK458846 KSG458846 LCC458846 LLY458846 LVU458846 MFQ458846 MPM458846 MZI458846 NJE458846 NTA458846 OCW458846 OMS458846 OWO458846 PGK458846 PQG458846 QAC458846 QJY458846 QTU458846 RDQ458846 RNM458846 RXI458846 SHE458846 SRA458846 TAW458846 TKS458846 TUO458846 UEK458846 UOG458846 UYC458846 VHY458846 VRU458846 WBQ458846 WLM458846 WVI458846 A524382 IW524382 SS524382 ACO524382 AMK524382 AWG524382 BGC524382 BPY524382 BZU524382 CJQ524382 CTM524382 DDI524382 DNE524382 DXA524382 EGW524382 EQS524382 FAO524382 FKK524382 FUG524382 GEC524382 GNY524382 GXU524382 HHQ524382 HRM524382 IBI524382 ILE524382 IVA524382 JEW524382 JOS524382 JYO524382 KIK524382 KSG524382 LCC524382 LLY524382 LVU524382 MFQ524382 MPM524382 MZI524382 NJE524382 NTA524382 OCW524382 OMS524382 OWO524382 PGK524382 PQG524382 QAC524382 QJY524382 QTU524382 RDQ524382 RNM524382 RXI524382 SHE524382 SRA524382 TAW524382 TKS524382 TUO524382 UEK524382 UOG524382 UYC524382 VHY524382 VRU524382 WBQ524382 WLM524382 WVI524382 A589918 IW589918 SS589918 ACO589918 AMK589918 AWG589918 BGC589918 BPY589918 BZU589918 CJQ589918 CTM589918 DDI589918 DNE589918 DXA589918 EGW589918 EQS589918 FAO589918 FKK589918 FUG589918 GEC589918 GNY589918 GXU589918 HHQ589918 HRM589918 IBI589918 ILE589918 IVA589918 JEW589918 JOS589918 JYO589918 KIK589918 KSG589918 LCC589918 LLY589918 LVU589918 MFQ589918 MPM589918 MZI589918 NJE589918 NTA589918 OCW589918 OMS589918 OWO589918 PGK589918 PQG589918 QAC589918 QJY589918 QTU589918 RDQ589918 RNM589918 RXI589918 SHE589918 SRA589918 TAW589918 TKS589918 TUO589918 UEK589918 UOG589918 UYC589918 VHY589918 VRU589918 WBQ589918 WLM589918 WVI589918 A655454 IW655454 SS655454 ACO655454 AMK655454 AWG655454 BGC655454 BPY655454 BZU655454 CJQ655454 CTM655454 DDI655454 DNE655454 DXA655454 EGW655454 EQS655454 FAO655454 FKK655454 FUG655454 GEC655454 GNY655454 GXU655454 HHQ655454 HRM655454 IBI655454 ILE655454 IVA655454 JEW655454 JOS655454 JYO655454 KIK655454 KSG655454 LCC655454 LLY655454 LVU655454 MFQ655454 MPM655454 MZI655454 NJE655454 NTA655454 OCW655454 OMS655454 OWO655454 PGK655454 PQG655454 QAC655454 QJY655454 QTU655454 RDQ655454 RNM655454 RXI655454 SHE655454 SRA655454 TAW655454 TKS655454 TUO655454 UEK655454 UOG655454 UYC655454 VHY655454 VRU655454 WBQ655454 WLM655454 WVI655454 A720990 IW720990 SS720990 ACO720990 AMK720990 AWG720990 BGC720990 BPY720990 BZU720990 CJQ720990 CTM720990 DDI720990 DNE720990 DXA720990 EGW720990 EQS720990 FAO720990 FKK720990 FUG720990 GEC720990 GNY720990 GXU720990 HHQ720990 HRM720990 IBI720990 ILE720990 IVA720990 JEW720990 JOS720990 JYO720990 KIK720990 KSG720990 LCC720990 LLY720990 LVU720990 MFQ720990 MPM720990 MZI720990 NJE720990 NTA720990 OCW720990 OMS720990 OWO720990 PGK720990 PQG720990 QAC720990 QJY720990 QTU720990 RDQ720990 RNM720990 RXI720990 SHE720990 SRA720990 TAW720990 TKS720990 TUO720990 UEK720990 UOG720990 UYC720990 VHY720990 VRU720990 WBQ720990 WLM720990 WVI720990 A786526 IW786526 SS786526 ACO786526 AMK786526 AWG786526 BGC786526 BPY786526 BZU786526 CJQ786526 CTM786526 DDI786526 DNE786526 DXA786526 EGW786526 EQS786526 FAO786526 FKK786526 FUG786526 GEC786526 GNY786526 GXU786526 HHQ786526 HRM786526 IBI786526 ILE786526 IVA786526 JEW786526 JOS786526 JYO786526 KIK786526 KSG786526 LCC786526 LLY786526 LVU786526 MFQ786526 MPM786526 MZI786526 NJE786526 NTA786526 OCW786526 OMS786526 OWO786526 PGK786526 PQG786526 QAC786526 QJY786526 QTU786526 RDQ786526 RNM786526 RXI786526 SHE786526 SRA786526 TAW786526 TKS786526 TUO786526 UEK786526 UOG786526 UYC786526 VHY786526 VRU786526 WBQ786526 WLM786526 WVI786526 A852062 IW852062 SS852062 ACO852062 AMK852062 AWG852062 BGC852062 BPY852062 BZU852062 CJQ852062 CTM852062 DDI852062 DNE852062 DXA852062 EGW852062 EQS852062 FAO852062 FKK852062 FUG852062 GEC852062 GNY852062 GXU852062 HHQ852062 HRM852062 IBI852062 ILE852062 IVA852062 JEW852062 JOS852062 JYO852062 KIK852062 KSG852062 LCC852062 LLY852062 LVU852062 MFQ852062 MPM852062 MZI852062 NJE852062 NTA852062 OCW852062 OMS852062 OWO852062 PGK852062 PQG852062 QAC852062 QJY852062 QTU852062 RDQ852062 RNM852062 RXI852062 SHE852062 SRA852062 TAW852062 TKS852062 TUO852062 UEK852062 UOG852062 UYC852062 VHY852062 VRU852062 WBQ852062 WLM852062 WVI852062 A917598 IW917598 SS917598 ACO917598 AMK917598 AWG917598 BGC917598 BPY917598 BZU917598 CJQ917598 CTM917598 DDI917598 DNE917598 DXA917598 EGW917598 EQS917598 FAO917598 FKK917598 FUG917598 GEC917598 GNY917598 GXU917598 HHQ917598 HRM917598 IBI917598 ILE917598 IVA917598 JEW917598 JOS917598 JYO917598 KIK917598 KSG917598 LCC917598 LLY917598 LVU917598 MFQ917598 MPM917598 MZI917598 NJE917598 NTA917598 OCW917598 OMS917598 OWO917598 PGK917598 PQG917598 QAC917598 QJY917598 QTU917598 RDQ917598 RNM917598 RXI917598 SHE917598 SRA917598 TAW917598 TKS917598 TUO917598 UEK917598 UOG917598 UYC917598 VHY917598 VRU917598 WBQ917598 WLM917598 WVI917598 A983134 IW983134 SS983134 ACO983134 AMK983134 AWG983134 BGC983134 BPY983134 BZU983134 CJQ983134 CTM983134 DDI983134 DNE983134 DXA983134 EGW983134 EQS983134 FAO983134 FKK983134 FUG983134 GEC983134 GNY983134 GXU983134 HHQ983134 HRM983134 IBI983134 ILE983134 IVA983134 JEW983134 JOS983134 JYO983134 KIK983134 KSG983134 LCC983134 LLY983134 LVU983134 MFQ983134 MPM983134 MZI983134 NJE983134 NTA983134 OCW983134 OMS983134 OWO983134 PGK983134 PQG983134 QAC983134 QJY983134 QTU983134 RDQ983134 RNM983134 RXI983134 SHE983134 SRA983134 TAW983134 TKS983134 TUO983134 UEK983134 UOG983134 UYC983134 VHY983134 VRU983134 WBQ983134 WLM983134 WVI983134 A177:D181 IW177:IZ181 SS177:SV181 ACO177:ACR181 AMK177:AMN181 AWG177:AWJ181 BGC177:BGF181 BPY177:BQB181 BZU177:BZX181 CJQ177:CJT181 CTM177:CTP181 DDI177:DDL181 DNE177:DNH181 DXA177:DXD181 EGW177:EGZ181 EQS177:EQV181 FAO177:FAR181 FKK177:FKN181 FUG177:FUJ181 GEC177:GEF181 GNY177:GOB181 GXU177:GXX181 HHQ177:HHT181 HRM177:HRP181 IBI177:IBL181 ILE177:ILH181 IVA177:IVD181 JEW177:JEZ181 JOS177:JOV181 JYO177:JYR181 KIK177:KIN181 KSG177:KSJ181 LCC177:LCF181 LLY177:LMB181 LVU177:LVX181 MFQ177:MFT181 MPM177:MPP181 MZI177:MZL181 NJE177:NJH181 NTA177:NTD181 OCW177:OCZ181 OMS177:OMV181 OWO177:OWR181 PGK177:PGN181 PQG177:PQJ181 QAC177:QAF181 QJY177:QKB181 QTU177:QTX181 RDQ177:RDT181 RNM177:RNP181 RXI177:RXL181 SHE177:SHH181 SRA177:SRD181 TAW177:TAZ181 TKS177:TKV181 TUO177:TUR181 UEK177:UEN181 UOG177:UOJ181 UYC177:UYF181 VHY177:VIB181 VRU177:VRX181 WBQ177:WBT181 WLM177:WLP181 WVI177:WVL181 A65713:D65717 IW65713:IZ65717 SS65713:SV65717 ACO65713:ACR65717 AMK65713:AMN65717 AWG65713:AWJ65717 BGC65713:BGF65717 BPY65713:BQB65717 BZU65713:BZX65717 CJQ65713:CJT65717 CTM65713:CTP65717 DDI65713:DDL65717 DNE65713:DNH65717 DXA65713:DXD65717 EGW65713:EGZ65717 EQS65713:EQV65717 FAO65713:FAR65717 FKK65713:FKN65717 FUG65713:FUJ65717 GEC65713:GEF65717 GNY65713:GOB65717 GXU65713:GXX65717 HHQ65713:HHT65717 HRM65713:HRP65717 IBI65713:IBL65717 ILE65713:ILH65717 IVA65713:IVD65717 JEW65713:JEZ65717 JOS65713:JOV65717 JYO65713:JYR65717 KIK65713:KIN65717 KSG65713:KSJ65717 LCC65713:LCF65717 LLY65713:LMB65717 LVU65713:LVX65717 MFQ65713:MFT65717 MPM65713:MPP65717 MZI65713:MZL65717 NJE65713:NJH65717 NTA65713:NTD65717 OCW65713:OCZ65717 OMS65713:OMV65717 OWO65713:OWR65717 PGK65713:PGN65717 PQG65713:PQJ65717 QAC65713:QAF65717 QJY65713:QKB65717 QTU65713:QTX65717 RDQ65713:RDT65717 RNM65713:RNP65717 RXI65713:RXL65717 SHE65713:SHH65717 SRA65713:SRD65717 TAW65713:TAZ65717 TKS65713:TKV65717 TUO65713:TUR65717 UEK65713:UEN65717 UOG65713:UOJ65717 UYC65713:UYF65717 VHY65713:VIB65717 VRU65713:VRX65717 WBQ65713:WBT65717 WLM65713:WLP65717 WVI65713:WVL65717 A131249:D131253 IW131249:IZ131253 SS131249:SV131253 ACO131249:ACR131253 AMK131249:AMN131253 AWG131249:AWJ131253 BGC131249:BGF131253 BPY131249:BQB131253 BZU131249:BZX131253 CJQ131249:CJT131253 CTM131249:CTP131253 DDI131249:DDL131253 DNE131249:DNH131253 DXA131249:DXD131253 EGW131249:EGZ131253 EQS131249:EQV131253 FAO131249:FAR131253 FKK131249:FKN131253 FUG131249:FUJ131253 GEC131249:GEF131253 GNY131249:GOB131253 GXU131249:GXX131253 HHQ131249:HHT131253 HRM131249:HRP131253 IBI131249:IBL131253 ILE131249:ILH131253 IVA131249:IVD131253 JEW131249:JEZ131253 JOS131249:JOV131253 JYO131249:JYR131253 KIK131249:KIN131253 KSG131249:KSJ131253 LCC131249:LCF131253 LLY131249:LMB131253 LVU131249:LVX131253 MFQ131249:MFT131253 MPM131249:MPP131253 MZI131249:MZL131253 NJE131249:NJH131253 NTA131249:NTD131253 OCW131249:OCZ131253 OMS131249:OMV131253 OWO131249:OWR131253 PGK131249:PGN131253 PQG131249:PQJ131253 QAC131249:QAF131253 QJY131249:QKB131253 QTU131249:QTX131253 RDQ131249:RDT131253 RNM131249:RNP131253 RXI131249:RXL131253 SHE131249:SHH131253 SRA131249:SRD131253 TAW131249:TAZ131253 TKS131249:TKV131253 TUO131249:TUR131253 UEK131249:UEN131253 UOG131249:UOJ131253 UYC131249:UYF131253 VHY131249:VIB131253 VRU131249:VRX131253 WBQ131249:WBT131253 WLM131249:WLP131253 WVI131249:WVL131253 A196785:D196789 IW196785:IZ196789 SS196785:SV196789 ACO196785:ACR196789 AMK196785:AMN196789 AWG196785:AWJ196789 BGC196785:BGF196789 BPY196785:BQB196789 BZU196785:BZX196789 CJQ196785:CJT196789 CTM196785:CTP196789 DDI196785:DDL196789 DNE196785:DNH196789 DXA196785:DXD196789 EGW196785:EGZ196789 EQS196785:EQV196789 FAO196785:FAR196789 FKK196785:FKN196789 FUG196785:FUJ196789 GEC196785:GEF196789 GNY196785:GOB196789 GXU196785:GXX196789 HHQ196785:HHT196789 HRM196785:HRP196789 IBI196785:IBL196789 ILE196785:ILH196789 IVA196785:IVD196789 JEW196785:JEZ196789 JOS196785:JOV196789 JYO196785:JYR196789 KIK196785:KIN196789 KSG196785:KSJ196789 LCC196785:LCF196789 LLY196785:LMB196789 LVU196785:LVX196789 MFQ196785:MFT196789 MPM196785:MPP196789 MZI196785:MZL196789 NJE196785:NJH196789 NTA196785:NTD196789 OCW196785:OCZ196789 OMS196785:OMV196789 OWO196785:OWR196789 PGK196785:PGN196789 PQG196785:PQJ196789 QAC196785:QAF196789 QJY196785:QKB196789 QTU196785:QTX196789 RDQ196785:RDT196789 RNM196785:RNP196789 RXI196785:RXL196789 SHE196785:SHH196789 SRA196785:SRD196789 TAW196785:TAZ196789 TKS196785:TKV196789 TUO196785:TUR196789 UEK196785:UEN196789 UOG196785:UOJ196789 UYC196785:UYF196789 VHY196785:VIB196789 VRU196785:VRX196789 WBQ196785:WBT196789 WLM196785:WLP196789 WVI196785:WVL196789 A262321:D262325 IW262321:IZ262325 SS262321:SV262325 ACO262321:ACR262325 AMK262321:AMN262325 AWG262321:AWJ262325 BGC262321:BGF262325 BPY262321:BQB262325 BZU262321:BZX262325 CJQ262321:CJT262325 CTM262321:CTP262325 DDI262321:DDL262325 DNE262321:DNH262325 DXA262321:DXD262325 EGW262321:EGZ262325 EQS262321:EQV262325 FAO262321:FAR262325 FKK262321:FKN262325 FUG262321:FUJ262325 GEC262321:GEF262325 GNY262321:GOB262325 GXU262321:GXX262325 HHQ262321:HHT262325 HRM262321:HRP262325 IBI262321:IBL262325 ILE262321:ILH262325 IVA262321:IVD262325 JEW262321:JEZ262325 JOS262321:JOV262325 JYO262321:JYR262325 KIK262321:KIN262325 KSG262321:KSJ262325 LCC262321:LCF262325 LLY262321:LMB262325 LVU262321:LVX262325 MFQ262321:MFT262325 MPM262321:MPP262325 MZI262321:MZL262325 NJE262321:NJH262325 NTA262321:NTD262325 OCW262321:OCZ262325 OMS262321:OMV262325 OWO262321:OWR262325 PGK262321:PGN262325 PQG262321:PQJ262325 QAC262321:QAF262325 QJY262321:QKB262325 QTU262321:QTX262325 RDQ262321:RDT262325 RNM262321:RNP262325 RXI262321:RXL262325 SHE262321:SHH262325 SRA262321:SRD262325 TAW262321:TAZ262325 TKS262321:TKV262325 TUO262321:TUR262325 UEK262321:UEN262325 UOG262321:UOJ262325 UYC262321:UYF262325 VHY262321:VIB262325 VRU262321:VRX262325 WBQ262321:WBT262325 WLM262321:WLP262325 WVI262321:WVL262325 A327857:D327861 IW327857:IZ327861 SS327857:SV327861 ACO327857:ACR327861 AMK327857:AMN327861 AWG327857:AWJ327861 BGC327857:BGF327861 BPY327857:BQB327861 BZU327857:BZX327861 CJQ327857:CJT327861 CTM327857:CTP327861 DDI327857:DDL327861 DNE327857:DNH327861 DXA327857:DXD327861 EGW327857:EGZ327861 EQS327857:EQV327861 FAO327857:FAR327861 FKK327857:FKN327861 FUG327857:FUJ327861 GEC327857:GEF327861 GNY327857:GOB327861 GXU327857:GXX327861 HHQ327857:HHT327861 HRM327857:HRP327861 IBI327857:IBL327861 ILE327857:ILH327861 IVA327857:IVD327861 JEW327857:JEZ327861 JOS327857:JOV327861 JYO327857:JYR327861 KIK327857:KIN327861 KSG327857:KSJ327861 LCC327857:LCF327861 LLY327857:LMB327861 LVU327857:LVX327861 MFQ327857:MFT327861 MPM327857:MPP327861 MZI327857:MZL327861 NJE327857:NJH327861 NTA327857:NTD327861 OCW327857:OCZ327861 OMS327857:OMV327861 OWO327857:OWR327861 PGK327857:PGN327861 PQG327857:PQJ327861 QAC327857:QAF327861 QJY327857:QKB327861 QTU327857:QTX327861 RDQ327857:RDT327861 RNM327857:RNP327861 RXI327857:RXL327861 SHE327857:SHH327861 SRA327857:SRD327861 TAW327857:TAZ327861 TKS327857:TKV327861 TUO327857:TUR327861 UEK327857:UEN327861 UOG327857:UOJ327861 UYC327857:UYF327861 VHY327857:VIB327861 VRU327857:VRX327861 WBQ327857:WBT327861 WLM327857:WLP327861 WVI327857:WVL327861 A393393:D393397 IW393393:IZ393397 SS393393:SV393397 ACO393393:ACR393397 AMK393393:AMN393397 AWG393393:AWJ393397 BGC393393:BGF393397 BPY393393:BQB393397 BZU393393:BZX393397 CJQ393393:CJT393397 CTM393393:CTP393397 DDI393393:DDL393397 DNE393393:DNH393397 DXA393393:DXD393397 EGW393393:EGZ393397 EQS393393:EQV393397 FAO393393:FAR393397 FKK393393:FKN393397 FUG393393:FUJ393397 GEC393393:GEF393397 GNY393393:GOB393397 GXU393393:GXX393397 HHQ393393:HHT393397 HRM393393:HRP393397 IBI393393:IBL393397 ILE393393:ILH393397 IVA393393:IVD393397 JEW393393:JEZ393397 JOS393393:JOV393397 JYO393393:JYR393397 KIK393393:KIN393397 KSG393393:KSJ393397 LCC393393:LCF393397 LLY393393:LMB393397 LVU393393:LVX393397 MFQ393393:MFT393397 MPM393393:MPP393397 MZI393393:MZL393397 NJE393393:NJH393397 NTA393393:NTD393397 OCW393393:OCZ393397 OMS393393:OMV393397 OWO393393:OWR393397 PGK393393:PGN393397 PQG393393:PQJ393397 QAC393393:QAF393397 QJY393393:QKB393397 QTU393393:QTX393397 RDQ393393:RDT393397 RNM393393:RNP393397 RXI393393:RXL393397 SHE393393:SHH393397 SRA393393:SRD393397 TAW393393:TAZ393397 TKS393393:TKV393397 TUO393393:TUR393397 UEK393393:UEN393397 UOG393393:UOJ393397 UYC393393:UYF393397 VHY393393:VIB393397 VRU393393:VRX393397 WBQ393393:WBT393397 WLM393393:WLP393397 WVI393393:WVL393397 A458929:D458933 IW458929:IZ458933 SS458929:SV458933 ACO458929:ACR458933 AMK458929:AMN458933 AWG458929:AWJ458933 BGC458929:BGF458933 BPY458929:BQB458933 BZU458929:BZX458933 CJQ458929:CJT458933 CTM458929:CTP458933 DDI458929:DDL458933 DNE458929:DNH458933 DXA458929:DXD458933 EGW458929:EGZ458933 EQS458929:EQV458933 FAO458929:FAR458933 FKK458929:FKN458933 FUG458929:FUJ458933 GEC458929:GEF458933 GNY458929:GOB458933 GXU458929:GXX458933 HHQ458929:HHT458933 HRM458929:HRP458933 IBI458929:IBL458933 ILE458929:ILH458933 IVA458929:IVD458933 JEW458929:JEZ458933 JOS458929:JOV458933 JYO458929:JYR458933 KIK458929:KIN458933 KSG458929:KSJ458933 LCC458929:LCF458933 LLY458929:LMB458933 LVU458929:LVX458933 MFQ458929:MFT458933 MPM458929:MPP458933 MZI458929:MZL458933 NJE458929:NJH458933 NTA458929:NTD458933 OCW458929:OCZ458933 OMS458929:OMV458933 OWO458929:OWR458933 PGK458929:PGN458933 PQG458929:PQJ458933 QAC458929:QAF458933 QJY458929:QKB458933 QTU458929:QTX458933 RDQ458929:RDT458933 RNM458929:RNP458933 RXI458929:RXL458933 SHE458929:SHH458933 SRA458929:SRD458933 TAW458929:TAZ458933 TKS458929:TKV458933 TUO458929:TUR458933 UEK458929:UEN458933 UOG458929:UOJ458933 UYC458929:UYF458933 VHY458929:VIB458933 VRU458929:VRX458933 WBQ458929:WBT458933 WLM458929:WLP458933 WVI458929:WVL458933 A524465:D524469 IW524465:IZ524469 SS524465:SV524469 ACO524465:ACR524469 AMK524465:AMN524469 AWG524465:AWJ524469 BGC524465:BGF524469 BPY524465:BQB524469 BZU524465:BZX524469 CJQ524465:CJT524469 CTM524465:CTP524469 DDI524465:DDL524469 DNE524465:DNH524469 DXA524465:DXD524469 EGW524465:EGZ524469 EQS524465:EQV524469 FAO524465:FAR524469 FKK524465:FKN524469 FUG524465:FUJ524469 GEC524465:GEF524469 GNY524465:GOB524469 GXU524465:GXX524469 HHQ524465:HHT524469 HRM524465:HRP524469 IBI524465:IBL524469 ILE524465:ILH524469 IVA524465:IVD524469 JEW524465:JEZ524469 JOS524465:JOV524469 JYO524465:JYR524469 KIK524465:KIN524469 KSG524465:KSJ524469 LCC524465:LCF524469 LLY524465:LMB524469 LVU524465:LVX524469 MFQ524465:MFT524469 MPM524465:MPP524469 MZI524465:MZL524469 NJE524465:NJH524469 NTA524465:NTD524469 OCW524465:OCZ524469 OMS524465:OMV524469 OWO524465:OWR524469 PGK524465:PGN524469 PQG524465:PQJ524469 QAC524465:QAF524469 QJY524465:QKB524469 QTU524465:QTX524469 RDQ524465:RDT524469 RNM524465:RNP524469 RXI524465:RXL524469 SHE524465:SHH524469 SRA524465:SRD524469 TAW524465:TAZ524469 TKS524465:TKV524469 TUO524465:TUR524469 UEK524465:UEN524469 UOG524465:UOJ524469 UYC524465:UYF524469 VHY524465:VIB524469 VRU524465:VRX524469 WBQ524465:WBT524469 WLM524465:WLP524469 WVI524465:WVL524469 A590001:D590005 IW590001:IZ590005 SS590001:SV590005 ACO590001:ACR590005 AMK590001:AMN590005 AWG590001:AWJ590005 BGC590001:BGF590005 BPY590001:BQB590005 BZU590001:BZX590005 CJQ590001:CJT590005 CTM590001:CTP590005 DDI590001:DDL590005 DNE590001:DNH590005 DXA590001:DXD590005 EGW590001:EGZ590005 EQS590001:EQV590005 FAO590001:FAR590005 FKK590001:FKN590005 FUG590001:FUJ590005 GEC590001:GEF590005 GNY590001:GOB590005 GXU590001:GXX590005 HHQ590001:HHT590005 HRM590001:HRP590005 IBI590001:IBL590005 ILE590001:ILH590005 IVA590001:IVD590005 JEW590001:JEZ590005 JOS590001:JOV590005 JYO590001:JYR590005 KIK590001:KIN590005 KSG590001:KSJ590005 LCC590001:LCF590005 LLY590001:LMB590005 LVU590001:LVX590005 MFQ590001:MFT590005 MPM590001:MPP590005 MZI590001:MZL590005 NJE590001:NJH590005 NTA590001:NTD590005 OCW590001:OCZ590005 OMS590001:OMV590005 OWO590001:OWR590005 PGK590001:PGN590005 PQG590001:PQJ590005 QAC590001:QAF590005 QJY590001:QKB590005 QTU590001:QTX590005 RDQ590001:RDT590005 RNM590001:RNP590005 RXI590001:RXL590005 SHE590001:SHH590005 SRA590001:SRD590005 TAW590001:TAZ590005 TKS590001:TKV590005 TUO590001:TUR590005 UEK590001:UEN590005 UOG590001:UOJ590005 UYC590001:UYF590005 VHY590001:VIB590005 VRU590001:VRX590005 WBQ590001:WBT590005 WLM590001:WLP590005 WVI590001:WVL590005 A655537:D655541 IW655537:IZ655541 SS655537:SV655541 ACO655537:ACR655541 AMK655537:AMN655541 AWG655537:AWJ655541 BGC655537:BGF655541 BPY655537:BQB655541 BZU655537:BZX655541 CJQ655537:CJT655541 CTM655537:CTP655541 DDI655537:DDL655541 DNE655537:DNH655541 DXA655537:DXD655541 EGW655537:EGZ655541 EQS655537:EQV655541 FAO655537:FAR655541 FKK655537:FKN655541 FUG655537:FUJ655541 GEC655537:GEF655541 GNY655537:GOB655541 GXU655537:GXX655541 HHQ655537:HHT655541 HRM655537:HRP655541 IBI655537:IBL655541 ILE655537:ILH655541 IVA655537:IVD655541 JEW655537:JEZ655541 JOS655537:JOV655541 JYO655537:JYR655541 KIK655537:KIN655541 KSG655537:KSJ655541 LCC655537:LCF655541 LLY655537:LMB655541 LVU655537:LVX655541 MFQ655537:MFT655541 MPM655537:MPP655541 MZI655537:MZL655541 NJE655537:NJH655541 NTA655537:NTD655541 OCW655537:OCZ655541 OMS655537:OMV655541 OWO655537:OWR655541 PGK655537:PGN655541 PQG655537:PQJ655541 QAC655537:QAF655541 QJY655537:QKB655541 QTU655537:QTX655541 RDQ655537:RDT655541 RNM655537:RNP655541 RXI655537:RXL655541 SHE655537:SHH655541 SRA655537:SRD655541 TAW655537:TAZ655541 TKS655537:TKV655541 TUO655537:TUR655541 UEK655537:UEN655541 UOG655537:UOJ655541 UYC655537:UYF655541 VHY655537:VIB655541 VRU655537:VRX655541 WBQ655537:WBT655541 WLM655537:WLP655541 WVI655537:WVL655541 A721073:D721077 IW721073:IZ721077 SS721073:SV721077 ACO721073:ACR721077 AMK721073:AMN721077 AWG721073:AWJ721077 BGC721073:BGF721077 BPY721073:BQB721077 BZU721073:BZX721077 CJQ721073:CJT721077 CTM721073:CTP721077 DDI721073:DDL721077 DNE721073:DNH721077 DXA721073:DXD721077 EGW721073:EGZ721077 EQS721073:EQV721077 FAO721073:FAR721077 FKK721073:FKN721077 FUG721073:FUJ721077 GEC721073:GEF721077 GNY721073:GOB721077 GXU721073:GXX721077 HHQ721073:HHT721077 HRM721073:HRP721077 IBI721073:IBL721077 ILE721073:ILH721077 IVA721073:IVD721077 JEW721073:JEZ721077 JOS721073:JOV721077 JYO721073:JYR721077 KIK721073:KIN721077 KSG721073:KSJ721077 LCC721073:LCF721077 LLY721073:LMB721077 LVU721073:LVX721077 MFQ721073:MFT721077 MPM721073:MPP721077 MZI721073:MZL721077 NJE721073:NJH721077 NTA721073:NTD721077 OCW721073:OCZ721077 OMS721073:OMV721077 OWO721073:OWR721077 PGK721073:PGN721077 PQG721073:PQJ721077 QAC721073:QAF721077 QJY721073:QKB721077 QTU721073:QTX721077 RDQ721073:RDT721077 RNM721073:RNP721077 RXI721073:RXL721077 SHE721073:SHH721077 SRA721073:SRD721077 TAW721073:TAZ721077 TKS721073:TKV721077 TUO721073:TUR721077 UEK721073:UEN721077 UOG721073:UOJ721077 UYC721073:UYF721077 VHY721073:VIB721077 VRU721073:VRX721077 WBQ721073:WBT721077 WLM721073:WLP721077 WVI721073:WVL721077 A786609:D786613 IW786609:IZ786613 SS786609:SV786613 ACO786609:ACR786613 AMK786609:AMN786613 AWG786609:AWJ786613 BGC786609:BGF786613 BPY786609:BQB786613 BZU786609:BZX786613 CJQ786609:CJT786613 CTM786609:CTP786613 DDI786609:DDL786613 DNE786609:DNH786613 DXA786609:DXD786613 EGW786609:EGZ786613 EQS786609:EQV786613 FAO786609:FAR786613 FKK786609:FKN786613 FUG786609:FUJ786613 GEC786609:GEF786613 GNY786609:GOB786613 GXU786609:GXX786613 HHQ786609:HHT786613 HRM786609:HRP786613 IBI786609:IBL786613 ILE786609:ILH786613 IVA786609:IVD786613 JEW786609:JEZ786613 JOS786609:JOV786613 JYO786609:JYR786613 KIK786609:KIN786613 KSG786609:KSJ786613 LCC786609:LCF786613 LLY786609:LMB786613 LVU786609:LVX786613 MFQ786609:MFT786613 MPM786609:MPP786613 MZI786609:MZL786613 NJE786609:NJH786613 NTA786609:NTD786613 OCW786609:OCZ786613 OMS786609:OMV786613 OWO786609:OWR786613 PGK786609:PGN786613 PQG786609:PQJ786613 QAC786609:QAF786613 QJY786609:QKB786613 QTU786609:QTX786613 RDQ786609:RDT786613 RNM786609:RNP786613 RXI786609:RXL786613 SHE786609:SHH786613 SRA786609:SRD786613 TAW786609:TAZ786613 TKS786609:TKV786613 TUO786609:TUR786613 UEK786609:UEN786613 UOG786609:UOJ786613 UYC786609:UYF786613 VHY786609:VIB786613 VRU786609:VRX786613 WBQ786609:WBT786613 WLM786609:WLP786613 WVI786609:WVL786613 A852145:D852149 IW852145:IZ852149 SS852145:SV852149 ACO852145:ACR852149 AMK852145:AMN852149 AWG852145:AWJ852149 BGC852145:BGF852149 BPY852145:BQB852149 BZU852145:BZX852149 CJQ852145:CJT852149 CTM852145:CTP852149 DDI852145:DDL852149 DNE852145:DNH852149 DXA852145:DXD852149 EGW852145:EGZ852149 EQS852145:EQV852149 FAO852145:FAR852149 FKK852145:FKN852149 FUG852145:FUJ852149 GEC852145:GEF852149 GNY852145:GOB852149 GXU852145:GXX852149 HHQ852145:HHT852149 HRM852145:HRP852149 IBI852145:IBL852149 ILE852145:ILH852149 IVA852145:IVD852149 JEW852145:JEZ852149 JOS852145:JOV852149 JYO852145:JYR852149 KIK852145:KIN852149 KSG852145:KSJ852149 LCC852145:LCF852149 LLY852145:LMB852149 LVU852145:LVX852149 MFQ852145:MFT852149 MPM852145:MPP852149 MZI852145:MZL852149 NJE852145:NJH852149 NTA852145:NTD852149 OCW852145:OCZ852149 OMS852145:OMV852149 OWO852145:OWR852149 PGK852145:PGN852149 PQG852145:PQJ852149 QAC852145:QAF852149 QJY852145:QKB852149 QTU852145:QTX852149 RDQ852145:RDT852149 RNM852145:RNP852149 RXI852145:RXL852149 SHE852145:SHH852149 SRA852145:SRD852149 TAW852145:TAZ852149 TKS852145:TKV852149 TUO852145:TUR852149 UEK852145:UEN852149 UOG852145:UOJ852149 UYC852145:UYF852149 VHY852145:VIB852149 VRU852145:VRX852149 WBQ852145:WBT852149 WLM852145:WLP852149 WVI852145:WVL852149 A917681:D917685 IW917681:IZ917685 SS917681:SV917685 ACO917681:ACR917685 AMK917681:AMN917685 AWG917681:AWJ917685 BGC917681:BGF917685 BPY917681:BQB917685 BZU917681:BZX917685 CJQ917681:CJT917685 CTM917681:CTP917685 DDI917681:DDL917685 DNE917681:DNH917685 DXA917681:DXD917685 EGW917681:EGZ917685 EQS917681:EQV917685 FAO917681:FAR917685 FKK917681:FKN917685 FUG917681:FUJ917685 GEC917681:GEF917685 GNY917681:GOB917685 GXU917681:GXX917685 HHQ917681:HHT917685 HRM917681:HRP917685 IBI917681:IBL917685 ILE917681:ILH917685 IVA917681:IVD917685 JEW917681:JEZ917685 JOS917681:JOV917685 JYO917681:JYR917685 KIK917681:KIN917685 KSG917681:KSJ917685 LCC917681:LCF917685 LLY917681:LMB917685 LVU917681:LVX917685 MFQ917681:MFT917685 MPM917681:MPP917685 MZI917681:MZL917685 NJE917681:NJH917685 NTA917681:NTD917685 OCW917681:OCZ917685 OMS917681:OMV917685 OWO917681:OWR917685 PGK917681:PGN917685 PQG917681:PQJ917685 QAC917681:QAF917685 QJY917681:QKB917685 QTU917681:QTX917685 RDQ917681:RDT917685 RNM917681:RNP917685 RXI917681:RXL917685 SHE917681:SHH917685 SRA917681:SRD917685 TAW917681:TAZ917685 TKS917681:TKV917685 TUO917681:TUR917685 UEK917681:UEN917685 UOG917681:UOJ917685 UYC917681:UYF917685 VHY917681:VIB917685 VRU917681:VRX917685 WBQ917681:WBT917685 WLM917681:WLP917685 WVI917681:WVL917685 A983217:D983221 IW983217:IZ983221 SS983217:SV983221 ACO983217:ACR983221 AMK983217:AMN983221 AWG983217:AWJ983221 BGC983217:BGF983221 BPY983217:BQB983221 BZU983217:BZX983221 CJQ983217:CJT983221 CTM983217:CTP983221 DDI983217:DDL983221 DNE983217:DNH983221 DXA983217:DXD983221 EGW983217:EGZ983221 EQS983217:EQV983221 FAO983217:FAR983221 FKK983217:FKN983221 FUG983217:FUJ983221 GEC983217:GEF983221 GNY983217:GOB983221 GXU983217:GXX983221 HHQ983217:HHT983221 HRM983217:HRP983221 IBI983217:IBL983221 ILE983217:ILH983221 IVA983217:IVD983221 JEW983217:JEZ983221 JOS983217:JOV983221 JYO983217:JYR983221 KIK983217:KIN983221 KSG983217:KSJ983221 LCC983217:LCF983221 LLY983217:LMB983221 LVU983217:LVX983221 MFQ983217:MFT983221 MPM983217:MPP983221 MZI983217:MZL983221 NJE983217:NJH983221 NTA983217:NTD983221 OCW983217:OCZ983221 OMS983217:OMV983221 OWO983217:OWR983221 PGK983217:PGN983221 PQG983217:PQJ983221 QAC983217:QAF983221 QJY983217:QKB983221 QTU983217:QTX983221 RDQ983217:RDT983221 RNM983217:RNP983221 RXI983217:RXL983221 SHE983217:SHH983221 SRA983217:SRD983221 TAW983217:TAZ983221 TKS983217:TKV983221 TUO983217:TUR983221 UEK983217:UEN983221 UOG983217:UOJ983221 UYC983217:UYF983221 VHY983217:VIB983221 VRU983217:VRX983221 WBQ983217:WBT983221 WLM983217:WLP983221 WVI983217:WVL983221"/>
    <dataValidation type="whole" allowBlank="1" showInputMessage="1" showErrorMessage="1" errorTitle="Error" error="Por favor ingrese números enteros" sqref="B1:B63 IX1:IX63 ST1:ST63 ACP1:ACP63 AML1:AML63 AWH1:AWH63 BGD1:BGD63 BPZ1:BPZ63 BZV1:BZV63 CJR1:CJR63 CTN1:CTN63 DDJ1:DDJ63 DNF1:DNF63 DXB1:DXB63 EGX1:EGX63 EQT1:EQT63 FAP1:FAP63 FKL1:FKL63 FUH1:FUH63 GED1:GED63 GNZ1:GNZ63 GXV1:GXV63 HHR1:HHR63 HRN1:HRN63 IBJ1:IBJ63 ILF1:ILF63 IVB1:IVB63 JEX1:JEX63 JOT1:JOT63 JYP1:JYP63 KIL1:KIL63 KSH1:KSH63 LCD1:LCD63 LLZ1:LLZ63 LVV1:LVV63 MFR1:MFR63 MPN1:MPN63 MZJ1:MZJ63 NJF1:NJF63 NTB1:NTB63 OCX1:OCX63 OMT1:OMT63 OWP1:OWP63 PGL1:PGL63 PQH1:PQH63 QAD1:QAD63 QJZ1:QJZ63 QTV1:QTV63 RDR1:RDR63 RNN1:RNN63 RXJ1:RXJ63 SHF1:SHF63 SRB1:SRB63 TAX1:TAX63 TKT1:TKT63 TUP1:TUP63 UEL1:UEL63 UOH1:UOH63 UYD1:UYD63 VHZ1:VHZ63 VRV1:VRV63 WBR1:WBR63 WLN1:WLN63 WVJ1:WVJ63 B65537:B65599 IX65537:IX65599 ST65537:ST65599 ACP65537:ACP65599 AML65537:AML65599 AWH65537:AWH65599 BGD65537:BGD65599 BPZ65537:BPZ65599 BZV65537:BZV65599 CJR65537:CJR65599 CTN65537:CTN65599 DDJ65537:DDJ65599 DNF65537:DNF65599 DXB65537:DXB65599 EGX65537:EGX65599 EQT65537:EQT65599 FAP65537:FAP65599 FKL65537:FKL65599 FUH65537:FUH65599 GED65537:GED65599 GNZ65537:GNZ65599 GXV65537:GXV65599 HHR65537:HHR65599 HRN65537:HRN65599 IBJ65537:IBJ65599 ILF65537:ILF65599 IVB65537:IVB65599 JEX65537:JEX65599 JOT65537:JOT65599 JYP65537:JYP65599 KIL65537:KIL65599 KSH65537:KSH65599 LCD65537:LCD65599 LLZ65537:LLZ65599 LVV65537:LVV65599 MFR65537:MFR65599 MPN65537:MPN65599 MZJ65537:MZJ65599 NJF65537:NJF65599 NTB65537:NTB65599 OCX65537:OCX65599 OMT65537:OMT65599 OWP65537:OWP65599 PGL65537:PGL65599 PQH65537:PQH65599 QAD65537:QAD65599 QJZ65537:QJZ65599 QTV65537:QTV65599 RDR65537:RDR65599 RNN65537:RNN65599 RXJ65537:RXJ65599 SHF65537:SHF65599 SRB65537:SRB65599 TAX65537:TAX65599 TKT65537:TKT65599 TUP65537:TUP65599 UEL65537:UEL65599 UOH65537:UOH65599 UYD65537:UYD65599 VHZ65537:VHZ65599 VRV65537:VRV65599 WBR65537:WBR65599 WLN65537:WLN65599 WVJ65537:WVJ65599 B131073:B131135 IX131073:IX131135 ST131073:ST131135 ACP131073:ACP131135 AML131073:AML131135 AWH131073:AWH131135 BGD131073:BGD131135 BPZ131073:BPZ131135 BZV131073:BZV131135 CJR131073:CJR131135 CTN131073:CTN131135 DDJ131073:DDJ131135 DNF131073:DNF131135 DXB131073:DXB131135 EGX131073:EGX131135 EQT131073:EQT131135 FAP131073:FAP131135 FKL131073:FKL131135 FUH131073:FUH131135 GED131073:GED131135 GNZ131073:GNZ131135 GXV131073:GXV131135 HHR131073:HHR131135 HRN131073:HRN131135 IBJ131073:IBJ131135 ILF131073:ILF131135 IVB131073:IVB131135 JEX131073:JEX131135 JOT131073:JOT131135 JYP131073:JYP131135 KIL131073:KIL131135 KSH131073:KSH131135 LCD131073:LCD131135 LLZ131073:LLZ131135 LVV131073:LVV131135 MFR131073:MFR131135 MPN131073:MPN131135 MZJ131073:MZJ131135 NJF131073:NJF131135 NTB131073:NTB131135 OCX131073:OCX131135 OMT131073:OMT131135 OWP131073:OWP131135 PGL131073:PGL131135 PQH131073:PQH131135 QAD131073:QAD131135 QJZ131073:QJZ131135 QTV131073:QTV131135 RDR131073:RDR131135 RNN131073:RNN131135 RXJ131073:RXJ131135 SHF131073:SHF131135 SRB131073:SRB131135 TAX131073:TAX131135 TKT131073:TKT131135 TUP131073:TUP131135 UEL131073:UEL131135 UOH131073:UOH131135 UYD131073:UYD131135 VHZ131073:VHZ131135 VRV131073:VRV131135 WBR131073:WBR131135 WLN131073:WLN131135 WVJ131073:WVJ131135 B196609:B196671 IX196609:IX196671 ST196609:ST196671 ACP196609:ACP196671 AML196609:AML196671 AWH196609:AWH196671 BGD196609:BGD196671 BPZ196609:BPZ196671 BZV196609:BZV196671 CJR196609:CJR196671 CTN196609:CTN196671 DDJ196609:DDJ196671 DNF196609:DNF196671 DXB196609:DXB196671 EGX196609:EGX196671 EQT196609:EQT196671 FAP196609:FAP196671 FKL196609:FKL196671 FUH196609:FUH196671 GED196609:GED196671 GNZ196609:GNZ196671 GXV196609:GXV196671 HHR196609:HHR196671 HRN196609:HRN196671 IBJ196609:IBJ196671 ILF196609:ILF196671 IVB196609:IVB196671 JEX196609:JEX196671 JOT196609:JOT196671 JYP196609:JYP196671 KIL196609:KIL196671 KSH196609:KSH196671 LCD196609:LCD196671 LLZ196609:LLZ196671 LVV196609:LVV196671 MFR196609:MFR196671 MPN196609:MPN196671 MZJ196609:MZJ196671 NJF196609:NJF196671 NTB196609:NTB196671 OCX196609:OCX196671 OMT196609:OMT196671 OWP196609:OWP196671 PGL196609:PGL196671 PQH196609:PQH196671 QAD196609:QAD196671 QJZ196609:QJZ196671 QTV196609:QTV196671 RDR196609:RDR196671 RNN196609:RNN196671 RXJ196609:RXJ196671 SHF196609:SHF196671 SRB196609:SRB196671 TAX196609:TAX196671 TKT196609:TKT196671 TUP196609:TUP196671 UEL196609:UEL196671 UOH196609:UOH196671 UYD196609:UYD196671 VHZ196609:VHZ196671 VRV196609:VRV196671 WBR196609:WBR196671 WLN196609:WLN196671 WVJ196609:WVJ196671 B262145:B262207 IX262145:IX262207 ST262145:ST262207 ACP262145:ACP262207 AML262145:AML262207 AWH262145:AWH262207 BGD262145:BGD262207 BPZ262145:BPZ262207 BZV262145:BZV262207 CJR262145:CJR262207 CTN262145:CTN262207 DDJ262145:DDJ262207 DNF262145:DNF262207 DXB262145:DXB262207 EGX262145:EGX262207 EQT262145:EQT262207 FAP262145:FAP262207 FKL262145:FKL262207 FUH262145:FUH262207 GED262145:GED262207 GNZ262145:GNZ262207 GXV262145:GXV262207 HHR262145:HHR262207 HRN262145:HRN262207 IBJ262145:IBJ262207 ILF262145:ILF262207 IVB262145:IVB262207 JEX262145:JEX262207 JOT262145:JOT262207 JYP262145:JYP262207 KIL262145:KIL262207 KSH262145:KSH262207 LCD262145:LCD262207 LLZ262145:LLZ262207 LVV262145:LVV262207 MFR262145:MFR262207 MPN262145:MPN262207 MZJ262145:MZJ262207 NJF262145:NJF262207 NTB262145:NTB262207 OCX262145:OCX262207 OMT262145:OMT262207 OWP262145:OWP262207 PGL262145:PGL262207 PQH262145:PQH262207 QAD262145:QAD262207 QJZ262145:QJZ262207 QTV262145:QTV262207 RDR262145:RDR262207 RNN262145:RNN262207 RXJ262145:RXJ262207 SHF262145:SHF262207 SRB262145:SRB262207 TAX262145:TAX262207 TKT262145:TKT262207 TUP262145:TUP262207 UEL262145:UEL262207 UOH262145:UOH262207 UYD262145:UYD262207 VHZ262145:VHZ262207 VRV262145:VRV262207 WBR262145:WBR262207 WLN262145:WLN262207 WVJ262145:WVJ262207 B327681:B327743 IX327681:IX327743 ST327681:ST327743 ACP327681:ACP327743 AML327681:AML327743 AWH327681:AWH327743 BGD327681:BGD327743 BPZ327681:BPZ327743 BZV327681:BZV327743 CJR327681:CJR327743 CTN327681:CTN327743 DDJ327681:DDJ327743 DNF327681:DNF327743 DXB327681:DXB327743 EGX327681:EGX327743 EQT327681:EQT327743 FAP327681:FAP327743 FKL327681:FKL327743 FUH327681:FUH327743 GED327681:GED327743 GNZ327681:GNZ327743 GXV327681:GXV327743 HHR327681:HHR327743 HRN327681:HRN327743 IBJ327681:IBJ327743 ILF327681:ILF327743 IVB327681:IVB327743 JEX327681:JEX327743 JOT327681:JOT327743 JYP327681:JYP327743 KIL327681:KIL327743 KSH327681:KSH327743 LCD327681:LCD327743 LLZ327681:LLZ327743 LVV327681:LVV327743 MFR327681:MFR327743 MPN327681:MPN327743 MZJ327681:MZJ327743 NJF327681:NJF327743 NTB327681:NTB327743 OCX327681:OCX327743 OMT327681:OMT327743 OWP327681:OWP327743 PGL327681:PGL327743 PQH327681:PQH327743 QAD327681:QAD327743 QJZ327681:QJZ327743 QTV327681:QTV327743 RDR327681:RDR327743 RNN327681:RNN327743 RXJ327681:RXJ327743 SHF327681:SHF327743 SRB327681:SRB327743 TAX327681:TAX327743 TKT327681:TKT327743 TUP327681:TUP327743 UEL327681:UEL327743 UOH327681:UOH327743 UYD327681:UYD327743 VHZ327681:VHZ327743 VRV327681:VRV327743 WBR327681:WBR327743 WLN327681:WLN327743 WVJ327681:WVJ327743 B393217:B393279 IX393217:IX393279 ST393217:ST393279 ACP393217:ACP393279 AML393217:AML393279 AWH393217:AWH393279 BGD393217:BGD393279 BPZ393217:BPZ393279 BZV393217:BZV393279 CJR393217:CJR393279 CTN393217:CTN393279 DDJ393217:DDJ393279 DNF393217:DNF393279 DXB393217:DXB393279 EGX393217:EGX393279 EQT393217:EQT393279 FAP393217:FAP393279 FKL393217:FKL393279 FUH393217:FUH393279 GED393217:GED393279 GNZ393217:GNZ393279 GXV393217:GXV393279 HHR393217:HHR393279 HRN393217:HRN393279 IBJ393217:IBJ393279 ILF393217:ILF393279 IVB393217:IVB393279 JEX393217:JEX393279 JOT393217:JOT393279 JYP393217:JYP393279 KIL393217:KIL393279 KSH393217:KSH393279 LCD393217:LCD393279 LLZ393217:LLZ393279 LVV393217:LVV393279 MFR393217:MFR393279 MPN393217:MPN393279 MZJ393217:MZJ393279 NJF393217:NJF393279 NTB393217:NTB393279 OCX393217:OCX393279 OMT393217:OMT393279 OWP393217:OWP393279 PGL393217:PGL393279 PQH393217:PQH393279 QAD393217:QAD393279 QJZ393217:QJZ393279 QTV393217:QTV393279 RDR393217:RDR393279 RNN393217:RNN393279 RXJ393217:RXJ393279 SHF393217:SHF393279 SRB393217:SRB393279 TAX393217:TAX393279 TKT393217:TKT393279 TUP393217:TUP393279 UEL393217:UEL393279 UOH393217:UOH393279 UYD393217:UYD393279 VHZ393217:VHZ393279 VRV393217:VRV393279 WBR393217:WBR393279 WLN393217:WLN393279 WVJ393217:WVJ393279 B458753:B458815 IX458753:IX458815 ST458753:ST458815 ACP458753:ACP458815 AML458753:AML458815 AWH458753:AWH458815 BGD458753:BGD458815 BPZ458753:BPZ458815 BZV458753:BZV458815 CJR458753:CJR458815 CTN458753:CTN458815 DDJ458753:DDJ458815 DNF458753:DNF458815 DXB458753:DXB458815 EGX458753:EGX458815 EQT458753:EQT458815 FAP458753:FAP458815 FKL458753:FKL458815 FUH458753:FUH458815 GED458753:GED458815 GNZ458753:GNZ458815 GXV458753:GXV458815 HHR458753:HHR458815 HRN458753:HRN458815 IBJ458753:IBJ458815 ILF458753:ILF458815 IVB458753:IVB458815 JEX458753:JEX458815 JOT458753:JOT458815 JYP458753:JYP458815 KIL458753:KIL458815 KSH458753:KSH458815 LCD458753:LCD458815 LLZ458753:LLZ458815 LVV458753:LVV458815 MFR458753:MFR458815 MPN458753:MPN458815 MZJ458753:MZJ458815 NJF458753:NJF458815 NTB458753:NTB458815 OCX458753:OCX458815 OMT458753:OMT458815 OWP458753:OWP458815 PGL458753:PGL458815 PQH458753:PQH458815 QAD458753:QAD458815 QJZ458753:QJZ458815 QTV458753:QTV458815 RDR458753:RDR458815 RNN458753:RNN458815 RXJ458753:RXJ458815 SHF458753:SHF458815 SRB458753:SRB458815 TAX458753:TAX458815 TKT458753:TKT458815 TUP458753:TUP458815 UEL458753:UEL458815 UOH458753:UOH458815 UYD458753:UYD458815 VHZ458753:VHZ458815 VRV458753:VRV458815 WBR458753:WBR458815 WLN458753:WLN458815 WVJ458753:WVJ458815 B524289:B524351 IX524289:IX524351 ST524289:ST524351 ACP524289:ACP524351 AML524289:AML524351 AWH524289:AWH524351 BGD524289:BGD524351 BPZ524289:BPZ524351 BZV524289:BZV524351 CJR524289:CJR524351 CTN524289:CTN524351 DDJ524289:DDJ524351 DNF524289:DNF524351 DXB524289:DXB524351 EGX524289:EGX524351 EQT524289:EQT524351 FAP524289:FAP524351 FKL524289:FKL524351 FUH524289:FUH524351 GED524289:GED524351 GNZ524289:GNZ524351 GXV524289:GXV524351 HHR524289:HHR524351 HRN524289:HRN524351 IBJ524289:IBJ524351 ILF524289:ILF524351 IVB524289:IVB524351 JEX524289:JEX524351 JOT524289:JOT524351 JYP524289:JYP524351 KIL524289:KIL524351 KSH524289:KSH524351 LCD524289:LCD524351 LLZ524289:LLZ524351 LVV524289:LVV524351 MFR524289:MFR524351 MPN524289:MPN524351 MZJ524289:MZJ524351 NJF524289:NJF524351 NTB524289:NTB524351 OCX524289:OCX524351 OMT524289:OMT524351 OWP524289:OWP524351 PGL524289:PGL524351 PQH524289:PQH524351 QAD524289:QAD524351 QJZ524289:QJZ524351 QTV524289:QTV524351 RDR524289:RDR524351 RNN524289:RNN524351 RXJ524289:RXJ524351 SHF524289:SHF524351 SRB524289:SRB524351 TAX524289:TAX524351 TKT524289:TKT524351 TUP524289:TUP524351 UEL524289:UEL524351 UOH524289:UOH524351 UYD524289:UYD524351 VHZ524289:VHZ524351 VRV524289:VRV524351 WBR524289:WBR524351 WLN524289:WLN524351 WVJ524289:WVJ524351 B589825:B589887 IX589825:IX589887 ST589825:ST589887 ACP589825:ACP589887 AML589825:AML589887 AWH589825:AWH589887 BGD589825:BGD589887 BPZ589825:BPZ589887 BZV589825:BZV589887 CJR589825:CJR589887 CTN589825:CTN589887 DDJ589825:DDJ589887 DNF589825:DNF589887 DXB589825:DXB589887 EGX589825:EGX589887 EQT589825:EQT589887 FAP589825:FAP589887 FKL589825:FKL589887 FUH589825:FUH589887 GED589825:GED589887 GNZ589825:GNZ589887 GXV589825:GXV589887 HHR589825:HHR589887 HRN589825:HRN589887 IBJ589825:IBJ589887 ILF589825:ILF589887 IVB589825:IVB589887 JEX589825:JEX589887 JOT589825:JOT589887 JYP589825:JYP589887 KIL589825:KIL589887 KSH589825:KSH589887 LCD589825:LCD589887 LLZ589825:LLZ589887 LVV589825:LVV589887 MFR589825:MFR589887 MPN589825:MPN589887 MZJ589825:MZJ589887 NJF589825:NJF589887 NTB589825:NTB589887 OCX589825:OCX589887 OMT589825:OMT589887 OWP589825:OWP589887 PGL589825:PGL589887 PQH589825:PQH589887 QAD589825:QAD589887 QJZ589825:QJZ589887 QTV589825:QTV589887 RDR589825:RDR589887 RNN589825:RNN589887 RXJ589825:RXJ589887 SHF589825:SHF589887 SRB589825:SRB589887 TAX589825:TAX589887 TKT589825:TKT589887 TUP589825:TUP589887 UEL589825:UEL589887 UOH589825:UOH589887 UYD589825:UYD589887 VHZ589825:VHZ589887 VRV589825:VRV589887 WBR589825:WBR589887 WLN589825:WLN589887 WVJ589825:WVJ589887 B655361:B655423 IX655361:IX655423 ST655361:ST655423 ACP655361:ACP655423 AML655361:AML655423 AWH655361:AWH655423 BGD655361:BGD655423 BPZ655361:BPZ655423 BZV655361:BZV655423 CJR655361:CJR655423 CTN655361:CTN655423 DDJ655361:DDJ655423 DNF655361:DNF655423 DXB655361:DXB655423 EGX655361:EGX655423 EQT655361:EQT655423 FAP655361:FAP655423 FKL655361:FKL655423 FUH655361:FUH655423 GED655361:GED655423 GNZ655361:GNZ655423 GXV655361:GXV655423 HHR655361:HHR655423 HRN655361:HRN655423 IBJ655361:IBJ655423 ILF655361:ILF655423 IVB655361:IVB655423 JEX655361:JEX655423 JOT655361:JOT655423 JYP655361:JYP655423 KIL655361:KIL655423 KSH655361:KSH655423 LCD655361:LCD655423 LLZ655361:LLZ655423 LVV655361:LVV655423 MFR655361:MFR655423 MPN655361:MPN655423 MZJ655361:MZJ655423 NJF655361:NJF655423 NTB655361:NTB655423 OCX655361:OCX655423 OMT655361:OMT655423 OWP655361:OWP655423 PGL655361:PGL655423 PQH655361:PQH655423 QAD655361:QAD655423 QJZ655361:QJZ655423 QTV655361:QTV655423 RDR655361:RDR655423 RNN655361:RNN655423 RXJ655361:RXJ655423 SHF655361:SHF655423 SRB655361:SRB655423 TAX655361:TAX655423 TKT655361:TKT655423 TUP655361:TUP655423 UEL655361:UEL655423 UOH655361:UOH655423 UYD655361:UYD655423 VHZ655361:VHZ655423 VRV655361:VRV655423 WBR655361:WBR655423 WLN655361:WLN655423 WVJ655361:WVJ655423 B720897:B720959 IX720897:IX720959 ST720897:ST720959 ACP720897:ACP720959 AML720897:AML720959 AWH720897:AWH720959 BGD720897:BGD720959 BPZ720897:BPZ720959 BZV720897:BZV720959 CJR720897:CJR720959 CTN720897:CTN720959 DDJ720897:DDJ720959 DNF720897:DNF720959 DXB720897:DXB720959 EGX720897:EGX720959 EQT720897:EQT720959 FAP720897:FAP720959 FKL720897:FKL720959 FUH720897:FUH720959 GED720897:GED720959 GNZ720897:GNZ720959 GXV720897:GXV720959 HHR720897:HHR720959 HRN720897:HRN720959 IBJ720897:IBJ720959 ILF720897:ILF720959 IVB720897:IVB720959 JEX720897:JEX720959 JOT720897:JOT720959 JYP720897:JYP720959 KIL720897:KIL720959 KSH720897:KSH720959 LCD720897:LCD720959 LLZ720897:LLZ720959 LVV720897:LVV720959 MFR720897:MFR720959 MPN720897:MPN720959 MZJ720897:MZJ720959 NJF720897:NJF720959 NTB720897:NTB720959 OCX720897:OCX720959 OMT720897:OMT720959 OWP720897:OWP720959 PGL720897:PGL720959 PQH720897:PQH720959 QAD720897:QAD720959 QJZ720897:QJZ720959 QTV720897:QTV720959 RDR720897:RDR720959 RNN720897:RNN720959 RXJ720897:RXJ720959 SHF720897:SHF720959 SRB720897:SRB720959 TAX720897:TAX720959 TKT720897:TKT720959 TUP720897:TUP720959 UEL720897:UEL720959 UOH720897:UOH720959 UYD720897:UYD720959 VHZ720897:VHZ720959 VRV720897:VRV720959 WBR720897:WBR720959 WLN720897:WLN720959 WVJ720897:WVJ720959 B786433:B786495 IX786433:IX786495 ST786433:ST786495 ACP786433:ACP786495 AML786433:AML786495 AWH786433:AWH786495 BGD786433:BGD786495 BPZ786433:BPZ786495 BZV786433:BZV786495 CJR786433:CJR786495 CTN786433:CTN786495 DDJ786433:DDJ786495 DNF786433:DNF786495 DXB786433:DXB786495 EGX786433:EGX786495 EQT786433:EQT786495 FAP786433:FAP786495 FKL786433:FKL786495 FUH786433:FUH786495 GED786433:GED786495 GNZ786433:GNZ786495 GXV786433:GXV786495 HHR786433:HHR786495 HRN786433:HRN786495 IBJ786433:IBJ786495 ILF786433:ILF786495 IVB786433:IVB786495 JEX786433:JEX786495 JOT786433:JOT786495 JYP786433:JYP786495 KIL786433:KIL786495 KSH786433:KSH786495 LCD786433:LCD786495 LLZ786433:LLZ786495 LVV786433:LVV786495 MFR786433:MFR786495 MPN786433:MPN786495 MZJ786433:MZJ786495 NJF786433:NJF786495 NTB786433:NTB786495 OCX786433:OCX786495 OMT786433:OMT786495 OWP786433:OWP786495 PGL786433:PGL786495 PQH786433:PQH786495 QAD786433:QAD786495 QJZ786433:QJZ786495 QTV786433:QTV786495 RDR786433:RDR786495 RNN786433:RNN786495 RXJ786433:RXJ786495 SHF786433:SHF786495 SRB786433:SRB786495 TAX786433:TAX786495 TKT786433:TKT786495 TUP786433:TUP786495 UEL786433:UEL786495 UOH786433:UOH786495 UYD786433:UYD786495 VHZ786433:VHZ786495 VRV786433:VRV786495 WBR786433:WBR786495 WLN786433:WLN786495 WVJ786433:WVJ786495 B851969:B852031 IX851969:IX852031 ST851969:ST852031 ACP851969:ACP852031 AML851969:AML852031 AWH851969:AWH852031 BGD851969:BGD852031 BPZ851969:BPZ852031 BZV851969:BZV852031 CJR851969:CJR852031 CTN851969:CTN852031 DDJ851969:DDJ852031 DNF851969:DNF852031 DXB851969:DXB852031 EGX851969:EGX852031 EQT851969:EQT852031 FAP851969:FAP852031 FKL851969:FKL852031 FUH851969:FUH852031 GED851969:GED852031 GNZ851969:GNZ852031 GXV851969:GXV852031 HHR851969:HHR852031 HRN851969:HRN852031 IBJ851969:IBJ852031 ILF851969:ILF852031 IVB851969:IVB852031 JEX851969:JEX852031 JOT851969:JOT852031 JYP851969:JYP852031 KIL851969:KIL852031 KSH851969:KSH852031 LCD851969:LCD852031 LLZ851969:LLZ852031 LVV851969:LVV852031 MFR851969:MFR852031 MPN851969:MPN852031 MZJ851969:MZJ852031 NJF851969:NJF852031 NTB851969:NTB852031 OCX851969:OCX852031 OMT851969:OMT852031 OWP851969:OWP852031 PGL851969:PGL852031 PQH851969:PQH852031 QAD851969:QAD852031 QJZ851969:QJZ852031 QTV851969:QTV852031 RDR851969:RDR852031 RNN851969:RNN852031 RXJ851969:RXJ852031 SHF851969:SHF852031 SRB851969:SRB852031 TAX851969:TAX852031 TKT851969:TKT852031 TUP851969:TUP852031 UEL851969:UEL852031 UOH851969:UOH852031 UYD851969:UYD852031 VHZ851969:VHZ852031 VRV851969:VRV852031 WBR851969:WBR852031 WLN851969:WLN852031 WVJ851969:WVJ852031 B917505:B917567 IX917505:IX917567 ST917505:ST917567 ACP917505:ACP917567 AML917505:AML917567 AWH917505:AWH917567 BGD917505:BGD917567 BPZ917505:BPZ917567 BZV917505:BZV917567 CJR917505:CJR917567 CTN917505:CTN917567 DDJ917505:DDJ917567 DNF917505:DNF917567 DXB917505:DXB917567 EGX917505:EGX917567 EQT917505:EQT917567 FAP917505:FAP917567 FKL917505:FKL917567 FUH917505:FUH917567 GED917505:GED917567 GNZ917505:GNZ917567 GXV917505:GXV917567 HHR917505:HHR917567 HRN917505:HRN917567 IBJ917505:IBJ917567 ILF917505:ILF917567 IVB917505:IVB917567 JEX917505:JEX917567 JOT917505:JOT917567 JYP917505:JYP917567 KIL917505:KIL917567 KSH917505:KSH917567 LCD917505:LCD917567 LLZ917505:LLZ917567 LVV917505:LVV917567 MFR917505:MFR917567 MPN917505:MPN917567 MZJ917505:MZJ917567 NJF917505:NJF917567 NTB917505:NTB917567 OCX917505:OCX917567 OMT917505:OMT917567 OWP917505:OWP917567 PGL917505:PGL917567 PQH917505:PQH917567 QAD917505:QAD917567 QJZ917505:QJZ917567 QTV917505:QTV917567 RDR917505:RDR917567 RNN917505:RNN917567 RXJ917505:RXJ917567 SHF917505:SHF917567 SRB917505:SRB917567 TAX917505:TAX917567 TKT917505:TKT917567 TUP917505:TUP917567 UEL917505:UEL917567 UOH917505:UOH917567 UYD917505:UYD917567 VHZ917505:VHZ917567 VRV917505:VRV917567 WBR917505:WBR917567 WLN917505:WLN917567 WVJ917505:WVJ917567 B983041:B983103 IX983041:IX983103 ST983041:ST983103 ACP983041:ACP983103 AML983041:AML983103 AWH983041:AWH983103 BGD983041:BGD983103 BPZ983041:BPZ983103 BZV983041:BZV983103 CJR983041:CJR983103 CTN983041:CTN983103 DDJ983041:DDJ983103 DNF983041:DNF983103 DXB983041:DXB983103 EGX983041:EGX983103 EQT983041:EQT983103 FAP983041:FAP983103 FKL983041:FKL983103 FUH983041:FUH983103 GED983041:GED983103 GNZ983041:GNZ983103 GXV983041:GXV983103 HHR983041:HHR983103 HRN983041:HRN983103 IBJ983041:IBJ983103 ILF983041:ILF983103 IVB983041:IVB983103 JEX983041:JEX983103 JOT983041:JOT983103 JYP983041:JYP983103 KIL983041:KIL983103 KSH983041:KSH983103 LCD983041:LCD983103 LLZ983041:LLZ983103 LVV983041:LVV983103 MFR983041:MFR983103 MPN983041:MPN983103 MZJ983041:MZJ983103 NJF983041:NJF983103 NTB983041:NTB983103 OCX983041:OCX983103 OMT983041:OMT983103 OWP983041:OWP983103 PGL983041:PGL983103 PQH983041:PQH983103 QAD983041:QAD983103 QJZ983041:QJZ983103 QTV983041:QTV983103 RDR983041:RDR983103 RNN983041:RNN983103 RXJ983041:RXJ983103 SHF983041:SHF983103 SRB983041:SRB983103 TAX983041:TAX983103 TKT983041:TKT983103 TUP983041:TUP983103 UEL983041:UEL983103 UOH983041:UOH983103 UYD983041:UYD983103 VHZ983041:VHZ983103 VRV983041:VRV983103 WBR983041:WBR983103 WLN983041:WLN983103 WVJ983041:WVJ983103 A1:A93 IW1:IW93 SS1:SS93 ACO1:ACO93 AMK1:AMK93 AWG1:AWG93 BGC1:BGC93 BPY1:BPY93 BZU1:BZU93 CJQ1:CJQ93 CTM1:CTM93 DDI1:DDI93 DNE1:DNE93 DXA1:DXA93 EGW1:EGW93 EQS1:EQS93 FAO1:FAO93 FKK1:FKK93 FUG1:FUG93 GEC1:GEC93 GNY1:GNY93 GXU1:GXU93 HHQ1:HHQ93 HRM1:HRM93 IBI1:IBI93 ILE1:ILE93 IVA1:IVA93 JEW1:JEW93 JOS1:JOS93 JYO1:JYO93 KIK1:KIK93 KSG1:KSG93 LCC1:LCC93 LLY1:LLY93 LVU1:LVU93 MFQ1:MFQ93 MPM1:MPM93 MZI1:MZI93 NJE1:NJE93 NTA1:NTA93 OCW1:OCW93 OMS1:OMS93 OWO1:OWO93 PGK1:PGK93 PQG1:PQG93 QAC1:QAC93 QJY1:QJY93 QTU1:QTU93 RDQ1:RDQ93 RNM1:RNM93 RXI1:RXI93 SHE1:SHE93 SRA1:SRA93 TAW1:TAW93 TKS1:TKS93 TUO1:TUO93 UEK1:UEK93 UOG1:UOG93 UYC1:UYC93 VHY1:VHY93 VRU1:VRU93 WBQ1:WBQ93 WLM1:WLM93 WVI1:WVI93 A65537:A65629 IW65537:IW65629 SS65537:SS65629 ACO65537:ACO65629 AMK65537:AMK65629 AWG65537:AWG65629 BGC65537:BGC65629 BPY65537:BPY65629 BZU65537:BZU65629 CJQ65537:CJQ65629 CTM65537:CTM65629 DDI65537:DDI65629 DNE65537:DNE65629 DXA65537:DXA65629 EGW65537:EGW65629 EQS65537:EQS65629 FAO65537:FAO65629 FKK65537:FKK65629 FUG65537:FUG65629 GEC65537:GEC65629 GNY65537:GNY65629 GXU65537:GXU65629 HHQ65537:HHQ65629 HRM65537:HRM65629 IBI65537:IBI65629 ILE65537:ILE65629 IVA65537:IVA65629 JEW65537:JEW65629 JOS65537:JOS65629 JYO65537:JYO65629 KIK65537:KIK65629 KSG65537:KSG65629 LCC65537:LCC65629 LLY65537:LLY65629 LVU65537:LVU65629 MFQ65537:MFQ65629 MPM65537:MPM65629 MZI65537:MZI65629 NJE65537:NJE65629 NTA65537:NTA65629 OCW65537:OCW65629 OMS65537:OMS65629 OWO65537:OWO65629 PGK65537:PGK65629 PQG65537:PQG65629 QAC65537:QAC65629 QJY65537:QJY65629 QTU65537:QTU65629 RDQ65537:RDQ65629 RNM65537:RNM65629 RXI65537:RXI65629 SHE65537:SHE65629 SRA65537:SRA65629 TAW65537:TAW65629 TKS65537:TKS65629 TUO65537:TUO65629 UEK65537:UEK65629 UOG65537:UOG65629 UYC65537:UYC65629 VHY65537:VHY65629 VRU65537:VRU65629 WBQ65537:WBQ65629 WLM65537:WLM65629 WVI65537:WVI65629 A131073:A131165 IW131073:IW131165 SS131073:SS131165 ACO131073:ACO131165 AMK131073:AMK131165 AWG131073:AWG131165 BGC131073:BGC131165 BPY131073:BPY131165 BZU131073:BZU131165 CJQ131073:CJQ131165 CTM131073:CTM131165 DDI131073:DDI131165 DNE131073:DNE131165 DXA131073:DXA131165 EGW131073:EGW131165 EQS131073:EQS131165 FAO131073:FAO131165 FKK131073:FKK131165 FUG131073:FUG131165 GEC131073:GEC131165 GNY131073:GNY131165 GXU131073:GXU131165 HHQ131073:HHQ131165 HRM131073:HRM131165 IBI131073:IBI131165 ILE131073:ILE131165 IVA131073:IVA131165 JEW131073:JEW131165 JOS131073:JOS131165 JYO131073:JYO131165 KIK131073:KIK131165 KSG131073:KSG131165 LCC131073:LCC131165 LLY131073:LLY131165 LVU131073:LVU131165 MFQ131073:MFQ131165 MPM131073:MPM131165 MZI131073:MZI131165 NJE131073:NJE131165 NTA131073:NTA131165 OCW131073:OCW131165 OMS131073:OMS131165 OWO131073:OWO131165 PGK131073:PGK131165 PQG131073:PQG131165 QAC131073:QAC131165 QJY131073:QJY131165 QTU131073:QTU131165 RDQ131073:RDQ131165 RNM131073:RNM131165 RXI131073:RXI131165 SHE131073:SHE131165 SRA131073:SRA131165 TAW131073:TAW131165 TKS131073:TKS131165 TUO131073:TUO131165 UEK131073:UEK131165 UOG131073:UOG131165 UYC131073:UYC131165 VHY131073:VHY131165 VRU131073:VRU131165 WBQ131073:WBQ131165 WLM131073:WLM131165 WVI131073:WVI131165 A196609:A196701 IW196609:IW196701 SS196609:SS196701 ACO196609:ACO196701 AMK196609:AMK196701 AWG196609:AWG196701 BGC196609:BGC196701 BPY196609:BPY196701 BZU196609:BZU196701 CJQ196609:CJQ196701 CTM196609:CTM196701 DDI196609:DDI196701 DNE196609:DNE196701 DXA196609:DXA196701 EGW196609:EGW196701 EQS196609:EQS196701 FAO196609:FAO196701 FKK196609:FKK196701 FUG196609:FUG196701 GEC196609:GEC196701 GNY196609:GNY196701 GXU196609:GXU196701 HHQ196609:HHQ196701 HRM196609:HRM196701 IBI196609:IBI196701 ILE196609:ILE196701 IVA196609:IVA196701 JEW196609:JEW196701 JOS196609:JOS196701 JYO196609:JYO196701 KIK196609:KIK196701 KSG196609:KSG196701 LCC196609:LCC196701 LLY196609:LLY196701 LVU196609:LVU196701 MFQ196609:MFQ196701 MPM196609:MPM196701 MZI196609:MZI196701 NJE196609:NJE196701 NTA196609:NTA196701 OCW196609:OCW196701 OMS196609:OMS196701 OWO196609:OWO196701 PGK196609:PGK196701 PQG196609:PQG196701 QAC196609:QAC196701 QJY196609:QJY196701 QTU196609:QTU196701 RDQ196609:RDQ196701 RNM196609:RNM196701 RXI196609:RXI196701 SHE196609:SHE196701 SRA196609:SRA196701 TAW196609:TAW196701 TKS196609:TKS196701 TUO196609:TUO196701 UEK196609:UEK196701 UOG196609:UOG196701 UYC196609:UYC196701 VHY196609:VHY196701 VRU196609:VRU196701 WBQ196609:WBQ196701 WLM196609:WLM196701 WVI196609:WVI196701 A262145:A262237 IW262145:IW262237 SS262145:SS262237 ACO262145:ACO262237 AMK262145:AMK262237 AWG262145:AWG262237 BGC262145:BGC262237 BPY262145:BPY262237 BZU262145:BZU262237 CJQ262145:CJQ262237 CTM262145:CTM262237 DDI262145:DDI262237 DNE262145:DNE262237 DXA262145:DXA262237 EGW262145:EGW262237 EQS262145:EQS262237 FAO262145:FAO262237 FKK262145:FKK262237 FUG262145:FUG262237 GEC262145:GEC262237 GNY262145:GNY262237 GXU262145:GXU262237 HHQ262145:HHQ262237 HRM262145:HRM262237 IBI262145:IBI262237 ILE262145:ILE262237 IVA262145:IVA262237 JEW262145:JEW262237 JOS262145:JOS262237 JYO262145:JYO262237 KIK262145:KIK262237 KSG262145:KSG262237 LCC262145:LCC262237 LLY262145:LLY262237 LVU262145:LVU262237 MFQ262145:MFQ262237 MPM262145:MPM262237 MZI262145:MZI262237 NJE262145:NJE262237 NTA262145:NTA262237 OCW262145:OCW262237 OMS262145:OMS262237 OWO262145:OWO262237 PGK262145:PGK262237 PQG262145:PQG262237 QAC262145:QAC262237 QJY262145:QJY262237 QTU262145:QTU262237 RDQ262145:RDQ262237 RNM262145:RNM262237 RXI262145:RXI262237 SHE262145:SHE262237 SRA262145:SRA262237 TAW262145:TAW262237 TKS262145:TKS262237 TUO262145:TUO262237 UEK262145:UEK262237 UOG262145:UOG262237 UYC262145:UYC262237 VHY262145:VHY262237 VRU262145:VRU262237 WBQ262145:WBQ262237 WLM262145:WLM262237 WVI262145:WVI262237 A327681:A327773 IW327681:IW327773 SS327681:SS327773 ACO327681:ACO327773 AMK327681:AMK327773 AWG327681:AWG327773 BGC327681:BGC327773 BPY327681:BPY327773 BZU327681:BZU327773 CJQ327681:CJQ327773 CTM327681:CTM327773 DDI327681:DDI327773 DNE327681:DNE327773 DXA327681:DXA327773 EGW327681:EGW327773 EQS327681:EQS327773 FAO327681:FAO327773 FKK327681:FKK327773 FUG327681:FUG327773 GEC327681:GEC327773 GNY327681:GNY327773 GXU327681:GXU327773 HHQ327681:HHQ327773 HRM327681:HRM327773 IBI327681:IBI327773 ILE327681:ILE327773 IVA327681:IVA327773 JEW327681:JEW327773 JOS327681:JOS327773 JYO327681:JYO327773 KIK327681:KIK327773 KSG327681:KSG327773 LCC327681:LCC327773 LLY327681:LLY327773 LVU327681:LVU327773 MFQ327681:MFQ327773 MPM327681:MPM327773 MZI327681:MZI327773 NJE327681:NJE327773 NTA327681:NTA327773 OCW327681:OCW327773 OMS327681:OMS327773 OWO327681:OWO327773 PGK327681:PGK327773 PQG327681:PQG327773 QAC327681:QAC327773 QJY327681:QJY327773 QTU327681:QTU327773 RDQ327681:RDQ327773 RNM327681:RNM327773 RXI327681:RXI327773 SHE327681:SHE327773 SRA327681:SRA327773 TAW327681:TAW327773 TKS327681:TKS327773 TUO327681:TUO327773 UEK327681:UEK327773 UOG327681:UOG327773 UYC327681:UYC327773 VHY327681:VHY327773 VRU327681:VRU327773 WBQ327681:WBQ327773 WLM327681:WLM327773 WVI327681:WVI327773 A393217:A393309 IW393217:IW393309 SS393217:SS393309 ACO393217:ACO393309 AMK393217:AMK393309 AWG393217:AWG393309 BGC393217:BGC393309 BPY393217:BPY393309 BZU393217:BZU393309 CJQ393217:CJQ393309 CTM393217:CTM393309 DDI393217:DDI393309 DNE393217:DNE393309 DXA393217:DXA393309 EGW393217:EGW393309 EQS393217:EQS393309 FAO393217:FAO393309 FKK393217:FKK393309 FUG393217:FUG393309 GEC393217:GEC393309 GNY393217:GNY393309 GXU393217:GXU393309 HHQ393217:HHQ393309 HRM393217:HRM393309 IBI393217:IBI393309 ILE393217:ILE393309 IVA393217:IVA393309 JEW393217:JEW393309 JOS393217:JOS393309 JYO393217:JYO393309 KIK393217:KIK393309 KSG393217:KSG393309 LCC393217:LCC393309 LLY393217:LLY393309 LVU393217:LVU393309 MFQ393217:MFQ393309 MPM393217:MPM393309 MZI393217:MZI393309 NJE393217:NJE393309 NTA393217:NTA393309 OCW393217:OCW393309 OMS393217:OMS393309 OWO393217:OWO393309 PGK393217:PGK393309 PQG393217:PQG393309 QAC393217:QAC393309 QJY393217:QJY393309 QTU393217:QTU393309 RDQ393217:RDQ393309 RNM393217:RNM393309 RXI393217:RXI393309 SHE393217:SHE393309 SRA393217:SRA393309 TAW393217:TAW393309 TKS393217:TKS393309 TUO393217:TUO393309 UEK393217:UEK393309 UOG393217:UOG393309 UYC393217:UYC393309 VHY393217:VHY393309 VRU393217:VRU393309 WBQ393217:WBQ393309 WLM393217:WLM393309 WVI393217:WVI393309 A458753:A458845 IW458753:IW458845 SS458753:SS458845 ACO458753:ACO458845 AMK458753:AMK458845 AWG458753:AWG458845 BGC458753:BGC458845 BPY458753:BPY458845 BZU458753:BZU458845 CJQ458753:CJQ458845 CTM458753:CTM458845 DDI458753:DDI458845 DNE458753:DNE458845 DXA458753:DXA458845 EGW458753:EGW458845 EQS458753:EQS458845 FAO458753:FAO458845 FKK458753:FKK458845 FUG458753:FUG458845 GEC458753:GEC458845 GNY458753:GNY458845 GXU458753:GXU458845 HHQ458753:HHQ458845 HRM458753:HRM458845 IBI458753:IBI458845 ILE458753:ILE458845 IVA458753:IVA458845 JEW458753:JEW458845 JOS458753:JOS458845 JYO458753:JYO458845 KIK458753:KIK458845 KSG458753:KSG458845 LCC458753:LCC458845 LLY458753:LLY458845 LVU458753:LVU458845 MFQ458753:MFQ458845 MPM458753:MPM458845 MZI458753:MZI458845 NJE458753:NJE458845 NTA458753:NTA458845 OCW458753:OCW458845 OMS458753:OMS458845 OWO458753:OWO458845 PGK458753:PGK458845 PQG458753:PQG458845 QAC458753:QAC458845 QJY458753:QJY458845 QTU458753:QTU458845 RDQ458753:RDQ458845 RNM458753:RNM458845 RXI458753:RXI458845 SHE458753:SHE458845 SRA458753:SRA458845 TAW458753:TAW458845 TKS458753:TKS458845 TUO458753:TUO458845 UEK458753:UEK458845 UOG458753:UOG458845 UYC458753:UYC458845 VHY458753:VHY458845 VRU458753:VRU458845 WBQ458753:WBQ458845 WLM458753:WLM458845 WVI458753:WVI458845 A524289:A524381 IW524289:IW524381 SS524289:SS524381 ACO524289:ACO524381 AMK524289:AMK524381 AWG524289:AWG524381 BGC524289:BGC524381 BPY524289:BPY524381 BZU524289:BZU524381 CJQ524289:CJQ524381 CTM524289:CTM524381 DDI524289:DDI524381 DNE524289:DNE524381 DXA524289:DXA524381 EGW524289:EGW524381 EQS524289:EQS524381 FAO524289:FAO524381 FKK524289:FKK524381 FUG524289:FUG524381 GEC524289:GEC524381 GNY524289:GNY524381 GXU524289:GXU524381 HHQ524289:HHQ524381 HRM524289:HRM524381 IBI524289:IBI524381 ILE524289:ILE524381 IVA524289:IVA524381 JEW524289:JEW524381 JOS524289:JOS524381 JYO524289:JYO524381 KIK524289:KIK524381 KSG524289:KSG524381 LCC524289:LCC524381 LLY524289:LLY524381 LVU524289:LVU524381 MFQ524289:MFQ524381 MPM524289:MPM524381 MZI524289:MZI524381 NJE524289:NJE524381 NTA524289:NTA524381 OCW524289:OCW524381 OMS524289:OMS524381 OWO524289:OWO524381 PGK524289:PGK524381 PQG524289:PQG524381 QAC524289:QAC524381 QJY524289:QJY524381 QTU524289:QTU524381 RDQ524289:RDQ524381 RNM524289:RNM524381 RXI524289:RXI524381 SHE524289:SHE524381 SRA524289:SRA524381 TAW524289:TAW524381 TKS524289:TKS524381 TUO524289:TUO524381 UEK524289:UEK524381 UOG524289:UOG524381 UYC524289:UYC524381 VHY524289:VHY524381 VRU524289:VRU524381 WBQ524289:WBQ524381 WLM524289:WLM524381 WVI524289:WVI524381 A589825:A589917 IW589825:IW589917 SS589825:SS589917 ACO589825:ACO589917 AMK589825:AMK589917 AWG589825:AWG589917 BGC589825:BGC589917 BPY589825:BPY589917 BZU589825:BZU589917 CJQ589825:CJQ589917 CTM589825:CTM589917 DDI589825:DDI589917 DNE589825:DNE589917 DXA589825:DXA589917 EGW589825:EGW589917 EQS589825:EQS589917 FAO589825:FAO589917 FKK589825:FKK589917 FUG589825:FUG589917 GEC589825:GEC589917 GNY589825:GNY589917 GXU589825:GXU589917 HHQ589825:HHQ589917 HRM589825:HRM589917 IBI589825:IBI589917 ILE589825:ILE589917 IVA589825:IVA589917 JEW589825:JEW589917 JOS589825:JOS589917 JYO589825:JYO589917 KIK589825:KIK589917 KSG589825:KSG589917 LCC589825:LCC589917 LLY589825:LLY589917 LVU589825:LVU589917 MFQ589825:MFQ589917 MPM589825:MPM589917 MZI589825:MZI589917 NJE589825:NJE589917 NTA589825:NTA589917 OCW589825:OCW589917 OMS589825:OMS589917 OWO589825:OWO589917 PGK589825:PGK589917 PQG589825:PQG589917 QAC589825:QAC589917 QJY589825:QJY589917 QTU589825:QTU589917 RDQ589825:RDQ589917 RNM589825:RNM589917 RXI589825:RXI589917 SHE589825:SHE589917 SRA589825:SRA589917 TAW589825:TAW589917 TKS589825:TKS589917 TUO589825:TUO589917 UEK589825:UEK589917 UOG589825:UOG589917 UYC589825:UYC589917 VHY589825:VHY589917 VRU589825:VRU589917 WBQ589825:WBQ589917 WLM589825:WLM589917 WVI589825:WVI589917 A655361:A655453 IW655361:IW655453 SS655361:SS655453 ACO655361:ACO655453 AMK655361:AMK655453 AWG655361:AWG655453 BGC655361:BGC655453 BPY655361:BPY655453 BZU655361:BZU655453 CJQ655361:CJQ655453 CTM655361:CTM655453 DDI655361:DDI655453 DNE655361:DNE655453 DXA655361:DXA655453 EGW655361:EGW655453 EQS655361:EQS655453 FAO655361:FAO655453 FKK655361:FKK655453 FUG655361:FUG655453 GEC655361:GEC655453 GNY655361:GNY655453 GXU655361:GXU655453 HHQ655361:HHQ655453 HRM655361:HRM655453 IBI655361:IBI655453 ILE655361:ILE655453 IVA655361:IVA655453 JEW655361:JEW655453 JOS655361:JOS655453 JYO655361:JYO655453 KIK655361:KIK655453 KSG655361:KSG655453 LCC655361:LCC655453 LLY655361:LLY655453 LVU655361:LVU655453 MFQ655361:MFQ655453 MPM655361:MPM655453 MZI655361:MZI655453 NJE655361:NJE655453 NTA655361:NTA655453 OCW655361:OCW655453 OMS655361:OMS655453 OWO655361:OWO655453 PGK655361:PGK655453 PQG655361:PQG655453 QAC655361:QAC655453 QJY655361:QJY655453 QTU655361:QTU655453 RDQ655361:RDQ655453 RNM655361:RNM655453 RXI655361:RXI655453 SHE655361:SHE655453 SRA655361:SRA655453 TAW655361:TAW655453 TKS655361:TKS655453 TUO655361:TUO655453 UEK655361:UEK655453 UOG655361:UOG655453 UYC655361:UYC655453 VHY655361:VHY655453 VRU655361:VRU655453 WBQ655361:WBQ655453 WLM655361:WLM655453 WVI655361:WVI655453 A720897:A720989 IW720897:IW720989 SS720897:SS720989 ACO720897:ACO720989 AMK720897:AMK720989 AWG720897:AWG720989 BGC720897:BGC720989 BPY720897:BPY720989 BZU720897:BZU720989 CJQ720897:CJQ720989 CTM720897:CTM720989 DDI720897:DDI720989 DNE720897:DNE720989 DXA720897:DXA720989 EGW720897:EGW720989 EQS720897:EQS720989 FAO720897:FAO720989 FKK720897:FKK720989 FUG720897:FUG720989 GEC720897:GEC720989 GNY720897:GNY720989 GXU720897:GXU720989 HHQ720897:HHQ720989 HRM720897:HRM720989 IBI720897:IBI720989 ILE720897:ILE720989 IVA720897:IVA720989 JEW720897:JEW720989 JOS720897:JOS720989 JYO720897:JYO720989 KIK720897:KIK720989 KSG720897:KSG720989 LCC720897:LCC720989 LLY720897:LLY720989 LVU720897:LVU720989 MFQ720897:MFQ720989 MPM720897:MPM720989 MZI720897:MZI720989 NJE720897:NJE720989 NTA720897:NTA720989 OCW720897:OCW720989 OMS720897:OMS720989 OWO720897:OWO720989 PGK720897:PGK720989 PQG720897:PQG720989 QAC720897:QAC720989 QJY720897:QJY720989 QTU720897:QTU720989 RDQ720897:RDQ720989 RNM720897:RNM720989 RXI720897:RXI720989 SHE720897:SHE720989 SRA720897:SRA720989 TAW720897:TAW720989 TKS720897:TKS720989 TUO720897:TUO720989 UEK720897:UEK720989 UOG720897:UOG720989 UYC720897:UYC720989 VHY720897:VHY720989 VRU720897:VRU720989 WBQ720897:WBQ720989 WLM720897:WLM720989 WVI720897:WVI720989 A786433:A786525 IW786433:IW786525 SS786433:SS786525 ACO786433:ACO786525 AMK786433:AMK786525 AWG786433:AWG786525 BGC786433:BGC786525 BPY786433:BPY786525 BZU786433:BZU786525 CJQ786433:CJQ786525 CTM786433:CTM786525 DDI786433:DDI786525 DNE786433:DNE786525 DXA786433:DXA786525 EGW786433:EGW786525 EQS786433:EQS786525 FAO786433:FAO786525 FKK786433:FKK786525 FUG786433:FUG786525 GEC786433:GEC786525 GNY786433:GNY786525 GXU786433:GXU786525 HHQ786433:HHQ786525 HRM786433:HRM786525 IBI786433:IBI786525 ILE786433:ILE786525 IVA786433:IVA786525 JEW786433:JEW786525 JOS786433:JOS786525 JYO786433:JYO786525 KIK786433:KIK786525 KSG786433:KSG786525 LCC786433:LCC786525 LLY786433:LLY786525 LVU786433:LVU786525 MFQ786433:MFQ786525 MPM786433:MPM786525 MZI786433:MZI786525 NJE786433:NJE786525 NTA786433:NTA786525 OCW786433:OCW786525 OMS786433:OMS786525 OWO786433:OWO786525 PGK786433:PGK786525 PQG786433:PQG786525 QAC786433:QAC786525 QJY786433:QJY786525 QTU786433:QTU786525 RDQ786433:RDQ786525 RNM786433:RNM786525 RXI786433:RXI786525 SHE786433:SHE786525 SRA786433:SRA786525 TAW786433:TAW786525 TKS786433:TKS786525 TUO786433:TUO786525 UEK786433:UEK786525 UOG786433:UOG786525 UYC786433:UYC786525 VHY786433:VHY786525 VRU786433:VRU786525 WBQ786433:WBQ786525 WLM786433:WLM786525 WVI786433:WVI786525 A851969:A852061 IW851969:IW852061 SS851969:SS852061 ACO851969:ACO852061 AMK851969:AMK852061 AWG851969:AWG852061 BGC851969:BGC852061 BPY851969:BPY852061 BZU851969:BZU852061 CJQ851969:CJQ852061 CTM851969:CTM852061 DDI851969:DDI852061 DNE851969:DNE852061 DXA851969:DXA852061 EGW851969:EGW852061 EQS851969:EQS852061 FAO851969:FAO852061 FKK851969:FKK852061 FUG851969:FUG852061 GEC851969:GEC852061 GNY851969:GNY852061 GXU851969:GXU852061 HHQ851969:HHQ852061 HRM851969:HRM852061 IBI851969:IBI852061 ILE851969:ILE852061 IVA851969:IVA852061 JEW851969:JEW852061 JOS851969:JOS852061 JYO851969:JYO852061 KIK851969:KIK852061 KSG851969:KSG852061 LCC851969:LCC852061 LLY851969:LLY852061 LVU851969:LVU852061 MFQ851969:MFQ852061 MPM851969:MPM852061 MZI851969:MZI852061 NJE851969:NJE852061 NTA851969:NTA852061 OCW851969:OCW852061 OMS851969:OMS852061 OWO851969:OWO852061 PGK851969:PGK852061 PQG851969:PQG852061 QAC851969:QAC852061 QJY851969:QJY852061 QTU851969:QTU852061 RDQ851969:RDQ852061 RNM851969:RNM852061 RXI851969:RXI852061 SHE851969:SHE852061 SRA851969:SRA852061 TAW851969:TAW852061 TKS851969:TKS852061 TUO851969:TUO852061 UEK851969:UEK852061 UOG851969:UOG852061 UYC851969:UYC852061 VHY851969:VHY852061 VRU851969:VRU852061 WBQ851969:WBQ852061 WLM851969:WLM852061 WVI851969:WVI852061 A917505:A917597 IW917505:IW917597 SS917505:SS917597 ACO917505:ACO917597 AMK917505:AMK917597 AWG917505:AWG917597 BGC917505:BGC917597 BPY917505:BPY917597 BZU917505:BZU917597 CJQ917505:CJQ917597 CTM917505:CTM917597 DDI917505:DDI917597 DNE917505:DNE917597 DXA917505:DXA917597 EGW917505:EGW917597 EQS917505:EQS917597 FAO917505:FAO917597 FKK917505:FKK917597 FUG917505:FUG917597 GEC917505:GEC917597 GNY917505:GNY917597 GXU917505:GXU917597 HHQ917505:HHQ917597 HRM917505:HRM917597 IBI917505:IBI917597 ILE917505:ILE917597 IVA917505:IVA917597 JEW917505:JEW917597 JOS917505:JOS917597 JYO917505:JYO917597 KIK917505:KIK917597 KSG917505:KSG917597 LCC917505:LCC917597 LLY917505:LLY917597 LVU917505:LVU917597 MFQ917505:MFQ917597 MPM917505:MPM917597 MZI917505:MZI917597 NJE917505:NJE917597 NTA917505:NTA917597 OCW917505:OCW917597 OMS917505:OMS917597 OWO917505:OWO917597 PGK917505:PGK917597 PQG917505:PQG917597 QAC917505:QAC917597 QJY917505:QJY917597 QTU917505:QTU917597 RDQ917505:RDQ917597 RNM917505:RNM917597 RXI917505:RXI917597 SHE917505:SHE917597 SRA917505:SRA917597 TAW917505:TAW917597 TKS917505:TKS917597 TUO917505:TUO917597 UEK917505:UEK917597 UOG917505:UOG917597 UYC917505:UYC917597 VHY917505:VHY917597 VRU917505:VRU917597 WBQ917505:WBQ917597 WLM917505:WLM917597 WVI917505:WVI917597 A983041:A983133 IW983041:IW983133 SS983041:SS983133 ACO983041:ACO983133 AMK983041:AMK983133 AWG983041:AWG983133 BGC983041:BGC983133 BPY983041:BPY983133 BZU983041:BZU983133 CJQ983041:CJQ983133 CTM983041:CTM983133 DDI983041:DDI983133 DNE983041:DNE983133 DXA983041:DXA983133 EGW983041:EGW983133 EQS983041:EQS983133 FAO983041:FAO983133 FKK983041:FKK983133 FUG983041:FUG983133 GEC983041:GEC983133 GNY983041:GNY983133 GXU983041:GXU983133 HHQ983041:HHQ983133 HRM983041:HRM983133 IBI983041:IBI983133 ILE983041:ILE983133 IVA983041:IVA983133 JEW983041:JEW983133 JOS983041:JOS983133 JYO983041:JYO983133 KIK983041:KIK983133 KSG983041:KSG983133 LCC983041:LCC983133 LLY983041:LLY983133 LVU983041:LVU983133 MFQ983041:MFQ983133 MPM983041:MPM983133 MZI983041:MZI983133 NJE983041:NJE983133 NTA983041:NTA983133 OCW983041:OCW983133 OMS983041:OMS983133 OWO983041:OWO983133 PGK983041:PGK983133 PQG983041:PQG983133 QAC983041:QAC983133 QJY983041:QJY983133 QTU983041:QTU983133 RDQ983041:RDQ983133 RNM983041:RNM983133 RXI983041:RXI983133 SHE983041:SHE983133 SRA983041:SRA983133 TAW983041:TAW983133 TKS983041:TKS983133 TUO983041:TUO983133 UEK983041:UEK983133 UOG983041:UOG983133 UYC983041:UYC983133 VHY983041:VHY983133 VRU983041:VRU983133 WBQ983041:WBQ983133 WLM983041:WLM983133 WVI983041:WVI983133 A95:A176 IW95:IW176 SS95:SS176 ACO95:ACO176 AMK95:AMK176 AWG95:AWG176 BGC95:BGC176 BPY95:BPY176 BZU95:BZU176 CJQ95:CJQ176 CTM95:CTM176 DDI95:DDI176 DNE95:DNE176 DXA95:DXA176 EGW95:EGW176 EQS95:EQS176 FAO95:FAO176 FKK95:FKK176 FUG95:FUG176 GEC95:GEC176 GNY95:GNY176 GXU95:GXU176 HHQ95:HHQ176 HRM95:HRM176 IBI95:IBI176 ILE95:ILE176 IVA95:IVA176 JEW95:JEW176 JOS95:JOS176 JYO95:JYO176 KIK95:KIK176 KSG95:KSG176 LCC95:LCC176 LLY95:LLY176 LVU95:LVU176 MFQ95:MFQ176 MPM95:MPM176 MZI95:MZI176 NJE95:NJE176 NTA95:NTA176 OCW95:OCW176 OMS95:OMS176 OWO95:OWO176 PGK95:PGK176 PQG95:PQG176 QAC95:QAC176 QJY95:QJY176 QTU95:QTU176 RDQ95:RDQ176 RNM95:RNM176 RXI95:RXI176 SHE95:SHE176 SRA95:SRA176 TAW95:TAW176 TKS95:TKS176 TUO95:TUO176 UEK95:UEK176 UOG95:UOG176 UYC95:UYC176 VHY95:VHY176 VRU95:VRU176 WBQ95:WBQ176 WLM95:WLM176 WVI95:WVI176 A65631:A65712 IW65631:IW65712 SS65631:SS65712 ACO65631:ACO65712 AMK65631:AMK65712 AWG65631:AWG65712 BGC65631:BGC65712 BPY65631:BPY65712 BZU65631:BZU65712 CJQ65631:CJQ65712 CTM65631:CTM65712 DDI65631:DDI65712 DNE65631:DNE65712 DXA65631:DXA65712 EGW65631:EGW65712 EQS65631:EQS65712 FAO65631:FAO65712 FKK65631:FKK65712 FUG65631:FUG65712 GEC65631:GEC65712 GNY65631:GNY65712 GXU65631:GXU65712 HHQ65631:HHQ65712 HRM65631:HRM65712 IBI65631:IBI65712 ILE65631:ILE65712 IVA65631:IVA65712 JEW65631:JEW65712 JOS65631:JOS65712 JYO65631:JYO65712 KIK65631:KIK65712 KSG65631:KSG65712 LCC65631:LCC65712 LLY65631:LLY65712 LVU65631:LVU65712 MFQ65631:MFQ65712 MPM65631:MPM65712 MZI65631:MZI65712 NJE65631:NJE65712 NTA65631:NTA65712 OCW65631:OCW65712 OMS65631:OMS65712 OWO65631:OWO65712 PGK65631:PGK65712 PQG65631:PQG65712 QAC65631:QAC65712 QJY65631:QJY65712 QTU65631:QTU65712 RDQ65631:RDQ65712 RNM65631:RNM65712 RXI65631:RXI65712 SHE65631:SHE65712 SRA65631:SRA65712 TAW65631:TAW65712 TKS65631:TKS65712 TUO65631:TUO65712 UEK65631:UEK65712 UOG65631:UOG65712 UYC65631:UYC65712 VHY65631:VHY65712 VRU65631:VRU65712 WBQ65631:WBQ65712 WLM65631:WLM65712 WVI65631:WVI65712 A131167:A131248 IW131167:IW131248 SS131167:SS131248 ACO131167:ACO131248 AMK131167:AMK131248 AWG131167:AWG131248 BGC131167:BGC131248 BPY131167:BPY131248 BZU131167:BZU131248 CJQ131167:CJQ131248 CTM131167:CTM131248 DDI131167:DDI131248 DNE131167:DNE131248 DXA131167:DXA131248 EGW131167:EGW131248 EQS131167:EQS131248 FAO131167:FAO131248 FKK131167:FKK131248 FUG131167:FUG131248 GEC131167:GEC131248 GNY131167:GNY131248 GXU131167:GXU131248 HHQ131167:HHQ131248 HRM131167:HRM131248 IBI131167:IBI131248 ILE131167:ILE131248 IVA131167:IVA131248 JEW131167:JEW131248 JOS131167:JOS131248 JYO131167:JYO131248 KIK131167:KIK131248 KSG131167:KSG131248 LCC131167:LCC131248 LLY131167:LLY131248 LVU131167:LVU131248 MFQ131167:MFQ131248 MPM131167:MPM131248 MZI131167:MZI131248 NJE131167:NJE131248 NTA131167:NTA131248 OCW131167:OCW131248 OMS131167:OMS131248 OWO131167:OWO131248 PGK131167:PGK131248 PQG131167:PQG131248 QAC131167:QAC131248 QJY131167:QJY131248 QTU131167:QTU131248 RDQ131167:RDQ131248 RNM131167:RNM131248 RXI131167:RXI131248 SHE131167:SHE131248 SRA131167:SRA131248 TAW131167:TAW131248 TKS131167:TKS131248 TUO131167:TUO131248 UEK131167:UEK131248 UOG131167:UOG131248 UYC131167:UYC131248 VHY131167:VHY131248 VRU131167:VRU131248 WBQ131167:WBQ131248 WLM131167:WLM131248 WVI131167:WVI131248 A196703:A196784 IW196703:IW196784 SS196703:SS196784 ACO196703:ACO196784 AMK196703:AMK196784 AWG196703:AWG196784 BGC196703:BGC196784 BPY196703:BPY196784 BZU196703:BZU196784 CJQ196703:CJQ196784 CTM196703:CTM196784 DDI196703:DDI196784 DNE196703:DNE196784 DXA196703:DXA196784 EGW196703:EGW196784 EQS196703:EQS196784 FAO196703:FAO196784 FKK196703:FKK196784 FUG196703:FUG196784 GEC196703:GEC196784 GNY196703:GNY196784 GXU196703:GXU196784 HHQ196703:HHQ196784 HRM196703:HRM196784 IBI196703:IBI196784 ILE196703:ILE196784 IVA196703:IVA196784 JEW196703:JEW196784 JOS196703:JOS196784 JYO196703:JYO196784 KIK196703:KIK196784 KSG196703:KSG196784 LCC196703:LCC196784 LLY196703:LLY196784 LVU196703:LVU196784 MFQ196703:MFQ196784 MPM196703:MPM196784 MZI196703:MZI196784 NJE196703:NJE196784 NTA196703:NTA196784 OCW196703:OCW196784 OMS196703:OMS196784 OWO196703:OWO196784 PGK196703:PGK196784 PQG196703:PQG196784 QAC196703:QAC196784 QJY196703:QJY196784 QTU196703:QTU196784 RDQ196703:RDQ196784 RNM196703:RNM196784 RXI196703:RXI196784 SHE196703:SHE196784 SRA196703:SRA196784 TAW196703:TAW196784 TKS196703:TKS196784 TUO196703:TUO196784 UEK196703:UEK196784 UOG196703:UOG196784 UYC196703:UYC196784 VHY196703:VHY196784 VRU196703:VRU196784 WBQ196703:WBQ196784 WLM196703:WLM196784 WVI196703:WVI196784 A262239:A262320 IW262239:IW262320 SS262239:SS262320 ACO262239:ACO262320 AMK262239:AMK262320 AWG262239:AWG262320 BGC262239:BGC262320 BPY262239:BPY262320 BZU262239:BZU262320 CJQ262239:CJQ262320 CTM262239:CTM262320 DDI262239:DDI262320 DNE262239:DNE262320 DXA262239:DXA262320 EGW262239:EGW262320 EQS262239:EQS262320 FAO262239:FAO262320 FKK262239:FKK262320 FUG262239:FUG262320 GEC262239:GEC262320 GNY262239:GNY262320 GXU262239:GXU262320 HHQ262239:HHQ262320 HRM262239:HRM262320 IBI262239:IBI262320 ILE262239:ILE262320 IVA262239:IVA262320 JEW262239:JEW262320 JOS262239:JOS262320 JYO262239:JYO262320 KIK262239:KIK262320 KSG262239:KSG262320 LCC262239:LCC262320 LLY262239:LLY262320 LVU262239:LVU262320 MFQ262239:MFQ262320 MPM262239:MPM262320 MZI262239:MZI262320 NJE262239:NJE262320 NTA262239:NTA262320 OCW262239:OCW262320 OMS262239:OMS262320 OWO262239:OWO262320 PGK262239:PGK262320 PQG262239:PQG262320 QAC262239:QAC262320 QJY262239:QJY262320 QTU262239:QTU262320 RDQ262239:RDQ262320 RNM262239:RNM262320 RXI262239:RXI262320 SHE262239:SHE262320 SRA262239:SRA262320 TAW262239:TAW262320 TKS262239:TKS262320 TUO262239:TUO262320 UEK262239:UEK262320 UOG262239:UOG262320 UYC262239:UYC262320 VHY262239:VHY262320 VRU262239:VRU262320 WBQ262239:WBQ262320 WLM262239:WLM262320 WVI262239:WVI262320 A327775:A327856 IW327775:IW327856 SS327775:SS327856 ACO327775:ACO327856 AMK327775:AMK327856 AWG327775:AWG327856 BGC327775:BGC327856 BPY327775:BPY327856 BZU327775:BZU327856 CJQ327775:CJQ327856 CTM327775:CTM327856 DDI327775:DDI327856 DNE327775:DNE327856 DXA327775:DXA327856 EGW327775:EGW327856 EQS327775:EQS327856 FAO327775:FAO327856 FKK327775:FKK327856 FUG327775:FUG327856 GEC327775:GEC327856 GNY327775:GNY327856 GXU327775:GXU327856 HHQ327775:HHQ327856 HRM327775:HRM327856 IBI327775:IBI327856 ILE327775:ILE327856 IVA327775:IVA327856 JEW327775:JEW327856 JOS327775:JOS327856 JYO327775:JYO327856 KIK327775:KIK327856 KSG327775:KSG327856 LCC327775:LCC327856 LLY327775:LLY327856 LVU327775:LVU327856 MFQ327775:MFQ327856 MPM327775:MPM327856 MZI327775:MZI327856 NJE327775:NJE327856 NTA327775:NTA327856 OCW327775:OCW327856 OMS327775:OMS327856 OWO327775:OWO327856 PGK327775:PGK327856 PQG327775:PQG327856 QAC327775:QAC327856 QJY327775:QJY327856 QTU327775:QTU327856 RDQ327775:RDQ327856 RNM327775:RNM327856 RXI327775:RXI327856 SHE327775:SHE327856 SRA327775:SRA327856 TAW327775:TAW327856 TKS327775:TKS327856 TUO327775:TUO327856 UEK327775:UEK327856 UOG327775:UOG327856 UYC327775:UYC327856 VHY327775:VHY327856 VRU327775:VRU327856 WBQ327775:WBQ327856 WLM327775:WLM327856 WVI327775:WVI327856 A393311:A393392 IW393311:IW393392 SS393311:SS393392 ACO393311:ACO393392 AMK393311:AMK393392 AWG393311:AWG393392 BGC393311:BGC393392 BPY393311:BPY393392 BZU393311:BZU393392 CJQ393311:CJQ393392 CTM393311:CTM393392 DDI393311:DDI393392 DNE393311:DNE393392 DXA393311:DXA393392 EGW393311:EGW393392 EQS393311:EQS393392 FAO393311:FAO393392 FKK393311:FKK393392 FUG393311:FUG393392 GEC393311:GEC393392 GNY393311:GNY393392 GXU393311:GXU393392 HHQ393311:HHQ393392 HRM393311:HRM393392 IBI393311:IBI393392 ILE393311:ILE393392 IVA393311:IVA393392 JEW393311:JEW393392 JOS393311:JOS393392 JYO393311:JYO393392 KIK393311:KIK393392 KSG393311:KSG393392 LCC393311:LCC393392 LLY393311:LLY393392 LVU393311:LVU393392 MFQ393311:MFQ393392 MPM393311:MPM393392 MZI393311:MZI393392 NJE393311:NJE393392 NTA393311:NTA393392 OCW393311:OCW393392 OMS393311:OMS393392 OWO393311:OWO393392 PGK393311:PGK393392 PQG393311:PQG393392 QAC393311:QAC393392 QJY393311:QJY393392 QTU393311:QTU393392 RDQ393311:RDQ393392 RNM393311:RNM393392 RXI393311:RXI393392 SHE393311:SHE393392 SRA393311:SRA393392 TAW393311:TAW393392 TKS393311:TKS393392 TUO393311:TUO393392 UEK393311:UEK393392 UOG393311:UOG393392 UYC393311:UYC393392 VHY393311:VHY393392 VRU393311:VRU393392 WBQ393311:WBQ393392 WLM393311:WLM393392 WVI393311:WVI393392 A458847:A458928 IW458847:IW458928 SS458847:SS458928 ACO458847:ACO458928 AMK458847:AMK458928 AWG458847:AWG458928 BGC458847:BGC458928 BPY458847:BPY458928 BZU458847:BZU458928 CJQ458847:CJQ458928 CTM458847:CTM458928 DDI458847:DDI458928 DNE458847:DNE458928 DXA458847:DXA458928 EGW458847:EGW458928 EQS458847:EQS458928 FAO458847:FAO458928 FKK458847:FKK458928 FUG458847:FUG458928 GEC458847:GEC458928 GNY458847:GNY458928 GXU458847:GXU458928 HHQ458847:HHQ458928 HRM458847:HRM458928 IBI458847:IBI458928 ILE458847:ILE458928 IVA458847:IVA458928 JEW458847:JEW458928 JOS458847:JOS458928 JYO458847:JYO458928 KIK458847:KIK458928 KSG458847:KSG458928 LCC458847:LCC458928 LLY458847:LLY458928 LVU458847:LVU458928 MFQ458847:MFQ458928 MPM458847:MPM458928 MZI458847:MZI458928 NJE458847:NJE458928 NTA458847:NTA458928 OCW458847:OCW458928 OMS458847:OMS458928 OWO458847:OWO458928 PGK458847:PGK458928 PQG458847:PQG458928 QAC458847:QAC458928 QJY458847:QJY458928 QTU458847:QTU458928 RDQ458847:RDQ458928 RNM458847:RNM458928 RXI458847:RXI458928 SHE458847:SHE458928 SRA458847:SRA458928 TAW458847:TAW458928 TKS458847:TKS458928 TUO458847:TUO458928 UEK458847:UEK458928 UOG458847:UOG458928 UYC458847:UYC458928 VHY458847:VHY458928 VRU458847:VRU458928 WBQ458847:WBQ458928 WLM458847:WLM458928 WVI458847:WVI458928 A524383:A524464 IW524383:IW524464 SS524383:SS524464 ACO524383:ACO524464 AMK524383:AMK524464 AWG524383:AWG524464 BGC524383:BGC524464 BPY524383:BPY524464 BZU524383:BZU524464 CJQ524383:CJQ524464 CTM524383:CTM524464 DDI524383:DDI524464 DNE524383:DNE524464 DXA524383:DXA524464 EGW524383:EGW524464 EQS524383:EQS524464 FAO524383:FAO524464 FKK524383:FKK524464 FUG524383:FUG524464 GEC524383:GEC524464 GNY524383:GNY524464 GXU524383:GXU524464 HHQ524383:HHQ524464 HRM524383:HRM524464 IBI524383:IBI524464 ILE524383:ILE524464 IVA524383:IVA524464 JEW524383:JEW524464 JOS524383:JOS524464 JYO524383:JYO524464 KIK524383:KIK524464 KSG524383:KSG524464 LCC524383:LCC524464 LLY524383:LLY524464 LVU524383:LVU524464 MFQ524383:MFQ524464 MPM524383:MPM524464 MZI524383:MZI524464 NJE524383:NJE524464 NTA524383:NTA524464 OCW524383:OCW524464 OMS524383:OMS524464 OWO524383:OWO524464 PGK524383:PGK524464 PQG524383:PQG524464 QAC524383:QAC524464 QJY524383:QJY524464 QTU524383:QTU524464 RDQ524383:RDQ524464 RNM524383:RNM524464 RXI524383:RXI524464 SHE524383:SHE524464 SRA524383:SRA524464 TAW524383:TAW524464 TKS524383:TKS524464 TUO524383:TUO524464 UEK524383:UEK524464 UOG524383:UOG524464 UYC524383:UYC524464 VHY524383:VHY524464 VRU524383:VRU524464 WBQ524383:WBQ524464 WLM524383:WLM524464 WVI524383:WVI524464 A589919:A590000 IW589919:IW590000 SS589919:SS590000 ACO589919:ACO590000 AMK589919:AMK590000 AWG589919:AWG590000 BGC589919:BGC590000 BPY589919:BPY590000 BZU589919:BZU590000 CJQ589919:CJQ590000 CTM589919:CTM590000 DDI589919:DDI590000 DNE589919:DNE590000 DXA589919:DXA590000 EGW589919:EGW590000 EQS589919:EQS590000 FAO589919:FAO590000 FKK589919:FKK590000 FUG589919:FUG590000 GEC589919:GEC590000 GNY589919:GNY590000 GXU589919:GXU590000 HHQ589919:HHQ590000 HRM589919:HRM590000 IBI589919:IBI590000 ILE589919:ILE590000 IVA589919:IVA590000 JEW589919:JEW590000 JOS589919:JOS590000 JYO589919:JYO590000 KIK589919:KIK590000 KSG589919:KSG590000 LCC589919:LCC590000 LLY589919:LLY590000 LVU589919:LVU590000 MFQ589919:MFQ590000 MPM589919:MPM590000 MZI589919:MZI590000 NJE589919:NJE590000 NTA589919:NTA590000 OCW589919:OCW590000 OMS589919:OMS590000 OWO589919:OWO590000 PGK589919:PGK590000 PQG589919:PQG590000 QAC589919:QAC590000 QJY589919:QJY590000 QTU589919:QTU590000 RDQ589919:RDQ590000 RNM589919:RNM590000 RXI589919:RXI590000 SHE589919:SHE590000 SRA589919:SRA590000 TAW589919:TAW590000 TKS589919:TKS590000 TUO589919:TUO590000 UEK589919:UEK590000 UOG589919:UOG590000 UYC589919:UYC590000 VHY589919:VHY590000 VRU589919:VRU590000 WBQ589919:WBQ590000 WLM589919:WLM590000 WVI589919:WVI590000 A655455:A655536 IW655455:IW655536 SS655455:SS655536 ACO655455:ACO655536 AMK655455:AMK655536 AWG655455:AWG655536 BGC655455:BGC655536 BPY655455:BPY655536 BZU655455:BZU655536 CJQ655455:CJQ655536 CTM655455:CTM655536 DDI655455:DDI655536 DNE655455:DNE655536 DXA655455:DXA655536 EGW655455:EGW655536 EQS655455:EQS655536 FAO655455:FAO655536 FKK655455:FKK655536 FUG655455:FUG655536 GEC655455:GEC655536 GNY655455:GNY655536 GXU655455:GXU655536 HHQ655455:HHQ655536 HRM655455:HRM655536 IBI655455:IBI655536 ILE655455:ILE655536 IVA655455:IVA655536 JEW655455:JEW655536 JOS655455:JOS655536 JYO655455:JYO655536 KIK655455:KIK655536 KSG655455:KSG655536 LCC655455:LCC655536 LLY655455:LLY655536 LVU655455:LVU655536 MFQ655455:MFQ655536 MPM655455:MPM655536 MZI655455:MZI655536 NJE655455:NJE655536 NTA655455:NTA655536 OCW655455:OCW655536 OMS655455:OMS655536 OWO655455:OWO655536 PGK655455:PGK655536 PQG655455:PQG655536 QAC655455:QAC655536 QJY655455:QJY655536 QTU655455:QTU655536 RDQ655455:RDQ655536 RNM655455:RNM655536 RXI655455:RXI655536 SHE655455:SHE655536 SRA655455:SRA655536 TAW655455:TAW655536 TKS655455:TKS655536 TUO655455:TUO655536 UEK655455:UEK655536 UOG655455:UOG655536 UYC655455:UYC655536 VHY655455:VHY655536 VRU655455:VRU655536 WBQ655455:WBQ655536 WLM655455:WLM655536 WVI655455:WVI655536 A720991:A721072 IW720991:IW721072 SS720991:SS721072 ACO720991:ACO721072 AMK720991:AMK721072 AWG720991:AWG721072 BGC720991:BGC721072 BPY720991:BPY721072 BZU720991:BZU721072 CJQ720991:CJQ721072 CTM720991:CTM721072 DDI720991:DDI721072 DNE720991:DNE721072 DXA720991:DXA721072 EGW720991:EGW721072 EQS720991:EQS721072 FAO720991:FAO721072 FKK720991:FKK721072 FUG720991:FUG721072 GEC720991:GEC721072 GNY720991:GNY721072 GXU720991:GXU721072 HHQ720991:HHQ721072 HRM720991:HRM721072 IBI720991:IBI721072 ILE720991:ILE721072 IVA720991:IVA721072 JEW720991:JEW721072 JOS720991:JOS721072 JYO720991:JYO721072 KIK720991:KIK721072 KSG720991:KSG721072 LCC720991:LCC721072 LLY720991:LLY721072 LVU720991:LVU721072 MFQ720991:MFQ721072 MPM720991:MPM721072 MZI720991:MZI721072 NJE720991:NJE721072 NTA720991:NTA721072 OCW720991:OCW721072 OMS720991:OMS721072 OWO720991:OWO721072 PGK720991:PGK721072 PQG720991:PQG721072 QAC720991:QAC721072 QJY720991:QJY721072 QTU720991:QTU721072 RDQ720991:RDQ721072 RNM720991:RNM721072 RXI720991:RXI721072 SHE720991:SHE721072 SRA720991:SRA721072 TAW720991:TAW721072 TKS720991:TKS721072 TUO720991:TUO721072 UEK720991:UEK721072 UOG720991:UOG721072 UYC720991:UYC721072 VHY720991:VHY721072 VRU720991:VRU721072 WBQ720991:WBQ721072 WLM720991:WLM721072 WVI720991:WVI721072 A786527:A786608 IW786527:IW786608 SS786527:SS786608 ACO786527:ACO786608 AMK786527:AMK786608 AWG786527:AWG786608 BGC786527:BGC786608 BPY786527:BPY786608 BZU786527:BZU786608 CJQ786527:CJQ786608 CTM786527:CTM786608 DDI786527:DDI786608 DNE786527:DNE786608 DXA786527:DXA786608 EGW786527:EGW786608 EQS786527:EQS786608 FAO786527:FAO786608 FKK786527:FKK786608 FUG786527:FUG786608 GEC786527:GEC786608 GNY786527:GNY786608 GXU786527:GXU786608 HHQ786527:HHQ786608 HRM786527:HRM786608 IBI786527:IBI786608 ILE786527:ILE786608 IVA786527:IVA786608 JEW786527:JEW786608 JOS786527:JOS786608 JYO786527:JYO786608 KIK786527:KIK786608 KSG786527:KSG786608 LCC786527:LCC786608 LLY786527:LLY786608 LVU786527:LVU786608 MFQ786527:MFQ786608 MPM786527:MPM786608 MZI786527:MZI786608 NJE786527:NJE786608 NTA786527:NTA786608 OCW786527:OCW786608 OMS786527:OMS786608 OWO786527:OWO786608 PGK786527:PGK786608 PQG786527:PQG786608 QAC786527:QAC786608 QJY786527:QJY786608 QTU786527:QTU786608 RDQ786527:RDQ786608 RNM786527:RNM786608 RXI786527:RXI786608 SHE786527:SHE786608 SRA786527:SRA786608 TAW786527:TAW786608 TKS786527:TKS786608 TUO786527:TUO786608 UEK786527:UEK786608 UOG786527:UOG786608 UYC786527:UYC786608 VHY786527:VHY786608 VRU786527:VRU786608 WBQ786527:WBQ786608 WLM786527:WLM786608 WVI786527:WVI786608 A852063:A852144 IW852063:IW852144 SS852063:SS852144 ACO852063:ACO852144 AMK852063:AMK852144 AWG852063:AWG852144 BGC852063:BGC852144 BPY852063:BPY852144 BZU852063:BZU852144 CJQ852063:CJQ852144 CTM852063:CTM852144 DDI852063:DDI852144 DNE852063:DNE852144 DXA852063:DXA852144 EGW852063:EGW852144 EQS852063:EQS852144 FAO852063:FAO852144 FKK852063:FKK852144 FUG852063:FUG852144 GEC852063:GEC852144 GNY852063:GNY852144 GXU852063:GXU852144 HHQ852063:HHQ852144 HRM852063:HRM852144 IBI852063:IBI852144 ILE852063:ILE852144 IVA852063:IVA852144 JEW852063:JEW852144 JOS852063:JOS852144 JYO852063:JYO852144 KIK852063:KIK852144 KSG852063:KSG852144 LCC852063:LCC852144 LLY852063:LLY852144 LVU852063:LVU852144 MFQ852063:MFQ852144 MPM852063:MPM852144 MZI852063:MZI852144 NJE852063:NJE852144 NTA852063:NTA852144 OCW852063:OCW852144 OMS852063:OMS852144 OWO852063:OWO852144 PGK852063:PGK852144 PQG852063:PQG852144 QAC852063:QAC852144 QJY852063:QJY852144 QTU852063:QTU852144 RDQ852063:RDQ852144 RNM852063:RNM852144 RXI852063:RXI852144 SHE852063:SHE852144 SRA852063:SRA852144 TAW852063:TAW852144 TKS852063:TKS852144 TUO852063:TUO852144 UEK852063:UEK852144 UOG852063:UOG852144 UYC852063:UYC852144 VHY852063:VHY852144 VRU852063:VRU852144 WBQ852063:WBQ852144 WLM852063:WLM852144 WVI852063:WVI852144 A917599:A917680 IW917599:IW917680 SS917599:SS917680 ACO917599:ACO917680 AMK917599:AMK917680 AWG917599:AWG917680 BGC917599:BGC917680 BPY917599:BPY917680 BZU917599:BZU917680 CJQ917599:CJQ917680 CTM917599:CTM917680 DDI917599:DDI917680 DNE917599:DNE917680 DXA917599:DXA917680 EGW917599:EGW917680 EQS917599:EQS917680 FAO917599:FAO917680 FKK917599:FKK917680 FUG917599:FUG917680 GEC917599:GEC917680 GNY917599:GNY917680 GXU917599:GXU917680 HHQ917599:HHQ917680 HRM917599:HRM917680 IBI917599:IBI917680 ILE917599:ILE917680 IVA917599:IVA917680 JEW917599:JEW917680 JOS917599:JOS917680 JYO917599:JYO917680 KIK917599:KIK917680 KSG917599:KSG917680 LCC917599:LCC917680 LLY917599:LLY917680 LVU917599:LVU917680 MFQ917599:MFQ917680 MPM917599:MPM917680 MZI917599:MZI917680 NJE917599:NJE917680 NTA917599:NTA917680 OCW917599:OCW917680 OMS917599:OMS917680 OWO917599:OWO917680 PGK917599:PGK917680 PQG917599:PQG917680 QAC917599:QAC917680 QJY917599:QJY917680 QTU917599:QTU917680 RDQ917599:RDQ917680 RNM917599:RNM917680 RXI917599:RXI917680 SHE917599:SHE917680 SRA917599:SRA917680 TAW917599:TAW917680 TKS917599:TKS917680 TUO917599:TUO917680 UEK917599:UEK917680 UOG917599:UOG917680 UYC917599:UYC917680 VHY917599:VHY917680 VRU917599:VRU917680 WBQ917599:WBQ917680 WLM917599:WLM917680 WVI917599:WVI917680 A983135:A983216 IW983135:IW983216 SS983135:SS983216 ACO983135:ACO983216 AMK983135:AMK983216 AWG983135:AWG983216 BGC983135:BGC983216 BPY983135:BPY983216 BZU983135:BZU983216 CJQ983135:CJQ983216 CTM983135:CTM983216 DDI983135:DDI983216 DNE983135:DNE983216 DXA983135:DXA983216 EGW983135:EGW983216 EQS983135:EQS983216 FAO983135:FAO983216 FKK983135:FKK983216 FUG983135:FUG983216 GEC983135:GEC983216 GNY983135:GNY983216 GXU983135:GXU983216 HHQ983135:HHQ983216 HRM983135:HRM983216 IBI983135:IBI983216 ILE983135:ILE983216 IVA983135:IVA983216 JEW983135:JEW983216 JOS983135:JOS983216 JYO983135:JYO983216 KIK983135:KIK983216 KSG983135:KSG983216 LCC983135:LCC983216 LLY983135:LLY983216 LVU983135:LVU983216 MFQ983135:MFQ983216 MPM983135:MPM983216 MZI983135:MZI983216 NJE983135:NJE983216 NTA983135:NTA983216 OCW983135:OCW983216 OMS983135:OMS983216 OWO983135:OWO983216 PGK983135:PGK983216 PQG983135:PQG983216 QAC983135:QAC983216 QJY983135:QJY983216 QTU983135:QTU983216 RDQ983135:RDQ983216 RNM983135:RNM983216 RXI983135:RXI983216 SHE983135:SHE983216 SRA983135:SRA983216 TAW983135:TAW983216 TKS983135:TKS983216 TUO983135:TUO983216 UEK983135:UEK983216 UOG983135:UOG983216 UYC983135:UYC983216 VHY983135:VHY983216 VRU983135:VRU983216 WBQ983135:WBQ983216 WLM983135:WLM983216 WVI983135:WVI983216 A182:D65536 IW182:IZ65536 SS182:SV65536 ACO182:ACR65536 AMK182:AMN65536 AWG182:AWJ65536 BGC182:BGF65536 BPY182:BQB65536 BZU182:BZX65536 CJQ182:CJT65536 CTM182:CTP65536 DDI182:DDL65536 DNE182:DNH65536 DXA182:DXD65536 EGW182:EGZ65536 EQS182:EQV65536 FAO182:FAR65536 FKK182:FKN65536 FUG182:FUJ65536 GEC182:GEF65536 GNY182:GOB65536 GXU182:GXX65536 HHQ182:HHT65536 HRM182:HRP65536 IBI182:IBL65536 ILE182:ILH65536 IVA182:IVD65536 JEW182:JEZ65536 JOS182:JOV65536 JYO182:JYR65536 KIK182:KIN65536 KSG182:KSJ65536 LCC182:LCF65536 LLY182:LMB65536 LVU182:LVX65536 MFQ182:MFT65536 MPM182:MPP65536 MZI182:MZL65536 NJE182:NJH65536 NTA182:NTD65536 OCW182:OCZ65536 OMS182:OMV65536 OWO182:OWR65536 PGK182:PGN65536 PQG182:PQJ65536 QAC182:QAF65536 QJY182:QKB65536 QTU182:QTX65536 RDQ182:RDT65536 RNM182:RNP65536 RXI182:RXL65536 SHE182:SHH65536 SRA182:SRD65536 TAW182:TAZ65536 TKS182:TKV65536 TUO182:TUR65536 UEK182:UEN65536 UOG182:UOJ65536 UYC182:UYF65536 VHY182:VIB65536 VRU182:VRX65536 WBQ182:WBT65536 WLM182:WLP65536 WVI182:WVL65536 A65718:D131072 IW65718:IZ131072 SS65718:SV131072 ACO65718:ACR131072 AMK65718:AMN131072 AWG65718:AWJ131072 BGC65718:BGF131072 BPY65718:BQB131072 BZU65718:BZX131072 CJQ65718:CJT131072 CTM65718:CTP131072 DDI65718:DDL131072 DNE65718:DNH131072 DXA65718:DXD131072 EGW65718:EGZ131072 EQS65718:EQV131072 FAO65718:FAR131072 FKK65718:FKN131072 FUG65718:FUJ131072 GEC65718:GEF131072 GNY65718:GOB131072 GXU65718:GXX131072 HHQ65718:HHT131072 HRM65718:HRP131072 IBI65718:IBL131072 ILE65718:ILH131072 IVA65718:IVD131072 JEW65718:JEZ131072 JOS65718:JOV131072 JYO65718:JYR131072 KIK65718:KIN131072 KSG65718:KSJ131072 LCC65718:LCF131072 LLY65718:LMB131072 LVU65718:LVX131072 MFQ65718:MFT131072 MPM65718:MPP131072 MZI65718:MZL131072 NJE65718:NJH131072 NTA65718:NTD131072 OCW65718:OCZ131072 OMS65718:OMV131072 OWO65718:OWR131072 PGK65718:PGN131072 PQG65718:PQJ131072 QAC65718:QAF131072 QJY65718:QKB131072 QTU65718:QTX131072 RDQ65718:RDT131072 RNM65718:RNP131072 RXI65718:RXL131072 SHE65718:SHH131072 SRA65718:SRD131072 TAW65718:TAZ131072 TKS65718:TKV131072 TUO65718:TUR131072 UEK65718:UEN131072 UOG65718:UOJ131072 UYC65718:UYF131072 VHY65718:VIB131072 VRU65718:VRX131072 WBQ65718:WBT131072 WLM65718:WLP131072 WVI65718:WVL131072 A131254:D196608 IW131254:IZ196608 SS131254:SV196608 ACO131254:ACR196608 AMK131254:AMN196608 AWG131254:AWJ196608 BGC131254:BGF196608 BPY131254:BQB196608 BZU131254:BZX196608 CJQ131254:CJT196608 CTM131254:CTP196608 DDI131254:DDL196608 DNE131254:DNH196608 DXA131254:DXD196608 EGW131254:EGZ196608 EQS131254:EQV196608 FAO131254:FAR196608 FKK131254:FKN196608 FUG131254:FUJ196608 GEC131254:GEF196608 GNY131254:GOB196608 GXU131254:GXX196608 HHQ131254:HHT196608 HRM131254:HRP196608 IBI131254:IBL196608 ILE131254:ILH196608 IVA131254:IVD196608 JEW131254:JEZ196608 JOS131254:JOV196608 JYO131254:JYR196608 KIK131254:KIN196608 KSG131254:KSJ196608 LCC131254:LCF196608 LLY131254:LMB196608 LVU131254:LVX196608 MFQ131254:MFT196608 MPM131254:MPP196608 MZI131254:MZL196608 NJE131254:NJH196608 NTA131254:NTD196608 OCW131254:OCZ196608 OMS131254:OMV196608 OWO131254:OWR196608 PGK131254:PGN196608 PQG131254:PQJ196608 QAC131254:QAF196608 QJY131254:QKB196608 QTU131254:QTX196608 RDQ131254:RDT196608 RNM131254:RNP196608 RXI131254:RXL196608 SHE131254:SHH196608 SRA131254:SRD196608 TAW131254:TAZ196608 TKS131254:TKV196608 TUO131254:TUR196608 UEK131254:UEN196608 UOG131254:UOJ196608 UYC131254:UYF196608 VHY131254:VIB196608 VRU131254:VRX196608 WBQ131254:WBT196608 WLM131254:WLP196608 WVI131254:WVL196608 A196790:D262144 IW196790:IZ262144 SS196790:SV262144 ACO196790:ACR262144 AMK196790:AMN262144 AWG196790:AWJ262144 BGC196790:BGF262144 BPY196790:BQB262144 BZU196790:BZX262144 CJQ196790:CJT262144 CTM196790:CTP262144 DDI196790:DDL262144 DNE196790:DNH262144 DXA196790:DXD262144 EGW196790:EGZ262144 EQS196790:EQV262144 FAO196790:FAR262144 FKK196790:FKN262144 FUG196790:FUJ262144 GEC196790:GEF262144 GNY196790:GOB262144 GXU196790:GXX262144 HHQ196790:HHT262144 HRM196790:HRP262144 IBI196790:IBL262144 ILE196790:ILH262144 IVA196790:IVD262144 JEW196790:JEZ262144 JOS196790:JOV262144 JYO196790:JYR262144 KIK196790:KIN262144 KSG196790:KSJ262144 LCC196790:LCF262144 LLY196790:LMB262144 LVU196790:LVX262144 MFQ196790:MFT262144 MPM196790:MPP262144 MZI196790:MZL262144 NJE196790:NJH262144 NTA196790:NTD262144 OCW196790:OCZ262144 OMS196790:OMV262144 OWO196790:OWR262144 PGK196790:PGN262144 PQG196790:PQJ262144 QAC196790:QAF262144 QJY196790:QKB262144 QTU196790:QTX262144 RDQ196790:RDT262144 RNM196790:RNP262144 RXI196790:RXL262144 SHE196790:SHH262144 SRA196790:SRD262144 TAW196790:TAZ262144 TKS196790:TKV262144 TUO196790:TUR262144 UEK196790:UEN262144 UOG196790:UOJ262144 UYC196790:UYF262144 VHY196790:VIB262144 VRU196790:VRX262144 WBQ196790:WBT262144 WLM196790:WLP262144 WVI196790:WVL262144 A262326:D327680 IW262326:IZ327680 SS262326:SV327680 ACO262326:ACR327680 AMK262326:AMN327680 AWG262326:AWJ327680 BGC262326:BGF327680 BPY262326:BQB327680 BZU262326:BZX327680 CJQ262326:CJT327680 CTM262326:CTP327680 DDI262326:DDL327680 DNE262326:DNH327680 DXA262326:DXD327680 EGW262326:EGZ327680 EQS262326:EQV327680 FAO262326:FAR327680 FKK262326:FKN327680 FUG262326:FUJ327680 GEC262326:GEF327680 GNY262326:GOB327680 GXU262326:GXX327680 HHQ262326:HHT327680 HRM262326:HRP327680 IBI262326:IBL327680 ILE262326:ILH327680 IVA262326:IVD327680 JEW262326:JEZ327680 JOS262326:JOV327680 JYO262326:JYR327680 KIK262326:KIN327680 KSG262326:KSJ327680 LCC262326:LCF327680 LLY262326:LMB327680 LVU262326:LVX327680 MFQ262326:MFT327680 MPM262326:MPP327680 MZI262326:MZL327680 NJE262326:NJH327680 NTA262326:NTD327680 OCW262326:OCZ327680 OMS262326:OMV327680 OWO262326:OWR327680 PGK262326:PGN327680 PQG262326:PQJ327680 QAC262326:QAF327680 QJY262326:QKB327680 QTU262326:QTX327680 RDQ262326:RDT327680 RNM262326:RNP327680 RXI262326:RXL327680 SHE262326:SHH327680 SRA262326:SRD327680 TAW262326:TAZ327680 TKS262326:TKV327680 TUO262326:TUR327680 UEK262326:UEN327680 UOG262326:UOJ327680 UYC262326:UYF327680 VHY262326:VIB327680 VRU262326:VRX327680 WBQ262326:WBT327680 WLM262326:WLP327680 WVI262326:WVL327680 A327862:D393216 IW327862:IZ393216 SS327862:SV393216 ACO327862:ACR393216 AMK327862:AMN393216 AWG327862:AWJ393216 BGC327862:BGF393216 BPY327862:BQB393216 BZU327862:BZX393216 CJQ327862:CJT393216 CTM327862:CTP393216 DDI327862:DDL393216 DNE327862:DNH393216 DXA327862:DXD393216 EGW327862:EGZ393216 EQS327862:EQV393216 FAO327862:FAR393216 FKK327862:FKN393216 FUG327862:FUJ393216 GEC327862:GEF393216 GNY327862:GOB393216 GXU327862:GXX393216 HHQ327862:HHT393216 HRM327862:HRP393216 IBI327862:IBL393216 ILE327862:ILH393216 IVA327862:IVD393216 JEW327862:JEZ393216 JOS327862:JOV393216 JYO327862:JYR393216 KIK327862:KIN393216 KSG327862:KSJ393216 LCC327862:LCF393216 LLY327862:LMB393216 LVU327862:LVX393216 MFQ327862:MFT393216 MPM327862:MPP393216 MZI327862:MZL393216 NJE327862:NJH393216 NTA327862:NTD393216 OCW327862:OCZ393216 OMS327862:OMV393216 OWO327862:OWR393216 PGK327862:PGN393216 PQG327862:PQJ393216 QAC327862:QAF393216 QJY327862:QKB393216 QTU327862:QTX393216 RDQ327862:RDT393216 RNM327862:RNP393216 RXI327862:RXL393216 SHE327862:SHH393216 SRA327862:SRD393216 TAW327862:TAZ393216 TKS327862:TKV393216 TUO327862:TUR393216 UEK327862:UEN393216 UOG327862:UOJ393216 UYC327862:UYF393216 VHY327862:VIB393216 VRU327862:VRX393216 WBQ327862:WBT393216 WLM327862:WLP393216 WVI327862:WVL393216 A393398:D458752 IW393398:IZ458752 SS393398:SV458752 ACO393398:ACR458752 AMK393398:AMN458752 AWG393398:AWJ458752 BGC393398:BGF458752 BPY393398:BQB458752 BZU393398:BZX458752 CJQ393398:CJT458752 CTM393398:CTP458752 DDI393398:DDL458752 DNE393398:DNH458752 DXA393398:DXD458752 EGW393398:EGZ458752 EQS393398:EQV458752 FAO393398:FAR458752 FKK393398:FKN458752 FUG393398:FUJ458752 GEC393398:GEF458752 GNY393398:GOB458752 GXU393398:GXX458752 HHQ393398:HHT458752 HRM393398:HRP458752 IBI393398:IBL458752 ILE393398:ILH458752 IVA393398:IVD458752 JEW393398:JEZ458752 JOS393398:JOV458752 JYO393398:JYR458752 KIK393398:KIN458752 KSG393398:KSJ458752 LCC393398:LCF458752 LLY393398:LMB458752 LVU393398:LVX458752 MFQ393398:MFT458752 MPM393398:MPP458752 MZI393398:MZL458752 NJE393398:NJH458752 NTA393398:NTD458752 OCW393398:OCZ458752 OMS393398:OMV458752 OWO393398:OWR458752 PGK393398:PGN458752 PQG393398:PQJ458752 QAC393398:QAF458752 QJY393398:QKB458752 QTU393398:QTX458752 RDQ393398:RDT458752 RNM393398:RNP458752 RXI393398:RXL458752 SHE393398:SHH458752 SRA393398:SRD458752 TAW393398:TAZ458752 TKS393398:TKV458752 TUO393398:TUR458752 UEK393398:UEN458752 UOG393398:UOJ458752 UYC393398:UYF458752 VHY393398:VIB458752 VRU393398:VRX458752 WBQ393398:WBT458752 WLM393398:WLP458752 WVI393398:WVL458752 A458934:D524288 IW458934:IZ524288 SS458934:SV524288 ACO458934:ACR524288 AMK458934:AMN524288 AWG458934:AWJ524288 BGC458934:BGF524288 BPY458934:BQB524288 BZU458934:BZX524288 CJQ458934:CJT524288 CTM458934:CTP524288 DDI458934:DDL524288 DNE458934:DNH524288 DXA458934:DXD524288 EGW458934:EGZ524288 EQS458934:EQV524288 FAO458934:FAR524288 FKK458934:FKN524288 FUG458934:FUJ524288 GEC458934:GEF524288 GNY458934:GOB524288 GXU458934:GXX524288 HHQ458934:HHT524288 HRM458934:HRP524288 IBI458934:IBL524288 ILE458934:ILH524288 IVA458934:IVD524288 JEW458934:JEZ524288 JOS458934:JOV524288 JYO458934:JYR524288 KIK458934:KIN524288 KSG458934:KSJ524288 LCC458934:LCF524288 LLY458934:LMB524288 LVU458934:LVX524288 MFQ458934:MFT524288 MPM458934:MPP524288 MZI458934:MZL524288 NJE458934:NJH524288 NTA458934:NTD524288 OCW458934:OCZ524288 OMS458934:OMV524288 OWO458934:OWR524288 PGK458934:PGN524288 PQG458934:PQJ524288 QAC458934:QAF524288 QJY458934:QKB524288 QTU458934:QTX524288 RDQ458934:RDT524288 RNM458934:RNP524288 RXI458934:RXL524288 SHE458934:SHH524288 SRA458934:SRD524288 TAW458934:TAZ524288 TKS458934:TKV524288 TUO458934:TUR524288 UEK458934:UEN524288 UOG458934:UOJ524288 UYC458934:UYF524288 VHY458934:VIB524288 VRU458934:VRX524288 WBQ458934:WBT524288 WLM458934:WLP524288 WVI458934:WVL524288 A524470:D589824 IW524470:IZ589824 SS524470:SV589824 ACO524470:ACR589824 AMK524470:AMN589824 AWG524470:AWJ589824 BGC524470:BGF589824 BPY524470:BQB589824 BZU524470:BZX589824 CJQ524470:CJT589824 CTM524470:CTP589824 DDI524470:DDL589824 DNE524470:DNH589824 DXA524470:DXD589824 EGW524470:EGZ589824 EQS524470:EQV589824 FAO524470:FAR589824 FKK524470:FKN589824 FUG524470:FUJ589824 GEC524470:GEF589824 GNY524470:GOB589824 GXU524470:GXX589824 HHQ524470:HHT589824 HRM524470:HRP589824 IBI524470:IBL589824 ILE524470:ILH589824 IVA524470:IVD589824 JEW524470:JEZ589824 JOS524470:JOV589824 JYO524470:JYR589824 KIK524470:KIN589824 KSG524470:KSJ589824 LCC524470:LCF589824 LLY524470:LMB589824 LVU524470:LVX589824 MFQ524470:MFT589824 MPM524470:MPP589824 MZI524470:MZL589824 NJE524470:NJH589824 NTA524470:NTD589824 OCW524470:OCZ589824 OMS524470:OMV589824 OWO524470:OWR589824 PGK524470:PGN589824 PQG524470:PQJ589824 QAC524470:QAF589824 QJY524470:QKB589824 QTU524470:QTX589824 RDQ524470:RDT589824 RNM524470:RNP589824 RXI524470:RXL589824 SHE524470:SHH589824 SRA524470:SRD589824 TAW524470:TAZ589824 TKS524470:TKV589824 TUO524470:TUR589824 UEK524470:UEN589824 UOG524470:UOJ589824 UYC524470:UYF589824 VHY524470:VIB589824 VRU524470:VRX589824 WBQ524470:WBT589824 WLM524470:WLP589824 WVI524470:WVL589824 A590006:D655360 IW590006:IZ655360 SS590006:SV655360 ACO590006:ACR655360 AMK590006:AMN655360 AWG590006:AWJ655360 BGC590006:BGF655360 BPY590006:BQB655360 BZU590006:BZX655360 CJQ590006:CJT655360 CTM590006:CTP655360 DDI590006:DDL655360 DNE590006:DNH655360 DXA590006:DXD655360 EGW590006:EGZ655360 EQS590006:EQV655360 FAO590006:FAR655360 FKK590006:FKN655360 FUG590006:FUJ655360 GEC590006:GEF655360 GNY590006:GOB655360 GXU590006:GXX655360 HHQ590006:HHT655360 HRM590006:HRP655360 IBI590006:IBL655360 ILE590006:ILH655360 IVA590006:IVD655360 JEW590006:JEZ655360 JOS590006:JOV655360 JYO590006:JYR655360 KIK590006:KIN655360 KSG590006:KSJ655360 LCC590006:LCF655360 LLY590006:LMB655360 LVU590006:LVX655360 MFQ590006:MFT655360 MPM590006:MPP655360 MZI590006:MZL655360 NJE590006:NJH655360 NTA590006:NTD655360 OCW590006:OCZ655360 OMS590006:OMV655360 OWO590006:OWR655360 PGK590006:PGN655360 PQG590006:PQJ655360 QAC590006:QAF655360 QJY590006:QKB655360 QTU590006:QTX655360 RDQ590006:RDT655360 RNM590006:RNP655360 RXI590006:RXL655360 SHE590006:SHH655360 SRA590006:SRD655360 TAW590006:TAZ655360 TKS590006:TKV655360 TUO590006:TUR655360 UEK590006:UEN655360 UOG590006:UOJ655360 UYC590006:UYF655360 VHY590006:VIB655360 VRU590006:VRX655360 WBQ590006:WBT655360 WLM590006:WLP655360 WVI590006:WVL655360 A655542:D720896 IW655542:IZ720896 SS655542:SV720896 ACO655542:ACR720896 AMK655542:AMN720896 AWG655542:AWJ720896 BGC655542:BGF720896 BPY655542:BQB720896 BZU655542:BZX720896 CJQ655542:CJT720896 CTM655542:CTP720896 DDI655542:DDL720896 DNE655542:DNH720896 DXA655542:DXD720896 EGW655542:EGZ720896 EQS655542:EQV720896 FAO655542:FAR720896 FKK655542:FKN720896 FUG655542:FUJ720896 GEC655542:GEF720896 GNY655542:GOB720896 GXU655542:GXX720896 HHQ655542:HHT720896 HRM655542:HRP720896 IBI655542:IBL720896 ILE655542:ILH720896 IVA655542:IVD720896 JEW655542:JEZ720896 JOS655542:JOV720896 JYO655542:JYR720896 KIK655542:KIN720896 KSG655542:KSJ720896 LCC655542:LCF720896 LLY655542:LMB720896 LVU655542:LVX720896 MFQ655542:MFT720896 MPM655542:MPP720896 MZI655542:MZL720896 NJE655542:NJH720896 NTA655542:NTD720896 OCW655542:OCZ720896 OMS655542:OMV720896 OWO655542:OWR720896 PGK655542:PGN720896 PQG655542:PQJ720896 QAC655542:QAF720896 QJY655542:QKB720896 QTU655542:QTX720896 RDQ655542:RDT720896 RNM655542:RNP720896 RXI655542:RXL720896 SHE655542:SHH720896 SRA655542:SRD720896 TAW655542:TAZ720896 TKS655542:TKV720896 TUO655542:TUR720896 UEK655542:UEN720896 UOG655542:UOJ720896 UYC655542:UYF720896 VHY655542:VIB720896 VRU655542:VRX720896 WBQ655542:WBT720896 WLM655542:WLP720896 WVI655542:WVL720896 A721078:D786432 IW721078:IZ786432 SS721078:SV786432 ACO721078:ACR786432 AMK721078:AMN786432 AWG721078:AWJ786432 BGC721078:BGF786432 BPY721078:BQB786432 BZU721078:BZX786432 CJQ721078:CJT786432 CTM721078:CTP786432 DDI721078:DDL786432 DNE721078:DNH786432 DXA721078:DXD786432 EGW721078:EGZ786432 EQS721078:EQV786432 FAO721078:FAR786432 FKK721078:FKN786432 FUG721078:FUJ786432 GEC721078:GEF786432 GNY721078:GOB786432 GXU721078:GXX786432 HHQ721078:HHT786432 HRM721078:HRP786432 IBI721078:IBL786432 ILE721078:ILH786432 IVA721078:IVD786432 JEW721078:JEZ786432 JOS721078:JOV786432 JYO721078:JYR786432 KIK721078:KIN786432 KSG721078:KSJ786432 LCC721078:LCF786432 LLY721078:LMB786432 LVU721078:LVX786432 MFQ721078:MFT786432 MPM721078:MPP786432 MZI721078:MZL786432 NJE721078:NJH786432 NTA721078:NTD786432 OCW721078:OCZ786432 OMS721078:OMV786432 OWO721078:OWR786432 PGK721078:PGN786432 PQG721078:PQJ786432 QAC721078:QAF786432 QJY721078:QKB786432 QTU721078:QTX786432 RDQ721078:RDT786432 RNM721078:RNP786432 RXI721078:RXL786432 SHE721078:SHH786432 SRA721078:SRD786432 TAW721078:TAZ786432 TKS721078:TKV786432 TUO721078:TUR786432 UEK721078:UEN786432 UOG721078:UOJ786432 UYC721078:UYF786432 VHY721078:VIB786432 VRU721078:VRX786432 WBQ721078:WBT786432 WLM721078:WLP786432 WVI721078:WVL786432 A786614:D851968 IW786614:IZ851968 SS786614:SV851968 ACO786614:ACR851968 AMK786614:AMN851968 AWG786614:AWJ851968 BGC786614:BGF851968 BPY786614:BQB851968 BZU786614:BZX851968 CJQ786614:CJT851968 CTM786614:CTP851968 DDI786614:DDL851968 DNE786614:DNH851968 DXA786614:DXD851968 EGW786614:EGZ851968 EQS786614:EQV851968 FAO786614:FAR851968 FKK786614:FKN851968 FUG786614:FUJ851968 GEC786614:GEF851968 GNY786614:GOB851968 GXU786614:GXX851968 HHQ786614:HHT851968 HRM786614:HRP851968 IBI786614:IBL851968 ILE786614:ILH851968 IVA786614:IVD851968 JEW786614:JEZ851968 JOS786614:JOV851968 JYO786614:JYR851968 KIK786614:KIN851968 KSG786614:KSJ851968 LCC786614:LCF851968 LLY786614:LMB851968 LVU786614:LVX851968 MFQ786614:MFT851968 MPM786614:MPP851968 MZI786614:MZL851968 NJE786614:NJH851968 NTA786614:NTD851968 OCW786614:OCZ851968 OMS786614:OMV851968 OWO786614:OWR851968 PGK786614:PGN851968 PQG786614:PQJ851968 QAC786614:QAF851968 QJY786614:QKB851968 QTU786614:QTX851968 RDQ786614:RDT851968 RNM786614:RNP851968 RXI786614:RXL851968 SHE786614:SHH851968 SRA786614:SRD851968 TAW786614:TAZ851968 TKS786614:TKV851968 TUO786614:TUR851968 UEK786614:UEN851968 UOG786614:UOJ851968 UYC786614:UYF851968 VHY786614:VIB851968 VRU786614:VRX851968 WBQ786614:WBT851968 WLM786614:WLP851968 WVI786614:WVL851968 A852150:D917504 IW852150:IZ917504 SS852150:SV917504 ACO852150:ACR917504 AMK852150:AMN917504 AWG852150:AWJ917504 BGC852150:BGF917504 BPY852150:BQB917504 BZU852150:BZX917504 CJQ852150:CJT917504 CTM852150:CTP917504 DDI852150:DDL917504 DNE852150:DNH917504 DXA852150:DXD917504 EGW852150:EGZ917504 EQS852150:EQV917504 FAO852150:FAR917504 FKK852150:FKN917504 FUG852150:FUJ917504 GEC852150:GEF917504 GNY852150:GOB917504 GXU852150:GXX917504 HHQ852150:HHT917504 HRM852150:HRP917504 IBI852150:IBL917504 ILE852150:ILH917504 IVA852150:IVD917504 JEW852150:JEZ917504 JOS852150:JOV917504 JYO852150:JYR917504 KIK852150:KIN917504 KSG852150:KSJ917504 LCC852150:LCF917504 LLY852150:LMB917504 LVU852150:LVX917504 MFQ852150:MFT917504 MPM852150:MPP917504 MZI852150:MZL917504 NJE852150:NJH917504 NTA852150:NTD917504 OCW852150:OCZ917504 OMS852150:OMV917504 OWO852150:OWR917504 PGK852150:PGN917504 PQG852150:PQJ917504 QAC852150:QAF917504 QJY852150:QKB917504 QTU852150:QTX917504 RDQ852150:RDT917504 RNM852150:RNP917504 RXI852150:RXL917504 SHE852150:SHH917504 SRA852150:SRD917504 TAW852150:TAZ917504 TKS852150:TKV917504 TUO852150:TUR917504 UEK852150:UEN917504 UOG852150:UOJ917504 UYC852150:UYF917504 VHY852150:VIB917504 VRU852150:VRX917504 WBQ852150:WBT917504 WLM852150:WLP917504 WVI852150:WVL917504 A917686:D983040 IW917686:IZ983040 SS917686:SV983040 ACO917686:ACR983040 AMK917686:AMN983040 AWG917686:AWJ983040 BGC917686:BGF983040 BPY917686:BQB983040 BZU917686:BZX983040 CJQ917686:CJT983040 CTM917686:CTP983040 DDI917686:DDL983040 DNE917686:DNH983040 DXA917686:DXD983040 EGW917686:EGZ983040 EQS917686:EQV983040 FAO917686:FAR983040 FKK917686:FKN983040 FUG917686:FUJ983040 GEC917686:GEF983040 GNY917686:GOB983040 GXU917686:GXX983040 HHQ917686:HHT983040 HRM917686:HRP983040 IBI917686:IBL983040 ILE917686:ILH983040 IVA917686:IVD983040 JEW917686:JEZ983040 JOS917686:JOV983040 JYO917686:JYR983040 KIK917686:KIN983040 KSG917686:KSJ983040 LCC917686:LCF983040 LLY917686:LMB983040 LVU917686:LVX983040 MFQ917686:MFT983040 MPM917686:MPP983040 MZI917686:MZL983040 NJE917686:NJH983040 NTA917686:NTD983040 OCW917686:OCZ983040 OMS917686:OMV983040 OWO917686:OWR983040 PGK917686:PGN983040 PQG917686:PQJ983040 QAC917686:QAF983040 QJY917686:QKB983040 QTU917686:QTX983040 RDQ917686:RDT983040 RNM917686:RNP983040 RXI917686:RXL983040 SHE917686:SHH983040 SRA917686:SRD983040 TAW917686:TAZ983040 TKS917686:TKV983040 TUO917686:TUR983040 UEK917686:UEN983040 UOG917686:UOJ983040 UYC917686:UYF983040 VHY917686:VIB983040 VRU917686:VRX983040 WBQ917686:WBT983040 WLM917686:WLP983040 WVI917686:WVL983040 A983222:D1048576 IW983222:IZ1048576 SS983222:SV1048576 ACO983222:ACR1048576 AMK983222:AMN1048576 AWG983222:AWJ1048576 BGC983222:BGF1048576 BPY983222:BQB1048576 BZU983222:BZX1048576 CJQ983222:CJT1048576 CTM983222:CTP1048576 DDI983222:DDL1048576 DNE983222:DNH1048576 DXA983222:DXD1048576 EGW983222:EGZ1048576 EQS983222:EQV1048576 FAO983222:FAR1048576 FKK983222:FKN1048576 FUG983222:FUJ1048576 GEC983222:GEF1048576 GNY983222:GOB1048576 GXU983222:GXX1048576 HHQ983222:HHT1048576 HRM983222:HRP1048576 IBI983222:IBL1048576 ILE983222:ILH1048576 IVA983222:IVD1048576 JEW983222:JEZ1048576 JOS983222:JOV1048576 JYO983222:JYR1048576 KIK983222:KIN1048576 KSG983222:KSJ1048576 LCC983222:LCF1048576 LLY983222:LMB1048576 LVU983222:LVX1048576 MFQ983222:MFT1048576 MPM983222:MPP1048576 MZI983222:MZL1048576 NJE983222:NJH1048576 NTA983222:NTD1048576 OCW983222:OCZ1048576 OMS983222:OMV1048576 OWO983222:OWR1048576 PGK983222:PGN1048576 PQG983222:PQJ1048576 QAC983222:QAF1048576 QJY983222:QKB1048576 QTU983222:QTX1048576 RDQ983222:RDT1048576 RNM983222:RNP1048576 RXI983222:RXL1048576 SHE983222:SHH1048576 SRA983222:SRD1048576 TAW983222:TAZ1048576 TKS983222:TKV1048576 TUO983222:TUR1048576 UEK983222:UEN1048576 UOG983222:UOJ1048576 UYC983222:UYF1048576 VHY983222:VIB1048576 VRU983222:VRX1048576 WBQ983222:WBT1048576 WLM983222:WLP1048576 WVI983222:WVL1048576 IX65:IX176 ST65:ST176 ACP65:ACP176 AML65:AML176 AWH65:AWH176 BGD65:BGD176 BPZ65:BPZ176 BZV65:BZV176 CJR65:CJR176 CTN65:CTN176 DDJ65:DDJ176 DNF65:DNF176 DXB65:DXB176 EGX65:EGX176 EQT65:EQT176 FAP65:FAP176 FKL65:FKL176 FUH65:FUH176 GED65:GED176 GNZ65:GNZ176 GXV65:GXV176 HHR65:HHR176 HRN65:HRN176 IBJ65:IBJ176 ILF65:ILF176 IVB65:IVB176 JEX65:JEX176 JOT65:JOT176 JYP65:JYP176 KIL65:KIL176 KSH65:KSH176 LCD65:LCD176 LLZ65:LLZ176 LVV65:LVV176 MFR65:MFR176 MPN65:MPN176 MZJ65:MZJ176 NJF65:NJF176 NTB65:NTB176 OCX65:OCX176 OMT65:OMT176 OWP65:OWP176 PGL65:PGL176 PQH65:PQH176 QAD65:QAD176 QJZ65:QJZ176 QTV65:QTV176 RDR65:RDR176 RNN65:RNN176 RXJ65:RXJ176 SHF65:SHF176 SRB65:SRB176 TAX65:TAX176 TKT65:TKT176 TUP65:TUP176 UEL65:UEL176 UOH65:UOH176 UYD65:UYD176 VHZ65:VHZ176 VRV65:VRV176 WBR65:WBR176 WLN65:WLN176 WVJ65:WVJ176 B65601:B65712 IX65601:IX65712 ST65601:ST65712 ACP65601:ACP65712 AML65601:AML65712 AWH65601:AWH65712 BGD65601:BGD65712 BPZ65601:BPZ65712 BZV65601:BZV65712 CJR65601:CJR65712 CTN65601:CTN65712 DDJ65601:DDJ65712 DNF65601:DNF65712 DXB65601:DXB65712 EGX65601:EGX65712 EQT65601:EQT65712 FAP65601:FAP65712 FKL65601:FKL65712 FUH65601:FUH65712 GED65601:GED65712 GNZ65601:GNZ65712 GXV65601:GXV65712 HHR65601:HHR65712 HRN65601:HRN65712 IBJ65601:IBJ65712 ILF65601:ILF65712 IVB65601:IVB65712 JEX65601:JEX65712 JOT65601:JOT65712 JYP65601:JYP65712 KIL65601:KIL65712 KSH65601:KSH65712 LCD65601:LCD65712 LLZ65601:LLZ65712 LVV65601:LVV65712 MFR65601:MFR65712 MPN65601:MPN65712 MZJ65601:MZJ65712 NJF65601:NJF65712 NTB65601:NTB65712 OCX65601:OCX65712 OMT65601:OMT65712 OWP65601:OWP65712 PGL65601:PGL65712 PQH65601:PQH65712 QAD65601:QAD65712 QJZ65601:QJZ65712 QTV65601:QTV65712 RDR65601:RDR65712 RNN65601:RNN65712 RXJ65601:RXJ65712 SHF65601:SHF65712 SRB65601:SRB65712 TAX65601:TAX65712 TKT65601:TKT65712 TUP65601:TUP65712 UEL65601:UEL65712 UOH65601:UOH65712 UYD65601:UYD65712 VHZ65601:VHZ65712 VRV65601:VRV65712 WBR65601:WBR65712 WLN65601:WLN65712 WVJ65601:WVJ65712 B131137:B131248 IX131137:IX131248 ST131137:ST131248 ACP131137:ACP131248 AML131137:AML131248 AWH131137:AWH131248 BGD131137:BGD131248 BPZ131137:BPZ131248 BZV131137:BZV131248 CJR131137:CJR131248 CTN131137:CTN131248 DDJ131137:DDJ131248 DNF131137:DNF131248 DXB131137:DXB131248 EGX131137:EGX131248 EQT131137:EQT131248 FAP131137:FAP131248 FKL131137:FKL131248 FUH131137:FUH131248 GED131137:GED131248 GNZ131137:GNZ131248 GXV131137:GXV131248 HHR131137:HHR131248 HRN131137:HRN131248 IBJ131137:IBJ131248 ILF131137:ILF131248 IVB131137:IVB131248 JEX131137:JEX131248 JOT131137:JOT131248 JYP131137:JYP131248 KIL131137:KIL131248 KSH131137:KSH131248 LCD131137:LCD131248 LLZ131137:LLZ131248 LVV131137:LVV131248 MFR131137:MFR131248 MPN131137:MPN131248 MZJ131137:MZJ131248 NJF131137:NJF131248 NTB131137:NTB131248 OCX131137:OCX131248 OMT131137:OMT131248 OWP131137:OWP131248 PGL131137:PGL131248 PQH131137:PQH131248 QAD131137:QAD131248 QJZ131137:QJZ131248 QTV131137:QTV131248 RDR131137:RDR131248 RNN131137:RNN131248 RXJ131137:RXJ131248 SHF131137:SHF131248 SRB131137:SRB131248 TAX131137:TAX131248 TKT131137:TKT131248 TUP131137:TUP131248 UEL131137:UEL131248 UOH131137:UOH131248 UYD131137:UYD131248 VHZ131137:VHZ131248 VRV131137:VRV131248 WBR131137:WBR131248 WLN131137:WLN131248 WVJ131137:WVJ131248 B196673:B196784 IX196673:IX196784 ST196673:ST196784 ACP196673:ACP196784 AML196673:AML196784 AWH196673:AWH196784 BGD196673:BGD196784 BPZ196673:BPZ196784 BZV196673:BZV196784 CJR196673:CJR196784 CTN196673:CTN196784 DDJ196673:DDJ196784 DNF196673:DNF196784 DXB196673:DXB196784 EGX196673:EGX196784 EQT196673:EQT196784 FAP196673:FAP196784 FKL196673:FKL196784 FUH196673:FUH196784 GED196673:GED196784 GNZ196673:GNZ196784 GXV196673:GXV196784 HHR196673:HHR196784 HRN196673:HRN196784 IBJ196673:IBJ196784 ILF196673:ILF196784 IVB196673:IVB196784 JEX196673:JEX196784 JOT196673:JOT196784 JYP196673:JYP196784 KIL196673:KIL196784 KSH196673:KSH196784 LCD196673:LCD196784 LLZ196673:LLZ196784 LVV196673:LVV196784 MFR196673:MFR196784 MPN196673:MPN196784 MZJ196673:MZJ196784 NJF196673:NJF196784 NTB196673:NTB196784 OCX196673:OCX196784 OMT196673:OMT196784 OWP196673:OWP196784 PGL196673:PGL196784 PQH196673:PQH196784 QAD196673:QAD196784 QJZ196673:QJZ196784 QTV196673:QTV196784 RDR196673:RDR196784 RNN196673:RNN196784 RXJ196673:RXJ196784 SHF196673:SHF196784 SRB196673:SRB196784 TAX196673:TAX196784 TKT196673:TKT196784 TUP196673:TUP196784 UEL196673:UEL196784 UOH196673:UOH196784 UYD196673:UYD196784 VHZ196673:VHZ196784 VRV196673:VRV196784 WBR196673:WBR196784 WLN196673:WLN196784 WVJ196673:WVJ196784 B262209:B262320 IX262209:IX262320 ST262209:ST262320 ACP262209:ACP262320 AML262209:AML262320 AWH262209:AWH262320 BGD262209:BGD262320 BPZ262209:BPZ262320 BZV262209:BZV262320 CJR262209:CJR262320 CTN262209:CTN262320 DDJ262209:DDJ262320 DNF262209:DNF262320 DXB262209:DXB262320 EGX262209:EGX262320 EQT262209:EQT262320 FAP262209:FAP262320 FKL262209:FKL262320 FUH262209:FUH262320 GED262209:GED262320 GNZ262209:GNZ262320 GXV262209:GXV262320 HHR262209:HHR262320 HRN262209:HRN262320 IBJ262209:IBJ262320 ILF262209:ILF262320 IVB262209:IVB262320 JEX262209:JEX262320 JOT262209:JOT262320 JYP262209:JYP262320 KIL262209:KIL262320 KSH262209:KSH262320 LCD262209:LCD262320 LLZ262209:LLZ262320 LVV262209:LVV262320 MFR262209:MFR262320 MPN262209:MPN262320 MZJ262209:MZJ262320 NJF262209:NJF262320 NTB262209:NTB262320 OCX262209:OCX262320 OMT262209:OMT262320 OWP262209:OWP262320 PGL262209:PGL262320 PQH262209:PQH262320 QAD262209:QAD262320 QJZ262209:QJZ262320 QTV262209:QTV262320 RDR262209:RDR262320 RNN262209:RNN262320 RXJ262209:RXJ262320 SHF262209:SHF262320 SRB262209:SRB262320 TAX262209:TAX262320 TKT262209:TKT262320 TUP262209:TUP262320 UEL262209:UEL262320 UOH262209:UOH262320 UYD262209:UYD262320 VHZ262209:VHZ262320 VRV262209:VRV262320 WBR262209:WBR262320 WLN262209:WLN262320 WVJ262209:WVJ262320 B327745:B327856 IX327745:IX327856 ST327745:ST327856 ACP327745:ACP327856 AML327745:AML327856 AWH327745:AWH327856 BGD327745:BGD327856 BPZ327745:BPZ327856 BZV327745:BZV327856 CJR327745:CJR327856 CTN327745:CTN327856 DDJ327745:DDJ327856 DNF327745:DNF327856 DXB327745:DXB327856 EGX327745:EGX327856 EQT327745:EQT327856 FAP327745:FAP327856 FKL327745:FKL327856 FUH327745:FUH327856 GED327745:GED327856 GNZ327745:GNZ327856 GXV327745:GXV327856 HHR327745:HHR327856 HRN327745:HRN327856 IBJ327745:IBJ327856 ILF327745:ILF327856 IVB327745:IVB327856 JEX327745:JEX327856 JOT327745:JOT327856 JYP327745:JYP327856 KIL327745:KIL327856 KSH327745:KSH327856 LCD327745:LCD327856 LLZ327745:LLZ327856 LVV327745:LVV327856 MFR327745:MFR327856 MPN327745:MPN327856 MZJ327745:MZJ327856 NJF327745:NJF327856 NTB327745:NTB327856 OCX327745:OCX327856 OMT327745:OMT327856 OWP327745:OWP327856 PGL327745:PGL327856 PQH327745:PQH327856 QAD327745:QAD327856 QJZ327745:QJZ327856 QTV327745:QTV327856 RDR327745:RDR327856 RNN327745:RNN327856 RXJ327745:RXJ327856 SHF327745:SHF327856 SRB327745:SRB327856 TAX327745:TAX327856 TKT327745:TKT327856 TUP327745:TUP327856 UEL327745:UEL327856 UOH327745:UOH327856 UYD327745:UYD327856 VHZ327745:VHZ327856 VRV327745:VRV327856 WBR327745:WBR327856 WLN327745:WLN327856 WVJ327745:WVJ327856 B393281:B393392 IX393281:IX393392 ST393281:ST393392 ACP393281:ACP393392 AML393281:AML393392 AWH393281:AWH393392 BGD393281:BGD393392 BPZ393281:BPZ393392 BZV393281:BZV393392 CJR393281:CJR393392 CTN393281:CTN393392 DDJ393281:DDJ393392 DNF393281:DNF393392 DXB393281:DXB393392 EGX393281:EGX393392 EQT393281:EQT393392 FAP393281:FAP393392 FKL393281:FKL393392 FUH393281:FUH393392 GED393281:GED393392 GNZ393281:GNZ393392 GXV393281:GXV393392 HHR393281:HHR393392 HRN393281:HRN393392 IBJ393281:IBJ393392 ILF393281:ILF393392 IVB393281:IVB393392 JEX393281:JEX393392 JOT393281:JOT393392 JYP393281:JYP393392 KIL393281:KIL393392 KSH393281:KSH393392 LCD393281:LCD393392 LLZ393281:LLZ393392 LVV393281:LVV393392 MFR393281:MFR393392 MPN393281:MPN393392 MZJ393281:MZJ393392 NJF393281:NJF393392 NTB393281:NTB393392 OCX393281:OCX393392 OMT393281:OMT393392 OWP393281:OWP393392 PGL393281:PGL393392 PQH393281:PQH393392 QAD393281:QAD393392 QJZ393281:QJZ393392 QTV393281:QTV393392 RDR393281:RDR393392 RNN393281:RNN393392 RXJ393281:RXJ393392 SHF393281:SHF393392 SRB393281:SRB393392 TAX393281:TAX393392 TKT393281:TKT393392 TUP393281:TUP393392 UEL393281:UEL393392 UOH393281:UOH393392 UYD393281:UYD393392 VHZ393281:VHZ393392 VRV393281:VRV393392 WBR393281:WBR393392 WLN393281:WLN393392 WVJ393281:WVJ393392 B458817:B458928 IX458817:IX458928 ST458817:ST458928 ACP458817:ACP458928 AML458817:AML458928 AWH458817:AWH458928 BGD458817:BGD458928 BPZ458817:BPZ458928 BZV458817:BZV458928 CJR458817:CJR458928 CTN458817:CTN458928 DDJ458817:DDJ458928 DNF458817:DNF458928 DXB458817:DXB458928 EGX458817:EGX458928 EQT458817:EQT458928 FAP458817:FAP458928 FKL458817:FKL458928 FUH458817:FUH458928 GED458817:GED458928 GNZ458817:GNZ458928 GXV458817:GXV458928 HHR458817:HHR458928 HRN458817:HRN458928 IBJ458817:IBJ458928 ILF458817:ILF458928 IVB458817:IVB458928 JEX458817:JEX458928 JOT458817:JOT458928 JYP458817:JYP458928 KIL458817:KIL458928 KSH458817:KSH458928 LCD458817:LCD458928 LLZ458817:LLZ458928 LVV458817:LVV458928 MFR458817:MFR458928 MPN458817:MPN458928 MZJ458817:MZJ458928 NJF458817:NJF458928 NTB458817:NTB458928 OCX458817:OCX458928 OMT458817:OMT458928 OWP458817:OWP458928 PGL458817:PGL458928 PQH458817:PQH458928 QAD458817:QAD458928 QJZ458817:QJZ458928 QTV458817:QTV458928 RDR458817:RDR458928 RNN458817:RNN458928 RXJ458817:RXJ458928 SHF458817:SHF458928 SRB458817:SRB458928 TAX458817:TAX458928 TKT458817:TKT458928 TUP458817:TUP458928 UEL458817:UEL458928 UOH458817:UOH458928 UYD458817:UYD458928 VHZ458817:VHZ458928 VRV458817:VRV458928 WBR458817:WBR458928 WLN458817:WLN458928 WVJ458817:WVJ458928 B524353:B524464 IX524353:IX524464 ST524353:ST524464 ACP524353:ACP524464 AML524353:AML524464 AWH524353:AWH524464 BGD524353:BGD524464 BPZ524353:BPZ524464 BZV524353:BZV524464 CJR524353:CJR524464 CTN524353:CTN524464 DDJ524353:DDJ524464 DNF524353:DNF524464 DXB524353:DXB524464 EGX524353:EGX524464 EQT524353:EQT524464 FAP524353:FAP524464 FKL524353:FKL524464 FUH524353:FUH524464 GED524353:GED524464 GNZ524353:GNZ524464 GXV524353:GXV524464 HHR524353:HHR524464 HRN524353:HRN524464 IBJ524353:IBJ524464 ILF524353:ILF524464 IVB524353:IVB524464 JEX524353:JEX524464 JOT524353:JOT524464 JYP524353:JYP524464 KIL524353:KIL524464 KSH524353:KSH524464 LCD524353:LCD524464 LLZ524353:LLZ524464 LVV524353:LVV524464 MFR524353:MFR524464 MPN524353:MPN524464 MZJ524353:MZJ524464 NJF524353:NJF524464 NTB524353:NTB524464 OCX524353:OCX524464 OMT524353:OMT524464 OWP524353:OWP524464 PGL524353:PGL524464 PQH524353:PQH524464 QAD524353:QAD524464 QJZ524353:QJZ524464 QTV524353:QTV524464 RDR524353:RDR524464 RNN524353:RNN524464 RXJ524353:RXJ524464 SHF524353:SHF524464 SRB524353:SRB524464 TAX524353:TAX524464 TKT524353:TKT524464 TUP524353:TUP524464 UEL524353:UEL524464 UOH524353:UOH524464 UYD524353:UYD524464 VHZ524353:VHZ524464 VRV524353:VRV524464 WBR524353:WBR524464 WLN524353:WLN524464 WVJ524353:WVJ524464 B589889:B590000 IX589889:IX590000 ST589889:ST590000 ACP589889:ACP590000 AML589889:AML590000 AWH589889:AWH590000 BGD589889:BGD590000 BPZ589889:BPZ590000 BZV589889:BZV590000 CJR589889:CJR590000 CTN589889:CTN590000 DDJ589889:DDJ590000 DNF589889:DNF590000 DXB589889:DXB590000 EGX589889:EGX590000 EQT589889:EQT590000 FAP589889:FAP590000 FKL589889:FKL590000 FUH589889:FUH590000 GED589889:GED590000 GNZ589889:GNZ590000 GXV589889:GXV590000 HHR589889:HHR590000 HRN589889:HRN590000 IBJ589889:IBJ590000 ILF589889:ILF590000 IVB589889:IVB590000 JEX589889:JEX590000 JOT589889:JOT590000 JYP589889:JYP590000 KIL589889:KIL590000 KSH589889:KSH590000 LCD589889:LCD590000 LLZ589889:LLZ590000 LVV589889:LVV590000 MFR589889:MFR590000 MPN589889:MPN590000 MZJ589889:MZJ590000 NJF589889:NJF590000 NTB589889:NTB590000 OCX589889:OCX590000 OMT589889:OMT590000 OWP589889:OWP590000 PGL589889:PGL590000 PQH589889:PQH590000 QAD589889:QAD590000 QJZ589889:QJZ590000 QTV589889:QTV590000 RDR589889:RDR590000 RNN589889:RNN590000 RXJ589889:RXJ590000 SHF589889:SHF590000 SRB589889:SRB590000 TAX589889:TAX590000 TKT589889:TKT590000 TUP589889:TUP590000 UEL589889:UEL590000 UOH589889:UOH590000 UYD589889:UYD590000 VHZ589889:VHZ590000 VRV589889:VRV590000 WBR589889:WBR590000 WLN589889:WLN590000 WVJ589889:WVJ590000 B655425:B655536 IX655425:IX655536 ST655425:ST655536 ACP655425:ACP655536 AML655425:AML655536 AWH655425:AWH655536 BGD655425:BGD655536 BPZ655425:BPZ655536 BZV655425:BZV655536 CJR655425:CJR655536 CTN655425:CTN655536 DDJ655425:DDJ655536 DNF655425:DNF655536 DXB655425:DXB655536 EGX655425:EGX655536 EQT655425:EQT655536 FAP655425:FAP655536 FKL655425:FKL655536 FUH655425:FUH655536 GED655425:GED655536 GNZ655425:GNZ655536 GXV655425:GXV655536 HHR655425:HHR655536 HRN655425:HRN655536 IBJ655425:IBJ655536 ILF655425:ILF655536 IVB655425:IVB655536 JEX655425:JEX655536 JOT655425:JOT655536 JYP655425:JYP655536 KIL655425:KIL655536 KSH655425:KSH655536 LCD655425:LCD655536 LLZ655425:LLZ655536 LVV655425:LVV655536 MFR655425:MFR655536 MPN655425:MPN655536 MZJ655425:MZJ655536 NJF655425:NJF655536 NTB655425:NTB655536 OCX655425:OCX655536 OMT655425:OMT655536 OWP655425:OWP655536 PGL655425:PGL655536 PQH655425:PQH655536 QAD655425:QAD655536 QJZ655425:QJZ655536 QTV655425:QTV655536 RDR655425:RDR655536 RNN655425:RNN655536 RXJ655425:RXJ655536 SHF655425:SHF655536 SRB655425:SRB655536 TAX655425:TAX655536 TKT655425:TKT655536 TUP655425:TUP655536 UEL655425:UEL655536 UOH655425:UOH655536 UYD655425:UYD655536 VHZ655425:VHZ655536 VRV655425:VRV655536 WBR655425:WBR655536 WLN655425:WLN655536 WVJ655425:WVJ655536 B720961:B721072 IX720961:IX721072 ST720961:ST721072 ACP720961:ACP721072 AML720961:AML721072 AWH720961:AWH721072 BGD720961:BGD721072 BPZ720961:BPZ721072 BZV720961:BZV721072 CJR720961:CJR721072 CTN720961:CTN721072 DDJ720961:DDJ721072 DNF720961:DNF721072 DXB720961:DXB721072 EGX720961:EGX721072 EQT720961:EQT721072 FAP720961:FAP721072 FKL720961:FKL721072 FUH720961:FUH721072 GED720961:GED721072 GNZ720961:GNZ721072 GXV720961:GXV721072 HHR720961:HHR721072 HRN720961:HRN721072 IBJ720961:IBJ721072 ILF720961:ILF721072 IVB720961:IVB721072 JEX720961:JEX721072 JOT720961:JOT721072 JYP720961:JYP721072 KIL720961:KIL721072 KSH720961:KSH721072 LCD720961:LCD721072 LLZ720961:LLZ721072 LVV720961:LVV721072 MFR720961:MFR721072 MPN720961:MPN721072 MZJ720961:MZJ721072 NJF720961:NJF721072 NTB720961:NTB721072 OCX720961:OCX721072 OMT720961:OMT721072 OWP720961:OWP721072 PGL720961:PGL721072 PQH720961:PQH721072 QAD720961:QAD721072 QJZ720961:QJZ721072 QTV720961:QTV721072 RDR720961:RDR721072 RNN720961:RNN721072 RXJ720961:RXJ721072 SHF720961:SHF721072 SRB720961:SRB721072 TAX720961:TAX721072 TKT720961:TKT721072 TUP720961:TUP721072 UEL720961:UEL721072 UOH720961:UOH721072 UYD720961:UYD721072 VHZ720961:VHZ721072 VRV720961:VRV721072 WBR720961:WBR721072 WLN720961:WLN721072 WVJ720961:WVJ721072 B786497:B786608 IX786497:IX786608 ST786497:ST786608 ACP786497:ACP786608 AML786497:AML786608 AWH786497:AWH786608 BGD786497:BGD786608 BPZ786497:BPZ786608 BZV786497:BZV786608 CJR786497:CJR786608 CTN786497:CTN786608 DDJ786497:DDJ786608 DNF786497:DNF786608 DXB786497:DXB786608 EGX786497:EGX786608 EQT786497:EQT786608 FAP786497:FAP786608 FKL786497:FKL786608 FUH786497:FUH786608 GED786497:GED786608 GNZ786497:GNZ786608 GXV786497:GXV786608 HHR786497:HHR786608 HRN786497:HRN786608 IBJ786497:IBJ786608 ILF786497:ILF786608 IVB786497:IVB786608 JEX786497:JEX786608 JOT786497:JOT786608 JYP786497:JYP786608 KIL786497:KIL786608 KSH786497:KSH786608 LCD786497:LCD786608 LLZ786497:LLZ786608 LVV786497:LVV786608 MFR786497:MFR786608 MPN786497:MPN786608 MZJ786497:MZJ786608 NJF786497:NJF786608 NTB786497:NTB786608 OCX786497:OCX786608 OMT786497:OMT786608 OWP786497:OWP786608 PGL786497:PGL786608 PQH786497:PQH786608 QAD786497:QAD786608 QJZ786497:QJZ786608 QTV786497:QTV786608 RDR786497:RDR786608 RNN786497:RNN786608 RXJ786497:RXJ786608 SHF786497:SHF786608 SRB786497:SRB786608 TAX786497:TAX786608 TKT786497:TKT786608 TUP786497:TUP786608 UEL786497:UEL786608 UOH786497:UOH786608 UYD786497:UYD786608 VHZ786497:VHZ786608 VRV786497:VRV786608 WBR786497:WBR786608 WLN786497:WLN786608 WVJ786497:WVJ786608 B852033:B852144 IX852033:IX852144 ST852033:ST852144 ACP852033:ACP852144 AML852033:AML852144 AWH852033:AWH852144 BGD852033:BGD852144 BPZ852033:BPZ852144 BZV852033:BZV852144 CJR852033:CJR852144 CTN852033:CTN852144 DDJ852033:DDJ852144 DNF852033:DNF852144 DXB852033:DXB852144 EGX852033:EGX852144 EQT852033:EQT852144 FAP852033:FAP852144 FKL852033:FKL852144 FUH852033:FUH852144 GED852033:GED852144 GNZ852033:GNZ852144 GXV852033:GXV852144 HHR852033:HHR852144 HRN852033:HRN852144 IBJ852033:IBJ852144 ILF852033:ILF852144 IVB852033:IVB852144 JEX852033:JEX852144 JOT852033:JOT852144 JYP852033:JYP852144 KIL852033:KIL852144 KSH852033:KSH852144 LCD852033:LCD852144 LLZ852033:LLZ852144 LVV852033:LVV852144 MFR852033:MFR852144 MPN852033:MPN852144 MZJ852033:MZJ852144 NJF852033:NJF852144 NTB852033:NTB852144 OCX852033:OCX852144 OMT852033:OMT852144 OWP852033:OWP852144 PGL852033:PGL852144 PQH852033:PQH852144 QAD852033:QAD852144 QJZ852033:QJZ852144 QTV852033:QTV852144 RDR852033:RDR852144 RNN852033:RNN852144 RXJ852033:RXJ852144 SHF852033:SHF852144 SRB852033:SRB852144 TAX852033:TAX852144 TKT852033:TKT852144 TUP852033:TUP852144 UEL852033:UEL852144 UOH852033:UOH852144 UYD852033:UYD852144 VHZ852033:VHZ852144 VRV852033:VRV852144 WBR852033:WBR852144 WLN852033:WLN852144 WVJ852033:WVJ852144 B917569:B917680 IX917569:IX917680 ST917569:ST917680 ACP917569:ACP917680 AML917569:AML917680 AWH917569:AWH917680 BGD917569:BGD917680 BPZ917569:BPZ917680 BZV917569:BZV917680 CJR917569:CJR917680 CTN917569:CTN917680 DDJ917569:DDJ917680 DNF917569:DNF917680 DXB917569:DXB917680 EGX917569:EGX917680 EQT917569:EQT917680 FAP917569:FAP917680 FKL917569:FKL917680 FUH917569:FUH917680 GED917569:GED917680 GNZ917569:GNZ917680 GXV917569:GXV917680 HHR917569:HHR917680 HRN917569:HRN917680 IBJ917569:IBJ917680 ILF917569:ILF917680 IVB917569:IVB917680 JEX917569:JEX917680 JOT917569:JOT917680 JYP917569:JYP917680 KIL917569:KIL917680 KSH917569:KSH917680 LCD917569:LCD917680 LLZ917569:LLZ917680 LVV917569:LVV917680 MFR917569:MFR917680 MPN917569:MPN917680 MZJ917569:MZJ917680 NJF917569:NJF917680 NTB917569:NTB917680 OCX917569:OCX917680 OMT917569:OMT917680 OWP917569:OWP917680 PGL917569:PGL917680 PQH917569:PQH917680 QAD917569:QAD917680 QJZ917569:QJZ917680 QTV917569:QTV917680 RDR917569:RDR917680 RNN917569:RNN917680 RXJ917569:RXJ917680 SHF917569:SHF917680 SRB917569:SRB917680 TAX917569:TAX917680 TKT917569:TKT917680 TUP917569:TUP917680 UEL917569:UEL917680 UOH917569:UOH917680 UYD917569:UYD917680 VHZ917569:VHZ917680 VRV917569:VRV917680 WBR917569:WBR917680 WLN917569:WLN917680 WVJ917569:WVJ917680 B983105:B983216 IX983105:IX983216 ST983105:ST983216 ACP983105:ACP983216 AML983105:AML983216 AWH983105:AWH983216 BGD983105:BGD983216 BPZ983105:BPZ983216 BZV983105:BZV983216 CJR983105:CJR983216 CTN983105:CTN983216 DDJ983105:DDJ983216 DNF983105:DNF983216 DXB983105:DXB983216 EGX983105:EGX983216 EQT983105:EQT983216 FAP983105:FAP983216 FKL983105:FKL983216 FUH983105:FUH983216 GED983105:GED983216 GNZ983105:GNZ983216 GXV983105:GXV983216 HHR983105:HHR983216 HRN983105:HRN983216 IBJ983105:IBJ983216 ILF983105:ILF983216 IVB983105:IVB983216 JEX983105:JEX983216 JOT983105:JOT983216 JYP983105:JYP983216 KIL983105:KIL983216 KSH983105:KSH983216 LCD983105:LCD983216 LLZ983105:LLZ983216 LVV983105:LVV983216 MFR983105:MFR983216 MPN983105:MPN983216 MZJ983105:MZJ983216 NJF983105:NJF983216 NTB983105:NTB983216 OCX983105:OCX983216 OMT983105:OMT983216 OWP983105:OWP983216 PGL983105:PGL983216 PQH983105:PQH983216 QAD983105:QAD983216 QJZ983105:QJZ983216 QTV983105:QTV983216 RDR983105:RDR983216 RNN983105:RNN983216 RXJ983105:RXJ983216 SHF983105:SHF983216 SRB983105:SRB983216 TAX983105:TAX983216 TKT983105:TKT983216 TUP983105:TUP983216 UEL983105:UEL983216 UOH983105:UOH983216 UYD983105:UYD983216 VHZ983105:VHZ983216 VRV983105:VRV983216 WBR983105:WBR983216 WLN983105:WLN983216 WVJ983105:WVJ983216 IY1:IZ176 SU1:SV176 ACQ1:ACR176 AMM1:AMN176 AWI1:AWJ176 BGE1:BGF176 BQA1:BQB176 BZW1:BZX176 CJS1:CJT176 CTO1:CTP176 DDK1:DDL176 DNG1:DNH176 DXC1:DXD176 EGY1:EGZ176 EQU1:EQV176 FAQ1:FAR176 FKM1:FKN176 FUI1:FUJ176 GEE1:GEF176 GOA1:GOB176 GXW1:GXX176 HHS1:HHT176 HRO1:HRP176 IBK1:IBL176 ILG1:ILH176 IVC1:IVD176 JEY1:JEZ176 JOU1:JOV176 JYQ1:JYR176 KIM1:KIN176 KSI1:KSJ176 LCE1:LCF176 LMA1:LMB176 LVW1:LVX176 MFS1:MFT176 MPO1:MPP176 MZK1:MZL176 NJG1:NJH176 NTC1:NTD176 OCY1:OCZ176 OMU1:OMV176 OWQ1:OWR176 PGM1:PGN176 PQI1:PQJ176 QAE1:QAF176 QKA1:QKB176 QTW1:QTX176 RDS1:RDT176 RNO1:RNP176 RXK1:RXL176 SHG1:SHH176 SRC1:SRD176 TAY1:TAZ176 TKU1:TKV176 TUQ1:TUR176 UEM1:UEN176 UOI1:UOJ176 UYE1:UYF176 VIA1:VIB176 VRW1:VRX176 WBS1:WBT176 WLO1:WLP176 WVK1:WVL176 C65537:D65712 IY65537:IZ65712 SU65537:SV65712 ACQ65537:ACR65712 AMM65537:AMN65712 AWI65537:AWJ65712 BGE65537:BGF65712 BQA65537:BQB65712 BZW65537:BZX65712 CJS65537:CJT65712 CTO65537:CTP65712 DDK65537:DDL65712 DNG65537:DNH65712 DXC65537:DXD65712 EGY65537:EGZ65712 EQU65537:EQV65712 FAQ65537:FAR65712 FKM65537:FKN65712 FUI65537:FUJ65712 GEE65537:GEF65712 GOA65537:GOB65712 GXW65537:GXX65712 HHS65537:HHT65712 HRO65537:HRP65712 IBK65537:IBL65712 ILG65537:ILH65712 IVC65537:IVD65712 JEY65537:JEZ65712 JOU65537:JOV65712 JYQ65537:JYR65712 KIM65537:KIN65712 KSI65537:KSJ65712 LCE65537:LCF65712 LMA65537:LMB65712 LVW65537:LVX65712 MFS65537:MFT65712 MPO65537:MPP65712 MZK65537:MZL65712 NJG65537:NJH65712 NTC65537:NTD65712 OCY65537:OCZ65712 OMU65537:OMV65712 OWQ65537:OWR65712 PGM65537:PGN65712 PQI65537:PQJ65712 QAE65537:QAF65712 QKA65537:QKB65712 QTW65537:QTX65712 RDS65537:RDT65712 RNO65537:RNP65712 RXK65537:RXL65712 SHG65537:SHH65712 SRC65537:SRD65712 TAY65537:TAZ65712 TKU65537:TKV65712 TUQ65537:TUR65712 UEM65537:UEN65712 UOI65537:UOJ65712 UYE65537:UYF65712 VIA65537:VIB65712 VRW65537:VRX65712 WBS65537:WBT65712 WLO65537:WLP65712 WVK65537:WVL65712 C131073:D131248 IY131073:IZ131248 SU131073:SV131248 ACQ131073:ACR131248 AMM131073:AMN131248 AWI131073:AWJ131248 BGE131073:BGF131248 BQA131073:BQB131248 BZW131073:BZX131248 CJS131073:CJT131248 CTO131073:CTP131248 DDK131073:DDL131248 DNG131073:DNH131248 DXC131073:DXD131248 EGY131073:EGZ131248 EQU131073:EQV131248 FAQ131073:FAR131248 FKM131073:FKN131248 FUI131073:FUJ131248 GEE131073:GEF131248 GOA131073:GOB131248 GXW131073:GXX131248 HHS131073:HHT131248 HRO131073:HRP131248 IBK131073:IBL131248 ILG131073:ILH131248 IVC131073:IVD131248 JEY131073:JEZ131248 JOU131073:JOV131248 JYQ131073:JYR131248 KIM131073:KIN131248 KSI131073:KSJ131248 LCE131073:LCF131248 LMA131073:LMB131248 LVW131073:LVX131248 MFS131073:MFT131248 MPO131073:MPP131248 MZK131073:MZL131248 NJG131073:NJH131248 NTC131073:NTD131248 OCY131073:OCZ131248 OMU131073:OMV131248 OWQ131073:OWR131248 PGM131073:PGN131248 PQI131073:PQJ131248 QAE131073:QAF131248 QKA131073:QKB131248 QTW131073:QTX131248 RDS131073:RDT131248 RNO131073:RNP131248 RXK131073:RXL131248 SHG131073:SHH131248 SRC131073:SRD131248 TAY131073:TAZ131248 TKU131073:TKV131248 TUQ131073:TUR131248 UEM131073:UEN131248 UOI131073:UOJ131248 UYE131073:UYF131248 VIA131073:VIB131248 VRW131073:VRX131248 WBS131073:WBT131248 WLO131073:WLP131248 WVK131073:WVL131248 C196609:D196784 IY196609:IZ196784 SU196609:SV196784 ACQ196609:ACR196784 AMM196609:AMN196784 AWI196609:AWJ196784 BGE196609:BGF196784 BQA196609:BQB196784 BZW196609:BZX196784 CJS196609:CJT196784 CTO196609:CTP196784 DDK196609:DDL196784 DNG196609:DNH196784 DXC196609:DXD196784 EGY196609:EGZ196784 EQU196609:EQV196784 FAQ196609:FAR196784 FKM196609:FKN196784 FUI196609:FUJ196784 GEE196609:GEF196784 GOA196609:GOB196784 GXW196609:GXX196784 HHS196609:HHT196784 HRO196609:HRP196784 IBK196609:IBL196784 ILG196609:ILH196784 IVC196609:IVD196784 JEY196609:JEZ196784 JOU196609:JOV196784 JYQ196609:JYR196784 KIM196609:KIN196784 KSI196609:KSJ196784 LCE196609:LCF196784 LMA196609:LMB196784 LVW196609:LVX196784 MFS196609:MFT196784 MPO196609:MPP196784 MZK196609:MZL196784 NJG196609:NJH196784 NTC196609:NTD196784 OCY196609:OCZ196784 OMU196609:OMV196784 OWQ196609:OWR196784 PGM196609:PGN196784 PQI196609:PQJ196784 QAE196609:QAF196784 QKA196609:QKB196784 QTW196609:QTX196784 RDS196609:RDT196784 RNO196609:RNP196784 RXK196609:RXL196784 SHG196609:SHH196784 SRC196609:SRD196784 TAY196609:TAZ196784 TKU196609:TKV196784 TUQ196609:TUR196784 UEM196609:UEN196784 UOI196609:UOJ196784 UYE196609:UYF196784 VIA196609:VIB196784 VRW196609:VRX196784 WBS196609:WBT196784 WLO196609:WLP196784 WVK196609:WVL196784 C262145:D262320 IY262145:IZ262320 SU262145:SV262320 ACQ262145:ACR262320 AMM262145:AMN262320 AWI262145:AWJ262320 BGE262145:BGF262320 BQA262145:BQB262320 BZW262145:BZX262320 CJS262145:CJT262320 CTO262145:CTP262320 DDK262145:DDL262320 DNG262145:DNH262320 DXC262145:DXD262320 EGY262145:EGZ262320 EQU262145:EQV262320 FAQ262145:FAR262320 FKM262145:FKN262320 FUI262145:FUJ262320 GEE262145:GEF262320 GOA262145:GOB262320 GXW262145:GXX262320 HHS262145:HHT262320 HRO262145:HRP262320 IBK262145:IBL262320 ILG262145:ILH262320 IVC262145:IVD262320 JEY262145:JEZ262320 JOU262145:JOV262320 JYQ262145:JYR262320 KIM262145:KIN262320 KSI262145:KSJ262320 LCE262145:LCF262320 LMA262145:LMB262320 LVW262145:LVX262320 MFS262145:MFT262320 MPO262145:MPP262320 MZK262145:MZL262320 NJG262145:NJH262320 NTC262145:NTD262320 OCY262145:OCZ262320 OMU262145:OMV262320 OWQ262145:OWR262320 PGM262145:PGN262320 PQI262145:PQJ262320 QAE262145:QAF262320 QKA262145:QKB262320 QTW262145:QTX262320 RDS262145:RDT262320 RNO262145:RNP262320 RXK262145:RXL262320 SHG262145:SHH262320 SRC262145:SRD262320 TAY262145:TAZ262320 TKU262145:TKV262320 TUQ262145:TUR262320 UEM262145:UEN262320 UOI262145:UOJ262320 UYE262145:UYF262320 VIA262145:VIB262320 VRW262145:VRX262320 WBS262145:WBT262320 WLO262145:WLP262320 WVK262145:WVL262320 C327681:D327856 IY327681:IZ327856 SU327681:SV327856 ACQ327681:ACR327856 AMM327681:AMN327856 AWI327681:AWJ327856 BGE327681:BGF327856 BQA327681:BQB327856 BZW327681:BZX327856 CJS327681:CJT327856 CTO327681:CTP327856 DDK327681:DDL327856 DNG327681:DNH327856 DXC327681:DXD327856 EGY327681:EGZ327856 EQU327681:EQV327856 FAQ327681:FAR327856 FKM327681:FKN327856 FUI327681:FUJ327856 GEE327681:GEF327856 GOA327681:GOB327856 GXW327681:GXX327856 HHS327681:HHT327856 HRO327681:HRP327856 IBK327681:IBL327856 ILG327681:ILH327856 IVC327681:IVD327856 JEY327681:JEZ327856 JOU327681:JOV327856 JYQ327681:JYR327856 KIM327681:KIN327856 KSI327681:KSJ327856 LCE327681:LCF327856 LMA327681:LMB327856 LVW327681:LVX327856 MFS327681:MFT327856 MPO327681:MPP327856 MZK327681:MZL327856 NJG327681:NJH327856 NTC327681:NTD327856 OCY327681:OCZ327856 OMU327681:OMV327856 OWQ327681:OWR327856 PGM327681:PGN327856 PQI327681:PQJ327856 QAE327681:QAF327856 QKA327681:QKB327856 QTW327681:QTX327856 RDS327681:RDT327856 RNO327681:RNP327856 RXK327681:RXL327856 SHG327681:SHH327856 SRC327681:SRD327856 TAY327681:TAZ327856 TKU327681:TKV327856 TUQ327681:TUR327856 UEM327681:UEN327856 UOI327681:UOJ327856 UYE327681:UYF327856 VIA327681:VIB327856 VRW327681:VRX327856 WBS327681:WBT327856 WLO327681:WLP327856 WVK327681:WVL327856 C393217:D393392 IY393217:IZ393392 SU393217:SV393392 ACQ393217:ACR393392 AMM393217:AMN393392 AWI393217:AWJ393392 BGE393217:BGF393392 BQA393217:BQB393392 BZW393217:BZX393392 CJS393217:CJT393392 CTO393217:CTP393392 DDK393217:DDL393392 DNG393217:DNH393392 DXC393217:DXD393392 EGY393217:EGZ393392 EQU393217:EQV393392 FAQ393217:FAR393392 FKM393217:FKN393392 FUI393217:FUJ393392 GEE393217:GEF393392 GOA393217:GOB393392 GXW393217:GXX393392 HHS393217:HHT393392 HRO393217:HRP393392 IBK393217:IBL393392 ILG393217:ILH393392 IVC393217:IVD393392 JEY393217:JEZ393392 JOU393217:JOV393392 JYQ393217:JYR393392 KIM393217:KIN393392 KSI393217:KSJ393392 LCE393217:LCF393392 LMA393217:LMB393392 LVW393217:LVX393392 MFS393217:MFT393392 MPO393217:MPP393392 MZK393217:MZL393392 NJG393217:NJH393392 NTC393217:NTD393392 OCY393217:OCZ393392 OMU393217:OMV393392 OWQ393217:OWR393392 PGM393217:PGN393392 PQI393217:PQJ393392 QAE393217:QAF393392 QKA393217:QKB393392 QTW393217:QTX393392 RDS393217:RDT393392 RNO393217:RNP393392 RXK393217:RXL393392 SHG393217:SHH393392 SRC393217:SRD393392 TAY393217:TAZ393392 TKU393217:TKV393392 TUQ393217:TUR393392 UEM393217:UEN393392 UOI393217:UOJ393392 UYE393217:UYF393392 VIA393217:VIB393392 VRW393217:VRX393392 WBS393217:WBT393392 WLO393217:WLP393392 WVK393217:WVL393392 C458753:D458928 IY458753:IZ458928 SU458753:SV458928 ACQ458753:ACR458928 AMM458753:AMN458928 AWI458753:AWJ458928 BGE458753:BGF458928 BQA458753:BQB458928 BZW458753:BZX458928 CJS458753:CJT458928 CTO458753:CTP458928 DDK458753:DDL458928 DNG458753:DNH458928 DXC458753:DXD458928 EGY458753:EGZ458928 EQU458753:EQV458928 FAQ458753:FAR458928 FKM458753:FKN458928 FUI458753:FUJ458928 GEE458753:GEF458928 GOA458753:GOB458928 GXW458753:GXX458928 HHS458753:HHT458928 HRO458753:HRP458928 IBK458753:IBL458928 ILG458753:ILH458928 IVC458753:IVD458928 JEY458753:JEZ458928 JOU458753:JOV458928 JYQ458753:JYR458928 KIM458753:KIN458928 KSI458753:KSJ458928 LCE458753:LCF458928 LMA458753:LMB458928 LVW458753:LVX458928 MFS458753:MFT458928 MPO458753:MPP458928 MZK458753:MZL458928 NJG458753:NJH458928 NTC458753:NTD458928 OCY458753:OCZ458928 OMU458753:OMV458928 OWQ458753:OWR458928 PGM458753:PGN458928 PQI458753:PQJ458928 QAE458753:QAF458928 QKA458753:QKB458928 QTW458753:QTX458928 RDS458753:RDT458928 RNO458753:RNP458928 RXK458753:RXL458928 SHG458753:SHH458928 SRC458753:SRD458928 TAY458753:TAZ458928 TKU458753:TKV458928 TUQ458753:TUR458928 UEM458753:UEN458928 UOI458753:UOJ458928 UYE458753:UYF458928 VIA458753:VIB458928 VRW458753:VRX458928 WBS458753:WBT458928 WLO458753:WLP458928 WVK458753:WVL458928 C524289:D524464 IY524289:IZ524464 SU524289:SV524464 ACQ524289:ACR524464 AMM524289:AMN524464 AWI524289:AWJ524464 BGE524289:BGF524464 BQA524289:BQB524464 BZW524289:BZX524464 CJS524289:CJT524464 CTO524289:CTP524464 DDK524289:DDL524464 DNG524289:DNH524464 DXC524289:DXD524464 EGY524289:EGZ524464 EQU524289:EQV524464 FAQ524289:FAR524464 FKM524289:FKN524464 FUI524289:FUJ524464 GEE524289:GEF524464 GOA524289:GOB524464 GXW524289:GXX524464 HHS524289:HHT524464 HRO524289:HRP524464 IBK524289:IBL524464 ILG524289:ILH524464 IVC524289:IVD524464 JEY524289:JEZ524464 JOU524289:JOV524464 JYQ524289:JYR524464 KIM524289:KIN524464 KSI524289:KSJ524464 LCE524289:LCF524464 LMA524289:LMB524464 LVW524289:LVX524464 MFS524289:MFT524464 MPO524289:MPP524464 MZK524289:MZL524464 NJG524289:NJH524464 NTC524289:NTD524464 OCY524289:OCZ524464 OMU524289:OMV524464 OWQ524289:OWR524464 PGM524289:PGN524464 PQI524289:PQJ524464 QAE524289:QAF524464 QKA524289:QKB524464 QTW524289:QTX524464 RDS524289:RDT524464 RNO524289:RNP524464 RXK524289:RXL524464 SHG524289:SHH524464 SRC524289:SRD524464 TAY524289:TAZ524464 TKU524289:TKV524464 TUQ524289:TUR524464 UEM524289:UEN524464 UOI524289:UOJ524464 UYE524289:UYF524464 VIA524289:VIB524464 VRW524289:VRX524464 WBS524289:WBT524464 WLO524289:WLP524464 WVK524289:WVL524464 C589825:D590000 IY589825:IZ590000 SU589825:SV590000 ACQ589825:ACR590000 AMM589825:AMN590000 AWI589825:AWJ590000 BGE589825:BGF590000 BQA589825:BQB590000 BZW589825:BZX590000 CJS589825:CJT590000 CTO589825:CTP590000 DDK589825:DDL590000 DNG589825:DNH590000 DXC589825:DXD590000 EGY589825:EGZ590000 EQU589825:EQV590000 FAQ589825:FAR590000 FKM589825:FKN590000 FUI589825:FUJ590000 GEE589825:GEF590000 GOA589825:GOB590000 GXW589825:GXX590000 HHS589825:HHT590000 HRO589825:HRP590000 IBK589825:IBL590000 ILG589825:ILH590000 IVC589825:IVD590000 JEY589825:JEZ590000 JOU589825:JOV590000 JYQ589825:JYR590000 KIM589825:KIN590000 KSI589825:KSJ590000 LCE589825:LCF590000 LMA589825:LMB590000 LVW589825:LVX590000 MFS589825:MFT590000 MPO589825:MPP590000 MZK589825:MZL590000 NJG589825:NJH590000 NTC589825:NTD590000 OCY589825:OCZ590000 OMU589825:OMV590000 OWQ589825:OWR590000 PGM589825:PGN590000 PQI589825:PQJ590000 QAE589825:QAF590000 QKA589825:QKB590000 QTW589825:QTX590000 RDS589825:RDT590000 RNO589825:RNP590000 RXK589825:RXL590000 SHG589825:SHH590000 SRC589825:SRD590000 TAY589825:TAZ590000 TKU589825:TKV590000 TUQ589825:TUR590000 UEM589825:UEN590000 UOI589825:UOJ590000 UYE589825:UYF590000 VIA589825:VIB590000 VRW589825:VRX590000 WBS589825:WBT590000 WLO589825:WLP590000 WVK589825:WVL590000 C655361:D655536 IY655361:IZ655536 SU655361:SV655536 ACQ655361:ACR655536 AMM655361:AMN655536 AWI655361:AWJ655536 BGE655361:BGF655536 BQA655361:BQB655536 BZW655361:BZX655536 CJS655361:CJT655536 CTO655361:CTP655536 DDK655361:DDL655536 DNG655361:DNH655536 DXC655361:DXD655536 EGY655361:EGZ655536 EQU655361:EQV655536 FAQ655361:FAR655536 FKM655361:FKN655536 FUI655361:FUJ655536 GEE655361:GEF655536 GOA655361:GOB655536 GXW655361:GXX655536 HHS655361:HHT655536 HRO655361:HRP655536 IBK655361:IBL655536 ILG655361:ILH655536 IVC655361:IVD655536 JEY655361:JEZ655536 JOU655361:JOV655536 JYQ655361:JYR655536 KIM655361:KIN655536 KSI655361:KSJ655536 LCE655361:LCF655536 LMA655361:LMB655536 LVW655361:LVX655536 MFS655361:MFT655536 MPO655361:MPP655536 MZK655361:MZL655536 NJG655361:NJH655536 NTC655361:NTD655536 OCY655361:OCZ655536 OMU655361:OMV655536 OWQ655361:OWR655536 PGM655361:PGN655536 PQI655361:PQJ655536 QAE655361:QAF655536 QKA655361:QKB655536 QTW655361:QTX655536 RDS655361:RDT655536 RNO655361:RNP655536 RXK655361:RXL655536 SHG655361:SHH655536 SRC655361:SRD655536 TAY655361:TAZ655536 TKU655361:TKV655536 TUQ655361:TUR655536 UEM655361:UEN655536 UOI655361:UOJ655536 UYE655361:UYF655536 VIA655361:VIB655536 VRW655361:VRX655536 WBS655361:WBT655536 WLO655361:WLP655536 WVK655361:WVL655536 C720897:D721072 IY720897:IZ721072 SU720897:SV721072 ACQ720897:ACR721072 AMM720897:AMN721072 AWI720897:AWJ721072 BGE720897:BGF721072 BQA720897:BQB721072 BZW720897:BZX721072 CJS720897:CJT721072 CTO720897:CTP721072 DDK720897:DDL721072 DNG720897:DNH721072 DXC720897:DXD721072 EGY720897:EGZ721072 EQU720897:EQV721072 FAQ720897:FAR721072 FKM720897:FKN721072 FUI720897:FUJ721072 GEE720897:GEF721072 GOA720897:GOB721072 GXW720897:GXX721072 HHS720897:HHT721072 HRO720897:HRP721072 IBK720897:IBL721072 ILG720897:ILH721072 IVC720897:IVD721072 JEY720897:JEZ721072 JOU720897:JOV721072 JYQ720897:JYR721072 KIM720897:KIN721072 KSI720897:KSJ721072 LCE720897:LCF721072 LMA720897:LMB721072 LVW720897:LVX721072 MFS720897:MFT721072 MPO720897:MPP721072 MZK720897:MZL721072 NJG720897:NJH721072 NTC720897:NTD721072 OCY720897:OCZ721072 OMU720897:OMV721072 OWQ720897:OWR721072 PGM720897:PGN721072 PQI720897:PQJ721072 QAE720897:QAF721072 QKA720897:QKB721072 QTW720897:QTX721072 RDS720897:RDT721072 RNO720897:RNP721072 RXK720897:RXL721072 SHG720897:SHH721072 SRC720897:SRD721072 TAY720897:TAZ721072 TKU720897:TKV721072 TUQ720897:TUR721072 UEM720897:UEN721072 UOI720897:UOJ721072 UYE720897:UYF721072 VIA720897:VIB721072 VRW720897:VRX721072 WBS720897:WBT721072 WLO720897:WLP721072 WVK720897:WVL721072 C786433:D786608 IY786433:IZ786608 SU786433:SV786608 ACQ786433:ACR786608 AMM786433:AMN786608 AWI786433:AWJ786608 BGE786433:BGF786608 BQA786433:BQB786608 BZW786433:BZX786608 CJS786433:CJT786608 CTO786433:CTP786608 DDK786433:DDL786608 DNG786433:DNH786608 DXC786433:DXD786608 EGY786433:EGZ786608 EQU786433:EQV786608 FAQ786433:FAR786608 FKM786433:FKN786608 FUI786433:FUJ786608 GEE786433:GEF786608 GOA786433:GOB786608 GXW786433:GXX786608 HHS786433:HHT786608 HRO786433:HRP786608 IBK786433:IBL786608 ILG786433:ILH786608 IVC786433:IVD786608 JEY786433:JEZ786608 JOU786433:JOV786608 JYQ786433:JYR786608 KIM786433:KIN786608 KSI786433:KSJ786608 LCE786433:LCF786608 LMA786433:LMB786608 LVW786433:LVX786608 MFS786433:MFT786608 MPO786433:MPP786608 MZK786433:MZL786608 NJG786433:NJH786608 NTC786433:NTD786608 OCY786433:OCZ786608 OMU786433:OMV786608 OWQ786433:OWR786608 PGM786433:PGN786608 PQI786433:PQJ786608 QAE786433:QAF786608 QKA786433:QKB786608 QTW786433:QTX786608 RDS786433:RDT786608 RNO786433:RNP786608 RXK786433:RXL786608 SHG786433:SHH786608 SRC786433:SRD786608 TAY786433:TAZ786608 TKU786433:TKV786608 TUQ786433:TUR786608 UEM786433:UEN786608 UOI786433:UOJ786608 UYE786433:UYF786608 VIA786433:VIB786608 VRW786433:VRX786608 WBS786433:WBT786608 WLO786433:WLP786608 WVK786433:WVL786608 C851969:D852144 IY851969:IZ852144 SU851969:SV852144 ACQ851969:ACR852144 AMM851969:AMN852144 AWI851969:AWJ852144 BGE851969:BGF852144 BQA851969:BQB852144 BZW851969:BZX852144 CJS851969:CJT852144 CTO851969:CTP852144 DDK851969:DDL852144 DNG851969:DNH852144 DXC851969:DXD852144 EGY851969:EGZ852144 EQU851969:EQV852144 FAQ851969:FAR852144 FKM851969:FKN852144 FUI851969:FUJ852144 GEE851969:GEF852144 GOA851969:GOB852144 GXW851969:GXX852144 HHS851969:HHT852144 HRO851969:HRP852144 IBK851969:IBL852144 ILG851969:ILH852144 IVC851969:IVD852144 JEY851969:JEZ852144 JOU851969:JOV852144 JYQ851969:JYR852144 KIM851969:KIN852144 KSI851969:KSJ852144 LCE851969:LCF852144 LMA851969:LMB852144 LVW851969:LVX852144 MFS851969:MFT852144 MPO851969:MPP852144 MZK851969:MZL852144 NJG851969:NJH852144 NTC851969:NTD852144 OCY851969:OCZ852144 OMU851969:OMV852144 OWQ851969:OWR852144 PGM851969:PGN852144 PQI851969:PQJ852144 QAE851969:QAF852144 QKA851969:QKB852144 QTW851969:QTX852144 RDS851969:RDT852144 RNO851969:RNP852144 RXK851969:RXL852144 SHG851969:SHH852144 SRC851969:SRD852144 TAY851969:TAZ852144 TKU851969:TKV852144 TUQ851969:TUR852144 UEM851969:UEN852144 UOI851969:UOJ852144 UYE851969:UYF852144 VIA851969:VIB852144 VRW851969:VRX852144 WBS851969:WBT852144 WLO851969:WLP852144 WVK851969:WVL852144 C917505:D917680 IY917505:IZ917680 SU917505:SV917680 ACQ917505:ACR917680 AMM917505:AMN917680 AWI917505:AWJ917680 BGE917505:BGF917680 BQA917505:BQB917680 BZW917505:BZX917680 CJS917505:CJT917680 CTO917505:CTP917680 DDK917505:DDL917680 DNG917505:DNH917680 DXC917505:DXD917680 EGY917505:EGZ917680 EQU917505:EQV917680 FAQ917505:FAR917680 FKM917505:FKN917680 FUI917505:FUJ917680 GEE917505:GEF917680 GOA917505:GOB917680 GXW917505:GXX917680 HHS917505:HHT917680 HRO917505:HRP917680 IBK917505:IBL917680 ILG917505:ILH917680 IVC917505:IVD917680 JEY917505:JEZ917680 JOU917505:JOV917680 JYQ917505:JYR917680 KIM917505:KIN917680 KSI917505:KSJ917680 LCE917505:LCF917680 LMA917505:LMB917680 LVW917505:LVX917680 MFS917505:MFT917680 MPO917505:MPP917680 MZK917505:MZL917680 NJG917505:NJH917680 NTC917505:NTD917680 OCY917505:OCZ917680 OMU917505:OMV917680 OWQ917505:OWR917680 PGM917505:PGN917680 PQI917505:PQJ917680 QAE917505:QAF917680 QKA917505:QKB917680 QTW917505:QTX917680 RDS917505:RDT917680 RNO917505:RNP917680 RXK917505:RXL917680 SHG917505:SHH917680 SRC917505:SRD917680 TAY917505:TAZ917680 TKU917505:TKV917680 TUQ917505:TUR917680 UEM917505:UEN917680 UOI917505:UOJ917680 UYE917505:UYF917680 VIA917505:VIB917680 VRW917505:VRX917680 WBS917505:WBT917680 WLO917505:WLP917680 WVK917505:WVL917680 C983041:D983216 IY983041:IZ983216 SU983041:SV983216 ACQ983041:ACR983216 AMM983041:AMN983216 AWI983041:AWJ983216 BGE983041:BGF983216 BQA983041:BQB983216 BZW983041:BZX983216 CJS983041:CJT983216 CTO983041:CTP983216 DDK983041:DDL983216 DNG983041:DNH983216 DXC983041:DXD983216 EGY983041:EGZ983216 EQU983041:EQV983216 FAQ983041:FAR983216 FKM983041:FKN983216 FUI983041:FUJ983216 GEE983041:GEF983216 GOA983041:GOB983216 GXW983041:GXX983216 HHS983041:HHT983216 HRO983041:HRP983216 IBK983041:IBL983216 ILG983041:ILH983216 IVC983041:IVD983216 JEY983041:JEZ983216 JOU983041:JOV983216 JYQ983041:JYR983216 KIM983041:KIN983216 KSI983041:KSJ983216 LCE983041:LCF983216 LMA983041:LMB983216 LVW983041:LVX983216 MFS983041:MFT983216 MPO983041:MPP983216 MZK983041:MZL983216 NJG983041:NJH983216 NTC983041:NTD983216 OCY983041:OCZ983216 OMU983041:OMV983216 OWQ983041:OWR983216 PGM983041:PGN983216 PQI983041:PQJ983216 QAE983041:QAF983216 QKA983041:QKB983216 QTW983041:QTX983216 RDS983041:RDT983216 RNO983041:RNP983216 RXK983041:RXL983216 SHG983041:SHH983216 SRC983041:SRD983216 TAY983041:TAZ983216 TKU983041:TKV983216 TUQ983041:TUR983216 UEM983041:UEN983216 UOI983041:UOJ983216 UYE983041:UYF983216 VIA983041:VIB983216 VRW983041:VRX983216 WBS983041:WBT983216 WLO983041:WLP983216 WVK983041:WVL983216 WVM1:XFD1048576 JA1:SR1048576 SW1:ACN1048576 ACS1:AMJ1048576 AMO1:AWF1048576 AWK1:BGB1048576 BGG1:BPX1048576 BQC1:BZT1048576 BZY1:CJP1048576 CJU1:CTL1048576 CTQ1:DDH1048576 DDM1:DND1048576 DNI1:DWZ1048576 DXE1:EGV1048576 EHA1:EQR1048576 EQW1:FAN1048576 FAS1:FKJ1048576 FKO1:FUF1048576 FUK1:GEB1048576 GEG1:GNX1048576 GOC1:GXT1048576 GXY1:HHP1048576 HHU1:HRL1048576 HRQ1:IBH1048576 IBM1:ILD1048576 ILI1:IUZ1048576 IVE1:JEV1048576 JFA1:JOR1048576 JOW1:JYN1048576 JYS1:KIJ1048576 KIO1:KSF1048576 KSK1:LCB1048576 LCG1:LLX1048576 LMC1:LVT1048576 LVY1:MFP1048576 MFU1:MPL1048576 MPQ1:MZH1048576 MZM1:NJD1048576 NJI1:NSZ1048576 NTE1:OCV1048576 ODA1:OMR1048576 OMW1:OWN1048576 OWS1:PGJ1048576 PGO1:PQF1048576 PQK1:QAB1048576 QAG1:QJX1048576 QKC1:QTT1048576 QTY1:RDP1048576 RDU1:RNL1048576 RNQ1:RXH1048576 RXM1:SHD1048576 SHI1:SQZ1048576 SRE1:TAV1048576 TBA1:TKR1048576 TKW1:TUN1048576 TUS1:UEJ1048576 UEO1:UOF1048576 UOK1:UYB1048576 UYG1:VHX1048576 VIC1:VRT1048576 VRY1:WBP1048576 WBU1:WLL1048576 WLQ1:WVH1048576 D1:K57 L1:X61 E58:K61 B65:B176 Y1:IV1048576 D58:D176 C1:C176 E62:X1048576">
      <formula1>0</formula1>
      <formula2>10000000000</formula2>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239"/>
  <sheetViews>
    <sheetView workbookViewId="0">
      <selection activeCell="B7" sqref="B7"/>
    </sheetView>
  </sheetViews>
  <sheetFormatPr baseColWidth="10" defaultRowHeight="10.5" x14ac:dyDescent="0.15"/>
  <cols>
    <col min="1" max="1" width="29" style="15" customWidth="1"/>
    <col min="2" max="2" width="23.28515625" style="15" bestFit="1" customWidth="1"/>
    <col min="3" max="3" width="11.28515625" style="15" customWidth="1"/>
    <col min="4" max="4" width="9.85546875" style="15" customWidth="1"/>
    <col min="5" max="6" width="10.140625" style="15" customWidth="1"/>
    <col min="7" max="7" width="10.42578125" style="15" customWidth="1"/>
    <col min="8" max="8" width="9.42578125" style="15" customWidth="1"/>
    <col min="9" max="9" width="10.7109375" style="15" customWidth="1"/>
    <col min="10" max="12" width="8.7109375" style="15" customWidth="1"/>
    <col min="13" max="13" width="8.85546875" style="15" customWidth="1"/>
    <col min="14" max="21" width="8.7109375" style="15" customWidth="1"/>
    <col min="22" max="22" width="11.85546875" style="15" customWidth="1"/>
    <col min="23" max="23" width="12.5703125" style="15" customWidth="1"/>
    <col min="24" max="24" width="12.7109375" style="15" customWidth="1"/>
    <col min="25" max="25" width="9.28515625" style="15" customWidth="1"/>
    <col min="26" max="26" width="12.28515625" style="15" customWidth="1"/>
    <col min="27" max="27" width="9.7109375" style="15" customWidth="1"/>
    <col min="28" max="28" width="8.7109375" style="15" customWidth="1"/>
    <col min="29" max="29" width="13.140625" style="15" customWidth="1"/>
    <col min="30" max="30" width="12.85546875" style="71" customWidth="1"/>
    <col min="31" max="31" width="10.85546875" style="114" customWidth="1"/>
    <col min="32" max="33" width="11.5703125" style="15" customWidth="1"/>
    <col min="34" max="34" width="11.7109375" style="114" customWidth="1"/>
    <col min="35" max="35" width="11.85546875" style="204" customWidth="1"/>
    <col min="36" max="36" width="10.7109375" style="15" customWidth="1"/>
    <col min="37" max="37" width="12.7109375" style="114" customWidth="1"/>
    <col min="38" max="39" width="10.7109375" style="15" customWidth="1"/>
    <col min="40" max="40" width="10.85546875" style="6" customWidth="1"/>
    <col min="41" max="41" width="2" style="15" customWidth="1"/>
    <col min="42" max="42" width="10.85546875" style="114" customWidth="1"/>
    <col min="43" max="43" width="10.85546875" style="204" customWidth="1"/>
    <col min="44" max="58" width="10.85546875" style="169" customWidth="1"/>
    <col min="59" max="64" width="12.5703125" style="169" customWidth="1"/>
    <col min="65" max="71" width="12.5703125" style="169" hidden="1" customWidth="1"/>
    <col min="72" max="100" width="12.5703125" style="204" hidden="1" customWidth="1"/>
    <col min="101" max="118" width="11.42578125" style="204" hidden="1" customWidth="1"/>
    <col min="119" max="256" width="11.42578125" style="204"/>
    <col min="257" max="257" width="29" style="204" customWidth="1"/>
    <col min="258" max="258" width="23.28515625" style="204" bestFit="1" customWidth="1"/>
    <col min="259" max="259" width="11.28515625" style="204" customWidth="1"/>
    <col min="260" max="260" width="9.85546875" style="204" customWidth="1"/>
    <col min="261" max="262" width="10.140625" style="204" customWidth="1"/>
    <col min="263" max="263" width="10.42578125" style="204" customWidth="1"/>
    <col min="264" max="264" width="9.42578125" style="204" customWidth="1"/>
    <col min="265" max="265" width="10.7109375" style="204" customWidth="1"/>
    <col min="266" max="268" width="8.7109375" style="204" customWidth="1"/>
    <col min="269" max="269" width="8.85546875" style="204" customWidth="1"/>
    <col min="270" max="277" width="8.7109375" style="204" customWidth="1"/>
    <col min="278" max="278" width="11.85546875" style="204" customWidth="1"/>
    <col min="279" max="279" width="12.5703125" style="204" customWidth="1"/>
    <col min="280" max="280" width="12.7109375" style="204" customWidth="1"/>
    <col min="281" max="281" width="9.28515625" style="204" customWidth="1"/>
    <col min="282" max="282" width="12.28515625" style="204" customWidth="1"/>
    <col min="283" max="283" width="9.7109375" style="204" customWidth="1"/>
    <col min="284" max="284" width="8.7109375" style="204" customWidth="1"/>
    <col min="285" max="285" width="13.140625" style="204" customWidth="1"/>
    <col min="286" max="286" width="12.85546875" style="204" customWidth="1"/>
    <col min="287" max="287" width="10.85546875" style="204" customWidth="1"/>
    <col min="288" max="289" width="11.5703125" style="204" customWidth="1"/>
    <col min="290" max="290" width="11.7109375" style="204" customWidth="1"/>
    <col min="291" max="291" width="11.85546875" style="204" customWidth="1"/>
    <col min="292" max="292" width="10.7109375" style="204" customWidth="1"/>
    <col min="293" max="293" width="12.7109375" style="204" customWidth="1"/>
    <col min="294" max="295" width="10.7109375" style="204" customWidth="1"/>
    <col min="296" max="296" width="10.85546875" style="204" customWidth="1"/>
    <col min="297" max="297" width="2" style="204" customWidth="1"/>
    <col min="298" max="314" width="10.85546875" style="204" customWidth="1"/>
    <col min="315" max="320" width="12.5703125" style="204" customWidth="1"/>
    <col min="321" max="374" width="0" style="204" hidden="1" customWidth="1"/>
    <col min="375" max="512" width="11.42578125" style="204"/>
    <col min="513" max="513" width="29" style="204" customWidth="1"/>
    <col min="514" max="514" width="23.28515625" style="204" bestFit="1" customWidth="1"/>
    <col min="515" max="515" width="11.28515625" style="204" customWidth="1"/>
    <col min="516" max="516" width="9.85546875" style="204" customWidth="1"/>
    <col min="517" max="518" width="10.140625" style="204" customWidth="1"/>
    <col min="519" max="519" width="10.42578125" style="204" customWidth="1"/>
    <col min="520" max="520" width="9.42578125" style="204" customWidth="1"/>
    <col min="521" max="521" width="10.7109375" style="204" customWidth="1"/>
    <col min="522" max="524" width="8.7109375" style="204" customWidth="1"/>
    <col min="525" max="525" width="8.85546875" style="204" customWidth="1"/>
    <col min="526" max="533" width="8.7109375" style="204" customWidth="1"/>
    <col min="534" max="534" width="11.85546875" style="204" customWidth="1"/>
    <col min="535" max="535" width="12.5703125" style="204" customWidth="1"/>
    <col min="536" max="536" width="12.7109375" style="204" customWidth="1"/>
    <col min="537" max="537" width="9.28515625" style="204" customWidth="1"/>
    <col min="538" max="538" width="12.28515625" style="204" customWidth="1"/>
    <col min="539" max="539" width="9.7109375" style="204" customWidth="1"/>
    <col min="540" max="540" width="8.7109375" style="204" customWidth="1"/>
    <col min="541" max="541" width="13.140625" style="204" customWidth="1"/>
    <col min="542" max="542" width="12.85546875" style="204" customWidth="1"/>
    <col min="543" max="543" width="10.85546875" style="204" customWidth="1"/>
    <col min="544" max="545" width="11.5703125" style="204" customWidth="1"/>
    <col min="546" max="546" width="11.7109375" style="204" customWidth="1"/>
    <col min="547" max="547" width="11.85546875" style="204" customWidth="1"/>
    <col min="548" max="548" width="10.7109375" style="204" customWidth="1"/>
    <col min="549" max="549" width="12.7109375" style="204" customWidth="1"/>
    <col min="550" max="551" width="10.7109375" style="204" customWidth="1"/>
    <col min="552" max="552" width="10.85546875" style="204" customWidth="1"/>
    <col min="553" max="553" width="2" style="204" customWidth="1"/>
    <col min="554" max="570" width="10.85546875" style="204" customWidth="1"/>
    <col min="571" max="576" width="12.5703125" style="204" customWidth="1"/>
    <col min="577" max="630" width="0" style="204" hidden="1" customWidth="1"/>
    <col min="631" max="768" width="11.42578125" style="204"/>
    <col min="769" max="769" width="29" style="204" customWidth="1"/>
    <col min="770" max="770" width="23.28515625" style="204" bestFit="1" customWidth="1"/>
    <col min="771" max="771" width="11.28515625" style="204" customWidth="1"/>
    <col min="772" max="772" width="9.85546875" style="204" customWidth="1"/>
    <col min="773" max="774" width="10.140625" style="204" customWidth="1"/>
    <col min="775" max="775" width="10.42578125" style="204" customWidth="1"/>
    <col min="776" max="776" width="9.42578125" style="204" customWidth="1"/>
    <col min="777" max="777" width="10.7109375" style="204" customWidth="1"/>
    <col min="778" max="780" width="8.7109375" style="204" customWidth="1"/>
    <col min="781" max="781" width="8.85546875" style="204" customWidth="1"/>
    <col min="782" max="789" width="8.7109375" style="204" customWidth="1"/>
    <col min="790" max="790" width="11.85546875" style="204" customWidth="1"/>
    <col min="791" max="791" width="12.5703125" style="204" customWidth="1"/>
    <col min="792" max="792" width="12.7109375" style="204" customWidth="1"/>
    <col min="793" max="793" width="9.28515625" style="204" customWidth="1"/>
    <col min="794" max="794" width="12.28515625" style="204" customWidth="1"/>
    <col min="795" max="795" width="9.7109375" style="204" customWidth="1"/>
    <col min="796" max="796" width="8.7109375" style="204" customWidth="1"/>
    <col min="797" max="797" width="13.140625" style="204" customWidth="1"/>
    <col min="798" max="798" width="12.85546875" style="204" customWidth="1"/>
    <col min="799" max="799" width="10.85546875" style="204" customWidth="1"/>
    <col min="800" max="801" width="11.5703125" style="204" customWidth="1"/>
    <col min="802" max="802" width="11.7109375" style="204" customWidth="1"/>
    <col min="803" max="803" width="11.85546875" style="204" customWidth="1"/>
    <col min="804" max="804" width="10.7109375" style="204" customWidth="1"/>
    <col min="805" max="805" width="12.7109375" style="204" customWidth="1"/>
    <col min="806" max="807" width="10.7109375" style="204" customWidth="1"/>
    <col min="808" max="808" width="10.85546875" style="204" customWidth="1"/>
    <col min="809" max="809" width="2" style="204" customWidth="1"/>
    <col min="810" max="826" width="10.85546875" style="204" customWidth="1"/>
    <col min="827" max="832" width="12.5703125" style="204" customWidth="1"/>
    <col min="833" max="886" width="0" style="204" hidden="1" customWidth="1"/>
    <col min="887" max="1024" width="11.42578125" style="204"/>
    <col min="1025" max="1025" width="29" style="204" customWidth="1"/>
    <col min="1026" max="1026" width="23.28515625" style="204" bestFit="1" customWidth="1"/>
    <col min="1027" max="1027" width="11.28515625" style="204" customWidth="1"/>
    <col min="1028" max="1028" width="9.85546875" style="204" customWidth="1"/>
    <col min="1029" max="1030" width="10.140625" style="204" customWidth="1"/>
    <col min="1031" max="1031" width="10.42578125" style="204" customWidth="1"/>
    <col min="1032" max="1032" width="9.42578125" style="204" customWidth="1"/>
    <col min="1033" max="1033" width="10.7109375" style="204" customWidth="1"/>
    <col min="1034" max="1036" width="8.7109375" style="204" customWidth="1"/>
    <col min="1037" max="1037" width="8.85546875" style="204" customWidth="1"/>
    <col min="1038" max="1045" width="8.7109375" style="204" customWidth="1"/>
    <col min="1046" max="1046" width="11.85546875" style="204" customWidth="1"/>
    <col min="1047" max="1047" width="12.5703125" style="204" customWidth="1"/>
    <col min="1048" max="1048" width="12.7109375" style="204" customWidth="1"/>
    <col min="1049" max="1049" width="9.28515625" style="204" customWidth="1"/>
    <col min="1050" max="1050" width="12.28515625" style="204" customWidth="1"/>
    <col min="1051" max="1051" width="9.7109375" style="204" customWidth="1"/>
    <col min="1052" max="1052" width="8.7109375" style="204" customWidth="1"/>
    <col min="1053" max="1053" width="13.140625" style="204" customWidth="1"/>
    <col min="1054" max="1054" width="12.85546875" style="204" customWidth="1"/>
    <col min="1055" max="1055" width="10.85546875" style="204" customWidth="1"/>
    <col min="1056" max="1057" width="11.5703125" style="204" customWidth="1"/>
    <col min="1058" max="1058" width="11.7109375" style="204" customWidth="1"/>
    <col min="1059" max="1059" width="11.85546875" style="204" customWidth="1"/>
    <col min="1060" max="1060" width="10.7109375" style="204" customWidth="1"/>
    <col min="1061" max="1061" width="12.7109375" style="204" customWidth="1"/>
    <col min="1062" max="1063" width="10.7109375" style="204" customWidth="1"/>
    <col min="1064" max="1064" width="10.85546875" style="204" customWidth="1"/>
    <col min="1065" max="1065" width="2" style="204" customWidth="1"/>
    <col min="1066" max="1082" width="10.85546875" style="204" customWidth="1"/>
    <col min="1083" max="1088" width="12.5703125" style="204" customWidth="1"/>
    <col min="1089" max="1142" width="0" style="204" hidden="1" customWidth="1"/>
    <col min="1143" max="1280" width="11.42578125" style="204"/>
    <col min="1281" max="1281" width="29" style="204" customWidth="1"/>
    <col min="1282" max="1282" width="23.28515625" style="204" bestFit="1" customWidth="1"/>
    <col min="1283" max="1283" width="11.28515625" style="204" customWidth="1"/>
    <col min="1284" max="1284" width="9.85546875" style="204" customWidth="1"/>
    <col min="1285" max="1286" width="10.140625" style="204" customWidth="1"/>
    <col min="1287" max="1287" width="10.42578125" style="204" customWidth="1"/>
    <col min="1288" max="1288" width="9.42578125" style="204" customWidth="1"/>
    <col min="1289" max="1289" width="10.7109375" style="204" customWidth="1"/>
    <col min="1290" max="1292" width="8.7109375" style="204" customWidth="1"/>
    <col min="1293" max="1293" width="8.85546875" style="204" customWidth="1"/>
    <col min="1294" max="1301" width="8.7109375" style="204" customWidth="1"/>
    <col min="1302" max="1302" width="11.85546875" style="204" customWidth="1"/>
    <col min="1303" max="1303" width="12.5703125" style="204" customWidth="1"/>
    <col min="1304" max="1304" width="12.7109375" style="204" customWidth="1"/>
    <col min="1305" max="1305" width="9.28515625" style="204" customWidth="1"/>
    <col min="1306" max="1306" width="12.28515625" style="204" customWidth="1"/>
    <col min="1307" max="1307" width="9.7109375" style="204" customWidth="1"/>
    <col min="1308" max="1308" width="8.7109375" style="204" customWidth="1"/>
    <col min="1309" max="1309" width="13.140625" style="204" customWidth="1"/>
    <col min="1310" max="1310" width="12.85546875" style="204" customWidth="1"/>
    <col min="1311" max="1311" width="10.85546875" style="204" customWidth="1"/>
    <col min="1312" max="1313" width="11.5703125" style="204" customWidth="1"/>
    <col min="1314" max="1314" width="11.7109375" style="204" customWidth="1"/>
    <col min="1315" max="1315" width="11.85546875" style="204" customWidth="1"/>
    <col min="1316" max="1316" width="10.7109375" style="204" customWidth="1"/>
    <col min="1317" max="1317" width="12.7109375" style="204" customWidth="1"/>
    <col min="1318" max="1319" width="10.7109375" style="204" customWidth="1"/>
    <col min="1320" max="1320" width="10.85546875" style="204" customWidth="1"/>
    <col min="1321" max="1321" width="2" style="204" customWidth="1"/>
    <col min="1322" max="1338" width="10.85546875" style="204" customWidth="1"/>
    <col min="1339" max="1344" width="12.5703125" style="204" customWidth="1"/>
    <col min="1345" max="1398" width="0" style="204" hidden="1" customWidth="1"/>
    <col min="1399" max="1536" width="11.42578125" style="204"/>
    <col min="1537" max="1537" width="29" style="204" customWidth="1"/>
    <col min="1538" max="1538" width="23.28515625" style="204" bestFit="1" customWidth="1"/>
    <col min="1539" max="1539" width="11.28515625" style="204" customWidth="1"/>
    <col min="1540" max="1540" width="9.85546875" style="204" customWidth="1"/>
    <col min="1541" max="1542" width="10.140625" style="204" customWidth="1"/>
    <col min="1543" max="1543" width="10.42578125" style="204" customWidth="1"/>
    <col min="1544" max="1544" width="9.42578125" style="204" customWidth="1"/>
    <col min="1545" max="1545" width="10.7109375" style="204" customWidth="1"/>
    <col min="1546" max="1548" width="8.7109375" style="204" customWidth="1"/>
    <col min="1549" max="1549" width="8.85546875" style="204" customWidth="1"/>
    <col min="1550" max="1557" width="8.7109375" style="204" customWidth="1"/>
    <col min="1558" max="1558" width="11.85546875" style="204" customWidth="1"/>
    <col min="1559" max="1559" width="12.5703125" style="204" customWidth="1"/>
    <col min="1560" max="1560" width="12.7109375" style="204" customWidth="1"/>
    <col min="1561" max="1561" width="9.28515625" style="204" customWidth="1"/>
    <col min="1562" max="1562" width="12.28515625" style="204" customWidth="1"/>
    <col min="1563" max="1563" width="9.7109375" style="204" customWidth="1"/>
    <col min="1564" max="1564" width="8.7109375" style="204" customWidth="1"/>
    <col min="1565" max="1565" width="13.140625" style="204" customWidth="1"/>
    <col min="1566" max="1566" width="12.85546875" style="204" customWidth="1"/>
    <col min="1567" max="1567" width="10.85546875" style="204" customWidth="1"/>
    <col min="1568" max="1569" width="11.5703125" style="204" customWidth="1"/>
    <col min="1570" max="1570" width="11.7109375" style="204" customWidth="1"/>
    <col min="1571" max="1571" width="11.85546875" style="204" customWidth="1"/>
    <col min="1572" max="1572" width="10.7109375" style="204" customWidth="1"/>
    <col min="1573" max="1573" width="12.7109375" style="204" customWidth="1"/>
    <col min="1574" max="1575" width="10.7109375" style="204" customWidth="1"/>
    <col min="1576" max="1576" width="10.85546875" style="204" customWidth="1"/>
    <col min="1577" max="1577" width="2" style="204" customWidth="1"/>
    <col min="1578" max="1594" width="10.85546875" style="204" customWidth="1"/>
    <col min="1595" max="1600" width="12.5703125" style="204" customWidth="1"/>
    <col min="1601" max="1654" width="0" style="204" hidden="1" customWidth="1"/>
    <col min="1655" max="1792" width="11.42578125" style="204"/>
    <col min="1793" max="1793" width="29" style="204" customWidth="1"/>
    <col min="1794" max="1794" width="23.28515625" style="204" bestFit="1" customWidth="1"/>
    <col min="1795" max="1795" width="11.28515625" style="204" customWidth="1"/>
    <col min="1796" max="1796" width="9.85546875" style="204" customWidth="1"/>
    <col min="1797" max="1798" width="10.140625" style="204" customWidth="1"/>
    <col min="1799" max="1799" width="10.42578125" style="204" customWidth="1"/>
    <col min="1800" max="1800" width="9.42578125" style="204" customWidth="1"/>
    <col min="1801" max="1801" width="10.7109375" style="204" customWidth="1"/>
    <col min="1802" max="1804" width="8.7109375" style="204" customWidth="1"/>
    <col min="1805" max="1805" width="8.85546875" style="204" customWidth="1"/>
    <col min="1806" max="1813" width="8.7109375" style="204" customWidth="1"/>
    <col min="1814" max="1814" width="11.85546875" style="204" customWidth="1"/>
    <col min="1815" max="1815" width="12.5703125" style="204" customWidth="1"/>
    <col min="1816" max="1816" width="12.7109375" style="204" customWidth="1"/>
    <col min="1817" max="1817" width="9.28515625" style="204" customWidth="1"/>
    <col min="1818" max="1818" width="12.28515625" style="204" customWidth="1"/>
    <col min="1819" max="1819" width="9.7109375" style="204" customWidth="1"/>
    <col min="1820" max="1820" width="8.7109375" style="204" customWidth="1"/>
    <col min="1821" max="1821" width="13.140625" style="204" customWidth="1"/>
    <col min="1822" max="1822" width="12.85546875" style="204" customWidth="1"/>
    <col min="1823" max="1823" width="10.85546875" style="204" customWidth="1"/>
    <col min="1824" max="1825" width="11.5703125" style="204" customWidth="1"/>
    <col min="1826" max="1826" width="11.7109375" style="204" customWidth="1"/>
    <col min="1827" max="1827" width="11.85546875" style="204" customWidth="1"/>
    <col min="1828" max="1828" width="10.7109375" style="204" customWidth="1"/>
    <col min="1829" max="1829" width="12.7109375" style="204" customWidth="1"/>
    <col min="1830" max="1831" width="10.7109375" style="204" customWidth="1"/>
    <col min="1832" max="1832" width="10.85546875" style="204" customWidth="1"/>
    <col min="1833" max="1833" width="2" style="204" customWidth="1"/>
    <col min="1834" max="1850" width="10.85546875" style="204" customWidth="1"/>
    <col min="1851" max="1856" width="12.5703125" style="204" customWidth="1"/>
    <col min="1857" max="1910" width="0" style="204" hidden="1" customWidth="1"/>
    <col min="1911" max="2048" width="11.42578125" style="204"/>
    <col min="2049" max="2049" width="29" style="204" customWidth="1"/>
    <col min="2050" max="2050" width="23.28515625" style="204" bestFit="1" customWidth="1"/>
    <col min="2051" max="2051" width="11.28515625" style="204" customWidth="1"/>
    <col min="2052" max="2052" width="9.85546875" style="204" customWidth="1"/>
    <col min="2053" max="2054" width="10.140625" style="204" customWidth="1"/>
    <col min="2055" max="2055" width="10.42578125" style="204" customWidth="1"/>
    <col min="2056" max="2056" width="9.42578125" style="204" customWidth="1"/>
    <col min="2057" max="2057" width="10.7109375" style="204" customWidth="1"/>
    <col min="2058" max="2060" width="8.7109375" style="204" customWidth="1"/>
    <col min="2061" max="2061" width="8.85546875" style="204" customWidth="1"/>
    <col min="2062" max="2069" width="8.7109375" style="204" customWidth="1"/>
    <col min="2070" max="2070" width="11.85546875" style="204" customWidth="1"/>
    <col min="2071" max="2071" width="12.5703125" style="204" customWidth="1"/>
    <col min="2072" max="2072" width="12.7109375" style="204" customWidth="1"/>
    <col min="2073" max="2073" width="9.28515625" style="204" customWidth="1"/>
    <col min="2074" max="2074" width="12.28515625" style="204" customWidth="1"/>
    <col min="2075" max="2075" width="9.7109375" style="204" customWidth="1"/>
    <col min="2076" max="2076" width="8.7109375" style="204" customWidth="1"/>
    <col min="2077" max="2077" width="13.140625" style="204" customWidth="1"/>
    <col min="2078" max="2078" width="12.85546875" style="204" customWidth="1"/>
    <col min="2079" max="2079" width="10.85546875" style="204" customWidth="1"/>
    <col min="2080" max="2081" width="11.5703125" style="204" customWidth="1"/>
    <col min="2082" max="2082" width="11.7109375" style="204" customWidth="1"/>
    <col min="2083" max="2083" width="11.85546875" style="204" customWidth="1"/>
    <col min="2084" max="2084" width="10.7109375" style="204" customWidth="1"/>
    <col min="2085" max="2085" width="12.7109375" style="204" customWidth="1"/>
    <col min="2086" max="2087" width="10.7109375" style="204" customWidth="1"/>
    <col min="2088" max="2088" width="10.85546875" style="204" customWidth="1"/>
    <col min="2089" max="2089" width="2" style="204" customWidth="1"/>
    <col min="2090" max="2106" width="10.85546875" style="204" customWidth="1"/>
    <col min="2107" max="2112" width="12.5703125" style="204" customWidth="1"/>
    <col min="2113" max="2166" width="0" style="204" hidden="1" customWidth="1"/>
    <col min="2167" max="2304" width="11.42578125" style="204"/>
    <col min="2305" max="2305" width="29" style="204" customWidth="1"/>
    <col min="2306" max="2306" width="23.28515625" style="204" bestFit="1" customWidth="1"/>
    <col min="2307" max="2307" width="11.28515625" style="204" customWidth="1"/>
    <col min="2308" max="2308" width="9.85546875" style="204" customWidth="1"/>
    <col min="2309" max="2310" width="10.140625" style="204" customWidth="1"/>
    <col min="2311" max="2311" width="10.42578125" style="204" customWidth="1"/>
    <col min="2312" max="2312" width="9.42578125" style="204" customWidth="1"/>
    <col min="2313" max="2313" width="10.7109375" style="204" customWidth="1"/>
    <col min="2314" max="2316" width="8.7109375" style="204" customWidth="1"/>
    <col min="2317" max="2317" width="8.85546875" style="204" customWidth="1"/>
    <col min="2318" max="2325" width="8.7109375" style="204" customWidth="1"/>
    <col min="2326" max="2326" width="11.85546875" style="204" customWidth="1"/>
    <col min="2327" max="2327" width="12.5703125" style="204" customWidth="1"/>
    <col min="2328" max="2328" width="12.7109375" style="204" customWidth="1"/>
    <col min="2329" max="2329" width="9.28515625" style="204" customWidth="1"/>
    <col min="2330" max="2330" width="12.28515625" style="204" customWidth="1"/>
    <col min="2331" max="2331" width="9.7109375" style="204" customWidth="1"/>
    <col min="2332" max="2332" width="8.7109375" style="204" customWidth="1"/>
    <col min="2333" max="2333" width="13.140625" style="204" customWidth="1"/>
    <col min="2334" max="2334" width="12.85546875" style="204" customWidth="1"/>
    <col min="2335" max="2335" width="10.85546875" style="204" customWidth="1"/>
    <col min="2336" max="2337" width="11.5703125" style="204" customWidth="1"/>
    <col min="2338" max="2338" width="11.7109375" style="204" customWidth="1"/>
    <col min="2339" max="2339" width="11.85546875" style="204" customWidth="1"/>
    <col min="2340" max="2340" width="10.7109375" style="204" customWidth="1"/>
    <col min="2341" max="2341" width="12.7109375" style="204" customWidth="1"/>
    <col min="2342" max="2343" width="10.7109375" style="204" customWidth="1"/>
    <col min="2344" max="2344" width="10.85546875" style="204" customWidth="1"/>
    <col min="2345" max="2345" width="2" style="204" customWidth="1"/>
    <col min="2346" max="2362" width="10.85546875" style="204" customWidth="1"/>
    <col min="2363" max="2368" width="12.5703125" style="204" customWidth="1"/>
    <col min="2369" max="2422" width="0" style="204" hidden="1" customWidth="1"/>
    <col min="2423" max="2560" width="11.42578125" style="204"/>
    <col min="2561" max="2561" width="29" style="204" customWidth="1"/>
    <col min="2562" max="2562" width="23.28515625" style="204" bestFit="1" customWidth="1"/>
    <col min="2563" max="2563" width="11.28515625" style="204" customWidth="1"/>
    <col min="2564" max="2564" width="9.85546875" style="204" customWidth="1"/>
    <col min="2565" max="2566" width="10.140625" style="204" customWidth="1"/>
    <col min="2567" max="2567" width="10.42578125" style="204" customWidth="1"/>
    <col min="2568" max="2568" width="9.42578125" style="204" customWidth="1"/>
    <col min="2569" max="2569" width="10.7109375" style="204" customWidth="1"/>
    <col min="2570" max="2572" width="8.7109375" style="204" customWidth="1"/>
    <col min="2573" max="2573" width="8.85546875" style="204" customWidth="1"/>
    <col min="2574" max="2581" width="8.7109375" style="204" customWidth="1"/>
    <col min="2582" max="2582" width="11.85546875" style="204" customWidth="1"/>
    <col min="2583" max="2583" width="12.5703125" style="204" customWidth="1"/>
    <col min="2584" max="2584" width="12.7109375" style="204" customWidth="1"/>
    <col min="2585" max="2585" width="9.28515625" style="204" customWidth="1"/>
    <col min="2586" max="2586" width="12.28515625" style="204" customWidth="1"/>
    <col min="2587" max="2587" width="9.7109375" style="204" customWidth="1"/>
    <col min="2588" max="2588" width="8.7109375" style="204" customWidth="1"/>
    <col min="2589" max="2589" width="13.140625" style="204" customWidth="1"/>
    <col min="2590" max="2590" width="12.85546875" style="204" customWidth="1"/>
    <col min="2591" max="2591" width="10.85546875" style="204" customWidth="1"/>
    <col min="2592" max="2593" width="11.5703125" style="204" customWidth="1"/>
    <col min="2594" max="2594" width="11.7109375" style="204" customWidth="1"/>
    <col min="2595" max="2595" width="11.85546875" style="204" customWidth="1"/>
    <col min="2596" max="2596" width="10.7109375" style="204" customWidth="1"/>
    <col min="2597" max="2597" width="12.7109375" style="204" customWidth="1"/>
    <col min="2598" max="2599" width="10.7109375" style="204" customWidth="1"/>
    <col min="2600" max="2600" width="10.85546875" style="204" customWidth="1"/>
    <col min="2601" max="2601" width="2" style="204" customWidth="1"/>
    <col min="2602" max="2618" width="10.85546875" style="204" customWidth="1"/>
    <col min="2619" max="2624" width="12.5703125" style="204" customWidth="1"/>
    <col min="2625" max="2678" width="0" style="204" hidden="1" customWidth="1"/>
    <col min="2679" max="2816" width="11.42578125" style="204"/>
    <col min="2817" max="2817" width="29" style="204" customWidth="1"/>
    <col min="2818" max="2818" width="23.28515625" style="204" bestFit="1" customWidth="1"/>
    <col min="2819" max="2819" width="11.28515625" style="204" customWidth="1"/>
    <col min="2820" max="2820" width="9.85546875" style="204" customWidth="1"/>
    <col min="2821" max="2822" width="10.140625" style="204" customWidth="1"/>
    <col min="2823" max="2823" width="10.42578125" style="204" customWidth="1"/>
    <col min="2824" max="2824" width="9.42578125" style="204" customWidth="1"/>
    <col min="2825" max="2825" width="10.7109375" style="204" customWidth="1"/>
    <col min="2826" max="2828" width="8.7109375" style="204" customWidth="1"/>
    <col min="2829" max="2829" width="8.85546875" style="204" customWidth="1"/>
    <col min="2830" max="2837" width="8.7109375" style="204" customWidth="1"/>
    <col min="2838" max="2838" width="11.85546875" style="204" customWidth="1"/>
    <col min="2839" max="2839" width="12.5703125" style="204" customWidth="1"/>
    <col min="2840" max="2840" width="12.7109375" style="204" customWidth="1"/>
    <col min="2841" max="2841" width="9.28515625" style="204" customWidth="1"/>
    <col min="2842" max="2842" width="12.28515625" style="204" customWidth="1"/>
    <col min="2843" max="2843" width="9.7109375" style="204" customWidth="1"/>
    <col min="2844" max="2844" width="8.7109375" style="204" customWidth="1"/>
    <col min="2845" max="2845" width="13.140625" style="204" customWidth="1"/>
    <col min="2846" max="2846" width="12.85546875" style="204" customWidth="1"/>
    <col min="2847" max="2847" width="10.85546875" style="204" customWidth="1"/>
    <col min="2848" max="2849" width="11.5703125" style="204" customWidth="1"/>
    <col min="2850" max="2850" width="11.7109375" style="204" customWidth="1"/>
    <col min="2851" max="2851" width="11.85546875" style="204" customWidth="1"/>
    <col min="2852" max="2852" width="10.7109375" style="204" customWidth="1"/>
    <col min="2853" max="2853" width="12.7109375" style="204" customWidth="1"/>
    <col min="2854" max="2855" width="10.7109375" style="204" customWidth="1"/>
    <col min="2856" max="2856" width="10.85546875" style="204" customWidth="1"/>
    <col min="2857" max="2857" width="2" style="204" customWidth="1"/>
    <col min="2858" max="2874" width="10.85546875" style="204" customWidth="1"/>
    <col min="2875" max="2880" width="12.5703125" style="204" customWidth="1"/>
    <col min="2881" max="2934" width="0" style="204" hidden="1" customWidth="1"/>
    <col min="2935" max="3072" width="11.42578125" style="204"/>
    <col min="3073" max="3073" width="29" style="204" customWidth="1"/>
    <col min="3074" max="3074" width="23.28515625" style="204" bestFit="1" customWidth="1"/>
    <col min="3075" max="3075" width="11.28515625" style="204" customWidth="1"/>
    <col min="3076" max="3076" width="9.85546875" style="204" customWidth="1"/>
    <col min="3077" max="3078" width="10.140625" style="204" customWidth="1"/>
    <col min="3079" max="3079" width="10.42578125" style="204" customWidth="1"/>
    <col min="3080" max="3080" width="9.42578125" style="204" customWidth="1"/>
    <col min="3081" max="3081" width="10.7109375" style="204" customWidth="1"/>
    <col min="3082" max="3084" width="8.7109375" style="204" customWidth="1"/>
    <col min="3085" max="3085" width="8.85546875" style="204" customWidth="1"/>
    <col min="3086" max="3093" width="8.7109375" style="204" customWidth="1"/>
    <col min="3094" max="3094" width="11.85546875" style="204" customWidth="1"/>
    <col min="3095" max="3095" width="12.5703125" style="204" customWidth="1"/>
    <col min="3096" max="3096" width="12.7109375" style="204" customWidth="1"/>
    <col min="3097" max="3097" width="9.28515625" style="204" customWidth="1"/>
    <col min="3098" max="3098" width="12.28515625" style="204" customWidth="1"/>
    <col min="3099" max="3099" width="9.7109375" style="204" customWidth="1"/>
    <col min="3100" max="3100" width="8.7109375" style="204" customWidth="1"/>
    <col min="3101" max="3101" width="13.140625" style="204" customWidth="1"/>
    <col min="3102" max="3102" width="12.85546875" style="204" customWidth="1"/>
    <col min="3103" max="3103" width="10.85546875" style="204" customWidth="1"/>
    <col min="3104" max="3105" width="11.5703125" style="204" customWidth="1"/>
    <col min="3106" max="3106" width="11.7109375" style="204" customWidth="1"/>
    <col min="3107" max="3107" width="11.85546875" style="204" customWidth="1"/>
    <col min="3108" max="3108" width="10.7109375" style="204" customWidth="1"/>
    <col min="3109" max="3109" width="12.7109375" style="204" customWidth="1"/>
    <col min="3110" max="3111" width="10.7109375" style="204" customWidth="1"/>
    <col min="3112" max="3112" width="10.85546875" style="204" customWidth="1"/>
    <col min="3113" max="3113" width="2" style="204" customWidth="1"/>
    <col min="3114" max="3130" width="10.85546875" style="204" customWidth="1"/>
    <col min="3131" max="3136" width="12.5703125" style="204" customWidth="1"/>
    <col min="3137" max="3190" width="0" style="204" hidden="1" customWidth="1"/>
    <col min="3191" max="3328" width="11.42578125" style="204"/>
    <col min="3329" max="3329" width="29" style="204" customWidth="1"/>
    <col min="3330" max="3330" width="23.28515625" style="204" bestFit="1" customWidth="1"/>
    <col min="3331" max="3331" width="11.28515625" style="204" customWidth="1"/>
    <col min="3332" max="3332" width="9.85546875" style="204" customWidth="1"/>
    <col min="3333" max="3334" width="10.140625" style="204" customWidth="1"/>
    <col min="3335" max="3335" width="10.42578125" style="204" customWidth="1"/>
    <col min="3336" max="3336" width="9.42578125" style="204" customWidth="1"/>
    <col min="3337" max="3337" width="10.7109375" style="204" customWidth="1"/>
    <col min="3338" max="3340" width="8.7109375" style="204" customWidth="1"/>
    <col min="3341" max="3341" width="8.85546875" style="204" customWidth="1"/>
    <col min="3342" max="3349" width="8.7109375" style="204" customWidth="1"/>
    <col min="3350" max="3350" width="11.85546875" style="204" customWidth="1"/>
    <col min="3351" max="3351" width="12.5703125" style="204" customWidth="1"/>
    <col min="3352" max="3352" width="12.7109375" style="204" customWidth="1"/>
    <col min="3353" max="3353" width="9.28515625" style="204" customWidth="1"/>
    <col min="3354" max="3354" width="12.28515625" style="204" customWidth="1"/>
    <col min="3355" max="3355" width="9.7109375" style="204" customWidth="1"/>
    <col min="3356" max="3356" width="8.7109375" style="204" customWidth="1"/>
    <col min="3357" max="3357" width="13.140625" style="204" customWidth="1"/>
    <col min="3358" max="3358" width="12.85546875" style="204" customWidth="1"/>
    <col min="3359" max="3359" width="10.85546875" style="204" customWidth="1"/>
    <col min="3360" max="3361" width="11.5703125" style="204" customWidth="1"/>
    <col min="3362" max="3362" width="11.7109375" style="204" customWidth="1"/>
    <col min="3363" max="3363" width="11.85546875" style="204" customWidth="1"/>
    <col min="3364" max="3364" width="10.7109375" style="204" customWidth="1"/>
    <col min="3365" max="3365" width="12.7109375" style="204" customWidth="1"/>
    <col min="3366" max="3367" width="10.7109375" style="204" customWidth="1"/>
    <col min="3368" max="3368" width="10.85546875" style="204" customWidth="1"/>
    <col min="3369" max="3369" width="2" style="204" customWidth="1"/>
    <col min="3370" max="3386" width="10.85546875" style="204" customWidth="1"/>
    <col min="3387" max="3392" width="12.5703125" style="204" customWidth="1"/>
    <col min="3393" max="3446" width="0" style="204" hidden="1" customWidth="1"/>
    <col min="3447" max="3584" width="11.42578125" style="204"/>
    <col min="3585" max="3585" width="29" style="204" customWidth="1"/>
    <col min="3586" max="3586" width="23.28515625" style="204" bestFit="1" customWidth="1"/>
    <col min="3587" max="3587" width="11.28515625" style="204" customWidth="1"/>
    <col min="3588" max="3588" width="9.85546875" style="204" customWidth="1"/>
    <col min="3589" max="3590" width="10.140625" style="204" customWidth="1"/>
    <col min="3591" max="3591" width="10.42578125" style="204" customWidth="1"/>
    <col min="3592" max="3592" width="9.42578125" style="204" customWidth="1"/>
    <col min="3593" max="3593" width="10.7109375" style="204" customWidth="1"/>
    <col min="3594" max="3596" width="8.7109375" style="204" customWidth="1"/>
    <col min="3597" max="3597" width="8.85546875" style="204" customWidth="1"/>
    <col min="3598" max="3605" width="8.7109375" style="204" customWidth="1"/>
    <col min="3606" max="3606" width="11.85546875" style="204" customWidth="1"/>
    <col min="3607" max="3607" width="12.5703125" style="204" customWidth="1"/>
    <col min="3608" max="3608" width="12.7109375" style="204" customWidth="1"/>
    <col min="3609" max="3609" width="9.28515625" style="204" customWidth="1"/>
    <col min="3610" max="3610" width="12.28515625" style="204" customWidth="1"/>
    <col min="3611" max="3611" width="9.7109375" style="204" customWidth="1"/>
    <col min="3612" max="3612" width="8.7109375" style="204" customWidth="1"/>
    <col min="3613" max="3613" width="13.140625" style="204" customWidth="1"/>
    <col min="3614" max="3614" width="12.85546875" style="204" customWidth="1"/>
    <col min="3615" max="3615" width="10.85546875" style="204" customWidth="1"/>
    <col min="3616" max="3617" width="11.5703125" style="204" customWidth="1"/>
    <col min="3618" max="3618" width="11.7109375" style="204" customWidth="1"/>
    <col min="3619" max="3619" width="11.85546875" style="204" customWidth="1"/>
    <col min="3620" max="3620" width="10.7109375" style="204" customWidth="1"/>
    <col min="3621" max="3621" width="12.7109375" style="204" customWidth="1"/>
    <col min="3622" max="3623" width="10.7109375" style="204" customWidth="1"/>
    <col min="3624" max="3624" width="10.85546875" style="204" customWidth="1"/>
    <col min="3625" max="3625" width="2" style="204" customWidth="1"/>
    <col min="3626" max="3642" width="10.85546875" style="204" customWidth="1"/>
    <col min="3643" max="3648" width="12.5703125" style="204" customWidth="1"/>
    <col min="3649" max="3702" width="0" style="204" hidden="1" customWidth="1"/>
    <col min="3703" max="3840" width="11.42578125" style="204"/>
    <col min="3841" max="3841" width="29" style="204" customWidth="1"/>
    <col min="3842" max="3842" width="23.28515625" style="204" bestFit="1" customWidth="1"/>
    <col min="3843" max="3843" width="11.28515625" style="204" customWidth="1"/>
    <col min="3844" max="3844" width="9.85546875" style="204" customWidth="1"/>
    <col min="3845" max="3846" width="10.140625" style="204" customWidth="1"/>
    <col min="3847" max="3847" width="10.42578125" style="204" customWidth="1"/>
    <col min="3848" max="3848" width="9.42578125" style="204" customWidth="1"/>
    <col min="3849" max="3849" width="10.7109375" style="204" customWidth="1"/>
    <col min="3850" max="3852" width="8.7109375" style="204" customWidth="1"/>
    <col min="3853" max="3853" width="8.85546875" style="204" customWidth="1"/>
    <col min="3854" max="3861" width="8.7109375" style="204" customWidth="1"/>
    <col min="3862" max="3862" width="11.85546875" style="204" customWidth="1"/>
    <col min="3863" max="3863" width="12.5703125" style="204" customWidth="1"/>
    <col min="3864" max="3864" width="12.7109375" style="204" customWidth="1"/>
    <col min="3865" max="3865" width="9.28515625" style="204" customWidth="1"/>
    <col min="3866" max="3866" width="12.28515625" style="204" customWidth="1"/>
    <col min="3867" max="3867" width="9.7109375" style="204" customWidth="1"/>
    <col min="3868" max="3868" width="8.7109375" style="204" customWidth="1"/>
    <col min="3869" max="3869" width="13.140625" style="204" customWidth="1"/>
    <col min="3870" max="3870" width="12.85546875" style="204" customWidth="1"/>
    <col min="3871" max="3871" width="10.85546875" style="204" customWidth="1"/>
    <col min="3872" max="3873" width="11.5703125" style="204" customWidth="1"/>
    <col min="3874" max="3874" width="11.7109375" style="204" customWidth="1"/>
    <col min="3875" max="3875" width="11.85546875" style="204" customWidth="1"/>
    <col min="3876" max="3876" width="10.7109375" style="204" customWidth="1"/>
    <col min="3877" max="3877" width="12.7109375" style="204" customWidth="1"/>
    <col min="3878" max="3879" width="10.7109375" style="204" customWidth="1"/>
    <col min="3880" max="3880" width="10.85546875" style="204" customWidth="1"/>
    <col min="3881" max="3881" width="2" style="204" customWidth="1"/>
    <col min="3882" max="3898" width="10.85546875" style="204" customWidth="1"/>
    <col min="3899" max="3904" width="12.5703125" style="204" customWidth="1"/>
    <col min="3905" max="3958" width="0" style="204" hidden="1" customWidth="1"/>
    <col min="3959" max="4096" width="11.42578125" style="204"/>
    <col min="4097" max="4097" width="29" style="204" customWidth="1"/>
    <col min="4098" max="4098" width="23.28515625" style="204" bestFit="1" customWidth="1"/>
    <col min="4099" max="4099" width="11.28515625" style="204" customWidth="1"/>
    <col min="4100" max="4100" width="9.85546875" style="204" customWidth="1"/>
    <col min="4101" max="4102" width="10.140625" style="204" customWidth="1"/>
    <col min="4103" max="4103" width="10.42578125" style="204" customWidth="1"/>
    <col min="4104" max="4104" width="9.42578125" style="204" customWidth="1"/>
    <col min="4105" max="4105" width="10.7109375" style="204" customWidth="1"/>
    <col min="4106" max="4108" width="8.7109375" style="204" customWidth="1"/>
    <col min="4109" max="4109" width="8.85546875" style="204" customWidth="1"/>
    <col min="4110" max="4117" width="8.7109375" style="204" customWidth="1"/>
    <col min="4118" max="4118" width="11.85546875" style="204" customWidth="1"/>
    <col min="4119" max="4119" width="12.5703125" style="204" customWidth="1"/>
    <col min="4120" max="4120" width="12.7109375" style="204" customWidth="1"/>
    <col min="4121" max="4121" width="9.28515625" style="204" customWidth="1"/>
    <col min="4122" max="4122" width="12.28515625" style="204" customWidth="1"/>
    <col min="4123" max="4123" width="9.7109375" style="204" customWidth="1"/>
    <col min="4124" max="4124" width="8.7109375" style="204" customWidth="1"/>
    <col min="4125" max="4125" width="13.140625" style="204" customWidth="1"/>
    <col min="4126" max="4126" width="12.85546875" style="204" customWidth="1"/>
    <col min="4127" max="4127" width="10.85546875" style="204" customWidth="1"/>
    <col min="4128" max="4129" width="11.5703125" style="204" customWidth="1"/>
    <col min="4130" max="4130" width="11.7109375" style="204" customWidth="1"/>
    <col min="4131" max="4131" width="11.85546875" style="204" customWidth="1"/>
    <col min="4132" max="4132" width="10.7109375" style="204" customWidth="1"/>
    <col min="4133" max="4133" width="12.7109375" style="204" customWidth="1"/>
    <col min="4134" max="4135" width="10.7109375" style="204" customWidth="1"/>
    <col min="4136" max="4136" width="10.85546875" style="204" customWidth="1"/>
    <col min="4137" max="4137" width="2" style="204" customWidth="1"/>
    <col min="4138" max="4154" width="10.85546875" style="204" customWidth="1"/>
    <col min="4155" max="4160" width="12.5703125" style="204" customWidth="1"/>
    <col min="4161" max="4214" width="0" style="204" hidden="1" customWidth="1"/>
    <col min="4215" max="4352" width="11.42578125" style="204"/>
    <col min="4353" max="4353" width="29" style="204" customWidth="1"/>
    <col min="4354" max="4354" width="23.28515625" style="204" bestFit="1" customWidth="1"/>
    <col min="4355" max="4355" width="11.28515625" style="204" customWidth="1"/>
    <col min="4356" max="4356" width="9.85546875" style="204" customWidth="1"/>
    <col min="4357" max="4358" width="10.140625" style="204" customWidth="1"/>
    <col min="4359" max="4359" width="10.42578125" style="204" customWidth="1"/>
    <col min="4360" max="4360" width="9.42578125" style="204" customWidth="1"/>
    <col min="4361" max="4361" width="10.7109375" style="204" customWidth="1"/>
    <col min="4362" max="4364" width="8.7109375" style="204" customWidth="1"/>
    <col min="4365" max="4365" width="8.85546875" style="204" customWidth="1"/>
    <col min="4366" max="4373" width="8.7109375" style="204" customWidth="1"/>
    <col min="4374" max="4374" width="11.85546875" style="204" customWidth="1"/>
    <col min="4375" max="4375" width="12.5703125" style="204" customWidth="1"/>
    <col min="4376" max="4376" width="12.7109375" style="204" customWidth="1"/>
    <col min="4377" max="4377" width="9.28515625" style="204" customWidth="1"/>
    <col min="4378" max="4378" width="12.28515625" style="204" customWidth="1"/>
    <col min="4379" max="4379" width="9.7109375" style="204" customWidth="1"/>
    <col min="4380" max="4380" width="8.7109375" style="204" customWidth="1"/>
    <col min="4381" max="4381" width="13.140625" style="204" customWidth="1"/>
    <col min="4382" max="4382" width="12.85546875" style="204" customWidth="1"/>
    <col min="4383" max="4383" width="10.85546875" style="204" customWidth="1"/>
    <col min="4384" max="4385" width="11.5703125" style="204" customWidth="1"/>
    <col min="4386" max="4386" width="11.7109375" style="204" customWidth="1"/>
    <col min="4387" max="4387" width="11.85546875" style="204" customWidth="1"/>
    <col min="4388" max="4388" width="10.7109375" style="204" customWidth="1"/>
    <col min="4389" max="4389" width="12.7109375" style="204" customWidth="1"/>
    <col min="4390" max="4391" width="10.7109375" style="204" customWidth="1"/>
    <col min="4392" max="4392" width="10.85546875" style="204" customWidth="1"/>
    <col min="4393" max="4393" width="2" style="204" customWidth="1"/>
    <col min="4394" max="4410" width="10.85546875" style="204" customWidth="1"/>
    <col min="4411" max="4416" width="12.5703125" style="204" customWidth="1"/>
    <col min="4417" max="4470" width="0" style="204" hidden="1" customWidth="1"/>
    <col min="4471" max="4608" width="11.42578125" style="204"/>
    <col min="4609" max="4609" width="29" style="204" customWidth="1"/>
    <col min="4610" max="4610" width="23.28515625" style="204" bestFit="1" customWidth="1"/>
    <col min="4611" max="4611" width="11.28515625" style="204" customWidth="1"/>
    <col min="4612" max="4612" width="9.85546875" style="204" customWidth="1"/>
    <col min="4613" max="4614" width="10.140625" style="204" customWidth="1"/>
    <col min="4615" max="4615" width="10.42578125" style="204" customWidth="1"/>
    <col min="4616" max="4616" width="9.42578125" style="204" customWidth="1"/>
    <col min="4617" max="4617" width="10.7109375" style="204" customWidth="1"/>
    <col min="4618" max="4620" width="8.7109375" style="204" customWidth="1"/>
    <col min="4621" max="4621" width="8.85546875" style="204" customWidth="1"/>
    <col min="4622" max="4629" width="8.7109375" style="204" customWidth="1"/>
    <col min="4630" max="4630" width="11.85546875" style="204" customWidth="1"/>
    <col min="4631" max="4631" width="12.5703125" style="204" customWidth="1"/>
    <col min="4632" max="4632" width="12.7109375" style="204" customWidth="1"/>
    <col min="4633" max="4633" width="9.28515625" style="204" customWidth="1"/>
    <col min="4634" max="4634" width="12.28515625" style="204" customWidth="1"/>
    <col min="4635" max="4635" width="9.7109375" style="204" customWidth="1"/>
    <col min="4636" max="4636" width="8.7109375" style="204" customWidth="1"/>
    <col min="4637" max="4637" width="13.140625" style="204" customWidth="1"/>
    <col min="4638" max="4638" width="12.85546875" style="204" customWidth="1"/>
    <col min="4639" max="4639" width="10.85546875" style="204" customWidth="1"/>
    <col min="4640" max="4641" width="11.5703125" style="204" customWidth="1"/>
    <col min="4642" max="4642" width="11.7109375" style="204" customWidth="1"/>
    <col min="4643" max="4643" width="11.85546875" style="204" customWidth="1"/>
    <col min="4644" max="4644" width="10.7109375" style="204" customWidth="1"/>
    <col min="4645" max="4645" width="12.7109375" style="204" customWidth="1"/>
    <col min="4646" max="4647" width="10.7109375" style="204" customWidth="1"/>
    <col min="4648" max="4648" width="10.85546875" style="204" customWidth="1"/>
    <col min="4649" max="4649" width="2" style="204" customWidth="1"/>
    <col min="4650" max="4666" width="10.85546875" style="204" customWidth="1"/>
    <col min="4667" max="4672" width="12.5703125" style="204" customWidth="1"/>
    <col min="4673" max="4726" width="0" style="204" hidden="1" customWidth="1"/>
    <col min="4727" max="4864" width="11.42578125" style="204"/>
    <col min="4865" max="4865" width="29" style="204" customWidth="1"/>
    <col min="4866" max="4866" width="23.28515625" style="204" bestFit="1" customWidth="1"/>
    <col min="4867" max="4867" width="11.28515625" style="204" customWidth="1"/>
    <col min="4868" max="4868" width="9.85546875" style="204" customWidth="1"/>
    <col min="4869" max="4870" width="10.140625" style="204" customWidth="1"/>
    <col min="4871" max="4871" width="10.42578125" style="204" customWidth="1"/>
    <col min="4872" max="4872" width="9.42578125" style="204" customWidth="1"/>
    <col min="4873" max="4873" width="10.7109375" style="204" customWidth="1"/>
    <col min="4874" max="4876" width="8.7109375" style="204" customWidth="1"/>
    <col min="4877" max="4877" width="8.85546875" style="204" customWidth="1"/>
    <col min="4878" max="4885" width="8.7109375" style="204" customWidth="1"/>
    <col min="4886" max="4886" width="11.85546875" style="204" customWidth="1"/>
    <col min="4887" max="4887" width="12.5703125" style="204" customWidth="1"/>
    <col min="4888" max="4888" width="12.7109375" style="204" customWidth="1"/>
    <col min="4889" max="4889" width="9.28515625" style="204" customWidth="1"/>
    <col min="4890" max="4890" width="12.28515625" style="204" customWidth="1"/>
    <col min="4891" max="4891" width="9.7109375" style="204" customWidth="1"/>
    <col min="4892" max="4892" width="8.7109375" style="204" customWidth="1"/>
    <col min="4893" max="4893" width="13.140625" style="204" customWidth="1"/>
    <col min="4894" max="4894" width="12.85546875" style="204" customWidth="1"/>
    <col min="4895" max="4895" width="10.85546875" style="204" customWidth="1"/>
    <col min="4896" max="4897" width="11.5703125" style="204" customWidth="1"/>
    <col min="4898" max="4898" width="11.7109375" style="204" customWidth="1"/>
    <col min="4899" max="4899" width="11.85546875" style="204" customWidth="1"/>
    <col min="4900" max="4900" width="10.7109375" style="204" customWidth="1"/>
    <col min="4901" max="4901" width="12.7109375" style="204" customWidth="1"/>
    <col min="4902" max="4903" width="10.7109375" style="204" customWidth="1"/>
    <col min="4904" max="4904" width="10.85546875" style="204" customWidth="1"/>
    <col min="4905" max="4905" width="2" style="204" customWidth="1"/>
    <col min="4906" max="4922" width="10.85546875" style="204" customWidth="1"/>
    <col min="4923" max="4928" width="12.5703125" style="204" customWidth="1"/>
    <col min="4929" max="4982" width="0" style="204" hidden="1" customWidth="1"/>
    <col min="4983" max="5120" width="11.42578125" style="204"/>
    <col min="5121" max="5121" width="29" style="204" customWidth="1"/>
    <col min="5122" max="5122" width="23.28515625" style="204" bestFit="1" customWidth="1"/>
    <col min="5123" max="5123" width="11.28515625" style="204" customWidth="1"/>
    <col min="5124" max="5124" width="9.85546875" style="204" customWidth="1"/>
    <col min="5125" max="5126" width="10.140625" style="204" customWidth="1"/>
    <col min="5127" max="5127" width="10.42578125" style="204" customWidth="1"/>
    <col min="5128" max="5128" width="9.42578125" style="204" customWidth="1"/>
    <col min="5129" max="5129" width="10.7109375" style="204" customWidth="1"/>
    <col min="5130" max="5132" width="8.7109375" style="204" customWidth="1"/>
    <col min="5133" max="5133" width="8.85546875" style="204" customWidth="1"/>
    <col min="5134" max="5141" width="8.7109375" style="204" customWidth="1"/>
    <col min="5142" max="5142" width="11.85546875" style="204" customWidth="1"/>
    <col min="5143" max="5143" width="12.5703125" style="204" customWidth="1"/>
    <col min="5144" max="5144" width="12.7109375" style="204" customWidth="1"/>
    <col min="5145" max="5145" width="9.28515625" style="204" customWidth="1"/>
    <col min="5146" max="5146" width="12.28515625" style="204" customWidth="1"/>
    <col min="5147" max="5147" width="9.7109375" style="204" customWidth="1"/>
    <col min="5148" max="5148" width="8.7109375" style="204" customWidth="1"/>
    <col min="5149" max="5149" width="13.140625" style="204" customWidth="1"/>
    <col min="5150" max="5150" width="12.85546875" style="204" customWidth="1"/>
    <col min="5151" max="5151" width="10.85546875" style="204" customWidth="1"/>
    <col min="5152" max="5153" width="11.5703125" style="204" customWidth="1"/>
    <col min="5154" max="5154" width="11.7109375" style="204" customWidth="1"/>
    <col min="5155" max="5155" width="11.85546875" style="204" customWidth="1"/>
    <col min="5156" max="5156" width="10.7109375" style="204" customWidth="1"/>
    <col min="5157" max="5157" width="12.7109375" style="204" customWidth="1"/>
    <col min="5158" max="5159" width="10.7109375" style="204" customWidth="1"/>
    <col min="5160" max="5160" width="10.85546875" style="204" customWidth="1"/>
    <col min="5161" max="5161" width="2" style="204" customWidth="1"/>
    <col min="5162" max="5178" width="10.85546875" style="204" customWidth="1"/>
    <col min="5179" max="5184" width="12.5703125" style="204" customWidth="1"/>
    <col min="5185" max="5238" width="0" style="204" hidden="1" customWidth="1"/>
    <col min="5239" max="5376" width="11.42578125" style="204"/>
    <col min="5377" max="5377" width="29" style="204" customWidth="1"/>
    <col min="5378" max="5378" width="23.28515625" style="204" bestFit="1" customWidth="1"/>
    <col min="5379" max="5379" width="11.28515625" style="204" customWidth="1"/>
    <col min="5380" max="5380" width="9.85546875" style="204" customWidth="1"/>
    <col min="5381" max="5382" width="10.140625" style="204" customWidth="1"/>
    <col min="5383" max="5383" width="10.42578125" style="204" customWidth="1"/>
    <col min="5384" max="5384" width="9.42578125" style="204" customWidth="1"/>
    <col min="5385" max="5385" width="10.7109375" style="204" customWidth="1"/>
    <col min="5386" max="5388" width="8.7109375" style="204" customWidth="1"/>
    <col min="5389" max="5389" width="8.85546875" style="204" customWidth="1"/>
    <col min="5390" max="5397" width="8.7109375" style="204" customWidth="1"/>
    <col min="5398" max="5398" width="11.85546875" style="204" customWidth="1"/>
    <col min="5399" max="5399" width="12.5703125" style="204" customWidth="1"/>
    <col min="5400" max="5400" width="12.7109375" style="204" customWidth="1"/>
    <col min="5401" max="5401" width="9.28515625" style="204" customWidth="1"/>
    <col min="5402" max="5402" width="12.28515625" style="204" customWidth="1"/>
    <col min="5403" max="5403" width="9.7109375" style="204" customWidth="1"/>
    <col min="5404" max="5404" width="8.7109375" style="204" customWidth="1"/>
    <col min="5405" max="5405" width="13.140625" style="204" customWidth="1"/>
    <col min="5406" max="5406" width="12.85546875" style="204" customWidth="1"/>
    <col min="5407" max="5407" width="10.85546875" style="204" customWidth="1"/>
    <col min="5408" max="5409" width="11.5703125" style="204" customWidth="1"/>
    <col min="5410" max="5410" width="11.7109375" style="204" customWidth="1"/>
    <col min="5411" max="5411" width="11.85546875" style="204" customWidth="1"/>
    <col min="5412" max="5412" width="10.7109375" style="204" customWidth="1"/>
    <col min="5413" max="5413" width="12.7109375" style="204" customWidth="1"/>
    <col min="5414" max="5415" width="10.7109375" style="204" customWidth="1"/>
    <col min="5416" max="5416" width="10.85546875" style="204" customWidth="1"/>
    <col min="5417" max="5417" width="2" style="204" customWidth="1"/>
    <col min="5418" max="5434" width="10.85546875" style="204" customWidth="1"/>
    <col min="5435" max="5440" width="12.5703125" style="204" customWidth="1"/>
    <col min="5441" max="5494" width="0" style="204" hidden="1" customWidth="1"/>
    <col min="5495" max="5632" width="11.42578125" style="204"/>
    <col min="5633" max="5633" width="29" style="204" customWidth="1"/>
    <col min="5634" max="5634" width="23.28515625" style="204" bestFit="1" customWidth="1"/>
    <col min="5635" max="5635" width="11.28515625" style="204" customWidth="1"/>
    <col min="5636" max="5636" width="9.85546875" style="204" customWidth="1"/>
    <col min="5637" max="5638" width="10.140625" style="204" customWidth="1"/>
    <col min="5639" max="5639" width="10.42578125" style="204" customWidth="1"/>
    <col min="5640" max="5640" width="9.42578125" style="204" customWidth="1"/>
    <col min="5641" max="5641" width="10.7109375" style="204" customWidth="1"/>
    <col min="5642" max="5644" width="8.7109375" style="204" customWidth="1"/>
    <col min="5645" max="5645" width="8.85546875" style="204" customWidth="1"/>
    <col min="5646" max="5653" width="8.7109375" style="204" customWidth="1"/>
    <col min="5654" max="5654" width="11.85546875" style="204" customWidth="1"/>
    <col min="5655" max="5655" width="12.5703125" style="204" customWidth="1"/>
    <col min="5656" max="5656" width="12.7109375" style="204" customWidth="1"/>
    <col min="5657" max="5657" width="9.28515625" style="204" customWidth="1"/>
    <col min="5658" max="5658" width="12.28515625" style="204" customWidth="1"/>
    <col min="5659" max="5659" width="9.7109375" style="204" customWidth="1"/>
    <col min="5660" max="5660" width="8.7109375" style="204" customWidth="1"/>
    <col min="5661" max="5661" width="13.140625" style="204" customWidth="1"/>
    <col min="5662" max="5662" width="12.85546875" style="204" customWidth="1"/>
    <col min="5663" max="5663" width="10.85546875" style="204" customWidth="1"/>
    <col min="5664" max="5665" width="11.5703125" style="204" customWidth="1"/>
    <col min="5666" max="5666" width="11.7109375" style="204" customWidth="1"/>
    <col min="5667" max="5667" width="11.85546875" style="204" customWidth="1"/>
    <col min="5668" max="5668" width="10.7109375" style="204" customWidth="1"/>
    <col min="5669" max="5669" width="12.7109375" style="204" customWidth="1"/>
    <col min="5670" max="5671" width="10.7109375" style="204" customWidth="1"/>
    <col min="5672" max="5672" width="10.85546875" style="204" customWidth="1"/>
    <col min="5673" max="5673" width="2" style="204" customWidth="1"/>
    <col min="5674" max="5690" width="10.85546875" style="204" customWidth="1"/>
    <col min="5691" max="5696" width="12.5703125" style="204" customWidth="1"/>
    <col min="5697" max="5750" width="0" style="204" hidden="1" customWidth="1"/>
    <col min="5751" max="5888" width="11.42578125" style="204"/>
    <col min="5889" max="5889" width="29" style="204" customWidth="1"/>
    <col min="5890" max="5890" width="23.28515625" style="204" bestFit="1" customWidth="1"/>
    <col min="5891" max="5891" width="11.28515625" style="204" customWidth="1"/>
    <col min="5892" max="5892" width="9.85546875" style="204" customWidth="1"/>
    <col min="5893" max="5894" width="10.140625" style="204" customWidth="1"/>
    <col min="5895" max="5895" width="10.42578125" style="204" customWidth="1"/>
    <col min="5896" max="5896" width="9.42578125" style="204" customWidth="1"/>
    <col min="5897" max="5897" width="10.7109375" style="204" customWidth="1"/>
    <col min="5898" max="5900" width="8.7109375" style="204" customWidth="1"/>
    <col min="5901" max="5901" width="8.85546875" style="204" customWidth="1"/>
    <col min="5902" max="5909" width="8.7109375" style="204" customWidth="1"/>
    <col min="5910" max="5910" width="11.85546875" style="204" customWidth="1"/>
    <col min="5911" max="5911" width="12.5703125" style="204" customWidth="1"/>
    <col min="5912" max="5912" width="12.7109375" style="204" customWidth="1"/>
    <col min="5913" max="5913" width="9.28515625" style="204" customWidth="1"/>
    <col min="5914" max="5914" width="12.28515625" style="204" customWidth="1"/>
    <col min="5915" max="5915" width="9.7109375" style="204" customWidth="1"/>
    <col min="5916" max="5916" width="8.7109375" style="204" customWidth="1"/>
    <col min="5917" max="5917" width="13.140625" style="204" customWidth="1"/>
    <col min="5918" max="5918" width="12.85546875" style="204" customWidth="1"/>
    <col min="5919" max="5919" width="10.85546875" style="204" customWidth="1"/>
    <col min="5920" max="5921" width="11.5703125" style="204" customWidth="1"/>
    <col min="5922" max="5922" width="11.7109375" style="204" customWidth="1"/>
    <col min="5923" max="5923" width="11.85546875" style="204" customWidth="1"/>
    <col min="5924" max="5924" width="10.7109375" style="204" customWidth="1"/>
    <col min="5925" max="5925" width="12.7109375" style="204" customWidth="1"/>
    <col min="5926" max="5927" width="10.7109375" style="204" customWidth="1"/>
    <col min="5928" max="5928" width="10.85546875" style="204" customWidth="1"/>
    <col min="5929" max="5929" width="2" style="204" customWidth="1"/>
    <col min="5930" max="5946" width="10.85546875" style="204" customWidth="1"/>
    <col min="5947" max="5952" width="12.5703125" style="204" customWidth="1"/>
    <col min="5953" max="6006" width="0" style="204" hidden="1" customWidth="1"/>
    <col min="6007" max="6144" width="11.42578125" style="204"/>
    <col min="6145" max="6145" width="29" style="204" customWidth="1"/>
    <col min="6146" max="6146" width="23.28515625" style="204" bestFit="1" customWidth="1"/>
    <col min="6147" max="6147" width="11.28515625" style="204" customWidth="1"/>
    <col min="6148" max="6148" width="9.85546875" style="204" customWidth="1"/>
    <col min="6149" max="6150" width="10.140625" style="204" customWidth="1"/>
    <col min="6151" max="6151" width="10.42578125" style="204" customWidth="1"/>
    <col min="6152" max="6152" width="9.42578125" style="204" customWidth="1"/>
    <col min="6153" max="6153" width="10.7109375" style="204" customWidth="1"/>
    <col min="6154" max="6156" width="8.7109375" style="204" customWidth="1"/>
    <col min="6157" max="6157" width="8.85546875" style="204" customWidth="1"/>
    <col min="6158" max="6165" width="8.7109375" style="204" customWidth="1"/>
    <col min="6166" max="6166" width="11.85546875" style="204" customWidth="1"/>
    <col min="6167" max="6167" width="12.5703125" style="204" customWidth="1"/>
    <col min="6168" max="6168" width="12.7109375" style="204" customWidth="1"/>
    <col min="6169" max="6169" width="9.28515625" style="204" customWidth="1"/>
    <col min="6170" max="6170" width="12.28515625" style="204" customWidth="1"/>
    <col min="6171" max="6171" width="9.7109375" style="204" customWidth="1"/>
    <col min="6172" max="6172" width="8.7109375" style="204" customWidth="1"/>
    <col min="6173" max="6173" width="13.140625" style="204" customWidth="1"/>
    <col min="6174" max="6174" width="12.85546875" style="204" customWidth="1"/>
    <col min="6175" max="6175" width="10.85546875" style="204" customWidth="1"/>
    <col min="6176" max="6177" width="11.5703125" style="204" customWidth="1"/>
    <col min="6178" max="6178" width="11.7109375" style="204" customWidth="1"/>
    <col min="6179" max="6179" width="11.85546875" style="204" customWidth="1"/>
    <col min="6180" max="6180" width="10.7109375" style="204" customWidth="1"/>
    <col min="6181" max="6181" width="12.7109375" style="204" customWidth="1"/>
    <col min="6182" max="6183" width="10.7109375" style="204" customWidth="1"/>
    <col min="6184" max="6184" width="10.85546875" style="204" customWidth="1"/>
    <col min="6185" max="6185" width="2" style="204" customWidth="1"/>
    <col min="6186" max="6202" width="10.85546875" style="204" customWidth="1"/>
    <col min="6203" max="6208" width="12.5703125" style="204" customWidth="1"/>
    <col min="6209" max="6262" width="0" style="204" hidden="1" customWidth="1"/>
    <col min="6263" max="6400" width="11.42578125" style="204"/>
    <col min="6401" max="6401" width="29" style="204" customWidth="1"/>
    <col min="6402" max="6402" width="23.28515625" style="204" bestFit="1" customWidth="1"/>
    <col min="6403" max="6403" width="11.28515625" style="204" customWidth="1"/>
    <col min="6404" max="6404" width="9.85546875" style="204" customWidth="1"/>
    <col min="6405" max="6406" width="10.140625" style="204" customWidth="1"/>
    <col min="6407" max="6407" width="10.42578125" style="204" customWidth="1"/>
    <col min="6408" max="6408" width="9.42578125" style="204" customWidth="1"/>
    <col min="6409" max="6409" width="10.7109375" style="204" customWidth="1"/>
    <col min="6410" max="6412" width="8.7109375" style="204" customWidth="1"/>
    <col min="6413" max="6413" width="8.85546875" style="204" customWidth="1"/>
    <col min="6414" max="6421" width="8.7109375" style="204" customWidth="1"/>
    <col min="6422" max="6422" width="11.85546875" style="204" customWidth="1"/>
    <col min="6423" max="6423" width="12.5703125" style="204" customWidth="1"/>
    <col min="6424" max="6424" width="12.7109375" style="204" customWidth="1"/>
    <col min="6425" max="6425" width="9.28515625" style="204" customWidth="1"/>
    <col min="6426" max="6426" width="12.28515625" style="204" customWidth="1"/>
    <col min="6427" max="6427" width="9.7109375" style="204" customWidth="1"/>
    <col min="6428" max="6428" width="8.7109375" style="204" customWidth="1"/>
    <col min="6429" max="6429" width="13.140625" style="204" customWidth="1"/>
    <col min="6430" max="6430" width="12.85546875" style="204" customWidth="1"/>
    <col min="6431" max="6431" width="10.85546875" style="204" customWidth="1"/>
    <col min="6432" max="6433" width="11.5703125" style="204" customWidth="1"/>
    <col min="6434" max="6434" width="11.7109375" style="204" customWidth="1"/>
    <col min="6435" max="6435" width="11.85546875" style="204" customWidth="1"/>
    <col min="6436" max="6436" width="10.7109375" style="204" customWidth="1"/>
    <col min="6437" max="6437" width="12.7109375" style="204" customWidth="1"/>
    <col min="6438" max="6439" width="10.7109375" style="204" customWidth="1"/>
    <col min="6440" max="6440" width="10.85546875" style="204" customWidth="1"/>
    <col min="6441" max="6441" width="2" style="204" customWidth="1"/>
    <col min="6442" max="6458" width="10.85546875" style="204" customWidth="1"/>
    <col min="6459" max="6464" width="12.5703125" style="204" customWidth="1"/>
    <col min="6465" max="6518" width="0" style="204" hidden="1" customWidth="1"/>
    <col min="6519" max="6656" width="11.42578125" style="204"/>
    <col min="6657" max="6657" width="29" style="204" customWidth="1"/>
    <col min="6658" max="6658" width="23.28515625" style="204" bestFit="1" customWidth="1"/>
    <col min="6659" max="6659" width="11.28515625" style="204" customWidth="1"/>
    <col min="6660" max="6660" width="9.85546875" style="204" customWidth="1"/>
    <col min="6661" max="6662" width="10.140625" style="204" customWidth="1"/>
    <col min="6663" max="6663" width="10.42578125" style="204" customWidth="1"/>
    <col min="6664" max="6664" width="9.42578125" style="204" customWidth="1"/>
    <col min="6665" max="6665" width="10.7109375" style="204" customWidth="1"/>
    <col min="6666" max="6668" width="8.7109375" style="204" customWidth="1"/>
    <col min="6669" max="6669" width="8.85546875" style="204" customWidth="1"/>
    <col min="6670" max="6677" width="8.7109375" style="204" customWidth="1"/>
    <col min="6678" max="6678" width="11.85546875" style="204" customWidth="1"/>
    <col min="6679" max="6679" width="12.5703125" style="204" customWidth="1"/>
    <col min="6680" max="6680" width="12.7109375" style="204" customWidth="1"/>
    <col min="6681" max="6681" width="9.28515625" style="204" customWidth="1"/>
    <col min="6682" max="6682" width="12.28515625" style="204" customWidth="1"/>
    <col min="6683" max="6683" width="9.7109375" style="204" customWidth="1"/>
    <col min="6684" max="6684" width="8.7109375" style="204" customWidth="1"/>
    <col min="6685" max="6685" width="13.140625" style="204" customWidth="1"/>
    <col min="6686" max="6686" width="12.85546875" style="204" customWidth="1"/>
    <col min="6687" max="6687" width="10.85546875" style="204" customWidth="1"/>
    <col min="6688" max="6689" width="11.5703125" style="204" customWidth="1"/>
    <col min="6690" max="6690" width="11.7109375" style="204" customWidth="1"/>
    <col min="6691" max="6691" width="11.85546875" style="204" customWidth="1"/>
    <col min="6692" max="6692" width="10.7109375" style="204" customWidth="1"/>
    <col min="6693" max="6693" width="12.7109375" style="204" customWidth="1"/>
    <col min="6694" max="6695" width="10.7109375" style="204" customWidth="1"/>
    <col min="6696" max="6696" width="10.85546875" style="204" customWidth="1"/>
    <col min="6697" max="6697" width="2" style="204" customWidth="1"/>
    <col min="6698" max="6714" width="10.85546875" style="204" customWidth="1"/>
    <col min="6715" max="6720" width="12.5703125" style="204" customWidth="1"/>
    <col min="6721" max="6774" width="0" style="204" hidden="1" customWidth="1"/>
    <col min="6775" max="6912" width="11.42578125" style="204"/>
    <col min="6913" max="6913" width="29" style="204" customWidth="1"/>
    <col min="6914" max="6914" width="23.28515625" style="204" bestFit="1" customWidth="1"/>
    <col min="6915" max="6915" width="11.28515625" style="204" customWidth="1"/>
    <col min="6916" max="6916" width="9.85546875" style="204" customWidth="1"/>
    <col min="6917" max="6918" width="10.140625" style="204" customWidth="1"/>
    <col min="6919" max="6919" width="10.42578125" style="204" customWidth="1"/>
    <col min="6920" max="6920" width="9.42578125" style="204" customWidth="1"/>
    <col min="6921" max="6921" width="10.7109375" style="204" customWidth="1"/>
    <col min="6922" max="6924" width="8.7109375" style="204" customWidth="1"/>
    <col min="6925" max="6925" width="8.85546875" style="204" customWidth="1"/>
    <col min="6926" max="6933" width="8.7109375" style="204" customWidth="1"/>
    <col min="6934" max="6934" width="11.85546875" style="204" customWidth="1"/>
    <col min="6935" max="6935" width="12.5703125" style="204" customWidth="1"/>
    <col min="6936" max="6936" width="12.7109375" style="204" customWidth="1"/>
    <col min="6937" max="6937" width="9.28515625" style="204" customWidth="1"/>
    <col min="6938" max="6938" width="12.28515625" style="204" customWidth="1"/>
    <col min="6939" max="6939" width="9.7109375" style="204" customWidth="1"/>
    <col min="6940" max="6940" width="8.7109375" style="204" customWidth="1"/>
    <col min="6941" max="6941" width="13.140625" style="204" customWidth="1"/>
    <col min="6942" max="6942" width="12.85546875" style="204" customWidth="1"/>
    <col min="6943" max="6943" width="10.85546875" style="204" customWidth="1"/>
    <col min="6944" max="6945" width="11.5703125" style="204" customWidth="1"/>
    <col min="6946" max="6946" width="11.7109375" style="204" customWidth="1"/>
    <col min="6947" max="6947" width="11.85546875" style="204" customWidth="1"/>
    <col min="6948" max="6948" width="10.7109375" style="204" customWidth="1"/>
    <col min="6949" max="6949" width="12.7109375" style="204" customWidth="1"/>
    <col min="6950" max="6951" width="10.7109375" style="204" customWidth="1"/>
    <col min="6952" max="6952" width="10.85546875" style="204" customWidth="1"/>
    <col min="6953" max="6953" width="2" style="204" customWidth="1"/>
    <col min="6954" max="6970" width="10.85546875" style="204" customWidth="1"/>
    <col min="6971" max="6976" width="12.5703125" style="204" customWidth="1"/>
    <col min="6977" max="7030" width="0" style="204" hidden="1" customWidth="1"/>
    <col min="7031" max="7168" width="11.42578125" style="204"/>
    <col min="7169" max="7169" width="29" style="204" customWidth="1"/>
    <col min="7170" max="7170" width="23.28515625" style="204" bestFit="1" customWidth="1"/>
    <col min="7171" max="7171" width="11.28515625" style="204" customWidth="1"/>
    <col min="7172" max="7172" width="9.85546875" style="204" customWidth="1"/>
    <col min="7173" max="7174" width="10.140625" style="204" customWidth="1"/>
    <col min="7175" max="7175" width="10.42578125" style="204" customWidth="1"/>
    <col min="7176" max="7176" width="9.42578125" style="204" customWidth="1"/>
    <col min="7177" max="7177" width="10.7109375" style="204" customWidth="1"/>
    <col min="7178" max="7180" width="8.7109375" style="204" customWidth="1"/>
    <col min="7181" max="7181" width="8.85546875" style="204" customWidth="1"/>
    <col min="7182" max="7189" width="8.7109375" style="204" customWidth="1"/>
    <col min="7190" max="7190" width="11.85546875" style="204" customWidth="1"/>
    <col min="7191" max="7191" width="12.5703125" style="204" customWidth="1"/>
    <col min="7192" max="7192" width="12.7109375" style="204" customWidth="1"/>
    <col min="7193" max="7193" width="9.28515625" style="204" customWidth="1"/>
    <col min="7194" max="7194" width="12.28515625" style="204" customWidth="1"/>
    <col min="7195" max="7195" width="9.7109375" style="204" customWidth="1"/>
    <col min="7196" max="7196" width="8.7109375" style="204" customWidth="1"/>
    <col min="7197" max="7197" width="13.140625" style="204" customWidth="1"/>
    <col min="7198" max="7198" width="12.85546875" style="204" customWidth="1"/>
    <col min="7199" max="7199" width="10.85546875" style="204" customWidth="1"/>
    <col min="7200" max="7201" width="11.5703125" style="204" customWidth="1"/>
    <col min="7202" max="7202" width="11.7109375" style="204" customWidth="1"/>
    <col min="7203" max="7203" width="11.85546875" style="204" customWidth="1"/>
    <col min="7204" max="7204" width="10.7109375" style="204" customWidth="1"/>
    <col min="7205" max="7205" width="12.7109375" style="204" customWidth="1"/>
    <col min="7206" max="7207" width="10.7109375" style="204" customWidth="1"/>
    <col min="7208" max="7208" width="10.85546875" style="204" customWidth="1"/>
    <col min="7209" max="7209" width="2" style="204" customWidth="1"/>
    <col min="7210" max="7226" width="10.85546875" style="204" customWidth="1"/>
    <col min="7227" max="7232" width="12.5703125" style="204" customWidth="1"/>
    <col min="7233" max="7286" width="0" style="204" hidden="1" customWidth="1"/>
    <col min="7287" max="7424" width="11.42578125" style="204"/>
    <col min="7425" max="7425" width="29" style="204" customWidth="1"/>
    <col min="7426" max="7426" width="23.28515625" style="204" bestFit="1" customWidth="1"/>
    <col min="7427" max="7427" width="11.28515625" style="204" customWidth="1"/>
    <col min="7428" max="7428" width="9.85546875" style="204" customWidth="1"/>
    <col min="7429" max="7430" width="10.140625" style="204" customWidth="1"/>
    <col min="7431" max="7431" width="10.42578125" style="204" customWidth="1"/>
    <col min="7432" max="7432" width="9.42578125" style="204" customWidth="1"/>
    <col min="7433" max="7433" width="10.7109375" style="204" customWidth="1"/>
    <col min="7434" max="7436" width="8.7109375" style="204" customWidth="1"/>
    <col min="7437" max="7437" width="8.85546875" style="204" customWidth="1"/>
    <col min="7438" max="7445" width="8.7109375" style="204" customWidth="1"/>
    <col min="7446" max="7446" width="11.85546875" style="204" customWidth="1"/>
    <col min="7447" max="7447" width="12.5703125" style="204" customWidth="1"/>
    <col min="7448" max="7448" width="12.7109375" style="204" customWidth="1"/>
    <col min="7449" max="7449" width="9.28515625" style="204" customWidth="1"/>
    <col min="7450" max="7450" width="12.28515625" style="204" customWidth="1"/>
    <col min="7451" max="7451" width="9.7109375" style="204" customWidth="1"/>
    <col min="7452" max="7452" width="8.7109375" style="204" customWidth="1"/>
    <col min="7453" max="7453" width="13.140625" style="204" customWidth="1"/>
    <col min="7454" max="7454" width="12.85546875" style="204" customWidth="1"/>
    <col min="7455" max="7455" width="10.85546875" style="204" customWidth="1"/>
    <col min="7456" max="7457" width="11.5703125" style="204" customWidth="1"/>
    <col min="7458" max="7458" width="11.7109375" style="204" customWidth="1"/>
    <col min="7459" max="7459" width="11.85546875" style="204" customWidth="1"/>
    <col min="7460" max="7460" width="10.7109375" style="204" customWidth="1"/>
    <col min="7461" max="7461" width="12.7109375" style="204" customWidth="1"/>
    <col min="7462" max="7463" width="10.7109375" style="204" customWidth="1"/>
    <col min="7464" max="7464" width="10.85546875" style="204" customWidth="1"/>
    <col min="7465" max="7465" width="2" style="204" customWidth="1"/>
    <col min="7466" max="7482" width="10.85546875" style="204" customWidth="1"/>
    <col min="7483" max="7488" width="12.5703125" style="204" customWidth="1"/>
    <col min="7489" max="7542" width="0" style="204" hidden="1" customWidth="1"/>
    <col min="7543" max="7680" width="11.42578125" style="204"/>
    <col min="7681" max="7681" width="29" style="204" customWidth="1"/>
    <col min="7682" max="7682" width="23.28515625" style="204" bestFit="1" customWidth="1"/>
    <col min="7683" max="7683" width="11.28515625" style="204" customWidth="1"/>
    <col min="7684" max="7684" width="9.85546875" style="204" customWidth="1"/>
    <col min="7685" max="7686" width="10.140625" style="204" customWidth="1"/>
    <col min="7687" max="7687" width="10.42578125" style="204" customWidth="1"/>
    <col min="7688" max="7688" width="9.42578125" style="204" customWidth="1"/>
    <col min="7689" max="7689" width="10.7109375" style="204" customWidth="1"/>
    <col min="7690" max="7692" width="8.7109375" style="204" customWidth="1"/>
    <col min="7693" max="7693" width="8.85546875" style="204" customWidth="1"/>
    <col min="7694" max="7701" width="8.7109375" style="204" customWidth="1"/>
    <col min="7702" max="7702" width="11.85546875" style="204" customWidth="1"/>
    <col min="7703" max="7703" width="12.5703125" style="204" customWidth="1"/>
    <col min="7704" max="7704" width="12.7109375" style="204" customWidth="1"/>
    <col min="7705" max="7705" width="9.28515625" style="204" customWidth="1"/>
    <col min="7706" max="7706" width="12.28515625" style="204" customWidth="1"/>
    <col min="7707" max="7707" width="9.7109375" style="204" customWidth="1"/>
    <col min="7708" max="7708" width="8.7109375" style="204" customWidth="1"/>
    <col min="7709" max="7709" width="13.140625" style="204" customWidth="1"/>
    <col min="7710" max="7710" width="12.85546875" style="204" customWidth="1"/>
    <col min="7711" max="7711" width="10.85546875" style="204" customWidth="1"/>
    <col min="7712" max="7713" width="11.5703125" style="204" customWidth="1"/>
    <col min="7714" max="7714" width="11.7109375" style="204" customWidth="1"/>
    <col min="7715" max="7715" width="11.85546875" style="204" customWidth="1"/>
    <col min="7716" max="7716" width="10.7109375" style="204" customWidth="1"/>
    <col min="7717" max="7717" width="12.7109375" style="204" customWidth="1"/>
    <col min="7718" max="7719" width="10.7109375" style="204" customWidth="1"/>
    <col min="7720" max="7720" width="10.85546875" style="204" customWidth="1"/>
    <col min="7721" max="7721" width="2" style="204" customWidth="1"/>
    <col min="7722" max="7738" width="10.85546875" style="204" customWidth="1"/>
    <col min="7739" max="7744" width="12.5703125" style="204" customWidth="1"/>
    <col min="7745" max="7798" width="0" style="204" hidden="1" customWidth="1"/>
    <col min="7799" max="7936" width="11.42578125" style="204"/>
    <col min="7937" max="7937" width="29" style="204" customWidth="1"/>
    <col min="7938" max="7938" width="23.28515625" style="204" bestFit="1" customWidth="1"/>
    <col min="7939" max="7939" width="11.28515625" style="204" customWidth="1"/>
    <col min="7940" max="7940" width="9.85546875" style="204" customWidth="1"/>
    <col min="7941" max="7942" width="10.140625" style="204" customWidth="1"/>
    <col min="7943" max="7943" width="10.42578125" style="204" customWidth="1"/>
    <col min="7944" max="7944" width="9.42578125" style="204" customWidth="1"/>
    <col min="7945" max="7945" width="10.7109375" style="204" customWidth="1"/>
    <col min="7946" max="7948" width="8.7109375" style="204" customWidth="1"/>
    <col min="7949" max="7949" width="8.85546875" style="204" customWidth="1"/>
    <col min="7950" max="7957" width="8.7109375" style="204" customWidth="1"/>
    <col min="7958" max="7958" width="11.85546875" style="204" customWidth="1"/>
    <col min="7959" max="7959" width="12.5703125" style="204" customWidth="1"/>
    <col min="7960" max="7960" width="12.7109375" style="204" customWidth="1"/>
    <col min="7961" max="7961" width="9.28515625" style="204" customWidth="1"/>
    <col min="7962" max="7962" width="12.28515625" style="204" customWidth="1"/>
    <col min="7963" max="7963" width="9.7109375" style="204" customWidth="1"/>
    <col min="7964" max="7964" width="8.7109375" style="204" customWidth="1"/>
    <col min="7965" max="7965" width="13.140625" style="204" customWidth="1"/>
    <col min="7966" max="7966" width="12.85546875" style="204" customWidth="1"/>
    <col min="7967" max="7967" width="10.85546875" style="204" customWidth="1"/>
    <col min="7968" max="7969" width="11.5703125" style="204" customWidth="1"/>
    <col min="7970" max="7970" width="11.7109375" style="204" customWidth="1"/>
    <col min="7971" max="7971" width="11.85546875" style="204" customWidth="1"/>
    <col min="7972" max="7972" width="10.7109375" style="204" customWidth="1"/>
    <col min="7973" max="7973" width="12.7109375" style="204" customWidth="1"/>
    <col min="7974" max="7975" width="10.7109375" style="204" customWidth="1"/>
    <col min="7976" max="7976" width="10.85546875" style="204" customWidth="1"/>
    <col min="7977" max="7977" width="2" style="204" customWidth="1"/>
    <col min="7978" max="7994" width="10.85546875" style="204" customWidth="1"/>
    <col min="7995" max="8000" width="12.5703125" style="204" customWidth="1"/>
    <col min="8001" max="8054" width="0" style="204" hidden="1" customWidth="1"/>
    <col min="8055" max="8192" width="11.42578125" style="204"/>
    <col min="8193" max="8193" width="29" style="204" customWidth="1"/>
    <col min="8194" max="8194" width="23.28515625" style="204" bestFit="1" customWidth="1"/>
    <col min="8195" max="8195" width="11.28515625" style="204" customWidth="1"/>
    <col min="8196" max="8196" width="9.85546875" style="204" customWidth="1"/>
    <col min="8197" max="8198" width="10.140625" style="204" customWidth="1"/>
    <col min="8199" max="8199" width="10.42578125" style="204" customWidth="1"/>
    <col min="8200" max="8200" width="9.42578125" style="204" customWidth="1"/>
    <col min="8201" max="8201" width="10.7109375" style="204" customWidth="1"/>
    <col min="8202" max="8204" width="8.7109375" style="204" customWidth="1"/>
    <col min="8205" max="8205" width="8.85546875" style="204" customWidth="1"/>
    <col min="8206" max="8213" width="8.7109375" style="204" customWidth="1"/>
    <col min="8214" max="8214" width="11.85546875" style="204" customWidth="1"/>
    <col min="8215" max="8215" width="12.5703125" style="204" customWidth="1"/>
    <col min="8216" max="8216" width="12.7109375" style="204" customWidth="1"/>
    <col min="8217" max="8217" width="9.28515625" style="204" customWidth="1"/>
    <col min="8218" max="8218" width="12.28515625" style="204" customWidth="1"/>
    <col min="8219" max="8219" width="9.7109375" style="204" customWidth="1"/>
    <col min="8220" max="8220" width="8.7109375" style="204" customWidth="1"/>
    <col min="8221" max="8221" width="13.140625" style="204" customWidth="1"/>
    <col min="8222" max="8222" width="12.85546875" style="204" customWidth="1"/>
    <col min="8223" max="8223" width="10.85546875" style="204" customWidth="1"/>
    <col min="8224" max="8225" width="11.5703125" style="204" customWidth="1"/>
    <col min="8226" max="8226" width="11.7109375" style="204" customWidth="1"/>
    <col min="8227" max="8227" width="11.85546875" style="204" customWidth="1"/>
    <col min="8228" max="8228" width="10.7109375" style="204" customWidth="1"/>
    <col min="8229" max="8229" width="12.7109375" style="204" customWidth="1"/>
    <col min="8230" max="8231" width="10.7109375" style="204" customWidth="1"/>
    <col min="8232" max="8232" width="10.85546875" style="204" customWidth="1"/>
    <col min="8233" max="8233" width="2" style="204" customWidth="1"/>
    <col min="8234" max="8250" width="10.85546875" style="204" customWidth="1"/>
    <col min="8251" max="8256" width="12.5703125" style="204" customWidth="1"/>
    <col min="8257" max="8310" width="0" style="204" hidden="1" customWidth="1"/>
    <col min="8311" max="8448" width="11.42578125" style="204"/>
    <col min="8449" max="8449" width="29" style="204" customWidth="1"/>
    <col min="8450" max="8450" width="23.28515625" style="204" bestFit="1" customWidth="1"/>
    <col min="8451" max="8451" width="11.28515625" style="204" customWidth="1"/>
    <col min="8452" max="8452" width="9.85546875" style="204" customWidth="1"/>
    <col min="8453" max="8454" width="10.140625" style="204" customWidth="1"/>
    <col min="8455" max="8455" width="10.42578125" style="204" customWidth="1"/>
    <col min="8456" max="8456" width="9.42578125" style="204" customWidth="1"/>
    <col min="8457" max="8457" width="10.7109375" style="204" customWidth="1"/>
    <col min="8458" max="8460" width="8.7109375" style="204" customWidth="1"/>
    <col min="8461" max="8461" width="8.85546875" style="204" customWidth="1"/>
    <col min="8462" max="8469" width="8.7109375" style="204" customWidth="1"/>
    <col min="8470" max="8470" width="11.85546875" style="204" customWidth="1"/>
    <col min="8471" max="8471" width="12.5703125" style="204" customWidth="1"/>
    <col min="8472" max="8472" width="12.7109375" style="204" customWidth="1"/>
    <col min="8473" max="8473" width="9.28515625" style="204" customWidth="1"/>
    <col min="8474" max="8474" width="12.28515625" style="204" customWidth="1"/>
    <col min="8475" max="8475" width="9.7109375" style="204" customWidth="1"/>
    <col min="8476" max="8476" width="8.7109375" style="204" customWidth="1"/>
    <col min="8477" max="8477" width="13.140625" style="204" customWidth="1"/>
    <col min="8478" max="8478" width="12.85546875" style="204" customWidth="1"/>
    <col min="8479" max="8479" width="10.85546875" style="204" customWidth="1"/>
    <col min="8480" max="8481" width="11.5703125" style="204" customWidth="1"/>
    <col min="8482" max="8482" width="11.7109375" style="204" customWidth="1"/>
    <col min="8483" max="8483" width="11.85546875" style="204" customWidth="1"/>
    <col min="8484" max="8484" width="10.7109375" style="204" customWidth="1"/>
    <col min="8485" max="8485" width="12.7109375" style="204" customWidth="1"/>
    <col min="8486" max="8487" width="10.7109375" style="204" customWidth="1"/>
    <col min="8488" max="8488" width="10.85546875" style="204" customWidth="1"/>
    <col min="8489" max="8489" width="2" style="204" customWidth="1"/>
    <col min="8490" max="8506" width="10.85546875" style="204" customWidth="1"/>
    <col min="8507" max="8512" width="12.5703125" style="204" customWidth="1"/>
    <col min="8513" max="8566" width="0" style="204" hidden="1" customWidth="1"/>
    <col min="8567" max="8704" width="11.42578125" style="204"/>
    <col min="8705" max="8705" width="29" style="204" customWidth="1"/>
    <col min="8706" max="8706" width="23.28515625" style="204" bestFit="1" customWidth="1"/>
    <col min="8707" max="8707" width="11.28515625" style="204" customWidth="1"/>
    <col min="8708" max="8708" width="9.85546875" style="204" customWidth="1"/>
    <col min="8709" max="8710" width="10.140625" style="204" customWidth="1"/>
    <col min="8711" max="8711" width="10.42578125" style="204" customWidth="1"/>
    <col min="8712" max="8712" width="9.42578125" style="204" customWidth="1"/>
    <col min="8713" max="8713" width="10.7109375" style="204" customWidth="1"/>
    <col min="8714" max="8716" width="8.7109375" style="204" customWidth="1"/>
    <col min="8717" max="8717" width="8.85546875" style="204" customWidth="1"/>
    <col min="8718" max="8725" width="8.7109375" style="204" customWidth="1"/>
    <col min="8726" max="8726" width="11.85546875" style="204" customWidth="1"/>
    <col min="8727" max="8727" width="12.5703125" style="204" customWidth="1"/>
    <col min="8728" max="8728" width="12.7109375" style="204" customWidth="1"/>
    <col min="8729" max="8729" width="9.28515625" style="204" customWidth="1"/>
    <col min="8730" max="8730" width="12.28515625" style="204" customWidth="1"/>
    <col min="8731" max="8731" width="9.7109375" style="204" customWidth="1"/>
    <col min="8732" max="8732" width="8.7109375" style="204" customWidth="1"/>
    <col min="8733" max="8733" width="13.140625" style="204" customWidth="1"/>
    <col min="8734" max="8734" width="12.85546875" style="204" customWidth="1"/>
    <col min="8735" max="8735" width="10.85546875" style="204" customWidth="1"/>
    <col min="8736" max="8737" width="11.5703125" style="204" customWidth="1"/>
    <col min="8738" max="8738" width="11.7109375" style="204" customWidth="1"/>
    <col min="8739" max="8739" width="11.85546875" style="204" customWidth="1"/>
    <col min="8740" max="8740" width="10.7109375" style="204" customWidth="1"/>
    <col min="8741" max="8741" width="12.7109375" style="204" customWidth="1"/>
    <col min="8742" max="8743" width="10.7109375" style="204" customWidth="1"/>
    <col min="8744" max="8744" width="10.85546875" style="204" customWidth="1"/>
    <col min="8745" max="8745" width="2" style="204" customWidth="1"/>
    <col min="8746" max="8762" width="10.85546875" style="204" customWidth="1"/>
    <col min="8763" max="8768" width="12.5703125" style="204" customWidth="1"/>
    <col min="8769" max="8822" width="0" style="204" hidden="1" customWidth="1"/>
    <col min="8823" max="8960" width="11.42578125" style="204"/>
    <col min="8961" max="8961" width="29" style="204" customWidth="1"/>
    <col min="8962" max="8962" width="23.28515625" style="204" bestFit="1" customWidth="1"/>
    <col min="8963" max="8963" width="11.28515625" style="204" customWidth="1"/>
    <col min="8964" max="8964" width="9.85546875" style="204" customWidth="1"/>
    <col min="8965" max="8966" width="10.140625" style="204" customWidth="1"/>
    <col min="8967" max="8967" width="10.42578125" style="204" customWidth="1"/>
    <col min="8968" max="8968" width="9.42578125" style="204" customWidth="1"/>
    <col min="8969" max="8969" width="10.7109375" style="204" customWidth="1"/>
    <col min="8970" max="8972" width="8.7109375" style="204" customWidth="1"/>
    <col min="8973" max="8973" width="8.85546875" style="204" customWidth="1"/>
    <col min="8974" max="8981" width="8.7109375" style="204" customWidth="1"/>
    <col min="8982" max="8982" width="11.85546875" style="204" customWidth="1"/>
    <col min="8983" max="8983" width="12.5703125" style="204" customWidth="1"/>
    <col min="8984" max="8984" width="12.7109375" style="204" customWidth="1"/>
    <col min="8985" max="8985" width="9.28515625" style="204" customWidth="1"/>
    <col min="8986" max="8986" width="12.28515625" style="204" customWidth="1"/>
    <col min="8987" max="8987" width="9.7109375" style="204" customWidth="1"/>
    <col min="8988" max="8988" width="8.7109375" style="204" customWidth="1"/>
    <col min="8989" max="8989" width="13.140625" style="204" customWidth="1"/>
    <col min="8990" max="8990" width="12.85546875" style="204" customWidth="1"/>
    <col min="8991" max="8991" width="10.85546875" style="204" customWidth="1"/>
    <col min="8992" max="8993" width="11.5703125" style="204" customWidth="1"/>
    <col min="8994" max="8994" width="11.7109375" style="204" customWidth="1"/>
    <col min="8995" max="8995" width="11.85546875" style="204" customWidth="1"/>
    <col min="8996" max="8996" width="10.7109375" style="204" customWidth="1"/>
    <col min="8997" max="8997" width="12.7109375" style="204" customWidth="1"/>
    <col min="8998" max="8999" width="10.7109375" style="204" customWidth="1"/>
    <col min="9000" max="9000" width="10.85546875" style="204" customWidth="1"/>
    <col min="9001" max="9001" width="2" style="204" customWidth="1"/>
    <col min="9002" max="9018" width="10.85546875" style="204" customWidth="1"/>
    <col min="9019" max="9024" width="12.5703125" style="204" customWidth="1"/>
    <col min="9025" max="9078" width="0" style="204" hidden="1" customWidth="1"/>
    <col min="9079" max="9216" width="11.42578125" style="204"/>
    <col min="9217" max="9217" width="29" style="204" customWidth="1"/>
    <col min="9218" max="9218" width="23.28515625" style="204" bestFit="1" customWidth="1"/>
    <col min="9219" max="9219" width="11.28515625" style="204" customWidth="1"/>
    <col min="9220" max="9220" width="9.85546875" style="204" customWidth="1"/>
    <col min="9221" max="9222" width="10.140625" style="204" customWidth="1"/>
    <col min="9223" max="9223" width="10.42578125" style="204" customWidth="1"/>
    <col min="9224" max="9224" width="9.42578125" style="204" customWidth="1"/>
    <col min="9225" max="9225" width="10.7109375" style="204" customWidth="1"/>
    <col min="9226" max="9228" width="8.7109375" style="204" customWidth="1"/>
    <col min="9229" max="9229" width="8.85546875" style="204" customWidth="1"/>
    <col min="9230" max="9237" width="8.7109375" style="204" customWidth="1"/>
    <col min="9238" max="9238" width="11.85546875" style="204" customWidth="1"/>
    <col min="9239" max="9239" width="12.5703125" style="204" customWidth="1"/>
    <col min="9240" max="9240" width="12.7109375" style="204" customWidth="1"/>
    <col min="9241" max="9241" width="9.28515625" style="204" customWidth="1"/>
    <col min="9242" max="9242" width="12.28515625" style="204" customWidth="1"/>
    <col min="9243" max="9243" width="9.7109375" style="204" customWidth="1"/>
    <col min="9244" max="9244" width="8.7109375" style="204" customWidth="1"/>
    <col min="9245" max="9245" width="13.140625" style="204" customWidth="1"/>
    <col min="9246" max="9246" width="12.85546875" style="204" customWidth="1"/>
    <col min="9247" max="9247" width="10.85546875" style="204" customWidth="1"/>
    <col min="9248" max="9249" width="11.5703125" style="204" customWidth="1"/>
    <col min="9250" max="9250" width="11.7109375" style="204" customWidth="1"/>
    <col min="9251" max="9251" width="11.85546875" style="204" customWidth="1"/>
    <col min="9252" max="9252" width="10.7109375" style="204" customWidth="1"/>
    <col min="9253" max="9253" width="12.7109375" style="204" customWidth="1"/>
    <col min="9254" max="9255" width="10.7109375" style="204" customWidth="1"/>
    <col min="9256" max="9256" width="10.85546875" style="204" customWidth="1"/>
    <col min="9257" max="9257" width="2" style="204" customWidth="1"/>
    <col min="9258" max="9274" width="10.85546875" style="204" customWidth="1"/>
    <col min="9275" max="9280" width="12.5703125" style="204" customWidth="1"/>
    <col min="9281" max="9334" width="0" style="204" hidden="1" customWidth="1"/>
    <col min="9335" max="9472" width="11.42578125" style="204"/>
    <col min="9473" max="9473" width="29" style="204" customWidth="1"/>
    <col min="9474" max="9474" width="23.28515625" style="204" bestFit="1" customWidth="1"/>
    <col min="9475" max="9475" width="11.28515625" style="204" customWidth="1"/>
    <col min="9476" max="9476" width="9.85546875" style="204" customWidth="1"/>
    <col min="9477" max="9478" width="10.140625" style="204" customWidth="1"/>
    <col min="9479" max="9479" width="10.42578125" style="204" customWidth="1"/>
    <col min="9480" max="9480" width="9.42578125" style="204" customWidth="1"/>
    <col min="9481" max="9481" width="10.7109375" style="204" customWidth="1"/>
    <col min="9482" max="9484" width="8.7109375" style="204" customWidth="1"/>
    <col min="9485" max="9485" width="8.85546875" style="204" customWidth="1"/>
    <col min="9486" max="9493" width="8.7109375" style="204" customWidth="1"/>
    <col min="9494" max="9494" width="11.85546875" style="204" customWidth="1"/>
    <col min="9495" max="9495" width="12.5703125" style="204" customWidth="1"/>
    <col min="9496" max="9496" width="12.7109375" style="204" customWidth="1"/>
    <col min="9497" max="9497" width="9.28515625" style="204" customWidth="1"/>
    <col min="9498" max="9498" width="12.28515625" style="204" customWidth="1"/>
    <col min="9499" max="9499" width="9.7109375" style="204" customWidth="1"/>
    <col min="9500" max="9500" width="8.7109375" style="204" customWidth="1"/>
    <col min="9501" max="9501" width="13.140625" style="204" customWidth="1"/>
    <col min="9502" max="9502" width="12.85546875" style="204" customWidth="1"/>
    <col min="9503" max="9503" width="10.85546875" style="204" customWidth="1"/>
    <col min="9504" max="9505" width="11.5703125" style="204" customWidth="1"/>
    <col min="9506" max="9506" width="11.7109375" style="204" customWidth="1"/>
    <col min="9507" max="9507" width="11.85546875" style="204" customWidth="1"/>
    <col min="9508" max="9508" width="10.7109375" style="204" customWidth="1"/>
    <col min="9509" max="9509" width="12.7109375" style="204" customWidth="1"/>
    <col min="9510" max="9511" width="10.7109375" style="204" customWidth="1"/>
    <col min="9512" max="9512" width="10.85546875" style="204" customWidth="1"/>
    <col min="9513" max="9513" width="2" style="204" customWidth="1"/>
    <col min="9514" max="9530" width="10.85546875" style="204" customWidth="1"/>
    <col min="9531" max="9536" width="12.5703125" style="204" customWidth="1"/>
    <col min="9537" max="9590" width="0" style="204" hidden="1" customWidth="1"/>
    <col min="9591" max="9728" width="11.42578125" style="204"/>
    <col min="9729" max="9729" width="29" style="204" customWidth="1"/>
    <col min="9730" max="9730" width="23.28515625" style="204" bestFit="1" customWidth="1"/>
    <col min="9731" max="9731" width="11.28515625" style="204" customWidth="1"/>
    <col min="9732" max="9732" width="9.85546875" style="204" customWidth="1"/>
    <col min="9733" max="9734" width="10.140625" style="204" customWidth="1"/>
    <col min="9735" max="9735" width="10.42578125" style="204" customWidth="1"/>
    <col min="9736" max="9736" width="9.42578125" style="204" customWidth="1"/>
    <col min="9737" max="9737" width="10.7109375" style="204" customWidth="1"/>
    <col min="9738" max="9740" width="8.7109375" style="204" customWidth="1"/>
    <col min="9741" max="9741" width="8.85546875" style="204" customWidth="1"/>
    <col min="9742" max="9749" width="8.7109375" style="204" customWidth="1"/>
    <col min="9750" max="9750" width="11.85546875" style="204" customWidth="1"/>
    <col min="9751" max="9751" width="12.5703125" style="204" customWidth="1"/>
    <col min="9752" max="9752" width="12.7109375" style="204" customWidth="1"/>
    <col min="9753" max="9753" width="9.28515625" style="204" customWidth="1"/>
    <col min="9754" max="9754" width="12.28515625" style="204" customWidth="1"/>
    <col min="9755" max="9755" width="9.7109375" style="204" customWidth="1"/>
    <col min="9756" max="9756" width="8.7109375" style="204" customWidth="1"/>
    <col min="9757" max="9757" width="13.140625" style="204" customWidth="1"/>
    <col min="9758" max="9758" width="12.85546875" style="204" customWidth="1"/>
    <col min="9759" max="9759" width="10.85546875" style="204" customWidth="1"/>
    <col min="9760" max="9761" width="11.5703125" style="204" customWidth="1"/>
    <col min="9762" max="9762" width="11.7109375" style="204" customWidth="1"/>
    <col min="9763" max="9763" width="11.85546875" style="204" customWidth="1"/>
    <col min="9764" max="9764" width="10.7109375" style="204" customWidth="1"/>
    <col min="9765" max="9765" width="12.7109375" style="204" customWidth="1"/>
    <col min="9766" max="9767" width="10.7109375" style="204" customWidth="1"/>
    <col min="9768" max="9768" width="10.85546875" style="204" customWidth="1"/>
    <col min="9769" max="9769" width="2" style="204" customWidth="1"/>
    <col min="9770" max="9786" width="10.85546875" style="204" customWidth="1"/>
    <col min="9787" max="9792" width="12.5703125" style="204" customWidth="1"/>
    <col min="9793" max="9846" width="0" style="204" hidden="1" customWidth="1"/>
    <col min="9847" max="9984" width="11.42578125" style="204"/>
    <col min="9985" max="9985" width="29" style="204" customWidth="1"/>
    <col min="9986" max="9986" width="23.28515625" style="204" bestFit="1" customWidth="1"/>
    <col min="9987" max="9987" width="11.28515625" style="204" customWidth="1"/>
    <col min="9988" max="9988" width="9.85546875" style="204" customWidth="1"/>
    <col min="9989" max="9990" width="10.140625" style="204" customWidth="1"/>
    <col min="9991" max="9991" width="10.42578125" style="204" customWidth="1"/>
    <col min="9992" max="9992" width="9.42578125" style="204" customWidth="1"/>
    <col min="9993" max="9993" width="10.7109375" style="204" customWidth="1"/>
    <col min="9994" max="9996" width="8.7109375" style="204" customWidth="1"/>
    <col min="9997" max="9997" width="8.85546875" style="204" customWidth="1"/>
    <col min="9998" max="10005" width="8.7109375" style="204" customWidth="1"/>
    <col min="10006" max="10006" width="11.85546875" style="204" customWidth="1"/>
    <col min="10007" max="10007" width="12.5703125" style="204" customWidth="1"/>
    <col min="10008" max="10008" width="12.7109375" style="204" customWidth="1"/>
    <col min="10009" max="10009" width="9.28515625" style="204" customWidth="1"/>
    <col min="10010" max="10010" width="12.28515625" style="204" customWidth="1"/>
    <col min="10011" max="10011" width="9.7109375" style="204" customWidth="1"/>
    <col min="10012" max="10012" width="8.7109375" style="204" customWidth="1"/>
    <col min="10013" max="10013" width="13.140625" style="204" customWidth="1"/>
    <col min="10014" max="10014" width="12.85546875" style="204" customWidth="1"/>
    <col min="10015" max="10015" width="10.85546875" style="204" customWidth="1"/>
    <col min="10016" max="10017" width="11.5703125" style="204" customWidth="1"/>
    <col min="10018" max="10018" width="11.7109375" style="204" customWidth="1"/>
    <col min="10019" max="10019" width="11.85546875" style="204" customWidth="1"/>
    <col min="10020" max="10020" width="10.7109375" style="204" customWidth="1"/>
    <col min="10021" max="10021" width="12.7109375" style="204" customWidth="1"/>
    <col min="10022" max="10023" width="10.7109375" style="204" customWidth="1"/>
    <col min="10024" max="10024" width="10.85546875" style="204" customWidth="1"/>
    <col min="10025" max="10025" width="2" style="204" customWidth="1"/>
    <col min="10026" max="10042" width="10.85546875" style="204" customWidth="1"/>
    <col min="10043" max="10048" width="12.5703125" style="204" customWidth="1"/>
    <col min="10049" max="10102" width="0" style="204" hidden="1" customWidth="1"/>
    <col min="10103" max="10240" width="11.42578125" style="204"/>
    <col min="10241" max="10241" width="29" style="204" customWidth="1"/>
    <col min="10242" max="10242" width="23.28515625" style="204" bestFit="1" customWidth="1"/>
    <col min="10243" max="10243" width="11.28515625" style="204" customWidth="1"/>
    <col min="10244" max="10244" width="9.85546875" style="204" customWidth="1"/>
    <col min="10245" max="10246" width="10.140625" style="204" customWidth="1"/>
    <col min="10247" max="10247" width="10.42578125" style="204" customWidth="1"/>
    <col min="10248" max="10248" width="9.42578125" style="204" customWidth="1"/>
    <col min="10249" max="10249" width="10.7109375" style="204" customWidth="1"/>
    <col min="10250" max="10252" width="8.7109375" style="204" customWidth="1"/>
    <col min="10253" max="10253" width="8.85546875" style="204" customWidth="1"/>
    <col min="10254" max="10261" width="8.7109375" style="204" customWidth="1"/>
    <col min="10262" max="10262" width="11.85546875" style="204" customWidth="1"/>
    <col min="10263" max="10263" width="12.5703125" style="204" customWidth="1"/>
    <col min="10264" max="10264" width="12.7109375" style="204" customWidth="1"/>
    <col min="10265" max="10265" width="9.28515625" style="204" customWidth="1"/>
    <col min="10266" max="10266" width="12.28515625" style="204" customWidth="1"/>
    <col min="10267" max="10267" width="9.7109375" style="204" customWidth="1"/>
    <col min="10268" max="10268" width="8.7109375" style="204" customWidth="1"/>
    <col min="10269" max="10269" width="13.140625" style="204" customWidth="1"/>
    <col min="10270" max="10270" width="12.85546875" style="204" customWidth="1"/>
    <col min="10271" max="10271" width="10.85546875" style="204" customWidth="1"/>
    <col min="10272" max="10273" width="11.5703125" style="204" customWidth="1"/>
    <col min="10274" max="10274" width="11.7109375" style="204" customWidth="1"/>
    <col min="10275" max="10275" width="11.85546875" style="204" customWidth="1"/>
    <col min="10276" max="10276" width="10.7109375" style="204" customWidth="1"/>
    <col min="10277" max="10277" width="12.7109375" style="204" customWidth="1"/>
    <col min="10278" max="10279" width="10.7109375" style="204" customWidth="1"/>
    <col min="10280" max="10280" width="10.85546875" style="204" customWidth="1"/>
    <col min="10281" max="10281" width="2" style="204" customWidth="1"/>
    <col min="10282" max="10298" width="10.85546875" style="204" customWidth="1"/>
    <col min="10299" max="10304" width="12.5703125" style="204" customWidth="1"/>
    <col min="10305" max="10358" width="0" style="204" hidden="1" customWidth="1"/>
    <col min="10359" max="10496" width="11.42578125" style="204"/>
    <col min="10497" max="10497" width="29" style="204" customWidth="1"/>
    <col min="10498" max="10498" width="23.28515625" style="204" bestFit="1" customWidth="1"/>
    <col min="10499" max="10499" width="11.28515625" style="204" customWidth="1"/>
    <col min="10500" max="10500" width="9.85546875" style="204" customWidth="1"/>
    <col min="10501" max="10502" width="10.140625" style="204" customWidth="1"/>
    <col min="10503" max="10503" width="10.42578125" style="204" customWidth="1"/>
    <col min="10504" max="10504" width="9.42578125" style="204" customWidth="1"/>
    <col min="10505" max="10505" width="10.7109375" style="204" customWidth="1"/>
    <col min="10506" max="10508" width="8.7109375" style="204" customWidth="1"/>
    <col min="10509" max="10509" width="8.85546875" style="204" customWidth="1"/>
    <col min="10510" max="10517" width="8.7109375" style="204" customWidth="1"/>
    <col min="10518" max="10518" width="11.85546875" style="204" customWidth="1"/>
    <col min="10519" max="10519" width="12.5703125" style="204" customWidth="1"/>
    <col min="10520" max="10520" width="12.7109375" style="204" customWidth="1"/>
    <col min="10521" max="10521" width="9.28515625" style="204" customWidth="1"/>
    <col min="10522" max="10522" width="12.28515625" style="204" customWidth="1"/>
    <col min="10523" max="10523" width="9.7109375" style="204" customWidth="1"/>
    <col min="10524" max="10524" width="8.7109375" style="204" customWidth="1"/>
    <col min="10525" max="10525" width="13.140625" style="204" customWidth="1"/>
    <col min="10526" max="10526" width="12.85546875" style="204" customWidth="1"/>
    <col min="10527" max="10527" width="10.85546875" style="204" customWidth="1"/>
    <col min="10528" max="10529" width="11.5703125" style="204" customWidth="1"/>
    <col min="10530" max="10530" width="11.7109375" style="204" customWidth="1"/>
    <col min="10531" max="10531" width="11.85546875" style="204" customWidth="1"/>
    <col min="10532" max="10532" width="10.7109375" style="204" customWidth="1"/>
    <col min="10533" max="10533" width="12.7109375" style="204" customWidth="1"/>
    <col min="10534" max="10535" width="10.7109375" style="204" customWidth="1"/>
    <col min="10536" max="10536" width="10.85546875" style="204" customWidth="1"/>
    <col min="10537" max="10537" width="2" style="204" customWidth="1"/>
    <col min="10538" max="10554" width="10.85546875" style="204" customWidth="1"/>
    <col min="10555" max="10560" width="12.5703125" style="204" customWidth="1"/>
    <col min="10561" max="10614" width="0" style="204" hidden="1" customWidth="1"/>
    <col min="10615" max="10752" width="11.42578125" style="204"/>
    <col min="10753" max="10753" width="29" style="204" customWidth="1"/>
    <col min="10754" max="10754" width="23.28515625" style="204" bestFit="1" customWidth="1"/>
    <col min="10755" max="10755" width="11.28515625" style="204" customWidth="1"/>
    <col min="10756" max="10756" width="9.85546875" style="204" customWidth="1"/>
    <col min="10757" max="10758" width="10.140625" style="204" customWidth="1"/>
    <col min="10759" max="10759" width="10.42578125" style="204" customWidth="1"/>
    <col min="10760" max="10760" width="9.42578125" style="204" customWidth="1"/>
    <col min="10761" max="10761" width="10.7109375" style="204" customWidth="1"/>
    <col min="10762" max="10764" width="8.7109375" style="204" customWidth="1"/>
    <col min="10765" max="10765" width="8.85546875" style="204" customWidth="1"/>
    <col min="10766" max="10773" width="8.7109375" style="204" customWidth="1"/>
    <col min="10774" max="10774" width="11.85546875" style="204" customWidth="1"/>
    <col min="10775" max="10775" width="12.5703125" style="204" customWidth="1"/>
    <col min="10776" max="10776" width="12.7109375" style="204" customWidth="1"/>
    <col min="10777" max="10777" width="9.28515625" style="204" customWidth="1"/>
    <col min="10778" max="10778" width="12.28515625" style="204" customWidth="1"/>
    <col min="10779" max="10779" width="9.7109375" style="204" customWidth="1"/>
    <col min="10780" max="10780" width="8.7109375" style="204" customWidth="1"/>
    <col min="10781" max="10781" width="13.140625" style="204" customWidth="1"/>
    <col min="10782" max="10782" width="12.85546875" style="204" customWidth="1"/>
    <col min="10783" max="10783" width="10.85546875" style="204" customWidth="1"/>
    <col min="10784" max="10785" width="11.5703125" style="204" customWidth="1"/>
    <col min="10786" max="10786" width="11.7109375" style="204" customWidth="1"/>
    <col min="10787" max="10787" width="11.85546875" style="204" customWidth="1"/>
    <col min="10788" max="10788" width="10.7109375" style="204" customWidth="1"/>
    <col min="10789" max="10789" width="12.7109375" style="204" customWidth="1"/>
    <col min="10790" max="10791" width="10.7109375" style="204" customWidth="1"/>
    <col min="10792" max="10792" width="10.85546875" style="204" customWidth="1"/>
    <col min="10793" max="10793" width="2" style="204" customWidth="1"/>
    <col min="10794" max="10810" width="10.85546875" style="204" customWidth="1"/>
    <col min="10811" max="10816" width="12.5703125" style="204" customWidth="1"/>
    <col min="10817" max="10870" width="0" style="204" hidden="1" customWidth="1"/>
    <col min="10871" max="11008" width="11.42578125" style="204"/>
    <col min="11009" max="11009" width="29" style="204" customWidth="1"/>
    <col min="11010" max="11010" width="23.28515625" style="204" bestFit="1" customWidth="1"/>
    <col min="11011" max="11011" width="11.28515625" style="204" customWidth="1"/>
    <col min="11012" max="11012" width="9.85546875" style="204" customWidth="1"/>
    <col min="11013" max="11014" width="10.140625" style="204" customWidth="1"/>
    <col min="11015" max="11015" width="10.42578125" style="204" customWidth="1"/>
    <col min="11016" max="11016" width="9.42578125" style="204" customWidth="1"/>
    <col min="11017" max="11017" width="10.7109375" style="204" customWidth="1"/>
    <col min="11018" max="11020" width="8.7109375" style="204" customWidth="1"/>
    <col min="11021" max="11021" width="8.85546875" style="204" customWidth="1"/>
    <col min="11022" max="11029" width="8.7109375" style="204" customWidth="1"/>
    <col min="11030" max="11030" width="11.85546875" style="204" customWidth="1"/>
    <col min="11031" max="11031" width="12.5703125" style="204" customWidth="1"/>
    <col min="11032" max="11032" width="12.7109375" style="204" customWidth="1"/>
    <col min="11033" max="11033" width="9.28515625" style="204" customWidth="1"/>
    <col min="11034" max="11034" width="12.28515625" style="204" customWidth="1"/>
    <col min="11035" max="11035" width="9.7109375" style="204" customWidth="1"/>
    <col min="11036" max="11036" width="8.7109375" style="204" customWidth="1"/>
    <col min="11037" max="11037" width="13.140625" style="204" customWidth="1"/>
    <col min="11038" max="11038" width="12.85546875" style="204" customWidth="1"/>
    <col min="11039" max="11039" width="10.85546875" style="204" customWidth="1"/>
    <col min="11040" max="11041" width="11.5703125" style="204" customWidth="1"/>
    <col min="11042" max="11042" width="11.7109375" style="204" customWidth="1"/>
    <col min="11043" max="11043" width="11.85546875" style="204" customWidth="1"/>
    <col min="11044" max="11044" width="10.7109375" style="204" customWidth="1"/>
    <col min="11045" max="11045" width="12.7109375" style="204" customWidth="1"/>
    <col min="11046" max="11047" width="10.7109375" style="204" customWidth="1"/>
    <col min="11048" max="11048" width="10.85546875" style="204" customWidth="1"/>
    <col min="11049" max="11049" width="2" style="204" customWidth="1"/>
    <col min="11050" max="11066" width="10.85546875" style="204" customWidth="1"/>
    <col min="11067" max="11072" width="12.5703125" style="204" customWidth="1"/>
    <col min="11073" max="11126" width="0" style="204" hidden="1" customWidth="1"/>
    <col min="11127" max="11264" width="11.42578125" style="204"/>
    <col min="11265" max="11265" width="29" style="204" customWidth="1"/>
    <col min="11266" max="11266" width="23.28515625" style="204" bestFit="1" customWidth="1"/>
    <col min="11267" max="11267" width="11.28515625" style="204" customWidth="1"/>
    <col min="11268" max="11268" width="9.85546875" style="204" customWidth="1"/>
    <col min="11269" max="11270" width="10.140625" style="204" customWidth="1"/>
    <col min="11271" max="11271" width="10.42578125" style="204" customWidth="1"/>
    <col min="11272" max="11272" width="9.42578125" style="204" customWidth="1"/>
    <col min="11273" max="11273" width="10.7109375" style="204" customWidth="1"/>
    <col min="11274" max="11276" width="8.7109375" style="204" customWidth="1"/>
    <col min="11277" max="11277" width="8.85546875" style="204" customWidth="1"/>
    <col min="11278" max="11285" width="8.7109375" style="204" customWidth="1"/>
    <col min="11286" max="11286" width="11.85546875" style="204" customWidth="1"/>
    <col min="11287" max="11287" width="12.5703125" style="204" customWidth="1"/>
    <col min="11288" max="11288" width="12.7109375" style="204" customWidth="1"/>
    <col min="11289" max="11289" width="9.28515625" style="204" customWidth="1"/>
    <col min="11290" max="11290" width="12.28515625" style="204" customWidth="1"/>
    <col min="11291" max="11291" width="9.7109375" style="204" customWidth="1"/>
    <col min="11292" max="11292" width="8.7109375" style="204" customWidth="1"/>
    <col min="11293" max="11293" width="13.140625" style="204" customWidth="1"/>
    <col min="11294" max="11294" width="12.85546875" style="204" customWidth="1"/>
    <col min="11295" max="11295" width="10.85546875" style="204" customWidth="1"/>
    <col min="11296" max="11297" width="11.5703125" style="204" customWidth="1"/>
    <col min="11298" max="11298" width="11.7109375" style="204" customWidth="1"/>
    <col min="11299" max="11299" width="11.85546875" style="204" customWidth="1"/>
    <col min="11300" max="11300" width="10.7109375" style="204" customWidth="1"/>
    <col min="11301" max="11301" width="12.7109375" style="204" customWidth="1"/>
    <col min="11302" max="11303" width="10.7109375" style="204" customWidth="1"/>
    <col min="11304" max="11304" width="10.85546875" style="204" customWidth="1"/>
    <col min="11305" max="11305" width="2" style="204" customWidth="1"/>
    <col min="11306" max="11322" width="10.85546875" style="204" customWidth="1"/>
    <col min="11323" max="11328" width="12.5703125" style="204" customWidth="1"/>
    <col min="11329" max="11382" width="0" style="204" hidden="1" customWidth="1"/>
    <col min="11383" max="11520" width="11.42578125" style="204"/>
    <col min="11521" max="11521" width="29" style="204" customWidth="1"/>
    <col min="11522" max="11522" width="23.28515625" style="204" bestFit="1" customWidth="1"/>
    <col min="11523" max="11523" width="11.28515625" style="204" customWidth="1"/>
    <col min="11524" max="11524" width="9.85546875" style="204" customWidth="1"/>
    <col min="11525" max="11526" width="10.140625" style="204" customWidth="1"/>
    <col min="11527" max="11527" width="10.42578125" style="204" customWidth="1"/>
    <col min="11528" max="11528" width="9.42578125" style="204" customWidth="1"/>
    <col min="11529" max="11529" width="10.7109375" style="204" customWidth="1"/>
    <col min="11530" max="11532" width="8.7109375" style="204" customWidth="1"/>
    <col min="11533" max="11533" width="8.85546875" style="204" customWidth="1"/>
    <col min="11534" max="11541" width="8.7109375" style="204" customWidth="1"/>
    <col min="11542" max="11542" width="11.85546875" style="204" customWidth="1"/>
    <col min="11543" max="11543" width="12.5703125" style="204" customWidth="1"/>
    <col min="11544" max="11544" width="12.7109375" style="204" customWidth="1"/>
    <col min="11545" max="11545" width="9.28515625" style="204" customWidth="1"/>
    <col min="11546" max="11546" width="12.28515625" style="204" customWidth="1"/>
    <col min="11547" max="11547" width="9.7109375" style="204" customWidth="1"/>
    <col min="11548" max="11548" width="8.7109375" style="204" customWidth="1"/>
    <col min="11549" max="11549" width="13.140625" style="204" customWidth="1"/>
    <col min="11550" max="11550" width="12.85546875" style="204" customWidth="1"/>
    <col min="11551" max="11551" width="10.85546875" style="204" customWidth="1"/>
    <col min="11552" max="11553" width="11.5703125" style="204" customWidth="1"/>
    <col min="11554" max="11554" width="11.7109375" style="204" customWidth="1"/>
    <col min="11555" max="11555" width="11.85546875" style="204" customWidth="1"/>
    <col min="11556" max="11556" width="10.7109375" style="204" customWidth="1"/>
    <col min="11557" max="11557" width="12.7109375" style="204" customWidth="1"/>
    <col min="11558" max="11559" width="10.7109375" style="204" customWidth="1"/>
    <col min="11560" max="11560" width="10.85546875" style="204" customWidth="1"/>
    <col min="11561" max="11561" width="2" style="204" customWidth="1"/>
    <col min="11562" max="11578" width="10.85546875" style="204" customWidth="1"/>
    <col min="11579" max="11584" width="12.5703125" style="204" customWidth="1"/>
    <col min="11585" max="11638" width="0" style="204" hidden="1" customWidth="1"/>
    <col min="11639" max="11776" width="11.42578125" style="204"/>
    <col min="11777" max="11777" width="29" style="204" customWidth="1"/>
    <col min="11778" max="11778" width="23.28515625" style="204" bestFit="1" customWidth="1"/>
    <col min="11779" max="11779" width="11.28515625" style="204" customWidth="1"/>
    <col min="11780" max="11780" width="9.85546875" style="204" customWidth="1"/>
    <col min="11781" max="11782" width="10.140625" style="204" customWidth="1"/>
    <col min="11783" max="11783" width="10.42578125" style="204" customWidth="1"/>
    <col min="11784" max="11784" width="9.42578125" style="204" customWidth="1"/>
    <col min="11785" max="11785" width="10.7109375" style="204" customWidth="1"/>
    <col min="11786" max="11788" width="8.7109375" style="204" customWidth="1"/>
    <col min="11789" max="11789" width="8.85546875" style="204" customWidth="1"/>
    <col min="11790" max="11797" width="8.7109375" style="204" customWidth="1"/>
    <col min="11798" max="11798" width="11.85546875" style="204" customWidth="1"/>
    <col min="11799" max="11799" width="12.5703125" style="204" customWidth="1"/>
    <col min="11800" max="11800" width="12.7109375" style="204" customWidth="1"/>
    <col min="11801" max="11801" width="9.28515625" style="204" customWidth="1"/>
    <col min="11802" max="11802" width="12.28515625" style="204" customWidth="1"/>
    <col min="11803" max="11803" width="9.7109375" style="204" customWidth="1"/>
    <col min="11804" max="11804" width="8.7109375" style="204" customWidth="1"/>
    <col min="11805" max="11805" width="13.140625" style="204" customWidth="1"/>
    <col min="11806" max="11806" width="12.85546875" style="204" customWidth="1"/>
    <col min="11807" max="11807" width="10.85546875" style="204" customWidth="1"/>
    <col min="11808" max="11809" width="11.5703125" style="204" customWidth="1"/>
    <col min="11810" max="11810" width="11.7109375" style="204" customWidth="1"/>
    <col min="11811" max="11811" width="11.85546875" style="204" customWidth="1"/>
    <col min="11812" max="11812" width="10.7109375" style="204" customWidth="1"/>
    <col min="11813" max="11813" width="12.7109375" style="204" customWidth="1"/>
    <col min="11814" max="11815" width="10.7109375" style="204" customWidth="1"/>
    <col min="11816" max="11816" width="10.85546875" style="204" customWidth="1"/>
    <col min="11817" max="11817" width="2" style="204" customWidth="1"/>
    <col min="11818" max="11834" width="10.85546875" style="204" customWidth="1"/>
    <col min="11835" max="11840" width="12.5703125" style="204" customWidth="1"/>
    <col min="11841" max="11894" width="0" style="204" hidden="1" customWidth="1"/>
    <col min="11895" max="12032" width="11.42578125" style="204"/>
    <col min="12033" max="12033" width="29" style="204" customWidth="1"/>
    <col min="12034" max="12034" width="23.28515625" style="204" bestFit="1" customWidth="1"/>
    <col min="12035" max="12035" width="11.28515625" style="204" customWidth="1"/>
    <col min="12036" max="12036" width="9.85546875" style="204" customWidth="1"/>
    <col min="12037" max="12038" width="10.140625" style="204" customWidth="1"/>
    <col min="12039" max="12039" width="10.42578125" style="204" customWidth="1"/>
    <col min="12040" max="12040" width="9.42578125" style="204" customWidth="1"/>
    <col min="12041" max="12041" width="10.7109375" style="204" customWidth="1"/>
    <col min="12042" max="12044" width="8.7109375" style="204" customWidth="1"/>
    <col min="12045" max="12045" width="8.85546875" style="204" customWidth="1"/>
    <col min="12046" max="12053" width="8.7109375" style="204" customWidth="1"/>
    <col min="12054" max="12054" width="11.85546875" style="204" customWidth="1"/>
    <col min="12055" max="12055" width="12.5703125" style="204" customWidth="1"/>
    <col min="12056" max="12056" width="12.7109375" style="204" customWidth="1"/>
    <col min="12057" max="12057" width="9.28515625" style="204" customWidth="1"/>
    <col min="12058" max="12058" width="12.28515625" style="204" customWidth="1"/>
    <col min="12059" max="12059" width="9.7109375" style="204" customWidth="1"/>
    <col min="12060" max="12060" width="8.7109375" style="204" customWidth="1"/>
    <col min="12061" max="12061" width="13.140625" style="204" customWidth="1"/>
    <col min="12062" max="12062" width="12.85546875" style="204" customWidth="1"/>
    <col min="12063" max="12063" width="10.85546875" style="204" customWidth="1"/>
    <col min="12064" max="12065" width="11.5703125" style="204" customWidth="1"/>
    <col min="12066" max="12066" width="11.7109375" style="204" customWidth="1"/>
    <col min="12067" max="12067" width="11.85546875" style="204" customWidth="1"/>
    <col min="12068" max="12068" width="10.7109375" style="204" customWidth="1"/>
    <col min="12069" max="12069" width="12.7109375" style="204" customWidth="1"/>
    <col min="12070" max="12071" width="10.7109375" style="204" customWidth="1"/>
    <col min="12072" max="12072" width="10.85546875" style="204" customWidth="1"/>
    <col min="12073" max="12073" width="2" style="204" customWidth="1"/>
    <col min="12074" max="12090" width="10.85546875" style="204" customWidth="1"/>
    <col min="12091" max="12096" width="12.5703125" style="204" customWidth="1"/>
    <col min="12097" max="12150" width="0" style="204" hidden="1" customWidth="1"/>
    <col min="12151" max="12288" width="11.42578125" style="204"/>
    <col min="12289" max="12289" width="29" style="204" customWidth="1"/>
    <col min="12290" max="12290" width="23.28515625" style="204" bestFit="1" customWidth="1"/>
    <col min="12291" max="12291" width="11.28515625" style="204" customWidth="1"/>
    <col min="12292" max="12292" width="9.85546875" style="204" customWidth="1"/>
    <col min="12293" max="12294" width="10.140625" style="204" customWidth="1"/>
    <col min="12295" max="12295" width="10.42578125" style="204" customWidth="1"/>
    <col min="12296" max="12296" width="9.42578125" style="204" customWidth="1"/>
    <col min="12297" max="12297" width="10.7109375" style="204" customWidth="1"/>
    <col min="12298" max="12300" width="8.7109375" style="204" customWidth="1"/>
    <col min="12301" max="12301" width="8.85546875" style="204" customWidth="1"/>
    <col min="12302" max="12309" width="8.7109375" style="204" customWidth="1"/>
    <col min="12310" max="12310" width="11.85546875" style="204" customWidth="1"/>
    <col min="12311" max="12311" width="12.5703125" style="204" customWidth="1"/>
    <col min="12312" max="12312" width="12.7109375" style="204" customWidth="1"/>
    <col min="12313" max="12313" width="9.28515625" style="204" customWidth="1"/>
    <col min="12314" max="12314" width="12.28515625" style="204" customWidth="1"/>
    <col min="12315" max="12315" width="9.7109375" style="204" customWidth="1"/>
    <col min="12316" max="12316" width="8.7109375" style="204" customWidth="1"/>
    <col min="12317" max="12317" width="13.140625" style="204" customWidth="1"/>
    <col min="12318" max="12318" width="12.85546875" style="204" customWidth="1"/>
    <col min="12319" max="12319" width="10.85546875" style="204" customWidth="1"/>
    <col min="12320" max="12321" width="11.5703125" style="204" customWidth="1"/>
    <col min="12322" max="12322" width="11.7109375" style="204" customWidth="1"/>
    <col min="12323" max="12323" width="11.85546875" style="204" customWidth="1"/>
    <col min="12324" max="12324" width="10.7109375" style="204" customWidth="1"/>
    <col min="12325" max="12325" width="12.7109375" style="204" customWidth="1"/>
    <col min="12326" max="12327" width="10.7109375" style="204" customWidth="1"/>
    <col min="12328" max="12328" width="10.85546875" style="204" customWidth="1"/>
    <col min="12329" max="12329" width="2" style="204" customWidth="1"/>
    <col min="12330" max="12346" width="10.85546875" style="204" customWidth="1"/>
    <col min="12347" max="12352" width="12.5703125" style="204" customWidth="1"/>
    <col min="12353" max="12406" width="0" style="204" hidden="1" customWidth="1"/>
    <col min="12407" max="12544" width="11.42578125" style="204"/>
    <col min="12545" max="12545" width="29" style="204" customWidth="1"/>
    <col min="12546" max="12546" width="23.28515625" style="204" bestFit="1" customWidth="1"/>
    <col min="12547" max="12547" width="11.28515625" style="204" customWidth="1"/>
    <col min="12548" max="12548" width="9.85546875" style="204" customWidth="1"/>
    <col min="12549" max="12550" width="10.140625" style="204" customWidth="1"/>
    <col min="12551" max="12551" width="10.42578125" style="204" customWidth="1"/>
    <col min="12552" max="12552" width="9.42578125" style="204" customWidth="1"/>
    <col min="12553" max="12553" width="10.7109375" style="204" customWidth="1"/>
    <col min="12554" max="12556" width="8.7109375" style="204" customWidth="1"/>
    <col min="12557" max="12557" width="8.85546875" style="204" customWidth="1"/>
    <col min="12558" max="12565" width="8.7109375" style="204" customWidth="1"/>
    <col min="12566" max="12566" width="11.85546875" style="204" customWidth="1"/>
    <col min="12567" max="12567" width="12.5703125" style="204" customWidth="1"/>
    <col min="12568" max="12568" width="12.7109375" style="204" customWidth="1"/>
    <col min="12569" max="12569" width="9.28515625" style="204" customWidth="1"/>
    <col min="12570" max="12570" width="12.28515625" style="204" customWidth="1"/>
    <col min="12571" max="12571" width="9.7109375" style="204" customWidth="1"/>
    <col min="12572" max="12572" width="8.7109375" style="204" customWidth="1"/>
    <col min="12573" max="12573" width="13.140625" style="204" customWidth="1"/>
    <col min="12574" max="12574" width="12.85546875" style="204" customWidth="1"/>
    <col min="12575" max="12575" width="10.85546875" style="204" customWidth="1"/>
    <col min="12576" max="12577" width="11.5703125" style="204" customWidth="1"/>
    <col min="12578" max="12578" width="11.7109375" style="204" customWidth="1"/>
    <col min="12579" max="12579" width="11.85546875" style="204" customWidth="1"/>
    <col min="12580" max="12580" width="10.7109375" style="204" customWidth="1"/>
    <col min="12581" max="12581" width="12.7109375" style="204" customWidth="1"/>
    <col min="12582" max="12583" width="10.7109375" style="204" customWidth="1"/>
    <col min="12584" max="12584" width="10.85546875" style="204" customWidth="1"/>
    <col min="12585" max="12585" width="2" style="204" customWidth="1"/>
    <col min="12586" max="12602" width="10.85546875" style="204" customWidth="1"/>
    <col min="12603" max="12608" width="12.5703125" style="204" customWidth="1"/>
    <col min="12609" max="12662" width="0" style="204" hidden="1" customWidth="1"/>
    <col min="12663" max="12800" width="11.42578125" style="204"/>
    <col min="12801" max="12801" width="29" style="204" customWidth="1"/>
    <col min="12802" max="12802" width="23.28515625" style="204" bestFit="1" customWidth="1"/>
    <col min="12803" max="12803" width="11.28515625" style="204" customWidth="1"/>
    <col min="12804" max="12804" width="9.85546875" style="204" customWidth="1"/>
    <col min="12805" max="12806" width="10.140625" style="204" customWidth="1"/>
    <col min="12807" max="12807" width="10.42578125" style="204" customWidth="1"/>
    <col min="12808" max="12808" width="9.42578125" style="204" customWidth="1"/>
    <col min="12809" max="12809" width="10.7109375" style="204" customWidth="1"/>
    <col min="12810" max="12812" width="8.7109375" style="204" customWidth="1"/>
    <col min="12813" max="12813" width="8.85546875" style="204" customWidth="1"/>
    <col min="12814" max="12821" width="8.7109375" style="204" customWidth="1"/>
    <col min="12822" max="12822" width="11.85546875" style="204" customWidth="1"/>
    <col min="12823" max="12823" width="12.5703125" style="204" customWidth="1"/>
    <col min="12824" max="12824" width="12.7109375" style="204" customWidth="1"/>
    <col min="12825" max="12825" width="9.28515625" style="204" customWidth="1"/>
    <col min="12826" max="12826" width="12.28515625" style="204" customWidth="1"/>
    <col min="12827" max="12827" width="9.7109375" style="204" customWidth="1"/>
    <col min="12828" max="12828" width="8.7109375" style="204" customWidth="1"/>
    <col min="12829" max="12829" width="13.140625" style="204" customWidth="1"/>
    <col min="12830" max="12830" width="12.85546875" style="204" customWidth="1"/>
    <col min="12831" max="12831" width="10.85546875" style="204" customWidth="1"/>
    <col min="12832" max="12833" width="11.5703125" style="204" customWidth="1"/>
    <col min="12834" max="12834" width="11.7109375" style="204" customWidth="1"/>
    <col min="12835" max="12835" width="11.85546875" style="204" customWidth="1"/>
    <col min="12836" max="12836" width="10.7109375" style="204" customWidth="1"/>
    <col min="12837" max="12837" width="12.7109375" style="204" customWidth="1"/>
    <col min="12838" max="12839" width="10.7109375" style="204" customWidth="1"/>
    <col min="12840" max="12840" width="10.85546875" style="204" customWidth="1"/>
    <col min="12841" max="12841" width="2" style="204" customWidth="1"/>
    <col min="12842" max="12858" width="10.85546875" style="204" customWidth="1"/>
    <col min="12859" max="12864" width="12.5703125" style="204" customWidth="1"/>
    <col min="12865" max="12918" width="0" style="204" hidden="1" customWidth="1"/>
    <col min="12919" max="13056" width="11.42578125" style="204"/>
    <col min="13057" max="13057" width="29" style="204" customWidth="1"/>
    <col min="13058" max="13058" width="23.28515625" style="204" bestFit="1" customWidth="1"/>
    <col min="13059" max="13059" width="11.28515625" style="204" customWidth="1"/>
    <col min="13060" max="13060" width="9.85546875" style="204" customWidth="1"/>
    <col min="13061" max="13062" width="10.140625" style="204" customWidth="1"/>
    <col min="13063" max="13063" width="10.42578125" style="204" customWidth="1"/>
    <col min="13064" max="13064" width="9.42578125" style="204" customWidth="1"/>
    <col min="13065" max="13065" width="10.7109375" style="204" customWidth="1"/>
    <col min="13066" max="13068" width="8.7109375" style="204" customWidth="1"/>
    <col min="13069" max="13069" width="8.85546875" style="204" customWidth="1"/>
    <col min="13070" max="13077" width="8.7109375" style="204" customWidth="1"/>
    <col min="13078" max="13078" width="11.85546875" style="204" customWidth="1"/>
    <col min="13079" max="13079" width="12.5703125" style="204" customWidth="1"/>
    <col min="13080" max="13080" width="12.7109375" style="204" customWidth="1"/>
    <col min="13081" max="13081" width="9.28515625" style="204" customWidth="1"/>
    <col min="13082" max="13082" width="12.28515625" style="204" customWidth="1"/>
    <col min="13083" max="13083" width="9.7109375" style="204" customWidth="1"/>
    <col min="13084" max="13084" width="8.7109375" style="204" customWidth="1"/>
    <col min="13085" max="13085" width="13.140625" style="204" customWidth="1"/>
    <col min="13086" max="13086" width="12.85546875" style="204" customWidth="1"/>
    <col min="13087" max="13087" width="10.85546875" style="204" customWidth="1"/>
    <col min="13088" max="13089" width="11.5703125" style="204" customWidth="1"/>
    <col min="13090" max="13090" width="11.7109375" style="204" customWidth="1"/>
    <col min="13091" max="13091" width="11.85546875" style="204" customWidth="1"/>
    <col min="13092" max="13092" width="10.7109375" style="204" customWidth="1"/>
    <col min="13093" max="13093" width="12.7109375" style="204" customWidth="1"/>
    <col min="13094" max="13095" width="10.7109375" style="204" customWidth="1"/>
    <col min="13096" max="13096" width="10.85546875" style="204" customWidth="1"/>
    <col min="13097" max="13097" width="2" style="204" customWidth="1"/>
    <col min="13098" max="13114" width="10.85546875" style="204" customWidth="1"/>
    <col min="13115" max="13120" width="12.5703125" style="204" customWidth="1"/>
    <col min="13121" max="13174" width="0" style="204" hidden="1" customWidth="1"/>
    <col min="13175" max="13312" width="11.42578125" style="204"/>
    <col min="13313" max="13313" width="29" style="204" customWidth="1"/>
    <col min="13314" max="13314" width="23.28515625" style="204" bestFit="1" customWidth="1"/>
    <col min="13315" max="13315" width="11.28515625" style="204" customWidth="1"/>
    <col min="13316" max="13316" width="9.85546875" style="204" customWidth="1"/>
    <col min="13317" max="13318" width="10.140625" style="204" customWidth="1"/>
    <col min="13319" max="13319" width="10.42578125" style="204" customWidth="1"/>
    <col min="13320" max="13320" width="9.42578125" style="204" customWidth="1"/>
    <col min="13321" max="13321" width="10.7109375" style="204" customWidth="1"/>
    <col min="13322" max="13324" width="8.7109375" style="204" customWidth="1"/>
    <col min="13325" max="13325" width="8.85546875" style="204" customWidth="1"/>
    <col min="13326" max="13333" width="8.7109375" style="204" customWidth="1"/>
    <col min="13334" max="13334" width="11.85546875" style="204" customWidth="1"/>
    <col min="13335" max="13335" width="12.5703125" style="204" customWidth="1"/>
    <col min="13336" max="13336" width="12.7109375" style="204" customWidth="1"/>
    <col min="13337" max="13337" width="9.28515625" style="204" customWidth="1"/>
    <col min="13338" max="13338" width="12.28515625" style="204" customWidth="1"/>
    <col min="13339" max="13339" width="9.7109375" style="204" customWidth="1"/>
    <col min="13340" max="13340" width="8.7109375" style="204" customWidth="1"/>
    <col min="13341" max="13341" width="13.140625" style="204" customWidth="1"/>
    <col min="13342" max="13342" width="12.85546875" style="204" customWidth="1"/>
    <col min="13343" max="13343" width="10.85546875" style="204" customWidth="1"/>
    <col min="13344" max="13345" width="11.5703125" style="204" customWidth="1"/>
    <col min="13346" max="13346" width="11.7109375" style="204" customWidth="1"/>
    <col min="13347" max="13347" width="11.85546875" style="204" customWidth="1"/>
    <col min="13348" max="13348" width="10.7109375" style="204" customWidth="1"/>
    <col min="13349" max="13349" width="12.7109375" style="204" customWidth="1"/>
    <col min="13350" max="13351" width="10.7109375" style="204" customWidth="1"/>
    <col min="13352" max="13352" width="10.85546875" style="204" customWidth="1"/>
    <col min="13353" max="13353" width="2" style="204" customWidth="1"/>
    <col min="13354" max="13370" width="10.85546875" style="204" customWidth="1"/>
    <col min="13371" max="13376" width="12.5703125" style="204" customWidth="1"/>
    <col min="13377" max="13430" width="0" style="204" hidden="1" customWidth="1"/>
    <col min="13431" max="13568" width="11.42578125" style="204"/>
    <col min="13569" max="13569" width="29" style="204" customWidth="1"/>
    <col min="13570" max="13570" width="23.28515625" style="204" bestFit="1" customWidth="1"/>
    <col min="13571" max="13571" width="11.28515625" style="204" customWidth="1"/>
    <col min="13572" max="13572" width="9.85546875" style="204" customWidth="1"/>
    <col min="13573" max="13574" width="10.140625" style="204" customWidth="1"/>
    <col min="13575" max="13575" width="10.42578125" style="204" customWidth="1"/>
    <col min="13576" max="13576" width="9.42578125" style="204" customWidth="1"/>
    <col min="13577" max="13577" width="10.7109375" style="204" customWidth="1"/>
    <col min="13578" max="13580" width="8.7109375" style="204" customWidth="1"/>
    <col min="13581" max="13581" width="8.85546875" style="204" customWidth="1"/>
    <col min="13582" max="13589" width="8.7109375" style="204" customWidth="1"/>
    <col min="13590" max="13590" width="11.85546875" style="204" customWidth="1"/>
    <col min="13591" max="13591" width="12.5703125" style="204" customWidth="1"/>
    <col min="13592" max="13592" width="12.7109375" style="204" customWidth="1"/>
    <col min="13593" max="13593" width="9.28515625" style="204" customWidth="1"/>
    <col min="13594" max="13594" width="12.28515625" style="204" customWidth="1"/>
    <col min="13595" max="13595" width="9.7109375" style="204" customWidth="1"/>
    <col min="13596" max="13596" width="8.7109375" style="204" customWidth="1"/>
    <col min="13597" max="13597" width="13.140625" style="204" customWidth="1"/>
    <col min="13598" max="13598" width="12.85546875" style="204" customWidth="1"/>
    <col min="13599" max="13599" width="10.85546875" style="204" customWidth="1"/>
    <col min="13600" max="13601" width="11.5703125" style="204" customWidth="1"/>
    <col min="13602" max="13602" width="11.7109375" style="204" customWidth="1"/>
    <col min="13603" max="13603" width="11.85546875" style="204" customWidth="1"/>
    <col min="13604" max="13604" width="10.7109375" style="204" customWidth="1"/>
    <col min="13605" max="13605" width="12.7109375" style="204" customWidth="1"/>
    <col min="13606" max="13607" width="10.7109375" style="204" customWidth="1"/>
    <col min="13608" max="13608" width="10.85546875" style="204" customWidth="1"/>
    <col min="13609" max="13609" width="2" style="204" customWidth="1"/>
    <col min="13610" max="13626" width="10.85546875" style="204" customWidth="1"/>
    <col min="13627" max="13632" width="12.5703125" style="204" customWidth="1"/>
    <col min="13633" max="13686" width="0" style="204" hidden="1" customWidth="1"/>
    <col min="13687" max="13824" width="11.42578125" style="204"/>
    <col min="13825" max="13825" width="29" style="204" customWidth="1"/>
    <col min="13826" max="13826" width="23.28515625" style="204" bestFit="1" customWidth="1"/>
    <col min="13827" max="13827" width="11.28515625" style="204" customWidth="1"/>
    <col min="13828" max="13828" width="9.85546875" style="204" customWidth="1"/>
    <col min="13829" max="13830" width="10.140625" style="204" customWidth="1"/>
    <col min="13831" max="13831" width="10.42578125" style="204" customWidth="1"/>
    <col min="13832" max="13832" width="9.42578125" style="204" customWidth="1"/>
    <col min="13833" max="13833" width="10.7109375" style="204" customWidth="1"/>
    <col min="13834" max="13836" width="8.7109375" style="204" customWidth="1"/>
    <col min="13837" max="13837" width="8.85546875" style="204" customWidth="1"/>
    <col min="13838" max="13845" width="8.7109375" style="204" customWidth="1"/>
    <col min="13846" max="13846" width="11.85546875" style="204" customWidth="1"/>
    <col min="13847" max="13847" width="12.5703125" style="204" customWidth="1"/>
    <col min="13848" max="13848" width="12.7109375" style="204" customWidth="1"/>
    <col min="13849" max="13849" width="9.28515625" style="204" customWidth="1"/>
    <col min="13850" max="13850" width="12.28515625" style="204" customWidth="1"/>
    <col min="13851" max="13851" width="9.7109375" style="204" customWidth="1"/>
    <col min="13852" max="13852" width="8.7109375" style="204" customWidth="1"/>
    <col min="13853" max="13853" width="13.140625" style="204" customWidth="1"/>
    <col min="13854" max="13854" width="12.85546875" style="204" customWidth="1"/>
    <col min="13855" max="13855" width="10.85546875" style="204" customWidth="1"/>
    <col min="13856" max="13857" width="11.5703125" style="204" customWidth="1"/>
    <col min="13858" max="13858" width="11.7109375" style="204" customWidth="1"/>
    <col min="13859" max="13859" width="11.85546875" style="204" customWidth="1"/>
    <col min="13860" max="13860" width="10.7109375" style="204" customWidth="1"/>
    <col min="13861" max="13861" width="12.7109375" style="204" customWidth="1"/>
    <col min="13862" max="13863" width="10.7109375" style="204" customWidth="1"/>
    <col min="13864" max="13864" width="10.85546875" style="204" customWidth="1"/>
    <col min="13865" max="13865" width="2" style="204" customWidth="1"/>
    <col min="13866" max="13882" width="10.85546875" style="204" customWidth="1"/>
    <col min="13883" max="13888" width="12.5703125" style="204" customWidth="1"/>
    <col min="13889" max="13942" width="0" style="204" hidden="1" customWidth="1"/>
    <col min="13943" max="14080" width="11.42578125" style="204"/>
    <col min="14081" max="14081" width="29" style="204" customWidth="1"/>
    <col min="14082" max="14082" width="23.28515625" style="204" bestFit="1" customWidth="1"/>
    <col min="14083" max="14083" width="11.28515625" style="204" customWidth="1"/>
    <col min="14084" max="14084" width="9.85546875" style="204" customWidth="1"/>
    <col min="14085" max="14086" width="10.140625" style="204" customWidth="1"/>
    <col min="14087" max="14087" width="10.42578125" style="204" customWidth="1"/>
    <col min="14088" max="14088" width="9.42578125" style="204" customWidth="1"/>
    <col min="14089" max="14089" width="10.7109375" style="204" customWidth="1"/>
    <col min="14090" max="14092" width="8.7109375" style="204" customWidth="1"/>
    <col min="14093" max="14093" width="8.85546875" style="204" customWidth="1"/>
    <col min="14094" max="14101" width="8.7109375" style="204" customWidth="1"/>
    <col min="14102" max="14102" width="11.85546875" style="204" customWidth="1"/>
    <col min="14103" max="14103" width="12.5703125" style="204" customWidth="1"/>
    <col min="14104" max="14104" width="12.7109375" style="204" customWidth="1"/>
    <col min="14105" max="14105" width="9.28515625" style="204" customWidth="1"/>
    <col min="14106" max="14106" width="12.28515625" style="204" customWidth="1"/>
    <col min="14107" max="14107" width="9.7109375" style="204" customWidth="1"/>
    <col min="14108" max="14108" width="8.7109375" style="204" customWidth="1"/>
    <col min="14109" max="14109" width="13.140625" style="204" customWidth="1"/>
    <col min="14110" max="14110" width="12.85546875" style="204" customWidth="1"/>
    <col min="14111" max="14111" width="10.85546875" style="204" customWidth="1"/>
    <col min="14112" max="14113" width="11.5703125" style="204" customWidth="1"/>
    <col min="14114" max="14114" width="11.7109375" style="204" customWidth="1"/>
    <col min="14115" max="14115" width="11.85546875" style="204" customWidth="1"/>
    <col min="14116" max="14116" width="10.7109375" style="204" customWidth="1"/>
    <col min="14117" max="14117" width="12.7109375" style="204" customWidth="1"/>
    <col min="14118" max="14119" width="10.7109375" style="204" customWidth="1"/>
    <col min="14120" max="14120" width="10.85546875" style="204" customWidth="1"/>
    <col min="14121" max="14121" width="2" style="204" customWidth="1"/>
    <col min="14122" max="14138" width="10.85546875" style="204" customWidth="1"/>
    <col min="14139" max="14144" width="12.5703125" style="204" customWidth="1"/>
    <col min="14145" max="14198" width="0" style="204" hidden="1" customWidth="1"/>
    <col min="14199" max="14336" width="11.42578125" style="204"/>
    <col min="14337" max="14337" width="29" style="204" customWidth="1"/>
    <col min="14338" max="14338" width="23.28515625" style="204" bestFit="1" customWidth="1"/>
    <col min="14339" max="14339" width="11.28515625" style="204" customWidth="1"/>
    <col min="14340" max="14340" width="9.85546875" style="204" customWidth="1"/>
    <col min="14341" max="14342" width="10.140625" style="204" customWidth="1"/>
    <col min="14343" max="14343" width="10.42578125" style="204" customWidth="1"/>
    <col min="14344" max="14344" width="9.42578125" style="204" customWidth="1"/>
    <col min="14345" max="14345" width="10.7109375" style="204" customWidth="1"/>
    <col min="14346" max="14348" width="8.7109375" style="204" customWidth="1"/>
    <col min="14349" max="14349" width="8.85546875" style="204" customWidth="1"/>
    <col min="14350" max="14357" width="8.7109375" style="204" customWidth="1"/>
    <col min="14358" max="14358" width="11.85546875" style="204" customWidth="1"/>
    <col min="14359" max="14359" width="12.5703125" style="204" customWidth="1"/>
    <col min="14360" max="14360" width="12.7109375" style="204" customWidth="1"/>
    <col min="14361" max="14361" width="9.28515625" style="204" customWidth="1"/>
    <col min="14362" max="14362" width="12.28515625" style="204" customWidth="1"/>
    <col min="14363" max="14363" width="9.7109375" style="204" customWidth="1"/>
    <col min="14364" max="14364" width="8.7109375" style="204" customWidth="1"/>
    <col min="14365" max="14365" width="13.140625" style="204" customWidth="1"/>
    <col min="14366" max="14366" width="12.85546875" style="204" customWidth="1"/>
    <col min="14367" max="14367" width="10.85546875" style="204" customWidth="1"/>
    <col min="14368" max="14369" width="11.5703125" style="204" customWidth="1"/>
    <col min="14370" max="14370" width="11.7109375" style="204" customWidth="1"/>
    <col min="14371" max="14371" width="11.85546875" style="204" customWidth="1"/>
    <col min="14372" max="14372" width="10.7109375" style="204" customWidth="1"/>
    <col min="14373" max="14373" width="12.7109375" style="204" customWidth="1"/>
    <col min="14374" max="14375" width="10.7109375" style="204" customWidth="1"/>
    <col min="14376" max="14376" width="10.85546875" style="204" customWidth="1"/>
    <col min="14377" max="14377" width="2" style="204" customWidth="1"/>
    <col min="14378" max="14394" width="10.85546875" style="204" customWidth="1"/>
    <col min="14395" max="14400" width="12.5703125" style="204" customWidth="1"/>
    <col min="14401" max="14454" width="0" style="204" hidden="1" customWidth="1"/>
    <col min="14455" max="14592" width="11.42578125" style="204"/>
    <col min="14593" max="14593" width="29" style="204" customWidth="1"/>
    <col min="14594" max="14594" width="23.28515625" style="204" bestFit="1" customWidth="1"/>
    <col min="14595" max="14595" width="11.28515625" style="204" customWidth="1"/>
    <col min="14596" max="14596" width="9.85546875" style="204" customWidth="1"/>
    <col min="14597" max="14598" width="10.140625" style="204" customWidth="1"/>
    <col min="14599" max="14599" width="10.42578125" style="204" customWidth="1"/>
    <col min="14600" max="14600" width="9.42578125" style="204" customWidth="1"/>
    <col min="14601" max="14601" width="10.7109375" style="204" customWidth="1"/>
    <col min="14602" max="14604" width="8.7109375" style="204" customWidth="1"/>
    <col min="14605" max="14605" width="8.85546875" style="204" customWidth="1"/>
    <col min="14606" max="14613" width="8.7109375" style="204" customWidth="1"/>
    <col min="14614" max="14614" width="11.85546875" style="204" customWidth="1"/>
    <col min="14615" max="14615" width="12.5703125" style="204" customWidth="1"/>
    <col min="14616" max="14616" width="12.7109375" style="204" customWidth="1"/>
    <col min="14617" max="14617" width="9.28515625" style="204" customWidth="1"/>
    <col min="14618" max="14618" width="12.28515625" style="204" customWidth="1"/>
    <col min="14619" max="14619" width="9.7109375" style="204" customWidth="1"/>
    <col min="14620" max="14620" width="8.7109375" style="204" customWidth="1"/>
    <col min="14621" max="14621" width="13.140625" style="204" customWidth="1"/>
    <col min="14622" max="14622" width="12.85546875" style="204" customWidth="1"/>
    <col min="14623" max="14623" width="10.85546875" style="204" customWidth="1"/>
    <col min="14624" max="14625" width="11.5703125" style="204" customWidth="1"/>
    <col min="14626" max="14626" width="11.7109375" style="204" customWidth="1"/>
    <col min="14627" max="14627" width="11.85546875" style="204" customWidth="1"/>
    <col min="14628" max="14628" width="10.7109375" style="204" customWidth="1"/>
    <col min="14629" max="14629" width="12.7109375" style="204" customWidth="1"/>
    <col min="14630" max="14631" width="10.7109375" style="204" customWidth="1"/>
    <col min="14632" max="14632" width="10.85546875" style="204" customWidth="1"/>
    <col min="14633" max="14633" width="2" style="204" customWidth="1"/>
    <col min="14634" max="14650" width="10.85546875" style="204" customWidth="1"/>
    <col min="14651" max="14656" width="12.5703125" style="204" customWidth="1"/>
    <col min="14657" max="14710" width="0" style="204" hidden="1" customWidth="1"/>
    <col min="14711" max="14848" width="11.42578125" style="204"/>
    <col min="14849" max="14849" width="29" style="204" customWidth="1"/>
    <col min="14850" max="14850" width="23.28515625" style="204" bestFit="1" customWidth="1"/>
    <col min="14851" max="14851" width="11.28515625" style="204" customWidth="1"/>
    <col min="14852" max="14852" width="9.85546875" style="204" customWidth="1"/>
    <col min="14853" max="14854" width="10.140625" style="204" customWidth="1"/>
    <col min="14855" max="14855" width="10.42578125" style="204" customWidth="1"/>
    <col min="14856" max="14856" width="9.42578125" style="204" customWidth="1"/>
    <col min="14857" max="14857" width="10.7109375" style="204" customWidth="1"/>
    <col min="14858" max="14860" width="8.7109375" style="204" customWidth="1"/>
    <col min="14861" max="14861" width="8.85546875" style="204" customWidth="1"/>
    <col min="14862" max="14869" width="8.7109375" style="204" customWidth="1"/>
    <col min="14870" max="14870" width="11.85546875" style="204" customWidth="1"/>
    <col min="14871" max="14871" width="12.5703125" style="204" customWidth="1"/>
    <col min="14872" max="14872" width="12.7109375" style="204" customWidth="1"/>
    <col min="14873" max="14873" width="9.28515625" style="204" customWidth="1"/>
    <col min="14874" max="14874" width="12.28515625" style="204" customWidth="1"/>
    <col min="14875" max="14875" width="9.7109375" style="204" customWidth="1"/>
    <col min="14876" max="14876" width="8.7109375" style="204" customWidth="1"/>
    <col min="14877" max="14877" width="13.140625" style="204" customWidth="1"/>
    <col min="14878" max="14878" width="12.85546875" style="204" customWidth="1"/>
    <col min="14879" max="14879" width="10.85546875" style="204" customWidth="1"/>
    <col min="14880" max="14881" width="11.5703125" style="204" customWidth="1"/>
    <col min="14882" max="14882" width="11.7109375" style="204" customWidth="1"/>
    <col min="14883" max="14883" width="11.85546875" style="204" customWidth="1"/>
    <col min="14884" max="14884" width="10.7109375" style="204" customWidth="1"/>
    <col min="14885" max="14885" width="12.7109375" style="204" customWidth="1"/>
    <col min="14886" max="14887" width="10.7109375" style="204" customWidth="1"/>
    <col min="14888" max="14888" width="10.85546875" style="204" customWidth="1"/>
    <col min="14889" max="14889" width="2" style="204" customWidth="1"/>
    <col min="14890" max="14906" width="10.85546875" style="204" customWidth="1"/>
    <col min="14907" max="14912" width="12.5703125" style="204" customWidth="1"/>
    <col min="14913" max="14966" width="0" style="204" hidden="1" customWidth="1"/>
    <col min="14967" max="15104" width="11.42578125" style="204"/>
    <col min="15105" max="15105" width="29" style="204" customWidth="1"/>
    <col min="15106" max="15106" width="23.28515625" style="204" bestFit="1" customWidth="1"/>
    <col min="15107" max="15107" width="11.28515625" style="204" customWidth="1"/>
    <col min="15108" max="15108" width="9.85546875" style="204" customWidth="1"/>
    <col min="15109" max="15110" width="10.140625" style="204" customWidth="1"/>
    <col min="15111" max="15111" width="10.42578125" style="204" customWidth="1"/>
    <col min="15112" max="15112" width="9.42578125" style="204" customWidth="1"/>
    <col min="15113" max="15113" width="10.7109375" style="204" customWidth="1"/>
    <col min="15114" max="15116" width="8.7109375" style="204" customWidth="1"/>
    <col min="15117" max="15117" width="8.85546875" style="204" customWidth="1"/>
    <col min="15118" max="15125" width="8.7109375" style="204" customWidth="1"/>
    <col min="15126" max="15126" width="11.85546875" style="204" customWidth="1"/>
    <col min="15127" max="15127" width="12.5703125" style="204" customWidth="1"/>
    <col min="15128" max="15128" width="12.7109375" style="204" customWidth="1"/>
    <col min="15129" max="15129" width="9.28515625" style="204" customWidth="1"/>
    <col min="15130" max="15130" width="12.28515625" style="204" customWidth="1"/>
    <col min="15131" max="15131" width="9.7109375" style="204" customWidth="1"/>
    <col min="15132" max="15132" width="8.7109375" style="204" customWidth="1"/>
    <col min="15133" max="15133" width="13.140625" style="204" customWidth="1"/>
    <col min="15134" max="15134" width="12.85546875" style="204" customWidth="1"/>
    <col min="15135" max="15135" width="10.85546875" style="204" customWidth="1"/>
    <col min="15136" max="15137" width="11.5703125" style="204" customWidth="1"/>
    <col min="15138" max="15138" width="11.7109375" style="204" customWidth="1"/>
    <col min="15139" max="15139" width="11.85546875" style="204" customWidth="1"/>
    <col min="15140" max="15140" width="10.7109375" style="204" customWidth="1"/>
    <col min="15141" max="15141" width="12.7109375" style="204" customWidth="1"/>
    <col min="15142" max="15143" width="10.7109375" style="204" customWidth="1"/>
    <col min="15144" max="15144" width="10.85546875" style="204" customWidth="1"/>
    <col min="15145" max="15145" width="2" style="204" customWidth="1"/>
    <col min="15146" max="15162" width="10.85546875" style="204" customWidth="1"/>
    <col min="15163" max="15168" width="12.5703125" style="204" customWidth="1"/>
    <col min="15169" max="15222" width="0" style="204" hidden="1" customWidth="1"/>
    <col min="15223" max="15360" width="11.42578125" style="204"/>
    <col min="15361" max="15361" width="29" style="204" customWidth="1"/>
    <col min="15362" max="15362" width="23.28515625" style="204" bestFit="1" customWidth="1"/>
    <col min="15363" max="15363" width="11.28515625" style="204" customWidth="1"/>
    <col min="15364" max="15364" width="9.85546875" style="204" customWidth="1"/>
    <col min="15365" max="15366" width="10.140625" style="204" customWidth="1"/>
    <col min="15367" max="15367" width="10.42578125" style="204" customWidth="1"/>
    <col min="15368" max="15368" width="9.42578125" style="204" customWidth="1"/>
    <col min="15369" max="15369" width="10.7109375" style="204" customWidth="1"/>
    <col min="15370" max="15372" width="8.7109375" style="204" customWidth="1"/>
    <col min="15373" max="15373" width="8.85546875" style="204" customWidth="1"/>
    <col min="15374" max="15381" width="8.7109375" style="204" customWidth="1"/>
    <col min="15382" max="15382" width="11.85546875" style="204" customWidth="1"/>
    <col min="15383" max="15383" width="12.5703125" style="204" customWidth="1"/>
    <col min="15384" max="15384" width="12.7109375" style="204" customWidth="1"/>
    <col min="15385" max="15385" width="9.28515625" style="204" customWidth="1"/>
    <col min="15386" max="15386" width="12.28515625" style="204" customWidth="1"/>
    <col min="15387" max="15387" width="9.7109375" style="204" customWidth="1"/>
    <col min="15388" max="15388" width="8.7109375" style="204" customWidth="1"/>
    <col min="15389" max="15389" width="13.140625" style="204" customWidth="1"/>
    <col min="15390" max="15390" width="12.85546875" style="204" customWidth="1"/>
    <col min="15391" max="15391" width="10.85546875" style="204" customWidth="1"/>
    <col min="15392" max="15393" width="11.5703125" style="204" customWidth="1"/>
    <col min="15394" max="15394" width="11.7109375" style="204" customWidth="1"/>
    <col min="15395" max="15395" width="11.85546875" style="204" customWidth="1"/>
    <col min="15396" max="15396" width="10.7109375" style="204" customWidth="1"/>
    <col min="15397" max="15397" width="12.7109375" style="204" customWidth="1"/>
    <col min="15398" max="15399" width="10.7109375" style="204" customWidth="1"/>
    <col min="15400" max="15400" width="10.85546875" style="204" customWidth="1"/>
    <col min="15401" max="15401" width="2" style="204" customWidth="1"/>
    <col min="15402" max="15418" width="10.85546875" style="204" customWidth="1"/>
    <col min="15419" max="15424" width="12.5703125" style="204" customWidth="1"/>
    <col min="15425" max="15478" width="0" style="204" hidden="1" customWidth="1"/>
    <col min="15479" max="15616" width="11.42578125" style="204"/>
    <col min="15617" max="15617" width="29" style="204" customWidth="1"/>
    <col min="15618" max="15618" width="23.28515625" style="204" bestFit="1" customWidth="1"/>
    <col min="15619" max="15619" width="11.28515625" style="204" customWidth="1"/>
    <col min="15620" max="15620" width="9.85546875" style="204" customWidth="1"/>
    <col min="15621" max="15622" width="10.140625" style="204" customWidth="1"/>
    <col min="15623" max="15623" width="10.42578125" style="204" customWidth="1"/>
    <col min="15624" max="15624" width="9.42578125" style="204" customWidth="1"/>
    <col min="15625" max="15625" width="10.7109375" style="204" customWidth="1"/>
    <col min="15626" max="15628" width="8.7109375" style="204" customWidth="1"/>
    <col min="15629" max="15629" width="8.85546875" style="204" customWidth="1"/>
    <col min="15630" max="15637" width="8.7109375" style="204" customWidth="1"/>
    <col min="15638" max="15638" width="11.85546875" style="204" customWidth="1"/>
    <col min="15639" max="15639" width="12.5703125" style="204" customWidth="1"/>
    <col min="15640" max="15640" width="12.7109375" style="204" customWidth="1"/>
    <col min="15641" max="15641" width="9.28515625" style="204" customWidth="1"/>
    <col min="15642" max="15642" width="12.28515625" style="204" customWidth="1"/>
    <col min="15643" max="15643" width="9.7109375" style="204" customWidth="1"/>
    <col min="15644" max="15644" width="8.7109375" style="204" customWidth="1"/>
    <col min="15645" max="15645" width="13.140625" style="204" customWidth="1"/>
    <col min="15646" max="15646" width="12.85546875" style="204" customWidth="1"/>
    <col min="15647" max="15647" width="10.85546875" style="204" customWidth="1"/>
    <col min="15648" max="15649" width="11.5703125" style="204" customWidth="1"/>
    <col min="15650" max="15650" width="11.7109375" style="204" customWidth="1"/>
    <col min="15651" max="15651" width="11.85546875" style="204" customWidth="1"/>
    <col min="15652" max="15652" width="10.7109375" style="204" customWidth="1"/>
    <col min="15653" max="15653" width="12.7109375" style="204" customWidth="1"/>
    <col min="15654" max="15655" width="10.7109375" style="204" customWidth="1"/>
    <col min="15656" max="15656" width="10.85546875" style="204" customWidth="1"/>
    <col min="15657" max="15657" width="2" style="204" customWidth="1"/>
    <col min="15658" max="15674" width="10.85546875" style="204" customWidth="1"/>
    <col min="15675" max="15680" width="12.5703125" style="204" customWidth="1"/>
    <col min="15681" max="15734" width="0" style="204" hidden="1" customWidth="1"/>
    <col min="15735" max="15872" width="11.42578125" style="204"/>
    <col min="15873" max="15873" width="29" style="204" customWidth="1"/>
    <col min="15874" max="15874" width="23.28515625" style="204" bestFit="1" customWidth="1"/>
    <col min="15875" max="15875" width="11.28515625" style="204" customWidth="1"/>
    <col min="15876" max="15876" width="9.85546875" style="204" customWidth="1"/>
    <col min="15877" max="15878" width="10.140625" style="204" customWidth="1"/>
    <col min="15879" max="15879" width="10.42578125" style="204" customWidth="1"/>
    <col min="15880" max="15880" width="9.42578125" style="204" customWidth="1"/>
    <col min="15881" max="15881" width="10.7109375" style="204" customWidth="1"/>
    <col min="15882" max="15884" width="8.7109375" style="204" customWidth="1"/>
    <col min="15885" max="15885" width="8.85546875" style="204" customWidth="1"/>
    <col min="15886" max="15893" width="8.7109375" style="204" customWidth="1"/>
    <col min="15894" max="15894" width="11.85546875" style="204" customWidth="1"/>
    <col min="15895" max="15895" width="12.5703125" style="204" customWidth="1"/>
    <col min="15896" max="15896" width="12.7109375" style="204" customWidth="1"/>
    <col min="15897" max="15897" width="9.28515625" style="204" customWidth="1"/>
    <col min="15898" max="15898" width="12.28515625" style="204" customWidth="1"/>
    <col min="15899" max="15899" width="9.7109375" style="204" customWidth="1"/>
    <col min="15900" max="15900" width="8.7109375" style="204" customWidth="1"/>
    <col min="15901" max="15901" width="13.140625" style="204" customWidth="1"/>
    <col min="15902" max="15902" width="12.85546875" style="204" customWidth="1"/>
    <col min="15903" max="15903" width="10.85546875" style="204" customWidth="1"/>
    <col min="15904" max="15905" width="11.5703125" style="204" customWidth="1"/>
    <col min="15906" max="15906" width="11.7109375" style="204" customWidth="1"/>
    <col min="15907" max="15907" width="11.85546875" style="204" customWidth="1"/>
    <col min="15908" max="15908" width="10.7109375" style="204" customWidth="1"/>
    <col min="15909" max="15909" width="12.7109375" style="204" customWidth="1"/>
    <col min="15910" max="15911" width="10.7109375" style="204" customWidth="1"/>
    <col min="15912" max="15912" width="10.85546875" style="204" customWidth="1"/>
    <col min="15913" max="15913" width="2" style="204" customWidth="1"/>
    <col min="15914" max="15930" width="10.85546875" style="204" customWidth="1"/>
    <col min="15931" max="15936" width="12.5703125" style="204" customWidth="1"/>
    <col min="15937" max="15990" width="0" style="204" hidden="1" customWidth="1"/>
    <col min="15991" max="16128" width="11.42578125" style="204"/>
    <col min="16129" max="16129" width="29" style="204" customWidth="1"/>
    <col min="16130" max="16130" width="23.28515625" style="204" bestFit="1" customWidth="1"/>
    <col min="16131" max="16131" width="11.28515625" style="204" customWidth="1"/>
    <col min="16132" max="16132" width="9.85546875" style="204" customWidth="1"/>
    <col min="16133" max="16134" width="10.140625" style="204" customWidth="1"/>
    <col min="16135" max="16135" width="10.42578125" style="204" customWidth="1"/>
    <col min="16136" max="16136" width="9.42578125" style="204" customWidth="1"/>
    <col min="16137" max="16137" width="10.7109375" style="204" customWidth="1"/>
    <col min="16138" max="16140" width="8.7109375" style="204" customWidth="1"/>
    <col min="16141" max="16141" width="8.85546875" style="204" customWidth="1"/>
    <col min="16142" max="16149" width="8.7109375" style="204" customWidth="1"/>
    <col min="16150" max="16150" width="11.85546875" style="204" customWidth="1"/>
    <col min="16151" max="16151" width="12.5703125" style="204" customWidth="1"/>
    <col min="16152" max="16152" width="12.7109375" style="204" customWidth="1"/>
    <col min="16153" max="16153" width="9.28515625" style="204" customWidth="1"/>
    <col min="16154" max="16154" width="12.28515625" style="204" customWidth="1"/>
    <col min="16155" max="16155" width="9.7109375" style="204" customWidth="1"/>
    <col min="16156" max="16156" width="8.7109375" style="204" customWidth="1"/>
    <col min="16157" max="16157" width="13.140625" style="204" customWidth="1"/>
    <col min="16158" max="16158" width="12.85546875" style="204" customWidth="1"/>
    <col min="16159" max="16159" width="10.85546875" style="204" customWidth="1"/>
    <col min="16160" max="16161" width="11.5703125" style="204" customWidth="1"/>
    <col min="16162" max="16162" width="11.7109375" style="204" customWidth="1"/>
    <col min="16163" max="16163" width="11.85546875" style="204" customWidth="1"/>
    <col min="16164" max="16164" width="10.7109375" style="204" customWidth="1"/>
    <col min="16165" max="16165" width="12.7109375" style="204" customWidth="1"/>
    <col min="16166" max="16167" width="10.7109375" style="204" customWidth="1"/>
    <col min="16168" max="16168" width="10.85546875" style="204" customWidth="1"/>
    <col min="16169" max="16169" width="2" style="204" customWidth="1"/>
    <col min="16170" max="16186" width="10.85546875" style="204" customWidth="1"/>
    <col min="16187" max="16192" width="12.5703125" style="204" customWidth="1"/>
    <col min="16193" max="16246" width="0" style="204" hidden="1" customWidth="1"/>
    <col min="16247" max="16384" width="11.42578125" style="204"/>
  </cols>
  <sheetData>
    <row r="1" spans="1:105" s="3" customFormat="1" ht="12.75" customHeight="1" x14ac:dyDescent="0.15">
      <c r="A1" s="1" t="s">
        <v>0</v>
      </c>
      <c r="B1" s="1"/>
      <c r="C1" s="2"/>
      <c r="D1" s="2"/>
      <c r="E1" s="2"/>
      <c r="F1" s="2"/>
      <c r="G1" s="2"/>
      <c r="H1" s="2"/>
      <c r="I1" s="2"/>
      <c r="J1" s="2"/>
      <c r="K1" s="2"/>
      <c r="L1" s="2"/>
      <c r="AD1" s="2"/>
      <c r="AE1" s="2"/>
      <c r="AH1" s="2"/>
      <c r="AK1" s="2"/>
      <c r="AL1" s="2"/>
      <c r="AM1" s="2"/>
      <c r="AN1" s="2"/>
      <c r="AO1" s="2"/>
      <c r="AP1" s="2"/>
    </row>
    <row r="2" spans="1:105" s="3" customFormat="1" ht="12.75" customHeight="1" x14ac:dyDescent="0.15">
      <c r="A2" s="1" t="str">
        <f>CONCATENATE("COMUNA: ",[10]NOMBRE!B2," - ","( ",[10]NOMBRE!C2,[10]NOMBRE!D2,[10]NOMBRE!E2,[10]NOMBRE!F2,[10]NOMBRE!G2," )")</f>
        <v>COMUNA: Linares - ( 07401 )</v>
      </c>
      <c r="B2" s="1"/>
      <c r="C2" s="2"/>
      <c r="D2" s="2"/>
      <c r="E2" s="2"/>
      <c r="F2" s="2"/>
      <c r="G2" s="2"/>
      <c r="H2" s="2"/>
      <c r="I2" s="2"/>
      <c r="J2" s="2"/>
      <c r="K2" s="2"/>
      <c r="L2" s="2"/>
      <c r="AD2" s="2"/>
      <c r="AE2" s="2"/>
      <c r="AH2" s="2"/>
      <c r="AK2" s="2"/>
      <c r="AL2" s="2"/>
      <c r="AM2" s="2"/>
      <c r="AN2" s="2"/>
      <c r="AO2" s="2"/>
      <c r="AP2" s="2"/>
    </row>
    <row r="3" spans="1:105" s="3" customFormat="1" ht="12.75" customHeight="1" x14ac:dyDescent="0.2">
      <c r="A3" s="1" t="str">
        <f>CONCATENATE("ESTABLECIMIENTO/ESTRATEGIA: ",[10]NOMBRE!B3," - ","( ",[10]NOMBRE!C3,[10]NOMBRE!D3,[10]NOMBRE!E3,[10]NOMBRE!F3,[10]NOMBRE!G3,[10]NOMBRE!H3," )")</f>
        <v>ESTABLECIMIENTO/ESTRATEGIA: Hospital Presidente Carlos Ibáñez del Campo - ( 116108 )</v>
      </c>
      <c r="B3" s="1"/>
      <c r="C3" s="2"/>
      <c r="D3" s="2"/>
      <c r="E3" s="4"/>
      <c r="F3" s="2"/>
      <c r="G3" s="2"/>
      <c r="H3" s="2"/>
      <c r="I3" s="2"/>
      <c r="J3" s="2"/>
      <c r="K3" s="2"/>
      <c r="L3" s="2"/>
      <c r="AD3" s="2"/>
      <c r="AE3" s="2"/>
      <c r="AH3" s="2"/>
      <c r="AK3" s="2"/>
      <c r="AL3" s="2"/>
      <c r="AM3" s="2"/>
      <c r="AN3" s="2"/>
      <c r="AO3" s="2"/>
      <c r="AP3" s="2"/>
    </row>
    <row r="4" spans="1:105" s="3" customFormat="1" ht="12.75" customHeight="1" x14ac:dyDescent="0.15">
      <c r="A4" s="1" t="str">
        <f>CONCATENATE("MES: ",[10]NOMBRE!B6," - ","( ",[10]NOMBRE!C6,[10]NOMBRE!D6," )")</f>
        <v>MES: SEPTIEMBRE - ( 09 )</v>
      </c>
      <c r="B4" s="1"/>
      <c r="C4" s="2"/>
      <c r="D4" s="2"/>
      <c r="E4" s="2"/>
      <c r="F4" s="2"/>
      <c r="G4" s="2"/>
      <c r="H4" s="2"/>
      <c r="I4" s="2"/>
      <c r="J4" s="2"/>
      <c r="K4" s="2"/>
      <c r="L4" s="2"/>
      <c r="AD4" s="2"/>
      <c r="AE4" s="2"/>
      <c r="AH4" s="2"/>
      <c r="AK4" s="2"/>
      <c r="AL4" s="2"/>
      <c r="AM4" s="2"/>
      <c r="AN4" s="2"/>
      <c r="AO4" s="2"/>
      <c r="AP4" s="2"/>
    </row>
    <row r="5" spans="1:105" s="3" customFormat="1" ht="12.75" customHeight="1" x14ac:dyDescent="0.15">
      <c r="A5" s="5" t="str">
        <f>CONCATENATE("AÑO: ",[10]NOMBRE!B7)</f>
        <v>AÑO: 2015</v>
      </c>
      <c r="B5" s="5"/>
      <c r="C5" s="2"/>
      <c r="D5" s="2"/>
      <c r="E5" s="2"/>
      <c r="F5" s="2"/>
      <c r="G5" s="2"/>
      <c r="H5" s="2"/>
      <c r="I5" s="2"/>
      <c r="J5" s="2"/>
      <c r="K5" s="2"/>
      <c r="L5" s="2"/>
      <c r="AD5" s="2"/>
      <c r="AE5" s="2"/>
      <c r="AH5" s="2"/>
      <c r="AK5" s="2"/>
      <c r="AL5" s="2"/>
      <c r="AM5" s="2"/>
      <c r="AN5" s="2"/>
      <c r="AO5" s="2"/>
      <c r="AP5" s="2"/>
    </row>
    <row r="6" spans="1:105" s="6" customFormat="1" ht="39.75" customHeight="1" x14ac:dyDescent="0.15">
      <c r="A6" s="324" t="s">
        <v>1</v>
      </c>
      <c r="B6" s="324"/>
      <c r="C6" s="324"/>
      <c r="D6" s="324"/>
      <c r="E6" s="324"/>
      <c r="F6" s="324"/>
      <c r="G6" s="324"/>
      <c r="H6" s="324"/>
      <c r="I6" s="324"/>
      <c r="J6" s="324"/>
      <c r="K6" s="324"/>
      <c r="L6" s="324"/>
      <c r="M6" s="324"/>
      <c r="N6" s="324"/>
      <c r="O6" s="324"/>
      <c r="P6" s="324"/>
      <c r="Q6" s="324"/>
      <c r="R6" s="324"/>
      <c r="S6" s="324"/>
      <c r="T6" s="324"/>
      <c r="U6" s="324"/>
      <c r="V6" s="324"/>
      <c r="W6" s="324"/>
      <c r="X6" s="324"/>
      <c r="Y6" s="324"/>
      <c r="Z6" s="325"/>
      <c r="AA6" s="325"/>
      <c r="AB6" s="325"/>
      <c r="AC6" s="325"/>
      <c r="AD6" s="325"/>
      <c r="AH6" s="223"/>
      <c r="AK6" s="223"/>
      <c r="AN6" s="222"/>
      <c r="AP6" s="323" t="s">
        <v>2</v>
      </c>
      <c r="AQ6" s="323"/>
      <c r="AR6" s="323" t="s">
        <v>3</v>
      </c>
      <c r="AS6" s="323"/>
      <c r="AU6" s="223"/>
      <c r="AV6" s="326" t="s">
        <v>4</v>
      </c>
      <c r="CZ6" s="3"/>
      <c r="DA6" s="3"/>
    </row>
    <row r="7" spans="1:105" s="6" customFormat="1" ht="67.5" customHeight="1" thickBot="1" x14ac:dyDescent="0.25">
      <c r="A7" s="11" t="s">
        <v>5</v>
      </c>
      <c r="B7" s="11"/>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3"/>
      <c r="AE7" s="14"/>
      <c r="AF7" s="14"/>
      <c r="AG7" s="14"/>
      <c r="AH7" s="14"/>
      <c r="AK7" s="223"/>
      <c r="AN7" s="222"/>
      <c r="AO7" s="223"/>
      <c r="AP7" s="323"/>
      <c r="AQ7" s="323"/>
      <c r="AR7" s="323"/>
      <c r="AS7" s="323"/>
      <c r="AT7" s="323" t="s">
        <v>6</v>
      </c>
      <c r="AU7" s="323"/>
      <c r="AV7" s="326"/>
      <c r="AW7" s="323" t="s">
        <v>7</v>
      </c>
      <c r="AX7" s="323"/>
      <c r="CZ7" s="3"/>
      <c r="DA7" s="3"/>
    </row>
    <row r="8" spans="1:105" s="15" customFormat="1" ht="34.5" customHeight="1" thickTop="1" x14ac:dyDescent="0.15">
      <c r="A8" s="238" t="s">
        <v>8</v>
      </c>
      <c r="B8" s="317" t="s">
        <v>9</v>
      </c>
      <c r="C8" s="318"/>
      <c r="D8" s="318"/>
      <c r="E8" s="318"/>
      <c r="F8" s="318"/>
      <c r="G8" s="318"/>
      <c r="H8" s="318"/>
      <c r="I8" s="318"/>
      <c r="J8" s="318"/>
      <c r="K8" s="318"/>
      <c r="L8" s="318"/>
      <c r="M8" s="318"/>
      <c r="N8" s="318"/>
      <c r="O8" s="318"/>
      <c r="P8" s="318"/>
      <c r="Q8" s="318"/>
      <c r="R8" s="318"/>
      <c r="S8" s="318"/>
      <c r="T8" s="318"/>
      <c r="U8" s="318"/>
      <c r="V8" s="318"/>
      <c r="W8" s="318"/>
      <c r="X8" s="318"/>
      <c r="Y8" s="318"/>
      <c r="Z8" s="318"/>
      <c r="AA8" s="318"/>
      <c r="AB8" s="318"/>
      <c r="AC8" s="318"/>
      <c r="AD8" s="318"/>
      <c r="AE8" s="319"/>
      <c r="AF8" s="238" t="s">
        <v>10</v>
      </c>
      <c r="AG8" s="245"/>
      <c r="AH8" s="238" t="s">
        <v>11</v>
      </c>
      <c r="AI8" s="245"/>
      <c r="AJ8" s="320" t="s">
        <v>12</v>
      </c>
      <c r="AK8" s="238" t="s">
        <v>13</v>
      </c>
      <c r="AL8" s="245"/>
      <c r="AM8" s="238" t="s">
        <v>14</v>
      </c>
      <c r="AN8" s="245"/>
      <c r="AO8" s="13"/>
      <c r="AP8" s="314" t="s">
        <v>15</v>
      </c>
      <c r="AQ8" s="301" t="s">
        <v>16</v>
      </c>
      <c r="AR8" s="314" t="s">
        <v>17</v>
      </c>
      <c r="AS8" s="301" t="s">
        <v>18</v>
      </c>
      <c r="AT8" s="314" t="s">
        <v>19</v>
      </c>
      <c r="AU8" s="301" t="s">
        <v>20</v>
      </c>
      <c r="AV8" s="304" t="s">
        <v>21</v>
      </c>
      <c r="AW8" s="307" t="s">
        <v>22</v>
      </c>
      <c r="AX8" s="310" t="s">
        <v>23</v>
      </c>
      <c r="AY8" s="6"/>
      <c r="AZ8" s="6"/>
      <c r="BA8" s="6"/>
      <c r="BB8" s="6"/>
      <c r="BC8" s="6"/>
      <c r="BD8" s="6"/>
      <c r="BE8" s="6"/>
      <c r="BF8" s="6"/>
      <c r="BG8" s="6"/>
      <c r="BH8" s="6"/>
      <c r="BI8" s="6"/>
      <c r="BJ8" s="6"/>
      <c r="BK8" s="6"/>
      <c r="BL8" s="6"/>
      <c r="BM8" s="6"/>
      <c r="BN8" s="6"/>
      <c r="BO8" s="6"/>
      <c r="BP8" s="6"/>
      <c r="BQ8" s="6"/>
      <c r="BR8" s="6"/>
      <c r="CY8" s="16"/>
      <c r="CZ8" s="16"/>
    </row>
    <row r="9" spans="1:105" s="15" customFormat="1" ht="10.5" customHeight="1" x14ac:dyDescent="0.15">
      <c r="A9" s="239"/>
      <c r="B9" s="241" t="s">
        <v>24</v>
      </c>
      <c r="C9" s="238" t="s">
        <v>25</v>
      </c>
      <c r="D9" s="244"/>
      <c r="E9" s="244"/>
      <c r="F9" s="244"/>
      <c r="G9" s="244"/>
      <c r="H9" s="244"/>
      <c r="I9" s="244"/>
      <c r="J9" s="244"/>
      <c r="K9" s="244"/>
      <c r="L9" s="244"/>
      <c r="M9" s="244"/>
      <c r="N9" s="244"/>
      <c r="O9" s="244"/>
      <c r="P9" s="244"/>
      <c r="Q9" s="244"/>
      <c r="R9" s="244"/>
      <c r="S9" s="245"/>
      <c r="T9" s="238" t="s">
        <v>26</v>
      </c>
      <c r="U9" s="245"/>
      <c r="V9" s="258" t="s">
        <v>27</v>
      </c>
      <c r="W9" s="259"/>
      <c r="X9" s="256" t="s">
        <v>28</v>
      </c>
      <c r="Y9" s="262"/>
      <c r="Z9" s="262"/>
      <c r="AA9" s="262"/>
      <c r="AB9" s="313"/>
      <c r="AC9" s="313"/>
      <c r="AD9" s="313"/>
      <c r="AE9" s="313"/>
      <c r="AF9" s="239"/>
      <c r="AG9" s="247"/>
      <c r="AH9" s="239"/>
      <c r="AI9" s="247"/>
      <c r="AJ9" s="321"/>
      <c r="AK9" s="239"/>
      <c r="AL9" s="247"/>
      <c r="AM9" s="239"/>
      <c r="AN9" s="247"/>
      <c r="AO9" s="13"/>
      <c r="AP9" s="315"/>
      <c r="AQ9" s="302"/>
      <c r="AR9" s="315"/>
      <c r="AS9" s="302"/>
      <c r="AT9" s="315"/>
      <c r="AU9" s="302"/>
      <c r="AV9" s="305"/>
      <c r="AW9" s="308"/>
      <c r="AX9" s="311"/>
      <c r="AY9" s="6"/>
      <c r="AZ9" s="6"/>
      <c r="BA9" s="6"/>
      <c r="BB9" s="6"/>
      <c r="BC9" s="6"/>
      <c r="BD9" s="6"/>
      <c r="BE9" s="6"/>
      <c r="BF9" s="6"/>
      <c r="BG9" s="6"/>
      <c r="BH9" s="6"/>
      <c r="BI9" s="6"/>
      <c r="BJ9" s="6"/>
      <c r="BK9" s="6"/>
      <c r="BL9" s="6"/>
      <c r="BM9" s="6"/>
      <c r="BN9" s="6"/>
      <c r="BO9" s="6"/>
      <c r="BP9" s="6"/>
      <c r="BQ9" s="6"/>
      <c r="BR9" s="6"/>
      <c r="CY9" s="16"/>
      <c r="CZ9" s="16"/>
    </row>
    <row r="10" spans="1:105" s="15" customFormat="1" x14ac:dyDescent="0.15">
      <c r="A10" s="239"/>
      <c r="B10" s="242"/>
      <c r="C10" s="240"/>
      <c r="D10" s="248"/>
      <c r="E10" s="248"/>
      <c r="F10" s="248"/>
      <c r="G10" s="248"/>
      <c r="H10" s="248"/>
      <c r="I10" s="248"/>
      <c r="J10" s="248"/>
      <c r="K10" s="248"/>
      <c r="L10" s="248"/>
      <c r="M10" s="248"/>
      <c r="N10" s="248"/>
      <c r="O10" s="248"/>
      <c r="P10" s="248"/>
      <c r="Q10" s="248"/>
      <c r="R10" s="248"/>
      <c r="S10" s="249"/>
      <c r="T10" s="240"/>
      <c r="U10" s="249"/>
      <c r="V10" s="260"/>
      <c r="W10" s="261"/>
      <c r="X10" s="269" t="s">
        <v>29</v>
      </c>
      <c r="Y10" s="270"/>
      <c r="Z10" s="270"/>
      <c r="AA10" s="271"/>
      <c r="AB10" s="269" t="s">
        <v>30</v>
      </c>
      <c r="AC10" s="270"/>
      <c r="AD10" s="270"/>
      <c r="AE10" s="270"/>
      <c r="AF10" s="240"/>
      <c r="AG10" s="249"/>
      <c r="AH10" s="240"/>
      <c r="AI10" s="249"/>
      <c r="AJ10" s="321"/>
      <c r="AK10" s="240"/>
      <c r="AL10" s="249"/>
      <c r="AM10" s="240"/>
      <c r="AN10" s="249"/>
      <c r="AO10" s="13"/>
      <c r="AP10" s="315"/>
      <c r="AQ10" s="302"/>
      <c r="AR10" s="315"/>
      <c r="AS10" s="302"/>
      <c r="AT10" s="315"/>
      <c r="AU10" s="302"/>
      <c r="AV10" s="305"/>
      <c r="AW10" s="308"/>
      <c r="AX10" s="311"/>
      <c r="AY10" s="6"/>
      <c r="AZ10" s="6"/>
      <c r="BA10" s="6"/>
      <c r="BB10" s="6"/>
      <c r="BC10" s="6"/>
      <c r="BD10" s="6"/>
      <c r="BE10" s="6"/>
      <c r="BF10" s="6"/>
      <c r="BG10" s="6"/>
      <c r="BH10" s="6"/>
      <c r="BI10" s="6"/>
      <c r="BJ10" s="6"/>
      <c r="BK10" s="6"/>
      <c r="BL10" s="6"/>
      <c r="BM10" s="6"/>
      <c r="BN10" s="6"/>
      <c r="BO10" s="6"/>
      <c r="BP10" s="6"/>
      <c r="BQ10" s="6"/>
      <c r="BR10" s="6"/>
      <c r="CY10" s="16"/>
      <c r="CZ10" s="16"/>
    </row>
    <row r="11" spans="1:105" s="15" customFormat="1" ht="34.5" customHeight="1" thickBot="1" x14ac:dyDescent="0.2">
      <c r="A11" s="240"/>
      <c r="B11" s="243"/>
      <c r="C11" s="17" t="s">
        <v>31</v>
      </c>
      <c r="D11" s="18" t="s">
        <v>32</v>
      </c>
      <c r="E11" s="19" t="s">
        <v>33</v>
      </c>
      <c r="F11" s="19" t="s">
        <v>34</v>
      </c>
      <c r="G11" s="19" t="s">
        <v>35</v>
      </c>
      <c r="H11" s="20" t="s">
        <v>36</v>
      </c>
      <c r="I11" s="20" t="s">
        <v>37</v>
      </c>
      <c r="J11" s="20" t="s">
        <v>38</v>
      </c>
      <c r="K11" s="20" t="s">
        <v>39</v>
      </c>
      <c r="L11" s="20" t="s">
        <v>40</v>
      </c>
      <c r="M11" s="20" t="s">
        <v>41</v>
      </c>
      <c r="N11" s="20" t="s">
        <v>42</v>
      </c>
      <c r="O11" s="20" t="s">
        <v>43</v>
      </c>
      <c r="P11" s="20" t="s">
        <v>44</v>
      </c>
      <c r="Q11" s="20" t="s">
        <v>45</v>
      </c>
      <c r="R11" s="20" t="s">
        <v>46</v>
      </c>
      <c r="S11" s="21" t="s">
        <v>47</v>
      </c>
      <c r="T11" s="17" t="s">
        <v>22</v>
      </c>
      <c r="U11" s="22" t="s">
        <v>48</v>
      </c>
      <c r="V11" s="215" t="s">
        <v>49</v>
      </c>
      <c r="W11" s="22" t="s">
        <v>50</v>
      </c>
      <c r="X11" s="219" t="s">
        <v>51</v>
      </c>
      <c r="Y11" s="25" t="s">
        <v>52</v>
      </c>
      <c r="Z11" s="19" t="s">
        <v>53</v>
      </c>
      <c r="AA11" s="22" t="s">
        <v>54</v>
      </c>
      <c r="AB11" s="25" t="s">
        <v>51</v>
      </c>
      <c r="AC11" s="25" t="s">
        <v>52</v>
      </c>
      <c r="AD11" s="19" t="s">
        <v>53</v>
      </c>
      <c r="AE11" s="22" t="s">
        <v>54</v>
      </c>
      <c r="AF11" s="17" t="s">
        <v>55</v>
      </c>
      <c r="AG11" s="216" t="s">
        <v>56</v>
      </c>
      <c r="AH11" s="17" t="s">
        <v>22</v>
      </c>
      <c r="AI11" s="22" t="s">
        <v>48</v>
      </c>
      <c r="AJ11" s="322"/>
      <c r="AK11" s="17" t="s">
        <v>22</v>
      </c>
      <c r="AL11" s="22" t="s">
        <v>48</v>
      </c>
      <c r="AM11" s="17" t="s">
        <v>22</v>
      </c>
      <c r="AN11" s="22" t="s">
        <v>48</v>
      </c>
      <c r="AO11" s="27"/>
      <c r="AP11" s="316"/>
      <c r="AQ11" s="303"/>
      <c r="AR11" s="316"/>
      <c r="AS11" s="303"/>
      <c r="AT11" s="316"/>
      <c r="AU11" s="303"/>
      <c r="AV11" s="306"/>
      <c r="AW11" s="309"/>
      <c r="AX11" s="312"/>
      <c r="AY11" s="6"/>
      <c r="AZ11" s="6"/>
      <c r="BA11" s="6"/>
      <c r="BB11" s="6"/>
      <c r="BC11" s="6"/>
      <c r="BD11" s="6"/>
      <c r="BE11" s="6"/>
      <c r="BF11" s="6"/>
      <c r="BG11" s="6"/>
      <c r="BH11" s="6"/>
      <c r="BI11" s="6"/>
      <c r="BJ11" s="6"/>
      <c r="BK11" s="6"/>
      <c r="BL11" s="6"/>
      <c r="BM11" s="6"/>
      <c r="BN11" s="6"/>
      <c r="BO11" s="6"/>
      <c r="BP11" s="6"/>
      <c r="BQ11" s="6"/>
      <c r="BR11" s="6"/>
      <c r="CY11" s="16"/>
      <c r="CZ11" s="16"/>
    </row>
    <row r="12" spans="1:105" s="15" customFormat="1" ht="12" customHeight="1" thickTop="1" x14ac:dyDescent="0.15">
      <c r="A12" s="28" t="s">
        <v>57</v>
      </c>
      <c r="B12" s="29">
        <f>SUM(C12:F12)</f>
        <v>523</v>
      </c>
      <c r="C12" s="30">
        <v>259</v>
      </c>
      <c r="D12" s="31">
        <v>147</v>
      </c>
      <c r="E12" s="32">
        <v>105</v>
      </c>
      <c r="F12" s="32">
        <v>12</v>
      </c>
      <c r="G12" s="33"/>
      <c r="H12" s="33"/>
      <c r="I12" s="33"/>
      <c r="J12" s="33"/>
      <c r="K12" s="33"/>
      <c r="L12" s="33"/>
      <c r="M12" s="33"/>
      <c r="N12" s="33"/>
      <c r="O12" s="33"/>
      <c r="P12" s="33"/>
      <c r="Q12" s="33"/>
      <c r="R12" s="33"/>
      <c r="S12" s="33"/>
      <c r="T12" s="34">
        <v>511</v>
      </c>
      <c r="U12" s="35">
        <v>12</v>
      </c>
      <c r="V12" s="34">
        <v>279</v>
      </c>
      <c r="W12" s="35">
        <v>244</v>
      </c>
      <c r="X12" s="36">
        <f>SUM(Y12:AA12)</f>
        <v>237</v>
      </c>
      <c r="Y12" s="34">
        <v>237</v>
      </c>
      <c r="Z12" s="37"/>
      <c r="AA12" s="35"/>
      <c r="AB12" s="38">
        <f>SUM(AC12:AE12)</f>
        <v>0</v>
      </c>
      <c r="AC12" s="34"/>
      <c r="AD12" s="37"/>
      <c r="AE12" s="35"/>
      <c r="AF12" s="30">
        <v>153</v>
      </c>
      <c r="AG12" s="39">
        <v>0</v>
      </c>
      <c r="AH12" s="40">
        <v>119</v>
      </c>
      <c r="AI12" s="41"/>
      <c r="AJ12" s="39"/>
      <c r="AK12" s="40"/>
      <c r="AL12" s="41"/>
      <c r="AM12" s="40">
        <v>74</v>
      </c>
      <c r="AN12" s="41"/>
      <c r="AO12" s="42"/>
      <c r="AP12" s="43"/>
      <c r="AQ12" s="44"/>
      <c r="AR12" s="43"/>
      <c r="AS12" s="44"/>
      <c r="AT12" s="43"/>
      <c r="AU12" s="44"/>
      <c r="AV12" s="45"/>
      <c r="AW12" s="46"/>
      <c r="AX12" s="47"/>
      <c r="AY12" s="48" t="str">
        <f>+BP12&amp;BQ12&amp;BR12&amp;BS12&amp;BT12&amp;BU12&amp;BV12</f>
        <v/>
      </c>
      <c r="BF12" s="6"/>
      <c r="BG12" s="6"/>
      <c r="BH12" s="6"/>
      <c r="BI12" s="6"/>
      <c r="BJ12" s="6"/>
      <c r="BK12" s="6"/>
      <c r="BL12" s="6"/>
      <c r="BM12" s="6"/>
      <c r="BN12" s="6"/>
      <c r="BO12" s="6"/>
      <c r="BP12" s="49" t="str">
        <f>IF($B12&lt;&gt;($V12+$W12)," El número de consultas según sexo NO puede ser diferente al Total. ","")</f>
        <v/>
      </c>
      <c r="BQ12" s="50" t="str">
        <f>IF($B12=0,"",IF(($T12+$U12)=0,IF($B12="",""," No olvide escribir la columna Beneficiarios. "),""))</f>
        <v/>
      </c>
      <c r="BR12" s="50" t="str">
        <f>IF($B12&lt;($T12+$U12)," El número de Beneficiarios NO puede ser mayor que el Total. ","")</f>
        <v/>
      </c>
      <c r="BS12" s="50" t="str">
        <f>IF($B12&lt;($AP12+$AQ12)," Seccion A.2 NO puede ser mayor que sección A.1. ","")</f>
        <v/>
      </c>
      <c r="BT12" s="50" t="str">
        <f>IF($B12&lt;($AR12+$AS12)," Seccion A.3 NO puede ser mayor que sección A.1. ","")</f>
        <v/>
      </c>
      <c r="BU12" s="51" t="str">
        <f>IF($B12&gt;=($X12+$AB12),"","El total de Consulta Nuevas NO debe ser MAYOR que el total de las Consultas Médicas. ")</f>
        <v/>
      </c>
      <c r="BV12" s="52" t="str">
        <f>IF(AND($Y12+$AC12&lt;&gt;0,OR($AF12="",$AG12="")),"No  olvide registrar datos en Pertinencia. ","")</f>
        <v/>
      </c>
      <c r="BW12" s="53"/>
      <c r="BX12" s="54">
        <f>IF($B12&lt;&gt;($V12+$W12),1,0)</f>
        <v>0</v>
      </c>
      <c r="BY12" s="54">
        <f>IF($B12&lt;($T12+$U12),1,0)</f>
        <v>0</v>
      </c>
      <c r="BZ12" s="54">
        <f>IF($B12&lt;($AP12+$AQ12),1,0)</f>
        <v>0</v>
      </c>
      <c r="CA12" s="54">
        <f>IF($B12&lt;($AR12+$AS12),1,0)</f>
        <v>0</v>
      </c>
      <c r="CB12" s="54">
        <f>IF($B12&gt;=($X12+$AB12),0,1)</f>
        <v>0</v>
      </c>
      <c r="CC12" s="54">
        <f>IF($B12=0,"",IF(($T12+$U12)=0,IF($B12="","",1),0))</f>
        <v>0</v>
      </c>
      <c r="CD12" s="54">
        <f>IF(AND($Y12+$AC12&lt;&gt;0,OR($AF12="",$AG12="")),1,0)</f>
        <v>0</v>
      </c>
      <c r="CY12" s="16"/>
      <c r="CZ12" s="16"/>
    </row>
    <row r="13" spans="1:105" s="15" customFormat="1" ht="11.25" x14ac:dyDescent="0.15">
      <c r="A13" s="55" t="s">
        <v>58</v>
      </c>
      <c r="B13" s="29">
        <f>SUM(C13:S13)</f>
        <v>581</v>
      </c>
      <c r="C13" s="34"/>
      <c r="D13" s="56"/>
      <c r="E13" s="57"/>
      <c r="F13" s="57">
        <v>7</v>
      </c>
      <c r="G13" s="57">
        <v>22</v>
      </c>
      <c r="H13" s="58">
        <v>17</v>
      </c>
      <c r="I13" s="58">
        <v>19</v>
      </c>
      <c r="J13" s="58">
        <v>19</v>
      </c>
      <c r="K13" s="58">
        <v>23</v>
      </c>
      <c r="L13" s="58">
        <v>29</v>
      </c>
      <c r="M13" s="58">
        <v>40</v>
      </c>
      <c r="N13" s="58">
        <v>42</v>
      </c>
      <c r="O13" s="58">
        <v>67</v>
      </c>
      <c r="P13" s="58">
        <v>63</v>
      </c>
      <c r="Q13" s="58">
        <v>75</v>
      </c>
      <c r="R13" s="58">
        <v>76</v>
      </c>
      <c r="S13" s="59">
        <v>82</v>
      </c>
      <c r="T13" s="34"/>
      <c r="U13" s="35">
        <v>581</v>
      </c>
      <c r="V13" s="34">
        <v>245</v>
      </c>
      <c r="W13" s="35">
        <v>336</v>
      </c>
      <c r="X13" s="36">
        <f t="shared" ref="X13:X57" si="0">SUM(Y13:AA13)</f>
        <v>0</v>
      </c>
      <c r="Y13" s="34"/>
      <c r="Z13" s="37"/>
      <c r="AA13" s="35"/>
      <c r="AB13" s="38">
        <f t="shared" ref="AB13:AB57" si="1">SUM(AC13:AE13)</f>
        <v>269</v>
      </c>
      <c r="AC13" s="34">
        <v>269</v>
      </c>
      <c r="AD13" s="37"/>
      <c r="AE13" s="35"/>
      <c r="AF13" s="34">
        <v>170</v>
      </c>
      <c r="AG13" s="39">
        <v>0</v>
      </c>
      <c r="AH13" s="34"/>
      <c r="AI13" s="35">
        <v>118</v>
      </c>
      <c r="AJ13" s="39">
        <v>290</v>
      </c>
      <c r="AK13" s="40"/>
      <c r="AL13" s="35">
        <v>24</v>
      </c>
      <c r="AM13" s="40"/>
      <c r="AN13" s="35">
        <v>60</v>
      </c>
      <c r="AO13" s="42"/>
      <c r="AP13" s="60"/>
      <c r="AQ13" s="61"/>
      <c r="AR13" s="60"/>
      <c r="AS13" s="61"/>
      <c r="AT13" s="60"/>
      <c r="AU13" s="61"/>
      <c r="AV13" s="62"/>
      <c r="AW13" s="63"/>
      <c r="AX13" s="64"/>
      <c r="AY13" s="48" t="str">
        <f t="shared" ref="AY13:AY58" si="2">+BP13&amp;BQ13&amp;BR13&amp;BS13&amp;BT13&amp;BU13&amp;BV13</f>
        <v/>
      </c>
      <c r="BF13" s="6"/>
      <c r="BG13" s="6"/>
      <c r="BH13" s="6"/>
      <c r="BI13" s="6"/>
      <c r="BJ13" s="6"/>
      <c r="BK13" s="6"/>
      <c r="BL13" s="6"/>
      <c r="BM13" s="6"/>
      <c r="BN13" s="6"/>
      <c r="BO13" s="6"/>
      <c r="BP13" s="49" t="str">
        <f t="shared" ref="BP13:BP58" si="3">IF($B13&lt;&gt;($V13+$W13)," El número de consultas según sexo NO puede ser diferente al Total. ","")</f>
        <v/>
      </c>
      <c r="BQ13" s="50" t="str">
        <f t="shared" ref="BQ13:BQ58" si="4">IF($B13=0,"",IF(($T13+$U13)=0,IF($B13="",""," No olvide escribir la columna Beneficiarios. "),""))</f>
        <v/>
      </c>
      <c r="BR13" s="50" t="str">
        <f t="shared" ref="BR13:BR58" si="5">IF($B13&lt;($T13+$U13)," El número de Beneficiarios NO puede ser mayor que el Total. ","")</f>
        <v/>
      </c>
      <c r="BS13" s="50" t="str">
        <f t="shared" ref="BS13:BS58" si="6">IF($B13&lt;($AP13+$AQ13)," Seccion A.2 NO puede ser mayor que sección A.1. ","")</f>
        <v/>
      </c>
      <c r="BT13" s="50" t="str">
        <f t="shared" ref="BT13:BT58" si="7">IF($B13&lt;($AR13+$AS13)," Seccion A.3 NO puede ser mayor que sección A.1. ","")</f>
        <v/>
      </c>
      <c r="BU13" s="50" t="str">
        <f t="shared" ref="BU13:BU58" si="8">IF($B13&gt;=($X13+$AB13),"","El total de Consulta Nuevas NO debe ser MAYOR que el total de las Consultas Médicas. ")</f>
        <v/>
      </c>
      <c r="BV13" s="52" t="str">
        <f>IF(AND($Y13+$AC13&lt;&gt;0,OR($AF13="",$AG13="")),"No  olvide registrar datos en Pertinencia. ","")</f>
        <v/>
      </c>
      <c r="BW13" s="53"/>
      <c r="BX13" s="54">
        <f t="shared" ref="BX13:BX58" si="9">IF($B13&lt;&gt;($V13+$W13),1,0)</f>
        <v>0</v>
      </c>
      <c r="BY13" s="54">
        <f t="shared" ref="BY13:BY58" si="10">IF($B13&lt;($T13+$U13),1,0)</f>
        <v>0</v>
      </c>
      <c r="BZ13" s="54">
        <f t="shared" ref="BZ13:BZ58" si="11">IF($B13&lt;($AP13+$AQ13),1,0)</f>
        <v>0</v>
      </c>
      <c r="CA13" s="54">
        <f t="shared" ref="CA13:CA58" si="12">IF($B13&lt;($AR13+$AS13),1,0)</f>
        <v>0</v>
      </c>
      <c r="CB13" s="54">
        <f t="shared" ref="CB13:CB58" si="13">IF($B13&gt;=($X13+$AB13),0,1)</f>
        <v>0</v>
      </c>
      <c r="CC13" s="54">
        <f t="shared" ref="CC13:CC58" si="14">IF($B13=0,"",IF(($T13+$U13)=0,IF($B13="","",1),0))</f>
        <v>0</v>
      </c>
      <c r="CD13" s="54">
        <f>IF(AND($Y13+$AC13&lt;&gt;0,OR($AF13="",$AG13="")),1,0)</f>
        <v>0</v>
      </c>
      <c r="CY13" s="16"/>
      <c r="CZ13" s="16"/>
    </row>
    <row r="14" spans="1:105" s="15" customFormat="1" ht="11.25" x14ac:dyDescent="0.15">
      <c r="A14" s="55" t="s">
        <v>59</v>
      </c>
      <c r="B14" s="29">
        <f>SUM(C14)</f>
        <v>16</v>
      </c>
      <c r="C14" s="34">
        <v>16</v>
      </c>
      <c r="D14" s="65"/>
      <c r="E14" s="66"/>
      <c r="F14" s="66"/>
      <c r="G14" s="66"/>
      <c r="H14" s="67"/>
      <c r="I14" s="67"/>
      <c r="J14" s="67"/>
      <c r="K14" s="67"/>
      <c r="L14" s="67"/>
      <c r="M14" s="67"/>
      <c r="N14" s="67"/>
      <c r="O14" s="67"/>
      <c r="P14" s="67"/>
      <c r="Q14" s="67"/>
      <c r="R14" s="67"/>
      <c r="S14" s="67"/>
      <c r="T14" s="34">
        <v>16</v>
      </c>
      <c r="U14" s="68"/>
      <c r="V14" s="34">
        <v>7</v>
      </c>
      <c r="W14" s="35">
        <v>9</v>
      </c>
      <c r="X14" s="36">
        <f t="shared" si="0"/>
        <v>2</v>
      </c>
      <c r="Y14" s="34">
        <v>2</v>
      </c>
      <c r="Z14" s="37"/>
      <c r="AA14" s="35"/>
      <c r="AC14" s="69"/>
      <c r="AD14" s="65"/>
      <c r="AE14" s="66"/>
      <c r="AF14" s="66"/>
      <c r="AG14" s="65"/>
      <c r="AH14" s="34">
        <v>2</v>
      </c>
      <c r="AI14" s="68"/>
      <c r="AJ14" s="39"/>
      <c r="AK14" s="40"/>
      <c r="AL14" s="68"/>
      <c r="AM14" s="40">
        <v>1</v>
      </c>
      <c r="AN14" s="68"/>
      <c r="AO14" s="42"/>
      <c r="AP14" s="60"/>
      <c r="AQ14" s="61"/>
      <c r="AR14" s="60"/>
      <c r="AS14" s="61"/>
      <c r="AT14" s="60"/>
      <c r="AU14" s="61"/>
      <c r="AV14" s="62"/>
      <c r="AW14" s="63"/>
      <c r="AX14" s="70"/>
      <c r="AY14" s="48" t="str">
        <f t="shared" si="2"/>
        <v/>
      </c>
      <c r="BF14" s="6"/>
      <c r="BG14" s="6"/>
      <c r="BH14" s="6"/>
      <c r="BI14" s="6"/>
      <c r="BJ14" s="6"/>
      <c r="BK14" s="6"/>
      <c r="BL14" s="6"/>
      <c r="BM14" s="6"/>
      <c r="BN14" s="6"/>
      <c r="BO14" s="6"/>
      <c r="BP14" s="49" t="str">
        <f t="shared" si="3"/>
        <v/>
      </c>
      <c r="BQ14" s="50" t="str">
        <f t="shared" si="4"/>
        <v/>
      </c>
      <c r="BR14" s="50" t="str">
        <f t="shared" si="5"/>
        <v/>
      </c>
      <c r="BS14" s="50" t="str">
        <f t="shared" si="6"/>
        <v/>
      </c>
      <c r="BT14" s="50" t="str">
        <f t="shared" si="7"/>
        <v/>
      </c>
      <c r="BU14" s="50" t="str">
        <f t="shared" si="8"/>
        <v/>
      </c>
      <c r="BV14" s="53"/>
      <c r="BW14" s="53"/>
      <c r="BX14" s="54">
        <f t="shared" si="9"/>
        <v>0</v>
      </c>
      <c r="BY14" s="54">
        <f t="shared" si="10"/>
        <v>0</v>
      </c>
      <c r="BZ14" s="54">
        <f t="shared" si="11"/>
        <v>0</v>
      </c>
      <c r="CA14" s="54">
        <f t="shared" si="12"/>
        <v>0</v>
      </c>
      <c r="CB14" s="54">
        <f t="shared" si="13"/>
        <v>0</v>
      </c>
      <c r="CC14" s="54">
        <f t="shared" si="14"/>
        <v>0</v>
      </c>
      <c r="CD14" s="71"/>
      <c r="CY14" s="16"/>
      <c r="CZ14" s="16"/>
    </row>
    <row r="15" spans="1:105" s="15" customFormat="1" ht="11.25" x14ac:dyDescent="0.15">
      <c r="A15" s="55" t="s">
        <v>60</v>
      </c>
      <c r="B15" s="29">
        <f t="shared" ref="B15:B57" si="15">SUM(C15:S15)</f>
        <v>11</v>
      </c>
      <c r="C15" s="34"/>
      <c r="D15" s="56"/>
      <c r="E15" s="37"/>
      <c r="F15" s="37"/>
      <c r="G15" s="37">
        <v>1</v>
      </c>
      <c r="H15" s="59"/>
      <c r="I15" s="59"/>
      <c r="J15" s="59"/>
      <c r="K15" s="59">
        <v>1</v>
      </c>
      <c r="L15" s="59"/>
      <c r="M15" s="59">
        <v>1</v>
      </c>
      <c r="N15" s="59">
        <v>2</v>
      </c>
      <c r="O15" s="59">
        <v>1</v>
      </c>
      <c r="P15" s="59"/>
      <c r="Q15" s="59">
        <v>1</v>
      </c>
      <c r="R15" s="59">
        <v>1</v>
      </c>
      <c r="S15" s="59">
        <v>3</v>
      </c>
      <c r="T15" s="34"/>
      <c r="U15" s="35">
        <v>11</v>
      </c>
      <c r="V15" s="34">
        <v>2</v>
      </c>
      <c r="W15" s="35">
        <v>9</v>
      </c>
      <c r="X15" s="36">
        <f t="shared" si="0"/>
        <v>0</v>
      </c>
      <c r="Y15" s="34"/>
      <c r="Z15" s="37"/>
      <c r="AA15" s="35"/>
      <c r="AB15" s="38">
        <f t="shared" si="1"/>
        <v>6</v>
      </c>
      <c r="AC15" s="34">
        <v>6</v>
      </c>
      <c r="AD15" s="37"/>
      <c r="AE15" s="35"/>
      <c r="AF15" s="34">
        <v>0</v>
      </c>
      <c r="AG15" s="39">
        <v>0</v>
      </c>
      <c r="AH15" s="34"/>
      <c r="AI15" s="35">
        <v>1</v>
      </c>
      <c r="AJ15" s="39"/>
      <c r="AK15" s="40"/>
      <c r="AL15" s="35"/>
      <c r="AM15" s="40"/>
      <c r="AN15" s="35"/>
      <c r="AO15" s="42"/>
      <c r="AP15" s="60"/>
      <c r="AQ15" s="61"/>
      <c r="AR15" s="60"/>
      <c r="AS15" s="61"/>
      <c r="AT15" s="60"/>
      <c r="AU15" s="61"/>
      <c r="AV15" s="62"/>
      <c r="AW15" s="63"/>
      <c r="AX15" s="64"/>
      <c r="AY15" s="48" t="str">
        <f t="shared" si="2"/>
        <v/>
      </c>
      <c r="BF15" s="6"/>
      <c r="BG15" s="6"/>
      <c r="BH15" s="6"/>
      <c r="BI15" s="6"/>
      <c r="BJ15" s="6"/>
      <c r="BK15" s="6"/>
      <c r="BL15" s="6"/>
      <c r="BM15" s="6"/>
      <c r="BN15" s="6"/>
      <c r="BO15" s="6"/>
      <c r="BP15" s="49" t="str">
        <f t="shared" si="3"/>
        <v/>
      </c>
      <c r="BQ15" s="50" t="str">
        <f t="shared" si="4"/>
        <v/>
      </c>
      <c r="BR15" s="50" t="str">
        <f t="shared" si="5"/>
        <v/>
      </c>
      <c r="BS15" s="50" t="str">
        <f t="shared" si="6"/>
        <v/>
      </c>
      <c r="BT15" s="50" t="str">
        <f t="shared" si="7"/>
        <v/>
      </c>
      <c r="BU15" s="50" t="str">
        <f t="shared" si="8"/>
        <v/>
      </c>
      <c r="BV15" s="72" t="str">
        <f>IF(AND($Y15+$AC15&lt;&gt;0,OR($AF15="",$AG15="")),"No  olvide registrar datos en Pertinencia. ","")</f>
        <v/>
      </c>
      <c r="BW15" s="53"/>
      <c r="BX15" s="54">
        <f t="shared" si="9"/>
        <v>0</v>
      </c>
      <c r="BY15" s="54">
        <f t="shared" si="10"/>
        <v>0</v>
      </c>
      <c r="BZ15" s="54">
        <f t="shared" si="11"/>
        <v>0</v>
      </c>
      <c r="CA15" s="54">
        <f t="shared" si="12"/>
        <v>0</v>
      </c>
      <c r="CB15" s="54">
        <f t="shared" si="13"/>
        <v>0</v>
      </c>
      <c r="CC15" s="54">
        <f t="shared" si="14"/>
        <v>0</v>
      </c>
      <c r="CD15" s="54">
        <f>IF(AND($Y15+$AC15&lt;&gt;0,OR($AF15="",$AG15="")),1,0)</f>
        <v>0</v>
      </c>
      <c r="CY15" s="16"/>
      <c r="CZ15" s="16"/>
    </row>
    <row r="16" spans="1:105" s="15" customFormat="1" ht="11.25" x14ac:dyDescent="0.15">
      <c r="A16" s="55" t="s">
        <v>61</v>
      </c>
      <c r="B16" s="29">
        <f t="shared" si="15"/>
        <v>311</v>
      </c>
      <c r="C16" s="34">
        <v>60</v>
      </c>
      <c r="D16" s="56">
        <v>17</v>
      </c>
      <c r="E16" s="37">
        <v>27</v>
      </c>
      <c r="F16" s="37">
        <v>4</v>
      </c>
      <c r="G16" s="37">
        <v>3</v>
      </c>
      <c r="H16" s="59"/>
      <c r="I16" s="59">
        <v>2</v>
      </c>
      <c r="J16" s="59">
        <v>2</v>
      </c>
      <c r="K16" s="59">
        <v>8</v>
      </c>
      <c r="L16" s="59">
        <v>11</v>
      </c>
      <c r="M16" s="59">
        <v>15</v>
      </c>
      <c r="N16" s="59">
        <v>19</v>
      </c>
      <c r="O16" s="59">
        <v>27</v>
      </c>
      <c r="P16" s="59">
        <v>38</v>
      </c>
      <c r="Q16" s="59">
        <v>25</v>
      </c>
      <c r="R16" s="59">
        <v>27</v>
      </c>
      <c r="S16" s="59">
        <v>26</v>
      </c>
      <c r="T16" s="34">
        <v>104</v>
      </c>
      <c r="U16" s="35">
        <v>207</v>
      </c>
      <c r="V16" s="34">
        <v>171</v>
      </c>
      <c r="W16" s="35">
        <v>140</v>
      </c>
      <c r="X16" s="36">
        <f t="shared" si="0"/>
        <v>27</v>
      </c>
      <c r="Y16" s="34">
        <v>27</v>
      </c>
      <c r="Z16" s="37"/>
      <c r="AA16" s="35"/>
      <c r="AB16" s="38">
        <f t="shared" si="1"/>
        <v>102</v>
      </c>
      <c r="AC16" s="34">
        <v>102</v>
      </c>
      <c r="AD16" s="37"/>
      <c r="AE16" s="35"/>
      <c r="AF16" s="34">
        <v>107</v>
      </c>
      <c r="AG16" s="39">
        <v>38</v>
      </c>
      <c r="AH16" s="34">
        <v>18</v>
      </c>
      <c r="AI16" s="35">
        <v>37</v>
      </c>
      <c r="AJ16" s="39">
        <v>12</v>
      </c>
      <c r="AK16" s="40">
        <v>11</v>
      </c>
      <c r="AL16" s="35">
        <v>29</v>
      </c>
      <c r="AM16" s="40">
        <v>13</v>
      </c>
      <c r="AN16" s="35">
        <v>54</v>
      </c>
      <c r="AO16" s="42"/>
      <c r="AP16" s="60">
        <v>23</v>
      </c>
      <c r="AQ16" s="61"/>
      <c r="AR16" s="60"/>
      <c r="AS16" s="61"/>
      <c r="AT16" s="60"/>
      <c r="AU16" s="61"/>
      <c r="AV16" s="62"/>
      <c r="AW16" s="63"/>
      <c r="AX16" s="64"/>
      <c r="AY16" s="48" t="str">
        <f t="shared" si="2"/>
        <v/>
      </c>
      <c r="BF16" s="6"/>
      <c r="BG16" s="6"/>
      <c r="BH16" s="6"/>
      <c r="BI16" s="6"/>
      <c r="BJ16" s="6"/>
      <c r="BK16" s="6"/>
      <c r="BL16" s="6"/>
      <c r="BM16" s="6"/>
      <c r="BN16" s="6"/>
      <c r="BO16" s="6"/>
      <c r="BP16" s="49" t="str">
        <f t="shared" si="3"/>
        <v/>
      </c>
      <c r="BQ16" s="50" t="str">
        <f t="shared" si="4"/>
        <v/>
      </c>
      <c r="BR16" s="50" t="str">
        <f t="shared" si="5"/>
        <v/>
      </c>
      <c r="BS16" s="50" t="str">
        <f t="shared" si="6"/>
        <v/>
      </c>
      <c r="BT16" s="50" t="str">
        <f t="shared" si="7"/>
        <v/>
      </c>
      <c r="BU16" s="50" t="str">
        <f t="shared" si="8"/>
        <v/>
      </c>
      <c r="BV16" s="72" t="str">
        <f t="shared" ref="BV16:BV58" si="16">IF(AND($Y16+$AC16&lt;&gt;0,OR($AF16="",$AG16="")),"No  olvide registrar datos en Pertinencia. ","")</f>
        <v/>
      </c>
      <c r="BW16" s="53"/>
      <c r="BX16" s="54">
        <f t="shared" si="9"/>
        <v>0</v>
      </c>
      <c r="BY16" s="54">
        <f t="shared" si="10"/>
        <v>0</v>
      </c>
      <c r="BZ16" s="54">
        <f t="shared" si="11"/>
        <v>0</v>
      </c>
      <c r="CA16" s="54">
        <f t="shared" si="12"/>
        <v>0</v>
      </c>
      <c r="CB16" s="54">
        <f t="shared" si="13"/>
        <v>0</v>
      </c>
      <c r="CC16" s="54">
        <f t="shared" si="14"/>
        <v>0</v>
      </c>
      <c r="CD16" s="54">
        <f t="shared" ref="CD16:CD58" si="17">IF(AND($Y16+$AC16&lt;&gt;0,OR($AF16="",$AG16="")),1,0)</f>
        <v>0</v>
      </c>
      <c r="CY16" s="16"/>
      <c r="CZ16" s="16"/>
    </row>
    <row r="17" spans="1:104" s="15" customFormat="1" ht="11.25" x14ac:dyDescent="0.15">
      <c r="A17" s="55" t="s">
        <v>62</v>
      </c>
      <c r="B17" s="29">
        <f t="shared" si="15"/>
        <v>0</v>
      </c>
      <c r="C17" s="34"/>
      <c r="D17" s="56"/>
      <c r="E17" s="37"/>
      <c r="F17" s="37"/>
      <c r="G17" s="37"/>
      <c r="H17" s="59"/>
      <c r="I17" s="59"/>
      <c r="J17" s="59"/>
      <c r="K17" s="59"/>
      <c r="L17" s="59"/>
      <c r="M17" s="59"/>
      <c r="N17" s="59"/>
      <c r="O17" s="59"/>
      <c r="P17" s="59"/>
      <c r="Q17" s="59"/>
      <c r="R17" s="59"/>
      <c r="S17" s="59"/>
      <c r="T17" s="34"/>
      <c r="U17" s="35"/>
      <c r="V17" s="34"/>
      <c r="W17" s="35"/>
      <c r="X17" s="36">
        <f t="shared" si="0"/>
        <v>0</v>
      </c>
      <c r="Y17" s="34"/>
      <c r="Z17" s="37"/>
      <c r="AA17" s="35"/>
      <c r="AB17" s="38">
        <f t="shared" si="1"/>
        <v>0</v>
      </c>
      <c r="AC17" s="34"/>
      <c r="AD17" s="37"/>
      <c r="AE17" s="35"/>
      <c r="AF17" s="34">
        <v>0</v>
      </c>
      <c r="AG17" s="39">
        <v>0</v>
      </c>
      <c r="AH17" s="34"/>
      <c r="AI17" s="35"/>
      <c r="AJ17" s="39"/>
      <c r="AK17" s="40"/>
      <c r="AL17" s="35"/>
      <c r="AM17" s="40"/>
      <c r="AN17" s="35"/>
      <c r="AO17" s="42"/>
      <c r="AP17" s="60"/>
      <c r="AQ17" s="61"/>
      <c r="AR17" s="60"/>
      <c r="AS17" s="61"/>
      <c r="AT17" s="60"/>
      <c r="AU17" s="61"/>
      <c r="AV17" s="62"/>
      <c r="AW17" s="63"/>
      <c r="AX17" s="64"/>
      <c r="AY17" s="48" t="str">
        <f t="shared" si="2"/>
        <v/>
      </c>
      <c r="BF17" s="6"/>
      <c r="BG17" s="6"/>
      <c r="BH17" s="6"/>
      <c r="BI17" s="6"/>
      <c r="BJ17" s="6"/>
      <c r="BK17" s="6"/>
      <c r="BL17" s="6"/>
      <c r="BM17" s="6"/>
      <c r="BN17" s="6"/>
      <c r="BO17" s="6"/>
      <c r="BP17" s="49" t="str">
        <f t="shared" si="3"/>
        <v/>
      </c>
      <c r="BQ17" s="50" t="str">
        <f t="shared" si="4"/>
        <v/>
      </c>
      <c r="BR17" s="50" t="str">
        <f t="shared" si="5"/>
        <v/>
      </c>
      <c r="BS17" s="50" t="str">
        <f t="shared" si="6"/>
        <v/>
      </c>
      <c r="BT17" s="50" t="str">
        <f t="shared" si="7"/>
        <v/>
      </c>
      <c r="BU17" s="50" t="str">
        <f t="shared" si="8"/>
        <v/>
      </c>
      <c r="BV17" s="72" t="str">
        <f t="shared" si="16"/>
        <v/>
      </c>
      <c r="BW17" s="53"/>
      <c r="BX17" s="54">
        <f t="shared" si="9"/>
        <v>0</v>
      </c>
      <c r="BY17" s="54">
        <f t="shared" si="10"/>
        <v>0</v>
      </c>
      <c r="BZ17" s="54">
        <f t="shared" si="11"/>
        <v>0</v>
      </c>
      <c r="CA17" s="54">
        <f t="shared" si="12"/>
        <v>0</v>
      </c>
      <c r="CB17" s="54">
        <f t="shared" si="13"/>
        <v>0</v>
      </c>
      <c r="CC17" s="54" t="str">
        <f t="shared" si="14"/>
        <v/>
      </c>
      <c r="CD17" s="54">
        <f t="shared" si="17"/>
        <v>0</v>
      </c>
      <c r="CY17" s="16"/>
      <c r="CZ17" s="16"/>
    </row>
    <row r="18" spans="1:104" s="15" customFormat="1" ht="11.25" x14ac:dyDescent="0.15">
      <c r="A18" s="55" t="s">
        <v>63</v>
      </c>
      <c r="B18" s="29">
        <f t="shared" si="15"/>
        <v>187</v>
      </c>
      <c r="C18" s="34"/>
      <c r="D18" s="56"/>
      <c r="E18" s="37"/>
      <c r="F18" s="37">
        <v>1</v>
      </c>
      <c r="G18" s="37">
        <v>4</v>
      </c>
      <c r="H18" s="59">
        <v>3</v>
      </c>
      <c r="I18" s="59">
        <v>6</v>
      </c>
      <c r="J18" s="59">
        <v>11</v>
      </c>
      <c r="K18" s="59">
        <v>19</v>
      </c>
      <c r="L18" s="59">
        <v>22</v>
      </c>
      <c r="M18" s="59">
        <v>16</v>
      </c>
      <c r="N18" s="59">
        <v>27</v>
      </c>
      <c r="O18" s="59">
        <v>20</v>
      </c>
      <c r="P18" s="59">
        <v>20</v>
      </c>
      <c r="Q18" s="59">
        <v>20</v>
      </c>
      <c r="R18" s="59">
        <v>4</v>
      </c>
      <c r="S18" s="59">
        <v>14</v>
      </c>
      <c r="T18" s="34"/>
      <c r="U18" s="35">
        <v>187</v>
      </c>
      <c r="V18" s="34">
        <v>59</v>
      </c>
      <c r="W18" s="35">
        <v>128</v>
      </c>
      <c r="X18" s="36">
        <f t="shared" si="0"/>
        <v>0</v>
      </c>
      <c r="Y18" s="34"/>
      <c r="Z18" s="37"/>
      <c r="AA18" s="35"/>
      <c r="AB18" s="38">
        <f t="shared" si="1"/>
        <v>104</v>
      </c>
      <c r="AC18" s="34">
        <v>104</v>
      </c>
      <c r="AD18" s="37"/>
      <c r="AE18" s="35"/>
      <c r="AF18" s="34">
        <v>93</v>
      </c>
      <c r="AG18" s="39">
        <v>0</v>
      </c>
      <c r="AH18" s="34"/>
      <c r="AI18" s="35">
        <v>55</v>
      </c>
      <c r="AJ18" s="39"/>
      <c r="AK18" s="40"/>
      <c r="AL18" s="35">
        <v>15</v>
      </c>
      <c r="AM18" s="40"/>
      <c r="AN18" s="35">
        <v>41</v>
      </c>
      <c r="AO18" s="42"/>
      <c r="AP18" s="60"/>
      <c r="AQ18" s="61"/>
      <c r="AR18" s="60"/>
      <c r="AS18" s="61"/>
      <c r="AT18" s="60"/>
      <c r="AU18" s="61"/>
      <c r="AV18" s="62"/>
      <c r="AW18" s="63"/>
      <c r="AX18" s="64"/>
      <c r="AY18" s="48" t="str">
        <f t="shared" si="2"/>
        <v/>
      </c>
      <c r="BF18" s="6"/>
      <c r="BG18" s="6"/>
      <c r="BH18" s="6"/>
      <c r="BI18" s="6"/>
      <c r="BJ18" s="6"/>
      <c r="BK18" s="6"/>
      <c r="BL18" s="6"/>
      <c r="BM18" s="6"/>
      <c r="BN18" s="6"/>
      <c r="BO18" s="6"/>
      <c r="BP18" s="49" t="str">
        <f t="shared" si="3"/>
        <v/>
      </c>
      <c r="BQ18" s="50" t="str">
        <f t="shared" si="4"/>
        <v/>
      </c>
      <c r="BR18" s="50" t="str">
        <f t="shared" si="5"/>
        <v/>
      </c>
      <c r="BS18" s="50" t="str">
        <f t="shared" si="6"/>
        <v/>
      </c>
      <c r="BT18" s="50" t="str">
        <f t="shared" si="7"/>
        <v/>
      </c>
      <c r="BU18" s="50" t="str">
        <f t="shared" si="8"/>
        <v/>
      </c>
      <c r="BV18" s="72" t="str">
        <f t="shared" si="16"/>
        <v/>
      </c>
      <c r="BW18" s="53" t="str">
        <f>IF(AND($AT18&lt;&gt;0,($B92="")),"No olvide registrar si algunas de estas compras de servicio corresponden al Programa de Resolutividad. ","")</f>
        <v/>
      </c>
      <c r="BX18" s="54">
        <f t="shared" si="9"/>
        <v>0</v>
      </c>
      <c r="BY18" s="54">
        <f t="shared" si="10"/>
        <v>0</v>
      </c>
      <c r="BZ18" s="54">
        <f t="shared" si="11"/>
        <v>0</v>
      </c>
      <c r="CA18" s="54">
        <f t="shared" si="12"/>
        <v>0</v>
      </c>
      <c r="CB18" s="54">
        <f t="shared" si="13"/>
        <v>0</v>
      </c>
      <c r="CC18" s="54">
        <f t="shared" si="14"/>
        <v>0</v>
      </c>
      <c r="CD18" s="54">
        <f t="shared" si="17"/>
        <v>0</v>
      </c>
      <c r="CE18" s="54">
        <f>IF(AND($AT18&lt;&gt;0,($B92="")),1,0)</f>
        <v>0</v>
      </c>
      <c r="CY18" s="16"/>
      <c r="CZ18" s="16"/>
    </row>
    <row r="19" spans="1:104" s="15" customFormat="1" ht="11.25" x14ac:dyDescent="0.15">
      <c r="A19" s="55" t="s">
        <v>64</v>
      </c>
      <c r="B19" s="29">
        <f t="shared" si="15"/>
        <v>0</v>
      </c>
      <c r="C19" s="34"/>
      <c r="D19" s="56"/>
      <c r="E19" s="37"/>
      <c r="F19" s="37"/>
      <c r="G19" s="37"/>
      <c r="H19" s="59"/>
      <c r="I19" s="59"/>
      <c r="J19" s="59"/>
      <c r="K19" s="59"/>
      <c r="L19" s="59"/>
      <c r="M19" s="59"/>
      <c r="N19" s="59"/>
      <c r="O19" s="59"/>
      <c r="P19" s="59"/>
      <c r="Q19" s="59"/>
      <c r="R19" s="59"/>
      <c r="S19" s="59"/>
      <c r="T19" s="34"/>
      <c r="U19" s="35"/>
      <c r="V19" s="34"/>
      <c r="W19" s="35"/>
      <c r="X19" s="36">
        <f t="shared" si="0"/>
        <v>0</v>
      </c>
      <c r="Y19" s="34"/>
      <c r="Z19" s="37"/>
      <c r="AA19" s="35"/>
      <c r="AB19" s="38">
        <f t="shared" si="1"/>
        <v>0</v>
      </c>
      <c r="AC19" s="34"/>
      <c r="AD19" s="37"/>
      <c r="AE19" s="35"/>
      <c r="AF19" s="69"/>
      <c r="AG19" s="73"/>
      <c r="AH19" s="34"/>
      <c r="AI19" s="35"/>
      <c r="AJ19" s="39"/>
      <c r="AK19" s="40"/>
      <c r="AL19" s="35"/>
      <c r="AM19" s="40"/>
      <c r="AN19" s="35"/>
      <c r="AO19" s="42"/>
      <c r="AP19" s="60"/>
      <c r="AQ19" s="61"/>
      <c r="AR19" s="60"/>
      <c r="AS19" s="61"/>
      <c r="AT19" s="60"/>
      <c r="AU19" s="61"/>
      <c r="AV19" s="62"/>
      <c r="AW19" s="63"/>
      <c r="AX19" s="64"/>
      <c r="AY19" s="48" t="str">
        <f t="shared" si="2"/>
        <v/>
      </c>
      <c r="BF19" s="6"/>
      <c r="BG19" s="6"/>
      <c r="BH19" s="6"/>
      <c r="BI19" s="6"/>
      <c r="BJ19" s="6"/>
      <c r="BK19" s="6"/>
      <c r="BL19" s="6"/>
      <c r="BM19" s="6"/>
      <c r="BN19" s="6"/>
      <c r="BO19" s="6"/>
      <c r="BP19" s="49" t="str">
        <f t="shared" si="3"/>
        <v/>
      </c>
      <c r="BQ19" s="50" t="str">
        <f t="shared" si="4"/>
        <v/>
      </c>
      <c r="BR19" s="50" t="str">
        <f t="shared" si="5"/>
        <v/>
      </c>
      <c r="BS19" s="50" t="str">
        <f t="shared" si="6"/>
        <v/>
      </c>
      <c r="BT19" s="50" t="str">
        <f t="shared" si="7"/>
        <v/>
      </c>
      <c r="BU19" s="50" t="str">
        <f t="shared" si="8"/>
        <v/>
      </c>
      <c r="BV19" s="53"/>
      <c r="BW19" s="53"/>
      <c r="BX19" s="54">
        <f t="shared" si="9"/>
        <v>0</v>
      </c>
      <c r="BY19" s="54">
        <f t="shared" si="10"/>
        <v>0</v>
      </c>
      <c r="BZ19" s="54">
        <f t="shared" si="11"/>
        <v>0</v>
      </c>
      <c r="CA19" s="54">
        <f t="shared" si="12"/>
        <v>0</v>
      </c>
      <c r="CB19" s="54">
        <f t="shared" si="13"/>
        <v>0</v>
      </c>
      <c r="CC19" s="54" t="str">
        <f t="shared" si="14"/>
        <v/>
      </c>
      <c r="CD19" s="71"/>
      <c r="CY19" s="16"/>
      <c r="CZ19" s="16"/>
    </row>
    <row r="20" spans="1:104" s="15" customFormat="1" ht="11.25" x14ac:dyDescent="0.15">
      <c r="A20" s="55" t="s">
        <v>65</v>
      </c>
      <c r="B20" s="29">
        <f t="shared" si="15"/>
        <v>0</v>
      </c>
      <c r="C20" s="34"/>
      <c r="D20" s="56"/>
      <c r="E20" s="37"/>
      <c r="F20" s="37"/>
      <c r="G20" s="37"/>
      <c r="H20" s="59"/>
      <c r="I20" s="59"/>
      <c r="J20" s="59"/>
      <c r="K20" s="59"/>
      <c r="L20" s="59"/>
      <c r="M20" s="59"/>
      <c r="N20" s="59"/>
      <c r="O20" s="59"/>
      <c r="P20" s="59"/>
      <c r="Q20" s="59"/>
      <c r="R20" s="59"/>
      <c r="S20" s="59"/>
      <c r="T20" s="34"/>
      <c r="U20" s="35"/>
      <c r="V20" s="34"/>
      <c r="W20" s="35"/>
      <c r="X20" s="36">
        <f t="shared" si="0"/>
        <v>0</v>
      </c>
      <c r="Y20" s="34"/>
      <c r="Z20" s="37"/>
      <c r="AA20" s="35"/>
      <c r="AB20" s="38">
        <f t="shared" si="1"/>
        <v>0</v>
      </c>
      <c r="AC20" s="34"/>
      <c r="AD20" s="37"/>
      <c r="AE20" s="35"/>
      <c r="AF20" s="34">
        <v>0</v>
      </c>
      <c r="AG20" s="39">
        <v>0</v>
      </c>
      <c r="AH20" s="34"/>
      <c r="AI20" s="35"/>
      <c r="AJ20" s="39"/>
      <c r="AK20" s="40"/>
      <c r="AL20" s="35"/>
      <c r="AM20" s="40"/>
      <c r="AN20" s="35"/>
      <c r="AO20" s="42"/>
      <c r="AP20" s="60"/>
      <c r="AQ20" s="61"/>
      <c r="AR20" s="60"/>
      <c r="AS20" s="61"/>
      <c r="AT20" s="60"/>
      <c r="AU20" s="61"/>
      <c r="AV20" s="62"/>
      <c r="AW20" s="63"/>
      <c r="AX20" s="64"/>
      <c r="AY20" s="48" t="str">
        <f t="shared" si="2"/>
        <v/>
      </c>
      <c r="BF20" s="6"/>
      <c r="BG20" s="6"/>
      <c r="BH20" s="6"/>
      <c r="BI20" s="6"/>
      <c r="BJ20" s="6"/>
      <c r="BK20" s="6"/>
      <c r="BL20" s="6"/>
      <c r="BM20" s="6"/>
      <c r="BN20" s="6"/>
      <c r="BO20" s="6"/>
      <c r="BP20" s="49" t="str">
        <f t="shared" si="3"/>
        <v/>
      </c>
      <c r="BQ20" s="50" t="str">
        <f t="shared" si="4"/>
        <v/>
      </c>
      <c r="BR20" s="50" t="str">
        <f t="shared" si="5"/>
        <v/>
      </c>
      <c r="BS20" s="50" t="str">
        <f t="shared" si="6"/>
        <v/>
      </c>
      <c r="BT20" s="50" t="str">
        <f t="shared" si="7"/>
        <v/>
      </c>
      <c r="BU20" s="50" t="str">
        <f t="shared" si="8"/>
        <v/>
      </c>
      <c r="BV20" s="72" t="str">
        <f t="shared" si="16"/>
        <v/>
      </c>
      <c r="BW20" s="53"/>
      <c r="BX20" s="54">
        <f t="shared" si="9"/>
        <v>0</v>
      </c>
      <c r="BY20" s="54">
        <f t="shared" si="10"/>
        <v>0</v>
      </c>
      <c r="BZ20" s="54">
        <f t="shared" si="11"/>
        <v>0</v>
      </c>
      <c r="CA20" s="54">
        <f t="shared" si="12"/>
        <v>0</v>
      </c>
      <c r="CB20" s="54">
        <f t="shared" si="13"/>
        <v>0</v>
      </c>
      <c r="CC20" s="54" t="str">
        <f t="shared" si="14"/>
        <v/>
      </c>
      <c r="CD20" s="54">
        <f t="shared" si="17"/>
        <v>0</v>
      </c>
      <c r="CY20" s="16"/>
      <c r="CZ20" s="16"/>
    </row>
    <row r="21" spans="1:104" s="15" customFormat="1" ht="11.25" x14ac:dyDescent="0.15">
      <c r="A21" s="55" t="s">
        <v>66</v>
      </c>
      <c r="B21" s="29">
        <f t="shared" si="15"/>
        <v>0</v>
      </c>
      <c r="C21" s="34"/>
      <c r="D21" s="56"/>
      <c r="E21" s="37"/>
      <c r="F21" s="37"/>
      <c r="G21" s="37"/>
      <c r="H21" s="59"/>
      <c r="I21" s="59"/>
      <c r="J21" s="59"/>
      <c r="K21" s="59"/>
      <c r="L21" s="59"/>
      <c r="M21" s="59"/>
      <c r="N21" s="59"/>
      <c r="O21" s="59"/>
      <c r="P21" s="59"/>
      <c r="Q21" s="59"/>
      <c r="R21" s="59"/>
      <c r="S21" s="59"/>
      <c r="T21" s="34"/>
      <c r="U21" s="35"/>
      <c r="V21" s="34"/>
      <c r="W21" s="35"/>
      <c r="X21" s="36">
        <f t="shared" si="0"/>
        <v>0</v>
      </c>
      <c r="Y21" s="34"/>
      <c r="Z21" s="37"/>
      <c r="AA21" s="35"/>
      <c r="AB21" s="38">
        <f t="shared" si="1"/>
        <v>0</v>
      </c>
      <c r="AC21" s="34"/>
      <c r="AD21" s="37"/>
      <c r="AE21" s="35"/>
      <c r="AF21" s="69"/>
      <c r="AG21" s="73"/>
      <c r="AH21" s="34"/>
      <c r="AI21" s="35"/>
      <c r="AJ21" s="39"/>
      <c r="AK21" s="40"/>
      <c r="AL21" s="35"/>
      <c r="AM21" s="40"/>
      <c r="AN21" s="35"/>
      <c r="AO21" s="42"/>
      <c r="AP21" s="60"/>
      <c r="AQ21" s="61"/>
      <c r="AR21" s="60"/>
      <c r="AS21" s="61"/>
      <c r="AT21" s="60"/>
      <c r="AU21" s="61"/>
      <c r="AV21" s="62"/>
      <c r="AW21" s="63"/>
      <c r="AX21" s="64"/>
      <c r="AY21" s="48" t="str">
        <f t="shared" si="2"/>
        <v/>
      </c>
      <c r="BF21" s="6"/>
      <c r="BG21" s="6"/>
      <c r="BH21" s="6"/>
      <c r="BI21" s="6"/>
      <c r="BJ21" s="6"/>
      <c r="BK21" s="6"/>
      <c r="BL21" s="6"/>
      <c r="BM21" s="6"/>
      <c r="BN21" s="6"/>
      <c r="BO21" s="6"/>
      <c r="BP21" s="49" t="str">
        <f t="shared" si="3"/>
        <v/>
      </c>
      <c r="BQ21" s="50" t="str">
        <f t="shared" si="4"/>
        <v/>
      </c>
      <c r="BR21" s="50" t="str">
        <f t="shared" si="5"/>
        <v/>
      </c>
      <c r="BS21" s="50" t="str">
        <f t="shared" si="6"/>
        <v/>
      </c>
      <c r="BT21" s="50" t="str">
        <f t="shared" si="7"/>
        <v/>
      </c>
      <c r="BU21" s="50" t="str">
        <f t="shared" si="8"/>
        <v/>
      </c>
      <c r="BV21" s="53"/>
      <c r="BW21" s="53"/>
      <c r="BX21" s="54">
        <f t="shared" si="9"/>
        <v>0</v>
      </c>
      <c r="BY21" s="54">
        <f t="shared" si="10"/>
        <v>0</v>
      </c>
      <c r="BZ21" s="54">
        <f t="shared" si="11"/>
        <v>0</v>
      </c>
      <c r="CA21" s="54">
        <f t="shared" si="12"/>
        <v>0</v>
      </c>
      <c r="CB21" s="54">
        <f t="shared" si="13"/>
        <v>0</v>
      </c>
      <c r="CC21" s="54" t="str">
        <f t="shared" si="14"/>
        <v/>
      </c>
      <c r="CD21" s="71"/>
      <c r="CY21" s="16"/>
      <c r="CZ21" s="16"/>
    </row>
    <row r="22" spans="1:104" s="15" customFormat="1" ht="11.25" x14ac:dyDescent="0.15">
      <c r="A22" s="55" t="s">
        <v>67</v>
      </c>
      <c r="B22" s="29">
        <f t="shared" si="15"/>
        <v>31</v>
      </c>
      <c r="C22" s="34"/>
      <c r="D22" s="56"/>
      <c r="E22" s="37"/>
      <c r="F22" s="37"/>
      <c r="G22" s="37"/>
      <c r="H22" s="59"/>
      <c r="I22" s="59">
        <v>1</v>
      </c>
      <c r="J22" s="59"/>
      <c r="K22" s="59">
        <v>2</v>
      </c>
      <c r="L22" s="59">
        <v>1</v>
      </c>
      <c r="M22" s="59">
        <v>1</v>
      </c>
      <c r="N22" s="59">
        <v>1</v>
      </c>
      <c r="O22" s="59">
        <v>3</v>
      </c>
      <c r="P22" s="59">
        <v>4</v>
      </c>
      <c r="Q22" s="59">
        <v>6</v>
      </c>
      <c r="R22" s="59">
        <v>4</v>
      </c>
      <c r="S22" s="59">
        <v>8</v>
      </c>
      <c r="T22" s="34"/>
      <c r="U22" s="35">
        <v>31</v>
      </c>
      <c r="V22" s="34">
        <v>17</v>
      </c>
      <c r="W22" s="35">
        <v>14</v>
      </c>
      <c r="X22" s="36">
        <f t="shared" si="0"/>
        <v>0</v>
      </c>
      <c r="Y22" s="34"/>
      <c r="Z22" s="37"/>
      <c r="AA22" s="35"/>
      <c r="AB22" s="38">
        <f t="shared" si="1"/>
        <v>20</v>
      </c>
      <c r="AC22" s="34">
        <v>20</v>
      </c>
      <c r="AD22" s="37"/>
      <c r="AE22" s="35"/>
      <c r="AF22" s="34">
        <v>7</v>
      </c>
      <c r="AG22" s="39">
        <v>0</v>
      </c>
      <c r="AH22" s="34"/>
      <c r="AI22" s="35">
        <v>6</v>
      </c>
      <c r="AJ22" s="39">
        <v>39</v>
      </c>
      <c r="AK22" s="40"/>
      <c r="AL22" s="35"/>
      <c r="AM22" s="40"/>
      <c r="AN22" s="35">
        <v>18</v>
      </c>
      <c r="AO22" s="42"/>
      <c r="AP22" s="60"/>
      <c r="AQ22" s="61"/>
      <c r="AR22" s="60"/>
      <c r="AS22" s="61"/>
      <c r="AT22" s="60"/>
      <c r="AU22" s="61"/>
      <c r="AV22" s="62"/>
      <c r="AW22" s="63"/>
      <c r="AX22" s="64"/>
      <c r="AY22" s="48" t="str">
        <f t="shared" si="2"/>
        <v/>
      </c>
      <c r="BF22" s="6"/>
      <c r="BG22" s="6"/>
      <c r="BH22" s="6"/>
      <c r="BI22" s="6"/>
      <c r="BJ22" s="6"/>
      <c r="BK22" s="6"/>
      <c r="BL22" s="6"/>
      <c r="BM22" s="6"/>
      <c r="BN22" s="6"/>
      <c r="BO22" s="6"/>
      <c r="BP22" s="49" t="str">
        <f t="shared" si="3"/>
        <v/>
      </c>
      <c r="BQ22" s="50" t="str">
        <f t="shared" si="4"/>
        <v/>
      </c>
      <c r="BR22" s="50" t="str">
        <f t="shared" si="5"/>
        <v/>
      </c>
      <c r="BS22" s="50" t="str">
        <f t="shared" si="6"/>
        <v/>
      </c>
      <c r="BT22" s="50" t="str">
        <f t="shared" si="7"/>
        <v/>
      </c>
      <c r="BU22" s="50" t="str">
        <f t="shared" si="8"/>
        <v/>
      </c>
      <c r="BV22" s="72" t="str">
        <f t="shared" si="16"/>
        <v/>
      </c>
      <c r="BW22" s="53"/>
      <c r="BX22" s="54">
        <f t="shared" si="9"/>
        <v>0</v>
      </c>
      <c r="BY22" s="54">
        <f t="shared" si="10"/>
        <v>0</v>
      </c>
      <c r="BZ22" s="54">
        <f t="shared" si="11"/>
        <v>0</v>
      </c>
      <c r="CA22" s="54">
        <f t="shared" si="12"/>
        <v>0</v>
      </c>
      <c r="CB22" s="54">
        <f t="shared" si="13"/>
        <v>0</v>
      </c>
      <c r="CC22" s="54">
        <f t="shared" si="14"/>
        <v>0</v>
      </c>
      <c r="CD22" s="54">
        <f t="shared" si="17"/>
        <v>0</v>
      </c>
      <c r="CY22" s="16"/>
      <c r="CZ22" s="16"/>
    </row>
    <row r="23" spans="1:104" s="15" customFormat="1" ht="11.25" x14ac:dyDescent="0.15">
      <c r="A23" s="55" t="s">
        <v>68</v>
      </c>
      <c r="B23" s="29">
        <f t="shared" si="15"/>
        <v>0</v>
      </c>
      <c r="C23" s="34"/>
      <c r="D23" s="56"/>
      <c r="E23" s="37"/>
      <c r="F23" s="37"/>
      <c r="G23" s="37"/>
      <c r="H23" s="59"/>
      <c r="I23" s="59"/>
      <c r="J23" s="59"/>
      <c r="K23" s="59"/>
      <c r="L23" s="59"/>
      <c r="M23" s="59"/>
      <c r="N23" s="59"/>
      <c r="O23" s="59"/>
      <c r="P23" s="59"/>
      <c r="Q23" s="59"/>
      <c r="R23" s="59"/>
      <c r="S23" s="59"/>
      <c r="T23" s="34"/>
      <c r="U23" s="35"/>
      <c r="V23" s="34"/>
      <c r="W23" s="35"/>
      <c r="X23" s="36">
        <f t="shared" si="0"/>
        <v>0</v>
      </c>
      <c r="Y23" s="34"/>
      <c r="Z23" s="37"/>
      <c r="AA23" s="35"/>
      <c r="AB23" s="38">
        <f t="shared" si="1"/>
        <v>0</v>
      </c>
      <c r="AC23" s="34"/>
      <c r="AD23" s="37"/>
      <c r="AE23" s="35"/>
      <c r="AF23" s="69"/>
      <c r="AG23" s="73"/>
      <c r="AH23" s="34"/>
      <c r="AI23" s="35"/>
      <c r="AJ23" s="39"/>
      <c r="AK23" s="40"/>
      <c r="AL23" s="35"/>
      <c r="AM23" s="40"/>
      <c r="AN23" s="35"/>
      <c r="AO23" s="42"/>
      <c r="AP23" s="60"/>
      <c r="AQ23" s="61"/>
      <c r="AR23" s="60"/>
      <c r="AS23" s="61"/>
      <c r="AT23" s="60"/>
      <c r="AU23" s="61"/>
      <c r="AV23" s="62"/>
      <c r="AW23" s="63"/>
      <c r="AX23" s="64"/>
      <c r="AY23" s="48" t="str">
        <f t="shared" si="2"/>
        <v/>
      </c>
      <c r="BF23" s="6"/>
      <c r="BG23" s="6"/>
      <c r="BH23" s="6"/>
      <c r="BI23" s="6"/>
      <c r="BJ23" s="6"/>
      <c r="BK23" s="6"/>
      <c r="BL23" s="6"/>
      <c r="BM23" s="6"/>
      <c r="BN23" s="6"/>
      <c r="BO23" s="6"/>
      <c r="BP23" s="49" t="str">
        <f t="shared" si="3"/>
        <v/>
      </c>
      <c r="BQ23" s="50" t="str">
        <f t="shared" si="4"/>
        <v/>
      </c>
      <c r="BR23" s="50" t="str">
        <f t="shared" si="5"/>
        <v/>
      </c>
      <c r="BS23" s="50" t="str">
        <f t="shared" si="6"/>
        <v/>
      </c>
      <c r="BT23" s="50" t="str">
        <f t="shared" si="7"/>
        <v/>
      </c>
      <c r="BU23" s="50" t="str">
        <f t="shared" si="8"/>
        <v/>
      </c>
      <c r="BV23" s="53"/>
      <c r="BW23" s="53"/>
      <c r="BX23" s="54">
        <f t="shared" si="9"/>
        <v>0</v>
      </c>
      <c r="BY23" s="54">
        <f t="shared" si="10"/>
        <v>0</v>
      </c>
      <c r="BZ23" s="54">
        <f t="shared" si="11"/>
        <v>0</v>
      </c>
      <c r="CA23" s="54">
        <f t="shared" si="12"/>
        <v>0</v>
      </c>
      <c r="CB23" s="54">
        <f t="shared" si="13"/>
        <v>0</v>
      </c>
      <c r="CC23" s="54" t="str">
        <f t="shared" si="14"/>
        <v/>
      </c>
      <c r="CD23" s="71"/>
      <c r="CY23" s="16"/>
      <c r="CZ23" s="16"/>
    </row>
    <row r="24" spans="1:104" s="15" customFormat="1" ht="11.25" x14ac:dyDescent="0.15">
      <c r="A24" s="55" t="s">
        <v>69</v>
      </c>
      <c r="B24" s="29">
        <f t="shared" si="15"/>
        <v>0</v>
      </c>
      <c r="C24" s="34"/>
      <c r="D24" s="56"/>
      <c r="E24" s="37"/>
      <c r="F24" s="37"/>
      <c r="G24" s="37"/>
      <c r="H24" s="59"/>
      <c r="I24" s="59"/>
      <c r="J24" s="59"/>
      <c r="K24" s="59"/>
      <c r="L24" s="59"/>
      <c r="M24" s="59"/>
      <c r="N24" s="59"/>
      <c r="O24" s="59"/>
      <c r="P24" s="59"/>
      <c r="Q24" s="59"/>
      <c r="R24" s="59"/>
      <c r="S24" s="59"/>
      <c r="T24" s="34"/>
      <c r="U24" s="35"/>
      <c r="V24" s="34"/>
      <c r="W24" s="35"/>
      <c r="X24" s="36">
        <f t="shared" si="0"/>
        <v>0</v>
      </c>
      <c r="Y24" s="34"/>
      <c r="Z24" s="37"/>
      <c r="AA24" s="35"/>
      <c r="AB24" s="38">
        <f t="shared" si="1"/>
        <v>0</v>
      </c>
      <c r="AC24" s="34"/>
      <c r="AD24" s="37"/>
      <c r="AE24" s="35"/>
      <c r="AF24" s="34"/>
      <c r="AG24" s="39"/>
      <c r="AH24" s="34"/>
      <c r="AI24" s="35"/>
      <c r="AJ24" s="39"/>
      <c r="AK24" s="40"/>
      <c r="AL24" s="35"/>
      <c r="AM24" s="40"/>
      <c r="AN24" s="35"/>
      <c r="AO24" s="42"/>
      <c r="AP24" s="60"/>
      <c r="AQ24" s="61"/>
      <c r="AR24" s="60"/>
      <c r="AS24" s="61"/>
      <c r="AT24" s="60"/>
      <c r="AU24" s="61"/>
      <c r="AV24" s="62"/>
      <c r="AW24" s="63"/>
      <c r="AX24" s="64"/>
      <c r="AY24" s="48" t="str">
        <f t="shared" si="2"/>
        <v/>
      </c>
      <c r="BF24" s="6"/>
      <c r="BG24" s="6"/>
      <c r="BH24" s="6"/>
      <c r="BI24" s="6"/>
      <c r="BJ24" s="6"/>
      <c r="BK24" s="6"/>
      <c r="BL24" s="6"/>
      <c r="BM24" s="6"/>
      <c r="BN24" s="6"/>
      <c r="BO24" s="6"/>
      <c r="BP24" s="49" t="str">
        <f t="shared" si="3"/>
        <v/>
      </c>
      <c r="BQ24" s="50" t="str">
        <f t="shared" si="4"/>
        <v/>
      </c>
      <c r="BR24" s="50" t="str">
        <f t="shared" si="5"/>
        <v/>
      </c>
      <c r="BS24" s="50" t="str">
        <f t="shared" si="6"/>
        <v/>
      </c>
      <c r="BT24" s="50" t="str">
        <f t="shared" si="7"/>
        <v/>
      </c>
      <c r="BU24" s="50" t="str">
        <f t="shared" si="8"/>
        <v/>
      </c>
      <c r="BV24" s="72" t="str">
        <f t="shared" si="16"/>
        <v/>
      </c>
      <c r="BW24" s="53"/>
      <c r="BX24" s="54">
        <f t="shared" si="9"/>
        <v>0</v>
      </c>
      <c r="BY24" s="54">
        <f t="shared" si="10"/>
        <v>0</v>
      </c>
      <c r="BZ24" s="54">
        <f t="shared" si="11"/>
        <v>0</v>
      </c>
      <c r="CA24" s="54">
        <f t="shared" si="12"/>
        <v>0</v>
      </c>
      <c r="CB24" s="54">
        <f t="shared" si="13"/>
        <v>0</v>
      </c>
      <c r="CC24" s="54" t="str">
        <f t="shared" si="14"/>
        <v/>
      </c>
      <c r="CD24" s="54">
        <f t="shared" si="17"/>
        <v>0</v>
      </c>
      <c r="CY24" s="16"/>
      <c r="CZ24" s="16"/>
    </row>
    <row r="25" spans="1:104" s="15" customFormat="1" ht="11.25" x14ac:dyDescent="0.15">
      <c r="A25" s="55" t="s">
        <v>70</v>
      </c>
      <c r="B25" s="29">
        <f t="shared" si="15"/>
        <v>0</v>
      </c>
      <c r="C25" s="34"/>
      <c r="D25" s="56"/>
      <c r="E25" s="37"/>
      <c r="F25" s="37"/>
      <c r="G25" s="37"/>
      <c r="H25" s="59"/>
      <c r="I25" s="59"/>
      <c r="J25" s="59"/>
      <c r="K25" s="59"/>
      <c r="L25" s="59"/>
      <c r="M25" s="59"/>
      <c r="N25" s="59"/>
      <c r="O25" s="59"/>
      <c r="P25" s="59"/>
      <c r="Q25" s="59"/>
      <c r="R25" s="59"/>
      <c r="S25" s="59"/>
      <c r="T25" s="34"/>
      <c r="U25" s="35"/>
      <c r="V25" s="34"/>
      <c r="W25" s="35"/>
      <c r="X25" s="36">
        <f t="shared" si="0"/>
        <v>0</v>
      </c>
      <c r="Y25" s="34"/>
      <c r="Z25" s="37"/>
      <c r="AA25" s="35"/>
      <c r="AB25" s="38">
        <f t="shared" si="1"/>
        <v>0</v>
      </c>
      <c r="AC25" s="34"/>
      <c r="AD25" s="37"/>
      <c r="AE25" s="35"/>
      <c r="AF25" s="34"/>
      <c r="AG25" s="39"/>
      <c r="AH25" s="34"/>
      <c r="AI25" s="35"/>
      <c r="AJ25" s="39"/>
      <c r="AK25" s="40"/>
      <c r="AL25" s="35"/>
      <c r="AM25" s="40"/>
      <c r="AN25" s="35"/>
      <c r="AO25" s="42"/>
      <c r="AP25" s="60"/>
      <c r="AQ25" s="61"/>
      <c r="AR25" s="60"/>
      <c r="AS25" s="61"/>
      <c r="AT25" s="60"/>
      <c r="AU25" s="61"/>
      <c r="AV25" s="62"/>
      <c r="AW25" s="63"/>
      <c r="AX25" s="64"/>
      <c r="AY25" s="48" t="str">
        <f t="shared" si="2"/>
        <v/>
      </c>
      <c r="BF25" s="6"/>
      <c r="BG25" s="6"/>
      <c r="BH25" s="6"/>
      <c r="BI25" s="6"/>
      <c r="BJ25" s="6"/>
      <c r="BK25" s="6"/>
      <c r="BL25" s="6"/>
      <c r="BM25" s="6"/>
      <c r="BN25" s="6"/>
      <c r="BO25" s="6"/>
      <c r="BP25" s="49" t="str">
        <f t="shared" si="3"/>
        <v/>
      </c>
      <c r="BQ25" s="50" t="str">
        <f t="shared" si="4"/>
        <v/>
      </c>
      <c r="BR25" s="50" t="str">
        <f t="shared" si="5"/>
        <v/>
      </c>
      <c r="BS25" s="50" t="str">
        <f t="shared" si="6"/>
        <v/>
      </c>
      <c r="BT25" s="50" t="str">
        <f t="shared" si="7"/>
        <v/>
      </c>
      <c r="BU25" s="50" t="str">
        <f t="shared" si="8"/>
        <v/>
      </c>
      <c r="BV25" s="72" t="str">
        <f t="shared" si="16"/>
        <v/>
      </c>
      <c r="BW25" s="53"/>
      <c r="BX25" s="54">
        <f t="shared" si="9"/>
        <v>0</v>
      </c>
      <c r="BY25" s="54">
        <f t="shared" si="10"/>
        <v>0</v>
      </c>
      <c r="BZ25" s="54">
        <f t="shared" si="11"/>
        <v>0</v>
      </c>
      <c r="CA25" s="54">
        <f t="shared" si="12"/>
        <v>0</v>
      </c>
      <c r="CB25" s="54">
        <f t="shared" si="13"/>
        <v>0</v>
      </c>
      <c r="CC25" s="54" t="str">
        <f t="shared" si="14"/>
        <v/>
      </c>
      <c r="CD25" s="54">
        <f t="shared" si="17"/>
        <v>0</v>
      </c>
      <c r="CY25" s="16"/>
      <c r="CZ25" s="16"/>
    </row>
    <row r="26" spans="1:104" s="15" customFormat="1" ht="21" x14ac:dyDescent="0.15">
      <c r="A26" s="74" t="s">
        <v>71</v>
      </c>
      <c r="B26" s="29">
        <f t="shared" si="15"/>
        <v>12</v>
      </c>
      <c r="C26" s="34"/>
      <c r="D26" s="56"/>
      <c r="E26" s="37"/>
      <c r="F26" s="37"/>
      <c r="G26" s="37">
        <v>5</v>
      </c>
      <c r="H26" s="59">
        <v>2</v>
      </c>
      <c r="I26" s="59">
        <v>1</v>
      </c>
      <c r="J26" s="59"/>
      <c r="K26" s="59">
        <v>1</v>
      </c>
      <c r="L26" s="59"/>
      <c r="M26" s="59"/>
      <c r="N26" s="59">
        <v>2</v>
      </c>
      <c r="O26" s="59"/>
      <c r="P26" s="59"/>
      <c r="Q26" s="59">
        <v>1</v>
      </c>
      <c r="R26" s="59"/>
      <c r="S26" s="59"/>
      <c r="T26" s="34">
        <v>0</v>
      </c>
      <c r="U26" s="35">
        <v>12</v>
      </c>
      <c r="V26" s="34"/>
      <c r="W26" s="35">
        <v>12</v>
      </c>
      <c r="X26" s="36">
        <f t="shared" si="0"/>
        <v>0</v>
      </c>
      <c r="Y26" s="34"/>
      <c r="Z26" s="37"/>
      <c r="AA26" s="35"/>
      <c r="AB26" s="38">
        <f t="shared" si="1"/>
        <v>6</v>
      </c>
      <c r="AC26" s="34">
        <v>6</v>
      </c>
      <c r="AD26" s="37"/>
      <c r="AE26" s="35"/>
      <c r="AF26" s="34">
        <v>6</v>
      </c>
      <c r="AG26" s="39">
        <v>0</v>
      </c>
      <c r="AH26" s="34"/>
      <c r="AI26" s="35">
        <v>7</v>
      </c>
      <c r="AJ26" s="39"/>
      <c r="AK26" s="40"/>
      <c r="AL26" s="35"/>
      <c r="AM26" s="40"/>
      <c r="AN26" s="35">
        <v>3</v>
      </c>
      <c r="AO26" s="42"/>
      <c r="AP26" s="60"/>
      <c r="AQ26" s="61"/>
      <c r="AR26" s="60"/>
      <c r="AS26" s="61"/>
      <c r="AT26" s="60"/>
      <c r="AU26" s="61"/>
      <c r="AV26" s="62"/>
      <c r="AW26" s="63"/>
      <c r="AX26" s="64"/>
      <c r="AY26" s="48" t="str">
        <f t="shared" si="2"/>
        <v/>
      </c>
      <c r="BF26" s="6"/>
      <c r="BG26" s="6"/>
      <c r="BH26" s="6"/>
      <c r="BI26" s="6"/>
      <c r="BJ26" s="6"/>
      <c r="BK26" s="6"/>
      <c r="BL26" s="6"/>
      <c r="BM26" s="6"/>
      <c r="BN26" s="6"/>
      <c r="BO26" s="6"/>
      <c r="BP26" s="49" t="str">
        <f t="shared" si="3"/>
        <v/>
      </c>
      <c r="BQ26" s="50" t="str">
        <f t="shared" si="4"/>
        <v/>
      </c>
      <c r="BR26" s="50" t="str">
        <f t="shared" si="5"/>
        <v/>
      </c>
      <c r="BS26" s="50" t="str">
        <f t="shared" si="6"/>
        <v/>
      </c>
      <c r="BT26" s="50" t="str">
        <f t="shared" si="7"/>
        <v/>
      </c>
      <c r="BU26" s="50" t="str">
        <f t="shared" si="8"/>
        <v/>
      </c>
      <c r="BV26" s="72" t="str">
        <f t="shared" si="16"/>
        <v/>
      </c>
      <c r="BW26" s="53"/>
      <c r="BX26" s="54">
        <f t="shared" si="9"/>
        <v>0</v>
      </c>
      <c r="BY26" s="54">
        <f t="shared" si="10"/>
        <v>0</v>
      </c>
      <c r="BZ26" s="54">
        <f t="shared" si="11"/>
        <v>0</v>
      </c>
      <c r="CA26" s="54">
        <f t="shared" si="12"/>
        <v>0</v>
      </c>
      <c r="CB26" s="54">
        <f t="shared" si="13"/>
        <v>0</v>
      </c>
      <c r="CC26" s="54">
        <f t="shared" si="14"/>
        <v>0</v>
      </c>
      <c r="CD26" s="54">
        <f t="shared" si="17"/>
        <v>0</v>
      </c>
      <c r="CY26" s="16"/>
      <c r="CZ26" s="16"/>
    </row>
    <row r="27" spans="1:104" s="15" customFormat="1" ht="11.25" x14ac:dyDescent="0.15">
      <c r="A27" s="55" t="s">
        <v>72</v>
      </c>
      <c r="B27" s="29">
        <f t="shared" si="15"/>
        <v>0</v>
      </c>
      <c r="C27" s="34"/>
      <c r="D27" s="56"/>
      <c r="E27" s="37"/>
      <c r="F27" s="37"/>
      <c r="G27" s="37"/>
      <c r="H27" s="59"/>
      <c r="I27" s="59"/>
      <c r="J27" s="59"/>
      <c r="K27" s="59"/>
      <c r="L27" s="59"/>
      <c r="M27" s="59"/>
      <c r="N27" s="59"/>
      <c r="O27" s="59"/>
      <c r="P27" s="59"/>
      <c r="Q27" s="59"/>
      <c r="R27" s="59"/>
      <c r="S27" s="59"/>
      <c r="T27" s="34"/>
      <c r="U27" s="35"/>
      <c r="V27" s="34"/>
      <c r="W27" s="35"/>
      <c r="X27" s="36">
        <f t="shared" si="0"/>
        <v>0</v>
      </c>
      <c r="Y27" s="34"/>
      <c r="Z27" s="37"/>
      <c r="AA27" s="35"/>
      <c r="AB27" s="38">
        <f t="shared" si="1"/>
        <v>0</v>
      </c>
      <c r="AC27" s="34"/>
      <c r="AD27" s="37"/>
      <c r="AE27" s="35"/>
      <c r="AF27" s="34"/>
      <c r="AG27" s="39"/>
      <c r="AH27" s="34"/>
      <c r="AI27" s="35"/>
      <c r="AJ27" s="39"/>
      <c r="AK27" s="40"/>
      <c r="AL27" s="35"/>
      <c r="AM27" s="40"/>
      <c r="AN27" s="35"/>
      <c r="AO27" s="42"/>
      <c r="AP27" s="60"/>
      <c r="AQ27" s="61"/>
      <c r="AR27" s="60"/>
      <c r="AS27" s="61"/>
      <c r="AT27" s="60"/>
      <c r="AU27" s="61"/>
      <c r="AV27" s="62"/>
      <c r="AW27" s="63"/>
      <c r="AX27" s="64"/>
      <c r="AY27" s="48" t="str">
        <f t="shared" si="2"/>
        <v/>
      </c>
      <c r="BB27" s="75"/>
      <c r="BF27" s="6"/>
      <c r="BG27" s="6"/>
      <c r="BH27" s="6"/>
      <c r="BI27" s="6"/>
      <c r="BJ27" s="6"/>
      <c r="BK27" s="6"/>
      <c r="BL27" s="6"/>
      <c r="BM27" s="6"/>
      <c r="BN27" s="6"/>
      <c r="BO27" s="6"/>
      <c r="BP27" s="49" t="str">
        <f t="shared" si="3"/>
        <v/>
      </c>
      <c r="BQ27" s="50" t="str">
        <f t="shared" si="4"/>
        <v/>
      </c>
      <c r="BR27" s="50" t="str">
        <f t="shared" si="5"/>
        <v/>
      </c>
      <c r="BS27" s="50" t="str">
        <f t="shared" si="6"/>
        <v/>
      </c>
      <c r="BT27" s="50" t="str">
        <f t="shared" si="7"/>
        <v/>
      </c>
      <c r="BU27" s="50" t="str">
        <f t="shared" si="8"/>
        <v/>
      </c>
      <c r="BV27" s="72" t="str">
        <f t="shared" si="16"/>
        <v/>
      </c>
      <c r="BW27" s="53"/>
      <c r="BX27" s="54">
        <f t="shared" si="9"/>
        <v>0</v>
      </c>
      <c r="BY27" s="54">
        <f t="shared" si="10"/>
        <v>0</v>
      </c>
      <c r="BZ27" s="54">
        <f t="shared" si="11"/>
        <v>0</v>
      </c>
      <c r="CA27" s="54">
        <f t="shared" si="12"/>
        <v>0</v>
      </c>
      <c r="CB27" s="54">
        <f t="shared" si="13"/>
        <v>0</v>
      </c>
      <c r="CC27" s="54" t="str">
        <f t="shared" si="14"/>
        <v/>
      </c>
      <c r="CD27" s="54">
        <f t="shared" si="17"/>
        <v>0</v>
      </c>
      <c r="CY27" s="16"/>
      <c r="CZ27" s="16"/>
    </row>
    <row r="28" spans="1:104" s="15" customFormat="1" ht="11.25" x14ac:dyDescent="0.15">
      <c r="A28" s="55" t="s">
        <v>73</v>
      </c>
      <c r="B28" s="29">
        <f>SUM(O28:S28)</f>
        <v>0</v>
      </c>
      <c r="C28" s="69"/>
      <c r="D28" s="65"/>
      <c r="E28" s="66"/>
      <c r="F28" s="66"/>
      <c r="G28" s="66"/>
      <c r="H28" s="67"/>
      <c r="I28" s="67"/>
      <c r="J28" s="67"/>
      <c r="K28" s="67"/>
      <c r="L28" s="67"/>
      <c r="M28" s="67"/>
      <c r="N28" s="67"/>
      <c r="O28" s="59"/>
      <c r="P28" s="59"/>
      <c r="Q28" s="59"/>
      <c r="R28" s="59"/>
      <c r="S28" s="59"/>
      <c r="T28" s="69"/>
      <c r="U28" s="35"/>
      <c r="V28" s="34"/>
      <c r="W28" s="35"/>
      <c r="X28" s="76"/>
      <c r="Y28" s="69"/>
      <c r="Z28" s="66"/>
      <c r="AA28" s="68"/>
      <c r="AB28" s="38">
        <f t="shared" si="1"/>
        <v>0</v>
      </c>
      <c r="AC28" s="34"/>
      <c r="AD28" s="37"/>
      <c r="AE28" s="35"/>
      <c r="AF28" s="34"/>
      <c r="AG28" s="39"/>
      <c r="AH28" s="69"/>
      <c r="AI28" s="35"/>
      <c r="AJ28" s="39"/>
      <c r="AK28" s="76"/>
      <c r="AL28" s="35"/>
      <c r="AM28" s="76"/>
      <c r="AN28" s="35"/>
      <c r="AO28" s="42"/>
      <c r="AP28" s="60"/>
      <c r="AQ28" s="61"/>
      <c r="AR28" s="60"/>
      <c r="AS28" s="61"/>
      <c r="AT28" s="60"/>
      <c r="AU28" s="61"/>
      <c r="AV28" s="62"/>
      <c r="AW28" s="77"/>
      <c r="AX28" s="64"/>
      <c r="AY28" s="48" t="str">
        <f t="shared" si="2"/>
        <v/>
      </c>
      <c r="BF28" s="6"/>
      <c r="BG28" s="6"/>
      <c r="BH28" s="6"/>
      <c r="BI28" s="6"/>
      <c r="BJ28" s="6"/>
      <c r="BK28" s="6"/>
      <c r="BL28" s="6"/>
      <c r="BM28" s="6"/>
      <c r="BN28" s="6"/>
      <c r="BO28" s="6"/>
      <c r="BP28" s="49" t="str">
        <f t="shared" si="3"/>
        <v/>
      </c>
      <c r="BQ28" s="50" t="str">
        <f t="shared" si="4"/>
        <v/>
      </c>
      <c r="BR28" s="50" t="str">
        <f t="shared" si="5"/>
        <v/>
      </c>
      <c r="BS28" s="50" t="str">
        <f t="shared" si="6"/>
        <v/>
      </c>
      <c r="BT28" s="50" t="str">
        <f t="shared" si="7"/>
        <v/>
      </c>
      <c r="BU28" s="50" t="str">
        <f t="shared" si="8"/>
        <v/>
      </c>
      <c r="BV28" s="72" t="str">
        <f t="shared" si="16"/>
        <v/>
      </c>
      <c r="BW28" s="53"/>
      <c r="BX28" s="54">
        <f t="shared" si="9"/>
        <v>0</v>
      </c>
      <c r="BY28" s="54">
        <f t="shared" si="10"/>
        <v>0</v>
      </c>
      <c r="BZ28" s="54">
        <f t="shared" si="11"/>
        <v>0</v>
      </c>
      <c r="CA28" s="54">
        <f t="shared" si="12"/>
        <v>0</v>
      </c>
      <c r="CB28" s="54">
        <f t="shared" si="13"/>
        <v>0</v>
      </c>
      <c r="CC28" s="54" t="str">
        <f t="shared" si="14"/>
        <v/>
      </c>
      <c r="CD28" s="54">
        <f t="shared" si="17"/>
        <v>0</v>
      </c>
      <c r="CY28" s="16"/>
      <c r="CZ28" s="16"/>
    </row>
    <row r="29" spans="1:104" s="15" customFormat="1" ht="11.25" x14ac:dyDescent="0.15">
      <c r="A29" s="55" t="s">
        <v>74</v>
      </c>
      <c r="B29" s="29">
        <f t="shared" si="15"/>
        <v>0</v>
      </c>
      <c r="C29" s="34"/>
      <c r="D29" s="56"/>
      <c r="E29" s="37"/>
      <c r="F29" s="37"/>
      <c r="G29" s="37"/>
      <c r="H29" s="59"/>
      <c r="I29" s="59"/>
      <c r="J29" s="59"/>
      <c r="K29" s="59"/>
      <c r="L29" s="59"/>
      <c r="M29" s="59"/>
      <c r="N29" s="59"/>
      <c r="O29" s="59"/>
      <c r="P29" s="59"/>
      <c r="Q29" s="59"/>
      <c r="R29" s="59"/>
      <c r="S29" s="59"/>
      <c r="T29" s="34"/>
      <c r="U29" s="35"/>
      <c r="V29" s="34"/>
      <c r="W29" s="35"/>
      <c r="X29" s="36">
        <f t="shared" si="0"/>
        <v>0</v>
      </c>
      <c r="Y29" s="34"/>
      <c r="Z29" s="37"/>
      <c r="AA29" s="35"/>
      <c r="AB29" s="38">
        <f t="shared" si="1"/>
        <v>0</v>
      </c>
      <c r="AC29" s="34"/>
      <c r="AD29" s="37"/>
      <c r="AE29" s="35"/>
      <c r="AF29" s="34"/>
      <c r="AG29" s="39"/>
      <c r="AH29" s="34"/>
      <c r="AI29" s="35"/>
      <c r="AJ29" s="39"/>
      <c r="AK29" s="40"/>
      <c r="AL29" s="35"/>
      <c r="AM29" s="40"/>
      <c r="AN29" s="35"/>
      <c r="AO29" s="42"/>
      <c r="AP29" s="60"/>
      <c r="AQ29" s="61"/>
      <c r="AR29" s="60"/>
      <c r="AS29" s="61"/>
      <c r="AT29" s="60"/>
      <c r="AU29" s="61"/>
      <c r="AV29" s="62"/>
      <c r="AW29" s="63"/>
      <c r="AX29" s="64"/>
      <c r="AY29" s="48" t="str">
        <f t="shared" si="2"/>
        <v/>
      </c>
      <c r="BF29" s="6"/>
      <c r="BG29" s="6"/>
      <c r="BH29" s="6"/>
      <c r="BI29" s="6"/>
      <c r="BJ29" s="6"/>
      <c r="BK29" s="6"/>
      <c r="BL29" s="6"/>
      <c r="BM29" s="6"/>
      <c r="BN29" s="6"/>
      <c r="BO29" s="6"/>
      <c r="BP29" s="49" t="str">
        <f t="shared" si="3"/>
        <v/>
      </c>
      <c r="BQ29" s="50" t="str">
        <f t="shared" si="4"/>
        <v/>
      </c>
      <c r="BR29" s="50" t="str">
        <f t="shared" si="5"/>
        <v/>
      </c>
      <c r="BS29" s="50" t="str">
        <f t="shared" si="6"/>
        <v/>
      </c>
      <c r="BT29" s="50" t="str">
        <f t="shared" si="7"/>
        <v/>
      </c>
      <c r="BU29" s="50" t="str">
        <f t="shared" si="8"/>
        <v/>
      </c>
      <c r="BV29" s="72" t="str">
        <f t="shared" si="16"/>
        <v/>
      </c>
      <c r="BW29" s="53"/>
      <c r="BX29" s="54">
        <f t="shared" si="9"/>
        <v>0</v>
      </c>
      <c r="BY29" s="54">
        <f t="shared" si="10"/>
        <v>0</v>
      </c>
      <c r="BZ29" s="54">
        <f t="shared" si="11"/>
        <v>0</v>
      </c>
      <c r="CA29" s="54">
        <f t="shared" si="12"/>
        <v>0</v>
      </c>
      <c r="CB29" s="54">
        <f t="shared" si="13"/>
        <v>0</v>
      </c>
      <c r="CC29" s="54" t="str">
        <f t="shared" si="14"/>
        <v/>
      </c>
      <c r="CD29" s="54">
        <f t="shared" si="17"/>
        <v>0</v>
      </c>
      <c r="CY29" s="16"/>
      <c r="CZ29" s="16"/>
    </row>
    <row r="30" spans="1:104" s="15" customFormat="1" ht="11.25" x14ac:dyDescent="0.15">
      <c r="A30" s="55" t="s">
        <v>75</v>
      </c>
      <c r="B30" s="29">
        <f t="shared" si="15"/>
        <v>387</v>
      </c>
      <c r="C30" s="34">
        <v>36</v>
      </c>
      <c r="D30" s="56">
        <v>76</v>
      </c>
      <c r="E30" s="37">
        <v>76</v>
      </c>
      <c r="F30" s="37">
        <v>19</v>
      </c>
      <c r="G30" s="37">
        <v>7</v>
      </c>
      <c r="H30" s="59">
        <v>3</v>
      </c>
      <c r="I30" s="59">
        <v>3</v>
      </c>
      <c r="J30" s="59">
        <v>8</v>
      </c>
      <c r="K30" s="59">
        <v>12</v>
      </c>
      <c r="L30" s="59">
        <v>8</v>
      </c>
      <c r="M30" s="59">
        <v>15</v>
      </c>
      <c r="N30" s="59">
        <v>16</v>
      </c>
      <c r="O30" s="59">
        <v>24</v>
      </c>
      <c r="P30" s="59">
        <v>21</v>
      </c>
      <c r="Q30" s="59">
        <v>22</v>
      </c>
      <c r="R30" s="59">
        <v>16</v>
      </c>
      <c r="S30" s="59">
        <v>25</v>
      </c>
      <c r="T30" s="34">
        <v>188</v>
      </c>
      <c r="U30" s="35">
        <v>199</v>
      </c>
      <c r="V30" s="34">
        <v>225</v>
      </c>
      <c r="W30" s="35">
        <v>162</v>
      </c>
      <c r="X30" s="36">
        <f t="shared" si="0"/>
        <v>75</v>
      </c>
      <c r="Y30" s="34">
        <v>75</v>
      </c>
      <c r="Z30" s="37"/>
      <c r="AA30" s="35"/>
      <c r="AB30" s="38">
        <f t="shared" si="1"/>
        <v>145</v>
      </c>
      <c r="AC30" s="34">
        <v>145</v>
      </c>
      <c r="AD30" s="37"/>
      <c r="AE30" s="35"/>
      <c r="AF30" s="34">
        <v>65</v>
      </c>
      <c r="AG30" s="39">
        <v>0</v>
      </c>
      <c r="AH30" s="34">
        <v>32</v>
      </c>
      <c r="AI30" s="35">
        <v>85</v>
      </c>
      <c r="AJ30" s="39">
        <v>136</v>
      </c>
      <c r="AK30" s="40">
        <v>15</v>
      </c>
      <c r="AL30" s="35">
        <v>14</v>
      </c>
      <c r="AM30" s="40">
        <v>3</v>
      </c>
      <c r="AN30" s="35">
        <v>34</v>
      </c>
      <c r="AO30" s="42"/>
      <c r="AP30" s="60">
        <v>81</v>
      </c>
      <c r="AQ30" s="61"/>
      <c r="AR30" s="60"/>
      <c r="AS30" s="61"/>
      <c r="AT30" s="60"/>
      <c r="AU30" s="61"/>
      <c r="AV30" s="62"/>
      <c r="AW30" s="63"/>
      <c r="AX30" s="64"/>
      <c r="AY30" s="48" t="str">
        <f t="shared" si="2"/>
        <v/>
      </c>
      <c r="BF30" s="6"/>
      <c r="BG30" s="6"/>
      <c r="BH30" s="6"/>
      <c r="BI30" s="6"/>
      <c r="BJ30" s="6"/>
      <c r="BK30" s="6"/>
      <c r="BL30" s="6"/>
      <c r="BM30" s="6"/>
      <c r="BN30" s="6"/>
      <c r="BO30" s="6"/>
      <c r="BP30" s="49" t="str">
        <f t="shared" si="3"/>
        <v/>
      </c>
      <c r="BQ30" s="50" t="str">
        <f t="shared" si="4"/>
        <v/>
      </c>
      <c r="BR30" s="50" t="str">
        <f t="shared" si="5"/>
        <v/>
      </c>
      <c r="BS30" s="50" t="str">
        <f t="shared" si="6"/>
        <v/>
      </c>
      <c r="BT30" s="50" t="str">
        <f t="shared" si="7"/>
        <v/>
      </c>
      <c r="BU30" s="50" t="str">
        <f t="shared" si="8"/>
        <v/>
      </c>
      <c r="BV30" s="72" t="str">
        <f t="shared" si="16"/>
        <v/>
      </c>
      <c r="BW30" s="53"/>
      <c r="BX30" s="54">
        <f t="shared" si="9"/>
        <v>0</v>
      </c>
      <c r="BY30" s="54">
        <f t="shared" si="10"/>
        <v>0</v>
      </c>
      <c r="BZ30" s="54">
        <f t="shared" si="11"/>
        <v>0</v>
      </c>
      <c r="CA30" s="54">
        <f t="shared" si="12"/>
        <v>0</v>
      </c>
      <c r="CB30" s="54">
        <f t="shared" si="13"/>
        <v>0</v>
      </c>
      <c r="CC30" s="54">
        <f t="shared" si="14"/>
        <v>0</v>
      </c>
      <c r="CD30" s="54">
        <f t="shared" si="17"/>
        <v>0</v>
      </c>
      <c r="CY30" s="16"/>
      <c r="CZ30" s="16"/>
    </row>
    <row r="31" spans="1:104" s="15" customFormat="1" ht="11.25" x14ac:dyDescent="0.15">
      <c r="A31" s="55" t="s">
        <v>76</v>
      </c>
      <c r="B31" s="29">
        <f t="shared" si="15"/>
        <v>0</v>
      </c>
      <c r="C31" s="34"/>
      <c r="D31" s="56"/>
      <c r="E31" s="37"/>
      <c r="F31" s="37"/>
      <c r="G31" s="37"/>
      <c r="H31" s="59"/>
      <c r="I31" s="59"/>
      <c r="J31" s="59"/>
      <c r="K31" s="59"/>
      <c r="L31" s="59"/>
      <c r="M31" s="59"/>
      <c r="N31" s="59"/>
      <c r="O31" s="59"/>
      <c r="P31" s="59"/>
      <c r="Q31" s="59"/>
      <c r="R31" s="59"/>
      <c r="S31" s="59"/>
      <c r="T31" s="34"/>
      <c r="U31" s="35"/>
      <c r="V31" s="34"/>
      <c r="W31" s="35"/>
      <c r="X31" s="36">
        <f t="shared" si="0"/>
        <v>0</v>
      </c>
      <c r="Y31" s="34"/>
      <c r="Z31" s="37"/>
      <c r="AA31" s="35"/>
      <c r="AB31" s="38">
        <f t="shared" si="1"/>
        <v>0</v>
      </c>
      <c r="AC31" s="34"/>
      <c r="AD31" s="37"/>
      <c r="AE31" s="35"/>
      <c r="AF31" s="34">
        <v>0</v>
      </c>
      <c r="AG31" s="39">
        <v>0</v>
      </c>
      <c r="AH31" s="34"/>
      <c r="AI31" s="35"/>
      <c r="AJ31" s="39"/>
      <c r="AK31" s="40"/>
      <c r="AL31" s="35"/>
      <c r="AM31" s="40"/>
      <c r="AN31" s="35"/>
      <c r="AO31" s="42"/>
      <c r="AP31" s="60"/>
      <c r="AQ31" s="61"/>
      <c r="AR31" s="60"/>
      <c r="AS31" s="61"/>
      <c r="AT31" s="60"/>
      <c r="AU31" s="61"/>
      <c r="AV31" s="62"/>
      <c r="AW31" s="63"/>
      <c r="AX31" s="64"/>
      <c r="AY31" s="48" t="str">
        <f t="shared" si="2"/>
        <v/>
      </c>
      <c r="BF31" s="6"/>
      <c r="BG31" s="6"/>
      <c r="BH31" s="6"/>
      <c r="BI31" s="6"/>
      <c r="BJ31" s="6"/>
      <c r="BK31" s="6"/>
      <c r="BL31" s="6"/>
      <c r="BM31" s="6"/>
      <c r="BN31" s="6"/>
      <c r="BO31" s="6"/>
      <c r="BP31" s="49" t="str">
        <f t="shared" si="3"/>
        <v/>
      </c>
      <c r="BQ31" s="50" t="str">
        <f t="shared" si="4"/>
        <v/>
      </c>
      <c r="BR31" s="50" t="str">
        <f t="shared" si="5"/>
        <v/>
      </c>
      <c r="BS31" s="50" t="str">
        <f t="shared" si="6"/>
        <v/>
      </c>
      <c r="BT31" s="50" t="str">
        <f t="shared" si="7"/>
        <v/>
      </c>
      <c r="BU31" s="50" t="str">
        <f t="shared" si="8"/>
        <v/>
      </c>
      <c r="BV31" s="72" t="str">
        <f t="shared" si="16"/>
        <v/>
      </c>
      <c r="BW31" s="53"/>
      <c r="BX31" s="54">
        <f t="shared" si="9"/>
        <v>0</v>
      </c>
      <c r="BY31" s="54">
        <f t="shared" si="10"/>
        <v>0</v>
      </c>
      <c r="BZ31" s="54">
        <f t="shared" si="11"/>
        <v>0</v>
      </c>
      <c r="CA31" s="54">
        <f t="shared" si="12"/>
        <v>0</v>
      </c>
      <c r="CB31" s="54">
        <f t="shared" si="13"/>
        <v>0</v>
      </c>
      <c r="CC31" s="54" t="str">
        <f t="shared" si="14"/>
        <v/>
      </c>
      <c r="CD31" s="54">
        <f t="shared" si="17"/>
        <v>0</v>
      </c>
      <c r="CY31" s="16"/>
      <c r="CZ31" s="16"/>
    </row>
    <row r="32" spans="1:104" s="15" customFormat="1" ht="11.25" x14ac:dyDescent="0.15">
      <c r="A32" s="55" t="s">
        <v>77</v>
      </c>
      <c r="B32" s="29">
        <f t="shared" si="15"/>
        <v>294</v>
      </c>
      <c r="C32" s="34"/>
      <c r="D32" s="56">
        <v>6</v>
      </c>
      <c r="E32" s="37">
        <v>9</v>
      </c>
      <c r="F32" s="37">
        <v>19</v>
      </c>
      <c r="G32" s="37">
        <v>10</v>
      </c>
      <c r="H32" s="59">
        <v>13</v>
      </c>
      <c r="I32" s="59">
        <v>23</v>
      </c>
      <c r="J32" s="59">
        <v>22</v>
      </c>
      <c r="K32" s="59">
        <v>28</v>
      </c>
      <c r="L32" s="59">
        <v>45</v>
      </c>
      <c r="M32" s="59">
        <v>34</v>
      </c>
      <c r="N32" s="59">
        <v>28</v>
      </c>
      <c r="O32" s="59">
        <v>26</v>
      </c>
      <c r="P32" s="59">
        <v>14</v>
      </c>
      <c r="Q32" s="59">
        <v>8</v>
      </c>
      <c r="R32" s="59">
        <v>6</v>
      </c>
      <c r="S32" s="59">
        <v>3</v>
      </c>
      <c r="T32" s="34">
        <v>15</v>
      </c>
      <c r="U32" s="35">
        <v>279</v>
      </c>
      <c r="V32" s="34">
        <v>128</v>
      </c>
      <c r="W32" s="35">
        <v>166</v>
      </c>
      <c r="X32" s="36">
        <f t="shared" si="0"/>
        <v>17</v>
      </c>
      <c r="Y32" s="34">
        <v>17</v>
      </c>
      <c r="Z32" s="37"/>
      <c r="AA32" s="35"/>
      <c r="AB32" s="38">
        <f t="shared" si="1"/>
        <v>46</v>
      </c>
      <c r="AC32" s="34">
        <v>46</v>
      </c>
      <c r="AD32" s="37"/>
      <c r="AE32" s="35"/>
      <c r="AF32" s="34">
        <v>5</v>
      </c>
      <c r="AG32" s="39">
        <v>0</v>
      </c>
      <c r="AH32" s="34">
        <v>8</v>
      </c>
      <c r="AI32" s="35">
        <v>58</v>
      </c>
      <c r="AJ32" s="39">
        <v>424</v>
      </c>
      <c r="AK32" s="40"/>
      <c r="AL32" s="35"/>
      <c r="AM32" s="40"/>
      <c r="AN32" s="35">
        <v>2</v>
      </c>
      <c r="AO32" s="42"/>
      <c r="AP32" s="60">
        <v>21</v>
      </c>
      <c r="AQ32" s="61"/>
      <c r="AR32" s="60"/>
      <c r="AS32" s="61"/>
      <c r="AT32" s="60"/>
      <c r="AU32" s="61"/>
      <c r="AV32" s="62"/>
      <c r="AW32" s="63"/>
      <c r="AX32" s="64"/>
      <c r="AY32" s="48" t="str">
        <f t="shared" si="2"/>
        <v/>
      </c>
      <c r="BF32" s="6"/>
      <c r="BG32" s="6"/>
      <c r="BH32" s="6"/>
      <c r="BI32" s="6"/>
      <c r="BJ32" s="6"/>
      <c r="BK32" s="6"/>
      <c r="BL32" s="6"/>
      <c r="BM32" s="6"/>
      <c r="BN32" s="6"/>
      <c r="BO32" s="6"/>
      <c r="BP32" s="49" t="str">
        <f t="shared" si="3"/>
        <v/>
      </c>
      <c r="BQ32" s="50" t="str">
        <f t="shared" si="4"/>
        <v/>
      </c>
      <c r="BR32" s="50" t="str">
        <f t="shared" si="5"/>
        <v/>
      </c>
      <c r="BS32" s="50" t="str">
        <f t="shared" si="6"/>
        <v/>
      </c>
      <c r="BT32" s="50" t="str">
        <f t="shared" si="7"/>
        <v/>
      </c>
      <c r="BU32" s="50" t="str">
        <f t="shared" si="8"/>
        <v/>
      </c>
      <c r="BV32" s="72" t="str">
        <f t="shared" si="16"/>
        <v/>
      </c>
      <c r="BW32" s="53"/>
      <c r="BX32" s="54">
        <f t="shared" si="9"/>
        <v>0</v>
      </c>
      <c r="BY32" s="54">
        <f t="shared" si="10"/>
        <v>0</v>
      </c>
      <c r="BZ32" s="54">
        <f t="shared" si="11"/>
        <v>0</v>
      </c>
      <c r="CA32" s="54">
        <f t="shared" si="12"/>
        <v>0</v>
      </c>
      <c r="CB32" s="54">
        <f t="shared" si="13"/>
        <v>0</v>
      </c>
      <c r="CC32" s="54">
        <f t="shared" si="14"/>
        <v>0</v>
      </c>
      <c r="CD32" s="54">
        <f t="shared" si="17"/>
        <v>0</v>
      </c>
      <c r="CY32" s="16"/>
      <c r="CZ32" s="16"/>
    </row>
    <row r="33" spans="1:104" s="15" customFormat="1" ht="11.25" x14ac:dyDescent="0.15">
      <c r="A33" s="55" t="s">
        <v>78</v>
      </c>
      <c r="B33" s="29">
        <f t="shared" si="15"/>
        <v>0</v>
      </c>
      <c r="C33" s="34"/>
      <c r="D33" s="56"/>
      <c r="E33" s="37"/>
      <c r="F33" s="37"/>
      <c r="G33" s="37"/>
      <c r="H33" s="59"/>
      <c r="I33" s="59"/>
      <c r="J33" s="59"/>
      <c r="K33" s="59"/>
      <c r="L33" s="59"/>
      <c r="M33" s="59"/>
      <c r="N33" s="59"/>
      <c r="O33" s="59"/>
      <c r="P33" s="59"/>
      <c r="Q33" s="59"/>
      <c r="R33" s="59"/>
      <c r="S33" s="59"/>
      <c r="T33" s="34"/>
      <c r="U33" s="78"/>
      <c r="V33" s="34"/>
      <c r="W33" s="35"/>
      <c r="X33" s="36">
        <f t="shared" si="0"/>
        <v>0</v>
      </c>
      <c r="Y33" s="34"/>
      <c r="Z33" s="37"/>
      <c r="AA33" s="35"/>
      <c r="AB33" s="38">
        <f t="shared" si="1"/>
        <v>0</v>
      </c>
      <c r="AC33" s="34"/>
      <c r="AD33" s="37"/>
      <c r="AE33" s="35"/>
      <c r="AF33" s="34"/>
      <c r="AG33" s="39"/>
      <c r="AH33" s="34"/>
      <c r="AI33" s="35"/>
      <c r="AJ33" s="39"/>
      <c r="AK33" s="40"/>
      <c r="AL33" s="35"/>
      <c r="AM33" s="40"/>
      <c r="AN33" s="35"/>
      <c r="AO33" s="42"/>
      <c r="AP33" s="60"/>
      <c r="AQ33" s="61"/>
      <c r="AR33" s="60"/>
      <c r="AS33" s="61"/>
      <c r="AT33" s="60"/>
      <c r="AU33" s="61"/>
      <c r="AV33" s="62"/>
      <c r="AW33" s="63"/>
      <c r="AX33" s="64"/>
      <c r="AY33" s="48" t="str">
        <f t="shared" si="2"/>
        <v/>
      </c>
      <c r="BF33" s="6"/>
      <c r="BG33" s="6"/>
      <c r="BH33" s="6"/>
      <c r="BI33" s="6"/>
      <c r="BJ33" s="6"/>
      <c r="BK33" s="6"/>
      <c r="BL33" s="6"/>
      <c r="BM33" s="6"/>
      <c r="BN33" s="6"/>
      <c r="BO33" s="6"/>
      <c r="BP33" s="49" t="str">
        <f t="shared" si="3"/>
        <v/>
      </c>
      <c r="BQ33" s="50" t="str">
        <f t="shared" si="4"/>
        <v/>
      </c>
      <c r="BR33" s="50" t="str">
        <f t="shared" si="5"/>
        <v/>
      </c>
      <c r="BS33" s="50" t="str">
        <f t="shared" si="6"/>
        <v/>
      </c>
      <c r="BT33" s="50" t="str">
        <f t="shared" si="7"/>
        <v/>
      </c>
      <c r="BU33" s="50" t="str">
        <f t="shared" si="8"/>
        <v/>
      </c>
      <c r="BV33" s="72" t="str">
        <f t="shared" si="16"/>
        <v/>
      </c>
      <c r="BW33" s="53"/>
      <c r="BX33" s="54">
        <f t="shared" si="9"/>
        <v>0</v>
      </c>
      <c r="BY33" s="54">
        <f t="shared" si="10"/>
        <v>0</v>
      </c>
      <c r="BZ33" s="54">
        <f t="shared" si="11"/>
        <v>0</v>
      </c>
      <c r="CA33" s="54">
        <f t="shared" si="12"/>
        <v>0</v>
      </c>
      <c r="CB33" s="54">
        <f t="shared" si="13"/>
        <v>0</v>
      </c>
      <c r="CC33" s="54" t="str">
        <f t="shared" si="14"/>
        <v/>
      </c>
      <c r="CD33" s="54">
        <f t="shared" si="17"/>
        <v>0</v>
      </c>
      <c r="CY33" s="16"/>
      <c r="CZ33" s="16"/>
    </row>
    <row r="34" spans="1:104" s="15" customFormat="1" ht="11.25" x14ac:dyDescent="0.15">
      <c r="A34" s="55" t="s">
        <v>79</v>
      </c>
      <c r="B34" s="29">
        <f>SUM(C34:E34)</f>
        <v>45</v>
      </c>
      <c r="C34" s="34">
        <v>13</v>
      </c>
      <c r="D34" s="56">
        <v>26</v>
      </c>
      <c r="E34" s="37">
        <v>6</v>
      </c>
      <c r="F34" s="66"/>
      <c r="G34" s="66"/>
      <c r="H34" s="66"/>
      <c r="I34" s="66"/>
      <c r="J34" s="66"/>
      <c r="K34" s="66"/>
      <c r="L34" s="66"/>
      <c r="M34" s="66"/>
      <c r="N34" s="66"/>
      <c r="O34" s="66"/>
      <c r="P34" s="66"/>
      <c r="Q34" s="66"/>
      <c r="R34" s="66"/>
      <c r="S34" s="66"/>
      <c r="T34" s="34">
        <v>45</v>
      </c>
      <c r="U34" s="68"/>
      <c r="V34" s="34">
        <v>38</v>
      </c>
      <c r="W34" s="35">
        <v>7</v>
      </c>
      <c r="X34" s="36">
        <f t="shared" si="0"/>
        <v>31</v>
      </c>
      <c r="Y34" s="34">
        <v>31</v>
      </c>
      <c r="Z34" s="37"/>
      <c r="AA34" s="35"/>
      <c r="AB34" s="38">
        <f t="shared" si="1"/>
        <v>0</v>
      </c>
      <c r="AC34" s="34"/>
      <c r="AD34" s="37"/>
      <c r="AE34" s="35"/>
      <c r="AF34" s="34">
        <v>11</v>
      </c>
      <c r="AG34" s="39">
        <v>0</v>
      </c>
      <c r="AH34" s="34">
        <v>14</v>
      </c>
      <c r="AI34" s="79"/>
      <c r="AJ34" s="39"/>
      <c r="AK34" s="40"/>
      <c r="AL34" s="35"/>
      <c r="AM34" s="40">
        <v>26</v>
      </c>
      <c r="AN34" s="35"/>
      <c r="AO34" s="42"/>
      <c r="AP34" s="60"/>
      <c r="AQ34" s="61"/>
      <c r="AR34" s="60"/>
      <c r="AS34" s="61"/>
      <c r="AT34" s="60"/>
      <c r="AU34" s="61"/>
      <c r="AV34" s="62"/>
      <c r="AW34" s="63"/>
      <c r="AX34" s="64"/>
      <c r="AY34" s="48" t="str">
        <f t="shared" si="2"/>
        <v/>
      </c>
      <c r="BF34" s="6"/>
      <c r="BG34" s="6"/>
      <c r="BH34" s="6"/>
      <c r="BI34" s="6"/>
      <c r="BJ34" s="6"/>
      <c r="BK34" s="6"/>
      <c r="BL34" s="6"/>
      <c r="BM34" s="6"/>
      <c r="BN34" s="6"/>
      <c r="BO34" s="6"/>
      <c r="BP34" s="49" t="str">
        <f t="shared" si="3"/>
        <v/>
      </c>
      <c r="BQ34" s="50" t="str">
        <f t="shared" si="4"/>
        <v/>
      </c>
      <c r="BR34" s="50" t="str">
        <f t="shared" si="5"/>
        <v/>
      </c>
      <c r="BS34" s="50" t="str">
        <f t="shared" si="6"/>
        <v/>
      </c>
      <c r="BT34" s="50" t="str">
        <f t="shared" si="7"/>
        <v/>
      </c>
      <c r="BU34" s="50" t="str">
        <f t="shared" si="8"/>
        <v/>
      </c>
      <c r="BV34" s="72" t="str">
        <f t="shared" si="16"/>
        <v/>
      </c>
      <c r="BW34" s="53"/>
      <c r="BX34" s="54">
        <f t="shared" si="9"/>
        <v>0</v>
      </c>
      <c r="BY34" s="54">
        <f t="shared" si="10"/>
        <v>0</v>
      </c>
      <c r="BZ34" s="54">
        <f t="shared" si="11"/>
        <v>0</v>
      </c>
      <c r="CA34" s="54">
        <f t="shared" si="12"/>
        <v>0</v>
      </c>
      <c r="CB34" s="54">
        <f t="shared" si="13"/>
        <v>0</v>
      </c>
      <c r="CC34" s="54">
        <f t="shared" si="14"/>
        <v>0</v>
      </c>
      <c r="CD34" s="54">
        <f t="shared" si="17"/>
        <v>0</v>
      </c>
      <c r="CY34" s="16"/>
      <c r="CZ34" s="16"/>
    </row>
    <row r="35" spans="1:104" s="15" customFormat="1" ht="11.25" x14ac:dyDescent="0.15">
      <c r="A35" s="55" t="s">
        <v>80</v>
      </c>
      <c r="B35" s="29">
        <f>SUM(F35:S35)</f>
        <v>305</v>
      </c>
      <c r="C35" s="69"/>
      <c r="D35" s="65"/>
      <c r="E35" s="66"/>
      <c r="F35" s="37">
        <v>11</v>
      </c>
      <c r="G35" s="37">
        <v>1</v>
      </c>
      <c r="H35" s="59">
        <v>4</v>
      </c>
      <c r="I35" s="59">
        <v>8</v>
      </c>
      <c r="J35" s="59">
        <v>20</v>
      </c>
      <c r="K35" s="59">
        <v>31</v>
      </c>
      <c r="L35" s="59">
        <v>34</v>
      </c>
      <c r="M35" s="59">
        <v>32</v>
      </c>
      <c r="N35" s="59">
        <v>35</v>
      </c>
      <c r="O35" s="59">
        <v>38</v>
      </c>
      <c r="P35" s="59">
        <v>31</v>
      </c>
      <c r="Q35" s="59">
        <v>30</v>
      </c>
      <c r="R35" s="59">
        <v>16</v>
      </c>
      <c r="S35" s="59">
        <v>14</v>
      </c>
      <c r="T35" s="69"/>
      <c r="U35" s="35">
        <v>305</v>
      </c>
      <c r="V35" s="34">
        <v>113</v>
      </c>
      <c r="W35" s="35">
        <v>192</v>
      </c>
      <c r="X35" s="76"/>
      <c r="Y35" s="69"/>
      <c r="Z35" s="66"/>
      <c r="AA35" s="68"/>
      <c r="AB35" s="38">
        <f t="shared" si="1"/>
        <v>216</v>
      </c>
      <c r="AC35" s="34">
        <v>216</v>
      </c>
      <c r="AD35" s="37"/>
      <c r="AE35" s="35"/>
      <c r="AF35" s="34">
        <v>131</v>
      </c>
      <c r="AG35" s="39">
        <v>28</v>
      </c>
      <c r="AH35" s="69"/>
      <c r="AI35" s="79">
        <v>59</v>
      </c>
      <c r="AJ35" s="79">
        <v>3</v>
      </c>
      <c r="AK35" s="76"/>
      <c r="AL35" s="35">
        <v>16</v>
      </c>
      <c r="AM35" s="76"/>
      <c r="AN35" s="35">
        <v>51</v>
      </c>
      <c r="AO35" s="42"/>
      <c r="AP35" s="60"/>
      <c r="AQ35" s="61"/>
      <c r="AR35" s="60"/>
      <c r="AS35" s="61"/>
      <c r="AT35" s="60"/>
      <c r="AU35" s="61"/>
      <c r="AV35" s="62"/>
      <c r="AW35" s="77"/>
      <c r="AX35" s="64"/>
      <c r="AY35" s="48" t="str">
        <f t="shared" si="2"/>
        <v/>
      </c>
      <c r="BF35" s="6"/>
      <c r="BG35" s="6"/>
      <c r="BH35" s="6"/>
      <c r="BI35" s="6"/>
      <c r="BJ35" s="6"/>
      <c r="BK35" s="6"/>
      <c r="BL35" s="6"/>
      <c r="BM35" s="6"/>
      <c r="BN35" s="6"/>
      <c r="BO35" s="6"/>
      <c r="BP35" s="49" t="str">
        <f t="shared" si="3"/>
        <v/>
      </c>
      <c r="BQ35" s="50" t="str">
        <f t="shared" si="4"/>
        <v/>
      </c>
      <c r="BR35" s="50" t="str">
        <f t="shared" si="5"/>
        <v/>
      </c>
      <c r="BS35" s="50" t="str">
        <f t="shared" si="6"/>
        <v/>
      </c>
      <c r="BT35" s="50" t="str">
        <f t="shared" si="7"/>
        <v/>
      </c>
      <c r="BU35" s="50" t="str">
        <f t="shared" si="8"/>
        <v/>
      </c>
      <c r="BV35" s="72" t="str">
        <f t="shared" si="16"/>
        <v/>
      </c>
      <c r="BW35" s="53"/>
      <c r="BX35" s="54">
        <f t="shared" si="9"/>
        <v>0</v>
      </c>
      <c r="BY35" s="54">
        <f t="shared" si="10"/>
        <v>0</v>
      </c>
      <c r="BZ35" s="54">
        <f t="shared" si="11"/>
        <v>0</v>
      </c>
      <c r="CA35" s="54">
        <f t="shared" si="12"/>
        <v>0</v>
      </c>
      <c r="CB35" s="54">
        <f t="shared" si="13"/>
        <v>0</v>
      </c>
      <c r="CC35" s="54">
        <f t="shared" si="14"/>
        <v>0</v>
      </c>
      <c r="CD35" s="54">
        <f t="shared" si="17"/>
        <v>0</v>
      </c>
      <c r="CY35" s="16"/>
      <c r="CZ35" s="16"/>
    </row>
    <row r="36" spans="1:104" s="15" customFormat="1" ht="11.25" x14ac:dyDescent="0.15">
      <c r="A36" s="55" t="s">
        <v>81</v>
      </c>
      <c r="B36" s="29">
        <f t="shared" si="15"/>
        <v>0</v>
      </c>
      <c r="C36" s="34"/>
      <c r="D36" s="56"/>
      <c r="E36" s="37"/>
      <c r="F36" s="37"/>
      <c r="G36" s="37"/>
      <c r="H36" s="59"/>
      <c r="I36" s="59"/>
      <c r="J36" s="59"/>
      <c r="K36" s="59"/>
      <c r="L36" s="59"/>
      <c r="M36" s="59"/>
      <c r="N36" s="59"/>
      <c r="O36" s="59"/>
      <c r="P36" s="59"/>
      <c r="Q36" s="59"/>
      <c r="R36" s="59"/>
      <c r="S36" s="59"/>
      <c r="T36" s="34"/>
      <c r="U36" s="35"/>
      <c r="V36" s="34"/>
      <c r="W36" s="35"/>
      <c r="X36" s="36">
        <f t="shared" si="0"/>
        <v>0</v>
      </c>
      <c r="Y36" s="34"/>
      <c r="Z36" s="37"/>
      <c r="AA36" s="35"/>
      <c r="AB36" s="38">
        <f t="shared" si="1"/>
        <v>0</v>
      </c>
      <c r="AC36" s="34"/>
      <c r="AD36" s="37"/>
      <c r="AE36" s="35"/>
      <c r="AF36" s="34"/>
      <c r="AG36" s="39"/>
      <c r="AH36" s="34"/>
      <c r="AI36" s="35"/>
      <c r="AJ36" s="39"/>
      <c r="AK36" s="40"/>
      <c r="AL36" s="35"/>
      <c r="AM36" s="40"/>
      <c r="AN36" s="35"/>
      <c r="AO36" s="42"/>
      <c r="AP36" s="60"/>
      <c r="AQ36" s="61"/>
      <c r="AR36" s="60"/>
      <c r="AS36" s="61"/>
      <c r="AT36" s="60"/>
      <c r="AU36" s="61"/>
      <c r="AV36" s="62"/>
      <c r="AW36" s="63"/>
      <c r="AX36" s="64"/>
      <c r="AY36" s="48" t="str">
        <f t="shared" si="2"/>
        <v/>
      </c>
      <c r="BF36" s="6"/>
      <c r="BG36" s="6"/>
      <c r="BH36" s="6"/>
      <c r="BI36" s="6"/>
      <c r="BJ36" s="6"/>
      <c r="BK36" s="6"/>
      <c r="BL36" s="6"/>
      <c r="BM36" s="6"/>
      <c r="BN36" s="6"/>
      <c r="BO36" s="6"/>
      <c r="BP36" s="49" t="str">
        <f t="shared" si="3"/>
        <v/>
      </c>
      <c r="BQ36" s="50" t="str">
        <f t="shared" si="4"/>
        <v/>
      </c>
      <c r="BR36" s="50" t="str">
        <f t="shared" si="5"/>
        <v/>
      </c>
      <c r="BS36" s="50" t="str">
        <f t="shared" si="6"/>
        <v/>
      </c>
      <c r="BT36" s="50" t="str">
        <f t="shared" si="7"/>
        <v/>
      </c>
      <c r="BU36" s="50" t="str">
        <f t="shared" si="8"/>
        <v/>
      </c>
      <c r="BV36" s="72" t="str">
        <f t="shared" si="16"/>
        <v/>
      </c>
      <c r="BW36" s="53"/>
      <c r="BX36" s="54">
        <f t="shared" si="9"/>
        <v>0</v>
      </c>
      <c r="BY36" s="54">
        <f t="shared" si="10"/>
        <v>0</v>
      </c>
      <c r="BZ36" s="54">
        <f t="shared" si="11"/>
        <v>0</v>
      </c>
      <c r="CA36" s="54">
        <f t="shared" si="12"/>
        <v>0</v>
      </c>
      <c r="CB36" s="54">
        <f t="shared" si="13"/>
        <v>0</v>
      </c>
      <c r="CC36" s="54" t="str">
        <f t="shared" si="14"/>
        <v/>
      </c>
      <c r="CD36" s="54">
        <f t="shared" si="17"/>
        <v>0</v>
      </c>
      <c r="CY36" s="16"/>
      <c r="CZ36" s="16"/>
    </row>
    <row r="37" spans="1:104" s="15" customFormat="1" ht="21" x14ac:dyDescent="0.15">
      <c r="A37" s="74" t="s">
        <v>82</v>
      </c>
      <c r="B37" s="29">
        <f>SUM(F37:S37)</f>
        <v>0</v>
      </c>
      <c r="C37" s="69"/>
      <c r="D37" s="65"/>
      <c r="E37" s="66"/>
      <c r="F37" s="37"/>
      <c r="G37" s="37"/>
      <c r="H37" s="59"/>
      <c r="I37" s="59"/>
      <c r="J37" s="59"/>
      <c r="K37" s="59"/>
      <c r="L37" s="59"/>
      <c r="M37" s="59"/>
      <c r="N37" s="59"/>
      <c r="O37" s="59"/>
      <c r="P37" s="59"/>
      <c r="Q37" s="59"/>
      <c r="R37" s="59"/>
      <c r="S37" s="59"/>
      <c r="T37" s="69"/>
      <c r="U37" s="35"/>
      <c r="V37" s="34"/>
      <c r="W37" s="35"/>
      <c r="X37" s="76"/>
      <c r="Y37" s="69"/>
      <c r="Z37" s="66"/>
      <c r="AA37" s="68"/>
      <c r="AB37" s="38">
        <f t="shared" si="1"/>
        <v>0</v>
      </c>
      <c r="AC37" s="34"/>
      <c r="AD37" s="37"/>
      <c r="AE37" s="35"/>
      <c r="AF37" s="34"/>
      <c r="AG37" s="39"/>
      <c r="AH37" s="69"/>
      <c r="AI37" s="35"/>
      <c r="AJ37" s="39"/>
      <c r="AK37" s="76"/>
      <c r="AL37" s="35"/>
      <c r="AM37" s="76"/>
      <c r="AN37" s="35"/>
      <c r="AO37" s="42"/>
      <c r="AP37" s="60"/>
      <c r="AQ37" s="61"/>
      <c r="AR37" s="60"/>
      <c r="AS37" s="61"/>
      <c r="AT37" s="60"/>
      <c r="AU37" s="61"/>
      <c r="AV37" s="62"/>
      <c r="AW37" s="77"/>
      <c r="AX37" s="64"/>
      <c r="AY37" s="48" t="str">
        <f t="shared" si="2"/>
        <v/>
      </c>
      <c r="BF37" s="6"/>
      <c r="BG37" s="6"/>
      <c r="BH37" s="6"/>
      <c r="BI37" s="6"/>
      <c r="BJ37" s="6"/>
      <c r="BK37" s="6"/>
      <c r="BL37" s="6"/>
      <c r="BM37" s="6"/>
      <c r="BN37" s="6"/>
      <c r="BO37" s="6"/>
      <c r="BP37" s="49" t="str">
        <f t="shared" si="3"/>
        <v/>
      </c>
      <c r="BQ37" s="50" t="str">
        <f t="shared" si="4"/>
        <v/>
      </c>
      <c r="BR37" s="50" t="str">
        <f t="shared" si="5"/>
        <v/>
      </c>
      <c r="BS37" s="50" t="str">
        <f t="shared" si="6"/>
        <v/>
      </c>
      <c r="BT37" s="50" t="str">
        <f t="shared" si="7"/>
        <v/>
      </c>
      <c r="BU37" s="50" t="str">
        <f t="shared" si="8"/>
        <v/>
      </c>
      <c r="BV37" s="72" t="str">
        <f t="shared" si="16"/>
        <v/>
      </c>
      <c r="BW37" s="53"/>
      <c r="BX37" s="54">
        <f t="shared" si="9"/>
        <v>0</v>
      </c>
      <c r="BY37" s="54">
        <f t="shared" si="10"/>
        <v>0</v>
      </c>
      <c r="BZ37" s="54">
        <f t="shared" si="11"/>
        <v>0</v>
      </c>
      <c r="CA37" s="54">
        <f t="shared" si="12"/>
        <v>0</v>
      </c>
      <c r="CB37" s="54">
        <f t="shared" si="13"/>
        <v>0</v>
      </c>
      <c r="CC37" s="54" t="str">
        <f t="shared" si="14"/>
        <v/>
      </c>
      <c r="CD37" s="54">
        <f t="shared" si="17"/>
        <v>0</v>
      </c>
      <c r="CY37" s="16"/>
      <c r="CZ37" s="16"/>
    </row>
    <row r="38" spans="1:104" s="15" customFormat="1" ht="21" x14ac:dyDescent="0.15">
      <c r="A38" s="74" t="s">
        <v>83</v>
      </c>
      <c r="B38" s="29">
        <f>SUM(F38:S38)</f>
        <v>177</v>
      </c>
      <c r="C38" s="69"/>
      <c r="D38" s="65"/>
      <c r="E38" s="66"/>
      <c r="F38" s="37">
        <v>1</v>
      </c>
      <c r="G38" s="37">
        <v>2</v>
      </c>
      <c r="H38" s="59">
        <v>3</v>
      </c>
      <c r="I38" s="59">
        <v>5</v>
      </c>
      <c r="J38" s="59">
        <v>10</v>
      </c>
      <c r="K38" s="59">
        <v>26</v>
      </c>
      <c r="L38" s="59">
        <v>27</v>
      </c>
      <c r="M38" s="59">
        <v>26</v>
      </c>
      <c r="N38" s="59">
        <v>13</v>
      </c>
      <c r="O38" s="59">
        <v>16</v>
      </c>
      <c r="P38" s="59">
        <v>25</v>
      </c>
      <c r="Q38" s="59">
        <v>11</v>
      </c>
      <c r="R38" s="59">
        <v>7</v>
      </c>
      <c r="S38" s="59">
        <v>5</v>
      </c>
      <c r="T38" s="69"/>
      <c r="U38" s="35">
        <v>177</v>
      </c>
      <c r="V38" s="34">
        <v>1</v>
      </c>
      <c r="W38" s="35">
        <v>176</v>
      </c>
      <c r="X38" s="76"/>
      <c r="Y38" s="69"/>
      <c r="Z38" s="66"/>
      <c r="AA38" s="68"/>
      <c r="AB38" s="38">
        <f t="shared" si="1"/>
        <v>71</v>
      </c>
      <c r="AC38" s="34">
        <v>71</v>
      </c>
      <c r="AD38" s="37"/>
      <c r="AE38" s="35"/>
      <c r="AF38" s="34">
        <v>2</v>
      </c>
      <c r="AG38" s="39">
        <v>0</v>
      </c>
      <c r="AH38" s="69"/>
      <c r="AI38" s="35">
        <v>28</v>
      </c>
      <c r="AJ38" s="39"/>
      <c r="AK38" s="76"/>
      <c r="AL38" s="35">
        <v>6</v>
      </c>
      <c r="AM38" s="76"/>
      <c r="AN38" s="35">
        <v>12</v>
      </c>
      <c r="AO38" s="42"/>
      <c r="AP38" s="60"/>
      <c r="AQ38" s="61"/>
      <c r="AR38" s="60"/>
      <c r="AS38" s="61"/>
      <c r="AT38" s="60"/>
      <c r="AU38" s="61"/>
      <c r="AV38" s="62"/>
      <c r="AW38" s="77"/>
      <c r="AX38" s="64"/>
      <c r="AY38" s="48" t="str">
        <f t="shared" si="2"/>
        <v/>
      </c>
      <c r="BF38" s="6"/>
      <c r="BG38" s="6"/>
      <c r="BH38" s="6"/>
      <c r="BI38" s="6"/>
      <c r="BJ38" s="6"/>
      <c r="BK38" s="6"/>
      <c r="BL38" s="6"/>
      <c r="BM38" s="6"/>
      <c r="BN38" s="6"/>
      <c r="BO38" s="6"/>
      <c r="BP38" s="49" t="str">
        <f t="shared" si="3"/>
        <v/>
      </c>
      <c r="BQ38" s="50" t="str">
        <f t="shared" si="4"/>
        <v/>
      </c>
      <c r="BR38" s="50" t="str">
        <f t="shared" si="5"/>
        <v/>
      </c>
      <c r="BS38" s="50" t="str">
        <f t="shared" si="6"/>
        <v/>
      </c>
      <c r="BT38" s="50" t="str">
        <f t="shared" si="7"/>
        <v/>
      </c>
      <c r="BU38" s="50" t="str">
        <f t="shared" si="8"/>
        <v/>
      </c>
      <c r="BV38" s="72" t="str">
        <f t="shared" si="16"/>
        <v/>
      </c>
      <c r="BW38" s="53"/>
      <c r="BX38" s="54">
        <f t="shared" si="9"/>
        <v>0</v>
      </c>
      <c r="BY38" s="54">
        <f t="shared" si="10"/>
        <v>0</v>
      </c>
      <c r="BZ38" s="54">
        <f t="shared" si="11"/>
        <v>0</v>
      </c>
      <c r="CA38" s="54">
        <f t="shared" si="12"/>
        <v>0</v>
      </c>
      <c r="CB38" s="54">
        <f t="shared" si="13"/>
        <v>0</v>
      </c>
      <c r="CC38" s="54">
        <f t="shared" si="14"/>
        <v>0</v>
      </c>
      <c r="CD38" s="54">
        <f t="shared" si="17"/>
        <v>0</v>
      </c>
      <c r="CY38" s="16"/>
      <c r="CZ38" s="16"/>
    </row>
    <row r="39" spans="1:104" s="15" customFormat="1" ht="11.25" x14ac:dyDescent="0.15">
      <c r="A39" s="55" t="s">
        <v>84</v>
      </c>
      <c r="B39" s="29">
        <f t="shared" si="15"/>
        <v>0</v>
      </c>
      <c r="C39" s="34"/>
      <c r="D39" s="56"/>
      <c r="E39" s="37"/>
      <c r="F39" s="37"/>
      <c r="G39" s="37"/>
      <c r="H39" s="59"/>
      <c r="I39" s="59"/>
      <c r="J39" s="59"/>
      <c r="K39" s="59"/>
      <c r="L39" s="59"/>
      <c r="M39" s="59"/>
      <c r="N39" s="59"/>
      <c r="O39" s="59"/>
      <c r="P39" s="59"/>
      <c r="Q39" s="59"/>
      <c r="R39" s="59"/>
      <c r="S39" s="59"/>
      <c r="T39" s="34"/>
      <c r="U39" s="35"/>
      <c r="V39" s="34"/>
      <c r="W39" s="35"/>
      <c r="X39" s="36">
        <f t="shared" si="0"/>
        <v>0</v>
      </c>
      <c r="Y39" s="34"/>
      <c r="Z39" s="37"/>
      <c r="AA39" s="35"/>
      <c r="AB39" s="38">
        <f t="shared" si="1"/>
        <v>0</v>
      </c>
      <c r="AC39" s="34"/>
      <c r="AD39" s="37"/>
      <c r="AE39" s="35"/>
      <c r="AF39" s="34"/>
      <c r="AG39" s="39"/>
      <c r="AH39" s="34"/>
      <c r="AI39" s="35"/>
      <c r="AJ39" s="39"/>
      <c r="AK39" s="40"/>
      <c r="AL39" s="35"/>
      <c r="AM39" s="40"/>
      <c r="AN39" s="35"/>
      <c r="AO39" s="42"/>
      <c r="AP39" s="60"/>
      <c r="AQ39" s="61"/>
      <c r="AR39" s="60"/>
      <c r="AS39" s="61"/>
      <c r="AT39" s="60"/>
      <c r="AU39" s="61"/>
      <c r="AV39" s="62"/>
      <c r="AW39" s="63"/>
      <c r="AX39" s="64"/>
      <c r="AY39" s="48" t="str">
        <f t="shared" si="2"/>
        <v/>
      </c>
      <c r="BF39" s="6"/>
      <c r="BG39" s="6"/>
      <c r="BH39" s="6"/>
      <c r="BI39" s="6"/>
      <c r="BJ39" s="6"/>
      <c r="BK39" s="6"/>
      <c r="BL39" s="6"/>
      <c r="BM39" s="6"/>
      <c r="BN39" s="6"/>
      <c r="BO39" s="6"/>
      <c r="BP39" s="49" t="str">
        <f t="shared" si="3"/>
        <v/>
      </c>
      <c r="BQ39" s="50" t="str">
        <f t="shared" si="4"/>
        <v/>
      </c>
      <c r="BR39" s="50" t="str">
        <f t="shared" si="5"/>
        <v/>
      </c>
      <c r="BS39" s="50" t="str">
        <f t="shared" si="6"/>
        <v/>
      </c>
      <c r="BT39" s="50" t="str">
        <f t="shared" si="7"/>
        <v/>
      </c>
      <c r="BU39" s="50" t="str">
        <f t="shared" si="8"/>
        <v/>
      </c>
      <c r="BV39" s="72" t="str">
        <f t="shared" si="16"/>
        <v/>
      </c>
      <c r="BW39" s="53"/>
      <c r="BX39" s="54">
        <f t="shared" si="9"/>
        <v>0</v>
      </c>
      <c r="BY39" s="54">
        <f t="shared" si="10"/>
        <v>0</v>
      </c>
      <c r="BZ39" s="54">
        <f t="shared" si="11"/>
        <v>0</v>
      </c>
      <c r="CA39" s="54">
        <f t="shared" si="12"/>
        <v>0</v>
      </c>
      <c r="CB39" s="54">
        <f t="shared" si="13"/>
        <v>0</v>
      </c>
      <c r="CC39" s="54" t="str">
        <f t="shared" si="14"/>
        <v/>
      </c>
      <c r="CD39" s="54">
        <f t="shared" si="17"/>
        <v>0</v>
      </c>
      <c r="CY39" s="16"/>
      <c r="CZ39" s="16"/>
    </row>
    <row r="40" spans="1:104" s="15" customFormat="1" ht="11.25" x14ac:dyDescent="0.15">
      <c r="A40" s="55" t="s">
        <v>85</v>
      </c>
      <c r="B40" s="29">
        <f t="shared" si="15"/>
        <v>0</v>
      </c>
      <c r="C40" s="34"/>
      <c r="D40" s="56"/>
      <c r="E40" s="37"/>
      <c r="F40" s="37"/>
      <c r="G40" s="37"/>
      <c r="H40" s="59"/>
      <c r="I40" s="59"/>
      <c r="J40" s="59"/>
      <c r="K40" s="59"/>
      <c r="L40" s="59"/>
      <c r="M40" s="59"/>
      <c r="N40" s="59"/>
      <c r="O40" s="59"/>
      <c r="P40" s="59"/>
      <c r="Q40" s="59"/>
      <c r="R40" s="59"/>
      <c r="S40" s="59"/>
      <c r="T40" s="34"/>
      <c r="U40" s="35"/>
      <c r="V40" s="34"/>
      <c r="W40" s="35"/>
      <c r="X40" s="36">
        <f t="shared" si="0"/>
        <v>0</v>
      </c>
      <c r="Y40" s="34"/>
      <c r="Z40" s="37"/>
      <c r="AA40" s="35"/>
      <c r="AB40" s="38">
        <f t="shared" si="1"/>
        <v>0</v>
      </c>
      <c r="AC40" s="34"/>
      <c r="AD40" s="37"/>
      <c r="AE40" s="35"/>
      <c r="AF40" s="34"/>
      <c r="AG40" s="39"/>
      <c r="AH40" s="34"/>
      <c r="AI40" s="35"/>
      <c r="AJ40" s="39"/>
      <c r="AK40" s="40"/>
      <c r="AL40" s="35"/>
      <c r="AM40" s="40"/>
      <c r="AN40" s="35"/>
      <c r="AO40" s="42"/>
      <c r="AP40" s="60"/>
      <c r="AQ40" s="61"/>
      <c r="AR40" s="60"/>
      <c r="AS40" s="61"/>
      <c r="AT40" s="60"/>
      <c r="AU40" s="61"/>
      <c r="AV40" s="62"/>
      <c r="AW40" s="63"/>
      <c r="AX40" s="64"/>
      <c r="AY40" s="48" t="str">
        <f t="shared" si="2"/>
        <v/>
      </c>
      <c r="BF40" s="6"/>
      <c r="BG40" s="6"/>
      <c r="BH40" s="6"/>
      <c r="BI40" s="6"/>
      <c r="BJ40" s="6"/>
      <c r="BK40" s="6"/>
      <c r="BL40" s="6"/>
      <c r="BM40" s="6"/>
      <c r="BN40" s="6"/>
      <c r="BO40" s="6"/>
      <c r="BP40" s="49" t="str">
        <f t="shared" si="3"/>
        <v/>
      </c>
      <c r="BQ40" s="50" t="str">
        <f t="shared" si="4"/>
        <v/>
      </c>
      <c r="BR40" s="50" t="str">
        <f t="shared" si="5"/>
        <v/>
      </c>
      <c r="BS40" s="50" t="str">
        <f t="shared" si="6"/>
        <v/>
      </c>
      <c r="BT40" s="50" t="str">
        <f t="shared" si="7"/>
        <v/>
      </c>
      <c r="BU40" s="50" t="str">
        <f t="shared" si="8"/>
        <v/>
      </c>
      <c r="BV40" s="72" t="str">
        <f t="shared" si="16"/>
        <v/>
      </c>
      <c r="BW40" s="53"/>
      <c r="BX40" s="54">
        <f t="shared" si="9"/>
        <v>0</v>
      </c>
      <c r="BY40" s="54">
        <f t="shared" si="10"/>
        <v>0</v>
      </c>
      <c r="BZ40" s="54">
        <f t="shared" si="11"/>
        <v>0</v>
      </c>
      <c r="CA40" s="54">
        <f t="shared" si="12"/>
        <v>0</v>
      </c>
      <c r="CB40" s="54">
        <f t="shared" si="13"/>
        <v>0</v>
      </c>
      <c r="CC40" s="54" t="str">
        <f t="shared" si="14"/>
        <v/>
      </c>
      <c r="CD40" s="54">
        <f t="shared" si="17"/>
        <v>0</v>
      </c>
      <c r="CY40" s="16"/>
      <c r="CZ40" s="16"/>
    </row>
    <row r="41" spans="1:104" s="15" customFormat="1" ht="11.25" x14ac:dyDescent="0.15">
      <c r="A41" s="55" t="s">
        <v>86</v>
      </c>
      <c r="B41" s="29">
        <f>SUM(F41:S41)</f>
        <v>0</v>
      </c>
      <c r="C41" s="69"/>
      <c r="D41" s="65"/>
      <c r="E41" s="66"/>
      <c r="F41" s="37"/>
      <c r="G41" s="37"/>
      <c r="H41" s="59"/>
      <c r="I41" s="59"/>
      <c r="J41" s="59"/>
      <c r="K41" s="59"/>
      <c r="L41" s="59"/>
      <c r="M41" s="59"/>
      <c r="N41" s="59"/>
      <c r="O41" s="59"/>
      <c r="P41" s="59"/>
      <c r="Q41" s="59"/>
      <c r="R41" s="59"/>
      <c r="S41" s="59"/>
      <c r="T41" s="69"/>
      <c r="U41" s="35"/>
      <c r="V41" s="34"/>
      <c r="W41" s="35"/>
      <c r="X41" s="76"/>
      <c r="Y41" s="69"/>
      <c r="Z41" s="66"/>
      <c r="AA41" s="68"/>
      <c r="AB41" s="38">
        <f t="shared" si="1"/>
        <v>0</v>
      </c>
      <c r="AC41" s="34"/>
      <c r="AD41" s="37"/>
      <c r="AE41" s="35"/>
      <c r="AF41" s="34"/>
      <c r="AG41" s="39"/>
      <c r="AH41" s="69"/>
      <c r="AI41" s="35"/>
      <c r="AJ41" s="39"/>
      <c r="AK41" s="76"/>
      <c r="AL41" s="35"/>
      <c r="AM41" s="76"/>
      <c r="AN41" s="35"/>
      <c r="AO41" s="42"/>
      <c r="AP41" s="60"/>
      <c r="AQ41" s="61"/>
      <c r="AR41" s="60"/>
      <c r="AS41" s="61"/>
      <c r="AT41" s="60"/>
      <c r="AU41" s="61"/>
      <c r="AV41" s="62"/>
      <c r="AW41" s="77"/>
      <c r="AX41" s="64"/>
      <c r="AY41" s="48" t="str">
        <f t="shared" si="2"/>
        <v/>
      </c>
      <c r="BF41" s="6"/>
      <c r="BG41" s="6"/>
      <c r="BH41" s="6"/>
      <c r="BI41" s="6"/>
      <c r="BJ41" s="6"/>
      <c r="BK41" s="6"/>
      <c r="BL41" s="6"/>
      <c r="BM41" s="6"/>
      <c r="BN41" s="6"/>
      <c r="BO41" s="6"/>
      <c r="BP41" s="49" t="str">
        <f t="shared" si="3"/>
        <v/>
      </c>
      <c r="BQ41" s="50" t="str">
        <f t="shared" si="4"/>
        <v/>
      </c>
      <c r="BR41" s="50" t="str">
        <f t="shared" si="5"/>
        <v/>
      </c>
      <c r="BS41" s="50" t="str">
        <f t="shared" si="6"/>
        <v/>
      </c>
      <c r="BT41" s="50" t="str">
        <f t="shared" si="7"/>
        <v/>
      </c>
      <c r="BU41" s="50" t="str">
        <f t="shared" si="8"/>
        <v/>
      </c>
      <c r="BV41" s="72" t="str">
        <f t="shared" si="16"/>
        <v/>
      </c>
      <c r="BW41" s="53"/>
      <c r="BX41" s="54">
        <f t="shared" si="9"/>
        <v>0</v>
      </c>
      <c r="BY41" s="54">
        <f t="shared" si="10"/>
        <v>0</v>
      </c>
      <c r="BZ41" s="54">
        <f t="shared" si="11"/>
        <v>0</v>
      </c>
      <c r="CA41" s="54">
        <f t="shared" si="12"/>
        <v>0</v>
      </c>
      <c r="CB41" s="54">
        <f t="shared" si="13"/>
        <v>0</v>
      </c>
      <c r="CC41" s="54" t="str">
        <f t="shared" si="14"/>
        <v/>
      </c>
      <c r="CD41" s="54">
        <f t="shared" si="17"/>
        <v>0</v>
      </c>
      <c r="CY41" s="16"/>
      <c r="CZ41" s="16"/>
    </row>
    <row r="42" spans="1:104" s="15" customFormat="1" ht="11.25" x14ac:dyDescent="0.15">
      <c r="A42" s="55" t="s">
        <v>87</v>
      </c>
      <c r="B42" s="29">
        <f t="shared" si="15"/>
        <v>0</v>
      </c>
      <c r="C42" s="34"/>
      <c r="D42" s="56"/>
      <c r="E42" s="37"/>
      <c r="F42" s="37"/>
      <c r="G42" s="37"/>
      <c r="H42" s="59"/>
      <c r="I42" s="59"/>
      <c r="J42" s="59"/>
      <c r="K42" s="59"/>
      <c r="L42" s="59"/>
      <c r="M42" s="59"/>
      <c r="N42" s="59"/>
      <c r="O42" s="59"/>
      <c r="P42" s="59"/>
      <c r="Q42" s="59"/>
      <c r="R42" s="59"/>
      <c r="S42" s="59"/>
      <c r="T42" s="34"/>
      <c r="U42" s="35"/>
      <c r="V42" s="34"/>
      <c r="W42" s="35"/>
      <c r="X42" s="36">
        <f t="shared" si="0"/>
        <v>0</v>
      </c>
      <c r="Y42" s="34"/>
      <c r="Z42" s="37"/>
      <c r="AA42" s="35"/>
      <c r="AB42" s="38">
        <f t="shared" si="1"/>
        <v>0</v>
      </c>
      <c r="AC42" s="34"/>
      <c r="AD42" s="37"/>
      <c r="AE42" s="35"/>
      <c r="AF42" s="34"/>
      <c r="AG42" s="39"/>
      <c r="AH42" s="34"/>
      <c r="AI42" s="35"/>
      <c r="AJ42" s="39"/>
      <c r="AK42" s="40"/>
      <c r="AL42" s="35"/>
      <c r="AM42" s="40"/>
      <c r="AN42" s="35"/>
      <c r="AO42" s="42"/>
      <c r="AP42" s="60"/>
      <c r="AQ42" s="61"/>
      <c r="AR42" s="60"/>
      <c r="AS42" s="61"/>
      <c r="AT42" s="60"/>
      <c r="AU42" s="61"/>
      <c r="AV42" s="62"/>
      <c r="AW42" s="63"/>
      <c r="AX42" s="64"/>
      <c r="AY42" s="48" t="str">
        <f t="shared" si="2"/>
        <v/>
      </c>
      <c r="BF42" s="6"/>
      <c r="BG42" s="6"/>
      <c r="BH42" s="6"/>
      <c r="BI42" s="6"/>
      <c r="BJ42" s="6"/>
      <c r="BK42" s="6"/>
      <c r="BL42" s="6"/>
      <c r="BM42" s="6"/>
      <c r="BN42" s="6"/>
      <c r="BO42" s="6"/>
      <c r="BP42" s="49" t="str">
        <f t="shared" si="3"/>
        <v/>
      </c>
      <c r="BQ42" s="50" t="str">
        <f t="shared" si="4"/>
        <v/>
      </c>
      <c r="BR42" s="50" t="str">
        <f t="shared" si="5"/>
        <v/>
      </c>
      <c r="BS42" s="50" t="str">
        <f t="shared" si="6"/>
        <v/>
      </c>
      <c r="BT42" s="50" t="str">
        <f t="shared" si="7"/>
        <v/>
      </c>
      <c r="BU42" s="50" t="str">
        <f t="shared" si="8"/>
        <v/>
      </c>
      <c r="BV42" s="72" t="str">
        <f t="shared" si="16"/>
        <v/>
      </c>
      <c r="BW42" s="53"/>
      <c r="BX42" s="54">
        <f t="shared" si="9"/>
        <v>0</v>
      </c>
      <c r="BY42" s="54">
        <f t="shared" si="10"/>
        <v>0</v>
      </c>
      <c r="BZ42" s="54">
        <f t="shared" si="11"/>
        <v>0</v>
      </c>
      <c r="CA42" s="54">
        <f t="shared" si="12"/>
        <v>0</v>
      </c>
      <c r="CB42" s="54">
        <f t="shared" si="13"/>
        <v>0</v>
      </c>
      <c r="CC42" s="54" t="str">
        <f t="shared" si="14"/>
        <v/>
      </c>
      <c r="CD42" s="54">
        <f t="shared" si="17"/>
        <v>0</v>
      </c>
      <c r="CY42" s="16"/>
      <c r="CZ42" s="16"/>
    </row>
    <row r="43" spans="1:104" s="15" customFormat="1" ht="11.25" x14ac:dyDescent="0.15">
      <c r="A43" s="55" t="s">
        <v>88</v>
      </c>
      <c r="B43" s="29">
        <f>SUM(F43:S43)</f>
        <v>0</v>
      </c>
      <c r="C43" s="69"/>
      <c r="D43" s="65"/>
      <c r="E43" s="66"/>
      <c r="F43" s="37"/>
      <c r="G43" s="37"/>
      <c r="H43" s="59"/>
      <c r="I43" s="59"/>
      <c r="J43" s="59"/>
      <c r="K43" s="59"/>
      <c r="L43" s="59"/>
      <c r="M43" s="59"/>
      <c r="N43" s="59"/>
      <c r="O43" s="59"/>
      <c r="P43" s="59"/>
      <c r="Q43" s="59"/>
      <c r="R43" s="59"/>
      <c r="S43" s="59"/>
      <c r="T43" s="69"/>
      <c r="U43" s="35"/>
      <c r="V43" s="34"/>
      <c r="W43" s="35"/>
      <c r="X43" s="76"/>
      <c r="Y43" s="69"/>
      <c r="Z43" s="66"/>
      <c r="AA43" s="68"/>
      <c r="AB43" s="38">
        <f t="shared" si="1"/>
        <v>0</v>
      </c>
      <c r="AC43" s="34"/>
      <c r="AD43" s="37"/>
      <c r="AE43" s="35"/>
      <c r="AF43" s="34"/>
      <c r="AG43" s="39"/>
      <c r="AH43" s="69"/>
      <c r="AI43" s="35"/>
      <c r="AJ43" s="39"/>
      <c r="AK43" s="76"/>
      <c r="AL43" s="35"/>
      <c r="AM43" s="76"/>
      <c r="AN43" s="35"/>
      <c r="AO43" s="42"/>
      <c r="AP43" s="60"/>
      <c r="AQ43" s="61"/>
      <c r="AR43" s="60"/>
      <c r="AS43" s="61"/>
      <c r="AT43" s="60"/>
      <c r="AU43" s="61"/>
      <c r="AV43" s="62"/>
      <c r="AW43" s="77"/>
      <c r="AX43" s="64"/>
      <c r="AY43" s="48" t="str">
        <f t="shared" si="2"/>
        <v/>
      </c>
      <c r="BF43" s="6"/>
      <c r="BG43" s="6"/>
      <c r="BH43" s="6"/>
      <c r="BI43" s="6"/>
      <c r="BJ43" s="6"/>
      <c r="BK43" s="6"/>
      <c r="BL43" s="6"/>
      <c r="BM43" s="6"/>
      <c r="BN43" s="6"/>
      <c r="BO43" s="6"/>
      <c r="BP43" s="49" t="str">
        <f t="shared" si="3"/>
        <v/>
      </c>
      <c r="BQ43" s="50" t="str">
        <f t="shared" si="4"/>
        <v/>
      </c>
      <c r="BR43" s="50" t="str">
        <f t="shared" si="5"/>
        <v/>
      </c>
      <c r="BS43" s="50" t="str">
        <f t="shared" si="6"/>
        <v/>
      </c>
      <c r="BT43" s="50" t="str">
        <f t="shared" si="7"/>
        <v/>
      </c>
      <c r="BU43" s="50" t="str">
        <f t="shared" si="8"/>
        <v/>
      </c>
      <c r="BV43" s="72" t="str">
        <f t="shared" si="16"/>
        <v/>
      </c>
      <c r="BW43" s="53"/>
      <c r="BX43" s="54">
        <f t="shared" si="9"/>
        <v>0</v>
      </c>
      <c r="BY43" s="54">
        <f t="shared" si="10"/>
        <v>0</v>
      </c>
      <c r="BZ43" s="54">
        <f t="shared" si="11"/>
        <v>0</v>
      </c>
      <c r="CA43" s="54">
        <f t="shared" si="12"/>
        <v>0</v>
      </c>
      <c r="CB43" s="54">
        <f t="shared" si="13"/>
        <v>0</v>
      </c>
      <c r="CC43" s="54" t="str">
        <f t="shared" si="14"/>
        <v/>
      </c>
      <c r="CD43" s="54">
        <f t="shared" si="17"/>
        <v>0</v>
      </c>
      <c r="CY43" s="16"/>
      <c r="CZ43" s="16"/>
    </row>
    <row r="44" spans="1:104" s="15" customFormat="1" ht="11.25" x14ac:dyDescent="0.15">
      <c r="A44" s="55" t="s">
        <v>89</v>
      </c>
      <c r="B44" s="29">
        <f t="shared" si="15"/>
        <v>0</v>
      </c>
      <c r="C44" s="34"/>
      <c r="D44" s="56"/>
      <c r="E44" s="37"/>
      <c r="F44" s="37"/>
      <c r="G44" s="37"/>
      <c r="H44" s="59"/>
      <c r="I44" s="59"/>
      <c r="J44" s="59"/>
      <c r="K44" s="59"/>
      <c r="L44" s="59"/>
      <c r="M44" s="59"/>
      <c r="N44" s="59"/>
      <c r="O44" s="59"/>
      <c r="P44" s="59"/>
      <c r="Q44" s="59"/>
      <c r="R44" s="59"/>
      <c r="S44" s="59"/>
      <c r="T44" s="34"/>
      <c r="U44" s="35"/>
      <c r="V44" s="34"/>
      <c r="W44" s="35"/>
      <c r="X44" s="36">
        <f t="shared" si="0"/>
        <v>0</v>
      </c>
      <c r="Y44" s="34"/>
      <c r="Z44" s="37"/>
      <c r="AA44" s="35"/>
      <c r="AB44" s="38">
        <f t="shared" si="1"/>
        <v>0</v>
      </c>
      <c r="AC44" s="34"/>
      <c r="AD44" s="37"/>
      <c r="AE44" s="35"/>
      <c r="AF44" s="34"/>
      <c r="AG44" s="39"/>
      <c r="AH44" s="34"/>
      <c r="AI44" s="35"/>
      <c r="AJ44" s="39"/>
      <c r="AK44" s="40"/>
      <c r="AL44" s="35"/>
      <c r="AM44" s="40"/>
      <c r="AN44" s="35"/>
      <c r="AO44" s="42"/>
      <c r="AP44" s="60"/>
      <c r="AQ44" s="61"/>
      <c r="AR44" s="60"/>
      <c r="AS44" s="61"/>
      <c r="AT44" s="60"/>
      <c r="AU44" s="61"/>
      <c r="AV44" s="62"/>
      <c r="AW44" s="63"/>
      <c r="AX44" s="64"/>
      <c r="AY44" s="48" t="str">
        <f t="shared" si="2"/>
        <v/>
      </c>
      <c r="BF44" s="6"/>
      <c r="BG44" s="6"/>
      <c r="BH44" s="6"/>
      <c r="BI44" s="6"/>
      <c r="BJ44" s="6"/>
      <c r="BK44" s="6"/>
      <c r="BL44" s="6"/>
      <c r="BM44" s="6"/>
      <c r="BN44" s="6"/>
      <c r="BO44" s="6"/>
      <c r="BP44" s="49" t="str">
        <f t="shared" si="3"/>
        <v/>
      </c>
      <c r="BQ44" s="50" t="str">
        <f t="shared" si="4"/>
        <v/>
      </c>
      <c r="BR44" s="50" t="str">
        <f t="shared" si="5"/>
        <v/>
      </c>
      <c r="BS44" s="50" t="str">
        <f t="shared" si="6"/>
        <v/>
      </c>
      <c r="BT44" s="50" t="str">
        <f t="shared" si="7"/>
        <v/>
      </c>
      <c r="BU44" s="50" t="str">
        <f t="shared" si="8"/>
        <v/>
      </c>
      <c r="BV44" s="72" t="str">
        <f t="shared" si="16"/>
        <v/>
      </c>
      <c r="BW44" s="53"/>
      <c r="BX44" s="54">
        <f t="shared" si="9"/>
        <v>0</v>
      </c>
      <c r="BY44" s="54">
        <f t="shared" si="10"/>
        <v>0</v>
      </c>
      <c r="BZ44" s="54">
        <f t="shared" si="11"/>
        <v>0</v>
      </c>
      <c r="CA44" s="54">
        <f t="shared" si="12"/>
        <v>0</v>
      </c>
      <c r="CB44" s="54">
        <f t="shared" si="13"/>
        <v>0</v>
      </c>
      <c r="CC44" s="54" t="str">
        <f t="shared" si="14"/>
        <v/>
      </c>
      <c r="CD44" s="54">
        <f t="shared" si="17"/>
        <v>0</v>
      </c>
      <c r="CY44" s="16"/>
      <c r="CZ44" s="16"/>
    </row>
    <row r="45" spans="1:104" s="15" customFormat="1" ht="11.25" x14ac:dyDescent="0.15">
      <c r="A45" s="55" t="s">
        <v>90</v>
      </c>
      <c r="B45" s="29">
        <f t="shared" si="15"/>
        <v>0</v>
      </c>
      <c r="C45" s="34"/>
      <c r="D45" s="56"/>
      <c r="E45" s="37"/>
      <c r="F45" s="37"/>
      <c r="G45" s="37"/>
      <c r="H45" s="59"/>
      <c r="I45" s="59"/>
      <c r="J45" s="59"/>
      <c r="K45" s="59"/>
      <c r="L45" s="59"/>
      <c r="M45" s="59"/>
      <c r="N45" s="59"/>
      <c r="O45" s="59"/>
      <c r="P45" s="59"/>
      <c r="Q45" s="59"/>
      <c r="R45" s="59"/>
      <c r="S45" s="59"/>
      <c r="T45" s="34"/>
      <c r="U45" s="35"/>
      <c r="V45" s="34"/>
      <c r="W45" s="35"/>
      <c r="X45" s="36">
        <f t="shared" si="0"/>
        <v>0</v>
      </c>
      <c r="Y45" s="34"/>
      <c r="Z45" s="37"/>
      <c r="AA45" s="35"/>
      <c r="AB45" s="38">
        <f t="shared" si="1"/>
        <v>0</v>
      </c>
      <c r="AC45" s="34"/>
      <c r="AD45" s="37"/>
      <c r="AE45" s="35"/>
      <c r="AF45" s="34"/>
      <c r="AG45" s="39"/>
      <c r="AH45" s="34"/>
      <c r="AI45" s="35"/>
      <c r="AJ45" s="39"/>
      <c r="AK45" s="40"/>
      <c r="AL45" s="35"/>
      <c r="AM45" s="40"/>
      <c r="AN45" s="35"/>
      <c r="AO45" s="42"/>
      <c r="AP45" s="60"/>
      <c r="AQ45" s="61"/>
      <c r="AR45" s="60"/>
      <c r="AS45" s="61"/>
      <c r="AT45" s="60"/>
      <c r="AU45" s="61"/>
      <c r="AV45" s="62"/>
      <c r="AW45" s="63"/>
      <c r="AX45" s="64"/>
      <c r="AY45" s="48" t="str">
        <f t="shared" si="2"/>
        <v/>
      </c>
      <c r="BF45" s="6"/>
      <c r="BG45" s="6"/>
      <c r="BH45" s="6"/>
      <c r="BI45" s="6"/>
      <c r="BJ45" s="6"/>
      <c r="BK45" s="6"/>
      <c r="BL45" s="6"/>
      <c r="BM45" s="6"/>
      <c r="BN45" s="6"/>
      <c r="BO45" s="6"/>
      <c r="BP45" s="49" t="str">
        <f t="shared" si="3"/>
        <v/>
      </c>
      <c r="BQ45" s="50" t="str">
        <f t="shared" si="4"/>
        <v/>
      </c>
      <c r="BR45" s="50" t="str">
        <f t="shared" si="5"/>
        <v/>
      </c>
      <c r="BS45" s="50" t="str">
        <f t="shared" si="6"/>
        <v/>
      </c>
      <c r="BT45" s="50" t="str">
        <f t="shared" si="7"/>
        <v/>
      </c>
      <c r="BU45" s="50" t="str">
        <f t="shared" si="8"/>
        <v/>
      </c>
      <c r="BV45" s="72" t="str">
        <f t="shared" si="16"/>
        <v/>
      </c>
      <c r="BW45" s="53"/>
      <c r="BX45" s="54">
        <f t="shared" si="9"/>
        <v>0</v>
      </c>
      <c r="BY45" s="54">
        <f t="shared" si="10"/>
        <v>0</v>
      </c>
      <c r="BZ45" s="54">
        <f t="shared" si="11"/>
        <v>0</v>
      </c>
      <c r="CA45" s="54">
        <f t="shared" si="12"/>
        <v>0</v>
      </c>
      <c r="CB45" s="54">
        <f t="shared" si="13"/>
        <v>0</v>
      </c>
      <c r="CC45" s="54" t="str">
        <f t="shared" si="14"/>
        <v/>
      </c>
      <c r="CD45" s="54">
        <f t="shared" si="17"/>
        <v>0</v>
      </c>
      <c r="CY45" s="16"/>
      <c r="CZ45" s="16"/>
    </row>
    <row r="46" spans="1:104" s="15" customFormat="1" ht="11.25" x14ac:dyDescent="0.15">
      <c r="A46" s="55" t="s">
        <v>91</v>
      </c>
      <c r="B46" s="29">
        <f t="shared" si="15"/>
        <v>0</v>
      </c>
      <c r="C46" s="34"/>
      <c r="D46" s="56"/>
      <c r="E46" s="37"/>
      <c r="F46" s="37"/>
      <c r="G46" s="37"/>
      <c r="H46" s="59"/>
      <c r="I46" s="59"/>
      <c r="J46" s="59"/>
      <c r="K46" s="59"/>
      <c r="L46" s="59"/>
      <c r="M46" s="59"/>
      <c r="N46" s="59"/>
      <c r="O46" s="59"/>
      <c r="P46" s="59"/>
      <c r="Q46" s="59"/>
      <c r="R46" s="59"/>
      <c r="S46" s="59"/>
      <c r="T46" s="34"/>
      <c r="U46" s="35"/>
      <c r="V46" s="34"/>
      <c r="W46" s="35"/>
      <c r="X46" s="36">
        <f t="shared" si="0"/>
        <v>0</v>
      </c>
      <c r="Y46" s="34"/>
      <c r="Z46" s="37"/>
      <c r="AA46" s="35"/>
      <c r="AB46" s="38">
        <f t="shared" si="1"/>
        <v>0</v>
      </c>
      <c r="AC46" s="34"/>
      <c r="AD46" s="37"/>
      <c r="AE46" s="35"/>
      <c r="AF46" s="69"/>
      <c r="AG46" s="73"/>
      <c r="AH46" s="34"/>
      <c r="AI46" s="35"/>
      <c r="AJ46" s="39"/>
      <c r="AK46" s="40"/>
      <c r="AL46" s="35"/>
      <c r="AM46" s="40"/>
      <c r="AN46" s="35"/>
      <c r="AO46" s="42"/>
      <c r="AP46" s="60"/>
      <c r="AQ46" s="61"/>
      <c r="AR46" s="60"/>
      <c r="AS46" s="61"/>
      <c r="AT46" s="60"/>
      <c r="AU46" s="61"/>
      <c r="AV46" s="62"/>
      <c r="AW46" s="63"/>
      <c r="AX46" s="64"/>
      <c r="AY46" s="48" t="str">
        <f t="shared" si="2"/>
        <v/>
      </c>
      <c r="BF46" s="6"/>
      <c r="BG46" s="6"/>
      <c r="BH46" s="6"/>
      <c r="BI46" s="6"/>
      <c r="BJ46" s="6"/>
      <c r="BK46" s="6"/>
      <c r="BL46" s="6"/>
      <c r="BM46" s="6"/>
      <c r="BN46" s="6"/>
      <c r="BO46" s="6"/>
      <c r="BP46" s="49" t="str">
        <f t="shared" si="3"/>
        <v/>
      </c>
      <c r="BQ46" s="50" t="str">
        <f t="shared" si="4"/>
        <v/>
      </c>
      <c r="BR46" s="50" t="str">
        <f t="shared" si="5"/>
        <v/>
      </c>
      <c r="BS46" s="50" t="str">
        <f t="shared" si="6"/>
        <v/>
      </c>
      <c r="BT46" s="50" t="str">
        <f t="shared" si="7"/>
        <v/>
      </c>
      <c r="BU46" s="50" t="str">
        <f t="shared" si="8"/>
        <v/>
      </c>
      <c r="BV46" s="53"/>
      <c r="BW46" s="53"/>
      <c r="BX46" s="54">
        <f t="shared" si="9"/>
        <v>0</v>
      </c>
      <c r="BY46" s="54">
        <f t="shared" si="10"/>
        <v>0</v>
      </c>
      <c r="BZ46" s="54">
        <f t="shared" si="11"/>
        <v>0</v>
      </c>
      <c r="CA46" s="54">
        <f t="shared" si="12"/>
        <v>0</v>
      </c>
      <c r="CB46" s="54">
        <f t="shared" si="13"/>
        <v>0</v>
      </c>
      <c r="CC46" s="54" t="str">
        <f t="shared" si="14"/>
        <v/>
      </c>
      <c r="CD46" s="71"/>
      <c r="CY46" s="16"/>
      <c r="CZ46" s="16"/>
    </row>
    <row r="47" spans="1:104" s="15" customFormat="1" ht="11.25" x14ac:dyDescent="0.15">
      <c r="A47" s="55" t="s">
        <v>92</v>
      </c>
      <c r="B47" s="29">
        <f>SUM(E47:L47)</f>
        <v>298</v>
      </c>
      <c r="C47" s="69"/>
      <c r="D47" s="65"/>
      <c r="E47" s="37">
        <v>2</v>
      </c>
      <c r="F47" s="37">
        <v>46</v>
      </c>
      <c r="G47" s="37">
        <v>60</v>
      </c>
      <c r="H47" s="59">
        <v>58</v>
      </c>
      <c r="I47" s="59">
        <v>71</v>
      </c>
      <c r="J47" s="59">
        <v>43</v>
      </c>
      <c r="K47" s="59">
        <v>18</v>
      </c>
      <c r="L47" s="59"/>
      <c r="M47" s="65"/>
      <c r="N47" s="65"/>
      <c r="O47" s="65"/>
      <c r="P47" s="65"/>
      <c r="Q47" s="65"/>
      <c r="R47" s="65"/>
      <c r="S47" s="65"/>
      <c r="T47" s="34">
        <v>2</v>
      </c>
      <c r="U47" s="35">
        <v>296</v>
      </c>
      <c r="V47" s="69"/>
      <c r="W47" s="35">
        <v>298</v>
      </c>
      <c r="X47" s="36">
        <f t="shared" si="0"/>
        <v>0</v>
      </c>
      <c r="Y47" s="34"/>
      <c r="Z47" s="37"/>
      <c r="AA47" s="35"/>
      <c r="AB47" s="38">
        <f t="shared" si="1"/>
        <v>143</v>
      </c>
      <c r="AC47" s="34">
        <v>143</v>
      </c>
      <c r="AD47" s="37"/>
      <c r="AE47" s="35"/>
      <c r="AF47" s="34">
        <v>82</v>
      </c>
      <c r="AG47" s="39">
        <v>0</v>
      </c>
      <c r="AH47" s="34"/>
      <c r="AI47" s="35">
        <v>71</v>
      </c>
      <c r="AJ47" s="39"/>
      <c r="AK47" s="40"/>
      <c r="AL47" s="35"/>
      <c r="AM47" s="40"/>
      <c r="AN47" s="35">
        <v>13</v>
      </c>
      <c r="AO47" s="42"/>
      <c r="AP47" s="60"/>
      <c r="AQ47" s="61"/>
      <c r="AR47" s="60"/>
      <c r="AS47" s="61"/>
      <c r="AT47" s="60"/>
      <c r="AU47" s="61"/>
      <c r="AV47" s="62"/>
      <c r="AW47" s="63"/>
      <c r="AX47" s="64"/>
      <c r="AY47" s="48" t="str">
        <f t="shared" si="2"/>
        <v/>
      </c>
      <c r="BF47" s="6"/>
      <c r="BG47" s="6"/>
      <c r="BH47" s="6"/>
      <c r="BI47" s="6"/>
      <c r="BJ47" s="6"/>
      <c r="BK47" s="6"/>
      <c r="BL47" s="6"/>
      <c r="BM47" s="6"/>
      <c r="BN47" s="6"/>
      <c r="BO47" s="6"/>
      <c r="BP47" s="49" t="str">
        <f t="shared" si="3"/>
        <v/>
      </c>
      <c r="BQ47" s="50" t="str">
        <f t="shared" si="4"/>
        <v/>
      </c>
      <c r="BR47" s="50" t="str">
        <f t="shared" si="5"/>
        <v/>
      </c>
      <c r="BS47" s="50" t="str">
        <f t="shared" si="6"/>
        <v/>
      </c>
      <c r="BT47" s="50" t="str">
        <f t="shared" si="7"/>
        <v/>
      </c>
      <c r="BU47" s="50" t="str">
        <f t="shared" si="8"/>
        <v/>
      </c>
      <c r="BV47" s="72" t="str">
        <f t="shared" si="16"/>
        <v/>
      </c>
      <c r="BW47" s="53"/>
      <c r="BX47" s="54">
        <f t="shared" si="9"/>
        <v>0</v>
      </c>
      <c r="BY47" s="54">
        <f t="shared" si="10"/>
        <v>0</v>
      </c>
      <c r="BZ47" s="54">
        <f t="shared" si="11"/>
        <v>0</v>
      </c>
      <c r="CA47" s="54">
        <f t="shared" si="12"/>
        <v>0</v>
      </c>
      <c r="CB47" s="54">
        <f t="shared" si="13"/>
        <v>0</v>
      </c>
      <c r="CC47" s="54">
        <f t="shared" si="14"/>
        <v>0</v>
      </c>
      <c r="CD47" s="54">
        <f t="shared" si="17"/>
        <v>0</v>
      </c>
      <c r="CY47" s="16"/>
      <c r="CZ47" s="16"/>
    </row>
    <row r="48" spans="1:104" s="15" customFormat="1" ht="24.75" customHeight="1" x14ac:dyDescent="0.15">
      <c r="A48" s="74" t="s">
        <v>93</v>
      </c>
      <c r="B48" s="29">
        <f t="shared" si="15"/>
        <v>310</v>
      </c>
      <c r="C48" s="34"/>
      <c r="D48" s="56"/>
      <c r="E48" s="37">
        <v>1</v>
      </c>
      <c r="F48" s="37">
        <v>2</v>
      </c>
      <c r="G48" s="37">
        <v>10</v>
      </c>
      <c r="H48" s="59">
        <v>20</v>
      </c>
      <c r="I48" s="59">
        <v>28</v>
      </c>
      <c r="J48" s="59">
        <v>21</v>
      </c>
      <c r="K48" s="59">
        <v>41</v>
      </c>
      <c r="L48" s="59">
        <v>64</v>
      </c>
      <c r="M48" s="59">
        <v>39</v>
      </c>
      <c r="N48" s="59">
        <v>33</v>
      </c>
      <c r="O48" s="59">
        <v>18</v>
      </c>
      <c r="P48" s="59">
        <v>21</v>
      </c>
      <c r="Q48" s="59">
        <v>8</v>
      </c>
      <c r="R48" s="59">
        <v>2</v>
      </c>
      <c r="S48" s="59">
        <v>2</v>
      </c>
      <c r="T48" s="34">
        <v>1</v>
      </c>
      <c r="U48" s="35">
        <v>309</v>
      </c>
      <c r="V48" s="34"/>
      <c r="W48" s="35">
        <v>310</v>
      </c>
      <c r="X48" s="36">
        <f t="shared" si="0"/>
        <v>0</v>
      </c>
      <c r="Y48" s="34"/>
      <c r="Z48" s="37"/>
      <c r="AA48" s="35"/>
      <c r="AB48" s="38">
        <f t="shared" si="1"/>
        <v>159</v>
      </c>
      <c r="AC48" s="34">
        <v>159</v>
      </c>
      <c r="AD48" s="37"/>
      <c r="AE48" s="35"/>
      <c r="AF48" s="34">
        <v>73</v>
      </c>
      <c r="AG48" s="39">
        <v>0</v>
      </c>
      <c r="AH48" s="34"/>
      <c r="AI48" s="35">
        <v>86</v>
      </c>
      <c r="AJ48" s="39"/>
      <c r="AK48" s="40"/>
      <c r="AL48" s="35">
        <v>2</v>
      </c>
      <c r="AM48" s="40"/>
      <c r="AN48" s="35">
        <v>49</v>
      </c>
      <c r="AO48" s="42"/>
      <c r="AP48" s="60"/>
      <c r="AQ48" s="61"/>
      <c r="AR48" s="60"/>
      <c r="AS48" s="61"/>
      <c r="AT48" s="60"/>
      <c r="AU48" s="61"/>
      <c r="AV48" s="62"/>
      <c r="AW48" s="63"/>
      <c r="AX48" s="64"/>
      <c r="AY48" s="48" t="str">
        <f t="shared" si="2"/>
        <v/>
      </c>
      <c r="BF48" s="6"/>
      <c r="BG48" s="6"/>
      <c r="BH48" s="6"/>
      <c r="BI48" s="6"/>
      <c r="BJ48" s="6"/>
      <c r="BK48" s="6"/>
      <c r="BL48" s="6"/>
      <c r="BM48" s="6"/>
      <c r="BN48" s="6"/>
      <c r="BO48" s="6"/>
      <c r="BP48" s="49" t="str">
        <f t="shared" si="3"/>
        <v/>
      </c>
      <c r="BQ48" s="50" t="str">
        <f t="shared" si="4"/>
        <v/>
      </c>
      <c r="BR48" s="50" t="str">
        <f t="shared" si="5"/>
        <v/>
      </c>
      <c r="BS48" s="50" t="str">
        <f t="shared" si="6"/>
        <v/>
      </c>
      <c r="BT48" s="50" t="str">
        <f t="shared" si="7"/>
        <v/>
      </c>
      <c r="BU48" s="50" t="str">
        <f t="shared" si="8"/>
        <v/>
      </c>
      <c r="BV48" s="72" t="str">
        <f t="shared" si="16"/>
        <v/>
      </c>
      <c r="BW48" s="53"/>
      <c r="BX48" s="54">
        <f t="shared" si="9"/>
        <v>0</v>
      </c>
      <c r="BY48" s="54">
        <f t="shared" si="10"/>
        <v>0</v>
      </c>
      <c r="BZ48" s="54">
        <f t="shared" si="11"/>
        <v>0</v>
      </c>
      <c r="CA48" s="54">
        <f t="shared" si="12"/>
        <v>0</v>
      </c>
      <c r="CB48" s="54">
        <f t="shared" si="13"/>
        <v>0</v>
      </c>
      <c r="CC48" s="54">
        <f t="shared" si="14"/>
        <v>0</v>
      </c>
      <c r="CD48" s="54">
        <f t="shared" si="17"/>
        <v>0</v>
      </c>
      <c r="CY48" s="16"/>
      <c r="CZ48" s="16"/>
    </row>
    <row r="49" spans="1:105" s="15" customFormat="1" ht="15.75" customHeight="1" x14ac:dyDescent="0.15">
      <c r="A49" s="55" t="s">
        <v>94</v>
      </c>
      <c r="B49" s="29">
        <f>SUM(F49:S49)</f>
        <v>221</v>
      </c>
      <c r="C49" s="69"/>
      <c r="D49" s="65"/>
      <c r="E49" s="65"/>
      <c r="F49" s="37">
        <v>4</v>
      </c>
      <c r="G49" s="37">
        <v>14</v>
      </c>
      <c r="H49" s="59">
        <v>22</v>
      </c>
      <c r="I49" s="59">
        <v>25</v>
      </c>
      <c r="J49" s="59">
        <v>33</v>
      </c>
      <c r="K49" s="59">
        <v>29</v>
      </c>
      <c r="L49" s="59">
        <v>29</v>
      </c>
      <c r="M49" s="59">
        <v>25</v>
      </c>
      <c r="N49" s="59">
        <v>22</v>
      </c>
      <c r="O49" s="59">
        <v>10</v>
      </c>
      <c r="P49" s="59">
        <v>4</v>
      </c>
      <c r="Q49" s="59">
        <v>4</v>
      </c>
      <c r="R49" s="59"/>
      <c r="S49" s="59"/>
      <c r="T49" s="69"/>
      <c r="U49" s="35">
        <v>221</v>
      </c>
      <c r="V49" s="69"/>
      <c r="W49" s="35">
        <v>221</v>
      </c>
      <c r="X49" s="36">
        <f t="shared" si="0"/>
        <v>0</v>
      </c>
      <c r="Y49" s="34"/>
      <c r="Z49" s="37"/>
      <c r="AA49" s="35"/>
      <c r="AB49" s="38">
        <f t="shared" si="1"/>
        <v>110</v>
      </c>
      <c r="AC49" s="34">
        <v>110</v>
      </c>
      <c r="AD49" s="37"/>
      <c r="AE49" s="35"/>
      <c r="AF49" s="34">
        <v>50</v>
      </c>
      <c r="AG49" s="39">
        <v>0</v>
      </c>
      <c r="AH49" s="34"/>
      <c r="AI49" s="35">
        <v>63</v>
      </c>
      <c r="AJ49" s="39"/>
      <c r="AK49" s="40"/>
      <c r="AL49" s="35">
        <v>3</v>
      </c>
      <c r="AM49" s="40"/>
      <c r="AN49" s="35">
        <v>20</v>
      </c>
      <c r="AO49" s="42"/>
      <c r="AP49" s="60"/>
      <c r="AQ49" s="61"/>
      <c r="AR49" s="60"/>
      <c r="AS49" s="61"/>
      <c r="AT49" s="60"/>
      <c r="AU49" s="61"/>
      <c r="AV49" s="62"/>
      <c r="AW49" s="63"/>
      <c r="AX49" s="64"/>
      <c r="AY49" s="48" t="str">
        <f t="shared" si="2"/>
        <v/>
      </c>
      <c r="BF49" s="6"/>
      <c r="BG49" s="6"/>
      <c r="BH49" s="6"/>
      <c r="BI49" s="6"/>
      <c r="BJ49" s="6"/>
      <c r="BK49" s="6"/>
      <c r="BL49" s="6"/>
      <c r="BM49" s="6"/>
      <c r="BN49" s="6"/>
      <c r="BO49" s="6"/>
      <c r="BP49" s="49" t="str">
        <f t="shared" si="3"/>
        <v/>
      </c>
      <c r="BQ49" s="50" t="str">
        <f t="shared" si="4"/>
        <v/>
      </c>
      <c r="BR49" s="50" t="str">
        <f t="shared" si="5"/>
        <v/>
      </c>
      <c r="BS49" s="50" t="str">
        <f t="shared" si="6"/>
        <v/>
      </c>
      <c r="BT49" s="50" t="str">
        <f t="shared" si="7"/>
        <v/>
      </c>
      <c r="BU49" s="50" t="str">
        <f t="shared" si="8"/>
        <v/>
      </c>
      <c r="BV49" s="72" t="str">
        <f t="shared" si="16"/>
        <v/>
      </c>
      <c r="BW49" s="53"/>
      <c r="BX49" s="54">
        <f t="shared" si="9"/>
        <v>0</v>
      </c>
      <c r="BY49" s="54">
        <f t="shared" si="10"/>
        <v>0</v>
      </c>
      <c r="BZ49" s="54">
        <f t="shared" si="11"/>
        <v>0</v>
      </c>
      <c r="CA49" s="54">
        <f t="shared" si="12"/>
        <v>0</v>
      </c>
      <c r="CB49" s="54">
        <f t="shared" si="13"/>
        <v>0</v>
      </c>
      <c r="CC49" s="54">
        <f t="shared" si="14"/>
        <v>0</v>
      </c>
      <c r="CD49" s="54">
        <f t="shared" si="17"/>
        <v>0</v>
      </c>
      <c r="CY49" s="16"/>
      <c r="CZ49" s="16"/>
    </row>
    <row r="50" spans="1:105" s="15" customFormat="1" ht="15.75" customHeight="1" x14ac:dyDescent="0.15">
      <c r="A50" s="55" t="s">
        <v>95</v>
      </c>
      <c r="B50" s="29">
        <f>SUM(G50:S50)</f>
        <v>0</v>
      </c>
      <c r="C50" s="69"/>
      <c r="D50" s="65"/>
      <c r="E50" s="65"/>
      <c r="F50" s="65"/>
      <c r="G50" s="37"/>
      <c r="H50" s="59"/>
      <c r="I50" s="59"/>
      <c r="J50" s="59"/>
      <c r="K50" s="59"/>
      <c r="L50" s="59"/>
      <c r="M50" s="59"/>
      <c r="N50" s="65"/>
      <c r="O50" s="65"/>
      <c r="P50" s="65"/>
      <c r="Q50" s="65"/>
      <c r="R50" s="65"/>
      <c r="S50" s="65"/>
      <c r="T50" s="69"/>
      <c r="U50" s="35"/>
      <c r="V50" s="34"/>
      <c r="W50" s="35"/>
      <c r="X50" s="36">
        <f t="shared" si="0"/>
        <v>0</v>
      </c>
      <c r="Y50" s="34"/>
      <c r="Z50" s="37"/>
      <c r="AA50" s="35"/>
      <c r="AB50" s="38">
        <f t="shared" si="1"/>
        <v>0</v>
      </c>
      <c r="AC50" s="34"/>
      <c r="AD50" s="37"/>
      <c r="AE50" s="35"/>
      <c r="AF50" s="34"/>
      <c r="AG50" s="39"/>
      <c r="AH50" s="34"/>
      <c r="AI50" s="35"/>
      <c r="AJ50" s="39"/>
      <c r="AK50" s="40"/>
      <c r="AL50" s="35"/>
      <c r="AM50" s="40"/>
      <c r="AN50" s="35"/>
      <c r="AO50" s="42"/>
      <c r="AP50" s="60"/>
      <c r="AQ50" s="61"/>
      <c r="AR50" s="60"/>
      <c r="AS50" s="61"/>
      <c r="AT50" s="60"/>
      <c r="AU50" s="61"/>
      <c r="AV50" s="62"/>
      <c r="AW50" s="63"/>
      <c r="AX50" s="64"/>
      <c r="AY50" s="48" t="str">
        <f t="shared" si="2"/>
        <v/>
      </c>
      <c r="BF50" s="6"/>
      <c r="BG50" s="6"/>
      <c r="BH50" s="6"/>
      <c r="BI50" s="6"/>
      <c r="BJ50" s="6"/>
      <c r="BK50" s="6"/>
      <c r="BL50" s="6"/>
      <c r="BM50" s="6"/>
      <c r="BN50" s="6"/>
      <c r="BO50" s="6"/>
      <c r="BP50" s="49" t="str">
        <f t="shared" si="3"/>
        <v/>
      </c>
      <c r="BQ50" s="50" t="str">
        <f t="shared" si="4"/>
        <v/>
      </c>
      <c r="BR50" s="50" t="str">
        <f t="shared" si="5"/>
        <v/>
      </c>
      <c r="BS50" s="50" t="str">
        <f t="shared" si="6"/>
        <v/>
      </c>
      <c r="BT50" s="50" t="str">
        <f t="shared" si="7"/>
        <v/>
      </c>
      <c r="BU50" s="50" t="str">
        <f t="shared" si="8"/>
        <v/>
      </c>
      <c r="BV50" s="72" t="str">
        <f t="shared" si="16"/>
        <v/>
      </c>
      <c r="BW50" s="53"/>
      <c r="BX50" s="54">
        <f t="shared" si="9"/>
        <v>0</v>
      </c>
      <c r="BY50" s="54">
        <f t="shared" si="10"/>
        <v>0</v>
      </c>
      <c r="BZ50" s="54">
        <f t="shared" si="11"/>
        <v>0</v>
      </c>
      <c r="CA50" s="54">
        <f t="shared" si="12"/>
        <v>0</v>
      </c>
      <c r="CB50" s="54">
        <f t="shared" si="13"/>
        <v>0</v>
      </c>
      <c r="CC50" s="54" t="str">
        <f t="shared" si="14"/>
        <v/>
      </c>
      <c r="CD50" s="54">
        <f t="shared" si="17"/>
        <v>0</v>
      </c>
      <c r="CY50" s="16"/>
      <c r="CZ50" s="16"/>
    </row>
    <row r="51" spans="1:105" s="15" customFormat="1" ht="11.25" customHeight="1" x14ac:dyDescent="0.15">
      <c r="A51" s="55" t="s">
        <v>96</v>
      </c>
      <c r="B51" s="29">
        <f t="shared" si="15"/>
        <v>873</v>
      </c>
      <c r="C51" s="34">
        <v>45</v>
      </c>
      <c r="D51" s="56">
        <v>27</v>
      </c>
      <c r="E51" s="37">
        <v>21</v>
      </c>
      <c r="F51" s="37">
        <v>11</v>
      </c>
      <c r="G51" s="37">
        <v>15</v>
      </c>
      <c r="H51" s="59">
        <v>11</v>
      </c>
      <c r="I51" s="59">
        <v>24</v>
      </c>
      <c r="J51" s="59">
        <v>21</v>
      </c>
      <c r="K51" s="59">
        <v>24</v>
      </c>
      <c r="L51" s="59">
        <v>40</v>
      </c>
      <c r="M51" s="59">
        <v>69</v>
      </c>
      <c r="N51" s="59">
        <v>47</v>
      </c>
      <c r="O51" s="59">
        <v>55</v>
      </c>
      <c r="P51" s="59">
        <v>138</v>
      </c>
      <c r="Q51" s="59">
        <v>107</v>
      </c>
      <c r="R51" s="59">
        <v>105</v>
      </c>
      <c r="S51" s="59">
        <v>113</v>
      </c>
      <c r="T51" s="34">
        <v>93</v>
      </c>
      <c r="U51" s="35">
        <v>780</v>
      </c>
      <c r="V51" s="34">
        <v>442</v>
      </c>
      <c r="W51" s="35">
        <v>431</v>
      </c>
      <c r="X51" s="36">
        <f t="shared" si="0"/>
        <v>62</v>
      </c>
      <c r="Y51" s="34">
        <v>55</v>
      </c>
      <c r="Z51" s="37"/>
      <c r="AA51" s="35">
        <v>7</v>
      </c>
      <c r="AB51" s="38">
        <f t="shared" si="1"/>
        <v>491</v>
      </c>
      <c r="AC51" s="34">
        <v>426</v>
      </c>
      <c r="AD51" s="37"/>
      <c r="AE51" s="35">
        <v>65</v>
      </c>
      <c r="AF51" s="34">
        <v>403</v>
      </c>
      <c r="AG51" s="39">
        <v>132</v>
      </c>
      <c r="AH51" s="34">
        <v>47</v>
      </c>
      <c r="AI51" s="35">
        <v>207</v>
      </c>
      <c r="AJ51" s="39">
        <v>79</v>
      </c>
      <c r="AK51" s="40">
        <v>3</v>
      </c>
      <c r="AL51" s="35"/>
      <c r="AM51" s="40">
        <v>19</v>
      </c>
      <c r="AN51" s="35">
        <v>58</v>
      </c>
      <c r="AO51" s="42"/>
      <c r="AP51" s="60">
        <v>75</v>
      </c>
      <c r="AQ51" s="61"/>
      <c r="AR51" s="60"/>
      <c r="AS51" s="61"/>
      <c r="AT51" s="60"/>
      <c r="AU51" s="61"/>
      <c r="AV51" s="62"/>
      <c r="AW51" s="63"/>
      <c r="AX51" s="64"/>
      <c r="AY51" s="48" t="str">
        <f t="shared" si="2"/>
        <v/>
      </c>
      <c r="BF51" s="6"/>
      <c r="BG51" s="6"/>
      <c r="BH51" s="6"/>
      <c r="BI51" s="6"/>
      <c r="BJ51" s="6"/>
      <c r="BK51" s="6"/>
      <c r="BL51" s="6"/>
      <c r="BM51" s="6"/>
      <c r="BN51" s="6"/>
      <c r="BO51" s="6"/>
      <c r="BP51" s="49" t="str">
        <f t="shared" si="3"/>
        <v/>
      </c>
      <c r="BQ51" s="50" t="str">
        <f t="shared" si="4"/>
        <v/>
      </c>
      <c r="BR51" s="50" t="str">
        <f t="shared" si="5"/>
        <v/>
      </c>
      <c r="BS51" s="50" t="str">
        <f t="shared" si="6"/>
        <v/>
      </c>
      <c r="BT51" s="50" t="str">
        <f t="shared" si="7"/>
        <v/>
      </c>
      <c r="BU51" s="50" t="str">
        <f t="shared" si="8"/>
        <v/>
      </c>
      <c r="BV51" s="72" t="str">
        <f t="shared" si="16"/>
        <v/>
      </c>
      <c r="BW51" s="72" t="str">
        <f>IF(AND($AT51&lt;&gt;0,($B90="")),"No olvide registrar si algunas de estas compras de servicio corresponden al Programa de Resolutividad. ","")</f>
        <v/>
      </c>
      <c r="BX51" s="54">
        <f t="shared" si="9"/>
        <v>0</v>
      </c>
      <c r="BY51" s="54">
        <f t="shared" si="10"/>
        <v>0</v>
      </c>
      <c r="BZ51" s="54">
        <f t="shared" si="11"/>
        <v>0</v>
      </c>
      <c r="CA51" s="54">
        <f t="shared" si="12"/>
        <v>0</v>
      </c>
      <c r="CB51" s="54">
        <f t="shared" si="13"/>
        <v>0</v>
      </c>
      <c r="CC51" s="54">
        <f t="shared" si="14"/>
        <v>0</v>
      </c>
      <c r="CD51" s="54">
        <f t="shared" si="17"/>
        <v>0</v>
      </c>
      <c r="CE51" s="54">
        <f>IF(AND($AT51&lt;&gt;0,($B90="")),1,0)</f>
        <v>0</v>
      </c>
      <c r="CY51" s="16"/>
      <c r="CZ51" s="16"/>
    </row>
    <row r="52" spans="1:105" s="15" customFormat="1" ht="11.25" customHeight="1" x14ac:dyDescent="0.15">
      <c r="A52" s="55" t="s">
        <v>97</v>
      </c>
      <c r="B52" s="29">
        <f t="shared" si="15"/>
        <v>0</v>
      </c>
      <c r="C52" s="34"/>
      <c r="D52" s="56"/>
      <c r="E52" s="37"/>
      <c r="F52" s="37"/>
      <c r="G52" s="37"/>
      <c r="H52" s="59"/>
      <c r="I52" s="59"/>
      <c r="J52" s="59"/>
      <c r="K52" s="59"/>
      <c r="L52" s="59"/>
      <c r="M52" s="59"/>
      <c r="N52" s="59"/>
      <c r="O52" s="59"/>
      <c r="P52" s="59"/>
      <c r="Q52" s="59"/>
      <c r="R52" s="59"/>
      <c r="S52" s="59"/>
      <c r="T52" s="34"/>
      <c r="U52" s="35"/>
      <c r="V52" s="34"/>
      <c r="W52" s="35"/>
      <c r="X52" s="36">
        <f t="shared" si="0"/>
        <v>0</v>
      </c>
      <c r="Y52" s="34"/>
      <c r="Z52" s="37"/>
      <c r="AA52" s="35"/>
      <c r="AB52" s="38">
        <f t="shared" si="1"/>
        <v>0</v>
      </c>
      <c r="AC52" s="34"/>
      <c r="AD52" s="37"/>
      <c r="AE52" s="35"/>
      <c r="AF52" s="34"/>
      <c r="AG52" s="39"/>
      <c r="AH52" s="34"/>
      <c r="AI52" s="35"/>
      <c r="AJ52" s="39"/>
      <c r="AK52" s="40"/>
      <c r="AL52" s="35"/>
      <c r="AM52" s="40"/>
      <c r="AN52" s="35"/>
      <c r="AO52" s="42"/>
      <c r="AP52" s="60"/>
      <c r="AQ52" s="61"/>
      <c r="AR52" s="60"/>
      <c r="AS52" s="61"/>
      <c r="AT52" s="60"/>
      <c r="AU52" s="61"/>
      <c r="AV52" s="62"/>
      <c r="AW52" s="63"/>
      <c r="AX52" s="64"/>
      <c r="AY52" s="48" t="str">
        <f t="shared" si="2"/>
        <v/>
      </c>
      <c r="BF52" s="6"/>
      <c r="BG52" s="6"/>
      <c r="BH52" s="6"/>
      <c r="BI52" s="6"/>
      <c r="BJ52" s="6"/>
      <c r="BK52" s="6"/>
      <c r="BL52" s="6"/>
      <c r="BM52" s="6"/>
      <c r="BN52" s="6"/>
      <c r="BO52" s="6"/>
      <c r="BP52" s="49" t="str">
        <f t="shared" si="3"/>
        <v/>
      </c>
      <c r="BQ52" s="50" t="str">
        <f t="shared" si="4"/>
        <v/>
      </c>
      <c r="BR52" s="50" t="str">
        <f t="shared" si="5"/>
        <v/>
      </c>
      <c r="BS52" s="50" t="str">
        <f t="shared" si="6"/>
        <v/>
      </c>
      <c r="BT52" s="50" t="str">
        <f t="shared" si="7"/>
        <v/>
      </c>
      <c r="BU52" s="50" t="str">
        <f t="shared" si="8"/>
        <v/>
      </c>
      <c r="BV52" s="72" t="str">
        <f t="shared" si="16"/>
        <v/>
      </c>
      <c r="BW52" s="72" t="str">
        <f>IF(AND($AT52&lt;&gt;0,($B90="")),"No olvide registrar si algunas de estas compras de servicio corresponden al Programa de Resolutividad. ","")</f>
        <v/>
      </c>
      <c r="BX52" s="54">
        <f t="shared" si="9"/>
        <v>0</v>
      </c>
      <c r="BY52" s="54">
        <f t="shared" si="10"/>
        <v>0</v>
      </c>
      <c r="BZ52" s="54">
        <f t="shared" si="11"/>
        <v>0</v>
      </c>
      <c r="CA52" s="54">
        <f t="shared" si="12"/>
        <v>0</v>
      </c>
      <c r="CB52" s="54">
        <f t="shared" si="13"/>
        <v>0</v>
      </c>
      <c r="CC52" s="54" t="str">
        <f t="shared" si="14"/>
        <v/>
      </c>
      <c r="CD52" s="54">
        <f t="shared" si="17"/>
        <v>0</v>
      </c>
      <c r="CE52" s="54">
        <f>IF(AND($AT52&lt;&gt;0,($B90="")),1,0)</f>
        <v>0</v>
      </c>
      <c r="CY52" s="16"/>
      <c r="CZ52" s="16"/>
    </row>
    <row r="53" spans="1:105" s="15" customFormat="1" ht="11.25" customHeight="1" x14ac:dyDescent="0.15">
      <c r="A53" s="55" t="s">
        <v>98</v>
      </c>
      <c r="B53" s="29">
        <f t="shared" si="15"/>
        <v>219</v>
      </c>
      <c r="C53" s="34">
        <v>17</v>
      </c>
      <c r="D53" s="56">
        <v>42</v>
      </c>
      <c r="E53" s="37">
        <v>23</v>
      </c>
      <c r="F53" s="37">
        <v>6</v>
      </c>
      <c r="G53" s="37">
        <v>7</v>
      </c>
      <c r="H53" s="59">
        <v>9</v>
      </c>
      <c r="I53" s="59">
        <v>3</v>
      </c>
      <c r="J53" s="59">
        <v>4</v>
      </c>
      <c r="K53" s="59">
        <v>5</v>
      </c>
      <c r="L53" s="59">
        <v>7</v>
      </c>
      <c r="M53" s="59">
        <v>1</v>
      </c>
      <c r="N53" s="59">
        <v>8</v>
      </c>
      <c r="O53" s="59">
        <v>16</v>
      </c>
      <c r="P53" s="59">
        <v>19</v>
      </c>
      <c r="Q53" s="59">
        <v>10</v>
      </c>
      <c r="R53" s="59">
        <v>18</v>
      </c>
      <c r="S53" s="59">
        <v>24</v>
      </c>
      <c r="T53" s="34">
        <v>82</v>
      </c>
      <c r="U53" s="35">
        <v>137</v>
      </c>
      <c r="V53" s="34">
        <v>120</v>
      </c>
      <c r="W53" s="35">
        <v>99</v>
      </c>
      <c r="X53" s="36">
        <f t="shared" si="0"/>
        <v>54</v>
      </c>
      <c r="Y53" s="34">
        <v>52</v>
      </c>
      <c r="Z53" s="37"/>
      <c r="AA53" s="35">
        <v>2</v>
      </c>
      <c r="AB53" s="38">
        <f t="shared" si="1"/>
        <v>59</v>
      </c>
      <c r="AC53" s="34">
        <v>55</v>
      </c>
      <c r="AD53" s="37"/>
      <c r="AE53" s="35">
        <v>4</v>
      </c>
      <c r="AF53" s="34">
        <v>74</v>
      </c>
      <c r="AG53" s="39">
        <v>0</v>
      </c>
      <c r="AH53" s="34">
        <v>12</v>
      </c>
      <c r="AI53" s="35">
        <v>21</v>
      </c>
      <c r="AJ53" s="39"/>
      <c r="AK53" s="40"/>
      <c r="AL53" s="35"/>
      <c r="AM53" s="40">
        <v>15</v>
      </c>
      <c r="AN53" s="35">
        <v>56</v>
      </c>
      <c r="AO53" s="42"/>
      <c r="AP53" s="60"/>
      <c r="AQ53" s="61"/>
      <c r="AR53" s="60"/>
      <c r="AS53" s="61"/>
      <c r="AT53" s="60"/>
      <c r="AU53" s="61"/>
      <c r="AV53" s="62"/>
      <c r="AW53" s="63"/>
      <c r="AX53" s="64"/>
      <c r="AY53" s="48" t="str">
        <f t="shared" si="2"/>
        <v/>
      </c>
      <c r="BF53" s="6"/>
      <c r="BG53" s="6"/>
      <c r="BH53" s="6"/>
      <c r="BI53" s="6"/>
      <c r="BJ53" s="6"/>
      <c r="BK53" s="6"/>
      <c r="BL53" s="6"/>
      <c r="BM53" s="6"/>
      <c r="BN53" s="6"/>
      <c r="BO53" s="6"/>
      <c r="BP53" s="49" t="str">
        <f t="shared" si="3"/>
        <v/>
      </c>
      <c r="BQ53" s="50" t="str">
        <f t="shared" si="4"/>
        <v/>
      </c>
      <c r="BR53" s="50" t="str">
        <f t="shared" si="5"/>
        <v/>
      </c>
      <c r="BS53" s="50" t="str">
        <f t="shared" si="6"/>
        <v/>
      </c>
      <c r="BT53" s="50" t="str">
        <f t="shared" si="7"/>
        <v/>
      </c>
      <c r="BU53" s="50" t="str">
        <f t="shared" si="8"/>
        <v/>
      </c>
      <c r="BV53" s="72" t="str">
        <f t="shared" si="16"/>
        <v/>
      </c>
      <c r="BW53" s="72" t="str">
        <f>IF(AND($AT53&lt;&gt;0,($B91="")),"No olvide registrar si algunas de estas compras de servicio corresponden al Programa de Resolutividad. ","")</f>
        <v/>
      </c>
      <c r="BX53" s="54">
        <f t="shared" si="9"/>
        <v>0</v>
      </c>
      <c r="BY53" s="54">
        <f t="shared" si="10"/>
        <v>0</v>
      </c>
      <c r="BZ53" s="54">
        <f t="shared" si="11"/>
        <v>0</v>
      </c>
      <c r="CA53" s="54">
        <f t="shared" si="12"/>
        <v>0</v>
      </c>
      <c r="CB53" s="54">
        <f t="shared" si="13"/>
        <v>0</v>
      </c>
      <c r="CC53" s="54">
        <f t="shared" si="14"/>
        <v>0</v>
      </c>
      <c r="CD53" s="54">
        <f t="shared" si="17"/>
        <v>0</v>
      </c>
      <c r="CE53" s="54">
        <f>IF(AND($AT53&lt;&gt;0,($B91="")),1,0)</f>
        <v>0</v>
      </c>
      <c r="CY53" s="16"/>
      <c r="CZ53" s="16"/>
    </row>
    <row r="54" spans="1:105" s="15" customFormat="1" ht="11.25" x14ac:dyDescent="0.15">
      <c r="A54" s="55" t="s">
        <v>99</v>
      </c>
      <c r="B54" s="29">
        <f>SUM(F54:S54)</f>
        <v>0</v>
      </c>
      <c r="C54" s="69"/>
      <c r="D54" s="65"/>
      <c r="E54" s="66"/>
      <c r="F54" s="37"/>
      <c r="G54" s="37"/>
      <c r="H54" s="59"/>
      <c r="I54" s="59"/>
      <c r="J54" s="59"/>
      <c r="K54" s="59"/>
      <c r="L54" s="59"/>
      <c r="M54" s="59"/>
      <c r="N54" s="59"/>
      <c r="O54" s="59"/>
      <c r="P54" s="59"/>
      <c r="Q54" s="59"/>
      <c r="R54" s="59"/>
      <c r="S54" s="59"/>
      <c r="T54" s="69"/>
      <c r="U54" s="35"/>
      <c r="V54" s="34"/>
      <c r="W54" s="35"/>
      <c r="X54" s="76"/>
      <c r="Y54" s="69"/>
      <c r="Z54" s="66"/>
      <c r="AA54" s="68"/>
      <c r="AB54" s="38">
        <f t="shared" si="1"/>
        <v>0</v>
      </c>
      <c r="AC54" s="34"/>
      <c r="AD54" s="37"/>
      <c r="AE54" s="35"/>
      <c r="AF54" s="34"/>
      <c r="AG54" s="39"/>
      <c r="AH54" s="69"/>
      <c r="AI54" s="35"/>
      <c r="AJ54" s="39"/>
      <c r="AK54" s="76"/>
      <c r="AL54" s="35"/>
      <c r="AM54" s="76"/>
      <c r="AN54" s="35"/>
      <c r="AO54" s="42"/>
      <c r="AP54" s="60"/>
      <c r="AQ54" s="61"/>
      <c r="AR54" s="60"/>
      <c r="AS54" s="61"/>
      <c r="AT54" s="60"/>
      <c r="AU54" s="61"/>
      <c r="AV54" s="62"/>
      <c r="AW54" s="77"/>
      <c r="AX54" s="64"/>
      <c r="AY54" s="48" t="str">
        <f t="shared" si="2"/>
        <v/>
      </c>
      <c r="BF54" s="6"/>
      <c r="BG54" s="6"/>
      <c r="BH54" s="6"/>
      <c r="BI54" s="6"/>
      <c r="BJ54" s="6"/>
      <c r="BK54" s="6"/>
      <c r="BL54" s="6"/>
      <c r="BM54" s="6"/>
      <c r="BN54" s="6"/>
      <c r="BO54" s="6"/>
      <c r="BP54" s="49" t="str">
        <f t="shared" si="3"/>
        <v/>
      </c>
      <c r="BQ54" s="50" t="str">
        <f t="shared" si="4"/>
        <v/>
      </c>
      <c r="BR54" s="50" t="str">
        <f t="shared" si="5"/>
        <v/>
      </c>
      <c r="BS54" s="50" t="str">
        <f t="shared" si="6"/>
        <v/>
      </c>
      <c r="BT54" s="50" t="str">
        <f t="shared" si="7"/>
        <v/>
      </c>
      <c r="BU54" s="50" t="str">
        <f t="shared" si="8"/>
        <v/>
      </c>
      <c r="BV54" s="72" t="str">
        <f t="shared" si="16"/>
        <v/>
      </c>
      <c r="BW54" s="53"/>
      <c r="BX54" s="54">
        <f t="shared" si="9"/>
        <v>0</v>
      </c>
      <c r="BY54" s="54">
        <f t="shared" si="10"/>
        <v>0</v>
      </c>
      <c r="BZ54" s="54">
        <f t="shared" si="11"/>
        <v>0</v>
      </c>
      <c r="CA54" s="54">
        <f t="shared" si="12"/>
        <v>0</v>
      </c>
      <c r="CB54" s="54">
        <f t="shared" si="13"/>
        <v>0</v>
      </c>
      <c r="CC54" s="54" t="str">
        <f t="shared" si="14"/>
        <v/>
      </c>
      <c r="CD54" s="54">
        <f t="shared" si="17"/>
        <v>0</v>
      </c>
      <c r="CY54" s="16"/>
      <c r="CZ54" s="16"/>
    </row>
    <row r="55" spans="1:105" s="15" customFormat="1" ht="11.25" x14ac:dyDescent="0.15">
      <c r="A55" s="55" t="s">
        <v>100</v>
      </c>
      <c r="B55" s="29">
        <f t="shared" si="15"/>
        <v>685</v>
      </c>
      <c r="C55" s="34">
        <v>89</v>
      </c>
      <c r="D55" s="56">
        <v>39</v>
      </c>
      <c r="E55" s="37">
        <v>49</v>
      </c>
      <c r="F55" s="37">
        <v>33</v>
      </c>
      <c r="G55" s="37">
        <v>24</v>
      </c>
      <c r="H55" s="59">
        <v>25</v>
      </c>
      <c r="I55" s="59">
        <v>22</v>
      </c>
      <c r="J55" s="59">
        <v>24</v>
      </c>
      <c r="K55" s="59">
        <v>30</v>
      </c>
      <c r="L55" s="59">
        <v>48</v>
      </c>
      <c r="M55" s="59">
        <v>67</v>
      </c>
      <c r="N55" s="59">
        <v>45</v>
      </c>
      <c r="O55" s="59">
        <v>50</v>
      </c>
      <c r="P55" s="59">
        <v>41</v>
      </c>
      <c r="Q55" s="59">
        <v>38</v>
      </c>
      <c r="R55" s="59">
        <v>37</v>
      </c>
      <c r="S55" s="59">
        <v>24</v>
      </c>
      <c r="T55" s="34">
        <v>177</v>
      </c>
      <c r="U55" s="35">
        <v>508</v>
      </c>
      <c r="V55" s="34">
        <v>274</v>
      </c>
      <c r="W55" s="35">
        <v>411</v>
      </c>
      <c r="X55" s="36">
        <f t="shared" si="0"/>
        <v>91</v>
      </c>
      <c r="Y55" s="34">
        <v>64</v>
      </c>
      <c r="Z55" s="37"/>
      <c r="AA55" s="35">
        <v>27</v>
      </c>
      <c r="AB55" s="38">
        <f t="shared" si="1"/>
        <v>285</v>
      </c>
      <c r="AC55" s="34">
        <v>219</v>
      </c>
      <c r="AD55" s="37"/>
      <c r="AE55" s="35">
        <v>66</v>
      </c>
      <c r="AF55" s="34">
        <v>217</v>
      </c>
      <c r="AG55" s="39">
        <v>86</v>
      </c>
      <c r="AH55" s="34">
        <v>38</v>
      </c>
      <c r="AI55" s="35">
        <v>182</v>
      </c>
      <c r="AJ55" s="39"/>
      <c r="AK55" s="40"/>
      <c r="AL55" s="35">
        <v>11</v>
      </c>
      <c r="AM55" s="40">
        <v>78</v>
      </c>
      <c r="AN55" s="35">
        <v>100</v>
      </c>
      <c r="AO55" s="42"/>
      <c r="AP55" s="60"/>
      <c r="AQ55" s="61"/>
      <c r="AR55" s="60"/>
      <c r="AS55" s="61"/>
      <c r="AT55" s="60"/>
      <c r="AU55" s="61"/>
      <c r="AV55" s="62"/>
      <c r="AW55" s="63"/>
      <c r="AX55" s="64"/>
      <c r="AY55" s="48" t="str">
        <f t="shared" si="2"/>
        <v/>
      </c>
      <c r="BF55" s="6"/>
      <c r="BG55" s="6"/>
      <c r="BH55" s="6"/>
      <c r="BI55" s="6"/>
      <c r="BJ55" s="6"/>
      <c r="BK55" s="6"/>
      <c r="BL55" s="6"/>
      <c r="BM55" s="6"/>
      <c r="BN55" s="6"/>
      <c r="BO55" s="6"/>
      <c r="BP55" s="49" t="str">
        <f t="shared" si="3"/>
        <v/>
      </c>
      <c r="BQ55" s="50" t="str">
        <f t="shared" si="4"/>
        <v/>
      </c>
      <c r="BR55" s="50" t="str">
        <f t="shared" si="5"/>
        <v/>
      </c>
      <c r="BS55" s="50" t="str">
        <f t="shared" si="6"/>
        <v/>
      </c>
      <c r="BT55" s="50" t="str">
        <f t="shared" si="7"/>
        <v/>
      </c>
      <c r="BU55" s="50" t="str">
        <f t="shared" si="8"/>
        <v/>
      </c>
      <c r="BV55" s="72" t="str">
        <f t="shared" si="16"/>
        <v/>
      </c>
      <c r="BW55" s="53"/>
      <c r="BX55" s="54">
        <f t="shared" si="9"/>
        <v>0</v>
      </c>
      <c r="BY55" s="54">
        <f t="shared" si="10"/>
        <v>0</v>
      </c>
      <c r="BZ55" s="54">
        <f t="shared" si="11"/>
        <v>0</v>
      </c>
      <c r="CA55" s="54">
        <f t="shared" si="12"/>
        <v>0</v>
      </c>
      <c r="CB55" s="54">
        <f t="shared" si="13"/>
        <v>0</v>
      </c>
      <c r="CC55" s="54">
        <f t="shared" si="14"/>
        <v>0</v>
      </c>
      <c r="CD55" s="54">
        <f t="shared" si="17"/>
        <v>0</v>
      </c>
      <c r="CY55" s="16"/>
      <c r="CZ55" s="16"/>
    </row>
    <row r="56" spans="1:105" s="15" customFormat="1" ht="11.25" x14ac:dyDescent="0.15">
      <c r="A56" s="55" t="s">
        <v>101</v>
      </c>
      <c r="B56" s="29">
        <f t="shared" si="15"/>
        <v>254</v>
      </c>
      <c r="C56" s="34"/>
      <c r="D56" s="56"/>
      <c r="E56" s="37"/>
      <c r="F56" s="37">
        <v>5</v>
      </c>
      <c r="G56" s="37">
        <v>2</v>
      </c>
      <c r="H56" s="59">
        <v>5</v>
      </c>
      <c r="I56" s="59">
        <v>5</v>
      </c>
      <c r="J56" s="59">
        <v>12</v>
      </c>
      <c r="K56" s="59">
        <v>4</v>
      </c>
      <c r="L56" s="59">
        <v>7</v>
      </c>
      <c r="M56" s="59">
        <v>11</v>
      </c>
      <c r="N56" s="59">
        <v>11</v>
      </c>
      <c r="O56" s="59">
        <v>26</v>
      </c>
      <c r="P56" s="59">
        <v>44</v>
      </c>
      <c r="Q56" s="59">
        <v>48</v>
      </c>
      <c r="R56" s="59">
        <v>40</v>
      </c>
      <c r="S56" s="59">
        <v>34</v>
      </c>
      <c r="T56" s="34"/>
      <c r="U56" s="35">
        <v>254</v>
      </c>
      <c r="V56" s="34">
        <v>208</v>
      </c>
      <c r="W56" s="35">
        <v>46</v>
      </c>
      <c r="X56" s="36">
        <f t="shared" si="0"/>
        <v>0</v>
      </c>
      <c r="Y56" s="34"/>
      <c r="Z56" s="37"/>
      <c r="AA56" s="35"/>
      <c r="AB56" s="38">
        <f t="shared" si="1"/>
        <v>109</v>
      </c>
      <c r="AC56" s="34">
        <v>109</v>
      </c>
      <c r="AD56" s="37"/>
      <c r="AE56" s="35"/>
      <c r="AF56" s="34">
        <v>107</v>
      </c>
      <c r="AG56" s="39">
        <v>14</v>
      </c>
      <c r="AH56" s="34"/>
      <c r="AI56" s="35">
        <v>44</v>
      </c>
      <c r="AJ56" s="39"/>
      <c r="AK56" s="40"/>
      <c r="AL56" s="35">
        <v>17</v>
      </c>
      <c r="AM56" s="40"/>
      <c r="AN56" s="35">
        <v>9</v>
      </c>
      <c r="AO56" s="42"/>
      <c r="AP56" s="60"/>
      <c r="AQ56" s="61"/>
      <c r="AR56" s="60"/>
      <c r="AS56" s="61"/>
      <c r="AT56" s="60"/>
      <c r="AU56" s="61"/>
      <c r="AV56" s="62"/>
      <c r="AW56" s="63"/>
      <c r="AX56" s="64"/>
      <c r="AY56" s="48" t="str">
        <f t="shared" si="2"/>
        <v/>
      </c>
      <c r="BF56" s="6"/>
      <c r="BG56" s="6"/>
      <c r="BH56" s="6"/>
      <c r="BI56" s="6"/>
      <c r="BJ56" s="6"/>
      <c r="BK56" s="6"/>
      <c r="BL56" s="6"/>
      <c r="BM56" s="6"/>
      <c r="BN56" s="6"/>
      <c r="BO56" s="6"/>
      <c r="BP56" s="49" t="str">
        <f t="shared" si="3"/>
        <v/>
      </c>
      <c r="BQ56" s="50" t="str">
        <f t="shared" si="4"/>
        <v/>
      </c>
      <c r="BR56" s="50" t="str">
        <f t="shared" si="5"/>
        <v/>
      </c>
      <c r="BS56" s="50" t="str">
        <f t="shared" si="6"/>
        <v/>
      </c>
      <c r="BT56" s="50" t="str">
        <f t="shared" si="7"/>
        <v/>
      </c>
      <c r="BU56" s="50" t="str">
        <f t="shared" si="8"/>
        <v/>
      </c>
      <c r="BV56" s="72" t="str">
        <f t="shared" si="16"/>
        <v/>
      </c>
      <c r="BW56" s="53"/>
      <c r="BX56" s="54">
        <f t="shared" si="9"/>
        <v>0</v>
      </c>
      <c r="BY56" s="54">
        <f t="shared" si="10"/>
        <v>0</v>
      </c>
      <c r="BZ56" s="54">
        <f t="shared" si="11"/>
        <v>0</v>
      </c>
      <c r="CA56" s="54">
        <f t="shared" si="12"/>
        <v>0</v>
      </c>
      <c r="CB56" s="54">
        <f t="shared" si="13"/>
        <v>0</v>
      </c>
      <c r="CC56" s="54">
        <f t="shared" si="14"/>
        <v>0</v>
      </c>
      <c r="CD56" s="54">
        <f t="shared" si="17"/>
        <v>0</v>
      </c>
      <c r="CY56" s="16"/>
      <c r="CZ56" s="16"/>
    </row>
    <row r="57" spans="1:105" s="15" customFormat="1" ht="11.25" x14ac:dyDescent="0.15">
      <c r="A57" s="80" t="s">
        <v>102</v>
      </c>
      <c r="B57" s="81">
        <f t="shared" si="15"/>
        <v>0</v>
      </c>
      <c r="C57" s="82"/>
      <c r="D57" s="83"/>
      <c r="E57" s="84"/>
      <c r="F57" s="84"/>
      <c r="G57" s="84"/>
      <c r="H57" s="85"/>
      <c r="I57" s="85"/>
      <c r="J57" s="85"/>
      <c r="K57" s="85"/>
      <c r="L57" s="85"/>
      <c r="M57" s="85"/>
      <c r="N57" s="85"/>
      <c r="O57" s="85"/>
      <c r="P57" s="85"/>
      <c r="Q57" s="85"/>
      <c r="R57" s="85"/>
      <c r="S57" s="85"/>
      <c r="T57" s="82"/>
      <c r="U57" s="78"/>
      <c r="V57" s="86"/>
      <c r="W57" s="87"/>
      <c r="X57" s="88">
        <f t="shared" si="0"/>
        <v>0</v>
      </c>
      <c r="Y57" s="82"/>
      <c r="Z57" s="84"/>
      <c r="AA57" s="78"/>
      <c r="AB57" s="89">
        <f t="shared" si="1"/>
        <v>0</v>
      </c>
      <c r="AC57" s="82"/>
      <c r="AD57" s="84"/>
      <c r="AE57" s="78"/>
      <c r="AF57" s="82"/>
      <c r="AG57" s="90"/>
      <c r="AH57" s="91"/>
      <c r="AI57" s="92"/>
      <c r="AJ57" s="90"/>
      <c r="AK57" s="93"/>
      <c r="AL57" s="92"/>
      <c r="AM57" s="93"/>
      <c r="AN57" s="92"/>
      <c r="AO57" s="42"/>
      <c r="AP57" s="94"/>
      <c r="AQ57" s="95"/>
      <c r="AR57" s="94"/>
      <c r="AS57" s="95"/>
      <c r="AT57" s="94"/>
      <c r="AU57" s="95"/>
      <c r="AV57" s="96"/>
      <c r="AW57" s="97"/>
      <c r="AX57" s="98"/>
      <c r="AY57" s="48" t="str">
        <f t="shared" si="2"/>
        <v/>
      </c>
      <c r="BF57" s="6"/>
      <c r="BG57" s="6"/>
      <c r="BH57" s="6"/>
      <c r="BI57" s="6"/>
      <c r="BJ57" s="6"/>
      <c r="BK57" s="6"/>
      <c r="BL57" s="6"/>
      <c r="BM57" s="6"/>
      <c r="BN57" s="6"/>
      <c r="BO57" s="6"/>
      <c r="BP57" s="49" t="str">
        <f t="shared" si="3"/>
        <v/>
      </c>
      <c r="BQ57" s="50" t="str">
        <f t="shared" si="4"/>
        <v/>
      </c>
      <c r="BR57" s="50" t="str">
        <f t="shared" si="5"/>
        <v/>
      </c>
      <c r="BS57" s="50" t="str">
        <f t="shared" si="6"/>
        <v/>
      </c>
      <c r="BT57" s="50" t="str">
        <f t="shared" si="7"/>
        <v/>
      </c>
      <c r="BU57" s="50" t="str">
        <f t="shared" si="8"/>
        <v/>
      </c>
      <c r="BV57" s="72" t="str">
        <f t="shared" si="16"/>
        <v/>
      </c>
      <c r="BW57" s="53"/>
      <c r="BX57" s="54">
        <f t="shared" si="9"/>
        <v>0</v>
      </c>
      <c r="BY57" s="54">
        <f t="shared" si="10"/>
        <v>0</v>
      </c>
      <c r="BZ57" s="54">
        <f t="shared" si="11"/>
        <v>0</v>
      </c>
      <c r="CA57" s="54">
        <f t="shared" si="12"/>
        <v>0</v>
      </c>
      <c r="CB57" s="54">
        <f t="shared" si="13"/>
        <v>0</v>
      </c>
      <c r="CC57" s="54" t="str">
        <f t="shared" si="14"/>
        <v/>
      </c>
      <c r="CD57" s="54">
        <f t="shared" si="17"/>
        <v>0</v>
      </c>
      <c r="CY57" s="16"/>
      <c r="CZ57" s="16"/>
    </row>
    <row r="58" spans="1:105" s="15" customFormat="1" ht="15" customHeight="1" thickBot="1" x14ac:dyDescent="0.2">
      <c r="A58" s="219" t="s">
        <v>51</v>
      </c>
      <c r="B58" s="99">
        <f>SUM(B12:B57)</f>
        <v>5740</v>
      </c>
      <c r="C58" s="100">
        <f>SUM(C12:C57)</f>
        <v>535</v>
      </c>
      <c r="D58" s="101">
        <f t="shared" ref="D58:AX58" si="18">SUM(D12:D57)</f>
        <v>380</v>
      </c>
      <c r="E58" s="102">
        <f t="shared" si="18"/>
        <v>319</v>
      </c>
      <c r="F58" s="103">
        <f t="shared" si="18"/>
        <v>181</v>
      </c>
      <c r="G58" s="104">
        <f t="shared" si="18"/>
        <v>187</v>
      </c>
      <c r="H58" s="104">
        <f t="shared" si="18"/>
        <v>195</v>
      </c>
      <c r="I58" s="104">
        <f t="shared" si="18"/>
        <v>246</v>
      </c>
      <c r="J58" s="104">
        <f t="shared" si="18"/>
        <v>250</v>
      </c>
      <c r="K58" s="104">
        <f t="shared" si="18"/>
        <v>302</v>
      </c>
      <c r="L58" s="104">
        <f t="shared" si="18"/>
        <v>372</v>
      </c>
      <c r="M58" s="104">
        <f t="shared" si="18"/>
        <v>392</v>
      </c>
      <c r="N58" s="104">
        <f t="shared" si="18"/>
        <v>351</v>
      </c>
      <c r="O58" s="104">
        <f t="shared" si="18"/>
        <v>397</v>
      </c>
      <c r="P58" s="104">
        <f t="shared" si="18"/>
        <v>483</v>
      </c>
      <c r="Q58" s="104">
        <f t="shared" si="18"/>
        <v>414</v>
      </c>
      <c r="R58" s="104">
        <f t="shared" si="18"/>
        <v>359</v>
      </c>
      <c r="S58" s="104">
        <f t="shared" si="18"/>
        <v>377</v>
      </c>
      <c r="T58" s="105">
        <f t="shared" si="18"/>
        <v>1234</v>
      </c>
      <c r="U58" s="106">
        <f t="shared" si="18"/>
        <v>4506</v>
      </c>
      <c r="V58" s="105">
        <f t="shared" si="18"/>
        <v>2329</v>
      </c>
      <c r="W58" s="106">
        <f t="shared" si="18"/>
        <v>3411</v>
      </c>
      <c r="X58" s="105">
        <f t="shared" si="18"/>
        <v>596</v>
      </c>
      <c r="Y58" s="105">
        <f t="shared" si="18"/>
        <v>560</v>
      </c>
      <c r="Z58" s="102">
        <f t="shared" si="18"/>
        <v>0</v>
      </c>
      <c r="AA58" s="101">
        <f t="shared" si="18"/>
        <v>36</v>
      </c>
      <c r="AB58" s="100">
        <f t="shared" si="18"/>
        <v>2341</v>
      </c>
      <c r="AC58" s="105">
        <f t="shared" si="18"/>
        <v>2206</v>
      </c>
      <c r="AD58" s="102">
        <f t="shared" si="18"/>
        <v>0</v>
      </c>
      <c r="AE58" s="106">
        <f t="shared" si="18"/>
        <v>135</v>
      </c>
      <c r="AF58" s="100">
        <f t="shared" si="18"/>
        <v>1756</v>
      </c>
      <c r="AG58" s="101">
        <f t="shared" si="18"/>
        <v>298</v>
      </c>
      <c r="AH58" s="105">
        <f t="shared" si="18"/>
        <v>290</v>
      </c>
      <c r="AI58" s="106">
        <f t="shared" si="18"/>
        <v>1128</v>
      </c>
      <c r="AJ58" s="101">
        <f t="shared" si="18"/>
        <v>983</v>
      </c>
      <c r="AK58" s="105">
        <f t="shared" si="18"/>
        <v>29</v>
      </c>
      <c r="AL58" s="106">
        <f t="shared" si="18"/>
        <v>137</v>
      </c>
      <c r="AM58" s="105">
        <f t="shared" si="18"/>
        <v>229</v>
      </c>
      <c r="AN58" s="106">
        <f t="shared" si="18"/>
        <v>580</v>
      </c>
      <c r="AO58" s="107"/>
      <c r="AP58" s="108">
        <f t="shared" si="18"/>
        <v>200</v>
      </c>
      <c r="AQ58" s="109">
        <f t="shared" si="18"/>
        <v>0</v>
      </c>
      <c r="AR58" s="108">
        <f t="shared" si="18"/>
        <v>0</v>
      </c>
      <c r="AS58" s="109">
        <f t="shared" si="18"/>
        <v>0</v>
      </c>
      <c r="AT58" s="108">
        <f t="shared" si="18"/>
        <v>0</v>
      </c>
      <c r="AU58" s="109">
        <f t="shared" si="18"/>
        <v>0</v>
      </c>
      <c r="AV58" s="110">
        <f t="shared" si="18"/>
        <v>0</v>
      </c>
      <c r="AW58" s="111">
        <f t="shared" si="18"/>
        <v>0</v>
      </c>
      <c r="AX58" s="112">
        <f t="shared" si="18"/>
        <v>0</v>
      </c>
      <c r="AY58" s="48" t="str">
        <f t="shared" si="2"/>
        <v/>
      </c>
      <c r="BF58" s="6"/>
      <c r="BG58" s="6"/>
      <c r="BH58" s="6"/>
      <c r="BI58" s="6"/>
      <c r="BJ58" s="6"/>
      <c r="BK58" s="6"/>
      <c r="BL58" s="6"/>
      <c r="BM58" s="6"/>
      <c r="BN58" s="6"/>
      <c r="BO58" s="6"/>
      <c r="BP58" s="49" t="str">
        <f t="shared" si="3"/>
        <v/>
      </c>
      <c r="BQ58" s="50" t="str">
        <f t="shared" si="4"/>
        <v/>
      </c>
      <c r="BR58" s="50" t="str">
        <f t="shared" si="5"/>
        <v/>
      </c>
      <c r="BS58" s="50" t="str">
        <f t="shared" si="6"/>
        <v/>
      </c>
      <c r="BT58" s="50" t="str">
        <f t="shared" si="7"/>
        <v/>
      </c>
      <c r="BU58" s="50" t="str">
        <f t="shared" si="8"/>
        <v/>
      </c>
      <c r="BV58" s="72" t="str">
        <f t="shared" si="16"/>
        <v/>
      </c>
      <c r="BW58" s="53"/>
      <c r="BX58" s="54">
        <f t="shared" si="9"/>
        <v>0</v>
      </c>
      <c r="BY58" s="54">
        <f t="shared" si="10"/>
        <v>0</v>
      </c>
      <c r="BZ58" s="54">
        <f t="shared" si="11"/>
        <v>0</v>
      </c>
      <c r="CA58" s="54">
        <f t="shared" si="12"/>
        <v>0</v>
      </c>
      <c r="CB58" s="54">
        <f t="shared" si="13"/>
        <v>0</v>
      </c>
      <c r="CC58" s="54">
        <f t="shared" si="14"/>
        <v>0</v>
      </c>
      <c r="CD58" s="54">
        <f t="shared" si="17"/>
        <v>0</v>
      </c>
      <c r="CY58" s="16"/>
      <c r="CZ58" s="16"/>
    </row>
    <row r="59" spans="1:105" s="15" customFormat="1" ht="30" customHeight="1" thickTop="1" x14ac:dyDescent="0.2">
      <c r="A59" s="113" t="s">
        <v>103</v>
      </c>
      <c r="B59" s="113"/>
      <c r="C59" s="113"/>
      <c r="D59" s="113"/>
      <c r="E59" s="113"/>
      <c r="F59" s="113"/>
      <c r="G59" s="113"/>
      <c r="H59" s="113"/>
      <c r="I59" s="113"/>
      <c r="J59" s="113"/>
      <c r="K59" s="71"/>
      <c r="L59" s="71"/>
      <c r="M59" s="71"/>
      <c r="N59" s="114"/>
      <c r="O59" s="114"/>
      <c r="P59" s="6"/>
      <c r="Q59" s="6"/>
      <c r="R59" s="6"/>
      <c r="S59" s="6"/>
      <c r="T59" s="6"/>
      <c r="U59" s="6"/>
      <c r="V59" s="6"/>
      <c r="W59" s="6"/>
      <c r="X59" s="6"/>
      <c r="Y59" s="6"/>
      <c r="Z59" s="6"/>
      <c r="AA59" s="6"/>
      <c r="AB59" s="6"/>
      <c r="AC59" s="6"/>
      <c r="AD59" s="114"/>
      <c r="AE59" s="6"/>
      <c r="AF59" s="6"/>
      <c r="AG59" s="114"/>
      <c r="AH59" s="6"/>
      <c r="AI59" s="6"/>
      <c r="AJ59" s="114"/>
      <c r="AK59" s="6"/>
      <c r="AL59" s="6"/>
      <c r="AM59" s="114"/>
      <c r="AN59" s="114"/>
      <c r="AO59" s="114"/>
      <c r="AP59" s="6"/>
      <c r="AQ59" s="6"/>
      <c r="AR59" s="6"/>
      <c r="AS59" s="6"/>
      <c r="AT59" s="6"/>
      <c r="AU59" s="6"/>
      <c r="BG59" s="6"/>
      <c r="BH59" s="6"/>
      <c r="BI59" s="6"/>
      <c r="BJ59" s="6"/>
      <c r="BK59" s="6"/>
      <c r="BL59" s="6"/>
      <c r="BM59" s="6"/>
      <c r="BN59" s="6"/>
      <c r="BO59" s="6"/>
      <c r="BP59" s="6"/>
      <c r="BQ59" s="6"/>
      <c r="BR59" s="6"/>
      <c r="BS59" s="6"/>
      <c r="BT59" s="6"/>
      <c r="BU59" s="6"/>
      <c r="BV59" s="6"/>
      <c r="BW59" s="6"/>
      <c r="BX59" s="6"/>
      <c r="BY59" s="6"/>
      <c r="BZ59" s="6"/>
      <c r="CA59" s="6"/>
      <c r="CB59" s="6"/>
      <c r="CC59" s="6"/>
      <c r="CZ59" s="16"/>
      <c r="DA59" s="16"/>
    </row>
    <row r="60" spans="1:105" s="15" customFormat="1" ht="22.5" customHeight="1" x14ac:dyDescent="0.15">
      <c r="A60" s="290" t="s">
        <v>104</v>
      </c>
      <c r="B60" s="217"/>
      <c r="C60" s="290" t="s">
        <v>105</v>
      </c>
      <c r="D60" s="269" t="s">
        <v>106</v>
      </c>
      <c r="E60" s="270"/>
      <c r="F60" s="270"/>
      <c r="G60" s="270"/>
      <c r="H60" s="270"/>
      <c r="I60" s="270"/>
      <c r="J60" s="270"/>
      <c r="K60" s="270"/>
      <c r="L60" s="270"/>
      <c r="M60" s="270"/>
      <c r="N60" s="270"/>
      <c r="O60" s="270"/>
      <c r="P60" s="270"/>
      <c r="Q60" s="270"/>
      <c r="R60" s="270"/>
      <c r="S60" s="270"/>
      <c r="T60" s="271"/>
      <c r="U60" s="275" t="s">
        <v>27</v>
      </c>
      <c r="V60" s="275"/>
      <c r="W60" s="256" t="s">
        <v>107</v>
      </c>
      <c r="X60" s="300" t="s">
        <v>108</v>
      </c>
      <c r="Y60" s="6"/>
      <c r="Z60" s="6"/>
      <c r="AA60" s="6"/>
      <c r="AB60" s="114"/>
      <c r="AC60" s="6"/>
      <c r="AD60" s="6"/>
      <c r="AE60" s="114"/>
      <c r="AF60" s="6"/>
      <c r="AG60" s="6"/>
      <c r="AH60" s="114"/>
      <c r="AI60" s="6"/>
      <c r="AJ60" s="6"/>
      <c r="AK60" s="114"/>
      <c r="AL60" s="6"/>
      <c r="AM60" s="6"/>
      <c r="AN60" s="6"/>
      <c r="AO60" s="6"/>
      <c r="AP60" s="6"/>
      <c r="AQ60" s="6"/>
      <c r="AR60" s="3"/>
      <c r="AS60" s="6"/>
      <c r="AT60" s="6"/>
      <c r="AU60" s="6"/>
      <c r="BG60" s="6"/>
      <c r="BH60" s="6"/>
      <c r="BI60" s="6"/>
      <c r="BJ60" s="6"/>
      <c r="BK60" s="6"/>
      <c r="BL60" s="6"/>
      <c r="BM60" s="6"/>
      <c r="BN60" s="6"/>
      <c r="BO60" s="6"/>
      <c r="BP60" s="6"/>
      <c r="BQ60" s="6"/>
      <c r="BR60" s="6"/>
      <c r="BS60" s="6"/>
      <c r="BT60" s="6"/>
      <c r="BU60" s="6"/>
      <c r="BV60" s="6"/>
      <c r="BW60" s="6"/>
      <c r="BX60" s="6"/>
      <c r="BY60" s="6"/>
      <c r="BZ60" s="6"/>
      <c r="CA60" s="6"/>
      <c r="CB60" s="6"/>
      <c r="CC60" s="6"/>
      <c r="CZ60" s="16"/>
      <c r="DA60" s="16"/>
    </row>
    <row r="61" spans="1:105" s="15" customFormat="1" ht="33" customHeight="1" x14ac:dyDescent="0.15">
      <c r="A61" s="291"/>
      <c r="B61" s="218"/>
      <c r="C61" s="291"/>
      <c r="D61" s="17" t="s">
        <v>31</v>
      </c>
      <c r="E61" s="117" t="s">
        <v>32</v>
      </c>
      <c r="F61" s="19" t="s">
        <v>33</v>
      </c>
      <c r="G61" s="19" t="s">
        <v>34</v>
      </c>
      <c r="H61" s="19" t="s">
        <v>35</v>
      </c>
      <c r="I61" s="20" t="s">
        <v>36</v>
      </c>
      <c r="J61" s="20" t="s">
        <v>37</v>
      </c>
      <c r="K61" s="20" t="s">
        <v>38</v>
      </c>
      <c r="L61" s="20" t="s">
        <v>39</v>
      </c>
      <c r="M61" s="20" t="s">
        <v>40</v>
      </c>
      <c r="N61" s="20" t="s">
        <v>41</v>
      </c>
      <c r="O61" s="20" t="s">
        <v>42</v>
      </c>
      <c r="P61" s="20" t="s">
        <v>43</v>
      </c>
      <c r="Q61" s="20" t="s">
        <v>44</v>
      </c>
      <c r="R61" s="20" t="s">
        <v>45</v>
      </c>
      <c r="S61" s="20" t="s">
        <v>46</v>
      </c>
      <c r="T61" s="21" t="s">
        <v>47</v>
      </c>
      <c r="U61" s="220" t="s">
        <v>109</v>
      </c>
      <c r="V61" s="220" t="s">
        <v>50</v>
      </c>
      <c r="W61" s="256"/>
      <c r="X61" s="300"/>
      <c r="Y61" s="6"/>
      <c r="Z61" s="6"/>
      <c r="AA61" s="6"/>
      <c r="AB61" s="2"/>
      <c r="AC61" s="6"/>
      <c r="AD61" s="6"/>
      <c r="AE61" s="114"/>
      <c r="AF61" s="6"/>
      <c r="AG61" s="6"/>
      <c r="AH61" s="114"/>
      <c r="AI61" s="6"/>
      <c r="AJ61" s="6"/>
      <c r="AK61" s="114"/>
      <c r="AL61" s="6"/>
      <c r="AM61" s="6"/>
      <c r="AN61" s="6"/>
      <c r="AO61" s="6"/>
      <c r="AP61" s="3"/>
      <c r="AQ61" s="3"/>
      <c r="AR61" s="3"/>
      <c r="AS61" s="6"/>
      <c r="AT61" s="6"/>
      <c r="AU61" s="6"/>
      <c r="BG61" s="6"/>
      <c r="BH61" s="6"/>
      <c r="BI61" s="6"/>
      <c r="BJ61" s="6"/>
      <c r="BK61" s="6"/>
      <c r="BL61" s="6"/>
      <c r="BM61" s="6"/>
      <c r="BN61" s="6"/>
      <c r="BO61" s="6"/>
      <c r="BP61" s="6"/>
      <c r="BQ61" s="6"/>
      <c r="BR61" s="6"/>
      <c r="BS61" s="6"/>
      <c r="BT61" s="6"/>
      <c r="BU61" s="6"/>
      <c r="BV61" s="6"/>
      <c r="BW61" s="6"/>
      <c r="BX61" s="6"/>
      <c r="BY61" s="6"/>
      <c r="BZ61" s="6"/>
      <c r="CA61" s="6"/>
      <c r="CB61" s="6"/>
      <c r="CC61" s="6"/>
      <c r="CZ61" s="16"/>
      <c r="DA61" s="16"/>
    </row>
    <row r="62" spans="1:105" s="15" customFormat="1" ht="20.25" customHeight="1" x14ac:dyDescent="0.15">
      <c r="A62" s="294" t="s">
        <v>110</v>
      </c>
      <c r="B62" s="295"/>
      <c r="C62" s="119">
        <f>SUM(D62:T62)</f>
        <v>661</v>
      </c>
      <c r="D62" s="30">
        <v>1</v>
      </c>
      <c r="E62" s="31">
        <v>1</v>
      </c>
      <c r="F62" s="32">
        <v>2</v>
      </c>
      <c r="G62" s="32">
        <v>7</v>
      </c>
      <c r="H62" s="32">
        <v>15</v>
      </c>
      <c r="I62" s="32">
        <v>38</v>
      </c>
      <c r="J62" s="32">
        <v>39</v>
      </c>
      <c r="K62" s="32">
        <v>32</v>
      </c>
      <c r="L62" s="32">
        <v>30</v>
      </c>
      <c r="M62" s="32">
        <v>49</v>
      </c>
      <c r="N62" s="32">
        <v>45</v>
      </c>
      <c r="O62" s="32">
        <v>48</v>
      </c>
      <c r="P62" s="32">
        <v>67</v>
      </c>
      <c r="Q62" s="32">
        <v>77</v>
      </c>
      <c r="R62" s="32">
        <v>70</v>
      </c>
      <c r="S62" s="32">
        <v>65</v>
      </c>
      <c r="T62" s="41">
        <v>75</v>
      </c>
      <c r="U62" s="120">
        <v>310</v>
      </c>
      <c r="V62" s="120">
        <v>351</v>
      </c>
      <c r="W62" s="121">
        <v>661</v>
      </c>
      <c r="X62" s="122">
        <v>551</v>
      </c>
      <c r="Y62" s="123" t="str">
        <f>+BQ62&amp;BR62&amp;BS62&amp;BT62</f>
        <v/>
      </c>
      <c r="Z62" s="124"/>
      <c r="AA62" s="6"/>
      <c r="AB62" s="6"/>
      <c r="AC62" s="6"/>
      <c r="AD62" s="2"/>
      <c r="AE62" s="2"/>
      <c r="AF62" s="3"/>
      <c r="AG62" s="3"/>
      <c r="AH62" s="2"/>
      <c r="AI62" s="125"/>
      <c r="AJ62" s="3"/>
      <c r="AK62" s="2"/>
      <c r="AL62" s="125"/>
      <c r="AM62" s="3"/>
      <c r="AN62" s="3"/>
      <c r="AO62" s="3"/>
      <c r="AP62" s="2"/>
      <c r="AQ62" s="3"/>
      <c r="AR62" s="3"/>
      <c r="AS62" s="3"/>
      <c r="AT62" s="3"/>
      <c r="AU62" s="6"/>
      <c r="BG62" s="6"/>
      <c r="BH62" s="6"/>
      <c r="BI62" s="6"/>
      <c r="BJ62" s="6"/>
      <c r="BK62" s="6"/>
      <c r="BL62" s="6"/>
      <c r="BM62" s="6"/>
      <c r="BN62" s="6"/>
      <c r="BO62" s="6"/>
      <c r="BP62" s="6"/>
      <c r="BQ62" s="49" t="str">
        <f>IF($C62&lt;&gt;($U62+$V62)," El número de consultas según sexo NO puede ser diferente al Total.","")</f>
        <v/>
      </c>
      <c r="BR62" s="49" t="str">
        <f>IF($C62=0,"",IF(($W62)="",IF($C62="",""," No olvide escribir la columna Beneficiarios."),""))</f>
        <v/>
      </c>
      <c r="BS62" s="49" t="str">
        <f>IF($C62&lt;($W62)," El número de Beneficiarios NO puede ser mayor que el Total.","")</f>
        <v/>
      </c>
      <c r="BT62" s="49" t="str">
        <f>IF($C62&lt;($X62)," El número de Controles NO puede ser mayor que el Total.","")</f>
        <v/>
      </c>
      <c r="BU62" s="6"/>
      <c r="BV62" s="6"/>
      <c r="BW62" s="6"/>
      <c r="BX62" s="6"/>
      <c r="BY62" s="126">
        <f>IF($C62&lt;&gt;($U62+$V62),1,0)</f>
        <v>0</v>
      </c>
      <c r="BZ62" s="126">
        <f>IF($C62&lt;($W62),1,0)</f>
        <v>0</v>
      </c>
      <c r="CA62" s="126">
        <f>IF($C62=0,"",IF(($W62)="",IF($C62="","",1),0))</f>
        <v>0</v>
      </c>
      <c r="CB62" s="54">
        <f>IF($C62&lt;($X62),1,0)</f>
        <v>0</v>
      </c>
      <c r="CC62" s="6"/>
      <c r="CZ62" s="16"/>
      <c r="DA62" s="16"/>
    </row>
    <row r="63" spans="1:105" s="15" customFormat="1" ht="15" customHeight="1" x14ac:dyDescent="0.15">
      <c r="A63" s="296" t="s">
        <v>111</v>
      </c>
      <c r="B63" s="55" t="s">
        <v>112</v>
      </c>
      <c r="C63" s="127">
        <f>SUM(F63:T63)</f>
        <v>302</v>
      </c>
      <c r="D63" s="65"/>
      <c r="E63" s="65"/>
      <c r="F63" s="37">
        <v>2</v>
      </c>
      <c r="G63" s="37">
        <v>44</v>
      </c>
      <c r="H63" s="37">
        <v>53</v>
      </c>
      <c r="I63" s="37">
        <v>64</v>
      </c>
      <c r="J63" s="37">
        <v>73</v>
      </c>
      <c r="K63" s="37">
        <v>49</v>
      </c>
      <c r="L63" s="37">
        <v>17</v>
      </c>
      <c r="M63" s="37"/>
      <c r="N63" s="37"/>
      <c r="O63" s="37"/>
      <c r="P63" s="37">
        <v>0</v>
      </c>
      <c r="Q63" s="37"/>
      <c r="R63" s="37"/>
      <c r="S63" s="37"/>
      <c r="T63" s="35"/>
      <c r="U63" s="65"/>
      <c r="V63" s="128">
        <v>302</v>
      </c>
      <c r="W63" s="40">
        <v>302</v>
      </c>
      <c r="X63" s="60">
        <v>302</v>
      </c>
      <c r="Y63" s="123" t="str">
        <f t="shared" ref="Y63:Y73" si="19">+BQ63&amp;BR63&amp;BS63&amp;BT63</f>
        <v/>
      </c>
      <c r="Z63" s="124"/>
      <c r="AA63" s="6"/>
      <c r="AB63" s="6"/>
      <c r="AC63" s="6"/>
      <c r="AD63" s="2"/>
      <c r="AE63" s="2"/>
      <c r="AF63" s="3"/>
      <c r="AG63" s="3"/>
      <c r="AH63" s="2"/>
      <c r="AI63" s="125"/>
      <c r="AJ63" s="3"/>
      <c r="AK63" s="2"/>
      <c r="AL63" s="125"/>
      <c r="AM63" s="3"/>
      <c r="AN63" s="3"/>
      <c r="AO63" s="3"/>
      <c r="AP63" s="2"/>
      <c r="AQ63" s="3"/>
      <c r="AR63" s="3"/>
      <c r="AS63" s="3"/>
      <c r="AT63" s="3"/>
      <c r="AU63" s="6"/>
      <c r="BG63" s="6"/>
      <c r="BH63" s="6"/>
      <c r="BI63" s="6"/>
      <c r="BJ63" s="6"/>
      <c r="BK63" s="6"/>
      <c r="BL63" s="6"/>
      <c r="BM63" s="6"/>
      <c r="BN63" s="6"/>
      <c r="BO63" s="6"/>
      <c r="BP63" s="6"/>
      <c r="BQ63" s="49" t="str">
        <f t="shared" ref="BQ63:BQ73" si="20">IF($C63&lt;&gt;($U63+$V63)," El número de consultas según sexo NO puede ser diferente al Total.","")</f>
        <v/>
      </c>
      <c r="BR63" s="49" t="str">
        <f t="shared" ref="BR63:BR73" si="21">IF($C63=0,"",IF(($W63)="",IF($C63="",""," No olvide escribir la columna Beneficiarios."),""))</f>
        <v/>
      </c>
      <c r="BS63" s="49" t="str">
        <f t="shared" ref="BS63:BS73" si="22">IF($C63&lt;($W63)," El número de Beneficiarios NO puede ser mayor que el Total.","")</f>
        <v/>
      </c>
      <c r="BT63" s="49" t="str">
        <f t="shared" ref="BT63:BT73" si="23">IF($C63&lt;($X63)," El número de Controles NO puede ser mayor que el Total.","")</f>
        <v/>
      </c>
      <c r="BU63" s="6"/>
      <c r="BV63" s="6"/>
      <c r="BW63" s="6"/>
      <c r="BX63" s="6"/>
      <c r="BY63" s="126">
        <f t="shared" ref="BY63:BY73" si="24">IF($C63&lt;&gt;($U63+$V63),1,0)</f>
        <v>0</v>
      </c>
      <c r="BZ63" s="126">
        <f t="shared" ref="BZ63:BZ73" si="25">IF($C63&lt;($W63),1,0)</f>
        <v>0</v>
      </c>
      <c r="CA63" s="126">
        <f t="shared" ref="CA63:CA73" si="26">IF($C63=0,"",IF(($W63)="",IF($C63="","",1),0))</f>
        <v>0</v>
      </c>
      <c r="CB63" s="54">
        <f t="shared" ref="CB63:CB73" si="27">IF($C63&lt;($X63),1,0)</f>
        <v>0</v>
      </c>
      <c r="CC63" s="6"/>
      <c r="CZ63" s="16"/>
      <c r="DA63" s="16"/>
    </row>
    <row r="64" spans="1:105" s="15" customFormat="1" ht="15.75" customHeight="1" x14ac:dyDescent="0.15">
      <c r="A64" s="242"/>
      <c r="B64" s="55" t="s">
        <v>113</v>
      </c>
      <c r="C64" s="127">
        <f>SUM(D64:T64)</f>
        <v>362</v>
      </c>
      <c r="D64" s="37"/>
      <c r="E64" s="37"/>
      <c r="F64" s="37">
        <v>2</v>
      </c>
      <c r="G64" s="37">
        <v>47</v>
      </c>
      <c r="H64" s="37">
        <v>56</v>
      </c>
      <c r="I64" s="37">
        <v>72</v>
      </c>
      <c r="J64" s="37">
        <v>80</v>
      </c>
      <c r="K64" s="37">
        <v>56</v>
      </c>
      <c r="L64" s="37">
        <v>27</v>
      </c>
      <c r="M64" s="37">
        <v>8</v>
      </c>
      <c r="N64" s="37">
        <v>9</v>
      </c>
      <c r="O64" s="37">
        <v>3</v>
      </c>
      <c r="P64" s="37">
        <v>2</v>
      </c>
      <c r="Q64" s="37"/>
      <c r="R64" s="37"/>
      <c r="S64" s="37"/>
      <c r="T64" s="35"/>
      <c r="U64" s="128">
        <v>2</v>
      </c>
      <c r="V64" s="128">
        <v>360</v>
      </c>
      <c r="W64" s="40">
        <v>362</v>
      </c>
      <c r="X64" s="60">
        <v>349</v>
      </c>
      <c r="Y64" s="123" t="str">
        <f t="shared" si="19"/>
        <v/>
      </c>
      <c r="Z64" s="124"/>
      <c r="AA64" s="6"/>
      <c r="AB64" s="6"/>
      <c r="AC64" s="6"/>
      <c r="AD64" s="2"/>
      <c r="AE64" s="2"/>
      <c r="AF64" s="3"/>
      <c r="AG64" s="3"/>
      <c r="AH64" s="2"/>
      <c r="AI64" s="125"/>
      <c r="AJ64" s="3"/>
      <c r="AK64" s="2"/>
      <c r="AL64" s="125"/>
      <c r="AM64" s="3"/>
      <c r="AN64" s="3"/>
      <c r="AO64" s="3"/>
      <c r="AP64" s="2"/>
      <c r="AQ64" s="3"/>
      <c r="AR64" s="3"/>
      <c r="AS64" s="3"/>
      <c r="AT64" s="3"/>
      <c r="AU64" s="6"/>
      <c r="BG64" s="6"/>
      <c r="BH64" s="6"/>
      <c r="BI64" s="6"/>
      <c r="BJ64" s="6"/>
      <c r="BK64" s="6"/>
      <c r="BL64" s="6"/>
      <c r="BM64" s="6"/>
      <c r="BN64" s="6"/>
      <c r="BO64" s="6"/>
      <c r="BP64" s="6"/>
      <c r="BQ64" s="49" t="str">
        <f t="shared" si="20"/>
        <v/>
      </c>
      <c r="BR64" s="49" t="str">
        <f t="shared" si="21"/>
        <v/>
      </c>
      <c r="BS64" s="49" t="str">
        <f t="shared" si="22"/>
        <v/>
      </c>
      <c r="BT64" s="49" t="str">
        <f t="shared" si="23"/>
        <v/>
      </c>
      <c r="BU64" s="6"/>
      <c r="BV64" s="6"/>
      <c r="BW64" s="6"/>
      <c r="BX64" s="6"/>
      <c r="BY64" s="126">
        <f t="shared" si="24"/>
        <v>0</v>
      </c>
      <c r="BZ64" s="126">
        <f t="shared" si="25"/>
        <v>0</v>
      </c>
      <c r="CA64" s="126">
        <f t="shared" si="26"/>
        <v>0</v>
      </c>
      <c r="CB64" s="54">
        <f t="shared" si="27"/>
        <v>0</v>
      </c>
      <c r="CC64" s="6"/>
      <c r="CZ64" s="16"/>
      <c r="DA64" s="16"/>
    </row>
    <row r="65" spans="1:105" s="15" customFormat="1" ht="15" customHeight="1" x14ac:dyDescent="0.15">
      <c r="A65" s="297"/>
      <c r="B65" s="55" t="s">
        <v>114</v>
      </c>
      <c r="C65" s="29">
        <f t="shared" ref="C65:C72" si="28">SUM(D65:T65)</f>
        <v>0</v>
      </c>
      <c r="D65" s="65"/>
      <c r="E65" s="65"/>
      <c r="F65" s="65"/>
      <c r="G65" s="65"/>
      <c r="H65" s="37"/>
      <c r="I65" s="37"/>
      <c r="J65" s="37"/>
      <c r="K65" s="37"/>
      <c r="L65" s="37"/>
      <c r="M65" s="37"/>
      <c r="N65" s="37"/>
      <c r="O65" s="65"/>
      <c r="P65" s="65"/>
      <c r="Q65" s="65"/>
      <c r="R65" s="65"/>
      <c r="S65" s="65"/>
      <c r="T65" s="65"/>
      <c r="U65" s="128"/>
      <c r="V65" s="128"/>
      <c r="W65" s="40"/>
      <c r="X65" s="60"/>
      <c r="Y65" s="123" t="str">
        <f t="shared" si="19"/>
        <v/>
      </c>
      <c r="Z65" s="124"/>
      <c r="AA65" s="6"/>
      <c r="AB65" s="6"/>
      <c r="AC65" s="6"/>
      <c r="AD65" s="2"/>
      <c r="AE65" s="2"/>
      <c r="AF65" s="3"/>
      <c r="AG65" s="3"/>
      <c r="AH65" s="2"/>
      <c r="AI65" s="125"/>
      <c r="AJ65" s="3"/>
      <c r="AK65" s="2"/>
      <c r="AL65" s="125"/>
      <c r="AM65" s="3"/>
      <c r="AN65" s="3"/>
      <c r="AO65" s="3"/>
      <c r="AP65" s="2"/>
      <c r="AQ65" s="3"/>
      <c r="AR65" s="3"/>
      <c r="AS65" s="3"/>
      <c r="AT65" s="3"/>
      <c r="AU65" s="6"/>
      <c r="BG65" s="6"/>
      <c r="BH65" s="6"/>
      <c r="BI65" s="6"/>
      <c r="BJ65" s="6"/>
      <c r="BK65" s="6"/>
      <c r="BL65" s="6"/>
      <c r="BM65" s="6"/>
      <c r="BN65" s="6"/>
      <c r="BO65" s="6"/>
      <c r="BP65" s="6"/>
      <c r="BQ65" s="49" t="str">
        <f t="shared" si="20"/>
        <v/>
      </c>
      <c r="BR65" s="49" t="str">
        <f t="shared" si="21"/>
        <v/>
      </c>
      <c r="BS65" s="49" t="str">
        <f t="shared" si="22"/>
        <v/>
      </c>
      <c r="BT65" s="49" t="str">
        <f t="shared" si="23"/>
        <v/>
      </c>
      <c r="BU65" s="6"/>
      <c r="BV65" s="6"/>
      <c r="BW65" s="6"/>
      <c r="BX65" s="6"/>
      <c r="BY65" s="126">
        <f t="shared" si="24"/>
        <v>0</v>
      </c>
      <c r="BZ65" s="126">
        <f t="shared" si="25"/>
        <v>0</v>
      </c>
      <c r="CA65" s="126" t="str">
        <f t="shared" si="26"/>
        <v/>
      </c>
      <c r="CB65" s="54">
        <f t="shared" si="27"/>
        <v>0</v>
      </c>
      <c r="CC65" s="6"/>
      <c r="CZ65" s="16"/>
      <c r="DA65" s="16"/>
    </row>
    <row r="66" spans="1:105" s="15" customFormat="1" ht="15.75" customHeight="1" x14ac:dyDescent="0.15">
      <c r="A66" s="284" t="s">
        <v>115</v>
      </c>
      <c r="B66" s="285"/>
      <c r="C66" s="127">
        <f t="shared" si="28"/>
        <v>456</v>
      </c>
      <c r="D66" s="34">
        <v>80</v>
      </c>
      <c r="E66" s="56">
        <v>43</v>
      </c>
      <c r="F66" s="37">
        <v>33</v>
      </c>
      <c r="G66" s="37">
        <v>21</v>
      </c>
      <c r="H66" s="37">
        <v>8</v>
      </c>
      <c r="I66" s="37">
        <v>7</v>
      </c>
      <c r="J66" s="37">
        <v>10</v>
      </c>
      <c r="K66" s="37">
        <v>10</v>
      </c>
      <c r="L66" s="37">
        <v>21</v>
      </c>
      <c r="M66" s="37">
        <v>18</v>
      </c>
      <c r="N66" s="37">
        <v>18</v>
      </c>
      <c r="O66" s="37">
        <v>22</v>
      </c>
      <c r="P66" s="37">
        <v>23</v>
      </c>
      <c r="Q66" s="37">
        <v>34</v>
      </c>
      <c r="R66" s="37">
        <v>30</v>
      </c>
      <c r="S66" s="56">
        <v>31</v>
      </c>
      <c r="T66" s="35">
        <v>47</v>
      </c>
      <c r="U66" s="128">
        <v>165</v>
      </c>
      <c r="V66" s="128">
        <v>291</v>
      </c>
      <c r="W66" s="40">
        <v>456</v>
      </c>
      <c r="X66" s="60">
        <v>399</v>
      </c>
      <c r="Y66" s="123" t="str">
        <f t="shared" si="19"/>
        <v/>
      </c>
      <c r="Z66" s="124"/>
      <c r="AA66" s="6"/>
      <c r="AB66" s="6"/>
      <c r="AC66" s="6"/>
      <c r="AD66" s="2"/>
      <c r="AE66" s="2"/>
      <c r="AF66" s="3"/>
      <c r="AG66" s="3"/>
      <c r="AH66" s="2"/>
      <c r="AI66" s="125"/>
      <c r="AJ66" s="3"/>
      <c r="AK66" s="2"/>
      <c r="AL66" s="125"/>
      <c r="AM66" s="3"/>
      <c r="AN66" s="3"/>
      <c r="AO66" s="3"/>
      <c r="AP66" s="2"/>
      <c r="AQ66" s="3"/>
      <c r="AR66" s="3"/>
      <c r="AS66" s="3"/>
      <c r="AT66" s="3"/>
      <c r="AU66" s="6"/>
      <c r="BG66" s="6"/>
      <c r="BH66" s="6"/>
      <c r="BI66" s="6"/>
      <c r="BJ66" s="6"/>
      <c r="BK66" s="6"/>
      <c r="BL66" s="6"/>
      <c r="BM66" s="6"/>
      <c r="BN66" s="6"/>
      <c r="BO66" s="6"/>
      <c r="BP66" s="6"/>
      <c r="BQ66" s="49" t="str">
        <f t="shared" si="20"/>
        <v/>
      </c>
      <c r="BR66" s="49" t="str">
        <f t="shared" si="21"/>
        <v/>
      </c>
      <c r="BS66" s="49" t="str">
        <f t="shared" si="22"/>
        <v/>
      </c>
      <c r="BT66" s="49" t="str">
        <f t="shared" si="23"/>
        <v/>
      </c>
      <c r="BU66" s="6"/>
      <c r="BV66" s="6"/>
      <c r="BW66" s="6"/>
      <c r="BX66" s="6"/>
      <c r="BY66" s="126">
        <f t="shared" si="24"/>
        <v>0</v>
      </c>
      <c r="BZ66" s="126">
        <f t="shared" si="25"/>
        <v>0</v>
      </c>
      <c r="CA66" s="126">
        <f t="shared" si="26"/>
        <v>0</v>
      </c>
      <c r="CB66" s="54">
        <f t="shared" si="27"/>
        <v>0</v>
      </c>
      <c r="CC66" s="6"/>
      <c r="CZ66" s="16"/>
      <c r="DA66" s="16"/>
    </row>
    <row r="67" spans="1:105" s="15" customFormat="1" ht="15" customHeight="1" x14ac:dyDescent="0.15">
      <c r="A67" s="284" t="s">
        <v>116</v>
      </c>
      <c r="B67" s="285"/>
      <c r="C67" s="36">
        <f t="shared" si="28"/>
        <v>0</v>
      </c>
      <c r="D67" s="34"/>
      <c r="E67" s="56"/>
      <c r="F67" s="37"/>
      <c r="G67" s="37"/>
      <c r="H67" s="37"/>
      <c r="I67" s="37"/>
      <c r="J67" s="37"/>
      <c r="K67" s="37"/>
      <c r="L67" s="37"/>
      <c r="M67" s="37"/>
      <c r="N67" s="37"/>
      <c r="O67" s="37"/>
      <c r="P67" s="56"/>
      <c r="Q67" s="56"/>
      <c r="R67" s="37"/>
      <c r="S67" s="56"/>
      <c r="T67" s="35"/>
      <c r="U67" s="128"/>
      <c r="V67" s="128"/>
      <c r="W67" s="40"/>
      <c r="X67" s="60"/>
      <c r="Y67" s="123" t="str">
        <f t="shared" si="19"/>
        <v/>
      </c>
      <c r="Z67" s="124"/>
      <c r="AA67" s="6"/>
      <c r="AB67" s="6"/>
      <c r="AC67" s="6"/>
      <c r="AD67" s="2"/>
      <c r="AE67" s="2"/>
      <c r="AF67" s="3"/>
      <c r="AG67" s="3"/>
      <c r="AH67" s="2"/>
      <c r="AI67" s="125"/>
      <c r="AJ67" s="3"/>
      <c r="AK67" s="2"/>
      <c r="AL67" s="125"/>
      <c r="AM67" s="3"/>
      <c r="AN67" s="3"/>
      <c r="AO67" s="3"/>
      <c r="AP67" s="2"/>
      <c r="AQ67" s="3"/>
      <c r="AR67" s="3"/>
      <c r="AS67" s="3"/>
      <c r="AT67" s="3"/>
      <c r="AU67" s="6"/>
      <c r="BG67" s="6"/>
      <c r="BH67" s="6"/>
      <c r="BI67" s="6"/>
      <c r="BJ67" s="6"/>
      <c r="BK67" s="6"/>
      <c r="BL67" s="6"/>
      <c r="BM67" s="6"/>
      <c r="BN67" s="6"/>
      <c r="BO67" s="6"/>
      <c r="BP67" s="6"/>
      <c r="BQ67" s="49" t="str">
        <f t="shared" si="20"/>
        <v/>
      </c>
      <c r="BR67" s="49" t="str">
        <f t="shared" si="21"/>
        <v/>
      </c>
      <c r="BS67" s="49" t="str">
        <f t="shared" si="22"/>
        <v/>
      </c>
      <c r="BT67" s="49" t="str">
        <f t="shared" si="23"/>
        <v/>
      </c>
      <c r="BU67" s="6"/>
      <c r="BV67" s="6"/>
      <c r="BW67" s="6"/>
      <c r="BX67" s="6"/>
      <c r="BY67" s="126">
        <f t="shared" si="24"/>
        <v>0</v>
      </c>
      <c r="BZ67" s="126">
        <f t="shared" si="25"/>
        <v>0</v>
      </c>
      <c r="CA67" s="126" t="str">
        <f t="shared" si="26"/>
        <v/>
      </c>
      <c r="CB67" s="54">
        <f t="shared" si="27"/>
        <v>0</v>
      </c>
      <c r="CC67" s="6"/>
      <c r="CZ67" s="16"/>
      <c r="DA67" s="16"/>
    </row>
    <row r="68" spans="1:105" s="15" customFormat="1" ht="18" customHeight="1" x14ac:dyDescent="0.15">
      <c r="A68" s="298" t="s">
        <v>117</v>
      </c>
      <c r="B68" s="299"/>
      <c r="C68" s="127">
        <f t="shared" si="28"/>
        <v>150</v>
      </c>
      <c r="D68" s="34">
        <v>31</v>
      </c>
      <c r="E68" s="56">
        <v>52</v>
      </c>
      <c r="F68" s="37">
        <v>17</v>
      </c>
      <c r="G68" s="37">
        <v>1</v>
      </c>
      <c r="H68" s="37">
        <v>1</v>
      </c>
      <c r="I68" s="37"/>
      <c r="J68" s="37">
        <v>2</v>
      </c>
      <c r="K68" s="37"/>
      <c r="L68" s="37">
        <v>4</v>
      </c>
      <c r="M68" s="37">
        <v>1</v>
      </c>
      <c r="N68" s="37">
        <v>2</v>
      </c>
      <c r="O68" s="37">
        <v>3</v>
      </c>
      <c r="P68" s="56"/>
      <c r="Q68" s="56">
        <v>9</v>
      </c>
      <c r="R68" s="37">
        <v>3</v>
      </c>
      <c r="S68" s="56">
        <v>10</v>
      </c>
      <c r="T68" s="35">
        <v>14</v>
      </c>
      <c r="U68" s="128">
        <v>96</v>
      </c>
      <c r="V68" s="128">
        <v>54</v>
      </c>
      <c r="W68" s="40">
        <v>150</v>
      </c>
      <c r="X68" s="60">
        <v>131</v>
      </c>
      <c r="Y68" s="123" t="str">
        <f t="shared" si="19"/>
        <v/>
      </c>
      <c r="Z68" s="124"/>
      <c r="AA68" s="6"/>
      <c r="AB68" s="6"/>
      <c r="AC68" s="6"/>
      <c r="AD68" s="2"/>
      <c r="AE68" s="2"/>
      <c r="AF68" s="3"/>
      <c r="AG68" s="3"/>
      <c r="AH68" s="2"/>
      <c r="AI68" s="125"/>
      <c r="AJ68" s="3"/>
      <c r="AK68" s="2"/>
      <c r="AL68" s="125"/>
      <c r="AM68" s="3"/>
      <c r="AN68" s="3"/>
      <c r="AO68" s="3"/>
      <c r="AP68" s="2"/>
      <c r="AQ68" s="3"/>
      <c r="AR68" s="3"/>
      <c r="AS68" s="3"/>
      <c r="AT68" s="3"/>
      <c r="AU68" s="6"/>
      <c r="BG68" s="6"/>
      <c r="BH68" s="6"/>
      <c r="BI68" s="6"/>
      <c r="BJ68" s="6"/>
      <c r="BK68" s="6"/>
      <c r="BL68" s="6"/>
      <c r="BM68" s="6"/>
      <c r="BN68" s="6"/>
      <c r="BO68" s="6"/>
      <c r="BP68" s="6"/>
      <c r="BQ68" s="49" t="str">
        <f t="shared" si="20"/>
        <v/>
      </c>
      <c r="BR68" s="49" t="str">
        <f t="shared" si="21"/>
        <v/>
      </c>
      <c r="BS68" s="49" t="str">
        <f t="shared" si="22"/>
        <v/>
      </c>
      <c r="BT68" s="49" t="str">
        <f t="shared" si="23"/>
        <v/>
      </c>
      <c r="BU68" s="6"/>
      <c r="BV68" s="6"/>
      <c r="BW68" s="6"/>
      <c r="BX68" s="6"/>
      <c r="BY68" s="126">
        <f t="shared" si="24"/>
        <v>0</v>
      </c>
      <c r="BZ68" s="126">
        <f t="shared" si="25"/>
        <v>0</v>
      </c>
      <c r="CA68" s="126">
        <f t="shared" si="26"/>
        <v>0</v>
      </c>
      <c r="CB68" s="54">
        <f t="shared" si="27"/>
        <v>0</v>
      </c>
      <c r="CC68" s="6"/>
      <c r="CZ68" s="16"/>
      <c r="DA68" s="16"/>
    </row>
    <row r="69" spans="1:105" s="15" customFormat="1" ht="12.75" customHeight="1" x14ac:dyDescent="0.15">
      <c r="A69" s="292" t="s">
        <v>118</v>
      </c>
      <c r="B69" s="293"/>
      <c r="C69" s="36">
        <f t="shared" si="28"/>
        <v>0</v>
      </c>
      <c r="D69" s="34"/>
      <c r="E69" s="56"/>
      <c r="F69" s="37"/>
      <c r="G69" s="37"/>
      <c r="H69" s="37"/>
      <c r="I69" s="37"/>
      <c r="J69" s="37"/>
      <c r="K69" s="37"/>
      <c r="L69" s="37"/>
      <c r="M69" s="37"/>
      <c r="N69" s="37"/>
      <c r="O69" s="37"/>
      <c r="P69" s="56"/>
      <c r="Q69" s="56"/>
      <c r="R69" s="37"/>
      <c r="S69" s="56"/>
      <c r="T69" s="35"/>
      <c r="U69" s="128"/>
      <c r="V69" s="128"/>
      <c r="W69" s="40"/>
      <c r="X69" s="60"/>
      <c r="Y69" s="123" t="str">
        <f t="shared" si="19"/>
        <v/>
      </c>
      <c r="Z69" s="124"/>
      <c r="AA69" s="6"/>
      <c r="AB69" s="6"/>
      <c r="AC69" s="6"/>
      <c r="AD69" s="2"/>
      <c r="AE69" s="2"/>
      <c r="AF69" s="3"/>
      <c r="AG69" s="3"/>
      <c r="AH69" s="2"/>
      <c r="AI69" s="125"/>
      <c r="AJ69" s="3"/>
      <c r="AK69" s="2"/>
      <c r="AL69" s="125"/>
      <c r="AM69" s="3"/>
      <c r="AN69" s="3"/>
      <c r="AO69" s="3"/>
      <c r="AP69" s="2"/>
      <c r="AQ69" s="3"/>
      <c r="AR69" s="3"/>
      <c r="AS69" s="3"/>
      <c r="AT69" s="3"/>
      <c r="AU69" s="6"/>
      <c r="BG69" s="6"/>
      <c r="BH69" s="6"/>
      <c r="BI69" s="6"/>
      <c r="BJ69" s="6"/>
      <c r="BK69" s="6"/>
      <c r="BL69" s="6"/>
      <c r="BM69" s="6"/>
      <c r="BN69" s="6"/>
      <c r="BO69" s="6"/>
      <c r="BP69" s="6"/>
      <c r="BQ69" s="49" t="str">
        <f t="shared" si="20"/>
        <v/>
      </c>
      <c r="BR69" s="49" t="str">
        <f t="shared" si="21"/>
        <v/>
      </c>
      <c r="BS69" s="49" t="str">
        <f t="shared" si="22"/>
        <v/>
      </c>
      <c r="BT69" s="49" t="str">
        <f t="shared" si="23"/>
        <v/>
      </c>
      <c r="BU69" s="6"/>
      <c r="BV69" s="6"/>
      <c r="BW69" s="6"/>
      <c r="BX69" s="6"/>
      <c r="BY69" s="126">
        <f t="shared" si="24"/>
        <v>0</v>
      </c>
      <c r="BZ69" s="126">
        <f t="shared" si="25"/>
        <v>0</v>
      </c>
      <c r="CA69" s="126" t="str">
        <f t="shared" si="26"/>
        <v/>
      </c>
      <c r="CB69" s="54">
        <f t="shared" si="27"/>
        <v>0</v>
      </c>
      <c r="CC69" s="6"/>
      <c r="CZ69" s="16"/>
      <c r="DA69" s="16"/>
    </row>
    <row r="70" spans="1:105" s="15" customFormat="1" ht="16.5" customHeight="1" x14ac:dyDescent="0.15">
      <c r="A70" s="284" t="s">
        <v>119</v>
      </c>
      <c r="B70" s="285"/>
      <c r="C70" s="36">
        <f t="shared" si="28"/>
        <v>0</v>
      </c>
      <c r="D70" s="34"/>
      <c r="E70" s="56"/>
      <c r="F70" s="37"/>
      <c r="G70" s="37"/>
      <c r="H70" s="37"/>
      <c r="I70" s="37"/>
      <c r="J70" s="37"/>
      <c r="K70" s="37"/>
      <c r="L70" s="37"/>
      <c r="M70" s="37"/>
      <c r="N70" s="37"/>
      <c r="O70" s="37"/>
      <c r="P70" s="56"/>
      <c r="Q70" s="56"/>
      <c r="R70" s="37"/>
      <c r="S70" s="56"/>
      <c r="T70" s="35"/>
      <c r="U70" s="128"/>
      <c r="V70" s="128"/>
      <c r="W70" s="40"/>
      <c r="X70" s="60"/>
      <c r="Y70" s="123" t="str">
        <f t="shared" si="19"/>
        <v/>
      </c>
      <c r="Z70" s="124"/>
      <c r="AA70" s="6"/>
      <c r="AB70" s="6"/>
      <c r="AC70" s="6"/>
      <c r="AD70" s="2"/>
      <c r="AE70" s="2"/>
      <c r="AF70" s="3"/>
      <c r="AG70" s="3"/>
      <c r="AH70" s="2"/>
      <c r="AI70" s="125"/>
      <c r="AJ70" s="3"/>
      <c r="AK70" s="2"/>
      <c r="AL70" s="125"/>
      <c r="AM70" s="3"/>
      <c r="AN70" s="3"/>
      <c r="AO70" s="3"/>
      <c r="AP70" s="2"/>
      <c r="AQ70" s="3"/>
      <c r="AR70" s="3"/>
      <c r="AS70" s="3"/>
      <c r="AT70" s="3"/>
      <c r="AU70" s="6"/>
      <c r="BG70" s="6"/>
      <c r="BH70" s="6"/>
      <c r="BI70" s="6"/>
      <c r="BJ70" s="6"/>
      <c r="BK70" s="6"/>
      <c r="BL70" s="6"/>
      <c r="BM70" s="6"/>
      <c r="BN70" s="6"/>
      <c r="BO70" s="6"/>
      <c r="BP70" s="6"/>
      <c r="BQ70" s="49" t="str">
        <f t="shared" si="20"/>
        <v/>
      </c>
      <c r="BR70" s="49" t="str">
        <f t="shared" si="21"/>
        <v/>
      </c>
      <c r="BS70" s="49" t="str">
        <f t="shared" si="22"/>
        <v/>
      </c>
      <c r="BT70" s="49" t="str">
        <f t="shared" si="23"/>
        <v/>
      </c>
      <c r="BU70" s="6"/>
      <c r="BV70" s="6"/>
      <c r="BW70" s="6"/>
      <c r="BX70" s="6"/>
      <c r="BY70" s="126">
        <f t="shared" si="24"/>
        <v>0</v>
      </c>
      <c r="BZ70" s="126">
        <f t="shared" si="25"/>
        <v>0</v>
      </c>
      <c r="CA70" s="126" t="str">
        <f t="shared" si="26"/>
        <v/>
      </c>
      <c r="CB70" s="54">
        <f t="shared" si="27"/>
        <v>0</v>
      </c>
      <c r="CC70" s="6"/>
      <c r="CZ70" s="16"/>
      <c r="DA70" s="16"/>
    </row>
    <row r="71" spans="1:105" s="15" customFormat="1" ht="16.5" customHeight="1" x14ac:dyDescent="0.15">
      <c r="A71" s="284" t="s">
        <v>120</v>
      </c>
      <c r="B71" s="285"/>
      <c r="C71" s="36">
        <f t="shared" si="28"/>
        <v>184</v>
      </c>
      <c r="D71" s="34">
        <v>1</v>
      </c>
      <c r="E71" s="56">
        <v>2</v>
      </c>
      <c r="F71" s="37">
        <v>3</v>
      </c>
      <c r="G71" s="37"/>
      <c r="H71" s="37"/>
      <c r="I71" s="37"/>
      <c r="J71" s="37">
        <v>1</v>
      </c>
      <c r="K71" s="37"/>
      <c r="L71" s="37">
        <v>1</v>
      </c>
      <c r="M71" s="37">
        <v>1</v>
      </c>
      <c r="N71" s="37">
        <v>2</v>
      </c>
      <c r="O71" s="37"/>
      <c r="P71" s="37">
        <v>2</v>
      </c>
      <c r="Q71" s="37">
        <v>58</v>
      </c>
      <c r="R71" s="37">
        <v>56</v>
      </c>
      <c r="S71" s="56">
        <v>29</v>
      </c>
      <c r="T71" s="35">
        <v>28</v>
      </c>
      <c r="U71" s="128">
        <v>83</v>
      </c>
      <c r="V71" s="128">
        <v>101</v>
      </c>
      <c r="W71" s="40">
        <v>184</v>
      </c>
      <c r="X71" s="60">
        <v>49</v>
      </c>
      <c r="Y71" s="123" t="str">
        <f t="shared" si="19"/>
        <v/>
      </c>
      <c r="Z71" s="124"/>
      <c r="AA71" s="6"/>
      <c r="AB71" s="6"/>
      <c r="AC71" s="6"/>
      <c r="AD71" s="2"/>
      <c r="AE71" s="2"/>
      <c r="AF71" s="3"/>
      <c r="AG71" s="3"/>
      <c r="AH71" s="2"/>
      <c r="AI71" s="125"/>
      <c r="AJ71" s="3"/>
      <c r="AK71" s="2"/>
      <c r="AL71" s="125"/>
      <c r="AM71" s="3"/>
      <c r="AN71" s="3"/>
      <c r="AO71" s="3"/>
      <c r="AP71" s="2"/>
      <c r="AQ71" s="3"/>
      <c r="AR71" s="3"/>
      <c r="AS71" s="3"/>
      <c r="AT71" s="3"/>
      <c r="AU71" s="6"/>
      <c r="BG71" s="6"/>
      <c r="BH71" s="6"/>
      <c r="BI71" s="6"/>
      <c r="BJ71" s="6"/>
      <c r="BK71" s="6"/>
      <c r="BL71" s="6"/>
      <c r="BM71" s="6"/>
      <c r="BN71" s="6"/>
      <c r="BO71" s="6"/>
      <c r="BP71" s="6"/>
      <c r="BQ71" s="49" t="str">
        <f t="shared" si="20"/>
        <v/>
      </c>
      <c r="BR71" s="49" t="str">
        <f t="shared" si="21"/>
        <v/>
      </c>
      <c r="BS71" s="49" t="str">
        <f t="shared" si="22"/>
        <v/>
      </c>
      <c r="BT71" s="49" t="str">
        <f t="shared" si="23"/>
        <v/>
      </c>
      <c r="BU71" s="6"/>
      <c r="BV71" s="6"/>
      <c r="BW71" s="6"/>
      <c r="BX71" s="6"/>
      <c r="BY71" s="126">
        <f t="shared" si="24"/>
        <v>0</v>
      </c>
      <c r="BZ71" s="126">
        <f t="shared" si="25"/>
        <v>0</v>
      </c>
      <c r="CA71" s="126">
        <f t="shared" si="26"/>
        <v>0</v>
      </c>
      <c r="CB71" s="54">
        <f t="shared" si="27"/>
        <v>0</v>
      </c>
      <c r="CC71" s="6"/>
      <c r="CZ71" s="16"/>
      <c r="DA71" s="16"/>
    </row>
    <row r="72" spans="1:105" s="15" customFormat="1" ht="17.25" customHeight="1" x14ac:dyDescent="0.15">
      <c r="A72" s="286" t="s">
        <v>121</v>
      </c>
      <c r="B72" s="287"/>
      <c r="C72" s="129">
        <f t="shared" si="28"/>
        <v>0</v>
      </c>
      <c r="D72" s="91"/>
      <c r="E72" s="130"/>
      <c r="F72" s="131"/>
      <c r="G72" s="131"/>
      <c r="H72" s="131"/>
      <c r="I72" s="131"/>
      <c r="J72" s="131"/>
      <c r="K72" s="131"/>
      <c r="L72" s="131"/>
      <c r="M72" s="131"/>
      <c r="N72" s="131"/>
      <c r="O72" s="131"/>
      <c r="P72" s="131"/>
      <c r="Q72" s="131"/>
      <c r="R72" s="131"/>
      <c r="S72" s="131"/>
      <c r="T72" s="92"/>
      <c r="U72" s="132"/>
      <c r="V72" s="132"/>
      <c r="W72" s="93"/>
      <c r="X72" s="133"/>
      <c r="Y72" s="123" t="str">
        <f t="shared" si="19"/>
        <v/>
      </c>
      <c r="Z72" s="124"/>
      <c r="AA72" s="6"/>
      <c r="AB72" s="6"/>
      <c r="AC72" s="6"/>
      <c r="AD72" s="2"/>
      <c r="AE72" s="2"/>
      <c r="AF72" s="3"/>
      <c r="AG72" s="3"/>
      <c r="AH72" s="2"/>
      <c r="AI72" s="125"/>
      <c r="AJ72" s="3"/>
      <c r="AK72" s="2"/>
      <c r="AL72" s="125"/>
      <c r="AM72" s="3"/>
      <c r="AN72" s="3"/>
      <c r="AO72" s="3"/>
      <c r="AP72" s="2"/>
      <c r="AQ72" s="3"/>
      <c r="AR72" s="3"/>
      <c r="AS72" s="3"/>
      <c r="AT72" s="3"/>
      <c r="AU72" s="6"/>
      <c r="BG72" s="6"/>
      <c r="BH72" s="6"/>
      <c r="BI72" s="6"/>
      <c r="BJ72" s="6"/>
      <c r="BK72" s="6"/>
      <c r="BL72" s="6"/>
      <c r="BM72" s="6"/>
      <c r="BN72" s="6"/>
      <c r="BO72" s="6"/>
      <c r="BP72" s="6"/>
      <c r="BQ72" s="49" t="str">
        <f t="shared" si="20"/>
        <v/>
      </c>
      <c r="BR72" s="49" t="str">
        <f t="shared" si="21"/>
        <v/>
      </c>
      <c r="BS72" s="49" t="str">
        <f t="shared" si="22"/>
        <v/>
      </c>
      <c r="BT72" s="49" t="str">
        <f t="shared" si="23"/>
        <v/>
      </c>
      <c r="BU72" s="6"/>
      <c r="BV72" s="6"/>
      <c r="BW72" s="6"/>
      <c r="BX72" s="6"/>
      <c r="BY72" s="126">
        <f t="shared" si="24"/>
        <v>0</v>
      </c>
      <c r="BZ72" s="126">
        <f t="shared" si="25"/>
        <v>0</v>
      </c>
      <c r="CA72" s="126" t="str">
        <f t="shared" si="26"/>
        <v/>
      </c>
      <c r="CB72" s="54">
        <f t="shared" si="27"/>
        <v>0</v>
      </c>
      <c r="CC72" s="6"/>
      <c r="CZ72" s="16"/>
      <c r="DA72" s="16"/>
    </row>
    <row r="73" spans="1:105" s="15" customFormat="1" ht="15" customHeight="1" x14ac:dyDescent="0.15">
      <c r="A73" s="288" t="s">
        <v>51</v>
      </c>
      <c r="B73" s="289"/>
      <c r="C73" s="134">
        <f t="shared" ref="C73:X73" si="29">SUM(C62:C72)</f>
        <v>2115</v>
      </c>
      <c r="D73" s="135">
        <f>SUM(D62:D72)</f>
        <v>113</v>
      </c>
      <c r="E73" s="136">
        <f t="shared" si="29"/>
        <v>98</v>
      </c>
      <c r="F73" s="102">
        <f t="shared" si="29"/>
        <v>59</v>
      </c>
      <c r="G73" s="102">
        <f t="shared" si="29"/>
        <v>120</v>
      </c>
      <c r="H73" s="102">
        <f t="shared" si="29"/>
        <v>133</v>
      </c>
      <c r="I73" s="102">
        <f t="shared" si="29"/>
        <v>181</v>
      </c>
      <c r="J73" s="102">
        <f t="shared" si="29"/>
        <v>205</v>
      </c>
      <c r="K73" s="102">
        <f t="shared" si="29"/>
        <v>147</v>
      </c>
      <c r="L73" s="102">
        <f t="shared" si="29"/>
        <v>100</v>
      </c>
      <c r="M73" s="102">
        <f t="shared" si="29"/>
        <v>77</v>
      </c>
      <c r="N73" s="102">
        <f t="shared" si="29"/>
        <v>76</v>
      </c>
      <c r="O73" s="102">
        <f t="shared" si="29"/>
        <v>76</v>
      </c>
      <c r="P73" s="102">
        <f t="shared" si="29"/>
        <v>94</v>
      </c>
      <c r="Q73" s="102">
        <f t="shared" si="29"/>
        <v>178</v>
      </c>
      <c r="R73" s="102">
        <f t="shared" si="29"/>
        <v>159</v>
      </c>
      <c r="S73" s="102">
        <f t="shared" si="29"/>
        <v>135</v>
      </c>
      <c r="T73" s="106">
        <f t="shared" si="29"/>
        <v>164</v>
      </c>
      <c r="U73" s="134">
        <f t="shared" si="29"/>
        <v>656</v>
      </c>
      <c r="V73" s="134">
        <f t="shared" si="29"/>
        <v>1459</v>
      </c>
      <c r="W73" s="137">
        <f t="shared" si="29"/>
        <v>2115</v>
      </c>
      <c r="X73" s="138">
        <f t="shared" si="29"/>
        <v>1781</v>
      </c>
      <c r="Y73" s="123" t="str">
        <f t="shared" si="19"/>
        <v/>
      </c>
      <c r="Z73" s="124"/>
      <c r="AA73" s="6"/>
      <c r="AB73" s="6"/>
      <c r="AC73" s="6"/>
      <c r="AD73" s="2"/>
      <c r="AE73" s="2"/>
      <c r="AF73" s="3"/>
      <c r="AG73" s="3"/>
      <c r="AH73" s="2"/>
      <c r="AI73" s="125"/>
      <c r="AJ73" s="3"/>
      <c r="AK73" s="2"/>
      <c r="AL73" s="125"/>
      <c r="AM73" s="3"/>
      <c r="AN73" s="3"/>
      <c r="AO73" s="3"/>
      <c r="AP73" s="2"/>
      <c r="AQ73" s="3"/>
      <c r="AR73" s="3"/>
      <c r="AS73" s="3"/>
      <c r="AT73" s="3"/>
      <c r="AU73" s="6"/>
      <c r="BG73" s="6"/>
      <c r="BH73" s="6"/>
      <c r="BI73" s="6"/>
      <c r="BJ73" s="6"/>
      <c r="BK73" s="6"/>
      <c r="BL73" s="6"/>
      <c r="BM73" s="6"/>
      <c r="BN73" s="6"/>
      <c r="BO73" s="6"/>
      <c r="BP73" s="6"/>
      <c r="BQ73" s="49" t="str">
        <f t="shared" si="20"/>
        <v/>
      </c>
      <c r="BR73" s="49" t="str">
        <f t="shared" si="21"/>
        <v/>
      </c>
      <c r="BS73" s="49" t="str">
        <f t="shared" si="22"/>
        <v/>
      </c>
      <c r="BT73" s="49" t="str">
        <f t="shared" si="23"/>
        <v/>
      </c>
      <c r="BU73" s="6"/>
      <c r="BV73" s="6"/>
      <c r="BW73" s="6"/>
      <c r="BX73" s="6"/>
      <c r="BY73" s="126">
        <f t="shared" si="24"/>
        <v>0</v>
      </c>
      <c r="BZ73" s="126">
        <f t="shared" si="25"/>
        <v>0</v>
      </c>
      <c r="CA73" s="126">
        <f t="shared" si="26"/>
        <v>0</v>
      </c>
      <c r="CB73" s="54">
        <f t="shared" si="27"/>
        <v>0</v>
      </c>
      <c r="CC73" s="6"/>
      <c r="CZ73" s="16"/>
      <c r="DA73" s="16"/>
    </row>
    <row r="74" spans="1:105" s="15" customFormat="1" ht="30" customHeight="1" x14ac:dyDescent="0.2">
      <c r="A74" s="139" t="s">
        <v>122</v>
      </c>
      <c r="B74" s="139"/>
      <c r="C74" s="139"/>
      <c r="D74" s="139"/>
      <c r="E74" s="139"/>
      <c r="F74" s="139"/>
      <c r="G74" s="140"/>
      <c r="H74" s="140"/>
      <c r="I74" s="140"/>
      <c r="J74" s="140"/>
      <c r="K74" s="71"/>
      <c r="L74" s="71"/>
      <c r="N74" s="6"/>
      <c r="O74" s="6"/>
      <c r="P74" s="6"/>
      <c r="Q74" s="6"/>
      <c r="R74" s="6"/>
      <c r="S74" s="6"/>
      <c r="T74" s="6"/>
      <c r="U74" s="6"/>
      <c r="V74" s="6"/>
      <c r="W74" s="6"/>
      <c r="X74" s="6"/>
      <c r="Y74" s="6"/>
      <c r="Z74" s="6"/>
      <c r="AA74" s="6"/>
      <c r="AB74" s="6"/>
      <c r="AC74" s="6"/>
      <c r="AD74" s="114"/>
      <c r="AE74" s="6"/>
      <c r="AF74" s="6"/>
      <c r="AG74" s="114"/>
      <c r="AH74" s="6"/>
      <c r="AI74" s="6"/>
      <c r="AJ74" s="114"/>
      <c r="AK74" s="6"/>
      <c r="AL74" s="6"/>
      <c r="AM74" s="114"/>
      <c r="AN74" s="114"/>
      <c r="AO74" s="114"/>
      <c r="AP74" s="6"/>
      <c r="AQ74" s="6"/>
      <c r="AR74" s="6"/>
      <c r="AS74" s="6"/>
      <c r="AT74" s="6"/>
      <c r="AU74" s="6"/>
      <c r="BG74" s="6"/>
      <c r="BH74" s="6"/>
      <c r="BI74" s="6"/>
      <c r="BJ74" s="6"/>
      <c r="BK74" s="6"/>
      <c r="BL74" s="6"/>
      <c r="BM74" s="6"/>
      <c r="BN74" s="6"/>
      <c r="BO74" s="6"/>
      <c r="BP74" s="6"/>
      <c r="BQ74" s="6"/>
      <c r="BR74" s="6"/>
      <c r="BS74" s="6"/>
      <c r="BT74" s="6"/>
      <c r="BU74" s="6"/>
      <c r="BV74" s="6"/>
      <c r="BW74" s="6"/>
      <c r="BX74" s="6"/>
      <c r="BY74" s="6"/>
      <c r="BZ74" s="6"/>
      <c r="CA74" s="6"/>
      <c r="CB74" s="6"/>
      <c r="CC74" s="6"/>
      <c r="CZ74" s="16"/>
      <c r="DA74" s="16"/>
    </row>
    <row r="75" spans="1:105" s="15" customFormat="1" ht="21" customHeight="1" x14ac:dyDescent="0.15">
      <c r="A75" s="290" t="s">
        <v>123</v>
      </c>
      <c r="B75" s="241" t="s">
        <v>104</v>
      </c>
      <c r="C75" s="258" t="s">
        <v>105</v>
      </c>
      <c r="D75" s="269" t="s">
        <v>106</v>
      </c>
      <c r="E75" s="270"/>
      <c r="F75" s="270"/>
      <c r="G75" s="270"/>
      <c r="H75" s="270"/>
      <c r="I75" s="270"/>
      <c r="J75" s="270"/>
      <c r="K75" s="270"/>
      <c r="L75" s="270"/>
      <c r="M75" s="270"/>
      <c r="N75" s="270"/>
      <c r="O75" s="270"/>
      <c r="P75" s="270"/>
      <c r="Q75" s="270"/>
      <c r="R75" s="270"/>
      <c r="S75" s="270"/>
      <c r="T75" s="271"/>
      <c r="U75" s="275" t="s">
        <v>27</v>
      </c>
      <c r="V75" s="275"/>
      <c r="W75" s="275" t="s">
        <v>107</v>
      </c>
      <c r="X75" s="6"/>
      <c r="Y75" s="6"/>
      <c r="Z75" s="114"/>
      <c r="AA75" s="6"/>
      <c r="AB75" s="6"/>
      <c r="AC75" s="6"/>
      <c r="AD75" s="6"/>
      <c r="AE75" s="6"/>
      <c r="AF75" s="6"/>
      <c r="AG75" s="6"/>
      <c r="AH75" s="3"/>
      <c r="AI75" s="3"/>
      <c r="AJ75" s="3"/>
      <c r="AK75" s="3"/>
      <c r="AL75" s="3"/>
      <c r="AM75" s="3"/>
      <c r="AN75" s="3"/>
      <c r="AO75" s="3"/>
      <c r="AP75" s="3"/>
      <c r="AQ75" s="3"/>
      <c r="AR75" s="6"/>
      <c r="AS75" s="6"/>
      <c r="AT75" s="6"/>
      <c r="BF75" s="6"/>
      <c r="BG75" s="6"/>
      <c r="BH75" s="6"/>
      <c r="BI75" s="6"/>
      <c r="BJ75" s="6"/>
      <c r="BK75" s="6"/>
      <c r="BL75" s="6"/>
      <c r="BM75" s="6"/>
      <c r="BN75" s="6"/>
      <c r="BO75" s="6"/>
      <c r="BP75" s="6"/>
      <c r="BQ75" s="6"/>
      <c r="BR75" s="6"/>
      <c r="BS75" s="6"/>
      <c r="BT75" s="6"/>
      <c r="BU75" s="6"/>
      <c r="BV75" s="6"/>
      <c r="BW75" s="6"/>
      <c r="BX75" s="6"/>
      <c r="BY75" s="6"/>
      <c r="BZ75" s="6"/>
      <c r="CA75" s="6"/>
      <c r="CB75" s="6"/>
      <c r="CY75" s="16"/>
      <c r="CZ75" s="16"/>
    </row>
    <row r="76" spans="1:105" s="15" customFormat="1" ht="22.5" customHeight="1" x14ac:dyDescent="0.15">
      <c r="A76" s="291"/>
      <c r="B76" s="243"/>
      <c r="C76" s="260"/>
      <c r="D76" s="17" t="s">
        <v>31</v>
      </c>
      <c r="E76" s="117" t="s">
        <v>32</v>
      </c>
      <c r="F76" s="19" t="s">
        <v>33</v>
      </c>
      <c r="G76" s="19" t="s">
        <v>34</v>
      </c>
      <c r="H76" s="19" t="s">
        <v>35</v>
      </c>
      <c r="I76" s="20" t="s">
        <v>36</v>
      </c>
      <c r="J76" s="20" t="s">
        <v>37</v>
      </c>
      <c r="K76" s="20" t="s">
        <v>38</v>
      </c>
      <c r="L76" s="20" t="s">
        <v>39</v>
      </c>
      <c r="M76" s="20" t="s">
        <v>40</v>
      </c>
      <c r="N76" s="20" t="s">
        <v>41</v>
      </c>
      <c r="O76" s="20" t="s">
        <v>42</v>
      </c>
      <c r="P76" s="20" t="s">
        <v>43</v>
      </c>
      <c r="Q76" s="20" t="s">
        <v>44</v>
      </c>
      <c r="R76" s="20" t="s">
        <v>45</v>
      </c>
      <c r="S76" s="20" t="s">
        <v>46</v>
      </c>
      <c r="T76" s="21" t="s">
        <v>47</v>
      </c>
      <c r="U76" s="220" t="s">
        <v>109</v>
      </c>
      <c r="V76" s="220" t="s">
        <v>50</v>
      </c>
      <c r="W76" s="275"/>
      <c r="X76" s="6"/>
      <c r="Y76" s="6"/>
      <c r="Z76" s="114"/>
      <c r="AA76" s="6"/>
      <c r="AB76" s="6"/>
      <c r="AC76" s="6"/>
      <c r="AD76" s="6"/>
      <c r="AE76" s="6"/>
      <c r="AF76" s="6"/>
      <c r="AG76" s="6"/>
      <c r="AH76" s="3"/>
      <c r="AI76" s="3"/>
      <c r="AJ76" s="3"/>
      <c r="AK76" s="3"/>
      <c r="AL76" s="3"/>
      <c r="AM76" s="3"/>
      <c r="AN76" s="3"/>
      <c r="AO76" s="3"/>
      <c r="AP76" s="3"/>
      <c r="AQ76" s="3"/>
      <c r="AR76" s="6"/>
      <c r="AS76" s="6"/>
      <c r="AT76" s="6"/>
      <c r="BF76" s="6"/>
      <c r="BG76" s="6"/>
      <c r="BH76" s="6"/>
      <c r="BI76" s="6"/>
      <c r="BJ76" s="6"/>
      <c r="BK76" s="6"/>
      <c r="BL76" s="6"/>
      <c r="BM76" s="6"/>
      <c r="BN76" s="6"/>
      <c r="BO76" s="6"/>
      <c r="BP76" s="6"/>
      <c r="BQ76" s="6"/>
      <c r="BR76" s="6"/>
      <c r="BS76" s="6"/>
      <c r="BT76" s="6"/>
      <c r="BU76" s="6"/>
      <c r="BV76" s="6"/>
      <c r="BW76" s="6"/>
      <c r="BX76" s="6"/>
      <c r="BY76" s="6"/>
      <c r="BZ76" s="6"/>
      <c r="CA76" s="6"/>
      <c r="CB76" s="6"/>
      <c r="CY76" s="16"/>
      <c r="CZ76" s="16"/>
    </row>
    <row r="77" spans="1:105" s="15" customFormat="1" ht="18.75" customHeight="1" x14ac:dyDescent="0.15">
      <c r="A77" s="276" t="s">
        <v>124</v>
      </c>
      <c r="B77" s="141" t="s">
        <v>110</v>
      </c>
      <c r="C77" s="119">
        <f>SUM(D77:T77)</f>
        <v>0</v>
      </c>
      <c r="D77" s="30"/>
      <c r="E77" s="31"/>
      <c r="F77" s="32"/>
      <c r="G77" s="32"/>
      <c r="H77" s="32"/>
      <c r="I77" s="32"/>
      <c r="J77" s="32"/>
      <c r="K77" s="32"/>
      <c r="L77" s="32"/>
      <c r="M77" s="32"/>
      <c r="N77" s="32"/>
      <c r="O77" s="32"/>
      <c r="P77" s="32"/>
      <c r="Q77" s="32"/>
      <c r="R77" s="32"/>
      <c r="S77" s="32"/>
      <c r="T77" s="41"/>
      <c r="U77" s="120"/>
      <c r="V77" s="120"/>
      <c r="W77" s="120"/>
      <c r="X77" s="142" t="str">
        <f>+BP77&amp;BQ77&amp;BR77&amp;BS77</f>
        <v/>
      </c>
      <c r="Y77" s="6"/>
      <c r="Z77" s="114"/>
      <c r="AA77" s="6"/>
      <c r="AB77" s="6"/>
      <c r="AC77" s="6"/>
      <c r="AD77" s="6"/>
      <c r="AE77" s="6"/>
      <c r="AF77" s="6"/>
      <c r="AG77" s="6"/>
      <c r="AH77" s="3"/>
      <c r="AI77" s="3"/>
      <c r="AJ77" s="3"/>
      <c r="AK77" s="3"/>
      <c r="AL77" s="3"/>
      <c r="AM77" s="3"/>
      <c r="AN77" s="3"/>
      <c r="AO77" s="3"/>
      <c r="AP77" s="3"/>
      <c r="AQ77" s="3"/>
      <c r="AR77" s="6"/>
      <c r="AS77" s="6"/>
      <c r="AT77" s="6"/>
      <c r="BF77" s="6"/>
      <c r="BG77" s="6"/>
      <c r="BH77" s="6"/>
      <c r="BI77" s="6"/>
      <c r="BJ77" s="6"/>
      <c r="BK77" s="6"/>
      <c r="BL77" s="6"/>
      <c r="BM77" s="6"/>
      <c r="BN77" s="6"/>
      <c r="BO77" s="6"/>
      <c r="BP77" s="49" t="str">
        <f>IF($C77&lt;&gt;($U77+$V77)," El número atenciones según sexo NO puede ser diferente al Total.","")</f>
        <v/>
      </c>
      <c r="BQ77" s="49" t="str">
        <f>IF($C77=0,"",IF(($W77)="",IF($C77="",""," No olvide escribir la columna Beneficiarios."),""))</f>
        <v/>
      </c>
      <c r="BR77" s="49" t="str">
        <f>IF($C77&lt;($W77)," El número de Beneficiarios NO puede ser mayor que el Total.","")</f>
        <v/>
      </c>
      <c r="BS77" s="49" t="str">
        <f>IF(C77+C79+C82+C84+C86&lt;=C62,"","Las consultas por enfermera NO pueden ser mayor que el Total de consultas de sección B.")</f>
        <v/>
      </c>
      <c r="BT77" s="6"/>
      <c r="BU77" s="6"/>
      <c r="BV77" s="6"/>
      <c r="BW77" s="6"/>
      <c r="BX77" s="126">
        <f>IF($C77&lt;&gt;($U77+$V77),1,0)</f>
        <v>0</v>
      </c>
      <c r="BY77" s="126">
        <f>IF($C77&lt;($W77),1,0)</f>
        <v>0</v>
      </c>
      <c r="BZ77" s="126" t="str">
        <f>IF($C77=0,"",IF(($W77)="",IF($C77="","",1),0))</f>
        <v/>
      </c>
      <c r="CA77" s="126">
        <f>IF(C77+C79+C82+C84+C86&lt;=C62,0,1)</f>
        <v>0</v>
      </c>
      <c r="CB77" s="6"/>
      <c r="CY77" s="16"/>
      <c r="CZ77" s="16"/>
    </row>
    <row r="78" spans="1:105" s="15" customFormat="1" ht="21.75" customHeight="1" x14ac:dyDescent="0.15">
      <c r="A78" s="277"/>
      <c r="B78" s="143" t="s">
        <v>111</v>
      </c>
      <c r="C78" s="129">
        <f t="shared" ref="C78:C85" si="30">SUM(D78:T78)</f>
        <v>6</v>
      </c>
      <c r="D78" s="91"/>
      <c r="E78" s="130"/>
      <c r="F78" s="131"/>
      <c r="G78" s="131"/>
      <c r="H78" s="131"/>
      <c r="I78" s="131">
        <v>2</v>
      </c>
      <c r="J78" s="131">
        <v>1</v>
      </c>
      <c r="K78" s="131">
        <v>1</v>
      </c>
      <c r="L78" s="131">
        <v>1</v>
      </c>
      <c r="M78" s="131">
        <v>1</v>
      </c>
      <c r="N78" s="131"/>
      <c r="O78" s="131"/>
      <c r="P78" s="131"/>
      <c r="Q78" s="131"/>
      <c r="R78" s="131"/>
      <c r="S78" s="131"/>
      <c r="T78" s="92"/>
      <c r="U78" s="132">
        <v>1</v>
      </c>
      <c r="V78" s="132">
        <v>5</v>
      </c>
      <c r="W78" s="132">
        <v>6</v>
      </c>
      <c r="X78" s="142" t="str">
        <f t="shared" ref="X78:X87" si="31">+BP78&amp;BQ78&amp;BR78&amp;BS78</f>
        <v/>
      </c>
      <c r="Y78" s="6"/>
      <c r="Z78" s="114"/>
      <c r="AA78" s="6"/>
      <c r="AB78" s="6"/>
      <c r="AC78" s="6"/>
      <c r="AD78" s="6"/>
      <c r="AE78" s="6"/>
      <c r="AF78" s="6"/>
      <c r="AG78" s="6"/>
      <c r="AH78" s="3"/>
      <c r="AI78" s="3"/>
      <c r="AJ78" s="3"/>
      <c r="AK78" s="3"/>
      <c r="AL78" s="3"/>
      <c r="AM78" s="3"/>
      <c r="AN78" s="3"/>
      <c r="AO78" s="3"/>
      <c r="AP78" s="3"/>
      <c r="AQ78" s="3"/>
      <c r="AR78" s="6"/>
      <c r="AS78" s="6"/>
      <c r="AT78" s="6"/>
      <c r="BF78" s="6"/>
      <c r="BG78" s="6"/>
      <c r="BH78" s="6"/>
      <c r="BI78" s="6"/>
      <c r="BJ78" s="6"/>
      <c r="BK78" s="6"/>
      <c r="BL78" s="6"/>
      <c r="BM78" s="6"/>
      <c r="BN78" s="6"/>
      <c r="BO78" s="6"/>
      <c r="BP78" s="49" t="str">
        <f t="shared" ref="BP78:BP87" si="32">IF($C78&lt;&gt;($U78+$V78)," El número atenciones según sexo NO puede ser diferente al Total.","")</f>
        <v/>
      </c>
      <c r="BQ78" s="49" t="str">
        <f t="shared" ref="BQ78:BQ87" si="33">IF($C78=0,"",IF(($W78)="",IF($C78="",""," No olvide escribir la columna Beneficiarios."),""))</f>
        <v/>
      </c>
      <c r="BR78" s="49" t="str">
        <f t="shared" ref="BR78:BR87" si="34">IF($C78&lt;($W78)," El número de Beneficiarios NO puede ser mayor que el Total.","")</f>
        <v/>
      </c>
      <c r="BS78" s="49" t="str">
        <f>IF(C78+C80+C83+C85+C87&lt;=C63+C64+C65,"","Las consultas por matrona NO pueden ser mayor que el Total de consultas de sección B.")</f>
        <v/>
      </c>
      <c r="BT78" s="6"/>
      <c r="BU78" s="6"/>
      <c r="BV78" s="6"/>
      <c r="BW78" s="6"/>
      <c r="BX78" s="126">
        <f t="shared" ref="BX78:BX87" si="35">IF($C78&lt;&gt;($U78+$V78),1,0)</f>
        <v>0</v>
      </c>
      <c r="BY78" s="126">
        <f t="shared" ref="BY78:BY87" si="36">IF($C78&lt;($W78),1,0)</f>
        <v>0</v>
      </c>
      <c r="BZ78" s="126">
        <f t="shared" ref="BZ78:BZ87" si="37">IF($C78=0,"",IF(($W78)="",IF($C78="","",1),0))</f>
        <v>0</v>
      </c>
      <c r="CA78" s="126">
        <f>IF(C78+C80+C83+C85+C87&lt;=C63+C64+C65,0,1)</f>
        <v>0</v>
      </c>
      <c r="CB78" s="6"/>
      <c r="CY78" s="16"/>
      <c r="CZ78" s="16"/>
    </row>
    <row r="79" spans="1:105" s="15" customFormat="1" ht="18" customHeight="1" x14ac:dyDescent="0.15">
      <c r="A79" s="278" t="s">
        <v>125</v>
      </c>
      <c r="B79" s="141" t="s">
        <v>110</v>
      </c>
      <c r="C79" s="119">
        <f t="shared" si="30"/>
        <v>0</v>
      </c>
      <c r="D79" s="30"/>
      <c r="E79" s="31"/>
      <c r="F79" s="32"/>
      <c r="G79" s="32"/>
      <c r="H79" s="32"/>
      <c r="I79" s="32"/>
      <c r="J79" s="32"/>
      <c r="K79" s="32"/>
      <c r="L79" s="32"/>
      <c r="M79" s="32"/>
      <c r="N79" s="32"/>
      <c r="O79" s="32"/>
      <c r="P79" s="32"/>
      <c r="Q79" s="32"/>
      <c r="R79" s="32"/>
      <c r="S79" s="32"/>
      <c r="T79" s="41"/>
      <c r="U79" s="120"/>
      <c r="V79" s="120"/>
      <c r="W79" s="120"/>
      <c r="X79" s="142" t="str">
        <f t="shared" si="31"/>
        <v/>
      </c>
      <c r="Y79" s="6"/>
      <c r="Z79" s="114"/>
      <c r="AA79" s="6"/>
      <c r="AB79" s="6"/>
      <c r="AC79" s="6"/>
      <c r="AD79" s="6"/>
      <c r="AE79" s="6"/>
      <c r="AF79" s="6"/>
      <c r="AG79" s="6"/>
      <c r="AH79" s="3"/>
      <c r="AI79" s="3"/>
      <c r="AJ79" s="3"/>
      <c r="AK79" s="3"/>
      <c r="AL79" s="3"/>
      <c r="AM79" s="3"/>
      <c r="AN79" s="3"/>
      <c r="AO79" s="3"/>
      <c r="AP79" s="3"/>
      <c r="AQ79" s="3"/>
      <c r="AR79" s="6"/>
      <c r="AS79" s="6"/>
      <c r="AT79" s="6"/>
      <c r="BF79" s="6"/>
      <c r="BG79" s="6"/>
      <c r="BH79" s="6"/>
      <c r="BI79" s="6"/>
      <c r="BJ79" s="6"/>
      <c r="BK79" s="6"/>
      <c r="BL79" s="6"/>
      <c r="BM79" s="6"/>
      <c r="BN79" s="6"/>
      <c r="BO79" s="6"/>
      <c r="BP79" s="49" t="str">
        <f t="shared" si="32"/>
        <v/>
      </c>
      <c r="BQ79" s="49" t="str">
        <f t="shared" si="33"/>
        <v/>
      </c>
      <c r="BR79" s="49" t="str">
        <f t="shared" si="34"/>
        <v/>
      </c>
      <c r="BS79" s="49" t="str">
        <f>IF(C81&lt;=C67,"","Las consultas por psicológo NO pueden ser mayor que el Total de consultas de sección B.")</f>
        <v/>
      </c>
      <c r="BT79" s="6"/>
      <c r="BU79" s="6"/>
      <c r="BV79" s="6"/>
      <c r="BW79" s="6"/>
      <c r="BX79" s="126">
        <f t="shared" si="35"/>
        <v>0</v>
      </c>
      <c r="BY79" s="126">
        <f t="shared" si="36"/>
        <v>0</v>
      </c>
      <c r="BZ79" s="126" t="str">
        <f t="shared" si="37"/>
        <v/>
      </c>
      <c r="CA79" s="126">
        <f>IF(C81&lt;=C67,0,1)</f>
        <v>0</v>
      </c>
      <c r="CB79" s="6"/>
      <c r="CY79" s="16"/>
      <c r="CZ79" s="16"/>
    </row>
    <row r="80" spans="1:105" s="15" customFormat="1" ht="18" customHeight="1" x14ac:dyDescent="0.15">
      <c r="A80" s="279"/>
      <c r="B80" s="144" t="s">
        <v>111</v>
      </c>
      <c r="C80" s="127">
        <f t="shared" si="30"/>
        <v>0</v>
      </c>
      <c r="D80" s="34"/>
      <c r="E80" s="56"/>
      <c r="F80" s="37"/>
      <c r="G80" s="37"/>
      <c r="H80" s="37"/>
      <c r="I80" s="37"/>
      <c r="J80" s="37"/>
      <c r="K80" s="37"/>
      <c r="L80" s="37"/>
      <c r="M80" s="37"/>
      <c r="N80" s="37"/>
      <c r="O80" s="37"/>
      <c r="P80" s="37"/>
      <c r="Q80" s="37"/>
      <c r="R80" s="37"/>
      <c r="S80" s="37"/>
      <c r="T80" s="35"/>
      <c r="U80" s="128"/>
      <c r="V80" s="128"/>
      <c r="W80" s="128"/>
      <c r="X80" s="142" t="str">
        <f t="shared" si="31"/>
        <v/>
      </c>
      <c r="Y80" s="6"/>
      <c r="Z80" s="114"/>
      <c r="AA80" s="6"/>
      <c r="AB80" s="6"/>
      <c r="AC80" s="6"/>
      <c r="AD80" s="6"/>
      <c r="AE80" s="6"/>
      <c r="AF80" s="6"/>
      <c r="AG80" s="6"/>
      <c r="AH80" s="3"/>
      <c r="AI80" s="3"/>
      <c r="AJ80" s="3"/>
      <c r="AK80" s="3"/>
      <c r="AL80" s="3"/>
      <c r="AM80" s="3"/>
      <c r="AN80" s="3"/>
      <c r="AO80" s="3"/>
      <c r="AP80" s="3"/>
      <c r="AQ80" s="3"/>
      <c r="AR80" s="6"/>
      <c r="AS80" s="6"/>
      <c r="AT80" s="6"/>
      <c r="BF80" s="6"/>
      <c r="BG80" s="6"/>
      <c r="BH80" s="6"/>
      <c r="BI80" s="6"/>
      <c r="BJ80" s="6"/>
      <c r="BK80" s="6"/>
      <c r="BL80" s="6"/>
      <c r="BM80" s="6"/>
      <c r="BN80" s="6"/>
      <c r="BO80" s="6"/>
      <c r="BP80" s="49" t="str">
        <f t="shared" si="32"/>
        <v/>
      </c>
      <c r="BQ80" s="49" t="str">
        <f t="shared" si="33"/>
        <v/>
      </c>
      <c r="BR80" s="49" t="str">
        <f t="shared" si="34"/>
        <v/>
      </c>
      <c r="BS80" s="49"/>
      <c r="BT80" s="6"/>
      <c r="BU80" s="6"/>
      <c r="BV80" s="6"/>
      <c r="BW80" s="6"/>
      <c r="BX80" s="126">
        <f t="shared" si="35"/>
        <v>0</v>
      </c>
      <c r="BY80" s="126">
        <f t="shared" si="36"/>
        <v>0</v>
      </c>
      <c r="BZ80" s="126" t="str">
        <f t="shared" si="37"/>
        <v/>
      </c>
      <c r="CA80" s="126"/>
      <c r="CB80" s="6"/>
      <c r="CY80" s="16"/>
      <c r="CZ80" s="16"/>
    </row>
    <row r="81" spans="1:105" s="15" customFormat="1" ht="18" customHeight="1" x14ac:dyDescent="0.15">
      <c r="A81" s="280"/>
      <c r="B81" s="143" t="s">
        <v>126</v>
      </c>
      <c r="C81" s="129">
        <f t="shared" si="30"/>
        <v>0</v>
      </c>
      <c r="D81" s="91"/>
      <c r="E81" s="130"/>
      <c r="F81" s="131"/>
      <c r="G81" s="131"/>
      <c r="H81" s="131"/>
      <c r="I81" s="131"/>
      <c r="J81" s="131"/>
      <c r="K81" s="131"/>
      <c r="L81" s="131"/>
      <c r="M81" s="131"/>
      <c r="N81" s="131"/>
      <c r="O81" s="131"/>
      <c r="P81" s="131"/>
      <c r="Q81" s="131"/>
      <c r="R81" s="131"/>
      <c r="S81" s="131"/>
      <c r="T81" s="92"/>
      <c r="U81" s="132"/>
      <c r="V81" s="132"/>
      <c r="W81" s="132"/>
      <c r="X81" s="142" t="str">
        <f t="shared" si="31"/>
        <v/>
      </c>
      <c r="Y81" s="6"/>
      <c r="Z81" s="114"/>
      <c r="AA81" s="6"/>
      <c r="AB81" s="6"/>
      <c r="AC81" s="6"/>
      <c r="AD81" s="6"/>
      <c r="AE81" s="6"/>
      <c r="AF81" s="6"/>
      <c r="AG81" s="6"/>
      <c r="AH81" s="3"/>
      <c r="AI81" s="3"/>
      <c r="AJ81" s="3"/>
      <c r="AK81" s="3"/>
      <c r="AL81" s="3"/>
      <c r="AM81" s="3"/>
      <c r="AN81" s="3"/>
      <c r="AO81" s="3"/>
      <c r="AP81" s="3"/>
      <c r="AQ81" s="3"/>
      <c r="AR81" s="6"/>
      <c r="AS81" s="6"/>
      <c r="AT81" s="6"/>
      <c r="BF81" s="6"/>
      <c r="BG81" s="6"/>
      <c r="BH81" s="6"/>
      <c r="BI81" s="6"/>
      <c r="BJ81" s="6"/>
      <c r="BK81" s="6"/>
      <c r="BL81" s="6"/>
      <c r="BM81" s="6"/>
      <c r="BN81" s="6"/>
      <c r="BO81" s="6"/>
      <c r="BP81" s="49" t="str">
        <f t="shared" si="32"/>
        <v/>
      </c>
      <c r="BQ81" s="49" t="str">
        <f t="shared" si="33"/>
        <v/>
      </c>
      <c r="BR81" s="49" t="str">
        <f t="shared" si="34"/>
        <v/>
      </c>
      <c r="BS81" s="49"/>
      <c r="BT81" s="6"/>
      <c r="BU81" s="6"/>
      <c r="BV81" s="6"/>
      <c r="BW81" s="6"/>
      <c r="BX81" s="126">
        <f t="shared" si="35"/>
        <v>0</v>
      </c>
      <c r="BY81" s="126">
        <f t="shared" si="36"/>
        <v>0</v>
      </c>
      <c r="BZ81" s="126" t="str">
        <f t="shared" si="37"/>
        <v/>
      </c>
      <c r="CA81" s="126"/>
      <c r="CB81" s="6"/>
      <c r="CY81" s="16"/>
      <c r="CZ81" s="16"/>
    </row>
    <row r="82" spans="1:105" s="15" customFormat="1" ht="18" customHeight="1" x14ac:dyDescent="0.15">
      <c r="A82" s="259" t="s">
        <v>127</v>
      </c>
      <c r="B82" s="141" t="s">
        <v>110</v>
      </c>
      <c r="C82" s="119">
        <f t="shared" si="30"/>
        <v>0</v>
      </c>
      <c r="D82" s="30"/>
      <c r="E82" s="31"/>
      <c r="F82" s="32"/>
      <c r="G82" s="32"/>
      <c r="H82" s="32"/>
      <c r="I82" s="32"/>
      <c r="J82" s="32"/>
      <c r="K82" s="32"/>
      <c r="L82" s="31"/>
      <c r="M82" s="32"/>
      <c r="N82" s="32"/>
      <c r="O82" s="32"/>
      <c r="P82" s="32"/>
      <c r="Q82" s="32"/>
      <c r="R82" s="32"/>
      <c r="S82" s="32"/>
      <c r="T82" s="41"/>
      <c r="U82" s="120"/>
      <c r="V82" s="120"/>
      <c r="W82" s="120"/>
      <c r="X82" s="142" t="str">
        <f t="shared" si="31"/>
        <v/>
      </c>
      <c r="Y82" s="6"/>
      <c r="Z82" s="114"/>
      <c r="AA82" s="6"/>
      <c r="AB82" s="6"/>
      <c r="AC82" s="6"/>
      <c r="AD82" s="6"/>
      <c r="AE82" s="6"/>
      <c r="AF82" s="6"/>
      <c r="AG82" s="6"/>
      <c r="AH82" s="3"/>
      <c r="AI82" s="3"/>
      <c r="AJ82" s="3"/>
      <c r="AK82" s="3"/>
      <c r="AL82" s="3"/>
      <c r="AM82" s="3"/>
      <c r="AN82" s="3"/>
      <c r="AO82" s="3"/>
      <c r="AP82" s="3"/>
      <c r="AQ82" s="3"/>
      <c r="AR82" s="6"/>
      <c r="AS82" s="6"/>
      <c r="AT82" s="6"/>
      <c r="BF82" s="6"/>
      <c r="BG82" s="6"/>
      <c r="BH82" s="6"/>
      <c r="BI82" s="6"/>
      <c r="BJ82" s="6"/>
      <c r="BK82" s="6"/>
      <c r="BL82" s="6"/>
      <c r="BM82" s="6"/>
      <c r="BN82" s="6"/>
      <c r="BO82" s="6"/>
      <c r="BP82" s="49" t="str">
        <f t="shared" si="32"/>
        <v/>
      </c>
      <c r="BQ82" s="49" t="str">
        <f t="shared" si="33"/>
        <v/>
      </c>
      <c r="BR82" s="49" t="str">
        <f t="shared" si="34"/>
        <v/>
      </c>
      <c r="BS82" s="49"/>
      <c r="BT82" s="6"/>
      <c r="BU82" s="6"/>
      <c r="BV82" s="6"/>
      <c r="BW82" s="6"/>
      <c r="BX82" s="126">
        <f t="shared" si="35"/>
        <v>0</v>
      </c>
      <c r="BY82" s="126">
        <f t="shared" si="36"/>
        <v>0</v>
      </c>
      <c r="BZ82" s="126" t="str">
        <f t="shared" si="37"/>
        <v/>
      </c>
      <c r="CA82" s="126"/>
      <c r="CB82" s="6"/>
      <c r="CY82" s="16"/>
      <c r="CZ82" s="16"/>
    </row>
    <row r="83" spans="1:105" s="15" customFormat="1" ht="18" customHeight="1" x14ac:dyDescent="0.15">
      <c r="A83" s="281"/>
      <c r="B83" s="144" t="s">
        <v>111</v>
      </c>
      <c r="C83" s="127">
        <f t="shared" si="30"/>
        <v>0</v>
      </c>
      <c r="D83" s="91"/>
      <c r="E83" s="130"/>
      <c r="F83" s="131"/>
      <c r="G83" s="131"/>
      <c r="H83" s="131"/>
      <c r="I83" s="131"/>
      <c r="J83" s="131"/>
      <c r="K83" s="131"/>
      <c r="L83" s="131"/>
      <c r="M83" s="131"/>
      <c r="N83" s="131"/>
      <c r="O83" s="131"/>
      <c r="P83" s="131"/>
      <c r="Q83" s="131"/>
      <c r="R83" s="131"/>
      <c r="S83" s="131"/>
      <c r="T83" s="92"/>
      <c r="U83" s="132"/>
      <c r="V83" s="132"/>
      <c r="W83" s="132"/>
      <c r="X83" s="142" t="str">
        <f t="shared" si="31"/>
        <v/>
      </c>
      <c r="Y83" s="6"/>
      <c r="Z83" s="114"/>
      <c r="AA83" s="6"/>
      <c r="AB83" s="6"/>
      <c r="AC83" s="6"/>
      <c r="AD83" s="6"/>
      <c r="AE83" s="6"/>
      <c r="AF83" s="6"/>
      <c r="AG83" s="6"/>
      <c r="AH83" s="3"/>
      <c r="AI83" s="3"/>
      <c r="AJ83" s="3"/>
      <c r="AK83" s="3"/>
      <c r="AL83" s="3"/>
      <c r="AM83" s="3"/>
      <c r="AN83" s="3"/>
      <c r="AO83" s="3"/>
      <c r="AP83" s="3"/>
      <c r="AQ83" s="3"/>
      <c r="AR83" s="6"/>
      <c r="AS83" s="6"/>
      <c r="AT83" s="6"/>
      <c r="BF83" s="6"/>
      <c r="BG83" s="6"/>
      <c r="BH83" s="6"/>
      <c r="BI83" s="6"/>
      <c r="BJ83" s="6"/>
      <c r="BK83" s="6"/>
      <c r="BL83" s="6"/>
      <c r="BM83" s="6"/>
      <c r="BN83" s="6"/>
      <c r="BO83" s="6"/>
      <c r="BP83" s="49" t="str">
        <f t="shared" si="32"/>
        <v/>
      </c>
      <c r="BQ83" s="49" t="str">
        <f t="shared" si="33"/>
        <v/>
      </c>
      <c r="BR83" s="49" t="str">
        <f t="shared" si="34"/>
        <v/>
      </c>
      <c r="BS83" s="49"/>
      <c r="BT83" s="6"/>
      <c r="BU83" s="6"/>
      <c r="BV83" s="6"/>
      <c r="BW83" s="6"/>
      <c r="BX83" s="126">
        <f t="shared" si="35"/>
        <v>0</v>
      </c>
      <c r="BY83" s="126">
        <f t="shared" si="36"/>
        <v>0</v>
      </c>
      <c r="BZ83" s="126" t="str">
        <f t="shared" si="37"/>
        <v/>
      </c>
      <c r="CA83" s="126"/>
      <c r="CB83" s="6"/>
      <c r="CY83" s="16"/>
      <c r="CZ83" s="16"/>
    </row>
    <row r="84" spans="1:105" s="15" customFormat="1" ht="18" customHeight="1" x14ac:dyDescent="0.15">
      <c r="A84" s="259" t="s">
        <v>128</v>
      </c>
      <c r="B84" s="141" t="s">
        <v>110</v>
      </c>
      <c r="C84" s="119">
        <f t="shared" si="30"/>
        <v>0</v>
      </c>
      <c r="D84" s="30"/>
      <c r="E84" s="31"/>
      <c r="F84" s="32"/>
      <c r="G84" s="32"/>
      <c r="H84" s="32"/>
      <c r="I84" s="32"/>
      <c r="J84" s="32"/>
      <c r="K84" s="32"/>
      <c r="L84" s="57"/>
      <c r="M84" s="57"/>
      <c r="N84" s="57"/>
      <c r="O84" s="57"/>
      <c r="P84" s="57"/>
      <c r="Q84" s="57"/>
      <c r="R84" s="57"/>
      <c r="S84" s="57"/>
      <c r="T84" s="145"/>
      <c r="U84" s="120"/>
      <c r="V84" s="120"/>
      <c r="W84" s="120"/>
      <c r="X84" s="142" t="str">
        <f t="shared" si="31"/>
        <v/>
      </c>
      <c r="Y84" s="6"/>
      <c r="Z84" s="114"/>
      <c r="AA84" s="6"/>
      <c r="AB84" s="6"/>
      <c r="AC84" s="6"/>
      <c r="AD84" s="6"/>
      <c r="AE84" s="6"/>
      <c r="AF84" s="6"/>
      <c r="AG84" s="6"/>
      <c r="AH84" s="3"/>
      <c r="AI84" s="3"/>
      <c r="AJ84" s="3"/>
      <c r="AK84" s="3"/>
      <c r="AL84" s="3"/>
      <c r="AM84" s="3"/>
      <c r="AN84" s="3"/>
      <c r="AO84" s="3"/>
      <c r="AP84" s="3"/>
      <c r="AQ84" s="3"/>
      <c r="AR84" s="6"/>
      <c r="AS84" s="6"/>
      <c r="AT84" s="6"/>
      <c r="BF84" s="6"/>
      <c r="BG84" s="6"/>
      <c r="BH84" s="6"/>
      <c r="BI84" s="6"/>
      <c r="BJ84" s="6"/>
      <c r="BK84" s="6"/>
      <c r="BL84" s="6"/>
      <c r="BM84" s="6"/>
      <c r="BN84" s="6"/>
      <c r="BO84" s="6"/>
      <c r="BP84" s="49" t="str">
        <f t="shared" si="32"/>
        <v/>
      </c>
      <c r="BQ84" s="49" t="str">
        <f t="shared" si="33"/>
        <v/>
      </c>
      <c r="BR84" s="49" t="str">
        <f t="shared" si="34"/>
        <v/>
      </c>
      <c r="BS84" s="49"/>
      <c r="BT84" s="6"/>
      <c r="BU84" s="6"/>
      <c r="BV84" s="6"/>
      <c r="BW84" s="6"/>
      <c r="BX84" s="126">
        <f t="shared" si="35"/>
        <v>0</v>
      </c>
      <c r="BY84" s="126">
        <f t="shared" si="36"/>
        <v>0</v>
      </c>
      <c r="BZ84" s="126" t="str">
        <f t="shared" si="37"/>
        <v/>
      </c>
      <c r="CA84" s="126"/>
      <c r="CB84" s="6"/>
      <c r="CY84" s="16"/>
      <c r="CZ84" s="16"/>
    </row>
    <row r="85" spans="1:105" s="15" customFormat="1" ht="18" customHeight="1" x14ac:dyDescent="0.15">
      <c r="A85" s="281"/>
      <c r="B85" s="144" t="s">
        <v>111</v>
      </c>
      <c r="C85" s="127">
        <f t="shared" si="30"/>
        <v>0</v>
      </c>
      <c r="D85" s="91"/>
      <c r="E85" s="130"/>
      <c r="F85" s="131"/>
      <c r="G85" s="131"/>
      <c r="H85" s="131"/>
      <c r="I85" s="131"/>
      <c r="J85" s="131"/>
      <c r="K85" s="131"/>
      <c r="L85" s="146"/>
      <c r="M85" s="57"/>
      <c r="N85" s="57"/>
      <c r="O85" s="57"/>
      <c r="P85" s="57"/>
      <c r="Q85" s="57"/>
      <c r="R85" s="57"/>
      <c r="S85" s="57"/>
      <c r="T85" s="145"/>
      <c r="U85" s="147"/>
      <c r="V85" s="147"/>
      <c r="W85" s="147"/>
      <c r="X85" s="142" t="str">
        <f t="shared" si="31"/>
        <v/>
      </c>
      <c r="Y85" s="6"/>
      <c r="Z85" s="114"/>
      <c r="AA85" s="6"/>
      <c r="AB85" s="6"/>
      <c r="AC85" s="6"/>
      <c r="AD85" s="6"/>
      <c r="AE85" s="6"/>
      <c r="AF85" s="6"/>
      <c r="AG85" s="6"/>
      <c r="AH85" s="3"/>
      <c r="AI85" s="3"/>
      <c r="AJ85" s="3"/>
      <c r="AK85" s="3"/>
      <c r="AL85" s="3"/>
      <c r="AM85" s="3"/>
      <c r="AN85" s="3"/>
      <c r="AO85" s="3"/>
      <c r="AP85" s="3"/>
      <c r="AQ85" s="3"/>
      <c r="AR85" s="6"/>
      <c r="AS85" s="6"/>
      <c r="AT85" s="6"/>
      <c r="BF85" s="6"/>
      <c r="BG85" s="6"/>
      <c r="BH85" s="6"/>
      <c r="BI85" s="6"/>
      <c r="BJ85" s="6"/>
      <c r="BK85" s="6"/>
      <c r="BL85" s="6"/>
      <c r="BM85" s="6"/>
      <c r="BN85" s="6"/>
      <c r="BO85" s="6"/>
      <c r="BP85" s="49" t="str">
        <f t="shared" si="32"/>
        <v/>
      </c>
      <c r="BQ85" s="49" t="str">
        <f t="shared" si="33"/>
        <v/>
      </c>
      <c r="BR85" s="49" t="str">
        <f t="shared" si="34"/>
        <v/>
      </c>
      <c r="BS85" s="49"/>
      <c r="BT85" s="6"/>
      <c r="BU85" s="6"/>
      <c r="BV85" s="6"/>
      <c r="BW85" s="6"/>
      <c r="BX85" s="126">
        <f t="shared" si="35"/>
        <v>0</v>
      </c>
      <c r="BY85" s="126">
        <f t="shared" si="36"/>
        <v>0</v>
      </c>
      <c r="BZ85" s="126" t="str">
        <f t="shared" si="37"/>
        <v/>
      </c>
      <c r="CA85" s="126"/>
      <c r="CB85" s="6"/>
      <c r="CY85" s="16"/>
      <c r="CZ85" s="16"/>
    </row>
    <row r="86" spans="1:105" s="15" customFormat="1" ht="18" customHeight="1" x14ac:dyDescent="0.15">
      <c r="A86" s="241" t="s">
        <v>129</v>
      </c>
      <c r="B86" s="148" t="s">
        <v>110</v>
      </c>
      <c r="C86" s="149">
        <f>SUM(G86:T86)</f>
        <v>0</v>
      </c>
      <c r="D86" s="150"/>
      <c r="E86" s="150"/>
      <c r="F86" s="150"/>
      <c r="G86" s="151"/>
      <c r="H86" s="151"/>
      <c r="I86" s="151"/>
      <c r="J86" s="151"/>
      <c r="K86" s="151"/>
      <c r="L86" s="151"/>
      <c r="M86" s="151"/>
      <c r="N86" s="151"/>
      <c r="O86" s="151"/>
      <c r="P86" s="151"/>
      <c r="Q86" s="151"/>
      <c r="R86" s="151"/>
      <c r="S86" s="151"/>
      <c r="T86" s="152"/>
      <c r="U86" s="153"/>
      <c r="V86" s="153"/>
      <c r="W86" s="153"/>
      <c r="X86" s="142" t="str">
        <f t="shared" si="31"/>
        <v/>
      </c>
      <c r="Y86" s="6"/>
      <c r="Z86" s="114"/>
      <c r="AA86" s="6"/>
      <c r="AB86" s="6"/>
      <c r="AC86" s="6"/>
      <c r="AD86" s="6"/>
      <c r="AE86" s="6"/>
      <c r="AF86" s="6"/>
      <c r="AG86" s="6"/>
      <c r="AH86" s="3"/>
      <c r="AI86" s="3"/>
      <c r="AJ86" s="3"/>
      <c r="AK86" s="3"/>
      <c r="AL86" s="3"/>
      <c r="AM86" s="3"/>
      <c r="AN86" s="3"/>
      <c r="AO86" s="3"/>
      <c r="AP86" s="3"/>
      <c r="AQ86" s="3"/>
      <c r="AR86" s="6"/>
      <c r="AS86" s="6"/>
      <c r="AT86" s="6"/>
      <c r="BF86" s="6"/>
      <c r="BG86" s="6"/>
      <c r="BH86" s="6"/>
      <c r="BI86" s="6"/>
      <c r="BJ86" s="6"/>
      <c r="BK86" s="6"/>
      <c r="BL86" s="6"/>
      <c r="BM86" s="6"/>
      <c r="BN86" s="6"/>
      <c r="BO86" s="6"/>
      <c r="BP86" s="49" t="str">
        <f t="shared" si="32"/>
        <v/>
      </c>
      <c r="BQ86" s="49" t="str">
        <f t="shared" si="33"/>
        <v/>
      </c>
      <c r="BR86" s="49" t="str">
        <f t="shared" si="34"/>
        <v/>
      </c>
      <c r="BT86" s="6"/>
      <c r="BU86" s="6"/>
      <c r="BV86" s="6"/>
      <c r="BW86" s="6"/>
      <c r="BX86" s="126">
        <f t="shared" si="35"/>
        <v>0</v>
      </c>
      <c r="BY86" s="126">
        <f t="shared" si="36"/>
        <v>0</v>
      </c>
      <c r="BZ86" s="126" t="str">
        <f t="shared" si="37"/>
        <v/>
      </c>
      <c r="CA86" s="6"/>
      <c r="CB86" s="6"/>
      <c r="CY86" s="16"/>
      <c r="CZ86" s="16"/>
    </row>
    <row r="87" spans="1:105" s="15" customFormat="1" ht="18" customHeight="1" x14ac:dyDescent="0.15">
      <c r="A87" s="243"/>
      <c r="B87" s="143" t="s">
        <v>111</v>
      </c>
      <c r="C87" s="129">
        <f>SUM(G87:T87)</f>
        <v>3</v>
      </c>
      <c r="D87" s="154"/>
      <c r="E87" s="154"/>
      <c r="F87" s="154"/>
      <c r="G87" s="131"/>
      <c r="H87" s="131"/>
      <c r="I87" s="131">
        <v>2</v>
      </c>
      <c r="J87" s="131">
        <v>1</v>
      </c>
      <c r="K87" s="131"/>
      <c r="L87" s="131"/>
      <c r="M87" s="131"/>
      <c r="N87" s="131"/>
      <c r="O87" s="131"/>
      <c r="P87" s="131"/>
      <c r="Q87" s="131"/>
      <c r="R87" s="131"/>
      <c r="S87" s="131"/>
      <c r="T87" s="92"/>
      <c r="U87" s="132">
        <v>1</v>
      </c>
      <c r="V87" s="132">
        <v>2</v>
      </c>
      <c r="W87" s="132">
        <v>3</v>
      </c>
      <c r="X87" s="142" t="str">
        <f t="shared" si="31"/>
        <v/>
      </c>
      <c r="Y87" s="6"/>
      <c r="Z87" s="114"/>
      <c r="AA87" s="6"/>
      <c r="AB87" s="6"/>
      <c r="AC87" s="6"/>
      <c r="AD87" s="6"/>
      <c r="AE87" s="6"/>
      <c r="AF87" s="6"/>
      <c r="AG87" s="6"/>
      <c r="AH87" s="3"/>
      <c r="AI87" s="3"/>
      <c r="AJ87" s="3"/>
      <c r="AK87" s="3"/>
      <c r="AL87" s="3"/>
      <c r="AM87" s="3"/>
      <c r="AN87" s="3"/>
      <c r="AO87" s="3"/>
      <c r="AP87" s="3"/>
      <c r="AQ87" s="3"/>
      <c r="AR87" s="6"/>
      <c r="AS87" s="6"/>
      <c r="AT87" s="6"/>
      <c r="BF87" s="6"/>
      <c r="BG87" s="6"/>
      <c r="BH87" s="6"/>
      <c r="BI87" s="6"/>
      <c r="BJ87" s="6"/>
      <c r="BK87" s="6"/>
      <c r="BL87" s="6"/>
      <c r="BM87" s="6"/>
      <c r="BN87" s="6"/>
      <c r="BO87" s="6"/>
      <c r="BP87" s="49" t="str">
        <f t="shared" si="32"/>
        <v/>
      </c>
      <c r="BQ87" s="49" t="str">
        <f t="shared" si="33"/>
        <v/>
      </c>
      <c r="BR87" s="49" t="str">
        <f t="shared" si="34"/>
        <v/>
      </c>
      <c r="BT87" s="6"/>
      <c r="BU87" s="6"/>
      <c r="BV87" s="6"/>
      <c r="BW87" s="6"/>
      <c r="BX87" s="126">
        <f t="shared" si="35"/>
        <v>0</v>
      </c>
      <c r="BY87" s="126">
        <f t="shared" si="36"/>
        <v>0</v>
      </c>
      <c r="BZ87" s="126">
        <f t="shared" si="37"/>
        <v>0</v>
      </c>
      <c r="CA87" s="6"/>
      <c r="CB87" s="6"/>
      <c r="CY87" s="16"/>
      <c r="CZ87" s="16"/>
    </row>
    <row r="88" spans="1:105" s="6" customFormat="1" ht="30" customHeight="1" x14ac:dyDescent="0.2">
      <c r="A88" s="155" t="s">
        <v>130</v>
      </c>
      <c r="B88" s="11"/>
      <c r="C88" s="156"/>
      <c r="D88" s="156"/>
      <c r="E88" s="156"/>
      <c r="F88" s="156"/>
      <c r="G88" s="156"/>
      <c r="H88" s="156"/>
      <c r="I88" s="156"/>
      <c r="J88" s="156"/>
      <c r="K88" s="156"/>
      <c r="AD88" s="114"/>
      <c r="AG88" s="114"/>
      <c r="AJ88" s="114"/>
      <c r="AM88" s="114"/>
      <c r="AN88" s="114"/>
      <c r="AO88" s="114"/>
      <c r="CZ88" s="3"/>
      <c r="DA88" s="3"/>
    </row>
    <row r="89" spans="1:105" s="15" customFormat="1" ht="57" customHeight="1" x14ac:dyDescent="0.15">
      <c r="A89" s="221" t="s">
        <v>131</v>
      </c>
      <c r="B89" s="158" t="s">
        <v>132</v>
      </c>
      <c r="C89" s="114"/>
      <c r="D89" s="114"/>
      <c r="E89" s="114"/>
      <c r="F89" s="6"/>
      <c r="G89" s="6"/>
      <c r="H89" s="6"/>
      <c r="I89" s="6"/>
      <c r="J89" s="6"/>
      <c r="K89" s="6"/>
      <c r="L89" s="6"/>
      <c r="M89" s="6"/>
      <c r="N89" s="6"/>
      <c r="O89" s="6"/>
      <c r="P89" s="6"/>
      <c r="Q89" s="6"/>
      <c r="R89" s="6"/>
      <c r="S89" s="6"/>
      <c r="T89" s="6"/>
      <c r="U89" s="6"/>
      <c r="V89" s="6"/>
      <c r="W89" s="6"/>
      <c r="X89" s="114"/>
      <c r="Y89" s="6"/>
      <c r="Z89" s="6"/>
      <c r="AA89" s="114"/>
      <c r="AB89" s="6"/>
      <c r="AC89" s="6"/>
      <c r="AD89" s="114"/>
      <c r="AE89" s="6"/>
      <c r="AF89" s="6"/>
      <c r="AG89" s="114"/>
      <c r="AH89" s="6"/>
      <c r="AI89" s="6"/>
      <c r="AJ89" s="6"/>
      <c r="AK89" s="6"/>
      <c r="AL89" s="6"/>
      <c r="AM89" s="6"/>
      <c r="AN89" s="6"/>
      <c r="AO89" s="6"/>
      <c r="AP89" s="6"/>
      <c r="AQ89" s="6"/>
      <c r="AR89" s="6"/>
      <c r="AS89" s="6"/>
      <c r="AT89" s="6"/>
      <c r="BF89" s="6"/>
      <c r="BG89" s="6"/>
      <c r="BH89" s="6"/>
      <c r="BI89" s="6"/>
      <c r="BJ89" s="6"/>
      <c r="BK89" s="6"/>
      <c r="BL89" s="6"/>
      <c r="BM89" s="6"/>
      <c r="BN89" s="6"/>
      <c r="BO89" s="6"/>
      <c r="BP89" s="6"/>
      <c r="BQ89" s="6"/>
      <c r="BR89" s="6"/>
      <c r="BS89" s="6"/>
      <c r="BT89" s="6"/>
      <c r="BU89" s="6"/>
      <c r="BV89" s="6"/>
      <c r="BW89" s="6"/>
      <c r="BX89" s="6"/>
      <c r="BY89" s="6"/>
      <c r="BZ89" s="6"/>
      <c r="CA89" s="6"/>
      <c r="CB89" s="6"/>
      <c r="CW89" s="16"/>
      <c r="CX89" s="16"/>
    </row>
    <row r="90" spans="1:105" s="15" customFormat="1" ht="18" customHeight="1" x14ac:dyDescent="0.15">
      <c r="A90" s="141" t="s">
        <v>133</v>
      </c>
      <c r="B90" s="159"/>
      <c r="C90" s="160" t="str">
        <f>$BP90</f>
        <v/>
      </c>
      <c r="D90" s="6"/>
      <c r="E90" s="6"/>
      <c r="F90" s="6"/>
      <c r="G90" s="6"/>
      <c r="H90" s="6"/>
      <c r="I90" s="6"/>
      <c r="J90" s="6"/>
      <c r="K90" s="6"/>
      <c r="L90" s="6"/>
      <c r="M90" s="6"/>
      <c r="N90" s="6"/>
      <c r="O90" s="6"/>
      <c r="P90" s="6"/>
      <c r="Q90" s="6"/>
      <c r="R90" s="6"/>
      <c r="S90" s="6"/>
      <c r="T90" s="6"/>
      <c r="U90" s="6"/>
      <c r="V90" s="6"/>
      <c r="W90" s="6"/>
      <c r="X90" s="114"/>
      <c r="Y90" s="6"/>
      <c r="Z90" s="6"/>
      <c r="AA90" s="114"/>
      <c r="AB90" s="6"/>
      <c r="AC90" s="6"/>
      <c r="AD90" s="114"/>
      <c r="AE90" s="6"/>
      <c r="AF90" s="6"/>
      <c r="AG90" s="114"/>
      <c r="AH90" s="6"/>
      <c r="AI90" s="6"/>
      <c r="AJ90" s="6"/>
      <c r="AK90" s="6"/>
      <c r="AL90" s="6"/>
      <c r="AM90" s="6"/>
      <c r="AN90" s="6"/>
      <c r="AO90" s="6"/>
      <c r="AP90" s="6"/>
      <c r="AQ90" s="6"/>
      <c r="AR90" s="6"/>
      <c r="AS90" s="6"/>
      <c r="AT90" s="6"/>
      <c r="BF90" s="6"/>
      <c r="BG90" s="6"/>
      <c r="BH90" s="6"/>
      <c r="BI90" s="6"/>
      <c r="BJ90" s="6"/>
      <c r="BK90" s="6"/>
      <c r="BL90" s="6"/>
      <c r="BM90" s="6"/>
      <c r="BN90" s="6"/>
      <c r="BO90" s="6"/>
      <c r="BP90" s="72" t="str">
        <f>IF(AND(($B90&lt;&gt;0),$AT51+$AT52=0),"No olvidar que estas consultas resueltas deben estar incluidas en Sección A.4","")</f>
        <v/>
      </c>
      <c r="BR90" s="6"/>
      <c r="BS90" s="6"/>
      <c r="BT90" s="6"/>
      <c r="BU90" s="6"/>
      <c r="BV90" s="6"/>
      <c r="BW90" s="6"/>
      <c r="BX90" s="126">
        <f>IF(AND(($B90&lt;&gt;0),$AT51+$AT52=0),1,0)</f>
        <v>0</v>
      </c>
      <c r="BY90" s="6"/>
      <c r="BZ90" s="6"/>
      <c r="CA90" s="6"/>
      <c r="CB90" s="6"/>
      <c r="CW90" s="16"/>
      <c r="CX90" s="16"/>
    </row>
    <row r="91" spans="1:105" s="15" customFormat="1" ht="20.25" customHeight="1" x14ac:dyDescent="0.15">
      <c r="A91" s="144" t="s">
        <v>98</v>
      </c>
      <c r="B91" s="161"/>
      <c r="C91" s="160" t="str">
        <f>$BP91</f>
        <v/>
      </c>
      <c r="D91" s="6"/>
      <c r="E91" s="6"/>
      <c r="F91" s="6"/>
      <c r="G91" s="6"/>
      <c r="H91" s="6"/>
      <c r="I91" s="6"/>
      <c r="J91" s="6"/>
      <c r="K91" s="6"/>
      <c r="L91" s="6"/>
      <c r="M91" s="6"/>
      <c r="N91" s="6"/>
      <c r="O91" s="6"/>
      <c r="P91" s="6"/>
      <c r="Q91" s="6"/>
      <c r="R91" s="6"/>
      <c r="S91" s="6"/>
      <c r="T91" s="6"/>
      <c r="U91" s="6"/>
      <c r="V91" s="6"/>
      <c r="W91" s="6"/>
      <c r="X91" s="114"/>
      <c r="Y91" s="6"/>
      <c r="Z91" s="6"/>
      <c r="AA91" s="114"/>
      <c r="AB91" s="6"/>
      <c r="AC91" s="6"/>
      <c r="AD91" s="114"/>
      <c r="AE91" s="6"/>
      <c r="AF91" s="6"/>
      <c r="AG91" s="114"/>
      <c r="AH91" s="6"/>
      <c r="AI91" s="6"/>
      <c r="AJ91" s="6"/>
      <c r="AK91" s="6"/>
      <c r="AL91" s="6"/>
      <c r="AM91" s="6"/>
      <c r="AN91" s="6"/>
      <c r="AO91" s="6"/>
      <c r="AP91" s="6"/>
      <c r="AQ91" s="6"/>
      <c r="AR91" s="6"/>
      <c r="AS91" s="6"/>
      <c r="AT91" s="6"/>
      <c r="BF91" s="6"/>
      <c r="BG91" s="6"/>
      <c r="BH91" s="6"/>
      <c r="BI91" s="6"/>
      <c r="BJ91" s="6"/>
      <c r="BK91" s="6"/>
      <c r="BL91" s="6"/>
      <c r="BM91" s="6"/>
      <c r="BN91" s="6"/>
      <c r="BO91" s="6"/>
      <c r="BP91" s="72" t="str">
        <f>IF(AND(($B91&lt;&gt;0),$AT53=0),"No olvidar que estas consultas resueltas deben estar incluidas en Sección A.4","")</f>
        <v/>
      </c>
      <c r="BR91" s="6"/>
      <c r="BS91" s="6"/>
      <c r="BT91" s="6"/>
      <c r="BU91" s="6"/>
      <c r="BV91" s="6"/>
      <c r="BW91" s="6"/>
      <c r="BX91" s="126">
        <f>IF(AND(($B91&lt;&gt;0),$AT53=0),1,0)</f>
        <v>0</v>
      </c>
      <c r="BY91" s="6"/>
      <c r="BZ91" s="6"/>
      <c r="CA91" s="6"/>
      <c r="CB91" s="6"/>
      <c r="CW91" s="16"/>
      <c r="CX91" s="16"/>
    </row>
    <row r="92" spans="1:105" s="15" customFormat="1" ht="17.25" customHeight="1" x14ac:dyDescent="0.15">
      <c r="A92" s="162" t="s">
        <v>63</v>
      </c>
      <c r="B92" s="161"/>
      <c r="C92" s="160">
        <f>$BP92</f>
        <v>0</v>
      </c>
      <c r="D92" s="6"/>
      <c r="E92" s="6"/>
      <c r="F92" s="6"/>
      <c r="G92" s="6"/>
      <c r="H92" s="6"/>
      <c r="I92" s="6"/>
      <c r="J92" s="6"/>
      <c r="K92" s="6"/>
      <c r="L92" s="6"/>
      <c r="M92" s="6"/>
      <c r="N92" s="6"/>
      <c r="O92" s="6"/>
      <c r="P92" s="6"/>
      <c r="Q92" s="6"/>
      <c r="R92" s="6"/>
      <c r="S92" s="6"/>
      <c r="T92" s="6"/>
      <c r="U92" s="6"/>
      <c r="V92" s="6"/>
      <c r="W92" s="6"/>
      <c r="X92" s="114"/>
      <c r="Y92" s="6"/>
      <c r="Z92" s="6"/>
      <c r="AA92" s="114"/>
      <c r="AB92" s="6"/>
      <c r="AC92" s="6"/>
      <c r="AD92" s="114"/>
      <c r="AE92" s="6"/>
      <c r="AF92" s="6"/>
      <c r="AG92" s="114"/>
      <c r="AH92" s="6"/>
      <c r="AI92" s="6"/>
      <c r="AJ92" s="6"/>
      <c r="AK92" s="6"/>
      <c r="AL92" s="6"/>
      <c r="AM92" s="6"/>
      <c r="AN92" s="6"/>
      <c r="AO92" s="6"/>
      <c r="AP92" s="6"/>
      <c r="AQ92" s="6"/>
      <c r="AR92" s="6"/>
      <c r="AS92" s="6"/>
      <c r="AT92" s="6"/>
      <c r="BF92" s="6"/>
      <c r="BG92" s="6"/>
      <c r="BH92" s="6"/>
      <c r="BI92" s="6"/>
      <c r="BJ92" s="6"/>
      <c r="BK92" s="6"/>
      <c r="BL92" s="6"/>
      <c r="BM92" s="6"/>
      <c r="BN92" s="6"/>
      <c r="BO92" s="6"/>
      <c r="BP92" s="72"/>
      <c r="BR92" s="6"/>
      <c r="BS92" s="6"/>
      <c r="BT92" s="6"/>
      <c r="BU92" s="6"/>
      <c r="BV92" s="6"/>
      <c r="BW92" s="6"/>
      <c r="BX92" s="126"/>
      <c r="BY92" s="6"/>
      <c r="BZ92" s="6"/>
      <c r="CA92" s="6"/>
      <c r="CB92" s="6"/>
      <c r="CW92" s="16"/>
      <c r="CX92" s="16"/>
    </row>
    <row r="93" spans="1:105" s="15" customFormat="1" ht="15.75" customHeight="1" x14ac:dyDescent="0.15">
      <c r="A93" s="163" t="s">
        <v>134</v>
      </c>
      <c r="B93" s="164"/>
      <c r="C93" s="48"/>
      <c r="E93" s="6"/>
      <c r="F93" s="6"/>
      <c r="G93" s="6"/>
      <c r="H93" s="6"/>
      <c r="I93" s="6"/>
      <c r="J93" s="6"/>
      <c r="K93" s="6"/>
      <c r="L93" s="6"/>
      <c r="M93" s="6"/>
      <c r="N93" s="6"/>
      <c r="O93" s="6"/>
      <c r="P93" s="6"/>
      <c r="Q93" s="6"/>
      <c r="R93" s="6"/>
      <c r="S93" s="6"/>
      <c r="T93" s="6"/>
      <c r="U93" s="6"/>
      <c r="V93" s="6"/>
      <c r="W93" s="6"/>
      <c r="X93" s="114"/>
      <c r="Y93" s="6"/>
      <c r="Z93" s="6"/>
      <c r="AA93" s="114"/>
      <c r="AB93" s="6"/>
      <c r="AC93" s="6"/>
      <c r="AD93" s="114"/>
      <c r="AE93" s="6"/>
      <c r="AF93" s="6"/>
      <c r="AG93" s="114"/>
      <c r="AH93" s="6"/>
      <c r="AI93" s="6"/>
      <c r="AJ93" s="6"/>
      <c r="AK93" s="6"/>
      <c r="AL93" s="6"/>
      <c r="AM93" s="6"/>
      <c r="AN93" s="6"/>
      <c r="AO93" s="6"/>
      <c r="AP93" s="6"/>
      <c r="AQ93" s="6"/>
      <c r="AR93" s="6"/>
      <c r="AS93" s="6"/>
      <c r="AT93" s="6"/>
      <c r="BF93" s="6"/>
      <c r="BG93" s="6"/>
      <c r="BH93" s="6"/>
      <c r="BI93" s="6"/>
      <c r="BJ93" s="6"/>
      <c r="BK93" s="6"/>
      <c r="BL93" s="6"/>
      <c r="BM93" s="6"/>
      <c r="BN93" s="6"/>
      <c r="BO93" s="6"/>
      <c r="BP93" s="72"/>
      <c r="BR93" s="6"/>
      <c r="BS93" s="6"/>
      <c r="BT93" s="6"/>
      <c r="BU93" s="6"/>
      <c r="BV93" s="6"/>
      <c r="BW93" s="6"/>
      <c r="BX93" s="126"/>
      <c r="BY93" s="6"/>
      <c r="BZ93" s="6"/>
      <c r="CA93" s="6"/>
      <c r="CB93" s="6"/>
      <c r="CW93" s="16"/>
      <c r="CX93" s="16"/>
    </row>
    <row r="94" spans="1:105" s="6" customFormat="1" ht="30" customHeight="1" x14ac:dyDescent="0.2">
      <c r="A94" s="165" t="s">
        <v>135</v>
      </c>
      <c r="B94" s="166"/>
      <c r="C94" s="166"/>
      <c r="D94" s="166"/>
      <c r="E94" s="167"/>
      <c r="F94" s="167"/>
      <c r="G94" s="167"/>
      <c r="AA94" s="114"/>
      <c r="AD94" s="114"/>
      <c r="AG94" s="114"/>
      <c r="AJ94" s="114"/>
      <c r="AR94" s="3"/>
      <c r="BZ94" s="15"/>
      <c r="CZ94" s="3"/>
      <c r="DA94" s="3"/>
    </row>
    <row r="95" spans="1:105" s="15" customFormat="1" ht="52.5" x14ac:dyDescent="0.15">
      <c r="A95" s="256" t="s">
        <v>136</v>
      </c>
      <c r="B95" s="282"/>
      <c r="C95" s="168" t="s">
        <v>137</v>
      </c>
      <c r="D95" s="168" t="s">
        <v>138</v>
      </c>
      <c r="E95" s="168" t="s">
        <v>139</v>
      </c>
      <c r="F95" s="169"/>
      <c r="G95" s="6"/>
      <c r="H95" s="6"/>
      <c r="I95" s="6"/>
      <c r="J95" s="6"/>
      <c r="K95" s="6"/>
      <c r="L95" s="6"/>
      <c r="M95" s="6"/>
      <c r="N95" s="6"/>
      <c r="O95" s="6"/>
      <c r="P95" s="6"/>
      <c r="Q95" s="6"/>
      <c r="R95" s="6"/>
      <c r="S95" s="6"/>
      <c r="T95" s="6"/>
      <c r="U95" s="6"/>
      <c r="V95" s="6"/>
      <c r="W95" s="6"/>
      <c r="X95" s="6"/>
      <c r="Y95" s="6"/>
      <c r="Z95" s="114"/>
      <c r="AA95" s="6"/>
      <c r="AB95" s="6"/>
      <c r="AC95" s="114"/>
      <c r="AD95" s="6"/>
      <c r="AE95" s="6"/>
      <c r="AF95" s="114"/>
      <c r="AG95" s="6"/>
      <c r="AH95" s="6"/>
      <c r="AI95" s="114"/>
      <c r="AJ95" s="6"/>
      <c r="AK95" s="6"/>
      <c r="AL95" s="6"/>
      <c r="AM95" s="6"/>
      <c r="AN95" s="6"/>
      <c r="AO95" s="6"/>
      <c r="AP95" s="6"/>
      <c r="AQ95" s="6"/>
      <c r="AR95" s="6"/>
      <c r="AS95" s="6"/>
      <c r="AT95" s="6"/>
      <c r="BF95" s="6"/>
      <c r="BG95" s="6"/>
      <c r="BH95" s="6"/>
      <c r="BI95" s="6"/>
      <c r="BJ95" s="6"/>
      <c r="BK95" s="6"/>
      <c r="BL95" s="6"/>
      <c r="BM95" s="6"/>
      <c r="BN95" s="6"/>
      <c r="BO95" s="6"/>
      <c r="BP95" s="6"/>
      <c r="BQ95" s="6"/>
      <c r="BR95" s="6"/>
      <c r="BS95" s="6"/>
      <c r="BT95" s="6"/>
      <c r="BU95" s="6"/>
      <c r="BV95" s="6"/>
      <c r="BW95" s="6"/>
      <c r="BX95" s="6"/>
      <c r="BY95" s="6"/>
      <c r="BZ95" s="6"/>
      <c r="CA95" s="6"/>
      <c r="CB95" s="6"/>
      <c r="CY95" s="16"/>
      <c r="CZ95" s="16"/>
    </row>
    <row r="96" spans="1:105" s="15" customFormat="1" ht="15" customHeight="1" x14ac:dyDescent="0.15">
      <c r="A96" s="283" t="s">
        <v>140</v>
      </c>
      <c r="B96" s="283"/>
      <c r="C96" s="120"/>
      <c r="D96" s="120"/>
      <c r="E96" s="120"/>
      <c r="F96" s="169"/>
      <c r="G96" s="6"/>
      <c r="H96" s="6"/>
      <c r="I96" s="6"/>
      <c r="J96" s="6"/>
      <c r="K96" s="6"/>
      <c r="L96" s="6"/>
      <c r="M96" s="6"/>
      <c r="N96" s="6"/>
      <c r="O96" s="6"/>
      <c r="P96" s="6"/>
      <c r="Q96" s="6"/>
      <c r="R96" s="6"/>
      <c r="S96" s="6"/>
      <c r="T96" s="6"/>
      <c r="U96" s="6"/>
      <c r="V96" s="6"/>
      <c r="W96" s="6"/>
      <c r="X96" s="6"/>
      <c r="Y96" s="6"/>
      <c r="Z96" s="6"/>
      <c r="AA96" s="6"/>
      <c r="AB96" s="6"/>
      <c r="AC96" s="114"/>
      <c r="AD96" s="6"/>
      <c r="AE96" s="6"/>
      <c r="AF96" s="114"/>
      <c r="AG96" s="6"/>
      <c r="AH96" s="6"/>
      <c r="AI96" s="114"/>
      <c r="AJ96" s="6"/>
      <c r="AK96" s="6"/>
      <c r="AL96" s="114"/>
      <c r="AM96" s="114"/>
      <c r="AN96" s="114"/>
      <c r="AO96" s="6"/>
      <c r="AP96" s="6"/>
      <c r="AQ96" s="6"/>
      <c r="AR96" s="6"/>
      <c r="AS96" s="6"/>
      <c r="AT96" s="6"/>
      <c r="BF96" s="6"/>
      <c r="BG96" s="6"/>
      <c r="BH96" s="6"/>
      <c r="BI96" s="6"/>
      <c r="BJ96" s="6"/>
      <c r="BK96" s="6"/>
      <c r="BL96" s="6"/>
      <c r="BM96" s="6"/>
      <c r="BN96" s="6"/>
      <c r="BO96" s="6"/>
      <c r="BP96" s="6"/>
      <c r="BQ96" s="6"/>
      <c r="BR96" s="6"/>
      <c r="BS96" s="6"/>
      <c r="BT96" s="6"/>
      <c r="BU96" s="6"/>
      <c r="BV96" s="6"/>
      <c r="BW96" s="6"/>
      <c r="BX96" s="6"/>
      <c r="BY96" s="6"/>
      <c r="BZ96" s="6"/>
      <c r="CA96" s="6"/>
      <c r="CB96" s="6"/>
      <c r="CY96" s="16"/>
      <c r="CZ96" s="16"/>
    </row>
    <row r="97" spans="1:104" s="15" customFormat="1" ht="15" customHeight="1" x14ac:dyDescent="0.15">
      <c r="A97" s="272" t="s">
        <v>141</v>
      </c>
      <c r="B97" s="272"/>
      <c r="C97" s="128"/>
      <c r="D97" s="128"/>
      <c r="E97" s="128"/>
      <c r="F97" s="6"/>
      <c r="G97" s="6"/>
      <c r="H97" s="6"/>
      <c r="I97" s="6"/>
      <c r="J97" s="6"/>
      <c r="K97" s="6"/>
      <c r="L97" s="6"/>
      <c r="M97" s="6"/>
      <c r="N97" s="6"/>
      <c r="O97" s="6"/>
      <c r="P97" s="6"/>
      <c r="Q97" s="6"/>
      <c r="R97" s="6"/>
      <c r="S97" s="6"/>
      <c r="T97" s="6"/>
      <c r="U97" s="6"/>
      <c r="V97" s="6"/>
      <c r="W97" s="6"/>
      <c r="X97" s="6"/>
      <c r="Y97" s="6"/>
      <c r="Z97" s="6"/>
      <c r="AA97" s="6"/>
      <c r="AB97" s="6"/>
      <c r="AC97" s="114"/>
      <c r="AD97" s="6"/>
      <c r="AE97" s="6"/>
      <c r="AF97" s="114"/>
      <c r="AG97" s="6"/>
      <c r="AH97" s="6"/>
      <c r="AI97" s="114"/>
      <c r="AJ97" s="6"/>
      <c r="AK97" s="6"/>
      <c r="AL97" s="114"/>
      <c r="AM97" s="114"/>
      <c r="AN97" s="114"/>
      <c r="AO97" s="6"/>
      <c r="AP97" s="6"/>
      <c r="AQ97" s="6"/>
      <c r="AR97" s="6"/>
      <c r="AS97" s="6"/>
      <c r="AT97" s="6"/>
      <c r="BF97" s="6"/>
      <c r="BG97" s="6"/>
      <c r="BH97" s="6"/>
      <c r="BI97" s="6"/>
      <c r="BJ97" s="6"/>
      <c r="BK97" s="6"/>
      <c r="BL97" s="6"/>
      <c r="BM97" s="6"/>
      <c r="BN97" s="6"/>
      <c r="BO97" s="6"/>
      <c r="BP97" s="6"/>
      <c r="BQ97" s="6"/>
      <c r="BR97" s="6"/>
      <c r="BS97" s="6"/>
      <c r="BT97" s="6"/>
      <c r="BU97" s="6"/>
      <c r="BV97" s="6"/>
      <c r="BW97" s="6"/>
      <c r="BX97" s="6"/>
      <c r="BY97" s="6"/>
      <c r="BZ97" s="6"/>
      <c r="CA97" s="6"/>
      <c r="CB97" s="6"/>
      <c r="CY97" s="16"/>
      <c r="CZ97" s="16"/>
    </row>
    <row r="98" spans="1:104" s="15" customFormat="1" ht="15" customHeight="1" x14ac:dyDescent="0.15">
      <c r="A98" s="272" t="s">
        <v>142</v>
      </c>
      <c r="B98" s="272"/>
      <c r="C98" s="128"/>
      <c r="D98" s="128"/>
      <c r="E98" s="128"/>
      <c r="F98" s="6"/>
      <c r="G98" s="6"/>
      <c r="H98" s="6"/>
      <c r="I98" s="6"/>
      <c r="J98" s="6"/>
      <c r="K98" s="6"/>
      <c r="L98" s="6"/>
      <c r="M98" s="6"/>
      <c r="N98" s="6"/>
      <c r="O98" s="6"/>
      <c r="P98" s="6"/>
      <c r="Q98" s="6"/>
      <c r="R98" s="6"/>
      <c r="S98" s="6"/>
      <c r="T98" s="6"/>
      <c r="U98" s="6"/>
      <c r="V98" s="6"/>
      <c r="W98" s="6"/>
      <c r="X98" s="6"/>
      <c r="Y98" s="6"/>
      <c r="Z98" s="6"/>
      <c r="AA98" s="6"/>
      <c r="AB98" s="6"/>
      <c r="AC98" s="114"/>
      <c r="AD98" s="6"/>
      <c r="AE98" s="6"/>
      <c r="AF98" s="114"/>
      <c r="AG98" s="6"/>
      <c r="AH98" s="6"/>
      <c r="AI98" s="114"/>
      <c r="AJ98" s="6"/>
      <c r="AK98" s="6"/>
      <c r="AL98" s="114"/>
      <c r="AM98" s="114"/>
      <c r="AN98" s="114"/>
      <c r="AO98" s="6"/>
      <c r="AP98" s="6"/>
      <c r="AQ98" s="6"/>
      <c r="AR98" s="6"/>
      <c r="AS98" s="6"/>
      <c r="AT98" s="6"/>
      <c r="BF98" s="6"/>
      <c r="BG98" s="6"/>
      <c r="BH98" s="6"/>
      <c r="BI98" s="6"/>
      <c r="BJ98" s="6"/>
      <c r="BK98" s="6"/>
      <c r="BL98" s="6"/>
      <c r="BM98" s="6"/>
      <c r="BN98" s="6"/>
      <c r="BO98" s="6"/>
      <c r="BP98" s="6"/>
      <c r="BQ98" s="6"/>
      <c r="BR98" s="6"/>
      <c r="BS98" s="6"/>
      <c r="BT98" s="6"/>
      <c r="BU98" s="6"/>
      <c r="BV98" s="6"/>
      <c r="BW98" s="6"/>
      <c r="BX98" s="6"/>
      <c r="BY98" s="6"/>
      <c r="BZ98" s="6"/>
      <c r="CA98" s="6"/>
      <c r="CB98" s="6"/>
      <c r="CY98" s="16"/>
      <c r="CZ98" s="16"/>
    </row>
    <row r="99" spans="1:104" s="15" customFormat="1" ht="15" customHeight="1" x14ac:dyDescent="0.15">
      <c r="A99" s="272" t="s">
        <v>143</v>
      </c>
      <c r="B99" s="272"/>
      <c r="C99" s="128"/>
      <c r="D99" s="128"/>
      <c r="E99" s="128"/>
      <c r="F99" s="6"/>
      <c r="G99" s="6"/>
      <c r="H99" s="6"/>
      <c r="I99" s="6"/>
      <c r="J99" s="6"/>
      <c r="K99" s="6"/>
      <c r="L99" s="6"/>
      <c r="M99" s="6"/>
      <c r="N99" s="6"/>
      <c r="O99" s="6"/>
      <c r="P99" s="6"/>
      <c r="Q99" s="6"/>
      <c r="R99" s="6"/>
      <c r="S99" s="6"/>
      <c r="T99" s="6"/>
      <c r="U99" s="6"/>
      <c r="V99" s="6"/>
      <c r="W99" s="6"/>
      <c r="X99" s="6"/>
      <c r="Y99" s="6"/>
      <c r="Z99" s="6"/>
      <c r="AA99" s="6"/>
      <c r="AB99" s="6"/>
      <c r="AC99" s="114"/>
      <c r="AD99" s="6"/>
      <c r="AE99" s="6"/>
      <c r="AF99" s="114"/>
      <c r="AG99" s="6"/>
      <c r="AH99" s="6"/>
      <c r="AI99" s="114"/>
      <c r="AJ99" s="6"/>
      <c r="AK99" s="6"/>
      <c r="AL99" s="114"/>
      <c r="AM99" s="114"/>
      <c r="AN99" s="114"/>
      <c r="AO99" s="6"/>
      <c r="AP99" s="6"/>
      <c r="AQ99" s="6"/>
      <c r="AR99" s="6"/>
      <c r="AS99" s="6"/>
      <c r="AT99" s="6"/>
      <c r="BF99" s="6"/>
      <c r="BG99" s="6"/>
      <c r="BH99" s="6"/>
      <c r="BI99" s="6"/>
      <c r="BJ99" s="6"/>
      <c r="BK99" s="6"/>
      <c r="BL99" s="6"/>
      <c r="BM99" s="6"/>
      <c r="BN99" s="6"/>
      <c r="BO99" s="6"/>
      <c r="BP99" s="6"/>
      <c r="BQ99" s="6"/>
      <c r="BR99" s="6"/>
      <c r="BS99" s="6"/>
      <c r="BT99" s="6"/>
      <c r="BU99" s="6"/>
      <c r="BV99" s="6"/>
      <c r="BW99" s="6"/>
      <c r="BX99" s="6"/>
      <c r="BY99" s="6"/>
      <c r="BZ99" s="6"/>
      <c r="CA99" s="6"/>
      <c r="CB99" s="6"/>
      <c r="CY99" s="16"/>
      <c r="CZ99" s="16"/>
    </row>
    <row r="100" spans="1:104" s="15" customFormat="1" ht="15" customHeight="1" x14ac:dyDescent="0.15">
      <c r="A100" s="272" t="s">
        <v>144</v>
      </c>
      <c r="B100" s="272"/>
      <c r="C100" s="128"/>
      <c r="D100" s="128"/>
      <c r="E100" s="128"/>
      <c r="F100" s="6"/>
      <c r="G100" s="6"/>
      <c r="H100" s="6"/>
      <c r="I100" s="6"/>
      <c r="J100" s="6"/>
      <c r="K100" s="6"/>
      <c r="L100" s="6"/>
      <c r="M100" s="6"/>
      <c r="N100" s="6"/>
      <c r="O100" s="6"/>
      <c r="P100" s="6"/>
      <c r="Q100" s="6"/>
      <c r="R100" s="6"/>
      <c r="S100" s="6"/>
      <c r="T100" s="6"/>
      <c r="U100" s="6"/>
      <c r="V100" s="6"/>
      <c r="W100" s="6"/>
      <c r="X100" s="6"/>
      <c r="Y100" s="6"/>
      <c r="Z100" s="6"/>
      <c r="AA100" s="6"/>
      <c r="AB100" s="6"/>
      <c r="AC100" s="114"/>
      <c r="AD100" s="6"/>
      <c r="AE100" s="6"/>
      <c r="AF100" s="114"/>
      <c r="AG100" s="6"/>
      <c r="AH100" s="6"/>
      <c r="AI100" s="114"/>
      <c r="AJ100" s="6"/>
      <c r="AK100" s="6"/>
      <c r="AL100" s="114"/>
      <c r="AM100" s="114"/>
      <c r="AN100" s="114"/>
      <c r="AO100" s="6"/>
      <c r="AP100" s="6"/>
      <c r="AQ100" s="6"/>
      <c r="AR100" s="6"/>
      <c r="AS100" s="6"/>
      <c r="AT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Y100" s="16"/>
      <c r="CZ100" s="16"/>
    </row>
    <row r="101" spans="1:104" s="15" customFormat="1" ht="15" customHeight="1" x14ac:dyDescent="0.15">
      <c r="A101" s="272" t="s">
        <v>145</v>
      </c>
      <c r="B101" s="272"/>
      <c r="C101" s="128"/>
      <c r="D101" s="128"/>
      <c r="E101" s="128"/>
      <c r="F101" s="6"/>
      <c r="G101" s="6"/>
      <c r="H101" s="6"/>
      <c r="I101" s="6"/>
      <c r="J101" s="6"/>
      <c r="K101" s="6"/>
      <c r="L101" s="6"/>
      <c r="M101" s="6"/>
      <c r="N101" s="6"/>
      <c r="O101" s="6"/>
      <c r="P101" s="6"/>
      <c r="Q101" s="6"/>
      <c r="R101" s="6"/>
      <c r="S101" s="6"/>
      <c r="T101" s="6"/>
      <c r="U101" s="6"/>
      <c r="V101" s="6"/>
      <c r="W101" s="6"/>
      <c r="X101" s="6"/>
      <c r="Y101" s="6"/>
      <c r="Z101" s="6"/>
      <c r="AA101" s="6"/>
      <c r="AB101" s="6"/>
      <c r="AC101" s="114"/>
      <c r="AD101" s="6"/>
      <c r="AE101" s="6"/>
      <c r="AF101" s="114"/>
      <c r="AG101" s="6"/>
      <c r="AH101" s="6"/>
      <c r="AI101" s="114"/>
      <c r="AJ101" s="6"/>
      <c r="AK101" s="6"/>
      <c r="AL101" s="114"/>
      <c r="AM101" s="114"/>
      <c r="AN101" s="114"/>
      <c r="AO101" s="6"/>
      <c r="AP101" s="6"/>
      <c r="AQ101" s="6"/>
      <c r="AR101" s="6"/>
      <c r="AS101" s="6"/>
      <c r="AT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Y101" s="16"/>
      <c r="CZ101" s="16"/>
    </row>
    <row r="102" spans="1:104" s="15" customFormat="1" ht="15" customHeight="1" x14ac:dyDescent="0.15">
      <c r="A102" s="272" t="s">
        <v>146</v>
      </c>
      <c r="B102" s="272"/>
      <c r="C102" s="128"/>
      <c r="D102" s="128"/>
      <c r="E102" s="128"/>
      <c r="F102" s="6"/>
      <c r="G102" s="6"/>
      <c r="H102" s="6"/>
      <c r="I102" s="6"/>
      <c r="J102" s="6"/>
      <c r="K102" s="6"/>
      <c r="L102" s="6"/>
      <c r="M102" s="6"/>
      <c r="N102" s="6"/>
      <c r="O102" s="6"/>
      <c r="P102" s="6"/>
      <c r="Q102" s="6"/>
      <c r="R102" s="6"/>
      <c r="S102" s="6"/>
      <c r="T102" s="6"/>
      <c r="U102" s="6"/>
      <c r="V102" s="6"/>
      <c r="W102" s="6"/>
      <c r="X102" s="6"/>
      <c r="Y102" s="6"/>
      <c r="Z102" s="6"/>
      <c r="AA102" s="6"/>
      <c r="AB102" s="6"/>
      <c r="AC102" s="114"/>
      <c r="AD102" s="6"/>
      <c r="AE102" s="6"/>
      <c r="AF102" s="114"/>
      <c r="AG102" s="6"/>
      <c r="AH102" s="6"/>
      <c r="AI102" s="114"/>
      <c r="AJ102" s="6"/>
      <c r="AK102" s="6"/>
      <c r="AL102" s="114"/>
      <c r="AM102" s="114"/>
      <c r="AN102" s="114"/>
      <c r="AO102" s="6"/>
      <c r="AP102" s="6"/>
      <c r="AQ102" s="6"/>
      <c r="AR102" s="6"/>
      <c r="AS102" s="6"/>
      <c r="AT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Y102" s="16"/>
      <c r="CZ102" s="16"/>
    </row>
    <row r="103" spans="1:104" s="15" customFormat="1" ht="15" customHeight="1" x14ac:dyDescent="0.15">
      <c r="A103" s="272" t="s">
        <v>147</v>
      </c>
      <c r="B103" s="272"/>
      <c r="C103" s="128"/>
      <c r="D103" s="128"/>
      <c r="E103" s="128"/>
      <c r="F103" s="6"/>
      <c r="G103" s="6"/>
      <c r="H103" s="6"/>
      <c r="I103" s="6"/>
      <c r="J103" s="6"/>
      <c r="K103" s="6"/>
      <c r="L103" s="6"/>
      <c r="M103" s="6"/>
      <c r="N103" s="6"/>
      <c r="O103" s="6"/>
      <c r="P103" s="6"/>
      <c r="Q103" s="6"/>
      <c r="R103" s="6"/>
      <c r="S103" s="6"/>
      <c r="T103" s="6"/>
      <c r="U103" s="6"/>
      <c r="V103" s="6"/>
      <c r="W103" s="6"/>
      <c r="X103" s="6"/>
      <c r="Y103" s="6"/>
      <c r="Z103" s="6"/>
      <c r="AA103" s="6"/>
      <c r="AB103" s="6"/>
      <c r="AC103" s="114"/>
      <c r="AD103" s="6"/>
      <c r="AE103" s="6"/>
      <c r="AF103" s="114"/>
      <c r="AG103" s="6"/>
      <c r="AH103" s="6"/>
      <c r="AI103" s="114"/>
      <c r="AJ103" s="6"/>
      <c r="AK103" s="6"/>
      <c r="AL103" s="114"/>
      <c r="AM103" s="114"/>
      <c r="AN103" s="114"/>
      <c r="AO103" s="6"/>
      <c r="AP103" s="6"/>
      <c r="AQ103" s="114"/>
      <c r="AR103" s="6"/>
      <c r="AS103" s="6"/>
      <c r="AT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Y103" s="16"/>
      <c r="CZ103" s="16"/>
    </row>
    <row r="104" spans="1:104" s="15" customFormat="1" ht="15" customHeight="1" x14ac:dyDescent="0.15">
      <c r="A104" s="272" t="s">
        <v>148</v>
      </c>
      <c r="B104" s="272"/>
      <c r="C104" s="128"/>
      <c r="D104" s="128"/>
      <c r="E104" s="128"/>
      <c r="F104" s="6"/>
      <c r="G104" s="6"/>
      <c r="H104" s="6"/>
      <c r="I104" s="6"/>
      <c r="J104" s="6"/>
      <c r="K104" s="6"/>
      <c r="L104" s="6"/>
      <c r="M104" s="6"/>
      <c r="N104" s="6"/>
      <c r="O104" s="6"/>
      <c r="P104" s="6"/>
      <c r="Q104" s="6"/>
      <c r="R104" s="6"/>
      <c r="S104" s="6"/>
      <c r="T104" s="6"/>
      <c r="U104" s="6"/>
      <c r="V104" s="6"/>
      <c r="W104" s="6"/>
      <c r="X104" s="6"/>
      <c r="Y104" s="6"/>
      <c r="Z104" s="6"/>
      <c r="AA104" s="6"/>
      <c r="AB104" s="6"/>
      <c r="AC104" s="114"/>
      <c r="AD104" s="6"/>
      <c r="AE104" s="6"/>
      <c r="AF104" s="114"/>
      <c r="AG104" s="6"/>
      <c r="AH104" s="6"/>
      <c r="AI104" s="114"/>
      <c r="AJ104" s="6"/>
      <c r="AK104" s="6"/>
      <c r="AL104" s="114"/>
      <c r="AM104" s="114"/>
      <c r="AN104" s="114"/>
      <c r="AO104" s="6"/>
      <c r="AP104" s="6"/>
      <c r="AQ104" s="114"/>
      <c r="AR104" s="6"/>
      <c r="AS104" s="6"/>
      <c r="AT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Y104" s="16"/>
      <c r="CZ104" s="16"/>
    </row>
    <row r="105" spans="1:104" s="15" customFormat="1" ht="15" customHeight="1" x14ac:dyDescent="0.15">
      <c r="A105" s="272" t="s">
        <v>149</v>
      </c>
      <c r="B105" s="272"/>
      <c r="C105" s="128"/>
      <c r="D105" s="128"/>
      <c r="E105" s="128"/>
      <c r="F105" s="6"/>
      <c r="G105" s="6"/>
      <c r="H105" s="6"/>
      <c r="I105" s="6"/>
      <c r="J105" s="6"/>
      <c r="K105" s="6"/>
      <c r="L105" s="6"/>
      <c r="M105" s="6"/>
      <c r="N105" s="6"/>
      <c r="O105" s="6"/>
      <c r="P105" s="6"/>
      <c r="Q105" s="6"/>
      <c r="R105" s="6"/>
      <c r="S105" s="6"/>
      <c r="T105" s="6"/>
      <c r="U105" s="6"/>
      <c r="V105" s="6"/>
      <c r="W105" s="6"/>
      <c r="X105" s="6"/>
      <c r="Y105" s="6"/>
      <c r="Z105" s="6"/>
      <c r="AA105" s="6"/>
      <c r="AB105" s="6"/>
      <c r="AC105" s="114"/>
      <c r="AD105" s="6"/>
      <c r="AE105" s="6"/>
      <c r="AF105" s="114"/>
      <c r="AG105" s="6"/>
      <c r="AH105" s="6"/>
      <c r="AI105" s="114"/>
      <c r="AJ105" s="6"/>
      <c r="AK105" s="6"/>
      <c r="AL105" s="114"/>
      <c r="AM105" s="114"/>
      <c r="AN105" s="114"/>
      <c r="AO105" s="6"/>
      <c r="AP105" s="6"/>
      <c r="AQ105" s="114"/>
      <c r="AR105" s="6"/>
      <c r="AS105" s="6"/>
      <c r="AT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Y105" s="16"/>
      <c r="CZ105" s="16"/>
    </row>
    <row r="106" spans="1:104" s="15" customFormat="1" ht="15" customHeight="1" x14ac:dyDescent="0.15">
      <c r="A106" s="272" t="s">
        <v>98</v>
      </c>
      <c r="B106" s="272"/>
      <c r="C106" s="128"/>
      <c r="D106" s="128"/>
      <c r="E106" s="128"/>
      <c r="F106" s="6"/>
      <c r="G106" s="6"/>
      <c r="H106" s="6"/>
      <c r="I106" s="6"/>
      <c r="J106" s="6"/>
      <c r="K106" s="6"/>
      <c r="L106" s="6"/>
      <c r="M106" s="6"/>
      <c r="N106" s="6"/>
      <c r="O106" s="6"/>
      <c r="P106" s="6"/>
      <c r="Q106" s="6"/>
      <c r="R106" s="6"/>
      <c r="S106" s="6"/>
      <c r="T106" s="6"/>
      <c r="U106" s="6"/>
      <c r="V106" s="6"/>
      <c r="W106" s="6"/>
      <c r="X106" s="6"/>
      <c r="Y106" s="6"/>
      <c r="Z106" s="6"/>
      <c r="AA106" s="6"/>
      <c r="AB106" s="6"/>
      <c r="AC106" s="114"/>
      <c r="AD106" s="6"/>
      <c r="AE106" s="6"/>
      <c r="AF106" s="114"/>
      <c r="AG106" s="6"/>
      <c r="AH106" s="6"/>
      <c r="AI106" s="114"/>
      <c r="AJ106" s="6"/>
      <c r="AK106" s="6"/>
      <c r="AL106" s="114"/>
      <c r="AM106" s="114"/>
      <c r="AN106" s="114"/>
      <c r="AO106" s="6"/>
      <c r="AP106" s="6"/>
      <c r="AQ106" s="114"/>
      <c r="AR106" s="6"/>
      <c r="AS106" s="6"/>
      <c r="AT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Y106" s="16"/>
      <c r="CZ106" s="16"/>
    </row>
    <row r="107" spans="1:104" s="15" customFormat="1" ht="15" customHeight="1" x14ac:dyDescent="0.15">
      <c r="A107" s="272" t="s">
        <v>133</v>
      </c>
      <c r="B107" s="272"/>
      <c r="C107" s="128"/>
      <c r="D107" s="128"/>
      <c r="E107" s="128"/>
      <c r="F107" s="6"/>
      <c r="G107" s="6"/>
      <c r="H107" s="6"/>
      <c r="I107" s="6"/>
      <c r="J107" s="6"/>
      <c r="K107" s="6"/>
      <c r="L107" s="6"/>
      <c r="M107" s="6"/>
      <c r="N107" s="6"/>
      <c r="O107" s="6"/>
      <c r="P107" s="6"/>
      <c r="Q107" s="6"/>
      <c r="R107" s="6"/>
      <c r="S107" s="6"/>
      <c r="T107" s="6"/>
      <c r="U107" s="6"/>
      <c r="V107" s="6"/>
      <c r="W107" s="6"/>
      <c r="X107" s="6"/>
      <c r="Y107" s="6"/>
      <c r="Z107" s="6"/>
      <c r="AA107" s="6"/>
      <c r="AB107" s="6"/>
      <c r="AC107" s="114"/>
      <c r="AD107" s="6"/>
      <c r="AE107" s="6"/>
      <c r="AF107" s="114"/>
      <c r="AG107" s="6"/>
      <c r="AH107" s="6"/>
      <c r="AI107" s="114"/>
      <c r="AJ107" s="6"/>
      <c r="AK107" s="6"/>
      <c r="AL107" s="114"/>
      <c r="AM107" s="114"/>
      <c r="AN107" s="114"/>
      <c r="AO107" s="6"/>
      <c r="AP107" s="6"/>
      <c r="AQ107" s="114"/>
      <c r="AR107" s="6"/>
      <c r="AS107" s="6"/>
      <c r="AT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Y107" s="16"/>
      <c r="CZ107" s="16"/>
    </row>
    <row r="108" spans="1:104" s="15" customFormat="1" ht="15" customHeight="1" x14ac:dyDescent="0.15">
      <c r="A108" s="272" t="s">
        <v>150</v>
      </c>
      <c r="B108" s="272"/>
      <c r="C108" s="128"/>
      <c r="D108" s="128"/>
      <c r="E108" s="128"/>
      <c r="F108" s="6"/>
      <c r="G108" s="6"/>
      <c r="H108" s="6"/>
      <c r="I108" s="6"/>
      <c r="J108" s="6"/>
      <c r="K108" s="6"/>
      <c r="L108" s="6"/>
      <c r="M108" s="6"/>
      <c r="N108" s="6"/>
      <c r="O108" s="6"/>
      <c r="P108" s="6"/>
      <c r="Q108" s="6"/>
      <c r="R108" s="6"/>
      <c r="S108" s="6"/>
      <c r="T108" s="6"/>
      <c r="U108" s="6"/>
      <c r="V108" s="6"/>
      <c r="W108" s="6"/>
      <c r="X108" s="6"/>
      <c r="Y108" s="6"/>
      <c r="Z108" s="6"/>
      <c r="AA108" s="6"/>
      <c r="AB108" s="6"/>
      <c r="AC108" s="114"/>
      <c r="AD108" s="6"/>
      <c r="AE108" s="6"/>
      <c r="AF108" s="114"/>
      <c r="AG108" s="6"/>
      <c r="AH108" s="6"/>
      <c r="AI108" s="114"/>
      <c r="AJ108" s="6"/>
      <c r="AK108" s="6"/>
      <c r="AL108" s="114"/>
      <c r="AM108" s="114"/>
      <c r="AN108" s="114"/>
      <c r="AO108" s="6"/>
      <c r="AP108" s="6"/>
      <c r="AQ108" s="114"/>
      <c r="AR108" s="6"/>
      <c r="AS108" s="6"/>
      <c r="AT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Y108" s="16"/>
      <c r="CZ108" s="16"/>
    </row>
    <row r="109" spans="1:104" s="15" customFormat="1" ht="15" customHeight="1" x14ac:dyDescent="0.15">
      <c r="A109" s="272" t="s">
        <v>151</v>
      </c>
      <c r="B109" s="272"/>
      <c r="C109" s="128"/>
      <c r="D109" s="128"/>
      <c r="E109" s="128"/>
      <c r="F109" s="6"/>
      <c r="G109" s="6"/>
      <c r="H109" s="6"/>
      <c r="I109" s="6"/>
      <c r="J109" s="6"/>
      <c r="K109" s="6"/>
      <c r="L109" s="6"/>
      <c r="M109" s="6"/>
      <c r="N109" s="6"/>
      <c r="O109" s="6"/>
      <c r="P109" s="6"/>
      <c r="Q109" s="6"/>
      <c r="R109" s="6"/>
      <c r="S109" s="6"/>
      <c r="T109" s="6"/>
      <c r="U109" s="6"/>
      <c r="V109" s="6"/>
      <c r="W109" s="6"/>
      <c r="X109" s="6"/>
      <c r="Y109" s="6"/>
      <c r="Z109" s="6"/>
      <c r="AA109" s="6"/>
      <c r="AB109" s="6"/>
      <c r="AC109" s="114"/>
      <c r="AD109" s="6"/>
      <c r="AE109" s="6"/>
      <c r="AF109" s="114"/>
      <c r="AG109" s="6"/>
      <c r="AH109" s="6"/>
      <c r="AI109" s="114"/>
      <c r="AJ109" s="6"/>
      <c r="AK109" s="6"/>
      <c r="AL109" s="114"/>
      <c r="AM109" s="114"/>
      <c r="AN109" s="114"/>
      <c r="AO109" s="6"/>
      <c r="AP109" s="6"/>
      <c r="AQ109" s="114"/>
      <c r="AR109" s="6"/>
      <c r="AS109" s="6"/>
      <c r="AT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Y109" s="16"/>
      <c r="CZ109" s="16"/>
    </row>
    <row r="110" spans="1:104" s="15" customFormat="1" ht="15" customHeight="1" x14ac:dyDescent="0.15">
      <c r="A110" s="272" t="s">
        <v>152</v>
      </c>
      <c r="B110" s="272"/>
      <c r="C110" s="128"/>
      <c r="D110" s="128"/>
      <c r="E110" s="128"/>
      <c r="F110" s="6"/>
      <c r="G110" s="6"/>
      <c r="H110" s="6"/>
      <c r="I110" s="6"/>
      <c r="J110" s="6"/>
      <c r="K110" s="6"/>
      <c r="L110" s="6"/>
      <c r="M110" s="6"/>
      <c r="N110" s="6"/>
      <c r="O110" s="6"/>
      <c r="P110" s="6"/>
      <c r="Q110" s="6"/>
      <c r="R110" s="6"/>
      <c r="S110" s="6"/>
      <c r="T110" s="6"/>
      <c r="U110" s="6"/>
      <c r="V110" s="6"/>
      <c r="W110" s="6"/>
      <c r="X110" s="6"/>
      <c r="Y110" s="6"/>
      <c r="Z110" s="6"/>
      <c r="AA110" s="6"/>
      <c r="AB110" s="6"/>
      <c r="AC110" s="114"/>
      <c r="AD110" s="6"/>
      <c r="AE110" s="6"/>
      <c r="AF110" s="114"/>
      <c r="AG110" s="6"/>
      <c r="AH110" s="6"/>
      <c r="AI110" s="114"/>
      <c r="AJ110" s="6"/>
      <c r="AK110" s="6"/>
      <c r="AL110" s="114"/>
      <c r="AM110" s="114"/>
      <c r="AN110" s="114"/>
      <c r="AO110" s="6"/>
      <c r="AP110" s="6"/>
      <c r="AQ110" s="114"/>
      <c r="AR110" s="6"/>
      <c r="AS110" s="6"/>
      <c r="AT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Y110" s="16"/>
      <c r="CZ110" s="16"/>
    </row>
    <row r="111" spans="1:104" s="15" customFormat="1" ht="21" customHeight="1" x14ac:dyDescent="0.15">
      <c r="A111" s="273" t="s">
        <v>58</v>
      </c>
      <c r="B111" s="273"/>
      <c r="C111" s="132"/>
      <c r="D111" s="132"/>
      <c r="E111" s="132"/>
      <c r="F111" s="6"/>
      <c r="G111" s="6"/>
      <c r="H111" s="6"/>
      <c r="I111" s="6"/>
      <c r="J111" s="6"/>
      <c r="K111" s="6"/>
      <c r="L111" s="6"/>
      <c r="M111" s="6"/>
      <c r="N111" s="6"/>
      <c r="O111" s="6"/>
      <c r="P111" s="6"/>
      <c r="Q111" s="6"/>
      <c r="R111" s="6"/>
      <c r="S111" s="6"/>
      <c r="T111" s="6"/>
      <c r="U111" s="6"/>
      <c r="V111" s="6"/>
      <c r="W111" s="6"/>
      <c r="X111" s="6"/>
      <c r="Y111" s="6"/>
      <c r="Z111" s="6"/>
      <c r="AA111" s="6"/>
      <c r="AB111" s="6"/>
      <c r="AC111" s="114"/>
      <c r="AD111" s="6"/>
      <c r="AE111" s="6"/>
      <c r="AF111" s="114"/>
      <c r="AG111" s="6"/>
      <c r="AH111" s="6"/>
      <c r="AI111" s="114"/>
      <c r="AJ111" s="6"/>
      <c r="AK111" s="6"/>
      <c r="AL111" s="114"/>
      <c r="AM111" s="114"/>
      <c r="AN111" s="114"/>
      <c r="AO111" s="6"/>
      <c r="AP111" s="6"/>
      <c r="AQ111" s="114"/>
      <c r="AR111" s="6"/>
      <c r="AS111" s="6"/>
      <c r="AT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Y111" s="16"/>
      <c r="CZ111" s="16"/>
    </row>
    <row r="112" spans="1:104" s="6" customFormat="1" ht="30" customHeight="1" x14ac:dyDescent="0.2">
      <c r="A112" s="170" t="s">
        <v>153</v>
      </c>
      <c r="B112" s="170"/>
      <c r="N112" s="12"/>
      <c r="X112" s="171"/>
      <c r="AD112" s="114"/>
      <c r="AE112" s="114"/>
      <c r="AH112" s="114"/>
      <c r="AK112" s="114"/>
      <c r="AP112" s="114"/>
    </row>
    <row r="113" spans="1:82" s="15" customFormat="1" ht="89.25" customHeight="1" x14ac:dyDescent="0.15">
      <c r="A113" s="238" t="s">
        <v>8</v>
      </c>
      <c r="B113" s="256" t="s">
        <v>9</v>
      </c>
      <c r="C113" s="262"/>
      <c r="D113" s="262"/>
      <c r="E113" s="262"/>
      <c r="F113" s="262"/>
      <c r="G113" s="262"/>
      <c r="H113" s="262"/>
      <c r="I113" s="262"/>
      <c r="J113" s="262"/>
      <c r="K113" s="262"/>
      <c r="L113" s="262"/>
      <c r="M113" s="262"/>
      <c r="N113" s="262"/>
      <c r="O113" s="262"/>
      <c r="P113" s="262"/>
      <c r="Q113" s="262"/>
      <c r="R113" s="262"/>
      <c r="S113" s="262"/>
      <c r="T113" s="262"/>
      <c r="U113" s="262"/>
      <c r="V113" s="262"/>
      <c r="W113" s="262"/>
      <c r="X113" s="262"/>
      <c r="Y113" s="262"/>
      <c r="Z113" s="262"/>
      <c r="AA113" s="262"/>
      <c r="AB113" s="262"/>
      <c r="AC113" s="262"/>
      <c r="AD113" s="262"/>
      <c r="AE113" s="262"/>
      <c r="AF113" s="274" t="s">
        <v>154</v>
      </c>
      <c r="AG113" s="257"/>
      <c r="AH113" s="256" t="s">
        <v>155</v>
      </c>
      <c r="AI113" s="257"/>
      <c r="AJ113" s="256" t="s">
        <v>156</v>
      </c>
      <c r="AK113" s="257"/>
      <c r="AL113" s="6"/>
      <c r="AM113" s="6"/>
      <c r="AN113" s="114"/>
      <c r="AO113" s="6"/>
      <c r="AP113" s="6"/>
      <c r="AQ113" s="6"/>
      <c r="AR113" s="6"/>
      <c r="AS113" s="6"/>
      <c r="AT113" s="6"/>
      <c r="AU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row>
    <row r="114" spans="1:82" s="15" customFormat="1" ht="24.75" customHeight="1" x14ac:dyDescent="0.15">
      <c r="A114" s="239"/>
      <c r="B114" s="241" t="s">
        <v>24</v>
      </c>
      <c r="C114" s="238" t="s">
        <v>25</v>
      </c>
      <c r="D114" s="244"/>
      <c r="E114" s="244"/>
      <c r="F114" s="244"/>
      <c r="G114" s="244"/>
      <c r="H114" s="244"/>
      <c r="I114" s="244"/>
      <c r="J114" s="244"/>
      <c r="K114" s="244"/>
      <c r="L114" s="244"/>
      <c r="M114" s="244"/>
      <c r="N114" s="244"/>
      <c r="O114" s="244"/>
      <c r="P114" s="244"/>
      <c r="Q114" s="244"/>
      <c r="R114" s="244"/>
      <c r="S114" s="245"/>
      <c r="T114" s="238" t="s">
        <v>26</v>
      </c>
      <c r="U114" s="245"/>
      <c r="V114" s="258" t="s">
        <v>27</v>
      </c>
      <c r="W114" s="259"/>
      <c r="X114" s="256" t="s">
        <v>28</v>
      </c>
      <c r="Y114" s="262"/>
      <c r="Z114" s="262"/>
      <c r="AA114" s="262"/>
      <c r="AB114" s="262"/>
      <c r="AC114" s="262"/>
      <c r="AD114" s="262"/>
      <c r="AE114" s="262"/>
      <c r="AF114" s="263" t="s">
        <v>157</v>
      </c>
      <c r="AG114" s="266" t="s">
        <v>158</v>
      </c>
      <c r="AH114" s="235" t="s">
        <v>22</v>
      </c>
      <c r="AI114" s="266" t="s">
        <v>23</v>
      </c>
      <c r="AJ114" s="235" t="s">
        <v>22</v>
      </c>
      <c r="AK114" s="266" t="s">
        <v>23</v>
      </c>
      <c r="AL114" s="6"/>
      <c r="AM114" s="6"/>
      <c r="AN114" s="114"/>
      <c r="AO114" s="6"/>
      <c r="AP114" s="6"/>
      <c r="AQ114" s="6"/>
      <c r="AR114" s="6"/>
      <c r="AS114" s="6"/>
      <c r="AT114" s="6"/>
      <c r="AU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row>
    <row r="115" spans="1:82" s="15" customFormat="1" ht="13.5" customHeight="1" x14ac:dyDescent="0.15">
      <c r="A115" s="239"/>
      <c r="B115" s="242"/>
      <c r="C115" s="240"/>
      <c r="D115" s="248"/>
      <c r="E115" s="248"/>
      <c r="F115" s="248"/>
      <c r="G115" s="248"/>
      <c r="H115" s="248"/>
      <c r="I115" s="248"/>
      <c r="J115" s="248"/>
      <c r="K115" s="248"/>
      <c r="L115" s="248"/>
      <c r="M115" s="248"/>
      <c r="N115" s="248"/>
      <c r="O115" s="248"/>
      <c r="P115" s="248"/>
      <c r="Q115" s="248"/>
      <c r="R115" s="248"/>
      <c r="S115" s="249"/>
      <c r="T115" s="240"/>
      <c r="U115" s="249"/>
      <c r="V115" s="260"/>
      <c r="W115" s="261"/>
      <c r="X115" s="269" t="s">
        <v>29</v>
      </c>
      <c r="Y115" s="270"/>
      <c r="Z115" s="270"/>
      <c r="AA115" s="271"/>
      <c r="AB115" s="269" t="s">
        <v>30</v>
      </c>
      <c r="AC115" s="270"/>
      <c r="AD115" s="270"/>
      <c r="AE115" s="270"/>
      <c r="AF115" s="264"/>
      <c r="AG115" s="267"/>
      <c r="AH115" s="236"/>
      <c r="AI115" s="267"/>
      <c r="AJ115" s="236"/>
      <c r="AK115" s="267"/>
      <c r="AL115" s="6"/>
      <c r="AM115" s="6"/>
      <c r="AN115" s="114"/>
      <c r="AO115" s="6"/>
      <c r="AP115" s="6"/>
      <c r="AQ115" s="6"/>
      <c r="AR115" s="6"/>
      <c r="AS115" s="6"/>
      <c r="AT115" s="6"/>
      <c r="AU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row>
    <row r="116" spans="1:82" s="15" customFormat="1" ht="27.75" customHeight="1" x14ac:dyDescent="0.15">
      <c r="A116" s="240"/>
      <c r="B116" s="243"/>
      <c r="C116" s="17" t="s">
        <v>31</v>
      </c>
      <c r="D116" s="117" t="s">
        <v>32</v>
      </c>
      <c r="E116" s="19" t="s">
        <v>33</v>
      </c>
      <c r="F116" s="19" t="s">
        <v>34</v>
      </c>
      <c r="G116" s="19" t="s">
        <v>35</v>
      </c>
      <c r="H116" s="20" t="s">
        <v>36</v>
      </c>
      <c r="I116" s="20" t="s">
        <v>37</v>
      </c>
      <c r="J116" s="20" t="s">
        <v>38</v>
      </c>
      <c r="K116" s="20" t="s">
        <v>39</v>
      </c>
      <c r="L116" s="20" t="s">
        <v>40</v>
      </c>
      <c r="M116" s="20" t="s">
        <v>41</v>
      </c>
      <c r="N116" s="20" t="s">
        <v>42</v>
      </c>
      <c r="O116" s="20" t="s">
        <v>43</v>
      </c>
      <c r="P116" s="20" t="s">
        <v>44</v>
      </c>
      <c r="Q116" s="20" t="s">
        <v>45</v>
      </c>
      <c r="R116" s="20" t="s">
        <v>46</v>
      </c>
      <c r="S116" s="21" t="s">
        <v>47</v>
      </c>
      <c r="T116" s="17" t="s">
        <v>22</v>
      </c>
      <c r="U116" s="22" t="s">
        <v>48</v>
      </c>
      <c r="V116" s="215" t="s">
        <v>49</v>
      </c>
      <c r="W116" s="22" t="s">
        <v>50</v>
      </c>
      <c r="X116" s="219" t="s">
        <v>51</v>
      </c>
      <c r="Y116" s="25" t="s">
        <v>52</v>
      </c>
      <c r="Z116" s="19" t="s">
        <v>53</v>
      </c>
      <c r="AA116" s="22" t="s">
        <v>54</v>
      </c>
      <c r="AB116" s="25" t="s">
        <v>51</v>
      </c>
      <c r="AC116" s="25" t="s">
        <v>52</v>
      </c>
      <c r="AD116" s="19" t="s">
        <v>53</v>
      </c>
      <c r="AE116" s="173" t="s">
        <v>54</v>
      </c>
      <c r="AF116" s="265"/>
      <c r="AG116" s="268"/>
      <c r="AH116" s="237"/>
      <c r="AI116" s="268"/>
      <c r="AJ116" s="237"/>
      <c r="AK116" s="268"/>
      <c r="AL116" s="6"/>
      <c r="AM116" s="6"/>
      <c r="AN116" s="114"/>
      <c r="AO116" s="6"/>
      <c r="AP116" s="6"/>
      <c r="AQ116" s="6"/>
      <c r="AR116" s="6"/>
      <c r="AS116" s="6"/>
      <c r="AT116" s="6"/>
      <c r="AU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row>
    <row r="117" spans="1:82" s="15" customFormat="1" ht="15" customHeight="1" x14ac:dyDescent="0.15">
      <c r="A117" s="55" t="s">
        <v>159</v>
      </c>
      <c r="B117" s="29">
        <f>SUM(C117:S117)</f>
        <v>20</v>
      </c>
      <c r="C117" s="30"/>
      <c r="D117" s="56"/>
      <c r="E117" s="37"/>
      <c r="F117" s="37"/>
      <c r="G117" s="37"/>
      <c r="H117" s="59"/>
      <c r="I117" s="59"/>
      <c r="J117" s="59"/>
      <c r="K117" s="59"/>
      <c r="L117" s="59"/>
      <c r="M117" s="59">
        <v>5</v>
      </c>
      <c r="N117" s="59">
        <v>1</v>
      </c>
      <c r="O117" s="59">
        <v>2</v>
      </c>
      <c r="P117" s="59">
        <v>8</v>
      </c>
      <c r="Q117" s="59">
        <v>1</v>
      </c>
      <c r="R117" s="59">
        <v>2</v>
      </c>
      <c r="S117" s="59">
        <v>1</v>
      </c>
      <c r="T117" s="34">
        <v>0</v>
      </c>
      <c r="U117" s="35">
        <v>20</v>
      </c>
      <c r="V117" s="34">
        <v>15</v>
      </c>
      <c r="W117" s="35">
        <v>5</v>
      </c>
      <c r="X117" s="36">
        <f t="shared" ref="X117:X124" si="38">SUM(Y117:AA117)</f>
        <v>0</v>
      </c>
      <c r="Y117" s="34"/>
      <c r="Z117" s="37"/>
      <c r="AA117" s="35"/>
      <c r="AB117" s="38">
        <f t="shared" ref="AB117:AB124" si="39">SUM(AC117:AE117)</f>
        <v>20</v>
      </c>
      <c r="AC117" s="34"/>
      <c r="AD117" s="37">
        <v>20</v>
      </c>
      <c r="AE117" s="59"/>
      <c r="AF117" s="174"/>
      <c r="AG117" s="35"/>
      <c r="AH117" s="175"/>
      <c r="AI117" s="176"/>
      <c r="AJ117" s="175"/>
      <c r="AK117" s="176">
        <v>20</v>
      </c>
      <c r="AL117" s="48" t="str">
        <f>+BP117&amp;BQ117&amp;BR117&amp;BS117&amp;BT117&amp;BU117&amp;BV117</f>
        <v/>
      </c>
      <c r="AM117" s="6"/>
      <c r="AN117" s="114"/>
      <c r="AO117" s="6"/>
      <c r="AP117" s="6"/>
      <c r="AQ117" s="6"/>
      <c r="AR117" s="6"/>
      <c r="AS117" s="6"/>
      <c r="AT117" s="6"/>
      <c r="AU117" s="6"/>
      <c r="BF117" s="6"/>
      <c r="BG117" s="6"/>
      <c r="BH117" s="6"/>
      <c r="BI117" s="6"/>
      <c r="BJ117" s="6"/>
      <c r="BK117" s="6"/>
      <c r="BL117" s="6"/>
      <c r="BM117" s="6"/>
      <c r="BN117" s="6"/>
      <c r="BO117" s="6"/>
      <c r="BP117" s="49" t="str">
        <f>IF($B117&lt;&gt;($V117+$W117)," El número de consultas según sexo NO puede ser diferente al Total. ","")</f>
        <v/>
      </c>
      <c r="BQ117" s="50" t="str">
        <f>IF($B117=0,"",IF(($T117+$U117)=0,IF($B117="",""," No olvide escribir la columna Beneficiarios. "),""))</f>
        <v/>
      </c>
      <c r="BR117" s="50" t="str">
        <f>IF($B117&lt;($T117+$U117)," El número de Beneficiarios NO puede ser mayor que el Total. ","")</f>
        <v/>
      </c>
      <c r="BS117" s="50"/>
      <c r="BT117" s="50"/>
      <c r="BU117" s="51" t="str">
        <f>IF($B117&gt;=($X117+$AB117),"","El total de Consulta Nuevas NO debe ser MAYOR que el total de las Consultas Médicas. ")</f>
        <v/>
      </c>
      <c r="BV117" s="52"/>
      <c r="BW117" s="53"/>
      <c r="BX117" s="54">
        <f>IF($B117&lt;&gt;($V117+$W117),1,0)</f>
        <v>0</v>
      </c>
      <c r="BY117" s="54">
        <f>IF($B117&lt;($T117+$U117),1,0)</f>
        <v>0</v>
      </c>
      <c r="BZ117" s="54"/>
      <c r="CA117" s="54"/>
      <c r="CB117" s="54">
        <f>IF($B117&gt;=($X117+$AB117),0,1)</f>
        <v>0</v>
      </c>
      <c r="CC117" s="54">
        <f>IF($B117=0,"",IF(($T117+$U117)=0,IF($B117="","",1),0))</f>
        <v>0</v>
      </c>
      <c r="CD117" s="54"/>
    </row>
    <row r="118" spans="1:82" s="15" customFormat="1" ht="15" customHeight="1" x14ac:dyDescent="0.15">
      <c r="A118" s="55" t="s">
        <v>160</v>
      </c>
      <c r="B118" s="29">
        <f t="shared" ref="B118:B124" si="40">SUM(C118:S118)</f>
        <v>0</v>
      </c>
      <c r="C118" s="34"/>
      <c r="D118" s="56"/>
      <c r="E118" s="37"/>
      <c r="F118" s="37"/>
      <c r="G118" s="37"/>
      <c r="H118" s="59"/>
      <c r="I118" s="59"/>
      <c r="J118" s="59"/>
      <c r="K118" s="59"/>
      <c r="L118" s="59"/>
      <c r="M118" s="59"/>
      <c r="N118" s="59"/>
      <c r="O118" s="59"/>
      <c r="P118" s="59"/>
      <c r="Q118" s="59"/>
      <c r="R118" s="59"/>
      <c r="S118" s="59"/>
      <c r="T118" s="34"/>
      <c r="U118" s="35"/>
      <c r="V118" s="34"/>
      <c r="W118" s="35"/>
      <c r="X118" s="36">
        <f t="shared" si="38"/>
        <v>0</v>
      </c>
      <c r="Y118" s="34"/>
      <c r="Z118" s="37"/>
      <c r="AA118" s="35"/>
      <c r="AB118" s="38">
        <f t="shared" si="39"/>
        <v>0</v>
      </c>
      <c r="AC118" s="34"/>
      <c r="AD118" s="37"/>
      <c r="AE118" s="59"/>
      <c r="AF118" s="174"/>
      <c r="AG118" s="35"/>
      <c r="AH118" s="177"/>
      <c r="AI118" s="178"/>
      <c r="AJ118" s="177"/>
      <c r="AK118" s="178"/>
      <c r="AL118" s="142" t="str">
        <f t="shared" ref="AL118:AL125" si="41">+BP118&amp;BQ118&amp;BR118&amp;BS118&amp;BT118&amp;BU118&amp;BV118</f>
        <v/>
      </c>
      <c r="AM118" s="6"/>
      <c r="AN118" s="114"/>
      <c r="AO118" s="6"/>
      <c r="AP118" s="6"/>
      <c r="AQ118" s="6"/>
      <c r="AR118" s="6"/>
      <c r="AS118" s="6"/>
      <c r="AT118" s="6"/>
      <c r="AU118" s="6"/>
      <c r="BG118" s="6"/>
      <c r="BH118" s="6"/>
      <c r="BI118" s="6"/>
      <c r="BJ118" s="6"/>
      <c r="BK118" s="6"/>
      <c r="BL118" s="6"/>
      <c r="BM118" s="6"/>
      <c r="BN118" s="6"/>
      <c r="BO118" s="6"/>
      <c r="BP118" s="6" t="str">
        <f t="shared" ref="BP118:BP125" si="42">IF($B118&lt;&gt;($V118+$W118)," El número de consultas según sexo NO puede ser diferente al Total. ","")</f>
        <v/>
      </c>
      <c r="BQ118" s="49" t="str">
        <f t="shared" ref="BQ118:BQ125" si="43">IF($B118=0,"",IF(($T118+$U118)=0,IF($B118="",""," No olvide escribir la columna Beneficiarios. "),""))</f>
        <v/>
      </c>
      <c r="BR118" s="49" t="str">
        <f t="shared" ref="BR118:BR125" si="44">IF($B118&lt;($T118+$U118)," El número de Beneficiarios NO puede ser mayor que el Total. ","")</f>
        <v/>
      </c>
      <c r="BS118" s="49"/>
      <c r="BT118" s="49"/>
      <c r="BU118" s="49" t="str">
        <f t="shared" ref="BU118:BU125" si="45">IF($B118&gt;=($X118+$AB118),"","El total de Consulta Nuevas NO debe ser MAYOR que el total de las Consultas Médicas. ")</f>
        <v/>
      </c>
      <c r="BX118" s="15">
        <f t="shared" ref="BX118:BX125" si="46">IF($B118&lt;&gt;($V118+$W118),1,0)</f>
        <v>0</v>
      </c>
      <c r="BY118" s="126">
        <f t="shared" ref="BY118:BY125" si="47">IF($B118&lt;($T118+$U118),1,0)</f>
        <v>0</v>
      </c>
      <c r="BZ118" s="126"/>
      <c r="CA118" s="126"/>
      <c r="CB118" s="126">
        <f t="shared" ref="CB118:CB125" si="48">IF($B118&gt;=($X118+$AB118),0,1)</f>
        <v>0</v>
      </c>
      <c r="CC118" s="6" t="str">
        <f t="shared" ref="CC118:CC125" si="49">IF($B118=0,"",IF(($T118+$U118)=0,IF($B118="","",1),0))</f>
        <v/>
      </c>
    </row>
    <row r="119" spans="1:82" s="15" customFormat="1" ht="15" customHeight="1" x14ac:dyDescent="0.15">
      <c r="A119" s="55" t="s">
        <v>161</v>
      </c>
      <c r="B119" s="29">
        <f t="shared" si="40"/>
        <v>13</v>
      </c>
      <c r="C119" s="34"/>
      <c r="D119" s="56">
        <v>3</v>
      </c>
      <c r="E119" s="37">
        <v>9</v>
      </c>
      <c r="F119" s="37">
        <v>1</v>
      </c>
      <c r="G119" s="37"/>
      <c r="H119" s="59"/>
      <c r="I119" s="59"/>
      <c r="J119" s="59"/>
      <c r="K119" s="59"/>
      <c r="L119" s="59"/>
      <c r="M119" s="59"/>
      <c r="N119" s="59"/>
      <c r="O119" s="59"/>
      <c r="P119" s="59"/>
      <c r="Q119" s="59"/>
      <c r="R119" s="59"/>
      <c r="S119" s="59"/>
      <c r="T119" s="34">
        <v>12</v>
      </c>
      <c r="U119" s="35">
        <v>1</v>
      </c>
      <c r="V119" s="34">
        <v>9</v>
      </c>
      <c r="W119" s="35">
        <v>4</v>
      </c>
      <c r="X119" s="36">
        <f t="shared" si="38"/>
        <v>12</v>
      </c>
      <c r="Y119" s="34"/>
      <c r="Z119" s="37">
        <v>12</v>
      </c>
      <c r="AA119" s="35"/>
      <c r="AB119" s="38">
        <f t="shared" si="39"/>
        <v>1</v>
      </c>
      <c r="AC119" s="34"/>
      <c r="AD119" s="37">
        <v>1</v>
      </c>
      <c r="AE119" s="59"/>
      <c r="AF119" s="174"/>
      <c r="AG119" s="35"/>
      <c r="AH119" s="177"/>
      <c r="AI119" s="178"/>
      <c r="AJ119" s="177">
        <v>12</v>
      </c>
      <c r="AK119" s="178">
        <v>1</v>
      </c>
      <c r="AL119" s="142" t="str">
        <f t="shared" si="41"/>
        <v/>
      </c>
      <c r="AM119" s="6"/>
      <c r="AN119" s="114"/>
      <c r="AO119" s="6"/>
      <c r="AP119" s="6"/>
      <c r="AQ119" s="6"/>
      <c r="AR119" s="6"/>
      <c r="AS119" s="6"/>
      <c r="AT119" s="6"/>
      <c r="AU119" s="6"/>
      <c r="BG119" s="6"/>
      <c r="BH119" s="6"/>
      <c r="BI119" s="6"/>
      <c r="BJ119" s="6"/>
      <c r="BK119" s="6"/>
      <c r="BL119" s="6"/>
      <c r="BM119" s="6"/>
      <c r="BN119" s="6"/>
      <c r="BO119" s="6"/>
      <c r="BP119" s="6" t="str">
        <f t="shared" si="42"/>
        <v/>
      </c>
      <c r="BQ119" s="49" t="str">
        <f t="shared" si="43"/>
        <v/>
      </c>
      <c r="BR119" s="49" t="str">
        <f t="shared" si="44"/>
        <v/>
      </c>
      <c r="BS119" s="49"/>
      <c r="BT119" s="49"/>
      <c r="BU119" s="49" t="str">
        <f t="shared" si="45"/>
        <v/>
      </c>
      <c r="BX119" s="15">
        <f t="shared" si="46"/>
        <v>0</v>
      </c>
      <c r="BY119" s="126">
        <f t="shared" si="47"/>
        <v>0</v>
      </c>
      <c r="BZ119" s="126"/>
      <c r="CA119" s="126"/>
      <c r="CB119" s="126">
        <f t="shared" si="48"/>
        <v>0</v>
      </c>
      <c r="CC119" s="6">
        <f t="shared" si="49"/>
        <v>0</v>
      </c>
    </row>
    <row r="120" spans="1:82" s="15" customFormat="1" ht="15" customHeight="1" x14ac:dyDescent="0.15">
      <c r="A120" s="55" t="s">
        <v>162</v>
      </c>
      <c r="B120" s="29">
        <f t="shared" si="40"/>
        <v>0</v>
      </c>
      <c r="C120" s="34"/>
      <c r="D120" s="56"/>
      <c r="E120" s="37"/>
      <c r="F120" s="37"/>
      <c r="G120" s="37"/>
      <c r="H120" s="59"/>
      <c r="I120" s="59"/>
      <c r="J120" s="59"/>
      <c r="K120" s="59"/>
      <c r="L120" s="59"/>
      <c r="M120" s="59"/>
      <c r="N120" s="59"/>
      <c r="O120" s="59"/>
      <c r="P120" s="59"/>
      <c r="Q120" s="59"/>
      <c r="R120" s="59"/>
      <c r="S120" s="59"/>
      <c r="T120" s="34"/>
      <c r="U120" s="35"/>
      <c r="V120" s="34"/>
      <c r="W120" s="35"/>
      <c r="X120" s="36">
        <f t="shared" si="38"/>
        <v>0</v>
      </c>
      <c r="Y120" s="34"/>
      <c r="Z120" s="37"/>
      <c r="AA120" s="35"/>
      <c r="AB120" s="38">
        <f t="shared" si="39"/>
        <v>0</v>
      </c>
      <c r="AC120" s="34"/>
      <c r="AD120" s="37"/>
      <c r="AE120" s="59"/>
      <c r="AF120" s="174"/>
      <c r="AG120" s="35"/>
      <c r="AH120" s="177"/>
      <c r="AI120" s="178"/>
      <c r="AJ120" s="177"/>
      <c r="AK120" s="178"/>
      <c r="AL120" s="142" t="str">
        <f t="shared" si="41"/>
        <v/>
      </c>
      <c r="AM120" s="6"/>
      <c r="AN120" s="114"/>
      <c r="AO120" s="6"/>
      <c r="AP120" s="6"/>
      <c r="AQ120" s="6"/>
      <c r="AR120" s="6"/>
      <c r="AS120" s="6"/>
      <c r="AT120" s="6"/>
      <c r="AU120" s="6"/>
      <c r="BG120" s="6"/>
      <c r="BH120" s="6"/>
      <c r="BI120" s="6"/>
      <c r="BJ120" s="6"/>
      <c r="BK120" s="6"/>
      <c r="BL120" s="6"/>
      <c r="BM120" s="6"/>
      <c r="BN120" s="6"/>
      <c r="BO120" s="6"/>
      <c r="BP120" s="6" t="str">
        <f t="shared" si="42"/>
        <v/>
      </c>
      <c r="BQ120" s="49" t="str">
        <f t="shared" si="43"/>
        <v/>
      </c>
      <c r="BR120" s="49" t="str">
        <f t="shared" si="44"/>
        <v/>
      </c>
      <c r="BS120" s="49"/>
      <c r="BT120" s="49"/>
      <c r="BU120" s="49" t="str">
        <f t="shared" si="45"/>
        <v/>
      </c>
      <c r="BX120" s="15">
        <f t="shared" si="46"/>
        <v>0</v>
      </c>
      <c r="BY120" s="126">
        <f t="shared" si="47"/>
        <v>0</v>
      </c>
      <c r="BZ120" s="126"/>
      <c r="CA120" s="126"/>
      <c r="CB120" s="126">
        <f t="shared" si="48"/>
        <v>0</v>
      </c>
      <c r="CC120" s="6" t="str">
        <f t="shared" si="49"/>
        <v/>
      </c>
    </row>
    <row r="121" spans="1:82" s="15" customFormat="1" ht="15" customHeight="1" x14ac:dyDescent="0.15">
      <c r="A121" s="55" t="s">
        <v>163</v>
      </c>
      <c r="B121" s="29">
        <f t="shared" si="40"/>
        <v>0</v>
      </c>
      <c r="C121" s="34"/>
      <c r="D121" s="56"/>
      <c r="E121" s="37"/>
      <c r="F121" s="37"/>
      <c r="G121" s="37"/>
      <c r="H121" s="59"/>
      <c r="I121" s="59"/>
      <c r="J121" s="59"/>
      <c r="K121" s="59"/>
      <c r="L121" s="59"/>
      <c r="M121" s="59"/>
      <c r="N121" s="59"/>
      <c r="O121" s="59"/>
      <c r="P121" s="59"/>
      <c r="Q121" s="59"/>
      <c r="R121" s="59"/>
      <c r="S121" s="59"/>
      <c r="T121" s="34"/>
      <c r="U121" s="35"/>
      <c r="V121" s="34"/>
      <c r="W121" s="35"/>
      <c r="X121" s="36">
        <f t="shared" si="38"/>
        <v>0</v>
      </c>
      <c r="Y121" s="34"/>
      <c r="Z121" s="37"/>
      <c r="AA121" s="35"/>
      <c r="AB121" s="38">
        <f t="shared" si="39"/>
        <v>0</v>
      </c>
      <c r="AC121" s="34"/>
      <c r="AD121" s="37"/>
      <c r="AE121" s="59"/>
      <c r="AF121" s="174"/>
      <c r="AG121" s="35"/>
      <c r="AH121" s="177"/>
      <c r="AI121" s="178"/>
      <c r="AJ121" s="177"/>
      <c r="AK121" s="178"/>
      <c r="AL121" s="142" t="str">
        <f t="shared" si="41"/>
        <v/>
      </c>
      <c r="AM121" s="6"/>
      <c r="AN121" s="114"/>
      <c r="AO121" s="6"/>
      <c r="AP121" s="6"/>
      <c r="AQ121" s="6"/>
      <c r="AR121" s="6"/>
      <c r="AS121" s="6"/>
      <c r="AT121" s="6"/>
      <c r="AU121" s="6"/>
      <c r="BG121" s="6"/>
      <c r="BH121" s="6"/>
      <c r="BI121" s="6"/>
      <c r="BJ121" s="6"/>
      <c r="BK121" s="6"/>
      <c r="BL121" s="6"/>
      <c r="BM121" s="6"/>
      <c r="BN121" s="6"/>
      <c r="BO121" s="6"/>
      <c r="BP121" s="6" t="str">
        <f t="shared" si="42"/>
        <v/>
      </c>
      <c r="BQ121" s="49" t="str">
        <f t="shared" si="43"/>
        <v/>
      </c>
      <c r="BR121" s="49" t="str">
        <f t="shared" si="44"/>
        <v/>
      </c>
      <c r="BS121" s="49"/>
      <c r="BT121" s="49"/>
      <c r="BU121" s="49" t="str">
        <f t="shared" si="45"/>
        <v/>
      </c>
      <c r="BX121" s="15">
        <f t="shared" si="46"/>
        <v>0</v>
      </c>
      <c r="BY121" s="126">
        <f t="shared" si="47"/>
        <v>0</v>
      </c>
      <c r="BZ121" s="126"/>
      <c r="CA121" s="126"/>
      <c r="CB121" s="126">
        <f t="shared" si="48"/>
        <v>0</v>
      </c>
      <c r="CC121" s="6" t="str">
        <f t="shared" si="49"/>
        <v/>
      </c>
    </row>
    <row r="122" spans="1:82" s="15" customFormat="1" ht="15" customHeight="1" x14ac:dyDescent="0.15">
      <c r="A122" s="55" t="s">
        <v>164</v>
      </c>
      <c r="B122" s="29">
        <f t="shared" si="40"/>
        <v>0</v>
      </c>
      <c r="C122" s="34"/>
      <c r="D122" s="56"/>
      <c r="E122" s="37"/>
      <c r="F122" s="37"/>
      <c r="G122" s="37"/>
      <c r="H122" s="59"/>
      <c r="I122" s="59"/>
      <c r="J122" s="59"/>
      <c r="K122" s="59"/>
      <c r="L122" s="59"/>
      <c r="M122" s="59"/>
      <c r="N122" s="59"/>
      <c r="O122" s="59"/>
      <c r="P122" s="59"/>
      <c r="Q122" s="59"/>
      <c r="R122" s="59"/>
      <c r="S122" s="59"/>
      <c r="T122" s="34"/>
      <c r="U122" s="35"/>
      <c r="V122" s="34"/>
      <c r="W122" s="35"/>
      <c r="X122" s="36">
        <f t="shared" si="38"/>
        <v>0</v>
      </c>
      <c r="Y122" s="34"/>
      <c r="Z122" s="37"/>
      <c r="AA122" s="35"/>
      <c r="AB122" s="38">
        <f t="shared" si="39"/>
        <v>0</v>
      </c>
      <c r="AC122" s="34"/>
      <c r="AD122" s="37"/>
      <c r="AE122" s="59"/>
      <c r="AF122" s="174"/>
      <c r="AG122" s="35"/>
      <c r="AH122" s="177"/>
      <c r="AI122" s="178"/>
      <c r="AJ122" s="177"/>
      <c r="AK122" s="178"/>
      <c r="AL122" s="142" t="str">
        <f t="shared" si="41"/>
        <v/>
      </c>
      <c r="AM122" s="6"/>
      <c r="AN122" s="114"/>
      <c r="AO122" s="6"/>
      <c r="AP122" s="6"/>
      <c r="AQ122" s="6"/>
      <c r="AR122" s="6"/>
      <c r="AS122" s="6"/>
      <c r="AT122" s="6"/>
      <c r="AU122" s="6"/>
      <c r="BG122" s="6"/>
      <c r="BH122" s="6"/>
      <c r="BI122" s="6"/>
      <c r="BJ122" s="6"/>
      <c r="BK122" s="6"/>
      <c r="BL122" s="6"/>
      <c r="BM122" s="6"/>
      <c r="BN122" s="6"/>
      <c r="BO122" s="6"/>
      <c r="BP122" s="6" t="str">
        <f t="shared" si="42"/>
        <v/>
      </c>
      <c r="BQ122" s="49" t="str">
        <f t="shared" si="43"/>
        <v/>
      </c>
      <c r="BR122" s="49" t="str">
        <f t="shared" si="44"/>
        <v/>
      </c>
      <c r="BS122" s="49"/>
      <c r="BT122" s="49"/>
      <c r="BU122" s="49" t="str">
        <f t="shared" si="45"/>
        <v/>
      </c>
      <c r="BX122" s="15">
        <f t="shared" si="46"/>
        <v>0</v>
      </c>
      <c r="BY122" s="126">
        <f t="shared" si="47"/>
        <v>0</v>
      </c>
      <c r="BZ122" s="126"/>
      <c r="CA122" s="126"/>
      <c r="CB122" s="126">
        <f t="shared" si="48"/>
        <v>0</v>
      </c>
      <c r="CC122" s="6" t="str">
        <f t="shared" si="49"/>
        <v/>
      </c>
    </row>
    <row r="123" spans="1:82" s="15" customFormat="1" ht="15" customHeight="1" x14ac:dyDescent="0.15">
      <c r="A123" s="55" t="s">
        <v>165</v>
      </c>
      <c r="B123" s="29">
        <f t="shared" si="40"/>
        <v>0</v>
      </c>
      <c r="C123" s="34"/>
      <c r="D123" s="56"/>
      <c r="E123" s="37"/>
      <c r="F123" s="37"/>
      <c r="G123" s="37"/>
      <c r="H123" s="59"/>
      <c r="I123" s="59"/>
      <c r="J123" s="59"/>
      <c r="K123" s="59"/>
      <c r="L123" s="59"/>
      <c r="M123" s="59"/>
      <c r="N123" s="59"/>
      <c r="O123" s="59"/>
      <c r="P123" s="59"/>
      <c r="Q123" s="59"/>
      <c r="R123" s="59"/>
      <c r="S123" s="59"/>
      <c r="T123" s="34"/>
      <c r="U123" s="35"/>
      <c r="V123" s="34"/>
      <c r="W123" s="35"/>
      <c r="X123" s="36">
        <f t="shared" si="38"/>
        <v>0</v>
      </c>
      <c r="Y123" s="34"/>
      <c r="Z123" s="37"/>
      <c r="AA123" s="35"/>
      <c r="AB123" s="38">
        <f t="shared" si="39"/>
        <v>0</v>
      </c>
      <c r="AC123" s="34"/>
      <c r="AD123" s="37"/>
      <c r="AE123" s="59"/>
      <c r="AF123" s="174"/>
      <c r="AG123" s="35"/>
      <c r="AH123" s="177"/>
      <c r="AI123" s="178"/>
      <c r="AJ123" s="177"/>
      <c r="AK123" s="178"/>
      <c r="AL123" s="142" t="str">
        <f t="shared" si="41"/>
        <v/>
      </c>
      <c r="AM123" s="6"/>
      <c r="AN123" s="114"/>
      <c r="AO123" s="6"/>
      <c r="AP123" s="6"/>
      <c r="AQ123" s="6"/>
      <c r="AR123" s="6"/>
      <c r="AS123" s="6"/>
      <c r="AT123" s="6"/>
      <c r="AU123" s="6"/>
      <c r="BG123" s="6"/>
      <c r="BH123" s="6"/>
      <c r="BI123" s="6"/>
      <c r="BJ123" s="6"/>
      <c r="BK123" s="6"/>
      <c r="BL123" s="6"/>
      <c r="BM123" s="6"/>
      <c r="BN123" s="6"/>
      <c r="BO123" s="6"/>
      <c r="BP123" s="6" t="str">
        <f t="shared" si="42"/>
        <v/>
      </c>
      <c r="BQ123" s="49" t="str">
        <f t="shared" si="43"/>
        <v/>
      </c>
      <c r="BR123" s="49" t="str">
        <f t="shared" si="44"/>
        <v/>
      </c>
      <c r="BS123" s="49"/>
      <c r="BT123" s="49"/>
      <c r="BU123" s="49" t="str">
        <f t="shared" si="45"/>
        <v/>
      </c>
      <c r="BX123" s="15">
        <f t="shared" si="46"/>
        <v>0</v>
      </c>
      <c r="BY123" s="126">
        <f t="shared" si="47"/>
        <v>0</v>
      </c>
      <c r="BZ123" s="126"/>
      <c r="CA123" s="126"/>
      <c r="CB123" s="126">
        <f t="shared" si="48"/>
        <v>0</v>
      </c>
      <c r="CC123" s="6" t="str">
        <f t="shared" si="49"/>
        <v/>
      </c>
    </row>
    <row r="124" spans="1:82" s="15" customFormat="1" ht="15" customHeight="1" x14ac:dyDescent="0.15">
      <c r="A124" s="80" t="s">
        <v>166</v>
      </c>
      <c r="B124" s="81">
        <f t="shared" si="40"/>
        <v>0</v>
      </c>
      <c r="C124" s="82"/>
      <c r="D124" s="83"/>
      <c r="E124" s="84"/>
      <c r="F124" s="84"/>
      <c r="G124" s="84"/>
      <c r="H124" s="85"/>
      <c r="I124" s="85"/>
      <c r="J124" s="85"/>
      <c r="K124" s="85"/>
      <c r="L124" s="85"/>
      <c r="M124" s="85"/>
      <c r="N124" s="85"/>
      <c r="O124" s="85"/>
      <c r="P124" s="85"/>
      <c r="Q124" s="85"/>
      <c r="R124" s="85"/>
      <c r="S124" s="85"/>
      <c r="T124" s="82"/>
      <c r="U124" s="78"/>
      <c r="V124" s="86"/>
      <c r="W124" s="87"/>
      <c r="X124" s="88">
        <f t="shared" si="38"/>
        <v>0</v>
      </c>
      <c r="Y124" s="82"/>
      <c r="Z124" s="84"/>
      <c r="AA124" s="78"/>
      <c r="AB124" s="89">
        <f t="shared" si="39"/>
        <v>0</v>
      </c>
      <c r="AC124" s="82"/>
      <c r="AD124" s="84"/>
      <c r="AE124" s="85"/>
      <c r="AF124" s="174"/>
      <c r="AG124" s="35"/>
      <c r="AH124" s="177"/>
      <c r="AI124" s="178"/>
      <c r="AJ124" s="177"/>
      <c r="AK124" s="178"/>
      <c r="AL124" s="142" t="str">
        <f t="shared" si="41"/>
        <v/>
      </c>
      <c r="AM124" s="6"/>
      <c r="AN124" s="114"/>
      <c r="AO124" s="6"/>
      <c r="AP124" s="6"/>
      <c r="AQ124" s="6"/>
      <c r="AR124" s="6"/>
      <c r="AS124" s="6"/>
      <c r="AT124" s="6"/>
      <c r="AU124" s="6"/>
      <c r="BG124" s="6"/>
      <c r="BH124" s="6"/>
      <c r="BI124" s="6"/>
      <c r="BJ124" s="6"/>
      <c r="BK124" s="6"/>
      <c r="BL124" s="6"/>
      <c r="BM124" s="6"/>
      <c r="BN124" s="6"/>
      <c r="BO124" s="6"/>
      <c r="BP124" s="6" t="str">
        <f t="shared" si="42"/>
        <v/>
      </c>
      <c r="BQ124" s="49" t="str">
        <f t="shared" si="43"/>
        <v/>
      </c>
      <c r="BR124" s="49" t="str">
        <f t="shared" si="44"/>
        <v/>
      </c>
      <c r="BS124" s="49"/>
      <c r="BT124" s="49"/>
      <c r="BU124" s="49" t="str">
        <f t="shared" si="45"/>
        <v/>
      </c>
      <c r="BX124" s="15">
        <f t="shared" si="46"/>
        <v>0</v>
      </c>
      <c r="BY124" s="126">
        <f t="shared" si="47"/>
        <v>0</v>
      </c>
      <c r="BZ124" s="126"/>
      <c r="CA124" s="126"/>
      <c r="CB124" s="126">
        <f t="shared" si="48"/>
        <v>0</v>
      </c>
      <c r="CC124" s="6" t="str">
        <f t="shared" si="49"/>
        <v/>
      </c>
    </row>
    <row r="125" spans="1:82" s="15" customFormat="1" ht="15" customHeight="1" x14ac:dyDescent="0.15">
      <c r="A125" s="219" t="s">
        <v>51</v>
      </c>
      <c r="B125" s="99">
        <f>SUM(B117:B124)</f>
        <v>33</v>
      </c>
      <c r="C125" s="100">
        <f>SUM(C117:C124)</f>
        <v>0</v>
      </c>
      <c r="D125" s="101">
        <f t="shared" ref="D125:AI125" si="50">SUM(D117:D124)</f>
        <v>3</v>
      </c>
      <c r="E125" s="102">
        <f t="shared" si="50"/>
        <v>9</v>
      </c>
      <c r="F125" s="103">
        <f t="shared" si="50"/>
        <v>1</v>
      </c>
      <c r="G125" s="104">
        <f t="shared" si="50"/>
        <v>0</v>
      </c>
      <c r="H125" s="104">
        <f t="shared" si="50"/>
        <v>0</v>
      </c>
      <c r="I125" s="104">
        <f t="shared" si="50"/>
        <v>0</v>
      </c>
      <c r="J125" s="104">
        <f t="shared" si="50"/>
        <v>0</v>
      </c>
      <c r="K125" s="104">
        <f t="shared" si="50"/>
        <v>0</v>
      </c>
      <c r="L125" s="104">
        <f t="shared" si="50"/>
        <v>0</v>
      </c>
      <c r="M125" s="104">
        <f t="shared" si="50"/>
        <v>5</v>
      </c>
      <c r="N125" s="104">
        <f t="shared" si="50"/>
        <v>1</v>
      </c>
      <c r="O125" s="104">
        <f t="shared" si="50"/>
        <v>2</v>
      </c>
      <c r="P125" s="104">
        <f t="shared" si="50"/>
        <v>8</v>
      </c>
      <c r="Q125" s="104">
        <f t="shared" si="50"/>
        <v>1</v>
      </c>
      <c r="R125" s="104">
        <f t="shared" si="50"/>
        <v>2</v>
      </c>
      <c r="S125" s="104">
        <f t="shared" si="50"/>
        <v>1</v>
      </c>
      <c r="T125" s="105">
        <f t="shared" si="50"/>
        <v>12</v>
      </c>
      <c r="U125" s="106">
        <f t="shared" si="50"/>
        <v>21</v>
      </c>
      <c r="V125" s="105">
        <f t="shared" si="50"/>
        <v>24</v>
      </c>
      <c r="W125" s="106">
        <f t="shared" si="50"/>
        <v>9</v>
      </c>
      <c r="X125" s="105">
        <f t="shared" si="50"/>
        <v>12</v>
      </c>
      <c r="Y125" s="105">
        <f t="shared" si="50"/>
        <v>0</v>
      </c>
      <c r="Z125" s="102">
        <f t="shared" si="50"/>
        <v>12</v>
      </c>
      <c r="AA125" s="101">
        <f t="shared" si="50"/>
        <v>0</v>
      </c>
      <c r="AB125" s="100">
        <f t="shared" si="50"/>
        <v>21</v>
      </c>
      <c r="AC125" s="105">
        <f t="shared" si="50"/>
        <v>0</v>
      </c>
      <c r="AD125" s="102">
        <f t="shared" si="50"/>
        <v>21</v>
      </c>
      <c r="AE125" s="101">
        <f t="shared" si="50"/>
        <v>0</v>
      </c>
      <c r="AF125" s="179">
        <f t="shared" si="50"/>
        <v>0</v>
      </c>
      <c r="AG125" s="106">
        <f t="shared" si="50"/>
        <v>0</v>
      </c>
      <c r="AH125" s="100">
        <f t="shared" si="50"/>
        <v>0</v>
      </c>
      <c r="AI125" s="106">
        <f t="shared" si="50"/>
        <v>0</v>
      </c>
      <c r="AJ125" s="100">
        <f>SUM(AJ117:AJ124)</f>
        <v>12</v>
      </c>
      <c r="AK125" s="106">
        <f>SUM(AK117:AK124)</f>
        <v>21</v>
      </c>
      <c r="AL125" s="142" t="str">
        <f t="shared" si="41"/>
        <v/>
      </c>
      <c r="AM125" s="6"/>
      <c r="AN125" s="114"/>
      <c r="AO125" s="6"/>
      <c r="AP125" s="6"/>
      <c r="AQ125" s="6"/>
      <c r="AR125" s="6"/>
      <c r="AS125" s="6"/>
      <c r="AT125" s="6"/>
      <c r="AU125" s="6"/>
      <c r="BG125" s="6"/>
      <c r="BH125" s="6"/>
      <c r="BI125" s="6"/>
      <c r="BJ125" s="6"/>
      <c r="BK125" s="6"/>
      <c r="BL125" s="6"/>
      <c r="BM125" s="6"/>
      <c r="BN125" s="6"/>
      <c r="BO125" s="6"/>
      <c r="BP125" s="6" t="str">
        <f t="shared" si="42"/>
        <v/>
      </c>
      <c r="BQ125" s="49" t="str">
        <f t="shared" si="43"/>
        <v/>
      </c>
      <c r="BR125" s="49" t="str">
        <f t="shared" si="44"/>
        <v/>
      </c>
      <c r="BS125" s="49"/>
      <c r="BT125" s="49"/>
      <c r="BU125" s="49" t="str">
        <f t="shared" si="45"/>
        <v/>
      </c>
      <c r="BX125" s="15">
        <f t="shared" si="46"/>
        <v>0</v>
      </c>
      <c r="BY125" s="126">
        <f t="shared" si="47"/>
        <v>0</v>
      </c>
      <c r="BZ125" s="126"/>
      <c r="CA125" s="126"/>
      <c r="CB125" s="126">
        <f t="shared" si="48"/>
        <v>0</v>
      </c>
      <c r="CC125" s="6">
        <f t="shared" si="49"/>
        <v>0</v>
      </c>
    </row>
    <row r="126" spans="1:82" s="6" customFormat="1" ht="21.75" customHeight="1" x14ac:dyDescent="0.15">
      <c r="A126" s="180" t="s">
        <v>167</v>
      </c>
      <c r="X126" s="181"/>
      <c r="AD126" s="114"/>
      <c r="AE126" s="114"/>
      <c r="AH126" s="114"/>
      <c r="AK126" s="114"/>
      <c r="AP126" s="114"/>
    </row>
    <row r="127" spans="1:82" s="6" customFormat="1" ht="13.5" customHeight="1" x14ac:dyDescent="0.15">
      <c r="A127" s="180" t="s">
        <v>168</v>
      </c>
      <c r="AD127" s="114"/>
      <c r="AE127" s="114"/>
      <c r="AH127" s="114"/>
      <c r="AK127" s="114"/>
      <c r="AP127" s="114"/>
    </row>
    <row r="128" spans="1:82" s="6" customFormat="1" ht="33" customHeight="1" x14ac:dyDescent="0.25">
      <c r="A128" s="182" t="s">
        <v>169</v>
      </c>
      <c r="B128" s="12"/>
      <c r="C128" s="12"/>
      <c r="D128" s="12"/>
      <c r="E128" s="183"/>
      <c r="F128" s="183"/>
      <c r="G128" s="183"/>
      <c r="H128" s="183"/>
      <c r="AD128" s="114"/>
      <c r="AE128" s="114"/>
      <c r="AH128" s="114"/>
      <c r="AK128" s="114"/>
      <c r="AP128" s="114"/>
    </row>
    <row r="129" spans="1:77" s="6" customFormat="1" ht="10.5" customHeight="1" x14ac:dyDescent="0.15">
      <c r="A129" s="238" t="s">
        <v>8</v>
      </c>
      <c r="B129" s="241" t="s">
        <v>24</v>
      </c>
      <c r="C129" s="238" t="s">
        <v>170</v>
      </c>
      <c r="D129" s="244"/>
      <c r="E129" s="244"/>
      <c r="F129" s="244"/>
      <c r="G129" s="244"/>
      <c r="H129" s="244"/>
      <c r="I129" s="244"/>
      <c r="J129" s="244"/>
      <c r="K129" s="244"/>
      <c r="L129" s="244"/>
      <c r="M129" s="244"/>
      <c r="N129" s="244"/>
      <c r="O129" s="244"/>
      <c r="P129" s="244"/>
      <c r="Q129" s="244"/>
      <c r="R129" s="244"/>
      <c r="S129" s="245"/>
      <c r="T129" s="238" t="s">
        <v>171</v>
      </c>
      <c r="U129" s="250"/>
      <c r="V129" s="253" t="s">
        <v>172</v>
      </c>
      <c r="W129" s="245"/>
      <c r="AR129" s="114"/>
      <c r="AS129" s="114"/>
      <c r="AU129" s="114"/>
      <c r="BA129" s="114"/>
    </row>
    <row r="130" spans="1:77" s="6" customFormat="1" x14ac:dyDescent="0.15">
      <c r="A130" s="239"/>
      <c r="B130" s="242"/>
      <c r="C130" s="239"/>
      <c r="D130" s="246"/>
      <c r="E130" s="246"/>
      <c r="F130" s="246"/>
      <c r="G130" s="246"/>
      <c r="H130" s="246"/>
      <c r="I130" s="246"/>
      <c r="J130" s="246"/>
      <c r="K130" s="246"/>
      <c r="L130" s="246"/>
      <c r="M130" s="246"/>
      <c r="N130" s="246"/>
      <c r="O130" s="246"/>
      <c r="P130" s="246"/>
      <c r="Q130" s="246"/>
      <c r="R130" s="246"/>
      <c r="S130" s="247"/>
      <c r="T130" s="239"/>
      <c r="U130" s="251"/>
      <c r="V130" s="254"/>
      <c r="W130" s="247"/>
      <c r="AR130" s="114"/>
      <c r="AS130" s="114"/>
      <c r="AU130" s="114"/>
      <c r="BA130" s="114"/>
    </row>
    <row r="131" spans="1:77" s="6" customFormat="1" ht="27" customHeight="1" x14ac:dyDescent="0.25">
      <c r="A131" s="239"/>
      <c r="B131" s="242"/>
      <c r="C131" s="240"/>
      <c r="D131" s="248"/>
      <c r="E131" s="248"/>
      <c r="F131" s="248"/>
      <c r="G131" s="248"/>
      <c r="H131" s="248"/>
      <c r="I131" s="248"/>
      <c r="J131" s="248"/>
      <c r="K131" s="248"/>
      <c r="L131" s="248"/>
      <c r="M131" s="248"/>
      <c r="N131" s="248"/>
      <c r="O131" s="248"/>
      <c r="P131" s="248"/>
      <c r="Q131" s="248"/>
      <c r="R131" s="248"/>
      <c r="S131" s="249"/>
      <c r="T131" s="240"/>
      <c r="U131" s="252"/>
      <c r="V131" s="255"/>
      <c r="W131" s="249"/>
      <c r="Y131" s="184"/>
      <c r="AR131" s="114"/>
      <c r="AS131" s="114"/>
      <c r="AU131" s="114"/>
      <c r="BA131" s="114"/>
    </row>
    <row r="132" spans="1:77" s="6" customFormat="1" ht="27" customHeight="1" x14ac:dyDescent="0.15">
      <c r="A132" s="240"/>
      <c r="B132" s="243"/>
      <c r="C132" s="17" t="s">
        <v>31</v>
      </c>
      <c r="D132" s="185" t="s">
        <v>32</v>
      </c>
      <c r="E132" s="19" t="s">
        <v>33</v>
      </c>
      <c r="F132" s="19" t="s">
        <v>34</v>
      </c>
      <c r="G132" s="19" t="s">
        <v>35</v>
      </c>
      <c r="H132" s="20" t="s">
        <v>36</v>
      </c>
      <c r="I132" s="20" t="s">
        <v>37</v>
      </c>
      <c r="J132" s="20" t="s">
        <v>38</v>
      </c>
      <c r="K132" s="20" t="s">
        <v>39</v>
      </c>
      <c r="L132" s="20" t="s">
        <v>40</v>
      </c>
      <c r="M132" s="20" t="s">
        <v>41</v>
      </c>
      <c r="N132" s="20" t="s">
        <v>42</v>
      </c>
      <c r="O132" s="20" t="s">
        <v>43</v>
      </c>
      <c r="P132" s="20" t="s">
        <v>44</v>
      </c>
      <c r="Q132" s="20" t="s">
        <v>45</v>
      </c>
      <c r="R132" s="20" t="s">
        <v>46</v>
      </c>
      <c r="S132" s="21" t="s">
        <v>47</v>
      </c>
      <c r="T132" s="17" t="s">
        <v>49</v>
      </c>
      <c r="U132" s="186" t="s">
        <v>50</v>
      </c>
      <c r="V132" s="187" t="s">
        <v>22</v>
      </c>
      <c r="W132" s="22" t="s">
        <v>23</v>
      </c>
      <c r="AR132" s="114"/>
      <c r="AS132" s="114"/>
      <c r="AU132" s="114"/>
      <c r="BA132" s="114"/>
    </row>
    <row r="133" spans="1:77" s="6" customFormat="1" ht="13.5" customHeight="1" x14ac:dyDescent="0.15">
      <c r="A133" s="28" t="s">
        <v>57</v>
      </c>
      <c r="B133" s="29">
        <f t="shared" ref="B133:B174" si="51">SUM(C133:S133)</f>
        <v>0</v>
      </c>
      <c r="C133" s="34"/>
      <c r="D133" s="32"/>
      <c r="E133" s="37"/>
      <c r="F133" s="32"/>
      <c r="G133" s="37"/>
      <c r="H133" s="32"/>
      <c r="I133" s="37"/>
      <c r="J133" s="32"/>
      <c r="K133" s="37"/>
      <c r="L133" s="32"/>
      <c r="M133" s="37"/>
      <c r="N133" s="32"/>
      <c r="O133" s="37"/>
      <c r="P133" s="32"/>
      <c r="Q133" s="37"/>
      <c r="R133" s="32"/>
      <c r="S133" s="35"/>
      <c r="T133" s="188"/>
      <c r="U133" s="189"/>
      <c r="V133" s="40"/>
      <c r="W133" s="189"/>
      <c r="X133" s="142" t="str">
        <f>+BQ133</f>
        <v/>
      </c>
      <c r="AR133" s="114"/>
      <c r="AS133" s="114"/>
      <c r="AU133" s="114"/>
      <c r="BA133" s="114"/>
      <c r="BQ133" s="49" t="str">
        <f>IF($B133&lt;&gt;($T133+$U133)," El número de consultas según sexo NO puede ser diferente al Total.","")</f>
        <v/>
      </c>
      <c r="BY133" s="126">
        <f>IF($B133&lt;&gt;($T133+$U133),1,0)</f>
        <v>0</v>
      </c>
    </row>
    <row r="134" spans="1:77" s="6" customFormat="1" ht="13.5" customHeight="1" x14ac:dyDescent="0.15">
      <c r="A134" s="55" t="s">
        <v>58</v>
      </c>
      <c r="B134" s="29">
        <f t="shared" si="51"/>
        <v>0</v>
      </c>
      <c r="C134" s="34"/>
      <c r="D134" s="37"/>
      <c r="E134" s="37"/>
      <c r="F134" s="37"/>
      <c r="G134" s="37"/>
      <c r="H134" s="37"/>
      <c r="I134" s="37"/>
      <c r="J134" s="37"/>
      <c r="K134" s="37"/>
      <c r="L134" s="37"/>
      <c r="M134" s="37"/>
      <c r="N134" s="37"/>
      <c r="O134" s="37"/>
      <c r="P134" s="37"/>
      <c r="Q134" s="37"/>
      <c r="R134" s="37"/>
      <c r="S134" s="35"/>
      <c r="T134" s="40"/>
      <c r="U134" s="190"/>
      <c r="V134" s="40"/>
      <c r="W134" s="190"/>
      <c r="X134" s="142" t="str">
        <f t="shared" ref="X134:X175" si="52">+BQ134</f>
        <v/>
      </c>
      <c r="AR134" s="114"/>
      <c r="AS134" s="114"/>
      <c r="AU134" s="114"/>
      <c r="BA134" s="114"/>
      <c r="BQ134" s="49" t="str">
        <f t="shared" ref="BQ134:BQ175" si="53">IF($B134&lt;&gt;($T134+$U134)," El número de consultas según sexo NO puede ser diferente al Total.","")</f>
        <v/>
      </c>
      <c r="BY134" s="126">
        <f t="shared" ref="BY134:BY175" si="54">IF($B134&lt;&gt;($T134+$U134),1,0)</f>
        <v>0</v>
      </c>
    </row>
    <row r="135" spans="1:77" s="6" customFormat="1" ht="13.5" customHeight="1" x14ac:dyDescent="0.15">
      <c r="A135" s="55" t="s">
        <v>60</v>
      </c>
      <c r="B135" s="29">
        <f t="shared" si="51"/>
        <v>0</v>
      </c>
      <c r="C135" s="34"/>
      <c r="D135" s="37"/>
      <c r="E135" s="37"/>
      <c r="F135" s="37"/>
      <c r="G135" s="37"/>
      <c r="H135" s="37"/>
      <c r="I135" s="37"/>
      <c r="J135" s="37"/>
      <c r="K135" s="37"/>
      <c r="L135" s="37"/>
      <c r="M135" s="37"/>
      <c r="N135" s="37"/>
      <c r="O135" s="37"/>
      <c r="P135" s="37"/>
      <c r="Q135" s="37"/>
      <c r="R135" s="37"/>
      <c r="S135" s="35"/>
      <c r="T135" s="40"/>
      <c r="U135" s="190"/>
      <c r="V135" s="40"/>
      <c r="W135" s="190"/>
      <c r="X135" s="142" t="str">
        <f t="shared" si="52"/>
        <v/>
      </c>
      <c r="AR135" s="114"/>
      <c r="AS135" s="114"/>
      <c r="AU135" s="114"/>
      <c r="BA135" s="114"/>
      <c r="BQ135" s="49" t="str">
        <f t="shared" si="53"/>
        <v/>
      </c>
      <c r="BY135" s="126">
        <f t="shared" si="54"/>
        <v>0</v>
      </c>
    </row>
    <row r="136" spans="1:77" s="6" customFormat="1" ht="13.5" customHeight="1" x14ac:dyDescent="0.15">
      <c r="A136" s="55" t="s">
        <v>61</v>
      </c>
      <c r="B136" s="29">
        <f t="shared" si="51"/>
        <v>0</v>
      </c>
      <c r="C136" s="34"/>
      <c r="D136" s="37"/>
      <c r="E136" s="37"/>
      <c r="F136" s="37"/>
      <c r="G136" s="37"/>
      <c r="H136" s="37"/>
      <c r="I136" s="37"/>
      <c r="J136" s="37"/>
      <c r="K136" s="37"/>
      <c r="L136" s="37"/>
      <c r="M136" s="37"/>
      <c r="N136" s="37"/>
      <c r="O136" s="37"/>
      <c r="P136" s="37"/>
      <c r="Q136" s="37"/>
      <c r="R136" s="37"/>
      <c r="S136" s="35"/>
      <c r="T136" s="40"/>
      <c r="U136" s="190"/>
      <c r="V136" s="40"/>
      <c r="W136" s="190"/>
      <c r="X136" s="142" t="str">
        <f t="shared" si="52"/>
        <v/>
      </c>
      <c r="AR136" s="114"/>
      <c r="AS136" s="114"/>
      <c r="AU136" s="114"/>
      <c r="BA136" s="114"/>
      <c r="BQ136" s="49" t="str">
        <f t="shared" si="53"/>
        <v/>
      </c>
      <c r="BY136" s="126">
        <f t="shared" si="54"/>
        <v>0</v>
      </c>
    </row>
    <row r="137" spans="1:77" s="6" customFormat="1" ht="13.5" customHeight="1" x14ac:dyDescent="0.15">
      <c r="A137" s="55" t="s">
        <v>62</v>
      </c>
      <c r="B137" s="29">
        <f t="shared" si="51"/>
        <v>0</v>
      </c>
      <c r="C137" s="34"/>
      <c r="D137" s="37"/>
      <c r="E137" s="37"/>
      <c r="F137" s="37"/>
      <c r="G137" s="37"/>
      <c r="H137" s="37"/>
      <c r="I137" s="37"/>
      <c r="J137" s="37"/>
      <c r="K137" s="37"/>
      <c r="L137" s="37"/>
      <c r="M137" s="37"/>
      <c r="N137" s="37"/>
      <c r="O137" s="37"/>
      <c r="P137" s="37"/>
      <c r="Q137" s="37"/>
      <c r="R137" s="37"/>
      <c r="S137" s="35"/>
      <c r="T137" s="40"/>
      <c r="U137" s="190"/>
      <c r="V137" s="40"/>
      <c r="W137" s="190"/>
      <c r="X137" s="142" t="str">
        <f t="shared" si="52"/>
        <v/>
      </c>
      <c r="AR137" s="114"/>
      <c r="AS137" s="114"/>
      <c r="AU137" s="114"/>
      <c r="BA137" s="114"/>
      <c r="BQ137" s="49" t="str">
        <f t="shared" si="53"/>
        <v/>
      </c>
      <c r="BY137" s="126">
        <f t="shared" si="54"/>
        <v>0</v>
      </c>
    </row>
    <row r="138" spans="1:77" s="6" customFormat="1" ht="13.5" customHeight="1" x14ac:dyDescent="0.15">
      <c r="A138" s="55" t="s">
        <v>63</v>
      </c>
      <c r="B138" s="29">
        <f t="shared" si="51"/>
        <v>0</v>
      </c>
      <c r="C138" s="34"/>
      <c r="D138" s="37"/>
      <c r="E138" s="37"/>
      <c r="F138" s="37"/>
      <c r="G138" s="37"/>
      <c r="H138" s="37"/>
      <c r="I138" s="37"/>
      <c r="J138" s="37"/>
      <c r="K138" s="37"/>
      <c r="L138" s="37"/>
      <c r="M138" s="37"/>
      <c r="N138" s="37"/>
      <c r="O138" s="37"/>
      <c r="P138" s="37"/>
      <c r="Q138" s="37"/>
      <c r="R138" s="37"/>
      <c r="S138" s="35"/>
      <c r="T138" s="40"/>
      <c r="U138" s="190"/>
      <c r="V138" s="40"/>
      <c r="W138" s="190"/>
      <c r="X138" s="142" t="str">
        <f t="shared" si="52"/>
        <v/>
      </c>
      <c r="AR138" s="114"/>
      <c r="AS138" s="114"/>
      <c r="AU138" s="114"/>
      <c r="BA138" s="114"/>
      <c r="BQ138" s="49" t="str">
        <f t="shared" si="53"/>
        <v/>
      </c>
      <c r="BY138" s="126">
        <f t="shared" si="54"/>
        <v>0</v>
      </c>
    </row>
    <row r="139" spans="1:77" s="6" customFormat="1" ht="13.5" customHeight="1" x14ac:dyDescent="0.15">
      <c r="A139" s="55" t="s">
        <v>67</v>
      </c>
      <c r="B139" s="29">
        <f t="shared" si="51"/>
        <v>0</v>
      </c>
      <c r="C139" s="34"/>
      <c r="D139" s="37"/>
      <c r="E139" s="37"/>
      <c r="F139" s="37"/>
      <c r="G139" s="37"/>
      <c r="H139" s="37"/>
      <c r="I139" s="37"/>
      <c r="J139" s="37"/>
      <c r="K139" s="37"/>
      <c r="L139" s="37"/>
      <c r="M139" s="37"/>
      <c r="N139" s="37"/>
      <c r="O139" s="37"/>
      <c r="P139" s="37"/>
      <c r="Q139" s="37"/>
      <c r="R139" s="37"/>
      <c r="S139" s="35"/>
      <c r="T139" s="40"/>
      <c r="U139" s="190"/>
      <c r="V139" s="40"/>
      <c r="W139" s="190"/>
      <c r="X139" s="142" t="str">
        <f t="shared" si="52"/>
        <v/>
      </c>
      <c r="AR139" s="114"/>
      <c r="AS139" s="114"/>
      <c r="AU139" s="114"/>
      <c r="BA139" s="114"/>
      <c r="BQ139" s="49" t="str">
        <f t="shared" si="53"/>
        <v/>
      </c>
      <c r="BY139" s="126">
        <f t="shared" si="54"/>
        <v>0</v>
      </c>
    </row>
    <row r="140" spans="1:77" s="6" customFormat="1" ht="13.5" customHeight="1" x14ac:dyDescent="0.15">
      <c r="A140" s="55" t="s">
        <v>68</v>
      </c>
      <c r="B140" s="29">
        <f t="shared" si="51"/>
        <v>0</v>
      </c>
      <c r="C140" s="34"/>
      <c r="D140" s="37"/>
      <c r="E140" s="37"/>
      <c r="F140" s="37"/>
      <c r="G140" s="37"/>
      <c r="H140" s="37"/>
      <c r="I140" s="37"/>
      <c r="J140" s="37"/>
      <c r="K140" s="37"/>
      <c r="L140" s="37"/>
      <c r="M140" s="37"/>
      <c r="N140" s="37"/>
      <c r="O140" s="37"/>
      <c r="P140" s="37"/>
      <c r="Q140" s="37"/>
      <c r="R140" s="37"/>
      <c r="S140" s="35"/>
      <c r="T140" s="40"/>
      <c r="U140" s="190"/>
      <c r="V140" s="40"/>
      <c r="W140" s="190"/>
      <c r="X140" s="142" t="str">
        <f t="shared" si="52"/>
        <v/>
      </c>
      <c r="AR140" s="114"/>
      <c r="AS140" s="114"/>
      <c r="AU140" s="114"/>
      <c r="BA140" s="114"/>
      <c r="BQ140" s="49" t="str">
        <f t="shared" si="53"/>
        <v/>
      </c>
      <c r="BY140" s="126">
        <f t="shared" si="54"/>
        <v>0</v>
      </c>
    </row>
    <row r="141" spans="1:77" s="6" customFormat="1" ht="13.5" customHeight="1" x14ac:dyDescent="0.15">
      <c r="A141" s="55" t="s">
        <v>69</v>
      </c>
      <c r="B141" s="29">
        <f t="shared" si="51"/>
        <v>0</v>
      </c>
      <c r="C141" s="34"/>
      <c r="D141" s="37"/>
      <c r="E141" s="37"/>
      <c r="F141" s="37"/>
      <c r="G141" s="37"/>
      <c r="H141" s="37"/>
      <c r="I141" s="37"/>
      <c r="J141" s="37"/>
      <c r="K141" s="37"/>
      <c r="L141" s="37"/>
      <c r="M141" s="37"/>
      <c r="N141" s="37"/>
      <c r="O141" s="37"/>
      <c r="P141" s="37"/>
      <c r="Q141" s="37"/>
      <c r="R141" s="37"/>
      <c r="S141" s="35"/>
      <c r="T141" s="40"/>
      <c r="U141" s="190"/>
      <c r="V141" s="40"/>
      <c r="W141" s="190"/>
      <c r="X141" s="142" t="str">
        <f t="shared" si="52"/>
        <v/>
      </c>
      <c r="AR141" s="114"/>
      <c r="AS141" s="114"/>
      <c r="AU141" s="114"/>
      <c r="BA141" s="114"/>
      <c r="BQ141" s="49" t="str">
        <f t="shared" si="53"/>
        <v/>
      </c>
      <c r="BY141" s="126">
        <f t="shared" si="54"/>
        <v>0</v>
      </c>
    </row>
    <row r="142" spans="1:77" s="6" customFormat="1" ht="13.5" customHeight="1" x14ac:dyDescent="0.15">
      <c r="A142" s="55" t="s">
        <v>70</v>
      </c>
      <c r="B142" s="29">
        <f t="shared" si="51"/>
        <v>0</v>
      </c>
      <c r="C142" s="34"/>
      <c r="D142" s="37"/>
      <c r="E142" s="37"/>
      <c r="F142" s="37"/>
      <c r="G142" s="37"/>
      <c r="H142" s="37"/>
      <c r="I142" s="37"/>
      <c r="J142" s="37"/>
      <c r="K142" s="37"/>
      <c r="L142" s="37"/>
      <c r="M142" s="37"/>
      <c r="N142" s="37"/>
      <c r="O142" s="37"/>
      <c r="P142" s="37"/>
      <c r="Q142" s="37"/>
      <c r="R142" s="37"/>
      <c r="S142" s="35"/>
      <c r="T142" s="40"/>
      <c r="U142" s="190"/>
      <c r="V142" s="40"/>
      <c r="W142" s="190"/>
      <c r="X142" s="142" t="str">
        <f t="shared" si="52"/>
        <v/>
      </c>
      <c r="AR142" s="114"/>
      <c r="AS142" s="114"/>
      <c r="AU142" s="114"/>
      <c r="BA142" s="114"/>
      <c r="BQ142" s="49" t="str">
        <f t="shared" si="53"/>
        <v/>
      </c>
      <c r="BY142" s="126">
        <f t="shared" si="54"/>
        <v>0</v>
      </c>
    </row>
    <row r="143" spans="1:77" s="6" customFormat="1" ht="21" x14ac:dyDescent="0.15">
      <c r="A143" s="74" t="s">
        <v>71</v>
      </c>
      <c r="B143" s="29">
        <f t="shared" si="51"/>
        <v>0</v>
      </c>
      <c r="C143" s="34"/>
      <c r="D143" s="37"/>
      <c r="E143" s="37"/>
      <c r="F143" s="37"/>
      <c r="G143" s="37"/>
      <c r="H143" s="37"/>
      <c r="I143" s="37"/>
      <c r="J143" s="37"/>
      <c r="K143" s="37"/>
      <c r="L143" s="37"/>
      <c r="M143" s="37"/>
      <c r="N143" s="37"/>
      <c r="O143" s="37"/>
      <c r="P143" s="37"/>
      <c r="Q143" s="37"/>
      <c r="R143" s="37"/>
      <c r="S143" s="35"/>
      <c r="T143" s="40"/>
      <c r="U143" s="190"/>
      <c r="V143" s="40"/>
      <c r="W143" s="190"/>
      <c r="X143" s="142" t="str">
        <f t="shared" si="52"/>
        <v/>
      </c>
      <c r="AR143" s="114"/>
      <c r="AS143" s="114"/>
      <c r="AU143" s="114"/>
      <c r="BA143" s="114"/>
      <c r="BQ143" s="49" t="str">
        <f t="shared" si="53"/>
        <v/>
      </c>
      <c r="BY143" s="126">
        <f t="shared" si="54"/>
        <v>0</v>
      </c>
    </row>
    <row r="144" spans="1:77" s="6" customFormat="1" ht="16.5" customHeight="1" x14ac:dyDescent="0.15">
      <c r="A144" s="55" t="s">
        <v>72</v>
      </c>
      <c r="B144" s="29">
        <f t="shared" si="51"/>
        <v>0</v>
      </c>
      <c r="C144" s="34"/>
      <c r="D144" s="37"/>
      <c r="E144" s="37"/>
      <c r="F144" s="37"/>
      <c r="G144" s="37"/>
      <c r="H144" s="37"/>
      <c r="I144" s="37"/>
      <c r="J144" s="37"/>
      <c r="K144" s="37"/>
      <c r="L144" s="37"/>
      <c r="M144" s="37"/>
      <c r="N144" s="37"/>
      <c r="O144" s="37"/>
      <c r="P144" s="37"/>
      <c r="Q144" s="37"/>
      <c r="R144" s="37"/>
      <c r="S144" s="35"/>
      <c r="T144" s="40"/>
      <c r="U144" s="190"/>
      <c r="V144" s="40"/>
      <c r="W144" s="190"/>
      <c r="X144" s="142" t="str">
        <f t="shared" si="52"/>
        <v/>
      </c>
      <c r="AR144" s="114"/>
      <c r="AS144" s="114"/>
      <c r="AU144" s="114"/>
      <c r="BA144" s="114"/>
      <c r="BQ144" s="49" t="str">
        <f t="shared" si="53"/>
        <v/>
      </c>
      <c r="BY144" s="126">
        <f t="shared" si="54"/>
        <v>0</v>
      </c>
    </row>
    <row r="145" spans="1:77" s="6" customFormat="1" ht="14.25" customHeight="1" x14ac:dyDescent="0.15">
      <c r="A145" s="55" t="s">
        <v>73</v>
      </c>
      <c r="B145" s="29">
        <f t="shared" si="51"/>
        <v>0</v>
      </c>
      <c r="C145" s="69"/>
      <c r="D145" s="66"/>
      <c r="E145" s="66"/>
      <c r="F145" s="66"/>
      <c r="G145" s="66"/>
      <c r="H145" s="66"/>
      <c r="I145" s="66"/>
      <c r="J145" s="66"/>
      <c r="K145" s="66"/>
      <c r="L145" s="66"/>
      <c r="M145" s="66"/>
      <c r="N145" s="66"/>
      <c r="O145" s="37"/>
      <c r="P145" s="37"/>
      <c r="Q145" s="37"/>
      <c r="R145" s="37"/>
      <c r="S145" s="35"/>
      <c r="T145" s="40"/>
      <c r="U145" s="190"/>
      <c r="V145" s="76"/>
      <c r="W145" s="190"/>
      <c r="X145" s="142" t="str">
        <f t="shared" si="52"/>
        <v/>
      </c>
      <c r="AR145" s="114"/>
      <c r="AS145" s="114"/>
      <c r="AU145" s="114"/>
      <c r="BA145" s="114"/>
      <c r="BQ145" s="49" t="str">
        <f t="shared" si="53"/>
        <v/>
      </c>
      <c r="BY145" s="126">
        <f t="shared" si="54"/>
        <v>0</v>
      </c>
    </row>
    <row r="146" spans="1:77" s="6" customFormat="1" ht="16.5" customHeight="1" x14ac:dyDescent="0.15">
      <c r="A146" s="191" t="s">
        <v>74</v>
      </c>
      <c r="B146" s="29">
        <f t="shared" si="51"/>
        <v>0</v>
      </c>
      <c r="C146" s="34"/>
      <c r="D146" s="37"/>
      <c r="E146" s="37"/>
      <c r="F146" s="37"/>
      <c r="G146" s="37"/>
      <c r="H146" s="37"/>
      <c r="I146" s="37"/>
      <c r="J146" s="37"/>
      <c r="K146" s="37"/>
      <c r="L146" s="37"/>
      <c r="M146" s="37"/>
      <c r="N146" s="37"/>
      <c r="O146" s="37"/>
      <c r="P146" s="37"/>
      <c r="Q146" s="37"/>
      <c r="R146" s="37"/>
      <c r="S146" s="35"/>
      <c r="T146" s="40"/>
      <c r="U146" s="190"/>
      <c r="V146" s="40"/>
      <c r="W146" s="190"/>
      <c r="X146" s="142" t="str">
        <f t="shared" si="52"/>
        <v/>
      </c>
      <c r="AR146" s="114"/>
      <c r="AS146" s="114"/>
      <c r="AU146" s="114"/>
      <c r="BA146" s="114"/>
      <c r="BQ146" s="49" t="str">
        <f t="shared" si="53"/>
        <v/>
      </c>
      <c r="BY146" s="126">
        <f t="shared" si="54"/>
        <v>0</v>
      </c>
    </row>
    <row r="147" spans="1:77" s="6" customFormat="1" ht="12" customHeight="1" x14ac:dyDescent="0.15">
      <c r="A147" s="55" t="s">
        <v>75</v>
      </c>
      <c r="B147" s="29">
        <f t="shared" si="51"/>
        <v>0</v>
      </c>
      <c r="C147" s="34"/>
      <c r="D147" s="37"/>
      <c r="E147" s="37"/>
      <c r="F147" s="37"/>
      <c r="G147" s="37"/>
      <c r="H147" s="37"/>
      <c r="I147" s="37"/>
      <c r="J147" s="37"/>
      <c r="K147" s="37"/>
      <c r="L147" s="37"/>
      <c r="M147" s="37"/>
      <c r="N147" s="37"/>
      <c r="O147" s="37"/>
      <c r="P147" s="37"/>
      <c r="Q147" s="37"/>
      <c r="R147" s="37"/>
      <c r="S147" s="35"/>
      <c r="T147" s="40"/>
      <c r="U147" s="190"/>
      <c r="V147" s="40"/>
      <c r="W147" s="190"/>
      <c r="X147" s="142" t="str">
        <f t="shared" si="52"/>
        <v/>
      </c>
      <c r="AR147" s="114"/>
      <c r="AS147" s="114"/>
      <c r="AU147" s="114"/>
      <c r="BA147" s="114"/>
      <c r="BQ147" s="49" t="str">
        <f t="shared" si="53"/>
        <v/>
      </c>
      <c r="BY147" s="126">
        <f t="shared" si="54"/>
        <v>0</v>
      </c>
    </row>
    <row r="148" spans="1:77" s="6" customFormat="1" ht="12" customHeight="1" x14ac:dyDescent="0.15">
      <c r="A148" s="55" t="s">
        <v>76</v>
      </c>
      <c r="B148" s="29">
        <f t="shared" si="51"/>
        <v>0</v>
      </c>
      <c r="C148" s="34"/>
      <c r="D148" s="37"/>
      <c r="E148" s="37"/>
      <c r="F148" s="37"/>
      <c r="G148" s="37"/>
      <c r="H148" s="37"/>
      <c r="I148" s="37"/>
      <c r="J148" s="37"/>
      <c r="K148" s="37"/>
      <c r="L148" s="37"/>
      <c r="M148" s="37"/>
      <c r="N148" s="37"/>
      <c r="O148" s="37"/>
      <c r="P148" s="37"/>
      <c r="Q148" s="37"/>
      <c r="R148" s="37"/>
      <c r="S148" s="35"/>
      <c r="T148" s="40"/>
      <c r="U148" s="190"/>
      <c r="V148" s="40"/>
      <c r="W148" s="190"/>
      <c r="X148" s="142" t="str">
        <f t="shared" si="52"/>
        <v/>
      </c>
      <c r="AR148" s="114"/>
      <c r="AS148" s="114"/>
      <c r="AU148" s="114"/>
      <c r="BA148" s="114"/>
      <c r="BQ148" s="49" t="str">
        <f t="shared" si="53"/>
        <v/>
      </c>
      <c r="BY148" s="126">
        <f t="shared" si="54"/>
        <v>0</v>
      </c>
    </row>
    <row r="149" spans="1:77" s="6" customFormat="1" ht="12" customHeight="1" x14ac:dyDescent="0.15">
      <c r="A149" s="55" t="s">
        <v>77</v>
      </c>
      <c r="B149" s="29">
        <f t="shared" si="51"/>
        <v>0</v>
      </c>
      <c r="C149" s="34"/>
      <c r="D149" s="37"/>
      <c r="E149" s="37"/>
      <c r="F149" s="37"/>
      <c r="G149" s="37"/>
      <c r="H149" s="37"/>
      <c r="I149" s="37"/>
      <c r="J149" s="37"/>
      <c r="K149" s="37"/>
      <c r="L149" s="37"/>
      <c r="M149" s="37"/>
      <c r="N149" s="37"/>
      <c r="O149" s="37"/>
      <c r="P149" s="37"/>
      <c r="Q149" s="37"/>
      <c r="R149" s="37"/>
      <c r="S149" s="35"/>
      <c r="T149" s="40"/>
      <c r="U149" s="190"/>
      <c r="V149" s="40"/>
      <c r="W149" s="190"/>
      <c r="X149" s="142" t="str">
        <f t="shared" si="52"/>
        <v/>
      </c>
      <c r="AR149" s="114"/>
      <c r="AS149" s="114"/>
      <c r="AU149" s="114"/>
      <c r="BA149" s="114"/>
      <c r="BQ149" s="49" t="str">
        <f t="shared" si="53"/>
        <v/>
      </c>
      <c r="BY149" s="126">
        <f t="shared" si="54"/>
        <v>0</v>
      </c>
    </row>
    <row r="150" spans="1:77" s="6" customFormat="1" ht="12" customHeight="1" x14ac:dyDescent="0.15">
      <c r="A150" s="55" t="s">
        <v>78</v>
      </c>
      <c r="B150" s="29">
        <f t="shared" si="51"/>
        <v>0</v>
      </c>
      <c r="C150" s="34"/>
      <c r="D150" s="37"/>
      <c r="E150" s="37"/>
      <c r="F150" s="37"/>
      <c r="G150" s="37"/>
      <c r="H150" s="37"/>
      <c r="I150" s="37"/>
      <c r="J150" s="37"/>
      <c r="K150" s="37"/>
      <c r="L150" s="37"/>
      <c r="M150" s="37"/>
      <c r="N150" s="37"/>
      <c r="O150" s="37"/>
      <c r="P150" s="37"/>
      <c r="Q150" s="37"/>
      <c r="R150" s="37"/>
      <c r="S150" s="35"/>
      <c r="T150" s="40"/>
      <c r="U150" s="190"/>
      <c r="V150" s="40"/>
      <c r="W150" s="190"/>
      <c r="X150" s="142" t="str">
        <f t="shared" si="52"/>
        <v/>
      </c>
      <c r="AR150" s="114"/>
      <c r="AS150" s="114"/>
      <c r="AU150" s="114"/>
      <c r="BA150" s="114"/>
      <c r="BQ150" s="49" t="str">
        <f t="shared" si="53"/>
        <v/>
      </c>
      <c r="BY150" s="126">
        <f t="shared" si="54"/>
        <v>0</v>
      </c>
    </row>
    <row r="151" spans="1:77" s="6" customFormat="1" ht="12" customHeight="1" x14ac:dyDescent="0.15">
      <c r="A151" s="55" t="s">
        <v>79</v>
      </c>
      <c r="B151" s="29">
        <f t="shared" si="51"/>
        <v>0</v>
      </c>
      <c r="C151" s="34"/>
      <c r="D151" s="37"/>
      <c r="E151" s="37"/>
      <c r="F151" s="66"/>
      <c r="G151" s="66"/>
      <c r="H151" s="66"/>
      <c r="I151" s="66"/>
      <c r="J151" s="66"/>
      <c r="K151" s="66"/>
      <c r="L151" s="66"/>
      <c r="M151" s="66"/>
      <c r="N151" s="66"/>
      <c r="O151" s="66"/>
      <c r="P151" s="66"/>
      <c r="Q151" s="66"/>
      <c r="R151" s="66"/>
      <c r="S151" s="68"/>
      <c r="T151" s="40"/>
      <c r="U151" s="190"/>
      <c r="V151" s="40"/>
      <c r="W151" s="190"/>
      <c r="X151" s="142" t="str">
        <f t="shared" si="52"/>
        <v/>
      </c>
      <c r="AR151" s="114"/>
      <c r="AS151" s="114"/>
      <c r="AU151" s="114"/>
      <c r="BA151" s="114"/>
      <c r="BQ151" s="49" t="str">
        <f t="shared" si="53"/>
        <v/>
      </c>
      <c r="BY151" s="126">
        <f t="shared" si="54"/>
        <v>0</v>
      </c>
    </row>
    <row r="152" spans="1:77" s="6" customFormat="1" ht="12" customHeight="1" x14ac:dyDescent="0.15">
      <c r="A152" s="55" t="s">
        <v>80</v>
      </c>
      <c r="B152" s="29">
        <f t="shared" si="51"/>
        <v>0</v>
      </c>
      <c r="C152" s="69"/>
      <c r="D152" s="66"/>
      <c r="E152" s="66"/>
      <c r="F152" s="37"/>
      <c r="G152" s="37"/>
      <c r="H152" s="37"/>
      <c r="I152" s="37"/>
      <c r="J152" s="37"/>
      <c r="K152" s="37"/>
      <c r="L152" s="37"/>
      <c r="M152" s="37"/>
      <c r="N152" s="37"/>
      <c r="O152" s="37"/>
      <c r="P152" s="37"/>
      <c r="Q152" s="37"/>
      <c r="R152" s="37"/>
      <c r="S152" s="35"/>
      <c r="T152" s="40"/>
      <c r="U152" s="190"/>
      <c r="V152" s="40"/>
      <c r="W152" s="190"/>
      <c r="X152" s="142" t="str">
        <f t="shared" si="52"/>
        <v/>
      </c>
      <c r="AR152" s="114"/>
      <c r="AS152" s="114"/>
      <c r="AU152" s="114"/>
      <c r="BA152" s="114"/>
      <c r="BQ152" s="49" t="str">
        <f t="shared" si="53"/>
        <v/>
      </c>
      <c r="BY152" s="126">
        <f t="shared" si="54"/>
        <v>0</v>
      </c>
    </row>
    <row r="153" spans="1:77" s="6" customFormat="1" ht="12.75" customHeight="1" x14ac:dyDescent="0.15">
      <c r="A153" s="55" t="s">
        <v>81</v>
      </c>
      <c r="B153" s="29">
        <f t="shared" si="51"/>
        <v>0</v>
      </c>
      <c r="C153" s="34"/>
      <c r="D153" s="37"/>
      <c r="E153" s="37"/>
      <c r="F153" s="37"/>
      <c r="G153" s="37"/>
      <c r="H153" s="37"/>
      <c r="I153" s="37"/>
      <c r="J153" s="37"/>
      <c r="K153" s="37"/>
      <c r="L153" s="37"/>
      <c r="M153" s="37"/>
      <c r="N153" s="37"/>
      <c r="O153" s="37"/>
      <c r="P153" s="37"/>
      <c r="Q153" s="37"/>
      <c r="R153" s="37"/>
      <c r="S153" s="35"/>
      <c r="T153" s="40"/>
      <c r="U153" s="190"/>
      <c r="V153" s="40"/>
      <c r="W153" s="190"/>
      <c r="X153" s="142" t="str">
        <f t="shared" si="52"/>
        <v/>
      </c>
      <c r="AR153" s="114"/>
      <c r="AS153" s="114"/>
      <c r="AU153" s="114"/>
      <c r="BA153" s="114"/>
      <c r="BQ153" s="49" t="str">
        <f t="shared" si="53"/>
        <v/>
      </c>
      <c r="BY153" s="126">
        <f t="shared" si="54"/>
        <v>0</v>
      </c>
    </row>
    <row r="154" spans="1:77" s="6" customFormat="1" ht="21" x14ac:dyDescent="0.15">
      <c r="A154" s="191" t="s">
        <v>82</v>
      </c>
      <c r="B154" s="29">
        <f t="shared" si="51"/>
        <v>0</v>
      </c>
      <c r="C154" s="69"/>
      <c r="D154" s="66"/>
      <c r="E154" s="66"/>
      <c r="F154" s="37"/>
      <c r="G154" s="37"/>
      <c r="H154" s="37"/>
      <c r="I154" s="37"/>
      <c r="J154" s="37"/>
      <c r="K154" s="37"/>
      <c r="L154" s="37"/>
      <c r="M154" s="37"/>
      <c r="N154" s="37"/>
      <c r="O154" s="37"/>
      <c r="P154" s="37"/>
      <c r="Q154" s="37"/>
      <c r="R154" s="37"/>
      <c r="S154" s="35"/>
      <c r="T154" s="40"/>
      <c r="U154" s="190"/>
      <c r="V154" s="76"/>
      <c r="W154" s="190"/>
      <c r="X154" s="142" t="str">
        <f t="shared" si="52"/>
        <v/>
      </c>
      <c r="AR154" s="114"/>
      <c r="AS154" s="114"/>
      <c r="AU154" s="114"/>
      <c r="BA154" s="114"/>
      <c r="BQ154" s="49" t="str">
        <f t="shared" si="53"/>
        <v/>
      </c>
      <c r="BY154" s="126">
        <f t="shared" si="54"/>
        <v>0</v>
      </c>
    </row>
    <row r="155" spans="1:77" s="6" customFormat="1" ht="21" x14ac:dyDescent="0.15">
      <c r="A155" s="191" t="s">
        <v>83</v>
      </c>
      <c r="B155" s="29">
        <f t="shared" si="51"/>
        <v>0</v>
      </c>
      <c r="C155" s="69"/>
      <c r="D155" s="66"/>
      <c r="E155" s="66"/>
      <c r="F155" s="37"/>
      <c r="G155" s="37"/>
      <c r="H155" s="37"/>
      <c r="I155" s="37"/>
      <c r="J155" s="37"/>
      <c r="K155" s="37"/>
      <c r="L155" s="37"/>
      <c r="M155" s="37"/>
      <c r="N155" s="37"/>
      <c r="O155" s="37"/>
      <c r="P155" s="37"/>
      <c r="Q155" s="37"/>
      <c r="R155" s="37"/>
      <c r="S155" s="35"/>
      <c r="T155" s="40"/>
      <c r="U155" s="190"/>
      <c r="V155" s="76"/>
      <c r="W155" s="190"/>
      <c r="X155" s="142" t="str">
        <f t="shared" si="52"/>
        <v/>
      </c>
      <c r="AR155" s="114"/>
      <c r="AS155" s="114"/>
      <c r="AU155" s="114"/>
      <c r="BA155" s="114"/>
      <c r="BQ155" s="49" t="str">
        <f t="shared" si="53"/>
        <v/>
      </c>
      <c r="BY155" s="126">
        <f t="shared" si="54"/>
        <v>0</v>
      </c>
    </row>
    <row r="156" spans="1:77" s="6" customFormat="1" ht="15" customHeight="1" x14ac:dyDescent="0.15">
      <c r="A156" s="55" t="s">
        <v>84</v>
      </c>
      <c r="B156" s="29">
        <f t="shared" si="51"/>
        <v>0</v>
      </c>
      <c r="C156" s="34"/>
      <c r="D156" s="37"/>
      <c r="E156" s="37"/>
      <c r="F156" s="37"/>
      <c r="G156" s="37"/>
      <c r="H156" s="37"/>
      <c r="I156" s="37"/>
      <c r="J156" s="37"/>
      <c r="K156" s="37"/>
      <c r="L156" s="37"/>
      <c r="M156" s="37"/>
      <c r="N156" s="37"/>
      <c r="O156" s="37"/>
      <c r="P156" s="37"/>
      <c r="Q156" s="37"/>
      <c r="R156" s="37"/>
      <c r="S156" s="35"/>
      <c r="T156" s="40"/>
      <c r="U156" s="190"/>
      <c r="V156" s="40"/>
      <c r="W156" s="190"/>
      <c r="X156" s="142" t="str">
        <f t="shared" si="52"/>
        <v/>
      </c>
      <c r="AR156" s="114"/>
      <c r="AS156" s="114"/>
      <c r="AU156" s="114"/>
      <c r="BA156" s="114"/>
      <c r="BQ156" s="49" t="str">
        <f t="shared" si="53"/>
        <v/>
      </c>
      <c r="BY156" s="126">
        <f t="shared" si="54"/>
        <v>0</v>
      </c>
    </row>
    <row r="157" spans="1:77" s="6" customFormat="1" ht="15" customHeight="1" x14ac:dyDescent="0.15">
      <c r="A157" s="55" t="s">
        <v>85</v>
      </c>
      <c r="B157" s="29">
        <f t="shared" si="51"/>
        <v>0</v>
      </c>
      <c r="C157" s="34"/>
      <c r="D157" s="37"/>
      <c r="E157" s="37"/>
      <c r="F157" s="37"/>
      <c r="G157" s="37"/>
      <c r="H157" s="37"/>
      <c r="I157" s="37"/>
      <c r="J157" s="37"/>
      <c r="K157" s="37"/>
      <c r="L157" s="37"/>
      <c r="M157" s="37"/>
      <c r="N157" s="37"/>
      <c r="O157" s="37"/>
      <c r="P157" s="37"/>
      <c r="Q157" s="37"/>
      <c r="R157" s="37"/>
      <c r="S157" s="35"/>
      <c r="T157" s="40"/>
      <c r="U157" s="190"/>
      <c r="V157" s="40"/>
      <c r="W157" s="190"/>
      <c r="X157" s="142" t="str">
        <f t="shared" si="52"/>
        <v/>
      </c>
      <c r="AR157" s="114"/>
      <c r="AS157" s="114"/>
      <c r="AU157" s="114"/>
      <c r="BA157" s="114"/>
      <c r="BQ157" s="49" t="str">
        <f t="shared" si="53"/>
        <v/>
      </c>
      <c r="BY157" s="126">
        <f t="shared" si="54"/>
        <v>0</v>
      </c>
    </row>
    <row r="158" spans="1:77" s="6" customFormat="1" ht="15" customHeight="1" x14ac:dyDescent="0.15">
      <c r="A158" s="55" t="s">
        <v>86</v>
      </c>
      <c r="B158" s="29">
        <f t="shared" si="51"/>
        <v>0</v>
      </c>
      <c r="C158" s="69"/>
      <c r="D158" s="66"/>
      <c r="E158" s="66"/>
      <c r="F158" s="37"/>
      <c r="G158" s="37"/>
      <c r="H158" s="37"/>
      <c r="I158" s="37"/>
      <c r="J158" s="37"/>
      <c r="K158" s="37"/>
      <c r="L158" s="37"/>
      <c r="M158" s="37"/>
      <c r="N158" s="37"/>
      <c r="O158" s="37"/>
      <c r="P158" s="37"/>
      <c r="Q158" s="37"/>
      <c r="R158" s="37"/>
      <c r="S158" s="35"/>
      <c r="T158" s="40"/>
      <c r="U158" s="190"/>
      <c r="V158" s="76"/>
      <c r="W158" s="190"/>
      <c r="X158" s="142" t="str">
        <f t="shared" si="52"/>
        <v/>
      </c>
      <c r="AR158" s="114"/>
      <c r="AS158" s="114"/>
      <c r="AU158" s="114"/>
      <c r="BA158" s="114"/>
      <c r="BQ158" s="49" t="str">
        <f t="shared" si="53"/>
        <v/>
      </c>
      <c r="BY158" s="126">
        <f t="shared" si="54"/>
        <v>0</v>
      </c>
    </row>
    <row r="159" spans="1:77" s="6" customFormat="1" ht="15" customHeight="1" x14ac:dyDescent="0.15">
      <c r="A159" s="55" t="s">
        <v>87</v>
      </c>
      <c r="B159" s="29">
        <f t="shared" si="51"/>
        <v>0</v>
      </c>
      <c r="C159" s="34"/>
      <c r="D159" s="37"/>
      <c r="E159" s="37"/>
      <c r="F159" s="37"/>
      <c r="G159" s="37"/>
      <c r="H159" s="37"/>
      <c r="I159" s="37"/>
      <c r="J159" s="37"/>
      <c r="K159" s="37"/>
      <c r="L159" s="37"/>
      <c r="M159" s="37"/>
      <c r="N159" s="37"/>
      <c r="O159" s="37"/>
      <c r="P159" s="37"/>
      <c r="Q159" s="37"/>
      <c r="R159" s="37"/>
      <c r="S159" s="35"/>
      <c r="T159" s="40"/>
      <c r="U159" s="190"/>
      <c r="V159" s="40"/>
      <c r="W159" s="190"/>
      <c r="X159" s="142" t="str">
        <f t="shared" si="52"/>
        <v/>
      </c>
      <c r="AR159" s="114"/>
      <c r="AS159" s="114"/>
      <c r="AU159" s="114"/>
      <c r="BA159" s="114"/>
      <c r="BQ159" s="49" t="str">
        <f t="shared" si="53"/>
        <v/>
      </c>
      <c r="BY159" s="126">
        <f t="shared" si="54"/>
        <v>0</v>
      </c>
    </row>
    <row r="160" spans="1:77" s="6" customFormat="1" ht="15" customHeight="1" x14ac:dyDescent="0.15">
      <c r="A160" s="55" t="s">
        <v>88</v>
      </c>
      <c r="B160" s="29">
        <f t="shared" si="51"/>
        <v>0</v>
      </c>
      <c r="C160" s="69"/>
      <c r="D160" s="66"/>
      <c r="E160" s="66"/>
      <c r="F160" s="37"/>
      <c r="G160" s="37"/>
      <c r="H160" s="37"/>
      <c r="I160" s="37"/>
      <c r="J160" s="37"/>
      <c r="K160" s="37"/>
      <c r="L160" s="37"/>
      <c r="M160" s="37"/>
      <c r="N160" s="37"/>
      <c r="O160" s="37"/>
      <c r="P160" s="37"/>
      <c r="Q160" s="37"/>
      <c r="R160" s="37"/>
      <c r="S160" s="35"/>
      <c r="T160" s="40"/>
      <c r="U160" s="190"/>
      <c r="V160" s="76"/>
      <c r="W160" s="190"/>
      <c r="X160" s="142" t="str">
        <f t="shared" si="52"/>
        <v/>
      </c>
      <c r="AR160" s="114"/>
      <c r="AS160" s="114"/>
      <c r="AU160" s="114"/>
      <c r="BA160" s="114"/>
      <c r="BQ160" s="49" t="str">
        <f t="shared" si="53"/>
        <v/>
      </c>
      <c r="BY160" s="126">
        <f t="shared" si="54"/>
        <v>0</v>
      </c>
    </row>
    <row r="161" spans="1:77" s="6" customFormat="1" ht="15" customHeight="1" x14ac:dyDescent="0.15">
      <c r="A161" s="55" t="s">
        <v>89</v>
      </c>
      <c r="B161" s="29">
        <f t="shared" si="51"/>
        <v>0</v>
      </c>
      <c r="C161" s="34"/>
      <c r="D161" s="37"/>
      <c r="E161" s="37"/>
      <c r="F161" s="37"/>
      <c r="G161" s="37"/>
      <c r="H161" s="37"/>
      <c r="I161" s="37"/>
      <c r="J161" s="37"/>
      <c r="K161" s="37"/>
      <c r="L161" s="37"/>
      <c r="M161" s="37"/>
      <c r="N161" s="37"/>
      <c r="O161" s="37"/>
      <c r="P161" s="37"/>
      <c r="Q161" s="37"/>
      <c r="R161" s="37"/>
      <c r="S161" s="35"/>
      <c r="T161" s="40"/>
      <c r="U161" s="190"/>
      <c r="V161" s="40"/>
      <c r="W161" s="190"/>
      <c r="X161" s="142" t="str">
        <f t="shared" si="52"/>
        <v/>
      </c>
      <c r="AR161" s="114"/>
      <c r="AS161" s="114"/>
      <c r="AU161" s="114"/>
      <c r="BA161" s="114"/>
      <c r="BQ161" s="49" t="str">
        <f t="shared" si="53"/>
        <v/>
      </c>
      <c r="BY161" s="126">
        <f t="shared" si="54"/>
        <v>0</v>
      </c>
    </row>
    <row r="162" spans="1:77" s="6" customFormat="1" ht="15" customHeight="1" x14ac:dyDescent="0.15">
      <c r="A162" s="55" t="s">
        <v>90</v>
      </c>
      <c r="B162" s="29">
        <f t="shared" si="51"/>
        <v>2</v>
      </c>
      <c r="C162" s="34"/>
      <c r="D162" s="37"/>
      <c r="E162" s="37"/>
      <c r="F162" s="37"/>
      <c r="G162" s="37"/>
      <c r="H162" s="37"/>
      <c r="I162" s="37"/>
      <c r="J162" s="37"/>
      <c r="K162" s="37"/>
      <c r="L162" s="37"/>
      <c r="M162" s="37"/>
      <c r="N162" s="37"/>
      <c r="O162" s="37"/>
      <c r="P162" s="37">
        <v>2</v>
      </c>
      <c r="Q162" s="37"/>
      <c r="R162" s="37"/>
      <c r="S162" s="35"/>
      <c r="T162" s="40">
        <v>1</v>
      </c>
      <c r="U162" s="190">
        <v>1</v>
      </c>
      <c r="V162" s="40"/>
      <c r="W162" s="190">
        <v>2</v>
      </c>
      <c r="X162" s="142" t="str">
        <f t="shared" si="52"/>
        <v/>
      </c>
      <c r="AR162" s="114"/>
      <c r="AS162" s="114"/>
      <c r="AU162" s="114"/>
      <c r="BA162" s="114"/>
      <c r="BQ162" s="49" t="str">
        <f t="shared" si="53"/>
        <v/>
      </c>
      <c r="BY162" s="126">
        <f t="shared" si="54"/>
        <v>0</v>
      </c>
    </row>
    <row r="163" spans="1:77" s="6" customFormat="1" ht="15" customHeight="1" x14ac:dyDescent="0.15">
      <c r="A163" s="55" t="s">
        <v>91</v>
      </c>
      <c r="B163" s="29">
        <f t="shared" si="51"/>
        <v>0</v>
      </c>
      <c r="C163" s="34"/>
      <c r="D163" s="37"/>
      <c r="E163" s="37"/>
      <c r="F163" s="37"/>
      <c r="G163" s="37"/>
      <c r="H163" s="37"/>
      <c r="I163" s="37"/>
      <c r="J163" s="37"/>
      <c r="K163" s="37"/>
      <c r="L163" s="37"/>
      <c r="M163" s="37"/>
      <c r="N163" s="37"/>
      <c r="O163" s="37"/>
      <c r="P163" s="37"/>
      <c r="Q163" s="37"/>
      <c r="R163" s="37"/>
      <c r="S163" s="35"/>
      <c r="T163" s="40"/>
      <c r="U163" s="190"/>
      <c r="V163" s="40"/>
      <c r="W163" s="190"/>
      <c r="X163" s="142" t="str">
        <f t="shared" si="52"/>
        <v/>
      </c>
      <c r="AR163" s="114"/>
      <c r="AS163" s="114"/>
      <c r="AU163" s="114"/>
      <c r="BA163" s="114"/>
      <c r="BQ163" s="49" t="str">
        <f t="shared" si="53"/>
        <v/>
      </c>
      <c r="BY163" s="126">
        <f t="shared" si="54"/>
        <v>0</v>
      </c>
    </row>
    <row r="164" spans="1:77" s="6" customFormat="1" ht="15" customHeight="1" x14ac:dyDescent="0.15">
      <c r="A164" s="55" t="s">
        <v>92</v>
      </c>
      <c r="B164" s="29">
        <f t="shared" si="51"/>
        <v>0</v>
      </c>
      <c r="C164" s="69"/>
      <c r="D164" s="66"/>
      <c r="E164" s="37"/>
      <c r="F164" s="37"/>
      <c r="G164" s="37"/>
      <c r="H164" s="37"/>
      <c r="I164" s="37"/>
      <c r="J164" s="37"/>
      <c r="K164" s="37"/>
      <c r="L164" s="37"/>
      <c r="M164" s="66"/>
      <c r="N164" s="66"/>
      <c r="O164" s="66"/>
      <c r="P164" s="66"/>
      <c r="Q164" s="66"/>
      <c r="R164" s="66"/>
      <c r="S164" s="68"/>
      <c r="T164" s="76"/>
      <c r="U164" s="190"/>
      <c r="V164" s="40"/>
      <c r="W164" s="190"/>
      <c r="X164" s="142" t="str">
        <f t="shared" si="52"/>
        <v/>
      </c>
      <c r="AR164" s="114"/>
      <c r="AS164" s="114"/>
      <c r="AU164" s="114"/>
      <c r="BA164" s="114"/>
      <c r="BQ164" s="49" t="str">
        <f t="shared" si="53"/>
        <v/>
      </c>
      <c r="BY164" s="126">
        <f t="shared" si="54"/>
        <v>0</v>
      </c>
    </row>
    <row r="165" spans="1:77" s="6" customFormat="1" ht="24" customHeight="1" x14ac:dyDescent="0.15">
      <c r="A165" s="74" t="s">
        <v>93</v>
      </c>
      <c r="B165" s="29">
        <f t="shared" si="51"/>
        <v>0</v>
      </c>
      <c r="C165" s="34"/>
      <c r="D165" s="37"/>
      <c r="E165" s="37"/>
      <c r="F165" s="37"/>
      <c r="G165" s="37"/>
      <c r="H165" s="37"/>
      <c r="I165" s="37"/>
      <c r="J165" s="37"/>
      <c r="K165" s="37"/>
      <c r="L165" s="37"/>
      <c r="M165" s="37"/>
      <c r="N165" s="37"/>
      <c r="O165" s="37"/>
      <c r="P165" s="37"/>
      <c r="Q165" s="37"/>
      <c r="R165" s="37"/>
      <c r="S165" s="35"/>
      <c r="T165" s="40"/>
      <c r="U165" s="190"/>
      <c r="V165" s="40"/>
      <c r="W165" s="190"/>
      <c r="X165" s="142" t="str">
        <f t="shared" si="52"/>
        <v/>
      </c>
      <c r="AR165" s="114"/>
      <c r="AS165" s="114"/>
      <c r="AU165" s="114"/>
      <c r="BA165" s="114"/>
      <c r="BQ165" s="49" t="str">
        <f t="shared" si="53"/>
        <v/>
      </c>
      <c r="BY165" s="126">
        <f t="shared" si="54"/>
        <v>0</v>
      </c>
    </row>
    <row r="166" spans="1:77" s="6" customFormat="1" ht="15.75" customHeight="1" x14ac:dyDescent="0.15">
      <c r="A166" s="74" t="s">
        <v>173</v>
      </c>
      <c r="B166" s="29">
        <f t="shared" si="51"/>
        <v>0</v>
      </c>
      <c r="C166" s="69"/>
      <c r="D166" s="66"/>
      <c r="E166" s="66"/>
      <c r="F166" s="37"/>
      <c r="G166" s="37"/>
      <c r="H166" s="37"/>
      <c r="I166" s="37"/>
      <c r="J166" s="37"/>
      <c r="K166" s="37"/>
      <c r="L166" s="37"/>
      <c r="M166" s="37"/>
      <c r="N166" s="37"/>
      <c r="O166" s="37"/>
      <c r="P166" s="37"/>
      <c r="Q166" s="37"/>
      <c r="R166" s="37"/>
      <c r="S166" s="35"/>
      <c r="T166" s="76"/>
      <c r="U166" s="190"/>
      <c r="V166" s="40"/>
      <c r="W166" s="190"/>
      <c r="X166" s="142" t="str">
        <f t="shared" si="52"/>
        <v/>
      </c>
      <c r="AR166" s="114"/>
      <c r="AS166" s="114"/>
      <c r="AU166" s="114"/>
      <c r="BA166" s="114"/>
      <c r="BQ166" s="49" t="str">
        <f t="shared" si="53"/>
        <v/>
      </c>
      <c r="BY166" s="126">
        <f t="shared" si="54"/>
        <v>0</v>
      </c>
    </row>
    <row r="167" spans="1:77" s="6" customFormat="1" ht="12.75" customHeight="1" x14ac:dyDescent="0.15">
      <c r="A167" s="55" t="s">
        <v>95</v>
      </c>
      <c r="B167" s="29">
        <f t="shared" si="51"/>
        <v>0</v>
      </c>
      <c r="C167" s="69"/>
      <c r="D167" s="66"/>
      <c r="E167" s="66"/>
      <c r="F167" s="66"/>
      <c r="G167" s="37"/>
      <c r="H167" s="37"/>
      <c r="I167" s="37"/>
      <c r="J167" s="37"/>
      <c r="K167" s="37"/>
      <c r="L167" s="37"/>
      <c r="M167" s="37"/>
      <c r="N167" s="37"/>
      <c r="O167" s="37"/>
      <c r="P167" s="37"/>
      <c r="Q167" s="37"/>
      <c r="R167" s="37"/>
      <c r="S167" s="35"/>
      <c r="T167" s="40"/>
      <c r="U167" s="190"/>
      <c r="V167" s="40"/>
      <c r="W167" s="190"/>
      <c r="X167" s="142" t="str">
        <f t="shared" si="52"/>
        <v/>
      </c>
      <c r="AR167" s="114"/>
      <c r="AS167" s="114"/>
      <c r="AU167" s="114"/>
      <c r="BA167" s="114"/>
      <c r="BQ167" s="49" t="str">
        <f t="shared" si="53"/>
        <v/>
      </c>
      <c r="BY167" s="126">
        <f t="shared" si="54"/>
        <v>0</v>
      </c>
    </row>
    <row r="168" spans="1:77" s="6" customFormat="1" ht="12.75" customHeight="1" x14ac:dyDescent="0.15">
      <c r="A168" s="55" t="s">
        <v>96</v>
      </c>
      <c r="B168" s="29">
        <f t="shared" si="51"/>
        <v>0</v>
      </c>
      <c r="C168" s="34"/>
      <c r="D168" s="37"/>
      <c r="E168" s="37"/>
      <c r="F168" s="37"/>
      <c r="G168" s="37"/>
      <c r="H168" s="37"/>
      <c r="I168" s="37"/>
      <c r="J168" s="37"/>
      <c r="K168" s="37"/>
      <c r="L168" s="37"/>
      <c r="M168" s="37"/>
      <c r="N168" s="37"/>
      <c r="O168" s="37"/>
      <c r="P168" s="37"/>
      <c r="Q168" s="37"/>
      <c r="R168" s="37"/>
      <c r="S168" s="35"/>
      <c r="T168" s="40"/>
      <c r="U168" s="190"/>
      <c r="V168" s="40"/>
      <c r="W168" s="190"/>
      <c r="X168" s="142" t="str">
        <f t="shared" si="52"/>
        <v/>
      </c>
      <c r="AR168" s="114"/>
      <c r="AS168" s="114"/>
      <c r="AU168" s="114"/>
      <c r="BA168" s="114"/>
      <c r="BQ168" s="49" t="str">
        <f t="shared" si="53"/>
        <v/>
      </c>
      <c r="BY168" s="126">
        <f t="shared" si="54"/>
        <v>0</v>
      </c>
    </row>
    <row r="169" spans="1:77" s="6" customFormat="1" ht="12.75" customHeight="1" x14ac:dyDescent="0.15">
      <c r="A169" s="55" t="s">
        <v>97</v>
      </c>
      <c r="B169" s="29">
        <f t="shared" si="51"/>
        <v>0</v>
      </c>
      <c r="C169" s="34"/>
      <c r="D169" s="37"/>
      <c r="E169" s="37"/>
      <c r="F169" s="37"/>
      <c r="G169" s="37"/>
      <c r="H169" s="37"/>
      <c r="I169" s="37"/>
      <c r="J169" s="37"/>
      <c r="K169" s="37"/>
      <c r="L169" s="37"/>
      <c r="M169" s="37"/>
      <c r="N169" s="37"/>
      <c r="O169" s="37"/>
      <c r="P169" s="37"/>
      <c r="Q169" s="37"/>
      <c r="R169" s="37"/>
      <c r="S169" s="35"/>
      <c r="T169" s="40"/>
      <c r="U169" s="190"/>
      <c r="V169" s="40"/>
      <c r="W169" s="190"/>
      <c r="X169" s="142" t="str">
        <f t="shared" si="52"/>
        <v/>
      </c>
      <c r="AR169" s="114"/>
      <c r="AS169" s="114"/>
      <c r="AU169" s="114"/>
      <c r="BA169" s="114"/>
      <c r="BQ169" s="49" t="str">
        <f t="shared" si="53"/>
        <v/>
      </c>
      <c r="BY169" s="126">
        <f t="shared" si="54"/>
        <v>0</v>
      </c>
    </row>
    <row r="170" spans="1:77" s="6" customFormat="1" ht="12.75" customHeight="1" x14ac:dyDescent="0.15">
      <c r="A170" s="55" t="s">
        <v>98</v>
      </c>
      <c r="B170" s="29">
        <f t="shared" si="51"/>
        <v>0</v>
      </c>
      <c r="C170" s="34"/>
      <c r="D170" s="37"/>
      <c r="E170" s="37"/>
      <c r="F170" s="37"/>
      <c r="G170" s="37"/>
      <c r="H170" s="37"/>
      <c r="I170" s="37"/>
      <c r="J170" s="37"/>
      <c r="K170" s="37"/>
      <c r="L170" s="37"/>
      <c r="M170" s="37"/>
      <c r="N170" s="37"/>
      <c r="O170" s="37"/>
      <c r="P170" s="37"/>
      <c r="Q170" s="37"/>
      <c r="R170" s="37"/>
      <c r="S170" s="35"/>
      <c r="T170" s="40"/>
      <c r="U170" s="190"/>
      <c r="V170" s="40"/>
      <c r="W170" s="190"/>
      <c r="X170" s="142" t="str">
        <f t="shared" si="52"/>
        <v/>
      </c>
      <c r="AR170" s="114"/>
      <c r="AS170" s="114"/>
      <c r="AU170" s="114"/>
      <c r="BA170" s="114"/>
      <c r="BQ170" s="49" t="str">
        <f t="shared" si="53"/>
        <v/>
      </c>
      <c r="BY170" s="126">
        <f t="shared" si="54"/>
        <v>0</v>
      </c>
    </row>
    <row r="171" spans="1:77" s="6" customFormat="1" ht="12.75" customHeight="1" x14ac:dyDescent="0.15">
      <c r="A171" s="55" t="s">
        <v>100</v>
      </c>
      <c r="B171" s="29">
        <f t="shared" si="51"/>
        <v>0</v>
      </c>
      <c r="C171" s="34"/>
      <c r="D171" s="37"/>
      <c r="E171" s="37"/>
      <c r="F171" s="37"/>
      <c r="G171" s="37"/>
      <c r="H171" s="37"/>
      <c r="I171" s="37"/>
      <c r="J171" s="37"/>
      <c r="K171" s="37"/>
      <c r="L171" s="37"/>
      <c r="M171" s="37"/>
      <c r="N171" s="37"/>
      <c r="O171" s="37"/>
      <c r="P171" s="37"/>
      <c r="Q171" s="37"/>
      <c r="R171" s="37"/>
      <c r="S171" s="35"/>
      <c r="T171" s="40"/>
      <c r="U171" s="190"/>
      <c r="V171" s="40"/>
      <c r="W171" s="190"/>
      <c r="X171" s="142" t="str">
        <f t="shared" si="52"/>
        <v/>
      </c>
      <c r="AR171" s="114"/>
      <c r="AS171" s="114"/>
      <c r="AU171" s="114"/>
      <c r="BA171" s="114"/>
      <c r="BQ171" s="49" t="str">
        <f t="shared" si="53"/>
        <v/>
      </c>
      <c r="BY171" s="126">
        <f t="shared" si="54"/>
        <v>0</v>
      </c>
    </row>
    <row r="172" spans="1:77" s="6" customFormat="1" ht="12.75" customHeight="1" x14ac:dyDescent="0.15">
      <c r="A172" s="55" t="s">
        <v>101</v>
      </c>
      <c r="B172" s="29">
        <f t="shared" si="51"/>
        <v>0</v>
      </c>
      <c r="C172" s="34"/>
      <c r="D172" s="37"/>
      <c r="E172" s="37"/>
      <c r="F172" s="37"/>
      <c r="G172" s="37"/>
      <c r="H172" s="37"/>
      <c r="I172" s="37"/>
      <c r="J172" s="37"/>
      <c r="K172" s="37"/>
      <c r="L172" s="37"/>
      <c r="M172" s="37"/>
      <c r="N172" s="37"/>
      <c r="O172" s="37"/>
      <c r="P172" s="37"/>
      <c r="Q172" s="37"/>
      <c r="R172" s="37"/>
      <c r="S172" s="35"/>
      <c r="T172" s="40"/>
      <c r="U172" s="190"/>
      <c r="V172" s="40"/>
      <c r="W172" s="190"/>
      <c r="X172" s="142" t="str">
        <f t="shared" si="52"/>
        <v/>
      </c>
      <c r="AR172" s="114"/>
      <c r="AS172" s="114"/>
      <c r="AU172" s="114"/>
      <c r="BA172" s="114"/>
      <c r="BQ172" s="49" t="str">
        <f t="shared" si="53"/>
        <v/>
      </c>
      <c r="BY172" s="126">
        <f t="shared" si="54"/>
        <v>0</v>
      </c>
    </row>
    <row r="173" spans="1:77" s="6" customFormat="1" ht="12.75" customHeight="1" x14ac:dyDescent="0.15">
      <c r="A173" s="80" t="s">
        <v>102</v>
      </c>
      <c r="B173" s="127">
        <f t="shared" si="51"/>
        <v>0</v>
      </c>
      <c r="C173" s="34"/>
      <c r="D173" s="37"/>
      <c r="E173" s="37"/>
      <c r="F173" s="37"/>
      <c r="G173" s="37"/>
      <c r="H173" s="37"/>
      <c r="I173" s="37"/>
      <c r="J173" s="37"/>
      <c r="K173" s="37"/>
      <c r="L173" s="37"/>
      <c r="M173" s="37"/>
      <c r="N173" s="37"/>
      <c r="O173" s="37"/>
      <c r="P173" s="37"/>
      <c r="Q173" s="37"/>
      <c r="R173" s="37"/>
      <c r="S173" s="35"/>
      <c r="T173" s="40"/>
      <c r="U173" s="190"/>
      <c r="V173" s="40"/>
      <c r="W173" s="190"/>
      <c r="X173" s="142" t="str">
        <f t="shared" si="52"/>
        <v/>
      </c>
      <c r="AR173" s="114"/>
      <c r="AS173" s="114"/>
      <c r="AU173" s="114"/>
      <c r="BA173" s="114"/>
      <c r="BQ173" s="49" t="str">
        <f t="shared" si="53"/>
        <v/>
      </c>
      <c r="BY173" s="126">
        <f t="shared" si="54"/>
        <v>0</v>
      </c>
    </row>
    <row r="174" spans="1:77" s="6" customFormat="1" ht="12.75" customHeight="1" x14ac:dyDescent="0.15">
      <c r="A174" s="55" t="s">
        <v>174</v>
      </c>
      <c r="B174" s="29">
        <f t="shared" si="51"/>
        <v>0</v>
      </c>
      <c r="C174" s="86"/>
      <c r="D174" s="131"/>
      <c r="E174" s="192"/>
      <c r="F174" s="131"/>
      <c r="G174" s="192"/>
      <c r="H174" s="131"/>
      <c r="I174" s="192"/>
      <c r="J174" s="131"/>
      <c r="K174" s="192"/>
      <c r="L174" s="131"/>
      <c r="M174" s="192"/>
      <c r="N174" s="131"/>
      <c r="O174" s="192"/>
      <c r="P174" s="131"/>
      <c r="Q174" s="192"/>
      <c r="R174" s="131"/>
      <c r="S174" s="87"/>
      <c r="T174" s="193"/>
      <c r="U174" s="194"/>
      <c r="V174" s="195"/>
      <c r="W174" s="194"/>
      <c r="X174" s="142" t="str">
        <f t="shared" si="52"/>
        <v/>
      </c>
      <c r="AR174" s="114"/>
      <c r="AS174" s="114"/>
      <c r="AU174" s="114"/>
      <c r="BA174" s="114"/>
      <c r="BQ174" s="49" t="str">
        <f t="shared" si="53"/>
        <v/>
      </c>
      <c r="BY174" s="126">
        <f t="shared" si="54"/>
        <v>0</v>
      </c>
    </row>
    <row r="175" spans="1:77" s="6" customFormat="1" ht="18" customHeight="1" x14ac:dyDescent="0.15">
      <c r="A175" s="219" t="s">
        <v>51</v>
      </c>
      <c r="B175" s="99">
        <f>SUM(B133:B174)</f>
        <v>2</v>
      </c>
      <c r="C175" s="100">
        <f t="shared" ref="C175:W175" si="55">SUM(C133:C174)</f>
        <v>0</v>
      </c>
      <c r="D175" s="102">
        <f t="shared" si="55"/>
        <v>0</v>
      </c>
      <c r="E175" s="102">
        <f t="shared" si="55"/>
        <v>0</v>
      </c>
      <c r="F175" s="102">
        <f t="shared" si="55"/>
        <v>0</v>
      </c>
      <c r="G175" s="102">
        <f t="shared" si="55"/>
        <v>0</v>
      </c>
      <c r="H175" s="102">
        <f t="shared" si="55"/>
        <v>0</v>
      </c>
      <c r="I175" s="102">
        <f t="shared" si="55"/>
        <v>0</v>
      </c>
      <c r="J175" s="102">
        <f t="shared" si="55"/>
        <v>0</v>
      </c>
      <c r="K175" s="102">
        <f t="shared" si="55"/>
        <v>0</v>
      </c>
      <c r="L175" s="102">
        <f t="shared" si="55"/>
        <v>0</v>
      </c>
      <c r="M175" s="102">
        <f t="shared" si="55"/>
        <v>0</v>
      </c>
      <c r="N175" s="102">
        <f t="shared" si="55"/>
        <v>0</v>
      </c>
      <c r="O175" s="102">
        <f t="shared" si="55"/>
        <v>0</v>
      </c>
      <c r="P175" s="102">
        <f t="shared" si="55"/>
        <v>2</v>
      </c>
      <c r="Q175" s="102">
        <f t="shared" si="55"/>
        <v>0</v>
      </c>
      <c r="R175" s="102">
        <f t="shared" si="55"/>
        <v>0</v>
      </c>
      <c r="S175" s="106">
        <f t="shared" si="55"/>
        <v>0</v>
      </c>
      <c r="T175" s="99">
        <f t="shared" si="55"/>
        <v>1</v>
      </c>
      <c r="U175" s="196">
        <f t="shared" si="55"/>
        <v>1</v>
      </c>
      <c r="V175" s="197">
        <f t="shared" si="55"/>
        <v>0</v>
      </c>
      <c r="W175" s="196">
        <f t="shared" si="55"/>
        <v>2</v>
      </c>
      <c r="X175" s="142" t="str">
        <f t="shared" si="52"/>
        <v/>
      </c>
      <c r="AR175" s="114"/>
      <c r="AS175" s="114"/>
      <c r="AU175" s="114"/>
      <c r="BA175" s="114"/>
      <c r="BQ175" s="49" t="str">
        <f t="shared" si="53"/>
        <v/>
      </c>
      <c r="BY175" s="126">
        <f t="shared" si="54"/>
        <v>0</v>
      </c>
    </row>
    <row r="176" spans="1:77" s="6" customFormat="1" x14ac:dyDescent="0.15">
      <c r="A176" s="198" t="s">
        <v>175</v>
      </c>
      <c r="B176" s="199"/>
      <c r="C176" s="200"/>
      <c r="D176" s="199"/>
      <c r="E176" s="199"/>
      <c r="F176" s="199"/>
      <c r="G176" s="199"/>
      <c r="H176" s="199"/>
      <c r="AD176" s="114"/>
      <c r="AE176" s="114"/>
      <c r="AH176" s="114"/>
      <c r="AK176" s="114"/>
      <c r="AP176" s="114"/>
    </row>
    <row r="177" spans="1:55" s="71" customFormat="1" ht="36.75" customHeight="1" x14ac:dyDescent="0.2">
      <c r="A177" s="201"/>
      <c r="B177" s="201"/>
    </row>
    <row r="178" spans="1:55" s="71" customFormat="1" ht="21" customHeight="1" x14ac:dyDescent="0.15">
      <c r="A178" s="233"/>
      <c r="B178" s="234"/>
      <c r="C178" s="234"/>
      <c r="D178" s="234"/>
    </row>
    <row r="179" spans="1:55" s="71" customFormat="1" ht="21" customHeight="1" x14ac:dyDescent="0.15">
      <c r="A179" s="233"/>
      <c r="B179" s="234"/>
      <c r="C179" s="234"/>
      <c r="D179" s="234"/>
    </row>
    <row r="180" spans="1:55" s="71" customFormat="1" ht="29.25" customHeight="1" x14ac:dyDescent="0.15">
      <c r="A180" s="202"/>
      <c r="B180" s="199"/>
      <c r="C180" s="203"/>
      <c r="D180" s="203"/>
    </row>
    <row r="181" spans="1:55" s="71" customFormat="1" ht="29.25" customHeight="1" x14ac:dyDescent="0.15">
      <c r="A181" s="202"/>
      <c r="B181" s="199"/>
      <c r="C181" s="203"/>
      <c r="D181" s="203"/>
    </row>
    <row r="182" spans="1:55" s="6" customFormat="1" ht="13.5" customHeight="1" x14ac:dyDescent="0.15">
      <c r="AD182" s="114"/>
      <c r="AE182" s="114"/>
      <c r="AH182" s="114"/>
      <c r="AK182" s="114"/>
      <c r="AP182" s="114"/>
    </row>
    <row r="183" spans="1:55" s="6" customFormat="1" ht="13.5" customHeight="1" x14ac:dyDescent="0.15">
      <c r="B183" s="114"/>
      <c r="AD183" s="114"/>
      <c r="AE183" s="114"/>
      <c r="AH183" s="114"/>
      <c r="AK183" s="114"/>
      <c r="AP183" s="114"/>
    </row>
    <row r="184" spans="1:55" s="6" customFormat="1" ht="13.5" customHeight="1" x14ac:dyDescent="0.15">
      <c r="AD184" s="114"/>
      <c r="AE184" s="114"/>
      <c r="AH184" s="114"/>
      <c r="AK184" s="114"/>
      <c r="AP184" s="114"/>
      <c r="BC184" s="6">
        <f>SUM(BB1:BE183)</f>
        <v>0</v>
      </c>
    </row>
    <row r="185" spans="1:55" s="6" customFormat="1" ht="13.5" customHeight="1" x14ac:dyDescent="0.15">
      <c r="AD185" s="114"/>
      <c r="AE185" s="114"/>
      <c r="AH185" s="114"/>
      <c r="AK185" s="114"/>
      <c r="AP185" s="114"/>
    </row>
    <row r="186" spans="1:55" s="6" customFormat="1" x14ac:dyDescent="0.15">
      <c r="AD186" s="114"/>
      <c r="AE186" s="114"/>
      <c r="AH186" s="114"/>
      <c r="AK186" s="114"/>
      <c r="AP186" s="114"/>
    </row>
    <row r="187" spans="1:55" s="6" customFormat="1" x14ac:dyDescent="0.15">
      <c r="AD187" s="114"/>
      <c r="AE187" s="114"/>
      <c r="AH187" s="114"/>
      <c r="AK187" s="114"/>
      <c r="AP187" s="114"/>
    </row>
    <row r="188" spans="1:55" s="6" customFormat="1" x14ac:dyDescent="0.15">
      <c r="AD188" s="114"/>
      <c r="AE188" s="114"/>
      <c r="AH188" s="114"/>
      <c r="AK188" s="114"/>
      <c r="AP188" s="114"/>
    </row>
    <row r="189" spans="1:55" x14ac:dyDescent="0.15">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114"/>
      <c r="AF189" s="6"/>
      <c r="AG189" s="6"/>
      <c r="AI189" s="169"/>
      <c r="AJ189" s="6"/>
      <c r="AL189" s="6"/>
      <c r="AM189" s="6"/>
      <c r="AO189" s="6"/>
      <c r="AQ189" s="169"/>
    </row>
    <row r="190" spans="1:55" x14ac:dyDescent="0.15">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114"/>
      <c r="AF190" s="6"/>
      <c r="AG190" s="6"/>
      <c r="AI190" s="169"/>
      <c r="AJ190" s="6"/>
      <c r="AL190" s="6"/>
      <c r="AM190" s="6"/>
      <c r="AO190" s="6"/>
      <c r="AQ190" s="169"/>
    </row>
    <row r="191" spans="1:55" x14ac:dyDescent="0.15">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114"/>
      <c r="AF191" s="6"/>
      <c r="AG191" s="6"/>
      <c r="AI191" s="169"/>
      <c r="AJ191" s="6"/>
      <c r="AL191" s="6"/>
      <c r="AM191" s="6"/>
      <c r="AO191" s="6"/>
      <c r="AQ191" s="169"/>
    </row>
    <row r="192" spans="1:55" x14ac:dyDescent="0.15">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114"/>
      <c r="AF192" s="6"/>
      <c r="AG192" s="6"/>
      <c r="AI192" s="169"/>
      <c r="AJ192" s="6"/>
      <c r="AL192" s="6"/>
      <c r="AM192" s="6"/>
      <c r="AO192" s="6"/>
      <c r="AQ192" s="169"/>
    </row>
    <row r="193" spans="1:76" s="169" customFormat="1" x14ac:dyDescent="0.15">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114"/>
      <c r="AE193" s="114"/>
      <c r="AF193" s="6"/>
      <c r="AG193" s="6"/>
      <c r="AH193" s="114"/>
      <c r="AJ193" s="6"/>
      <c r="AK193" s="114"/>
      <c r="AL193" s="6"/>
      <c r="AM193" s="6"/>
      <c r="AN193" s="6"/>
      <c r="AO193" s="6"/>
      <c r="AP193" s="114"/>
    </row>
    <row r="194" spans="1:76" s="169" customFormat="1" x14ac:dyDescent="0.15">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114"/>
      <c r="AE194" s="114"/>
      <c r="AF194" s="6"/>
      <c r="AG194" s="6"/>
      <c r="AH194" s="114"/>
      <c r="AJ194" s="6"/>
      <c r="AK194" s="114"/>
      <c r="AL194" s="6"/>
      <c r="AM194" s="6"/>
      <c r="AN194" s="6"/>
      <c r="AO194" s="6"/>
      <c r="AP194" s="114"/>
    </row>
    <row r="195" spans="1:76" s="169" customFormat="1" x14ac:dyDescent="0.1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114"/>
      <c r="AE195" s="114"/>
      <c r="AF195" s="6"/>
      <c r="AG195" s="6"/>
      <c r="AH195" s="114"/>
      <c r="AJ195" s="6"/>
      <c r="AK195" s="114"/>
      <c r="AL195" s="6"/>
      <c r="AM195" s="6"/>
      <c r="AN195" s="6"/>
      <c r="AO195" s="6"/>
      <c r="AP195" s="114"/>
    </row>
    <row r="196" spans="1:76" s="169" customFormat="1" x14ac:dyDescent="0.1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114"/>
      <c r="AE196" s="114"/>
      <c r="AF196" s="6"/>
      <c r="AG196" s="6"/>
      <c r="AH196" s="114"/>
      <c r="AJ196" s="6"/>
      <c r="AK196" s="114"/>
      <c r="AL196" s="6"/>
      <c r="AM196" s="6"/>
      <c r="AN196" s="6"/>
      <c r="AO196" s="6"/>
      <c r="AP196" s="114"/>
    </row>
    <row r="197" spans="1:76" s="169" customFormat="1" x14ac:dyDescent="0.1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114"/>
      <c r="AE197" s="114"/>
      <c r="AF197" s="6"/>
      <c r="AG197" s="6"/>
      <c r="AH197" s="114"/>
      <c r="AJ197" s="6"/>
      <c r="AK197" s="114"/>
      <c r="AL197" s="6"/>
      <c r="AM197" s="6"/>
      <c r="AN197" s="6"/>
      <c r="AO197" s="6"/>
      <c r="AP197" s="114"/>
    </row>
    <row r="198" spans="1:76" s="169" customFormat="1" x14ac:dyDescent="0.1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114"/>
      <c r="AE198" s="114"/>
      <c r="AF198" s="6"/>
      <c r="AG198" s="6"/>
      <c r="AH198" s="114"/>
      <c r="AJ198" s="6"/>
      <c r="AK198" s="114"/>
      <c r="AL198" s="6"/>
      <c r="AM198" s="6"/>
      <c r="AN198" s="6"/>
      <c r="AO198" s="6"/>
      <c r="AP198" s="114"/>
    </row>
    <row r="199" spans="1:76" s="169" customFormat="1" ht="15.75" hidden="1" customHeight="1" x14ac:dyDescent="0.1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114"/>
      <c r="AE199" s="114"/>
      <c r="AF199" s="6"/>
      <c r="AG199" s="6"/>
      <c r="AH199" s="114"/>
      <c r="AJ199" s="6"/>
      <c r="AK199" s="114"/>
      <c r="AL199" s="6"/>
      <c r="AM199" s="6"/>
      <c r="AN199" s="6"/>
      <c r="AO199" s="6"/>
      <c r="AP199" s="114"/>
    </row>
    <row r="200" spans="1:76" s="169" customFormat="1" ht="15.75" hidden="1" customHeight="1" x14ac:dyDescent="0.15">
      <c r="A200" s="205">
        <f>SUM(A8:AX175)</f>
        <v>89924</v>
      </c>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114"/>
      <c r="AE200" s="114"/>
      <c r="AF200" s="6"/>
      <c r="AG200" s="6"/>
      <c r="AH200" s="114"/>
      <c r="AJ200" s="6"/>
      <c r="AK200" s="114"/>
      <c r="AL200" s="6"/>
      <c r="AM200" s="6"/>
      <c r="AN200" s="6"/>
      <c r="AO200" s="6"/>
      <c r="AP200" s="114"/>
      <c r="BX200" s="205">
        <f>SUM(BX8:CI175)</f>
        <v>0</v>
      </c>
    </row>
    <row r="201" spans="1:76" s="169" customFormat="1" ht="15.75" hidden="1" customHeight="1" x14ac:dyDescent="0.1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114"/>
      <c r="AE201" s="114"/>
      <c r="AF201" s="6"/>
      <c r="AG201" s="6"/>
      <c r="AH201" s="114"/>
      <c r="AJ201" s="6"/>
      <c r="AK201" s="114"/>
      <c r="AL201" s="6"/>
      <c r="AM201" s="6"/>
      <c r="AN201" s="6"/>
      <c r="AO201" s="6"/>
      <c r="AP201" s="114"/>
    </row>
    <row r="202" spans="1:76" s="169" customFormat="1" x14ac:dyDescent="0.1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114"/>
      <c r="AE202" s="114"/>
      <c r="AF202" s="6"/>
      <c r="AG202" s="6"/>
      <c r="AH202" s="114"/>
      <c r="AJ202" s="6"/>
      <c r="AK202" s="114"/>
      <c r="AL202" s="6"/>
      <c r="AM202" s="6"/>
      <c r="AN202" s="6"/>
      <c r="AO202" s="6"/>
      <c r="AP202" s="114"/>
    </row>
    <row r="203" spans="1:76" s="169" customFormat="1" x14ac:dyDescent="0.1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114"/>
      <c r="AE203" s="114"/>
      <c r="AF203" s="6"/>
      <c r="AG203" s="6"/>
      <c r="AH203" s="114"/>
      <c r="AJ203" s="6"/>
      <c r="AK203" s="114"/>
      <c r="AL203" s="6"/>
      <c r="AM203" s="6"/>
      <c r="AN203" s="6"/>
      <c r="AO203" s="6"/>
      <c r="AP203" s="114"/>
    </row>
    <row r="204" spans="1:76" s="169" customFormat="1" x14ac:dyDescent="0.1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114"/>
      <c r="AE204" s="114"/>
      <c r="AF204" s="6"/>
      <c r="AG204" s="6"/>
      <c r="AH204" s="114"/>
      <c r="AJ204" s="6"/>
      <c r="AK204" s="114"/>
      <c r="AL204" s="6"/>
      <c r="AM204" s="6"/>
      <c r="AN204" s="6"/>
      <c r="AO204" s="6"/>
      <c r="AP204" s="114"/>
    </row>
    <row r="205" spans="1:76" s="169" customFormat="1" x14ac:dyDescent="0.1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114"/>
      <c r="AE205" s="114"/>
      <c r="AF205" s="6"/>
      <c r="AG205" s="6"/>
      <c r="AH205" s="114"/>
      <c r="AJ205" s="6"/>
      <c r="AK205" s="114"/>
      <c r="AL205" s="6"/>
      <c r="AM205" s="6"/>
      <c r="AN205" s="6"/>
      <c r="AO205" s="6"/>
      <c r="AP205" s="114"/>
    </row>
    <row r="206" spans="1:76" s="169" customFormat="1" x14ac:dyDescent="0.15">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114"/>
      <c r="AE206" s="114"/>
      <c r="AF206" s="6"/>
      <c r="AG206" s="6"/>
      <c r="AH206" s="114"/>
      <c r="AJ206" s="6"/>
      <c r="AK206" s="114"/>
      <c r="AL206" s="6"/>
      <c r="AM206" s="6"/>
      <c r="AN206" s="6"/>
      <c r="AO206" s="6"/>
      <c r="AP206" s="114"/>
    </row>
    <row r="207" spans="1:76" s="169" customFormat="1" x14ac:dyDescent="0.1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114"/>
      <c r="AE207" s="114"/>
      <c r="AF207" s="6"/>
      <c r="AG207" s="6"/>
      <c r="AH207" s="114"/>
      <c r="AJ207" s="6"/>
      <c r="AK207" s="114"/>
      <c r="AL207" s="6"/>
      <c r="AM207" s="6"/>
      <c r="AN207" s="6"/>
      <c r="AO207" s="6"/>
      <c r="AP207" s="114"/>
    </row>
    <row r="208" spans="1:76" s="169" customFormat="1" x14ac:dyDescent="0.1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114"/>
      <c r="AE208" s="114"/>
      <c r="AF208" s="6"/>
      <c r="AG208" s="6"/>
      <c r="AH208" s="114"/>
      <c r="AJ208" s="6"/>
      <c r="AK208" s="114"/>
      <c r="AL208" s="6"/>
      <c r="AM208" s="6"/>
      <c r="AN208" s="6"/>
      <c r="AO208" s="6"/>
      <c r="AP208" s="114"/>
    </row>
    <row r="209" spans="1:43" x14ac:dyDescent="0.1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114"/>
      <c r="AF209" s="6"/>
      <c r="AG209" s="6"/>
      <c r="AI209" s="169"/>
      <c r="AJ209" s="6"/>
      <c r="AL209" s="6"/>
      <c r="AM209" s="6"/>
      <c r="AO209" s="6"/>
      <c r="AQ209" s="169"/>
    </row>
    <row r="210" spans="1:43" x14ac:dyDescent="0.1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114"/>
      <c r="AF210" s="6"/>
      <c r="AG210" s="6"/>
      <c r="AI210" s="169"/>
      <c r="AJ210" s="6"/>
      <c r="AL210" s="6"/>
      <c r="AM210" s="6"/>
      <c r="AO210" s="6"/>
      <c r="AQ210" s="169"/>
    </row>
    <row r="211" spans="1:43" x14ac:dyDescent="0.1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114"/>
      <c r="AF211" s="6"/>
      <c r="AG211" s="6"/>
      <c r="AI211" s="169"/>
      <c r="AJ211" s="6"/>
      <c r="AL211" s="6"/>
      <c r="AM211" s="6"/>
      <c r="AO211" s="6"/>
      <c r="AQ211" s="169"/>
    </row>
    <row r="212" spans="1:43" x14ac:dyDescent="0.1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114"/>
      <c r="AF212" s="6"/>
      <c r="AG212" s="6"/>
      <c r="AI212" s="169"/>
      <c r="AJ212" s="6"/>
      <c r="AL212" s="6"/>
      <c r="AM212" s="6"/>
      <c r="AO212" s="6"/>
      <c r="AQ212" s="169"/>
    </row>
    <row r="213" spans="1:43" ht="18.75" customHeight="1" x14ac:dyDescent="0.1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114"/>
      <c r="AF213" s="6"/>
      <c r="AG213" s="6"/>
      <c r="AI213" s="169"/>
      <c r="AJ213" s="6"/>
      <c r="AL213" s="6"/>
      <c r="AM213" s="6"/>
      <c r="AO213" s="6"/>
      <c r="AQ213" s="169"/>
    </row>
    <row r="214" spans="1:43" ht="18.75" customHeight="1" x14ac:dyDescent="0.1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114"/>
      <c r="AF214" s="6"/>
      <c r="AG214" s="6"/>
      <c r="AI214" s="169"/>
      <c r="AJ214" s="6"/>
      <c r="AL214" s="6"/>
      <c r="AM214" s="6"/>
      <c r="AO214" s="6"/>
      <c r="AQ214" s="169"/>
    </row>
    <row r="215" spans="1:43" x14ac:dyDescent="0.1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114"/>
      <c r="AF215" s="6"/>
      <c r="AG215" s="6"/>
      <c r="AI215" s="169"/>
      <c r="AJ215" s="6"/>
      <c r="AL215" s="6"/>
      <c r="AM215" s="6"/>
      <c r="AO215" s="6"/>
      <c r="AQ215" s="169"/>
    </row>
    <row r="216" spans="1:43" x14ac:dyDescent="0.1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114"/>
      <c r="AF216" s="6"/>
      <c r="AG216" s="6"/>
      <c r="AI216" s="169"/>
      <c r="AJ216" s="6"/>
      <c r="AL216" s="6"/>
      <c r="AM216" s="6"/>
      <c r="AO216" s="6"/>
      <c r="AQ216" s="169"/>
    </row>
    <row r="217" spans="1:43" x14ac:dyDescent="0.1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114"/>
      <c r="AF217" s="6"/>
      <c r="AG217" s="6"/>
      <c r="AI217" s="169"/>
      <c r="AJ217" s="6"/>
      <c r="AL217" s="6"/>
      <c r="AM217" s="6"/>
      <c r="AO217" s="6"/>
      <c r="AQ217" s="169"/>
    </row>
    <row r="218" spans="1:43" x14ac:dyDescent="0.1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114"/>
      <c r="AF218" s="6"/>
      <c r="AG218" s="6"/>
      <c r="AI218" s="169"/>
      <c r="AJ218" s="6"/>
      <c r="AL218" s="6"/>
      <c r="AM218" s="6"/>
      <c r="AO218" s="6"/>
      <c r="AQ218" s="169"/>
    </row>
    <row r="219" spans="1:43" x14ac:dyDescent="0.1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114"/>
      <c r="AF219" s="6"/>
      <c r="AG219" s="6"/>
      <c r="AI219" s="169"/>
      <c r="AJ219" s="6"/>
      <c r="AL219" s="6"/>
      <c r="AM219" s="6"/>
      <c r="AO219" s="6"/>
      <c r="AQ219" s="169"/>
    </row>
    <row r="220" spans="1:43" x14ac:dyDescent="0.1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114"/>
      <c r="AF220" s="6"/>
      <c r="AG220" s="6"/>
      <c r="AI220" s="169"/>
      <c r="AJ220" s="6"/>
      <c r="AL220" s="6"/>
      <c r="AM220" s="6"/>
      <c r="AO220" s="6"/>
      <c r="AQ220" s="169"/>
    </row>
    <row r="221" spans="1:43" x14ac:dyDescent="0.1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114"/>
      <c r="AF221" s="6"/>
      <c r="AG221" s="6"/>
      <c r="AI221" s="169"/>
      <c r="AJ221" s="6"/>
      <c r="AL221" s="6"/>
      <c r="AM221" s="6"/>
      <c r="AO221" s="6"/>
      <c r="AQ221" s="169"/>
    </row>
    <row r="222" spans="1:43" x14ac:dyDescent="0.1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114"/>
      <c r="AF222" s="6"/>
      <c r="AG222" s="6"/>
      <c r="AI222" s="169"/>
      <c r="AJ222" s="6"/>
      <c r="AL222" s="6"/>
      <c r="AM222" s="6"/>
      <c r="AO222" s="6"/>
      <c r="AQ222" s="169"/>
    </row>
    <row r="223" spans="1:43" x14ac:dyDescent="0.1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114"/>
      <c r="AF223" s="6"/>
      <c r="AG223" s="6"/>
      <c r="AI223" s="169"/>
      <c r="AJ223" s="6"/>
      <c r="AL223" s="6"/>
      <c r="AM223" s="6"/>
      <c r="AO223" s="6"/>
      <c r="AQ223" s="169"/>
    </row>
    <row r="224" spans="1:43" x14ac:dyDescent="0.1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114"/>
      <c r="AF224" s="6"/>
      <c r="AG224" s="6"/>
      <c r="AI224" s="169"/>
      <c r="AJ224" s="6"/>
      <c r="AL224" s="6"/>
      <c r="AM224" s="6"/>
      <c r="AO224" s="6"/>
      <c r="AQ224" s="169"/>
    </row>
    <row r="225" spans="1:43" x14ac:dyDescent="0.1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114"/>
      <c r="AF225" s="6"/>
      <c r="AG225" s="6"/>
      <c r="AI225" s="169"/>
      <c r="AJ225" s="6"/>
      <c r="AL225" s="6"/>
      <c r="AM225" s="6"/>
      <c r="AO225" s="6"/>
      <c r="AQ225" s="169"/>
    </row>
    <row r="226" spans="1:43" x14ac:dyDescent="0.1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114"/>
      <c r="AF226" s="6"/>
      <c r="AG226" s="6"/>
      <c r="AI226" s="169"/>
      <c r="AJ226" s="6"/>
      <c r="AL226" s="6"/>
      <c r="AM226" s="6"/>
      <c r="AO226" s="6"/>
      <c r="AQ226" s="169"/>
    </row>
    <row r="227" spans="1:43" x14ac:dyDescent="0.1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114"/>
      <c r="AF227" s="6"/>
      <c r="AG227" s="6"/>
      <c r="AI227" s="169"/>
      <c r="AJ227" s="6"/>
      <c r="AL227" s="6"/>
      <c r="AM227" s="6"/>
      <c r="AO227" s="6"/>
      <c r="AQ227" s="169"/>
    </row>
    <row r="228" spans="1:43" x14ac:dyDescent="0.1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114"/>
      <c r="AF228" s="6"/>
      <c r="AG228" s="6"/>
      <c r="AI228" s="169"/>
      <c r="AJ228" s="6"/>
      <c r="AL228" s="6"/>
      <c r="AM228" s="6"/>
      <c r="AO228" s="6"/>
      <c r="AQ228" s="169"/>
    </row>
    <row r="229" spans="1:43" x14ac:dyDescent="0.1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114"/>
      <c r="AF229" s="6"/>
      <c r="AG229" s="6"/>
      <c r="AI229" s="169"/>
      <c r="AJ229" s="6"/>
      <c r="AL229" s="6"/>
      <c r="AM229" s="6"/>
      <c r="AO229" s="6"/>
      <c r="AQ229" s="169"/>
    </row>
    <row r="230" spans="1:43" x14ac:dyDescent="0.1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114"/>
      <c r="AF230" s="6"/>
      <c r="AG230" s="6"/>
      <c r="AI230" s="169"/>
      <c r="AJ230" s="6"/>
      <c r="AL230" s="6"/>
      <c r="AM230" s="6"/>
      <c r="AO230" s="6"/>
      <c r="AQ230" s="169"/>
    </row>
    <row r="231" spans="1:43" x14ac:dyDescent="0.1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114"/>
      <c r="AF231" s="6"/>
      <c r="AG231" s="6"/>
      <c r="AI231" s="169"/>
      <c r="AJ231" s="6"/>
      <c r="AL231" s="6"/>
      <c r="AM231" s="6"/>
      <c r="AO231" s="6"/>
      <c r="AQ231" s="169"/>
    </row>
    <row r="232" spans="1:43" x14ac:dyDescent="0.1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114"/>
      <c r="AF232" s="6"/>
      <c r="AG232" s="6"/>
      <c r="AI232" s="169"/>
      <c r="AJ232" s="6"/>
      <c r="AL232" s="6"/>
      <c r="AM232" s="6"/>
      <c r="AO232" s="6"/>
      <c r="AQ232" s="169"/>
    </row>
    <row r="233" spans="1:43" x14ac:dyDescent="0.1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114"/>
      <c r="AF233" s="6"/>
      <c r="AG233" s="6"/>
      <c r="AI233" s="169"/>
      <c r="AJ233" s="6"/>
      <c r="AL233" s="6"/>
      <c r="AM233" s="6"/>
      <c r="AO233" s="6"/>
      <c r="AQ233" s="169"/>
    </row>
    <row r="234" spans="1:43" x14ac:dyDescent="0.1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114"/>
      <c r="AF234" s="6"/>
      <c r="AG234" s="6"/>
      <c r="AI234" s="169"/>
      <c r="AJ234" s="6"/>
      <c r="AL234" s="6"/>
      <c r="AM234" s="6"/>
      <c r="AO234" s="6"/>
      <c r="AQ234" s="169"/>
    </row>
    <row r="235" spans="1:43" x14ac:dyDescent="0.1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114"/>
      <c r="AF235" s="6"/>
      <c r="AG235" s="6"/>
      <c r="AI235" s="169"/>
      <c r="AJ235" s="6"/>
      <c r="AL235" s="6"/>
      <c r="AM235" s="6"/>
      <c r="AO235" s="6"/>
      <c r="AQ235" s="169"/>
    </row>
    <row r="236" spans="1:43" x14ac:dyDescent="0.1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114"/>
      <c r="AF236" s="6"/>
      <c r="AG236" s="6"/>
      <c r="AI236" s="169"/>
      <c r="AJ236" s="6"/>
      <c r="AL236" s="6"/>
      <c r="AM236" s="6"/>
      <c r="AO236" s="6"/>
      <c r="AQ236" s="169"/>
    </row>
    <row r="237" spans="1:43" x14ac:dyDescent="0.1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114"/>
      <c r="AF237" s="6"/>
      <c r="AG237" s="6"/>
      <c r="AI237" s="169"/>
      <c r="AJ237" s="6"/>
      <c r="AL237" s="6"/>
      <c r="AM237" s="6"/>
      <c r="AO237" s="6"/>
      <c r="AQ237" s="169"/>
    </row>
    <row r="238" spans="1:43" x14ac:dyDescent="0.1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114"/>
      <c r="AF238" s="6"/>
      <c r="AG238" s="6"/>
      <c r="AI238" s="169"/>
      <c r="AJ238" s="6"/>
      <c r="AL238" s="6"/>
      <c r="AM238" s="6"/>
      <c r="AO238" s="6"/>
      <c r="AQ238" s="169"/>
    </row>
    <row r="239" spans="1:43" x14ac:dyDescent="0.1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114"/>
      <c r="AF239" s="6"/>
      <c r="AG239" s="6"/>
      <c r="AI239" s="169"/>
      <c r="AJ239" s="6"/>
      <c r="AL239" s="6"/>
      <c r="AM239" s="6"/>
      <c r="AO239" s="6"/>
      <c r="AQ239" s="169"/>
    </row>
  </sheetData>
  <mergeCells count="100">
    <mergeCell ref="AW7:AX7"/>
    <mergeCell ref="A6:AD6"/>
    <mergeCell ref="AP6:AQ7"/>
    <mergeCell ref="AR6:AS7"/>
    <mergeCell ref="AV6:AV7"/>
    <mergeCell ref="AT7:AU7"/>
    <mergeCell ref="A8:A11"/>
    <mergeCell ref="B8:AE8"/>
    <mergeCell ref="AF8:AG10"/>
    <mergeCell ref="AH8:AI10"/>
    <mergeCell ref="AJ8:AJ11"/>
    <mergeCell ref="AB10:AE10"/>
    <mergeCell ref="AX8:AX11"/>
    <mergeCell ref="B9:B11"/>
    <mergeCell ref="C9:S10"/>
    <mergeCell ref="T9:U10"/>
    <mergeCell ref="V9:W10"/>
    <mergeCell ref="X9:AE9"/>
    <mergeCell ref="X10:AA10"/>
    <mergeCell ref="AM8:AN10"/>
    <mergeCell ref="AP8:AP11"/>
    <mergeCell ref="AQ8:AQ11"/>
    <mergeCell ref="AR8:AR11"/>
    <mergeCell ref="AS8:AS11"/>
    <mergeCell ref="AT8:AT11"/>
    <mergeCell ref="AK8:AL10"/>
    <mergeCell ref="W60:W61"/>
    <mergeCell ref="X60:X61"/>
    <mergeCell ref="AU8:AU11"/>
    <mergeCell ref="AV8:AV11"/>
    <mergeCell ref="AW8:AW11"/>
    <mergeCell ref="A69:B69"/>
    <mergeCell ref="A60:A61"/>
    <mergeCell ref="C60:C61"/>
    <mergeCell ref="D60:T60"/>
    <mergeCell ref="U60:V60"/>
    <mergeCell ref="A62:B62"/>
    <mergeCell ref="A63:A65"/>
    <mergeCell ref="A66:B66"/>
    <mergeCell ref="A67:B67"/>
    <mergeCell ref="A68:B68"/>
    <mergeCell ref="A70:B70"/>
    <mergeCell ref="A71:B71"/>
    <mergeCell ref="A72:B72"/>
    <mergeCell ref="A73:B73"/>
    <mergeCell ref="A75:A76"/>
    <mergeCell ref="B75:B76"/>
    <mergeCell ref="A97:B97"/>
    <mergeCell ref="C75:C76"/>
    <mergeCell ref="D75:T75"/>
    <mergeCell ref="U75:V75"/>
    <mergeCell ref="W75:W76"/>
    <mergeCell ref="A77:A78"/>
    <mergeCell ref="A79:A81"/>
    <mergeCell ref="A82:A83"/>
    <mergeCell ref="A84:A85"/>
    <mergeCell ref="A86:A87"/>
    <mergeCell ref="A95:B95"/>
    <mergeCell ref="A96:B96"/>
    <mergeCell ref="A109:B109"/>
    <mergeCell ref="A98:B98"/>
    <mergeCell ref="A99:B99"/>
    <mergeCell ref="A100:B100"/>
    <mergeCell ref="A101:B101"/>
    <mergeCell ref="A102:B102"/>
    <mergeCell ref="A103:B103"/>
    <mergeCell ref="A104:B104"/>
    <mergeCell ref="A105:B105"/>
    <mergeCell ref="A106:B106"/>
    <mergeCell ref="A107:B107"/>
    <mergeCell ref="A108:B108"/>
    <mergeCell ref="A110:B110"/>
    <mergeCell ref="A111:B111"/>
    <mergeCell ref="A113:A116"/>
    <mergeCell ref="B113:AE113"/>
    <mergeCell ref="AF113:AG113"/>
    <mergeCell ref="AJ113:AK113"/>
    <mergeCell ref="B114:B116"/>
    <mergeCell ref="C114:S115"/>
    <mergeCell ref="T114:U115"/>
    <mergeCell ref="V114:W115"/>
    <mergeCell ref="X114:AE114"/>
    <mergeCell ref="AF114:AF116"/>
    <mergeCell ref="AG114:AG116"/>
    <mergeCell ref="AH114:AH116"/>
    <mergeCell ref="AI114:AI116"/>
    <mergeCell ref="AH113:AI113"/>
    <mergeCell ref="AK114:AK116"/>
    <mergeCell ref="X115:AA115"/>
    <mergeCell ref="AB115:AE115"/>
    <mergeCell ref="A129:A132"/>
    <mergeCell ref="B129:B132"/>
    <mergeCell ref="C129:S131"/>
    <mergeCell ref="T129:U131"/>
    <mergeCell ref="V129:W131"/>
    <mergeCell ref="A178:A179"/>
    <mergeCell ref="B178:B179"/>
    <mergeCell ref="C178:C179"/>
    <mergeCell ref="D178:D179"/>
    <mergeCell ref="AJ114:AJ116"/>
  </mergeCells>
  <dataValidations count="2">
    <dataValidation allowBlank="1" showInputMessage="1" showErrorMessage="1" errorTitle="Error" error="Por favor ingrese números enteros" sqref="B64 IX64 ST64 ACP64 AML64 AWH64 BGD64 BPZ64 BZV64 CJR64 CTN64 DDJ64 DNF64 DXB64 EGX64 EQT64 FAP64 FKL64 FUH64 GED64 GNZ64 GXV64 HHR64 HRN64 IBJ64 ILF64 IVB64 JEX64 JOT64 JYP64 KIL64 KSH64 LCD64 LLZ64 LVV64 MFR64 MPN64 MZJ64 NJF64 NTB64 OCX64 OMT64 OWP64 PGL64 PQH64 QAD64 QJZ64 QTV64 RDR64 RNN64 RXJ64 SHF64 SRB64 TAX64 TKT64 TUP64 UEL64 UOH64 UYD64 VHZ64 VRV64 WBR64 WLN64 WVJ64 B65600 IX65600 ST65600 ACP65600 AML65600 AWH65600 BGD65600 BPZ65600 BZV65600 CJR65600 CTN65600 DDJ65600 DNF65600 DXB65600 EGX65600 EQT65600 FAP65600 FKL65600 FUH65600 GED65600 GNZ65600 GXV65600 HHR65600 HRN65600 IBJ65600 ILF65600 IVB65600 JEX65600 JOT65600 JYP65600 KIL65600 KSH65600 LCD65600 LLZ65600 LVV65600 MFR65600 MPN65600 MZJ65600 NJF65600 NTB65600 OCX65600 OMT65600 OWP65600 PGL65600 PQH65600 QAD65600 QJZ65600 QTV65600 RDR65600 RNN65600 RXJ65600 SHF65600 SRB65600 TAX65600 TKT65600 TUP65600 UEL65600 UOH65600 UYD65600 VHZ65600 VRV65600 WBR65600 WLN65600 WVJ65600 B131136 IX131136 ST131136 ACP131136 AML131136 AWH131136 BGD131136 BPZ131136 BZV131136 CJR131136 CTN131136 DDJ131136 DNF131136 DXB131136 EGX131136 EQT131136 FAP131136 FKL131136 FUH131136 GED131136 GNZ131136 GXV131136 HHR131136 HRN131136 IBJ131136 ILF131136 IVB131136 JEX131136 JOT131136 JYP131136 KIL131136 KSH131136 LCD131136 LLZ131136 LVV131136 MFR131136 MPN131136 MZJ131136 NJF131136 NTB131136 OCX131136 OMT131136 OWP131136 PGL131136 PQH131136 QAD131136 QJZ131136 QTV131136 RDR131136 RNN131136 RXJ131136 SHF131136 SRB131136 TAX131136 TKT131136 TUP131136 UEL131136 UOH131136 UYD131136 VHZ131136 VRV131136 WBR131136 WLN131136 WVJ131136 B196672 IX196672 ST196672 ACP196672 AML196672 AWH196672 BGD196672 BPZ196672 BZV196672 CJR196672 CTN196672 DDJ196672 DNF196672 DXB196672 EGX196672 EQT196672 FAP196672 FKL196672 FUH196672 GED196672 GNZ196672 GXV196672 HHR196672 HRN196672 IBJ196672 ILF196672 IVB196672 JEX196672 JOT196672 JYP196672 KIL196672 KSH196672 LCD196672 LLZ196672 LVV196672 MFR196672 MPN196672 MZJ196672 NJF196672 NTB196672 OCX196672 OMT196672 OWP196672 PGL196672 PQH196672 QAD196672 QJZ196672 QTV196672 RDR196672 RNN196672 RXJ196672 SHF196672 SRB196672 TAX196672 TKT196672 TUP196672 UEL196672 UOH196672 UYD196672 VHZ196672 VRV196672 WBR196672 WLN196672 WVJ196672 B262208 IX262208 ST262208 ACP262208 AML262208 AWH262208 BGD262208 BPZ262208 BZV262208 CJR262208 CTN262208 DDJ262208 DNF262208 DXB262208 EGX262208 EQT262208 FAP262208 FKL262208 FUH262208 GED262208 GNZ262208 GXV262208 HHR262208 HRN262208 IBJ262208 ILF262208 IVB262208 JEX262208 JOT262208 JYP262208 KIL262208 KSH262208 LCD262208 LLZ262208 LVV262208 MFR262208 MPN262208 MZJ262208 NJF262208 NTB262208 OCX262208 OMT262208 OWP262208 PGL262208 PQH262208 QAD262208 QJZ262208 QTV262208 RDR262208 RNN262208 RXJ262208 SHF262208 SRB262208 TAX262208 TKT262208 TUP262208 UEL262208 UOH262208 UYD262208 VHZ262208 VRV262208 WBR262208 WLN262208 WVJ262208 B327744 IX327744 ST327744 ACP327744 AML327744 AWH327744 BGD327744 BPZ327744 BZV327744 CJR327744 CTN327744 DDJ327744 DNF327744 DXB327744 EGX327744 EQT327744 FAP327744 FKL327744 FUH327744 GED327744 GNZ327744 GXV327744 HHR327744 HRN327744 IBJ327744 ILF327744 IVB327744 JEX327744 JOT327744 JYP327744 KIL327744 KSH327744 LCD327744 LLZ327744 LVV327744 MFR327744 MPN327744 MZJ327744 NJF327744 NTB327744 OCX327744 OMT327744 OWP327744 PGL327744 PQH327744 QAD327744 QJZ327744 QTV327744 RDR327744 RNN327744 RXJ327744 SHF327744 SRB327744 TAX327744 TKT327744 TUP327744 UEL327744 UOH327744 UYD327744 VHZ327744 VRV327744 WBR327744 WLN327744 WVJ327744 B393280 IX393280 ST393280 ACP393280 AML393280 AWH393280 BGD393280 BPZ393280 BZV393280 CJR393280 CTN393280 DDJ393280 DNF393280 DXB393280 EGX393280 EQT393280 FAP393280 FKL393280 FUH393280 GED393280 GNZ393280 GXV393280 HHR393280 HRN393280 IBJ393280 ILF393280 IVB393280 JEX393280 JOT393280 JYP393280 KIL393280 KSH393280 LCD393280 LLZ393280 LVV393280 MFR393280 MPN393280 MZJ393280 NJF393280 NTB393280 OCX393280 OMT393280 OWP393280 PGL393280 PQH393280 QAD393280 QJZ393280 QTV393280 RDR393280 RNN393280 RXJ393280 SHF393280 SRB393280 TAX393280 TKT393280 TUP393280 UEL393280 UOH393280 UYD393280 VHZ393280 VRV393280 WBR393280 WLN393280 WVJ393280 B458816 IX458816 ST458816 ACP458816 AML458816 AWH458816 BGD458816 BPZ458816 BZV458816 CJR458816 CTN458816 DDJ458816 DNF458816 DXB458816 EGX458816 EQT458816 FAP458816 FKL458816 FUH458816 GED458816 GNZ458816 GXV458816 HHR458816 HRN458816 IBJ458816 ILF458816 IVB458816 JEX458816 JOT458816 JYP458816 KIL458816 KSH458816 LCD458816 LLZ458816 LVV458816 MFR458816 MPN458816 MZJ458816 NJF458816 NTB458816 OCX458816 OMT458816 OWP458816 PGL458816 PQH458816 QAD458816 QJZ458816 QTV458816 RDR458816 RNN458816 RXJ458816 SHF458816 SRB458816 TAX458816 TKT458816 TUP458816 UEL458816 UOH458816 UYD458816 VHZ458816 VRV458816 WBR458816 WLN458816 WVJ458816 B524352 IX524352 ST524352 ACP524352 AML524352 AWH524352 BGD524352 BPZ524352 BZV524352 CJR524352 CTN524352 DDJ524352 DNF524352 DXB524352 EGX524352 EQT524352 FAP524352 FKL524352 FUH524352 GED524352 GNZ524352 GXV524352 HHR524352 HRN524352 IBJ524352 ILF524352 IVB524352 JEX524352 JOT524352 JYP524352 KIL524352 KSH524352 LCD524352 LLZ524352 LVV524352 MFR524352 MPN524352 MZJ524352 NJF524352 NTB524352 OCX524352 OMT524352 OWP524352 PGL524352 PQH524352 QAD524352 QJZ524352 QTV524352 RDR524352 RNN524352 RXJ524352 SHF524352 SRB524352 TAX524352 TKT524352 TUP524352 UEL524352 UOH524352 UYD524352 VHZ524352 VRV524352 WBR524352 WLN524352 WVJ524352 B589888 IX589888 ST589888 ACP589888 AML589888 AWH589888 BGD589888 BPZ589888 BZV589888 CJR589888 CTN589888 DDJ589888 DNF589888 DXB589888 EGX589888 EQT589888 FAP589888 FKL589888 FUH589888 GED589888 GNZ589888 GXV589888 HHR589888 HRN589888 IBJ589888 ILF589888 IVB589888 JEX589888 JOT589888 JYP589888 KIL589888 KSH589888 LCD589888 LLZ589888 LVV589888 MFR589888 MPN589888 MZJ589888 NJF589888 NTB589888 OCX589888 OMT589888 OWP589888 PGL589888 PQH589888 QAD589888 QJZ589888 QTV589888 RDR589888 RNN589888 RXJ589888 SHF589888 SRB589888 TAX589888 TKT589888 TUP589888 UEL589888 UOH589888 UYD589888 VHZ589888 VRV589888 WBR589888 WLN589888 WVJ589888 B655424 IX655424 ST655424 ACP655424 AML655424 AWH655424 BGD655424 BPZ655424 BZV655424 CJR655424 CTN655424 DDJ655424 DNF655424 DXB655424 EGX655424 EQT655424 FAP655424 FKL655424 FUH655424 GED655424 GNZ655424 GXV655424 HHR655424 HRN655424 IBJ655424 ILF655424 IVB655424 JEX655424 JOT655424 JYP655424 KIL655424 KSH655424 LCD655424 LLZ655424 LVV655424 MFR655424 MPN655424 MZJ655424 NJF655424 NTB655424 OCX655424 OMT655424 OWP655424 PGL655424 PQH655424 QAD655424 QJZ655424 QTV655424 RDR655424 RNN655424 RXJ655424 SHF655424 SRB655424 TAX655424 TKT655424 TUP655424 UEL655424 UOH655424 UYD655424 VHZ655424 VRV655424 WBR655424 WLN655424 WVJ655424 B720960 IX720960 ST720960 ACP720960 AML720960 AWH720960 BGD720960 BPZ720960 BZV720960 CJR720960 CTN720960 DDJ720960 DNF720960 DXB720960 EGX720960 EQT720960 FAP720960 FKL720960 FUH720960 GED720960 GNZ720960 GXV720960 HHR720960 HRN720960 IBJ720960 ILF720960 IVB720960 JEX720960 JOT720960 JYP720960 KIL720960 KSH720960 LCD720960 LLZ720960 LVV720960 MFR720960 MPN720960 MZJ720960 NJF720960 NTB720960 OCX720960 OMT720960 OWP720960 PGL720960 PQH720960 QAD720960 QJZ720960 QTV720960 RDR720960 RNN720960 RXJ720960 SHF720960 SRB720960 TAX720960 TKT720960 TUP720960 UEL720960 UOH720960 UYD720960 VHZ720960 VRV720960 WBR720960 WLN720960 WVJ720960 B786496 IX786496 ST786496 ACP786496 AML786496 AWH786496 BGD786496 BPZ786496 BZV786496 CJR786496 CTN786496 DDJ786496 DNF786496 DXB786496 EGX786496 EQT786496 FAP786496 FKL786496 FUH786496 GED786496 GNZ786496 GXV786496 HHR786496 HRN786496 IBJ786496 ILF786496 IVB786496 JEX786496 JOT786496 JYP786496 KIL786496 KSH786496 LCD786496 LLZ786496 LVV786496 MFR786496 MPN786496 MZJ786496 NJF786496 NTB786496 OCX786496 OMT786496 OWP786496 PGL786496 PQH786496 QAD786496 QJZ786496 QTV786496 RDR786496 RNN786496 RXJ786496 SHF786496 SRB786496 TAX786496 TKT786496 TUP786496 UEL786496 UOH786496 UYD786496 VHZ786496 VRV786496 WBR786496 WLN786496 WVJ786496 B852032 IX852032 ST852032 ACP852032 AML852032 AWH852032 BGD852032 BPZ852032 BZV852032 CJR852032 CTN852032 DDJ852032 DNF852032 DXB852032 EGX852032 EQT852032 FAP852032 FKL852032 FUH852032 GED852032 GNZ852032 GXV852032 HHR852032 HRN852032 IBJ852032 ILF852032 IVB852032 JEX852032 JOT852032 JYP852032 KIL852032 KSH852032 LCD852032 LLZ852032 LVV852032 MFR852032 MPN852032 MZJ852032 NJF852032 NTB852032 OCX852032 OMT852032 OWP852032 PGL852032 PQH852032 QAD852032 QJZ852032 QTV852032 RDR852032 RNN852032 RXJ852032 SHF852032 SRB852032 TAX852032 TKT852032 TUP852032 UEL852032 UOH852032 UYD852032 VHZ852032 VRV852032 WBR852032 WLN852032 WVJ852032 B917568 IX917568 ST917568 ACP917568 AML917568 AWH917568 BGD917568 BPZ917568 BZV917568 CJR917568 CTN917568 DDJ917568 DNF917568 DXB917568 EGX917568 EQT917568 FAP917568 FKL917568 FUH917568 GED917568 GNZ917568 GXV917568 HHR917568 HRN917568 IBJ917568 ILF917568 IVB917568 JEX917568 JOT917568 JYP917568 KIL917568 KSH917568 LCD917568 LLZ917568 LVV917568 MFR917568 MPN917568 MZJ917568 NJF917568 NTB917568 OCX917568 OMT917568 OWP917568 PGL917568 PQH917568 QAD917568 QJZ917568 QTV917568 RDR917568 RNN917568 RXJ917568 SHF917568 SRB917568 TAX917568 TKT917568 TUP917568 UEL917568 UOH917568 UYD917568 VHZ917568 VRV917568 WBR917568 WLN917568 WVJ917568 B983104 IX983104 ST983104 ACP983104 AML983104 AWH983104 BGD983104 BPZ983104 BZV983104 CJR983104 CTN983104 DDJ983104 DNF983104 DXB983104 EGX983104 EQT983104 FAP983104 FKL983104 FUH983104 GED983104 GNZ983104 GXV983104 HHR983104 HRN983104 IBJ983104 ILF983104 IVB983104 JEX983104 JOT983104 JYP983104 KIL983104 KSH983104 LCD983104 LLZ983104 LVV983104 MFR983104 MPN983104 MZJ983104 NJF983104 NTB983104 OCX983104 OMT983104 OWP983104 PGL983104 PQH983104 QAD983104 QJZ983104 QTV983104 RDR983104 RNN983104 RXJ983104 SHF983104 SRB983104 TAX983104 TKT983104 TUP983104 UEL983104 UOH983104 UYD983104 VHZ983104 VRV983104 WBR983104 WLN983104 WVJ983104 A94 IW94 SS94 ACO94 AMK94 AWG94 BGC94 BPY94 BZU94 CJQ94 CTM94 DDI94 DNE94 DXA94 EGW94 EQS94 FAO94 FKK94 FUG94 GEC94 GNY94 GXU94 HHQ94 HRM94 IBI94 ILE94 IVA94 JEW94 JOS94 JYO94 KIK94 KSG94 LCC94 LLY94 LVU94 MFQ94 MPM94 MZI94 NJE94 NTA94 OCW94 OMS94 OWO94 PGK94 PQG94 QAC94 QJY94 QTU94 RDQ94 RNM94 RXI94 SHE94 SRA94 TAW94 TKS94 TUO94 UEK94 UOG94 UYC94 VHY94 VRU94 WBQ94 WLM94 WVI94 A65630 IW65630 SS65630 ACO65630 AMK65630 AWG65630 BGC65630 BPY65630 BZU65630 CJQ65630 CTM65630 DDI65630 DNE65630 DXA65630 EGW65630 EQS65630 FAO65630 FKK65630 FUG65630 GEC65630 GNY65630 GXU65630 HHQ65630 HRM65630 IBI65630 ILE65630 IVA65630 JEW65630 JOS65630 JYO65630 KIK65630 KSG65630 LCC65630 LLY65630 LVU65630 MFQ65630 MPM65630 MZI65630 NJE65630 NTA65630 OCW65630 OMS65630 OWO65630 PGK65630 PQG65630 QAC65630 QJY65630 QTU65630 RDQ65630 RNM65630 RXI65630 SHE65630 SRA65630 TAW65630 TKS65630 TUO65630 UEK65630 UOG65630 UYC65630 VHY65630 VRU65630 WBQ65630 WLM65630 WVI65630 A131166 IW131166 SS131166 ACO131166 AMK131166 AWG131166 BGC131166 BPY131166 BZU131166 CJQ131166 CTM131166 DDI131166 DNE131166 DXA131166 EGW131166 EQS131166 FAO131166 FKK131166 FUG131166 GEC131166 GNY131166 GXU131166 HHQ131166 HRM131166 IBI131166 ILE131166 IVA131166 JEW131166 JOS131166 JYO131166 KIK131166 KSG131166 LCC131166 LLY131166 LVU131166 MFQ131166 MPM131166 MZI131166 NJE131166 NTA131166 OCW131166 OMS131166 OWO131166 PGK131166 PQG131166 QAC131166 QJY131166 QTU131166 RDQ131166 RNM131166 RXI131166 SHE131166 SRA131166 TAW131166 TKS131166 TUO131166 UEK131166 UOG131166 UYC131166 VHY131166 VRU131166 WBQ131166 WLM131166 WVI131166 A196702 IW196702 SS196702 ACO196702 AMK196702 AWG196702 BGC196702 BPY196702 BZU196702 CJQ196702 CTM196702 DDI196702 DNE196702 DXA196702 EGW196702 EQS196702 FAO196702 FKK196702 FUG196702 GEC196702 GNY196702 GXU196702 HHQ196702 HRM196702 IBI196702 ILE196702 IVA196702 JEW196702 JOS196702 JYO196702 KIK196702 KSG196702 LCC196702 LLY196702 LVU196702 MFQ196702 MPM196702 MZI196702 NJE196702 NTA196702 OCW196702 OMS196702 OWO196702 PGK196702 PQG196702 QAC196702 QJY196702 QTU196702 RDQ196702 RNM196702 RXI196702 SHE196702 SRA196702 TAW196702 TKS196702 TUO196702 UEK196702 UOG196702 UYC196702 VHY196702 VRU196702 WBQ196702 WLM196702 WVI196702 A262238 IW262238 SS262238 ACO262238 AMK262238 AWG262238 BGC262238 BPY262238 BZU262238 CJQ262238 CTM262238 DDI262238 DNE262238 DXA262238 EGW262238 EQS262238 FAO262238 FKK262238 FUG262238 GEC262238 GNY262238 GXU262238 HHQ262238 HRM262238 IBI262238 ILE262238 IVA262238 JEW262238 JOS262238 JYO262238 KIK262238 KSG262238 LCC262238 LLY262238 LVU262238 MFQ262238 MPM262238 MZI262238 NJE262238 NTA262238 OCW262238 OMS262238 OWO262238 PGK262238 PQG262238 QAC262238 QJY262238 QTU262238 RDQ262238 RNM262238 RXI262238 SHE262238 SRA262238 TAW262238 TKS262238 TUO262238 UEK262238 UOG262238 UYC262238 VHY262238 VRU262238 WBQ262238 WLM262238 WVI262238 A327774 IW327774 SS327774 ACO327774 AMK327774 AWG327774 BGC327774 BPY327774 BZU327774 CJQ327774 CTM327774 DDI327774 DNE327774 DXA327774 EGW327774 EQS327774 FAO327774 FKK327774 FUG327774 GEC327774 GNY327774 GXU327774 HHQ327774 HRM327774 IBI327774 ILE327774 IVA327774 JEW327774 JOS327774 JYO327774 KIK327774 KSG327774 LCC327774 LLY327774 LVU327774 MFQ327774 MPM327774 MZI327774 NJE327774 NTA327774 OCW327774 OMS327774 OWO327774 PGK327774 PQG327774 QAC327774 QJY327774 QTU327774 RDQ327774 RNM327774 RXI327774 SHE327774 SRA327774 TAW327774 TKS327774 TUO327774 UEK327774 UOG327774 UYC327774 VHY327774 VRU327774 WBQ327774 WLM327774 WVI327774 A393310 IW393310 SS393310 ACO393310 AMK393310 AWG393310 BGC393310 BPY393310 BZU393310 CJQ393310 CTM393310 DDI393310 DNE393310 DXA393310 EGW393310 EQS393310 FAO393310 FKK393310 FUG393310 GEC393310 GNY393310 GXU393310 HHQ393310 HRM393310 IBI393310 ILE393310 IVA393310 JEW393310 JOS393310 JYO393310 KIK393310 KSG393310 LCC393310 LLY393310 LVU393310 MFQ393310 MPM393310 MZI393310 NJE393310 NTA393310 OCW393310 OMS393310 OWO393310 PGK393310 PQG393310 QAC393310 QJY393310 QTU393310 RDQ393310 RNM393310 RXI393310 SHE393310 SRA393310 TAW393310 TKS393310 TUO393310 UEK393310 UOG393310 UYC393310 VHY393310 VRU393310 WBQ393310 WLM393310 WVI393310 A458846 IW458846 SS458846 ACO458846 AMK458846 AWG458846 BGC458846 BPY458846 BZU458846 CJQ458846 CTM458846 DDI458846 DNE458846 DXA458846 EGW458846 EQS458846 FAO458846 FKK458846 FUG458846 GEC458846 GNY458846 GXU458846 HHQ458846 HRM458846 IBI458846 ILE458846 IVA458846 JEW458846 JOS458846 JYO458846 KIK458846 KSG458846 LCC458846 LLY458846 LVU458846 MFQ458846 MPM458846 MZI458846 NJE458846 NTA458846 OCW458846 OMS458846 OWO458846 PGK458846 PQG458846 QAC458846 QJY458846 QTU458846 RDQ458846 RNM458846 RXI458846 SHE458846 SRA458846 TAW458846 TKS458846 TUO458846 UEK458846 UOG458846 UYC458846 VHY458846 VRU458846 WBQ458846 WLM458846 WVI458846 A524382 IW524382 SS524382 ACO524382 AMK524382 AWG524382 BGC524382 BPY524382 BZU524382 CJQ524382 CTM524382 DDI524382 DNE524382 DXA524382 EGW524382 EQS524382 FAO524382 FKK524382 FUG524382 GEC524382 GNY524382 GXU524382 HHQ524382 HRM524382 IBI524382 ILE524382 IVA524382 JEW524382 JOS524382 JYO524382 KIK524382 KSG524382 LCC524382 LLY524382 LVU524382 MFQ524382 MPM524382 MZI524382 NJE524382 NTA524382 OCW524382 OMS524382 OWO524382 PGK524382 PQG524382 QAC524382 QJY524382 QTU524382 RDQ524382 RNM524382 RXI524382 SHE524382 SRA524382 TAW524382 TKS524382 TUO524382 UEK524382 UOG524382 UYC524382 VHY524382 VRU524382 WBQ524382 WLM524382 WVI524382 A589918 IW589918 SS589918 ACO589918 AMK589918 AWG589918 BGC589918 BPY589918 BZU589918 CJQ589918 CTM589918 DDI589918 DNE589918 DXA589918 EGW589918 EQS589918 FAO589918 FKK589918 FUG589918 GEC589918 GNY589918 GXU589918 HHQ589918 HRM589918 IBI589918 ILE589918 IVA589918 JEW589918 JOS589918 JYO589918 KIK589918 KSG589918 LCC589918 LLY589918 LVU589918 MFQ589918 MPM589918 MZI589918 NJE589918 NTA589918 OCW589918 OMS589918 OWO589918 PGK589918 PQG589918 QAC589918 QJY589918 QTU589918 RDQ589918 RNM589918 RXI589918 SHE589918 SRA589918 TAW589918 TKS589918 TUO589918 UEK589918 UOG589918 UYC589918 VHY589918 VRU589918 WBQ589918 WLM589918 WVI589918 A655454 IW655454 SS655454 ACO655454 AMK655454 AWG655454 BGC655454 BPY655454 BZU655454 CJQ655454 CTM655454 DDI655454 DNE655454 DXA655454 EGW655454 EQS655454 FAO655454 FKK655454 FUG655454 GEC655454 GNY655454 GXU655454 HHQ655454 HRM655454 IBI655454 ILE655454 IVA655454 JEW655454 JOS655454 JYO655454 KIK655454 KSG655454 LCC655454 LLY655454 LVU655454 MFQ655454 MPM655454 MZI655454 NJE655454 NTA655454 OCW655454 OMS655454 OWO655454 PGK655454 PQG655454 QAC655454 QJY655454 QTU655454 RDQ655454 RNM655454 RXI655454 SHE655454 SRA655454 TAW655454 TKS655454 TUO655454 UEK655454 UOG655454 UYC655454 VHY655454 VRU655454 WBQ655454 WLM655454 WVI655454 A720990 IW720990 SS720990 ACO720990 AMK720990 AWG720990 BGC720990 BPY720990 BZU720990 CJQ720990 CTM720990 DDI720990 DNE720990 DXA720990 EGW720990 EQS720990 FAO720990 FKK720990 FUG720990 GEC720990 GNY720990 GXU720990 HHQ720990 HRM720990 IBI720990 ILE720990 IVA720990 JEW720990 JOS720990 JYO720990 KIK720990 KSG720990 LCC720990 LLY720990 LVU720990 MFQ720990 MPM720990 MZI720990 NJE720990 NTA720990 OCW720990 OMS720990 OWO720990 PGK720990 PQG720990 QAC720990 QJY720990 QTU720990 RDQ720990 RNM720990 RXI720990 SHE720990 SRA720990 TAW720990 TKS720990 TUO720990 UEK720990 UOG720990 UYC720990 VHY720990 VRU720990 WBQ720990 WLM720990 WVI720990 A786526 IW786526 SS786526 ACO786526 AMK786526 AWG786526 BGC786526 BPY786526 BZU786526 CJQ786526 CTM786526 DDI786526 DNE786526 DXA786526 EGW786526 EQS786526 FAO786526 FKK786526 FUG786526 GEC786526 GNY786526 GXU786526 HHQ786526 HRM786526 IBI786526 ILE786526 IVA786526 JEW786526 JOS786526 JYO786526 KIK786526 KSG786526 LCC786526 LLY786526 LVU786526 MFQ786526 MPM786526 MZI786526 NJE786526 NTA786526 OCW786526 OMS786526 OWO786526 PGK786526 PQG786526 QAC786526 QJY786526 QTU786526 RDQ786526 RNM786526 RXI786526 SHE786526 SRA786526 TAW786526 TKS786526 TUO786526 UEK786526 UOG786526 UYC786526 VHY786526 VRU786526 WBQ786526 WLM786526 WVI786526 A852062 IW852062 SS852062 ACO852062 AMK852062 AWG852062 BGC852062 BPY852062 BZU852062 CJQ852062 CTM852062 DDI852062 DNE852062 DXA852062 EGW852062 EQS852062 FAO852062 FKK852062 FUG852062 GEC852062 GNY852062 GXU852062 HHQ852062 HRM852062 IBI852062 ILE852062 IVA852062 JEW852062 JOS852062 JYO852062 KIK852062 KSG852062 LCC852062 LLY852062 LVU852062 MFQ852062 MPM852062 MZI852062 NJE852062 NTA852062 OCW852062 OMS852062 OWO852062 PGK852062 PQG852062 QAC852062 QJY852062 QTU852062 RDQ852062 RNM852062 RXI852062 SHE852062 SRA852062 TAW852062 TKS852062 TUO852062 UEK852062 UOG852062 UYC852062 VHY852062 VRU852062 WBQ852062 WLM852062 WVI852062 A917598 IW917598 SS917598 ACO917598 AMK917598 AWG917598 BGC917598 BPY917598 BZU917598 CJQ917598 CTM917598 DDI917598 DNE917598 DXA917598 EGW917598 EQS917598 FAO917598 FKK917598 FUG917598 GEC917598 GNY917598 GXU917598 HHQ917598 HRM917598 IBI917598 ILE917598 IVA917598 JEW917598 JOS917598 JYO917598 KIK917598 KSG917598 LCC917598 LLY917598 LVU917598 MFQ917598 MPM917598 MZI917598 NJE917598 NTA917598 OCW917598 OMS917598 OWO917598 PGK917598 PQG917598 QAC917598 QJY917598 QTU917598 RDQ917598 RNM917598 RXI917598 SHE917598 SRA917598 TAW917598 TKS917598 TUO917598 UEK917598 UOG917598 UYC917598 VHY917598 VRU917598 WBQ917598 WLM917598 WVI917598 A983134 IW983134 SS983134 ACO983134 AMK983134 AWG983134 BGC983134 BPY983134 BZU983134 CJQ983134 CTM983134 DDI983134 DNE983134 DXA983134 EGW983134 EQS983134 FAO983134 FKK983134 FUG983134 GEC983134 GNY983134 GXU983134 HHQ983134 HRM983134 IBI983134 ILE983134 IVA983134 JEW983134 JOS983134 JYO983134 KIK983134 KSG983134 LCC983134 LLY983134 LVU983134 MFQ983134 MPM983134 MZI983134 NJE983134 NTA983134 OCW983134 OMS983134 OWO983134 PGK983134 PQG983134 QAC983134 QJY983134 QTU983134 RDQ983134 RNM983134 RXI983134 SHE983134 SRA983134 TAW983134 TKS983134 TUO983134 UEK983134 UOG983134 UYC983134 VHY983134 VRU983134 WBQ983134 WLM983134 WVI983134 A177:D181 IW177:IZ181 SS177:SV181 ACO177:ACR181 AMK177:AMN181 AWG177:AWJ181 BGC177:BGF181 BPY177:BQB181 BZU177:BZX181 CJQ177:CJT181 CTM177:CTP181 DDI177:DDL181 DNE177:DNH181 DXA177:DXD181 EGW177:EGZ181 EQS177:EQV181 FAO177:FAR181 FKK177:FKN181 FUG177:FUJ181 GEC177:GEF181 GNY177:GOB181 GXU177:GXX181 HHQ177:HHT181 HRM177:HRP181 IBI177:IBL181 ILE177:ILH181 IVA177:IVD181 JEW177:JEZ181 JOS177:JOV181 JYO177:JYR181 KIK177:KIN181 KSG177:KSJ181 LCC177:LCF181 LLY177:LMB181 LVU177:LVX181 MFQ177:MFT181 MPM177:MPP181 MZI177:MZL181 NJE177:NJH181 NTA177:NTD181 OCW177:OCZ181 OMS177:OMV181 OWO177:OWR181 PGK177:PGN181 PQG177:PQJ181 QAC177:QAF181 QJY177:QKB181 QTU177:QTX181 RDQ177:RDT181 RNM177:RNP181 RXI177:RXL181 SHE177:SHH181 SRA177:SRD181 TAW177:TAZ181 TKS177:TKV181 TUO177:TUR181 UEK177:UEN181 UOG177:UOJ181 UYC177:UYF181 VHY177:VIB181 VRU177:VRX181 WBQ177:WBT181 WLM177:WLP181 WVI177:WVL181 A65713:D65717 IW65713:IZ65717 SS65713:SV65717 ACO65713:ACR65717 AMK65713:AMN65717 AWG65713:AWJ65717 BGC65713:BGF65717 BPY65713:BQB65717 BZU65713:BZX65717 CJQ65713:CJT65717 CTM65713:CTP65717 DDI65713:DDL65717 DNE65713:DNH65717 DXA65713:DXD65717 EGW65713:EGZ65717 EQS65713:EQV65717 FAO65713:FAR65717 FKK65713:FKN65717 FUG65713:FUJ65717 GEC65713:GEF65717 GNY65713:GOB65717 GXU65713:GXX65717 HHQ65713:HHT65717 HRM65713:HRP65717 IBI65713:IBL65717 ILE65713:ILH65717 IVA65713:IVD65717 JEW65713:JEZ65717 JOS65713:JOV65717 JYO65713:JYR65717 KIK65713:KIN65717 KSG65713:KSJ65717 LCC65713:LCF65717 LLY65713:LMB65717 LVU65713:LVX65717 MFQ65713:MFT65717 MPM65713:MPP65717 MZI65713:MZL65717 NJE65713:NJH65717 NTA65713:NTD65717 OCW65713:OCZ65717 OMS65713:OMV65717 OWO65713:OWR65717 PGK65713:PGN65717 PQG65713:PQJ65717 QAC65713:QAF65717 QJY65713:QKB65717 QTU65713:QTX65717 RDQ65713:RDT65717 RNM65713:RNP65717 RXI65713:RXL65717 SHE65713:SHH65717 SRA65713:SRD65717 TAW65713:TAZ65717 TKS65713:TKV65717 TUO65713:TUR65717 UEK65713:UEN65717 UOG65713:UOJ65717 UYC65713:UYF65717 VHY65713:VIB65717 VRU65713:VRX65717 WBQ65713:WBT65717 WLM65713:WLP65717 WVI65713:WVL65717 A131249:D131253 IW131249:IZ131253 SS131249:SV131253 ACO131249:ACR131253 AMK131249:AMN131253 AWG131249:AWJ131253 BGC131249:BGF131253 BPY131249:BQB131253 BZU131249:BZX131253 CJQ131249:CJT131253 CTM131249:CTP131253 DDI131249:DDL131253 DNE131249:DNH131253 DXA131249:DXD131253 EGW131249:EGZ131253 EQS131249:EQV131253 FAO131249:FAR131253 FKK131249:FKN131253 FUG131249:FUJ131253 GEC131249:GEF131253 GNY131249:GOB131253 GXU131249:GXX131253 HHQ131249:HHT131253 HRM131249:HRP131253 IBI131249:IBL131253 ILE131249:ILH131253 IVA131249:IVD131253 JEW131249:JEZ131253 JOS131249:JOV131253 JYO131249:JYR131253 KIK131249:KIN131253 KSG131249:KSJ131253 LCC131249:LCF131253 LLY131249:LMB131253 LVU131249:LVX131253 MFQ131249:MFT131253 MPM131249:MPP131253 MZI131249:MZL131253 NJE131249:NJH131253 NTA131249:NTD131253 OCW131249:OCZ131253 OMS131249:OMV131253 OWO131249:OWR131253 PGK131249:PGN131253 PQG131249:PQJ131253 QAC131249:QAF131253 QJY131249:QKB131253 QTU131249:QTX131253 RDQ131249:RDT131253 RNM131249:RNP131253 RXI131249:RXL131253 SHE131249:SHH131253 SRA131249:SRD131253 TAW131249:TAZ131253 TKS131249:TKV131253 TUO131249:TUR131253 UEK131249:UEN131253 UOG131249:UOJ131253 UYC131249:UYF131253 VHY131249:VIB131253 VRU131249:VRX131253 WBQ131249:WBT131253 WLM131249:WLP131253 WVI131249:WVL131253 A196785:D196789 IW196785:IZ196789 SS196785:SV196789 ACO196785:ACR196789 AMK196785:AMN196789 AWG196785:AWJ196789 BGC196785:BGF196789 BPY196785:BQB196789 BZU196785:BZX196789 CJQ196785:CJT196789 CTM196785:CTP196789 DDI196785:DDL196789 DNE196785:DNH196789 DXA196785:DXD196789 EGW196785:EGZ196789 EQS196785:EQV196789 FAO196785:FAR196789 FKK196785:FKN196789 FUG196785:FUJ196789 GEC196785:GEF196789 GNY196785:GOB196789 GXU196785:GXX196789 HHQ196785:HHT196789 HRM196785:HRP196789 IBI196785:IBL196789 ILE196785:ILH196789 IVA196785:IVD196789 JEW196785:JEZ196789 JOS196785:JOV196789 JYO196785:JYR196789 KIK196785:KIN196789 KSG196785:KSJ196789 LCC196785:LCF196789 LLY196785:LMB196789 LVU196785:LVX196789 MFQ196785:MFT196789 MPM196785:MPP196789 MZI196785:MZL196789 NJE196785:NJH196789 NTA196785:NTD196789 OCW196785:OCZ196789 OMS196785:OMV196789 OWO196785:OWR196789 PGK196785:PGN196789 PQG196785:PQJ196789 QAC196785:QAF196789 QJY196785:QKB196789 QTU196785:QTX196789 RDQ196785:RDT196789 RNM196785:RNP196789 RXI196785:RXL196789 SHE196785:SHH196789 SRA196785:SRD196789 TAW196785:TAZ196789 TKS196785:TKV196789 TUO196785:TUR196789 UEK196785:UEN196789 UOG196785:UOJ196789 UYC196785:UYF196789 VHY196785:VIB196789 VRU196785:VRX196789 WBQ196785:WBT196789 WLM196785:WLP196789 WVI196785:WVL196789 A262321:D262325 IW262321:IZ262325 SS262321:SV262325 ACO262321:ACR262325 AMK262321:AMN262325 AWG262321:AWJ262325 BGC262321:BGF262325 BPY262321:BQB262325 BZU262321:BZX262325 CJQ262321:CJT262325 CTM262321:CTP262325 DDI262321:DDL262325 DNE262321:DNH262325 DXA262321:DXD262325 EGW262321:EGZ262325 EQS262321:EQV262325 FAO262321:FAR262325 FKK262321:FKN262325 FUG262321:FUJ262325 GEC262321:GEF262325 GNY262321:GOB262325 GXU262321:GXX262325 HHQ262321:HHT262325 HRM262321:HRP262325 IBI262321:IBL262325 ILE262321:ILH262325 IVA262321:IVD262325 JEW262321:JEZ262325 JOS262321:JOV262325 JYO262321:JYR262325 KIK262321:KIN262325 KSG262321:KSJ262325 LCC262321:LCF262325 LLY262321:LMB262325 LVU262321:LVX262325 MFQ262321:MFT262325 MPM262321:MPP262325 MZI262321:MZL262325 NJE262321:NJH262325 NTA262321:NTD262325 OCW262321:OCZ262325 OMS262321:OMV262325 OWO262321:OWR262325 PGK262321:PGN262325 PQG262321:PQJ262325 QAC262321:QAF262325 QJY262321:QKB262325 QTU262321:QTX262325 RDQ262321:RDT262325 RNM262321:RNP262325 RXI262321:RXL262325 SHE262321:SHH262325 SRA262321:SRD262325 TAW262321:TAZ262325 TKS262321:TKV262325 TUO262321:TUR262325 UEK262321:UEN262325 UOG262321:UOJ262325 UYC262321:UYF262325 VHY262321:VIB262325 VRU262321:VRX262325 WBQ262321:WBT262325 WLM262321:WLP262325 WVI262321:WVL262325 A327857:D327861 IW327857:IZ327861 SS327857:SV327861 ACO327857:ACR327861 AMK327857:AMN327861 AWG327857:AWJ327861 BGC327857:BGF327861 BPY327857:BQB327861 BZU327857:BZX327861 CJQ327857:CJT327861 CTM327857:CTP327861 DDI327857:DDL327861 DNE327857:DNH327861 DXA327857:DXD327861 EGW327857:EGZ327861 EQS327857:EQV327861 FAO327857:FAR327861 FKK327857:FKN327861 FUG327857:FUJ327861 GEC327857:GEF327861 GNY327857:GOB327861 GXU327857:GXX327861 HHQ327857:HHT327861 HRM327857:HRP327861 IBI327857:IBL327861 ILE327857:ILH327861 IVA327857:IVD327861 JEW327857:JEZ327861 JOS327857:JOV327861 JYO327857:JYR327861 KIK327857:KIN327861 KSG327857:KSJ327861 LCC327857:LCF327861 LLY327857:LMB327861 LVU327857:LVX327861 MFQ327857:MFT327861 MPM327857:MPP327861 MZI327857:MZL327861 NJE327857:NJH327861 NTA327857:NTD327861 OCW327857:OCZ327861 OMS327857:OMV327861 OWO327857:OWR327861 PGK327857:PGN327861 PQG327857:PQJ327861 QAC327857:QAF327861 QJY327857:QKB327861 QTU327857:QTX327861 RDQ327857:RDT327861 RNM327857:RNP327861 RXI327857:RXL327861 SHE327857:SHH327861 SRA327857:SRD327861 TAW327857:TAZ327861 TKS327857:TKV327861 TUO327857:TUR327861 UEK327857:UEN327861 UOG327857:UOJ327861 UYC327857:UYF327861 VHY327857:VIB327861 VRU327857:VRX327861 WBQ327857:WBT327861 WLM327857:WLP327861 WVI327857:WVL327861 A393393:D393397 IW393393:IZ393397 SS393393:SV393397 ACO393393:ACR393397 AMK393393:AMN393397 AWG393393:AWJ393397 BGC393393:BGF393397 BPY393393:BQB393397 BZU393393:BZX393397 CJQ393393:CJT393397 CTM393393:CTP393397 DDI393393:DDL393397 DNE393393:DNH393397 DXA393393:DXD393397 EGW393393:EGZ393397 EQS393393:EQV393397 FAO393393:FAR393397 FKK393393:FKN393397 FUG393393:FUJ393397 GEC393393:GEF393397 GNY393393:GOB393397 GXU393393:GXX393397 HHQ393393:HHT393397 HRM393393:HRP393397 IBI393393:IBL393397 ILE393393:ILH393397 IVA393393:IVD393397 JEW393393:JEZ393397 JOS393393:JOV393397 JYO393393:JYR393397 KIK393393:KIN393397 KSG393393:KSJ393397 LCC393393:LCF393397 LLY393393:LMB393397 LVU393393:LVX393397 MFQ393393:MFT393397 MPM393393:MPP393397 MZI393393:MZL393397 NJE393393:NJH393397 NTA393393:NTD393397 OCW393393:OCZ393397 OMS393393:OMV393397 OWO393393:OWR393397 PGK393393:PGN393397 PQG393393:PQJ393397 QAC393393:QAF393397 QJY393393:QKB393397 QTU393393:QTX393397 RDQ393393:RDT393397 RNM393393:RNP393397 RXI393393:RXL393397 SHE393393:SHH393397 SRA393393:SRD393397 TAW393393:TAZ393397 TKS393393:TKV393397 TUO393393:TUR393397 UEK393393:UEN393397 UOG393393:UOJ393397 UYC393393:UYF393397 VHY393393:VIB393397 VRU393393:VRX393397 WBQ393393:WBT393397 WLM393393:WLP393397 WVI393393:WVL393397 A458929:D458933 IW458929:IZ458933 SS458929:SV458933 ACO458929:ACR458933 AMK458929:AMN458933 AWG458929:AWJ458933 BGC458929:BGF458933 BPY458929:BQB458933 BZU458929:BZX458933 CJQ458929:CJT458933 CTM458929:CTP458933 DDI458929:DDL458933 DNE458929:DNH458933 DXA458929:DXD458933 EGW458929:EGZ458933 EQS458929:EQV458933 FAO458929:FAR458933 FKK458929:FKN458933 FUG458929:FUJ458933 GEC458929:GEF458933 GNY458929:GOB458933 GXU458929:GXX458933 HHQ458929:HHT458933 HRM458929:HRP458933 IBI458929:IBL458933 ILE458929:ILH458933 IVA458929:IVD458933 JEW458929:JEZ458933 JOS458929:JOV458933 JYO458929:JYR458933 KIK458929:KIN458933 KSG458929:KSJ458933 LCC458929:LCF458933 LLY458929:LMB458933 LVU458929:LVX458933 MFQ458929:MFT458933 MPM458929:MPP458933 MZI458929:MZL458933 NJE458929:NJH458933 NTA458929:NTD458933 OCW458929:OCZ458933 OMS458929:OMV458933 OWO458929:OWR458933 PGK458929:PGN458933 PQG458929:PQJ458933 QAC458929:QAF458933 QJY458929:QKB458933 QTU458929:QTX458933 RDQ458929:RDT458933 RNM458929:RNP458933 RXI458929:RXL458933 SHE458929:SHH458933 SRA458929:SRD458933 TAW458929:TAZ458933 TKS458929:TKV458933 TUO458929:TUR458933 UEK458929:UEN458933 UOG458929:UOJ458933 UYC458929:UYF458933 VHY458929:VIB458933 VRU458929:VRX458933 WBQ458929:WBT458933 WLM458929:WLP458933 WVI458929:WVL458933 A524465:D524469 IW524465:IZ524469 SS524465:SV524469 ACO524465:ACR524469 AMK524465:AMN524469 AWG524465:AWJ524469 BGC524465:BGF524469 BPY524465:BQB524469 BZU524465:BZX524469 CJQ524465:CJT524469 CTM524465:CTP524469 DDI524465:DDL524469 DNE524465:DNH524469 DXA524465:DXD524469 EGW524465:EGZ524469 EQS524465:EQV524469 FAO524465:FAR524469 FKK524465:FKN524469 FUG524465:FUJ524469 GEC524465:GEF524469 GNY524465:GOB524469 GXU524465:GXX524469 HHQ524465:HHT524469 HRM524465:HRP524469 IBI524465:IBL524469 ILE524465:ILH524469 IVA524465:IVD524469 JEW524465:JEZ524469 JOS524465:JOV524469 JYO524465:JYR524469 KIK524465:KIN524469 KSG524465:KSJ524469 LCC524465:LCF524469 LLY524465:LMB524469 LVU524465:LVX524469 MFQ524465:MFT524469 MPM524465:MPP524469 MZI524465:MZL524469 NJE524465:NJH524469 NTA524465:NTD524469 OCW524465:OCZ524469 OMS524465:OMV524469 OWO524465:OWR524469 PGK524465:PGN524469 PQG524465:PQJ524469 QAC524465:QAF524469 QJY524465:QKB524469 QTU524465:QTX524469 RDQ524465:RDT524469 RNM524465:RNP524469 RXI524465:RXL524469 SHE524465:SHH524469 SRA524465:SRD524469 TAW524465:TAZ524469 TKS524465:TKV524469 TUO524465:TUR524469 UEK524465:UEN524469 UOG524465:UOJ524469 UYC524465:UYF524469 VHY524465:VIB524469 VRU524465:VRX524469 WBQ524465:WBT524469 WLM524465:WLP524469 WVI524465:WVL524469 A590001:D590005 IW590001:IZ590005 SS590001:SV590005 ACO590001:ACR590005 AMK590001:AMN590005 AWG590001:AWJ590005 BGC590001:BGF590005 BPY590001:BQB590005 BZU590001:BZX590005 CJQ590001:CJT590005 CTM590001:CTP590005 DDI590001:DDL590005 DNE590001:DNH590005 DXA590001:DXD590005 EGW590001:EGZ590005 EQS590001:EQV590005 FAO590001:FAR590005 FKK590001:FKN590005 FUG590001:FUJ590005 GEC590001:GEF590005 GNY590001:GOB590005 GXU590001:GXX590005 HHQ590001:HHT590005 HRM590001:HRP590005 IBI590001:IBL590005 ILE590001:ILH590005 IVA590001:IVD590005 JEW590001:JEZ590005 JOS590001:JOV590005 JYO590001:JYR590005 KIK590001:KIN590005 KSG590001:KSJ590005 LCC590001:LCF590005 LLY590001:LMB590005 LVU590001:LVX590005 MFQ590001:MFT590005 MPM590001:MPP590005 MZI590001:MZL590005 NJE590001:NJH590005 NTA590001:NTD590005 OCW590001:OCZ590005 OMS590001:OMV590005 OWO590001:OWR590005 PGK590001:PGN590005 PQG590001:PQJ590005 QAC590001:QAF590005 QJY590001:QKB590005 QTU590001:QTX590005 RDQ590001:RDT590005 RNM590001:RNP590005 RXI590001:RXL590005 SHE590001:SHH590005 SRA590001:SRD590005 TAW590001:TAZ590005 TKS590001:TKV590005 TUO590001:TUR590005 UEK590001:UEN590005 UOG590001:UOJ590005 UYC590001:UYF590005 VHY590001:VIB590005 VRU590001:VRX590005 WBQ590001:WBT590005 WLM590001:WLP590005 WVI590001:WVL590005 A655537:D655541 IW655537:IZ655541 SS655537:SV655541 ACO655537:ACR655541 AMK655537:AMN655541 AWG655537:AWJ655541 BGC655537:BGF655541 BPY655537:BQB655541 BZU655537:BZX655541 CJQ655537:CJT655541 CTM655537:CTP655541 DDI655537:DDL655541 DNE655537:DNH655541 DXA655537:DXD655541 EGW655537:EGZ655541 EQS655537:EQV655541 FAO655537:FAR655541 FKK655537:FKN655541 FUG655537:FUJ655541 GEC655537:GEF655541 GNY655537:GOB655541 GXU655537:GXX655541 HHQ655537:HHT655541 HRM655537:HRP655541 IBI655537:IBL655541 ILE655537:ILH655541 IVA655537:IVD655541 JEW655537:JEZ655541 JOS655537:JOV655541 JYO655537:JYR655541 KIK655537:KIN655541 KSG655537:KSJ655541 LCC655537:LCF655541 LLY655537:LMB655541 LVU655537:LVX655541 MFQ655537:MFT655541 MPM655537:MPP655541 MZI655537:MZL655541 NJE655537:NJH655541 NTA655537:NTD655541 OCW655537:OCZ655541 OMS655537:OMV655541 OWO655537:OWR655541 PGK655537:PGN655541 PQG655537:PQJ655541 QAC655537:QAF655541 QJY655537:QKB655541 QTU655537:QTX655541 RDQ655537:RDT655541 RNM655537:RNP655541 RXI655537:RXL655541 SHE655537:SHH655541 SRA655537:SRD655541 TAW655537:TAZ655541 TKS655537:TKV655541 TUO655537:TUR655541 UEK655537:UEN655541 UOG655537:UOJ655541 UYC655537:UYF655541 VHY655537:VIB655541 VRU655537:VRX655541 WBQ655537:WBT655541 WLM655537:WLP655541 WVI655537:WVL655541 A721073:D721077 IW721073:IZ721077 SS721073:SV721077 ACO721073:ACR721077 AMK721073:AMN721077 AWG721073:AWJ721077 BGC721073:BGF721077 BPY721073:BQB721077 BZU721073:BZX721077 CJQ721073:CJT721077 CTM721073:CTP721077 DDI721073:DDL721077 DNE721073:DNH721077 DXA721073:DXD721077 EGW721073:EGZ721077 EQS721073:EQV721077 FAO721073:FAR721077 FKK721073:FKN721077 FUG721073:FUJ721077 GEC721073:GEF721077 GNY721073:GOB721077 GXU721073:GXX721077 HHQ721073:HHT721077 HRM721073:HRP721077 IBI721073:IBL721077 ILE721073:ILH721077 IVA721073:IVD721077 JEW721073:JEZ721077 JOS721073:JOV721077 JYO721073:JYR721077 KIK721073:KIN721077 KSG721073:KSJ721077 LCC721073:LCF721077 LLY721073:LMB721077 LVU721073:LVX721077 MFQ721073:MFT721077 MPM721073:MPP721077 MZI721073:MZL721077 NJE721073:NJH721077 NTA721073:NTD721077 OCW721073:OCZ721077 OMS721073:OMV721077 OWO721073:OWR721077 PGK721073:PGN721077 PQG721073:PQJ721077 QAC721073:QAF721077 QJY721073:QKB721077 QTU721073:QTX721077 RDQ721073:RDT721077 RNM721073:RNP721077 RXI721073:RXL721077 SHE721073:SHH721077 SRA721073:SRD721077 TAW721073:TAZ721077 TKS721073:TKV721077 TUO721073:TUR721077 UEK721073:UEN721077 UOG721073:UOJ721077 UYC721073:UYF721077 VHY721073:VIB721077 VRU721073:VRX721077 WBQ721073:WBT721077 WLM721073:WLP721077 WVI721073:WVL721077 A786609:D786613 IW786609:IZ786613 SS786609:SV786613 ACO786609:ACR786613 AMK786609:AMN786613 AWG786609:AWJ786613 BGC786609:BGF786613 BPY786609:BQB786613 BZU786609:BZX786613 CJQ786609:CJT786613 CTM786609:CTP786613 DDI786609:DDL786613 DNE786609:DNH786613 DXA786609:DXD786613 EGW786609:EGZ786613 EQS786609:EQV786613 FAO786609:FAR786613 FKK786609:FKN786613 FUG786609:FUJ786613 GEC786609:GEF786613 GNY786609:GOB786613 GXU786609:GXX786613 HHQ786609:HHT786613 HRM786609:HRP786613 IBI786609:IBL786613 ILE786609:ILH786613 IVA786609:IVD786613 JEW786609:JEZ786613 JOS786609:JOV786613 JYO786609:JYR786613 KIK786609:KIN786613 KSG786609:KSJ786613 LCC786609:LCF786613 LLY786609:LMB786613 LVU786609:LVX786613 MFQ786609:MFT786613 MPM786609:MPP786613 MZI786609:MZL786613 NJE786609:NJH786613 NTA786609:NTD786613 OCW786609:OCZ786613 OMS786609:OMV786613 OWO786609:OWR786613 PGK786609:PGN786613 PQG786609:PQJ786613 QAC786609:QAF786613 QJY786609:QKB786613 QTU786609:QTX786613 RDQ786609:RDT786613 RNM786609:RNP786613 RXI786609:RXL786613 SHE786609:SHH786613 SRA786609:SRD786613 TAW786609:TAZ786613 TKS786609:TKV786613 TUO786609:TUR786613 UEK786609:UEN786613 UOG786609:UOJ786613 UYC786609:UYF786613 VHY786609:VIB786613 VRU786609:VRX786613 WBQ786609:WBT786613 WLM786609:WLP786613 WVI786609:WVL786613 A852145:D852149 IW852145:IZ852149 SS852145:SV852149 ACO852145:ACR852149 AMK852145:AMN852149 AWG852145:AWJ852149 BGC852145:BGF852149 BPY852145:BQB852149 BZU852145:BZX852149 CJQ852145:CJT852149 CTM852145:CTP852149 DDI852145:DDL852149 DNE852145:DNH852149 DXA852145:DXD852149 EGW852145:EGZ852149 EQS852145:EQV852149 FAO852145:FAR852149 FKK852145:FKN852149 FUG852145:FUJ852149 GEC852145:GEF852149 GNY852145:GOB852149 GXU852145:GXX852149 HHQ852145:HHT852149 HRM852145:HRP852149 IBI852145:IBL852149 ILE852145:ILH852149 IVA852145:IVD852149 JEW852145:JEZ852149 JOS852145:JOV852149 JYO852145:JYR852149 KIK852145:KIN852149 KSG852145:KSJ852149 LCC852145:LCF852149 LLY852145:LMB852149 LVU852145:LVX852149 MFQ852145:MFT852149 MPM852145:MPP852149 MZI852145:MZL852149 NJE852145:NJH852149 NTA852145:NTD852149 OCW852145:OCZ852149 OMS852145:OMV852149 OWO852145:OWR852149 PGK852145:PGN852149 PQG852145:PQJ852149 QAC852145:QAF852149 QJY852145:QKB852149 QTU852145:QTX852149 RDQ852145:RDT852149 RNM852145:RNP852149 RXI852145:RXL852149 SHE852145:SHH852149 SRA852145:SRD852149 TAW852145:TAZ852149 TKS852145:TKV852149 TUO852145:TUR852149 UEK852145:UEN852149 UOG852145:UOJ852149 UYC852145:UYF852149 VHY852145:VIB852149 VRU852145:VRX852149 WBQ852145:WBT852149 WLM852145:WLP852149 WVI852145:WVL852149 A917681:D917685 IW917681:IZ917685 SS917681:SV917685 ACO917681:ACR917685 AMK917681:AMN917685 AWG917681:AWJ917685 BGC917681:BGF917685 BPY917681:BQB917685 BZU917681:BZX917685 CJQ917681:CJT917685 CTM917681:CTP917685 DDI917681:DDL917685 DNE917681:DNH917685 DXA917681:DXD917685 EGW917681:EGZ917685 EQS917681:EQV917685 FAO917681:FAR917685 FKK917681:FKN917685 FUG917681:FUJ917685 GEC917681:GEF917685 GNY917681:GOB917685 GXU917681:GXX917685 HHQ917681:HHT917685 HRM917681:HRP917685 IBI917681:IBL917685 ILE917681:ILH917685 IVA917681:IVD917685 JEW917681:JEZ917685 JOS917681:JOV917685 JYO917681:JYR917685 KIK917681:KIN917685 KSG917681:KSJ917685 LCC917681:LCF917685 LLY917681:LMB917685 LVU917681:LVX917685 MFQ917681:MFT917685 MPM917681:MPP917685 MZI917681:MZL917685 NJE917681:NJH917685 NTA917681:NTD917685 OCW917681:OCZ917685 OMS917681:OMV917685 OWO917681:OWR917685 PGK917681:PGN917685 PQG917681:PQJ917685 QAC917681:QAF917685 QJY917681:QKB917685 QTU917681:QTX917685 RDQ917681:RDT917685 RNM917681:RNP917685 RXI917681:RXL917685 SHE917681:SHH917685 SRA917681:SRD917685 TAW917681:TAZ917685 TKS917681:TKV917685 TUO917681:TUR917685 UEK917681:UEN917685 UOG917681:UOJ917685 UYC917681:UYF917685 VHY917681:VIB917685 VRU917681:VRX917685 WBQ917681:WBT917685 WLM917681:WLP917685 WVI917681:WVL917685 A983217:D983221 IW983217:IZ983221 SS983217:SV983221 ACO983217:ACR983221 AMK983217:AMN983221 AWG983217:AWJ983221 BGC983217:BGF983221 BPY983217:BQB983221 BZU983217:BZX983221 CJQ983217:CJT983221 CTM983217:CTP983221 DDI983217:DDL983221 DNE983217:DNH983221 DXA983217:DXD983221 EGW983217:EGZ983221 EQS983217:EQV983221 FAO983217:FAR983221 FKK983217:FKN983221 FUG983217:FUJ983221 GEC983217:GEF983221 GNY983217:GOB983221 GXU983217:GXX983221 HHQ983217:HHT983221 HRM983217:HRP983221 IBI983217:IBL983221 ILE983217:ILH983221 IVA983217:IVD983221 JEW983217:JEZ983221 JOS983217:JOV983221 JYO983217:JYR983221 KIK983217:KIN983221 KSG983217:KSJ983221 LCC983217:LCF983221 LLY983217:LMB983221 LVU983217:LVX983221 MFQ983217:MFT983221 MPM983217:MPP983221 MZI983217:MZL983221 NJE983217:NJH983221 NTA983217:NTD983221 OCW983217:OCZ983221 OMS983217:OMV983221 OWO983217:OWR983221 PGK983217:PGN983221 PQG983217:PQJ983221 QAC983217:QAF983221 QJY983217:QKB983221 QTU983217:QTX983221 RDQ983217:RDT983221 RNM983217:RNP983221 RXI983217:RXL983221 SHE983217:SHH983221 SRA983217:SRD983221 TAW983217:TAZ983221 TKS983217:TKV983221 TUO983217:TUR983221 UEK983217:UEN983221 UOG983217:UOJ983221 UYC983217:UYF983221 VHY983217:VIB983221 VRU983217:VRX983221 WBQ983217:WBT983221 WLM983217:WLP983221 WVI983217:WVL983221"/>
    <dataValidation type="whole" allowBlank="1" showInputMessage="1" showErrorMessage="1" errorTitle="Error" error="Por favor ingrese números enteros" sqref="B1:B63 IX1:IX63 ST1:ST63 ACP1:ACP63 AML1:AML63 AWH1:AWH63 BGD1:BGD63 BPZ1:BPZ63 BZV1:BZV63 CJR1:CJR63 CTN1:CTN63 DDJ1:DDJ63 DNF1:DNF63 DXB1:DXB63 EGX1:EGX63 EQT1:EQT63 FAP1:FAP63 FKL1:FKL63 FUH1:FUH63 GED1:GED63 GNZ1:GNZ63 GXV1:GXV63 HHR1:HHR63 HRN1:HRN63 IBJ1:IBJ63 ILF1:ILF63 IVB1:IVB63 JEX1:JEX63 JOT1:JOT63 JYP1:JYP63 KIL1:KIL63 KSH1:KSH63 LCD1:LCD63 LLZ1:LLZ63 LVV1:LVV63 MFR1:MFR63 MPN1:MPN63 MZJ1:MZJ63 NJF1:NJF63 NTB1:NTB63 OCX1:OCX63 OMT1:OMT63 OWP1:OWP63 PGL1:PGL63 PQH1:PQH63 QAD1:QAD63 QJZ1:QJZ63 QTV1:QTV63 RDR1:RDR63 RNN1:RNN63 RXJ1:RXJ63 SHF1:SHF63 SRB1:SRB63 TAX1:TAX63 TKT1:TKT63 TUP1:TUP63 UEL1:UEL63 UOH1:UOH63 UYD1:UYD63 VHZ1:VHZ63 VRV1:VRV63 WBR1:WBR63 WLN1:WLN63 WVJ1:WVJ63 B65537:B65599 IX65537:IX65599 ST65537:ST65599 ACP65537:ACP65599 AML65537:AML65599 AWH65537:AWH65599 BGD65537:BGD65599 BPZ65537:BPZ65599 BZV65537:BZV65599 CJR65537:CJR65599 CTN65537:CTN65599 DDJ65537:DDJ65599 DNF65537:DNF65599 DXB65537:DXB65599 EGX65537:EGX65599 EQT65537:EQT65599 FAP65537:FAP65599 FKL65537:FKL65599 FUH65537:FUH65599 GED65537:GED65599 GNZ65537:GNZ65599 GXV65537:GXV65599 HHR65537:HHR65599 HRN65537:HRN65599 IBJ65537:IBJ65599 ILF65537:ILF65599 IVB65537:IVB65599 JEX65537:JEX65599 JOT65537:JOT65599 JYP65537:JYP65599 KIL65537:KIL65599 KSH65537:KSH65599 LCD65537:LCD65599 LLZ65537:LLZ65599 LVV65537:LVV65599 MFR65537:MFR65599 MPN65537:MPN65599 MZJ65537:MZJ65599 NJF65537:NJF65599 NTB65537:NTB65599 OCX65537:OCX65599 OMT65537:OMT65599 OWP65537:OWP65599 PGL65537:PGL65599 PQH65537:PQH65599 QAD65537:QAD65599 QJZ65537:QJZ65599 QTV65537:QTV65599 RDR65537:RDR65599 RNN65537:RNN65599 RXJ65537:RXJ65599 SHF65537:SHF65599 SRB65537:SRB65599 TAX65537:TAX65599 TKT65537:TKT65599 TUP65537:TUP65599 UEL65537:UEL65599 UOH65537:UOH65599 UYD65537:UYD65599 VHZ65537:VHZ65599 VRV65537:VRV65599 WBR65537:WBR65599 WLN65537:WLN65599 WVJ65537:WVJ65599 B131073:B131135 IX131073:IX131135 ST131073:ST131135 ACP131073:ACP131135 AML131073:AML131135 AWH131073:AWH131135 BGD131073:BGD131135 BPZ131073:BPZ131135 BZV131073:BZV131135 CJR131073:CJR131135 CTN131073:CTN131135 DDJ131073:DDJ131135 DNF131073:DNF131135 DXB131073:DXB131135 EGX131073:EGX131135 EQT131073:EQT131135 FAP131073:FAP131135 FKL131073:FKL131135 FUH131073:FUH131135 GED131073:GED131135 GNZ131073:GNZ131135 GXV131073:GXV131135 HHR131073:HHR131135 HRN131073:HRN131135 IBJ131073:IBJ131135 ILF131073:ILF131135 IVB131073:IVB131135 JEX131073:JEX131135 JOT131073:JOT131135 JYP131073:JYP131135 KIL131073:KIL131135 KSH131073:KSH131135 LCD131073:LCD131135 LLZ131073:LLZ131135 LVV131073:LVV131135 MFR131073:MFR131135 MPN131073:MPN131135 MZJ131073:MZJ131135 NJF131073:NJF131135 NTB131073:NTB131135 OCX131073:OCX131135 OMT131073:OMT131135 OWP131073:OWP131135 PGL131073:PGL131135 PQH131073:PQH131135 QAD131073:QAD131135 QJZ131073:QJZ131135 QTV131073:QTV131135 RDR131073:RDR131135 RNN131073:RNN131135 RXJ131073:RXJ131135 SHF131073:SHF131135 SRB131073:SRB131135 TAX131073:TAX131135 TKT131073:TKT131135 TUP131073:TUP131135 UEL131073:UEL131135 UOH131073:UOH131135 UYD131073:UYD131135 VHZ131073:VHZ131135 VRV131073:VRV131135 WBR131073:WBR131135 WLN131073:WLN131135 WVJ131073:WVJ131135 B196609:B196671 IX196609:IX196671 ST196609:ST196671 ACP196609:ACP196671 AML196609:AML196671 AWH196609:AWH196671 BGD196609:BGD196671 BPZ196609:BPZ196671 BZV196609:BZV196671 CJR196609:CJR196671 CTN196609:CTN196671 DDJ196609:DDJ196671 DNF196609:DNF196671 DXB196609:DXB196671 EGX196609:EGX196671 EQT196609:EQT196671 FAP196609:FAP196671 FKL196609:FKL196671 FUH196609:FUH196671 GED196609:GED196671 GNZ196609:GNZ196671 GXV196609:GXV196671 HHR196609:HHR196671 HRN196609:HRN196671 IBJ196609:IBJ196671 ILF196609:ILF196671 IVB196609:IVB196671 JEX196609:JEX196671 JOT196609:JOT196671 JYP196609:JYP196671 KIL196609:KIL196671 KSH196609:KSH196671 LCD196609:LCD196671 LLZ196609:LLZ196671 LVV196609:LVV196671 MFR196609:MFR196671 MPN196609:MPN196671 MZJ196609:MZJ196671 NJF196609:NJF196671 NTB196609:NTB196671 OCX196609:OCX196671 OMT196609:OMT196671 OWP196609:OWP196671 PGL196609:PGL196671 PQH196609:PQH196671 QAD196609:QAD196671 QJZ196609:QJZ196671 QTV196609:QTV196671 RDR196609:RDR196671 RNN196609:RNN196671 RXJ196609:RXJ196671 SHF196609:SHF196671 SRB196609:SRB196671 TAX196609:TAX196671 TKT196609:TKT196671 TUP196609:TUP196671 UEL196609:UEL196671 UOH196609:UOH196671 UYD196609:UYD196671 VHZ196609:VHZ196671 VRV196609:VRV196671 WBR196609:WBR196671 WLN196609:WLN196671 WVJ196609:WVJ196671 B262145:B262207 IX262145:IX262207 ST262145:ST262207 ACP262145:ACP262207 AML262145:AML262207 AWH262145:AWH262207 BGD262145:BGD262207 BPZ262145:BPZ262207 BZV262145:BZV262207 CJR262145:CJR262207 CTN262145:CTN262207 DDJ262145:DDJ262207 DNF262145:DNF262207 DXB262145:DXB262207 EGX262145:EGX262207 EQT262145:EQT262207 FAP262145:FAP262207 FKL262145:FKL262207 FUH262145:FUH262207 GED262145:GED262207 GNZ262145:GNZ262207 GXV262145:GXV262207 HHR262145:HHR262207 HRN262145:HRN262207 IBJ262145:IBJ262207 ILF262145:ILF262207 IVB262145:IVB262207 JEX262145:JEX262207 JOT262145:JOT262207 JYP262145:JYP262207 KIL262145:KIL262207 KSH262145:KSH262207 LCD262145:LCD262207 LLZ262145:LLZ262207 LVV262145:LVV262207 MFR262145:MFR262207 MPN262145:MPN262207 MZJ262145:MZJ262207 NJF262145:NJF262207 NTB262145:NTB262207 OCX262145:OCX262207 OMT262145:OMT262207 OWP262145:OWP262207 PGL262145:PGL262207 PQH262145:PQH262207 QAD262145:QAD262207 QJZ262145:QJZ262207 QTV262145:QTV262207 RDR262145:RDR262207 RNN262145:RNN262207 RXJ262145:RXJ262207 SHF262145:SHF262207 SRB262145:SRB262207 TAX262145:TAX262207 TKT262145:TKT262207 TUP262145:TUP262207 UEL262145:UEL262207 UOH262145:UOH262207 UYD262145:UYD262207 VHZ262145:VHZ262207 VRV262145:VRV262207 WBR262145:WBR262207 WLN262145:WLN262207 WVJ262145:WVJ262207 B327681:B327743 IX327681:IX327743 ST327681:ST327743 ACP327681:ACP327743 AML327681:AML327743 AWH327681:AWH327743 BGD327681:BGD327743 BPZ327681:BPZ327743 BZV327681:BZV327743 CJR327681:CJR327743 CTN327681:CTN327743 DDJ327681:DDJ327743 DNF327681:DNF327743 DXB327681:DXB327743 EGX327681:EGX327743 EQT327681:EQT327743 FAP327681:FAP327743 FKL327681:FKL327743 FUH327681:FUH327743 GED327681:GED327743 GNZ327681:GNZ327743 GXV327681:GXV327743 HHR327681:HHR327743 HRN327681:HRN327743 IBJ327681:IBJ327743 ILF327681:ILF327743 IVB327681:IVB327743 JEX327681:JEX327743 JOT327681:JOT327743 JYP327681:JYP327743 KIL327681:KIL327743 KSH327681:KSH327743 LCD327681:LCD327743 LLZ327681:LLZ327743 LVV327681:LVV327743 MFR327681:MFR327743 MPN327681:MPN327743 MZJ327681:MZJ327743 NJF327681:NJF327743 NTB327681:NTB327743 OCX327681:OCX327743 OMT327681:OMT327743 OWP327681:OWP327743 PGL327681:PGL327743 PQH327681:PQH327743 QAD327681:QAD327743 QJZ327681:QJZ327743 QTV327681:QTV327743 RDR327681:RDR327743 RNN327681:RNN327743 RXJ327681:RXJ327743 SHF327681:SHF327743 SRB327681:SRB327743 TAX327681:TAX327743 TKT327681:TKT327743 TUP327681:TUP327743 UEL327681:UEL327743 UOH327681:UOH327743 UYD327681:UYD327743 VHZ327681:VHZ327743 VRV327681:VRV327743 WBR327681:WBR327743 WLN327681:WLN327743 WVJ327681:WVJ327743 B393217:B393279 IX393217:IX393279 ST393217:ST393279 ACP393217:ACP393279 AML393217:AML393279 AWH393217:AWH393279 BGD393217:BGD393279 BPZ393217:BPZ393279 BZV393217:BZV393279 CJR393217:CJR393279 CTN393217:CTN393279 DDJ393217:DDJ393279 DNF393217:DNF393279 DXB393217:DXB393279 EGX393217:EGX393279 EQT393217:EQT393279 FAP393217:FAP393279 FKL393217:FKL393279 FUH393217:FUH393279 GED393217:GED393279 GNZ393217:GNZ393279 GXV393217:GXV393279 HHR393217:HHR393279 HRN393217:HRN393279 IBJ393217:IBJ393279 ILF393217:ILF393279 IVB393217:IVB393279 JEX393217:JEX393279 JOT393217:JOT393279 JYP393217:JYP393279 KIL393217:KIL393279 KSH393217:KSH393279 LCD393217:LCD393279 LLZ393217:LLZ393279 LVV393217:LVV393279 MFR393217:MFR393279 MPN393217:MPN393279 MZJ393217:MZJ393279 NJF393217:NJF393279 NTB393217:NTB393279 OCX393217:OCX393279 OMT393217:OMT393279 OWP393217:OWP393279 PGL393217:PGL393279 PQH393217:PQH393279 QAD393217:QAD393279 QJZ393217:QJZ393279 QTV393217:QTV393279 RDR393217:RDR393279 RNN393217:RNN393279 RXJ393217:RXJ393279 SHF393217:SHF393279 SRB393217:SRB393279 TAX393217:TAX393279 TKT393217:TKT393279 TUP393217:TUP393279 UEL393217:UEL393279 UOH393217:UOH393279 UYD393217:UYD393279 VHZ393217:VHZ393279 VRV393217:VRV393279 WBR393217:WBR393279 WLN393217:WLN393279 WVJ393217:WVJ393279 B458753:B458815 IX458753:IX458815 ST458753:ST458815 ACP458753:ACP458815 AML458753:AML458815 AWH458753:AWH458815 BGD458753:BGD458815 BPZ458753:BPZ458815 BZV458753:BZV458815 CJR458753:CJR458815 CTN458753:CTN458815 DDJ458753:DDJ458815 DNF458753:DNF458815 DXB458753:DXB458815 EGX458753:EGX458815 EQT458753:EQT458815 FAP458753:FAP458815 FKL458753:FKL458815 FUH458753:FUH458815 GED458753:GED458815 GNZ458753:GNZ458815 GXV458753:GXV458815 HHR458753:HHR458815 HRN458753:HRN458815 IBJ458753:IBJ458815 ILF458753:ILF458815 IVB458753:IVB458815 JEX458753:JEX458815 JOT458753:JOT458815 JYP458753:JYP458815 KIL458753:KIL458815 KSH458753:KSH458815 LCD458753:LCD458815 LLZ458753:LLZ458815 LVV458753:LVV458815 MFR458753:MFR458815 MPN458753:MPN458815 MZJ458753:MZJ458815 NJF458753:NJF458815 NTB458753:NTB458815 OCX458753:OCX458815 OMT458753:OMT458815 OWP458753:OWP458815 PGL458753:PGL458815 PQH458753:PQH458815 QAD458753:QAD458815 QJZ458753:QJZ458815 QTV458753:QTV458815 RDR458753:RDR458815 RNN458753:RNN458815 RXJ458753:RXJ458815 SHF458753:SHF458815 SRB458753:SRB458815 TAX458753:TAX458815 TKT458753:TKT458815 TUP458753:TUP458815 UEL458753:UEL458815 UOH458753:UOH458815 UYD458753:UYD458815 VHZ458753:VHZ458815 VRV458753:VRV458815 WBR458753:WBR458815 WLN458753:WLN458815 WVJ458753:WVJ458815 B524289:B524351 IX524289:IX524351 ST524289:ST524351 ACP524289:ACP524351 AML524289:AML524351 AWH524289:AWH524351 BGD524289:BGD524351 BPZ524289:BPZ524351 BZV524289:BZV524351 CJR524289:CJR524351 CTN524289:CTN524351 DDJ524289:DDJ524351 DNF524289:DNF524351 DXB524289:DXB524351 EGX524289:EGX524351 EQT524289:EQT524351 FAP524289:FAP524351 FKL524289:FKL524351 FUH524289:FUH524351 GED524289:GED524351 GNZ524289:GNZ524351 GXV524289:GXV524351 HHR524289:HHR524351 HRN524289:HRN524351 IBJ524289:IBJ524351 ILF524289:ILF524351 IVB524289:IVB524351 JEX524289:JEX524351 JOT524289:JOT524351 JYP524289:JYP524351 KIL524289:KIL524351 KSH524289:KSH524351 LCD524289:LCD524351 LLZ524289:LLZ524351 LVV524289:LVV524351 MFR524289:MFR524351 MPN524289:MPN524351 MZJ524289:MZJ524351 NJF524289:NJF524351 NTB524289:NTB524351 OCX524289:OCX524351 OMT524289:OMT524351 OWP524289:OWP524351 PGL524289:PGL524351 PQH524289:PQH524351 QAD524289:QAD524351 QJZ524289:QJZ524351 QTV524289:QTV524351 RDR524289:RDR524351 RNN524289:RNN524351 RXJ524289:RXJ524351 SHF524289:SHF524351 SRB524289:SRB524351 TAX524289:TAX524351 TKT524289:TKT524351 TUP524289:TUP524351 UEL524289:UEL524351 UOH524289:UOH524351 UYD524289:UYD524351 VHZ524289:VHZ524351 VRV524289:VRV524351 WBR524289:WBR524351 WLN524289:WLN524351 WVJ524289:WVJ524351 B589825:B589887 IX589825:IX589887 ST589825:ST589887 ACP589825:ACP589887 AML589825:AML589887 AWH589825:AWH589887 BGD589825:BGD589887 BPZ589825:BPZ589887 BZV589825:BZV589887 CJR589825:CJR589887 CTN589825:CTN589887 DDJ589825:DDJ589887 DNF589825:DNF589887 DXB589825:DXB589887 EGX589825:EGX589887 EQT589825:EQT589887 FAP589825:FAP589887 FKL589825:FKL589887 FUH589825:FUH589887 GED589825:GED589887 GNZ589825:GNZ589887 GXV589825:GXV589887 HHR589825:HHR589887 HRN589825:HRN589887 IBJ589825:IBJ589887 ILF589825:ILF589887 IVB589825:IVB589887 JEX589825:JEX589887 JOT589825:JOT589887 JYP589825:JYP589887 KIL589825:KIL589887 KSH589825:KSH589887 LCD589825:LCD589887 LLZ589825:LLZ589887 LVV589825:LVV589887 MFR589825:MFR589887 MPN589825:MPN589887 MZJ589825:MZJ589887 NJF589825:NJF589887 NTB589825:NTB589887 OCX589825:OCX589887 OMT589825:OMT589887 OWP589825:OWP589887 PGL589825:PGL589887 PQH589825:PQH589887 QAD589825:QAD589887 QJZ589825:QJZ589887 QTV589825:QTV589887 RDR589825:RDR589887 RNN589825:RNN589887 RXJ589825:RXJ589887 SHF589825:SHF589887 SRB589825:SRB589887 TAX589825:TAX589887 TKT589825:TKT589887 TUP589825:TUP589887 UEL589825:UEL589887 UOH589825:UOH589887 UYD589825:UYD589887 VHZ589825:VHZ589887 VRV589825:VRV589887 WBR589825:WBR589887 WLN589825:WLN589887 WVJ589825:WVJ589887 B655361:B655423 IX655361:IX655423 ST655361:ST655423 ACP655361:ACP655423 AML655361:AML655423 AWH655361:AWH655423 BGD655361:BGD655423 BPZ655361:BPZ655423 BZV655361:BZV655423 CJR655361:CJR655423 CTN655361:CTN655423 DDJ655361:DDJ655423 DNF655361:DNF655423 DXB655361:DXB655423 EGX655361:EGX655423 EQT655361:EQT655423 FAP655361:FAP655423 FKL655361:FKL655423 FUH655361:FUH655423 GED655361:GED655423 GNZ655361:GNZ655423 GXV655361:GXV655423 HHR655361:HHR655423 HRN655361:HRN655423 IBJ655361:IBJ655423 ILF655361:ILF655423 IVB655361:IVB655423 JEX655361:JEX655423 JOT655361:JOT655423 JYP655361:JYP655423 KIL655361:KIL655423 KSH655361:KSH655423 LCD655361:LCD655423 LLZ655361:LLZ655423 LVV655361:LVV655423 MFR655361:MFR655423 MPN655361:MPN655423 MZJ655361:MZJ655423 NJF655361:NJF655423 NTB655361:NTB655423 OCX655361:OCX655423 OMT655361:OMT655423 OWP655361:OWP655423 PGL655361:PGL655423 PQH655361:PQH655423 QAD655361:QAD655423 QJZ655361:QJZ655423 QTV655361:QTV655423 RDR655361:RDR655423 RNN655361:RNN655423 RXJ655361:RXJ655423 SHF655361:SHF655423 SRB655361:SRB655423 TAX655361:TAX655423 TKT655361:TKT655423 TUP655361:TUP655423 UEL655361:UEL655423 UOH655361:UOH655423 UYD655361:UYD655423 VHZ655361:VHZ655423 VRV655361:VRV655423 WBR655361:WBR655423 WLN655361:WLN655423 WVJ655361:WVJ655423 B720897:B720959 IX720897:IX720959 ST720897:ST720959 ACP720897:ACP720959 AML720897:AML720959 AWH720897:AWH720959 BGD720897:BGD720959 BPZ720897:BPZ720959 BZV720897:BZV720959 CJR720897:CJR720959 CTN720897:CTN720959 DDJ720897:DDJ720959 DNF720897:DNF720959 DXB720897:DXB720959 EGX720897:EGX720959 EQT720897:EQT720959 FAP720897:FAP720959 FKL720897:FKL720959 FUH720897:FUH720959 GED720897:GED720959 GNZ720897:GNZ720959 GXV720897:GXV720959 HHR720897:HHR720959 HRN720897:HRN720959 IBJ720897:IBJ720959 ILF720897:ILF720959 IVB720897:IVB720959 JEX720897:JEX720959 JOT720897:JOT720959 JYP720897:JYP720959 KIL720897:KIL720959 KSH720897:KSH720959 LCD720897:LCD720959 LLZ720897:LLZ720959 LVV720897:LVV720959 MFR720897:MFR720959 MPN720897:MPN720959 MZJ720897:MZJ720959 NJF720897:NJF720959 NTB720897:NTB720959 OCX720897:OCX720959 OMT720897:OMT720959 OWP720897:OWP720959 PGL720897:PGL720959 PQH720897:PQH720959 QAD720897:QAD720959 QJZ720897:QJZ720959 QTV720897:QTV720959 RDR720897:RDR720959 RNN720897:RNN720959 RXJ720897:RXJ720959 SHF720897:SHF720959 SRB720897:SRB720959 TAX720897:TAX720959 TKT720897:TKT720959 TUP720897:TUP720959 UEL720897:UEL720959 UOH720897:UOH720959 UYD720897:UYD720959 VHZ720897:VHZ720959 VRV720897:VRV720959 WBR720897:WBR720959 WLN720897:WLN720959 WVJ720897:WVJ720959 B786433:B786495 IX786433:IX786495 ST786433:ST786495 ACP786433:ACP786495 AML786433:AML786495 AWH786433:AWH786495 BGD786433:BGD786495 BPZ786433:BPZ786495 BZV786433:BZV786495 CJR786433:CJR786495 CTN786433:CTN786495 DDJ786433:DDJ786495 DNF786433:DNF786495 DXB786433:DXB786495 EGX786433:EGX786495 EQT786433:EQT786495 FAP786433:FAP786495 FKL786433:FKL786495 FUH786433:FUH786495 GED786433:GED786495 GNZ786433:GNZ786495 GXV786433:GXV786495 HHR786433:HHR786495 HRN786433:HRN786495 IBJ786433:IBJ786495 ILF786433:ILF786495 IVB786433:IVB786495 JEX786433:JEX786495 JOT786433:JOT786495 JYP786433:JYP786495 KIL786433:KIL786495 KSH786433:KSH786495 LCD786433:LCD786495 LLZ786433:LLZ786495 LVV786433:LVV786495 MFR786433:MFR786495 MPN786433:MPN786495 MZJ786433:MZJ786495 NJF786433:NJF786495 NTB786433:NTB786495 OCX786433:OCX786495 OMT786433:OMT786495 OWP786433:OWP786495 PGL786433:PGL786495 PQH786433:PQH786495 QAD786433:QAD786495 QJZ786433:QJZ786495 QTV786433:QTV786495 RDR786433:RDR786495 RNN786433:RNN786495 RXJ786433:RXJ786495 SHF786433:SHF786495 SRB786433:SRB786495 TAX786433:TAX786495 TKT786433:TKT786495 TUP786433:TUP786495 UEL786433:UEL786495 UOH786433:UOH786495 UYD786433:UYD786495 VHZ786433:VHZ786495 VRV786433:VRV786495 WBR786433:WBR786495 WLN786433:WLN786495 WVJ786433:WVJ786495 B851969:B852031 IX851969:IX852031 ST851969:ST852031 ACP851969:ACP852031 AML851969:AML852031 AWH851969:AWH852031 BGD851969:BGD852031 BPZ851969:BPZ852031 BZV851969:BZV852031 CJR851969:CJR852031 CTN851969:CTN852031 DDJ851969:DDJ852031 DNF851969:DNF852031 DXB851969:DXB852031 EGX851969:EGX852031 EQT851969:EQT852031 FAP851969:FAP852031 FKL851969:FKL852031 FUH851969:FUH852031 GED851969:GED852031 GNZ851969:GNZ852031 GXV851969:GXV852031 HHR851969:HHR852031 HRN851969:HRN852031 IBJ851969:IBJ852031 ILF851969:ILF852031 IVB851969:IVB852031 JEX851969:JEX852031 JOT851969:JOT852031 JYP851969:JYP852031 KIL851969:KIL852031 KSH851969:KSH852031 LCD851969:LCD852031 LLZ851969:LLZ852031 LVV851969:LVV852031 MFR851969:MFR852031 MPN851969:MPN852031 MZJ851969:MZJ852031 NJF851969:NJF852031 NTB851969:NTB852031 OCX851969:OCX852031 OMT851969:OMT852031 OWP851969:OWP852031 PGL851969:PGL852031 PQH851969:PQH852031 QAD851969:QAD852031 QJZ851969:QJZ852031 QTV851969:QTV852031 RDR851969:RDR852031 RNN851969:RNN852031 RXJ851969:RXJ852031 SHF851969:SHF852031 SRB851969:SRB852031 TAX851969:TAX852031 TKT851969:TKT852031 TUP851969:TUP852031 UEL851969:UEL852031 UOH851969:UOH852031 UYD851969:UYD852031 VHZ851969:VHZ852031 VRV851969:VRV852031 WBR851969:WBR852031 WLN851969:WLN852031 WVJ851969:WVJ852031 B917505:B917567 IX917505:IX917567 ST917505:ST917567 ACP917505:ACP917567 AML917505:AML917567 AWH917505:AWH917567 BGD917505:BGD917567 BPZ917505:BPZ917567 BZV917505:BZV917567 CJR917505:CJR917567 CTN917505:CTN917567 DDJ917505:DDJ917567 DNF917505:DNF917567 DXB917505:DXB917567 EGX917505:EGX917567 EQT917505:EQT917567 FAP917505:FAP917567 FKL917505:FKL917567 FUH917505:FUH917567 GED917505:GED917567 GNZ917505:GNZ917567 GXV917505:GXV917567 HHR917505:HHR917567 HRN917505:HRN917567 IBJ917505:IBJ917567 ILF917505:ILF917567 IVB917505:IVB917567 JEX917505:JEX917567 JOT917505:JOT917567 JYP917505:JYP917567 KIL917505:KIL917567 KSH917505:KSH917567 LCD917505:LCD917567 LLZ917505:LLZ917567 LVV917505:LVV917567 MFR917505:MFR917567 MPN917505:MPN917567 MZJ917505:MZJ917567 NJF917505:NJF917567 NTB917505:NTB917567 OCX917505:OCX917567 OMT917505:OMT917567 OWP917505:OWP917567 PGL917505:PGL917567 PQH917505:PQH917567 QAD917505:QAD917567 QJZ917505:QJZ917567 QTV917505:QTV917567 RDR917505:RDR917567 RNN917505:RNN917567 RXJ917505:RXJ917567 SHF917505:SHF917567 SRB917505:SRB917567 TAX917505:TAX917567 TKT917505:TKT917567 TUP917505:TUP917567 UEL917505:UEL917567 UOH917505:UOH917567 UYD917505:UYD917567 VHZ917505:VHZ917567 VRV917505:VRV917567 WBR917505:WBR917567 WLN917505:WLN917567 WVJ917505:WVJ917567 B983041:B983103 IX983041:IX983103 ST983041:ST983103 ACP983041:ACP983103 AML983041:AML983103 AWH983041:AWH983103 BGD983041:BGD983103 BPZ983041:BPZ983103 BZV983041:BZV983103 CJR983041:CJR983103 CTN983041:CTN983103 DDJ983041:DDJ983103 DNF983041:DNF983103 DXB983041:DXB983103 EGX983041:EGX983103 EQT983041:EQT983103 FAP983041:FAP983103 FKL983041:FKL983103 FUH983041:FUH983103 GED983041:GED983103 GNZ983041:GNZ983103 GXV983041:GXV983103 HHR983041:HHR983103 HRN983041:HRN983103 IBJ983041:IBJ983103 ILF983041:ILF983103 IVB983041:IVB983103 JEX983041:JEX983103 JOT983041:JOT983103 JYP983041:JYP983103 KIL983041:KIL983103 KSH983041:KSH983103 LCD983041:LCD983103 LLZ983041:LLZ983103 LVV983041:LVV983103 MFR983041:MFR983103 MPN983041:MPN983103 MZJ983041:MZJ983103 NJF983041:NJF983103 NTB983041:NTB983103 OCX983041:OCX983103 OMT983041:OMT983103 OWP983041:OWP983103 PGL983041:PGL983103 PQH983041:PQH983103 QAD983041:QAD983103 QJZ983041:QJZ983103 QTV983041:QTV983103 RDR983041:RDR983103 RNN983041:RNN983103 RXJ983041:RXJ983103 SHF983041:SHF983103 SRB983041:SRB983103 TAX983041:TAX983103 TKT983041:TKT983103 TUP983041:TUP983103 UEL983041:UEL983103 UOH983041:UOH983103 UYD983041:UYD983103 VHZ983041:VHZ983103 VRV983041:VRV983103 WBR983041:WBR983103 WLN983041:WLN983103 WVJ983041:WVJ983103 A1:A93 IW1:IW93 SS1:SS93 ACO1:ACO93 AMK1:AMK93 AWG1:AWG93 BGC1:BGC93 BPY1:BPY93 BZU1:BZU93 CJQ1:CJQ93 CTM1:CTM93 DDI1:DDI93 DNE1:DNE93 DXA1:DXA93 EGW1:EGW93 EQS1:EQS93 FAO1:FAO93 FKK1:FKK93 FUG1:FUG93 GEC1:GEC93 GNY1:GNY93 GXU1:GXU93 HHQ1:HHQ93 HRM1:HRM93 IBI1:IBI93 ILE1:ILE93 IVA1:IVA93 JEW1:JEW93 JOS1:JOS93 JYO1:JYO93 KIK1:KIK93 KSG1:KSG93 LCC1:LCC93 LLY1:LLY93 LVU1:LVU93 MFQ1:MFQ93 MPM1:MPM93 MZI1:MZI93 NJE1:NJE93 NTA1:NTA93 OCW1:OCW93 OMS1:OMS93 OWO1:OWO93 PGK1:PGK93 PQG1:PQG93 QAC1:QAC93 QJY1:QJY93 QTU1:QTU93 RDQ1:RDQ93 RNM1:RNM93 RXI1:RXI93 SHE1:SHE93 SRA1:SRA93 TAW1:TAW93 TKS1:TKS93 TUO1:TUO93 UEK1:UEK93 UOG1:UOG93 UYC1:UYC93 VHY1:VHY93 VRU1:VRU93 WBQ1:WBQ93 WLM1:WLM93 WVI1:WVI93 A65537:A65629 IW65537:IW65629 SS65537:SS65629 ACO65537:ACO65629 AMK65537:AMK65629 AWG65537:AWG65629 BGC65537:BGC65629 BPY65537:BPY65629 BZU65537:BZU65629 CJQ65537:CJQ65629 CTM65537:CTM65629 DDI65537:DDI65629 DNE65537:DNE65629 DXA65537:DXA65629 EGW65537:EGW65629 EQS65537:EQS65629 FAO65537:FAO65629 FKK65537:FKK65629 FUG65537:FUG65629 GEC65537:GEC65629 GNY65537:GNY65629 GXU65537:GXU65629 HHQ65537:HHQ65629 HRM65537:HRM65629 IBI65537:IBI65629 ILE65537:ILE65629 IVA65537:IVA65629 JEW65537:JEW65629 JOS65537:JOS65629 JYO65537:JYO65629 KIK65537:KIK65629 KSG65537:KSG65629 LCC65537:LCC65629 LLY65537:LLY65629 LVU65537:LVU65629 MFQ65537:MFQ65629 MPM65537:MPM65629 MZI65537:MZI65629 NJE65537:NJE65629 NTA65537:NTA65629 OCW65537:OCW65629 OMS65537:OMS65629 OWO65537:OWO65629 PGK65537:PGK65629 PQG65537:PQG65629 QAC65537:QAC65629 QJY65537:QJY65629 QTU65537:QTU65629 RDQ65537:RDQ65629 RNM65537:RNM65629 RXI65537:RXI65629 SHE65537:SHE65629 SRA65537:SRA65629 TAW65537:TAW65629 TKS65537:TKS65629 TUO65537:TUO65629 UEK65537:UEK65629 UOG65537:UOG65629 UYC65537:UYC65629 VHY65537:VHY65629 VRU65537:VRU65629 WBQ65537:WBQ65629 WLM65537:WLM65629 WVI65537:WVI65629 A131073:A131165 IW131073:IW131165 SS131073:SS131165 ACO131073:ACO131165 AMK131073:AMK131165 AWG131073:AWG131165 BGC131073:BGC131165 BPY131073:BPY131165 BZU131073:BZU131165 CJQ131073:CJQ131165 CTM131073:CTM131165 DDI131073:DDI131165 DNE131073:DNE131165 DXA131073:DXA131165 EGW131073:EGW131165 EQS131073:EQS131165 FAO131073:FAO131165 FKK131073:FKK131165 FUG131073:FUG131165 GEC131073:GEC131165 GNY131073:GNY131165 GXU131073:GXU131165 HHQ131073:HHQ131165 HRM131073:HRM131165 IBI131073:IBI131165 ILE131073:ILE131165 IVA131073:IVA131165 JEW131073:JEW131165 JOS131073:JOS131165 JYO131073:JYO131165 KIK131073:KIK131165 KSG131073:KSG131165 LCC131073:LCC131165 LLY131073:LLY131165 LVU131073:LVU131165 MFQ131073:MFQ131165 MPM131073:MPM131165 MZI131073:MZI131165 NJE131073:NJE131165 NTA131073:NTA131165 OCW131073:OCW131165 OMS131073:OMS131165 OWO131073:OWO131165 PGK131073:PGK131165 PQG131073:PQG131165 QAC131073:QAC131165 QJY131073:QJY131165 QTU131073:QTU131165 RDQ131073:RDQ131165 RNM131073:RNM131165 RXI131073:RXI131165 SHE131073:SHE131165 SRA131073:SRA131165 TAW131073:TAW131165 TKS131073:TKS131165 TUO131073:TUO131165 UEK131073:UEK131165 UOG131073:UOG131165 UYC131073:UYC131165 VHY131073:VHY131165 VRU131073:VRU131165 WBQ131073:WBQ131165 WLM131073:WLM131165 WVI131073:WVI131165 A196609:A196701 IW196609:IW196701 SS196609:SS196701 ACO196609:ACO196701 AMK196609:AMK196701 AWG196609:AWG196701 BGC196609:BGC196701 BPY196609:BPY196701 BZU196609:BZU196701 CJQ196609:CJQ196701 CTM196609:CTM196701 DDI196609:DDI196701 DNE196609:DNE196701 DXA196609:DXA196701 EGW196609:EGW196701 EQS196609:EQS196701 FAO196609:FAO196701 FKK196609:FKK196701 FUG196609:FUG196701 GEC196609:GEC196701 GNY196609:GNY196701 GXU196609:GXU196701 HHQ196609:HHQ196701 HRM196609:HRM196701 IBI196609:IBI196701 ILE196609:ILE196701 IVA196609:IVA196701 JEW196609:JEW196701 JOS196609:JOS196701 JYO196609:JYO196701 KIK196609:KIK196701 KSG196609:KSG196701 LCC196609:LCC196701 LLY196609:LLY196701 LVU196609:LVU196701 MFQ196609:MFQ196701 MPM196609:MPM196701 MZI196609:MZI196701 NJE196609:NJE196701 NTA196609:NTA196701 OCW196609:OCW196701 OMS196609:OMS196701 OWO196609:OWO196701 PGK196609:PGK196701 PQG196609:PQG196701 QAC196609:QAC196701 QJY196609:QJY196701 QTU196609:QTU196701 RDQ196609:RDQ196701 RNM196609:RNM196701 RXI196609:RXI196701 SHE196609:SHE196701 SRA196609:SRA196701 TAW196609:TAW196701 TKS196609:TKS196701 TUO196609:TUO196701 UEK196609:UEK196701 UOG196609:UOG196701 UYC196609:UYC196701 VHY196609:VHY196701 VRU196609:VRU196701 WBQ196609:WBQ196701 WLM196609:WLM196701 WVI196609:WVI196701 A262145:A262237 IW262145:IW262237 SS262145:SS262237 ACO262145:ACO262237 AMK262145:AMK262237 AWG262145:AWG262237 BGC262145:BGC262237 BPY262145:BPY262237 BZU262145:BZU262237 CJQ262145:CJQ262237 CTM262145:CTM262237 DDI262145:DDI262237 DNE262145:DNE262237 DXA262145:DXA262237 EGW262145:EGW262237 EQS262145:EQS262237 FAO262145:FAO262237 FKK262145:FKK262237 FUG262145:FUG262237 GEC262145:GEC262237 GNY262145:GNY262237 GXU262145:GXU262237 HHQ262145:HHQ262237 HRM262145:HRM262237 IBI262145:IBI262237 ILE262145:ILE262237 IVA262145:IVA262237 JEW262145:JEW262237 JOS262145:JOS262237 JYO262145:JYO262237 KIK262145:KIK262237 KSG262145:KSG262237 LCC262145:LCC262237 LLY262145:LLY262237 LVU262145:LVU262237 MFQ262145:MFQ262237 MPM262145:MPM262237 MZI262145:MZI262237 NJE262145:NJE262237 NTA262145:NTA262237 OCW262145:OCW262237 OMS262145:OMS262237 OWO262145:OWO262237 PGK262145:PGK262237 PQG262145:PQG262237 QAC262145:QAC262237 QJY262145:QJY262237 QTU262145:QTU262237 RDQ262145:RDQ262237 RNM262145:RNM262237 RXI262145:RXI262237 SHE262145:SHE262237 SRA262145:SRA262237 TAW262145:TAW262237 TKS262145:TKS262237 TUO262145:TUO262237 UEK262145:UEK262237 UOG262145:UOG262237 UYC262145:UYC262237 VHY262145:VHY262237 VRU262145:VRU262237 WBQ262145:WBQ262237 WLM262145:WLM262237 WVI262145:WVI262237 A327681:A327773 IW327681:IW327773 SS327681:SS327773 ACO327681:ACO327773 AMK327681:AMK327773 AWG327681:AWG327773 BGC327681:BGC327773 BPY327681:BPY327773 BZU327681:BZU327773 CJQ327681:CJQ327773 CTM327681:CTM327773 DDI327681:DDI327773 DNE327681:DNE327773 DXA327681:DXA327773 EGW327681:EGW327773 EQS327681:EQS327773 FAO327681:FAO327773 FKK327681:FKK327773 FUG327681:FUG327773 GEC327681:GEC327773 GNY327681:GNY327773 GXU327681:GXU327773 HHQ327681:HHQ327773 HRM327681:HRM327773 IBI327681:IBI327773 ILE327681:ILE327773 IVA327681:IVA327773 JEW327681:JEW327773 JOS327681:JOS327773 JYO327681:JYO327773 KIK327681:KIK327773 KSG327681:KSG327773 LCC327681:LCC327773 LLY327681:LLY327773 LVU327681:LVU327773 MFQ327681:MFQ327773 MPM327681:MPM327773 MZI327681:MZI327773 NJE327681:NJE327773 NTA327681:NTA327773 OCW327681:OCW327773 OMS327681:OMS327773 OWO327681:OWO327773 PGK327681:PGK327773 PQG327681:PQG327773 QAC327681:QAC327773 QJY327681:QJY327773 QTU327681:QTU327773 RDQ327681:RDQ327773 RNM327681:RNM327773 RXI327681:RXI327773 SHE327681:SHE327773 SRA327681:SRA327773 TAW327681:TAW327773 TKS327681:TKS327773 TUO327681:TUO327773 UEK327681:UEK327773 UOG327681:UOG327773 UYC327681:UYC327773 VHY327681:VHY327773 VRU327681:VRU327773 WBQ327681:WBQ327773 WLM327681:WLM327773 WVI327681:WVI327773 A393217:A393309 IW393217:IW393309 SS393217:SS393309 ACO393217:ACO393309 AMK393217:AMK393309 AWG393217:AWG393309 BGC393217:BGC393309 BPY393217:BPY393309 BZU393217:BZU393309 CJQ393217:CJQ393309 CTM393217:CTM393309 DDI393217:DDI393309 DNE393217:DNE393309 DXA393217:DXA393309 EGW393217:EGW393309 EQS393217:EQS393309 FAO393217:FAO393309 FKK393217:FKK393309 FUG393217:FUG393309 GEC393217:GEC393309 GNY393217:GNY393309 GXU393217:GXU393309 HHQ393217:HHQ393309 HRM393217:HRM393309 IBI393217:IBI393309 ILE393217:ILE393309 IVA393217:IVA393309 JEW393217:JEW393309 JOS393217:JOS393309 JYO393217:JYO393309 KIK393217:KIK393309 KSG393217:KSG393309 LCC393217:LCC393309 LLY393217:LLY393309 LVU393217:LVU393309 MFQ393217:MFQ393309 MPM393217:MPM393309 MZI393217:MZI393309 NJE393217:NJE393309 NTA393217:NTA393309 OCW393217:OCW393309 OMS393217:OMS393309 OWO393217:OWO393309 PGK393217:PGK393309 PQG393217:PQG393309 QAC393217:QAC393309 QJY393217:QJY393309 QTU393217:QTU393309 RDQ393217:RDQ393309 RNM393217:RNM393309 RXI393217:RXI393309 SHE393217:SHE393309 SRA393217:SRA393309 TAW393217:TAW393309 TKS393217:TKS393309 TUO393217:TUO393309 UEK393217:UEK393309 UOG393217:UOG393309 UYC393217:UYC393309 VHY393217:VHY393309 VRU393217:VRU393309 WBQ393217:WBQ393309 WLM393217:WLM393309 WVI393217:WVI393309 A458753:A458845 IW458753:IW458845 SS458753:SS458845 ACO458753:ACO458845 AMK458753:AMK458845 AWG458753:AWG458845 BGC458753:BGC458845 BPY458753:BPY458845 BZU458753:BZU458845 CJQ458753:CJQ458845 CTM458753:CTM458845 DDI458753:DDI458845 DNE458753:DNE458845 DXA458753:DXA458845 EGW458753:EGW458845 EQS458753:EQS458845 FAO458753:FAO458845 FKK458753:FKK458845 FUG458753:FUG458845 GEC458753:GEC458845 GNY458753:GNY458845 GXU458753:GXU458845 HHQ458753:HHQ458845 HRM458753:HRM458845 IBI458753:IBI458845 ILE458753:ILE458845 IVA458753:IVA458845 JEW458753:JEW458845 JOS458753:JOS458845 JYO458753:JYO458845 KIK458753:KIK458845 KSG458753:KSG458845 LCC458753:LCC458845 LLY458753:LLY458845 LVU458753:LVU458845 MFQ458753:MFQ458845 MPM458753:MPM458845 MZI458753:MZI458845 NJE458753:NJE458845 NTA458753:NTA458845 OCW458753:OCW458845 OMS458753:OMS458845 OWO458753:OWO458845 PGK458753:PGK458845 PQG458753:PQG458845 QAC458753:QAC458845 QJY458753:QJY458845 QTU458753:QTU458845 RDQ458753:RDQ458845 RNM458753:RNM458845 RXI458753:RXI458845 SHE458753:SHE458845 SRA458753:SRA458845 TAW458753:TAW458845 TKS458753:TKS458845 TUO458753:TUO458845 UEK458753:UEK458845 UOG458753:UOG458845 UYC458753:UYC458845 VHY458753:VHY458845 VRU458753:VRU458845 WBQ458753:WBQ458845 WLM458753:WLM458845 WVI458753:WVI458845 A524289:A524381 IW524289:IW524381 SS524289:SS524381 ACO524289:ACO524381 AMK524289:AMK524381 AWG524289:AWG524381 BGC524289:BGC524381 BPY524289:BPY524381 BZU524289:BZU524381 CJQ524289:CJQ524381 CTM524289:CTM524381 DDI524289:DDI524381 DNE524289:DNE524381 DXA524289:DXA524381 EGW524289:EGW524381 EQS524289:EQS524381 FAO524289:FAO524381 FKK524289:FKK524381 FUG524289:FUG524381 GEC524289:GEC524381 GNY524289:GNY524381 GXU524289:GXU524381 HHQ524289:HHQ524381 HRM524289:HRM524381 IBI524289:IBI524381 ILE524289:ILE524381 IVA524289:IVA524381 JEW524289:JEW524381 JOS524289:JOS524381 JYO524289:JYO524381 KIK524289:KIK524381 KSG524289:KSG524381 LCC524289:LCC524381 LLY524289:LLY524381 LVU524289:LVU524381 MFQ524289:MFQ524381 MPM524289:MPM524381 MZI524289:MZI524381 NJE524289:NJE524381 NTA524289:NTA524381 OCW524289:OCW524381 OMS524289:OMS524381 OWO524289:OWO524381 PGK524289:PGK524381 PQG524289:PQG524381 QAC524289:QAC524381 QJY524289:QJY524381 QTU524289:QTU524381 RDQ524289:RDQ524381 RNM524289:RNM524381 RXI524289:RXI524381 SHE524289:SHE524381 SRA524289:SRA524381 TAW524289:TAW524381 TKS524289:TKS524381 TUO524289:TUO524381 UEK524289:UEK524381 UOG524289:UOG524381 UYC524289:UYC524381 VHY524289:VHY524381 VRU524289:VRU524381 WBQ524289:WBQ524381 WLM524289:WLM524381 WVI524289:WVI524381 A589825:A589917 IW589825:IW589917 SS589825:SS589917 ACO589825:ACO589917 AMK589825:AMK589917 AWG589825:AWG589917 BGC589825:BGC589917 BPY589825:BPY589917 BZU589825:BZU589917 CJQ589825:CJQ589917 CTM589825:CTM589917 DDI589825:DDI589917 DNE589825:DNE589917 DXA589825:DXA589917 EGW589825:EGW589917 EQS589825:EQS589917 FAO589825:FAO589917 FKK589825:FKK589917 FUG589825:FUG589917 GEC589825:GEC589917 GNY589825:GNY589917 GXU589825:GXU589917 HHQ589825:HHQ589917 HRM589825:HRM589917 IBI589825:IBI589917 ILE589825:ILE589917 IVA589825:IVA589917 JEW589825:JEW589917 JOS589825:JOS589917 JYO589825:JYO589917 KIK589825:KIK589917 KSG589825:KSG589917 LCC589825:LCC589917 LLY589825:LLY589917 LVU589825:LVU589917 MFQ589825:MFQ589917 MPM589825:MPM589917 MZI589825:MZI589917 NJE589825:NJE589917 NTA589825:NTA589917 OCW589825:OCW589917 OMS589825:OMS589917 OWO589825:OWO589917 PGK589825:PGK589917 PQG589825:PQG589917 QAC589825:QAC589917 QJY589825:QJY589917 QTU589825:QTU589917 RDQ589825:RDQ589917 RNM589825:RNM589917 RXI589825:RXI589917 SHE589825:SHE589917 SRA589825:SRA589917 TAW589825:TAW589917 TKS589825:TKS589917 TUO589825:TUO589917 UEK589825:UEK589917 UOG589825:UOG589917 UYC589825:UYC589917 VHY589825:VHY589917 VRU589825:VRU589917 WBQ589825:WBQ589917 WLM589825:WLM589917 WVI589825:WVI589917 A655361:A655453 IW655361:IW655453 SS655361:SS655453 ACO655361:ACO655453 AMK655361:AMK655453 AWG655361:AWG655453 BGC655361:BGC655453 BPY655361:BPY655453 BZU655361:BZU655453 CJQ655361:CJQ655453 CTM655361:CTM655453 DDI655361:DDI655453 DNE655361:DNE655453 DXA655361:DXA655453 EGW655361:EGW655453 EQS655361:EQS655453 FAO655361:FAO655453 FKK655361:FKK655453 FUG655361:FUG655453 GEC655361:GEC655453 GNY655361:GNY655453 GXU655361:GXU655453 HHQ655361:HHQ655453 HRM655361:HRM655453 IBI655361:IBI655453 ILE655361:ILE655453 IVA655361:IVA655453 JEW655361:JEW655453 JOS655361:JOS655453 JYO655361:JYO655453 KIK655361:KIK655453 KSG655361:KSG655453 LCC655361:LCC655453 LLY655361:LLY655453 LVU655361:LVU655453 MFQ655361:MFQ655453 MPM655361:MPM655453 MZI655361:MZI655453 NJE655361:NJE655453 NTA655361:NTA655453 OCW655361:OCW655453 OMS655361:OMS655453 OWO655361:OWO655453 PGK655361:PGK655453 PQG655361:PQG655453 QAC655361:QAC655453 QJY655361:QJY655453 QTU655361:QTU655453 RDQ655361:RDQ655453 RNM655361:RNM655453 RXI655361:RXI655453 SHE655361:SHE655453 SRA655361:SRA655453 TAW655361:TAW655453 TKS655361:TKS655453 TUO655361:TUO655453 UEK655361:UEK655453 UOG655361:UOG655453 UYC655361:UYC655453 VHY655361:VHY655453 VRU655361:VRU655453 WBQ655361:WBQ655453 WLM655361:WLM655453 WVI655361:WVI655453 A720897:A720989 IW720897:IW720989 SS720897:SS720989 ACO720897:ACO720989 AMK720897:AMK720989 AWG720897:AWG720989 BGC720897:BGC720989 BPY720897:BPY720989 BZU720897:BZU720989 CJQ720897:CJQ720989 CTM720897:CTM720989 DDI720897:DDI720989 DNE720897:DNE720989 DXA720897:DXA720989 EGW720897:EGW720989 EQS720897:EQS720989 FAO720897:FAO720989 FKK720897:FKK720989 FUG720897:FUG720989 GEC720897:GEC720989 GNY720897:GNY720989 GXU720897:GXU720989 HHQ720897:HHQ720989 HRM720897:HRM720989 IBI720897:IBI720989 ILE720897:ILE720989 IVA720897:IVA720989 JEW720897:JEW720989 JOS720897:JOS720989 JYO720897:JYO720989 KIK720897:KIK720989 KSG720897:KSG720989 LCC720897:LCC720989 LLY720897:LLY720989 LVU720897:LVU720989 MFQ720897:MFQ720989 MPM720897:MPM720989 MZI720897:MZI720989 NJE720897:NJE720989 NTA720897:NTA720989 OCW720897:OCW720989 OMS720897:OMS720989 OWO720897:OWO720989 PGK720897:PGK720989 PQG720897:PQG720989 QAC720897:QAC720989 QJY720897:QJY720989 QTU720897:QTU720989 RDQ720897:RDQ720989 RNM720897:RNM720989 RXI720897:RXI720989 SHE720897:SHE720989 SRA720897:SRA720989 TAW720897:TAW720989 TKS720897:TKS720989 TUO720897:TUO720989 UEK720897:UEK720989 UOG720897:UOG720989 UYC720897:UYC720989 VHY720897:VHY720989 VRU720897:VRU720989 WBQ720897:WBQ720989 WLM720897:WLM720989 WVI720897:WVI720989 A786433:A786525 IW786433:IW786525 SS786433:SS786525 ACO786433:ACO786525 AMK786433:AMK786525 AWG786433:AWG786525 BGC786433:BGC786525 BPY786433:BPY786525 BZU786433:BZU786525 CJQ786433:CJQ786525 CTM786433:CTM786525 DDI786433:DDI786525 DNE786433:DNE786525 DXA786433:DXA786525 EGW786433:EGW786525 EQS786433:EQS786525 FAO786433:FAO786525 FKK786433:FKK786525 FUG786433:FUG786525 GEC786433:GEC786525 GNY786433:GNY786525 GXU786433:GXU786525 HHQ786433:HHQ786525 HRM786433:HRM786525 IBI786433:IBI786525 ILE786433:ILE786525 IVA786433:IVA786525 JEW786433:JEW786525 JOS786433:JOS786525 JYO786433:JYO786525 KIK786433:KIK786525 KSG786433:KSG786525 LCC786433:LCC786525 LLY786433:LLY786525 LVU786433:LVU786525 MFQ786433:MFQ786525 MPM786433:MPM786525 MZI786433:MZI786525 NJE786433:NJE786525 NTA786433:NTA786525 OCW786433:OCW786525 OMS786433:OMS786525 OWO786433:OWO786525 PGK786433:PGK786525 PQG786433:PQG786525 QAC786433:QAC786525 QJY786433:QJY786525 QTU786433:QTU786525 RDQ786433:RDQ786525 RNM786433:RNM786525 RXI786433:RXI786525 SHE786433:SHE786525 SRA786433:SRA786525 TAW786433:TAW786525 TKS786433:TKS786525 TUO786433:TUO786525 UEK786433:UEK786525 UOG786433:UOG786525 UYC786433:UYC786525 VHY786433:VHY786525 VRU786433:VRU786525 WBQ786433:WBQ786525 WLM786433:WLM786525 WVI786433:WVI786525 A851969:A852061 IW851969:IW852061 SS851969:SS852061 ACO851969:ACO852061 AMK851969:AMK852061 AWG851969:AWG852061 BGC851969:BGC852061 BPY851969:BPY852061 BZU851969:BZU852061 CJQ851969:CJQ852061 CTM851969:CTM852061 DDI851969:DDI852061 DNE851969:DNE852061 DXA851969:DXA852061 EGW851969:EGW852061 EQS851969:EQS852061 FAO851969:FAO852061 FKK851969:FKK852061 FUG851969:FUG852061 GEC851969:GEC852061 GNY851969:GNY852061 GXU851969:GXU852061 HHQ851969:HHQ852061 HRM851969:HRM852061 IBI851969:IBI852061 ILE851969:ILE852061 IVA851969:IVA852061 JEW851969:JEW852061 JOS851969:JOS852061 JYO851969:JYO852061 KIK851969:KIK852061 KSG851969:KSG852061 LCC851969:LCC852061 LLY851969:LLY852061 LVU851969:LVU852061 MFQ851969:MFQ852061 MPM851969:MPM852061 MZI851969:MZI852061 NJE851969:NJE852061 NTA851969:NTA852061 OCW851969:OCW852061 OMS851969:OMS852061 OWO851969:OWO852061 PGK851969:PGK852061 PQG851969:PQG852061 QAC851969:QAC852061 QJY851969:QJY852061 QTU851969:QTU852061 RDQ851969:RDQ852061 RNM851969:RNM852061 RXI851969:RXI852061 SHE851969:SHE852061 SRA851969:SRA852061 TAW851969:TAW852061 TKS851969:TKS852061 TUO851969:TUO852061 UEK851969:UEK852061 UOG851969:UOG852061 UYC851969:UYC852061 VHY851969:VHY852061 VRU851969:VRU852061 WBQ851969:WBQ852061 WLM851969:WLM852061 WVI851969:WVI852061 A917505:A917597 IW917505:IW917597 SS917505:SS917597 ACO917505:ACO917597 AMK917505:AMK917597 AWG917505:AWG917597 BGC917505:BGC917597 BPY917505:BPY917597 BZU917505:BZU917597 CJQ917505:CJQ917597 CTM917505:CTM917597 DDI917505:DDI917597 DNE917505:DNE917597 DXA917505:DXA917597 EGW917505:EGW917597 EQS917505:EQS917597 FAO917505:FAO917597 FKK917505:FKK917597 FUG917505:FUG917597 GEC917505:GEC917597 GNY917505:GNY917597 GXU917505:GXU917597 HHQ917505:HHQ917597 HRM917505:HRM917597 IBI917505:IBI917597 ILE917505:ILE917597 IVA917505:IVA917597 JEW917505:JEW917597 JOS917505:JOS917597 JYO917505:JYO917597 KIK917505:KIK917597 KSG917505:KSG917597 LCC917505:LCC917597 LLY917505:LLY917597 LVU917505:LVU917597 MFQ917505:MFQ917597 MPM917505:MPM917597 MZI917505:MZI917597 NJE917505:NJE917597 NTA917505:NTA917597 OCW917505:OCW917597 OMS917505:OMS917597 OWO917505:OWO917597 PGK917505:PGK917597 PQG917505:PQG917597 QAC917505:QAC917597 QJY917505:QJY917597 QTU917505:QTU917597 RDQ917505:RDQ917597 RNM917505:RNM917597 RXI917505:RXI917597 SHE917505:SHE917597 SRA917505:SRA917597 TAW917505:TAW917597 TKS917505:TKS917597 TUO917505:TUO917597 UEK917505:UEK917597 UOG917505:UOG917597 UYC917505:UYC917597 VHY917505:VHY917597 VRU917505:VRU917597 WBQ917505:WBQ917597 WLM917505:WLM917597 WVI917505:WVI917597 A983041:A983133 IW983041:IW983133 SS983041:SS983133 ACO983041:ACO983133 AMK983041:AMK983133 AWG983041:AWG983133 BGC983041:BGC983133 BPY983041:BPY983133 BZU983041:BZU983133 CJQ983041:CJQ983133 CTM983041:CTM983133 DDI983041:DDI983133 DNE983041:DNE983133 DXA983041:DXA983133 EGW983041:EGW983133 EQS983041:EQS983133 FAO983041:FAO983133 FKK983041:FKK983133 FUG983041:FUG983133 GEC983041:GEC983133 GNY983041:GNY983133 GXU983041:GXU983133 HHQ983041:HHQ983133 HRM983041:HRM983133 IBI983041:IBI983133 ILE983041:ILE983133 IVA983041:IVA983133 JEW983041:JEW983133 JOS983041:JOS983133 JYO983041:JYO983133 KIK983041:KIK983133 KSG983041:KSG983133 LCC983041:LCC983133 LLY983041:LLY983133 LVU983041:LVU983133 MFQ983041:MFQ983133 MPM983041:MPM983133 MZI983041:MZI983133 NJE983041:NJE983133 NTA983041:NTA983133 OCW983041:OCW983133 OMS983041:OMS983133 OWO983041:OWO983133 PGK983041:PGK983133 PQG983041:PQG983133 QAC983041:QAC983133 QJY983041:QJY983133 QTU983041:QTU983133 RDQ983041:RDQ983133 RNM983041:RNM983133 RXI983041:RXI983133 SHE983041:SHE983133 SRA983041:SRA983133 TAW983041:TAW983133 TKS983041:TKS983133 TUO983041:TUO983133 UEK983041:UEK983133 UOG983041:UOG983133 UYC983041:UYC983133 VHY983041:VHY983133 VRU983041:VRU983133 WBQ983041:WBQ983133 WLM983041:WLM983133 WVI983041:WVI983133 A95:A176 IW95:IW176 SS95:SS176 ACO95:ACO176 AMK95:AMK176 AWG95:AWG176 BGC95:BGC176 BPY95:BPY176 BZU95:BZU176 CJQ95:CJQ176 CTM95:CTM176 DDI95:DDI176 DNE95:DNE176 DXA95:DXA176 EGW95:EGW176 EQS95:EQS176 FAO95:FAO176 FKK95:FKK176 FUG95:FUG176 GEC95:GEC176 GNY95:GNY176 GXU95:GXU176 HHQ95:HHQ176 HRM95:HRM176 IBI95:IBI176 ILE95:ILE176 IVA95:IVA176 JEW95:JEW176 JOS95:JOS176 JYO95:JYO176 KIK95:KIK176 KSG95:KSG176 LCC95:LCC176 LLY95:LLY176 LVU95:LVU176 MFQ95:MFQ176 MPM95:MPM176 MZI95:MZI176 NJE95:NJE176 NTA95:NTA176 OCW95:OCW176 OMS95:OMS176 OWO95:OWO176 PGK95:PGK176 PQG95:PQG176 QAC95:QAC176 QJY95:QJY176 QTU95:QTU176 RDQ95:RDQ176 RNM95:RNM176 RXI95:RXI176 SHE95:SHE176 SRA95:SRA176 TAW95:TAW176 TKS95:TKS176 TUO95:TUO176 UEK95:UEK176 UOG95:UOG176 UYC95:UYC176 VHY95:VHY176 VRU95:VRU176 WBQ95:WBQ176 WLM95:WLM176 WVI95:WVI176 A65631:A65712 IW65631:IW65712 SS65631:SS65712 ACO65631:ACO65712 AMK65631:AMK65712 AWG65631:AWG65712 BGC65631:BGC65712 BPY65631:BPY65712 BZU65631:BZU65712 CJQ65631:CJQ65712 CTM65631:CTM65712 DDI65631:DDI65712 DNE65631:DNE65712 DXA65631:DXA65712 EGW65631:EGW65712 EQS65631:EQS65712 FAO65631:FAO65712 FKK65631:FKK65712 FUG65631:FUG65712 GEC65631:GEC65712 GNY65631:GNY65712 GXU65631:GXU65712 HHQ65631:HHQ65712 HRM65631:HRM65712 IBI65631:IBI65712 ILE65631:ILE65712 IVA65631:IVA65712 JEW65631:JEW65712 JOS65631:JOS65712 JYO65631:JYO65712 KIK65631:KIK65712 KSG65631:KSG65712 LCC65631:LCC65712 LLY65631:LLY65712 LVU65631:LVU65712 MFQ65631:MFQ65712 MPM65631:MPM65712 MZI65631:MZI65712 NJE65631:NJE65712 NTA65631:NTA65712 OCW65631:OCW65712 OMS65631:OMS65712 OWO65631:OWO65712 PGK65631:PGK65712 PQG65631:PQG65712 QAC65631:QAC65712 QJY65631:QJY65712 QTU65631:QTU65712 RDQ65631:RDQ65712 RNM65631:RNM65712 RXI65631:RXI65712 SHE65631:SHE65712 SRA65631:SRA65712 TAW65631:TAW65712 TKS65631:TKS65712 TUO65631:TUO65712 UEK65631:UEK65712 UOG65631:UOG65712 UYC65631:UYC65712 VHY65631:VHY65712 VRU65631:VRU65712 WBQ65631:WBQ65712 WLM65631:WLM65712 WVI65631:WVI65712 A131167:A131248 IW131167:IW131248 SS131167:SS131248 ACO131167:ACO131248 AMK131167:AMK131248 AWG131167:AWG131248 BGC131167:BGC131248 BPY131167:BPY131248 BZU131167:BZU131248 CJQ131167:CJQ131248 CTM131167:CTM131248 DDI131167:DDI131248 DNE131167:DNE131248 DXA131167:DXA131248 EGW131167:EGW131248 EQS131167:EQS131248 FAO131167:FAO131248 FKK131167:FKK131248 FUG131167:FUG131248 GEC131167:GEC131248 GNY131167:GNY131248 GXU131167:GXU131248 HHQ131167:HHQ131248 HRM131167:HRM131248 IBI131167:IBI131248 ILE131167:ILE131248 IVA131167:IVA131248 JEW131167:JEW131248 JOS131167:JOS131248 JYO131167:JYO131248 KIK131167:KIK131248 KSG131167:KSG131248 LCC131167:LCC131248 LLY131167:LLY131248 LVU131167:LVU131248 MFQ131167:MFQ131248 MPM131167:MPM131248 MZI131167:MZI131248 NJE131167:NJE131248 NTA131167:NTA131248 OCW131167:OCW131248 OMS131167:OMS131248 OWO131167:OWO131248 PGK131167:PGK131248 PQG131167:PQG131248 QAC131167:QAC131248 QJY131167:QJY131248 QTU131167:QTU131248 RDQ131167:RDQ131248 RNM131167:RNM131248 RXI131167:RXI131248 SHE131167:SHE131248 SRA131167:SRA131248 TAW131167:TAW131248 TKS131167:TKS131248 TUO131167:TUO131248 UEK131167:UEK131248 UOG131167:UOG131248 UYC131167:UYC131248 VHY131167:VHY131248 VRU131167:VRU131248 WBQ131167:WBQ131248 WLM131167:WLM131248 WVI131167:WVI131248 A196703:A196784 IW196703:IW196784 SS196703:SS196784 ACO196703:ACO196784 AMK196703:AMK196784 AWG196703:AWG196784 BGC196703:BGC196784 BPY196703:BPY196784 BZU196703:BZU196784 CJQ196703:CJQ196784 CTM196703:CTM196784 DDI196703:DDI196784 DNE196703:DNE196784 DXA196703:DXA196784 EGW196703:EGW196784 EQS196703:EQS196784 FAO196703:FAO196784 FKK196703:FKK196784 FUG196703:FUG196784 GEC196703:GEC196784 GNY196703:GNY196784 GXU196703:GXU196784 HHQ196703:HHQ196784 HRM196703:HRM196784 IBI196703:IBI196784 ILE196703:ILE196784 IVA196703:IVA196784 JEW196703:JEW196784 JOS196703:JOS196784 JYO196703:JYO196784 KIK196703:KIK196784 KSG196703:KSG196784 LCC196703:LCC196784 LLY196703:LLY196784 LVU196703:LVU196784 MFQ196703:MFQ196784 MPM196703:MPM196784 MZI196703:MZI196784 NJE196703:NJE196784 NTA196703:NTA196784 OCW196703:OCW196784 OMS196703:OMS196784 OWO196703:OWO196784 PGK196703:PGK196784 PQG196703:PQG196784 QAC196703:QAC196784 QJY196703:QJY196784 QTU196703:QTU196784 RDQ196703:RDQ196784 RNM196703:RNM196784 RXI196703:RXI196784 SHE196703:SHE196784 SRA196703:SRA196784 TAW196703:TAW196784 TKS196703:TKS196784 TUO196703:TUO196784 UEK196703:UEK196784 UOG196703:UOG196784 UYC196703:UYC196784 VHY196703:VHY196784 VRU196703:VRU196784 WBQ196703:WBQ196784 WLM196703:WLM196784 WVI196703:WVI196784 A262239:A262320 IW262239:IW262320 SS262239:SS262320 ACO262239:ACO262320 AMK262239:AMK262320 AWG262239:AWG262320 BGC262239:BGC262320 BPY262239:BPY262320 BZU262239:BZU262320 CJQ262239:CJQ262320 CTM262239:CTM262320 DDI262239:DDI262320 DNE262239:DNE262320 DXA262239:DXA262320 EGW262239:EGW262320 EQS262239:EQS262320 FAO262239:FAO262320 FKK262239:FKK262320 FUG262239:FUG262320 GEC262239:GEC262320 GNY262239:GNY262320 GXU262239:GXU262320 HHQ262239:HHQ262320 HRM262239:HRM262320 IBI262239:IBI262320 ILE262239:ILE262320 IVA262239:IVA262320 JEW262239:JEW262320 JOS262239:JOS262320 JYO262239:JYO262320 KIK262239:KIK262320 KSG262239:KSG262320 LCC262239:LCC262320 LLY262239:LLY262320 LVU262239:LVU262320 MFQ262239:MFQ262320 MPM262239:MPM262320 MZI262239:MZI262320 NJE262239:NJE262320 NTA262239:NTA262320 OCW262239:OCW262320 OMS262239:OMS262320 OWO262239:OWO262320 PGK262239:PGK262320 PQG262239:PQG262320 QAC262239:QAC262320 QJY262239:QJY262320 QTU262239:QTU262320 RDQ262239:RDQ262320 RNM262239:RNM262320 RXI262239:RXI262320 SHE262239:SHE262320 SRA262239:SRA262320 TAW262239:TAW262320 TKS262239:TKS262320 TUO262239:TUO262320 UEK262239:UEK262320 UOG262239:UOG262320 UYC262239:UYC262320 VHY262239:VHY262320 VRU262239:VRU262320 WBQ262239:WBQ262320 WLM262239:WLM262320 WVI262239:WVI262320 A327775:A327856 IW327775:IW327856 SS327775:SS327856 ACO327775:ACO327856 AMK327775:AMK327856 AWG327775:AWG327856 BGC327775:BGC327856 BPY327775:BPY327856 BZU327775:BZU327856 CJQ327775:CJQ327856 CTM327775:CTM327856 DDI327775:DDI327856 DNE327775:DNE327856 DXA327775:DXA327856 EGW327775:EGW327856 EQS327775:EQS327856 FAO327775:FAO327856 FKK327775:FKK327856 FUG327775:FUG327856 GEC327775:GEC327856 GNY327775:GNY327856 GXU327775:GXU327856 HHQ327775:HHQ327856 HRM327775:HRM327856 IBI327775:IBI327856 ILE327775:ILE327856 IVA327775:IVA327856 JEW327775:JEW327856 JOS327775:JOS327856 JYO327775:JYO327856 KIK327775:KIK327856 KSG327775:KSG327856 LCC327775:LCC327856 LLY327775:LLY327856 LVU327775:LVU327856 MFQ327775:MFQ327856 MPM327775:MPM327856 MZI327775:MZI327856 NJE327775:NJE327856 NTA327775:NTA327856 OCW327775:OCW327856 OMS327775:OMS327856 OWO327775:OWO327856 PGK327775:PGK327856 PQG327775:PQG327856 QAC327775:QAC327856 QJY327775:QJY327856 QTU327775:QTU327856 RDQ327775:RDQ327856 RNM327775:RNM327856 RXI327775:RXI327856 SHE327775:SHE327856 SRA327775:SRA327856 TAW327775:TAW327856 TKS327775:TKS327856 TUO327775:TUO327856 UEK327775:UEK327856 UOG327775:UOG327856 UYC327775:UYC327856 VHY327775:VHY327856 VRU327775:VRU327856 WBQ327775:WBQ327856 WLM327775:WLM327856 WVI327775:WVI327856 A393311:A393392 IW393311:IW393392 SS393311:SS393392 ACO393311:ACO393392 AMK393311:AMK393392 AWG393311:AWG393392 BGC393311:BGC393392 BPY393311:BPY393392 BZU393311:BZU393392 CJQ393311:CJQ393392 CTM393311:CTM393392 DDI393311:DDI393392 DNE393311:DNE393392 DXA393311:DXA393392 EGW393311:EGW393392 EQS393311:EQS393392 FAO393311:FAO393392 FKK393311:FKK393392 FUG393311:FUG393392 GEC393311:GEC393392 GNY393311:GNY393392 GXU393311:GXU393392 HHQ393311:HHQ393392 HRM393311:HRM393392 IBI393311:IBI393392 ILE393311:ILE393392 IVA393311:IVA393392 JEW393311:JEW393392 JOS393311:JOS393392 JYO393311:JYO393392 KIK393311:KIK393392 KSG393311:KSG393392 LCC393311:LCC393392 LLY393311:LLY393392 LVU393311:LVU393392 MFQ393311:MFQ393392 MPM393311:MPM393392 MZI393311:MZI393392 NJE393311:NJE393392 NTA393311:NTA393392 OCW393311:OCW393392 OMS393311:OMS393392 OWO393311:OWO393392 PGK393311:PGK393392 PQG393311:PQG393392 QAC393311:QAC393392 QJY393311:QJY393392 QTU393311:QTU393392 RDQ393311:RDQ393392 RNM393311:RNM393392 RXI393311:RXI393392 SHE393311:SHE393392 SRA393311:SRA393392 TAW393311:TAW393392 TKS393311:TKS393392 TUO393311:TUO393392 UEK393311:UEK393392 UOG393311:UOG393392 UYC393311:UYC393392 VHY393311:VHY393392 VRU393311:VRU393392 WBQ393311:WBQ393392 WLM393311:WLM393392 WVI393311:WVI393392 A458847:A458928 IW458847:IW458928 SS458847:SS458928 ACO458847:ACO458928 AMK458847:AMK458928 AWG458847:AWG458928 BGC458847:BGC458928 BPY458847:BPY458928 BZU458847:BZU458928 CJQ458847:CJQ458928 CTM458847:CTM458928 DDI458847:DDI458928 DNE458847:DNE458928 DXA458847:DXA458928 EGW458847:EGW458928 EQS458847:EQS458928 FAO458847:FAO458928 FKK458847:FKK458928 FUG458847:FUG458928 GEC458847:GEC458928 GNY458847:GNY458928 GXU458847:GXU458928 HHQ458847:HHQ458928 HRM458847:HRM458928 IBI458847:IBI458928 ILE458847:ILE458928 IVA458847:IVA458928 JEW458847:JEW458928 JOS458847:JOS458928 JYO458847:JYO458928 KIK458847:KIK458928 KSG458847:KSG458928 LCC458847:LCC458928 LLY458847:LLY458928 LVU458847:LVU458928 MFQ458847:MFQ458928 MPM458847:MPM458928 MZI458847:MZI458928 NJE458847:NJE458928 NTA458847:NTA458928 OCW458847:OCW458928 OMS458847:OMS458928 OWO458847:OWO458928 PGK458847:PGK458928 PQG458847:PQG458928 QAC458847:QAC458928 QJY458847:QJY458928 QTU458847:QTU458928 RDQ458847:RDQ458928 RNM458847:RNM458928 RXI458847:RXI458928 SHE458847:SHE458928 SRA458847:SRA458928 TAW458847:TAW458928 TKS458847:TKS458928 TUO458847:TUO458928 UEK458847:UEK458928 UOG458847:UOG458928 UYC458847:UYC458928 VHY458847:VHY458928 VRU458847:VRU458928 WBQ458847:WBQ458928 WLM458847:WLM458928 WVI458847:WVI458928 A524383:A524464 IW524383:IW524464 SS524383:SS524464 ACO524383:ACO524464 AMK524383:AMK524464 AWG524383:AWG524464 BGC524383:BGC524464 BPY524383:BPY524464 BZU524383:BZU524464 CJQ524383:CJQ524464 CTM524383:CTM524464 DDI524383:DDI524464 DNE524383:DNE524464 DXA524383:DXA524464 EGW524383:EGW524464 EQS524383:EQS524464 FAO524383:FAO524464 FKK524383:FKK524464 FUG524383:FUG524464 GEC524383:GEC524464 GNY524383:GNY524464 GXU524383:GXU524464 HHQ524383:HHQ524464 HRM524383:HRM524464 IBI524383:IBI524464 ILE524383:ILE524464 IVA524383:IVA524464 JEW524383:JEW524464 JOS524383:JOS524464 JYO524383:JYO524464 KIK524383:KIK524464 KSG524383:KSG524464 LCC524383:LCC524464 LLY524383:LLY524464 LVU524383:LVU524464 MFQ524383:MFQ524464 MPM524383:MPM524464 MZI524383:MZI524464 NJE524383:NJE524464 NTA524383:NTA524464 OCW524383:OCW524464 OMS524383:OMS524464 OWO524383:OWO524464 PGK524383:PGK524464 PQG524383:PQG524464 QAC524383:QAC524464 QJY524383:QJY524464 QTU524383:QTU524464 RDQ524383:RDQ524464 RNM524383:RNM524464 RXI524383:RXI524464 SHE524383:SHE524464 SRA524383:SRA524464 TAW524383:TAW524464 TKS524383:TKS524464 TUO524383:TUO524464 UEK524383:UEK524464 UOG524383:UOG524464 UYC524383:UYC524464 VHY524383:VHY524464 VRU524383:VRU524464 WBQ524383:WBQ524464 WLM524383:WLM524464 WVI524383:WVI524464 A589919:A590000 IW589919:IW590000 SS589919:SS590000 ACO589919:ACO590000 AMK589919:AMK590000 AWG589919:AWG590000 BGC589919:BGC590000 BPY589919:BPY590000 BZU589919:BZU590000 CJQ589919:CJQ590000 CTM589919:CTM590000 DDI589919:DDI590000 DNE589919:DNE590000 DXA589919:DXA590000 EGW589919:EGW590000 EQS589919:EQS590000 FAO589919:FAO590000 FKK589919:FKK590000 FUG589919:FUG590000 GEC589919:GEC590000 GNY589919:GNY590000 GXU589919:GXU590000 HHQ589919:HHQ590000 HRM589919:HRM590000 IBI589919:IBI590000 ILE589919:ILE590000 IVA589919:IVA590000 JEW589919:JEW590000 JOS589919:JOS590000 JYO589919:JYO590000 KIK589919:KIK590000 KSG589919:KSG590000 LCC589919:LCC590000 LLY589919:LLY590000 LVU589919:LVU590000 MFQ589919:MFQ590000 MPM589919:MPM590000 MZI589919:MZI590000 NJE589919:NJE590000 NTA589919:NTA590000 OCW589919:OCW590000 OMS589919:OMS590000 OWO589919:OWO590000 PGK589919:PGK590000 PQG589919:PQG590000 QAC589919:QAC590000 QJY589919:QJY590000 QTU589919:QTU590000 RDQ589919:RDQ590000 RNM589919:RNM590000 RXI589919:RXI590000 SHE589919:SHE590000 SRA589919:SRA590000 TAW589919:TAW590000 TKS589919:TKS590000 TUO589919:TUO590000 UEK589919:UEK590000 UOG589919:UOG590000 UYC589919:UYC590000 VHY589919:VHY590000 VRU589919:VRU590000 WBQ589919:WBQ590000 WLM589919:WLM590000 WVI589919:WVI590000 A655455:A655536 IW655455:IW655536 SS655455:SS655536 ACO655455:ACO655536 AMK655455:AMK655536 AWG655455:AWG655536 BGC655455:BGC655536 BPY655455:BPY655536 BZU655455:BZU655536 CJQ655455:CJQ655536 CTM655455:CTM655536 DDI655455:DDI655536 DNE655455:DNE655536 DXA655455:DXA655536 EGW655455:EGW655536 EQS655455:EQS655536 FAO655455:FAO655536 FKK655455:FKK655536 FUG655455:FUG655536 GEC655455:GEC655536 GNY655455:GNY655536 GXU655455:GXU655536 HHQ655455:HHQ655536 HRM655455:HRM655536 IBI655455:IBI655536 ILE655455:ILE655536 IVA655455:IVA655536 JEW655455:JEW655536 JOS655455:JOS655536 JYO655455:JYO655536 KIK655455:KIK655536 KSG655455:KSG655536 LCC655455:LCC655536 LLY655455:LLY655536 LVU655455:LVU655536 MFQ655455:MFQ655536 MPM655455:MPM655536 MZI655455:MZI655536 NJE655455:NJE655536 NTA655455:NTA655536 OCW655455:OCW655536 OMS655455:OMS655536 OWO655455:OWO655536 PGK655455:PGK655536 PQG655455:PQG655536 QAC655455:QAC655536 QJY655455:QJY655536 QTU655455:QTU655536 RDQ655455:RDQ655536 RNM655455:RNM655536 RXI655455:RXI655536 SHE655455:SHE655536 SRA655455:SRA655536 TAW655455:TAW655536 TKS655455:TKS655536 TUO655455:TUO655536 UEK655455:UEK655536 UOG655455:UOG655536 UYC655455:UYC655536 VHY655455:VHY655536 VRU655455:VRU655536 WBQ655455:WBQ655536 WLM655455:WLM655536 WVI655455:WVI655536 A720991:A721072 IW720991:IW721072 SS720991:SS721072 ACO720991:ACO721072 AMK720991:AMK721072 AWG720991:AWG721072 BGC720991:BGC721072 BPY720991:BPY721072 BZU720991:BZU721072 CJQ720991:CJQ721072 CTM720991:CTM721072 DDI720991:DDI721072 DNE720991:DNE721072 DXA720991:DXA721072 EGW720991:EGW721072 EQS720991:EQS721072 FAO720991:FAO721072 FKK720991:FKK721072 FUG720991:FUG721072 GEC720991:GEC721072 GNY720991:GNY721072 GXU720991:GXU721072 HHQ720991:HHQ721072 HRM720991:HRM721072 IBI720991:IBI721072 ILE720991:ILE721072 IVA720991:IVA721072 JEW720991:JEW721072 JOS720991:JOS721072 JYO720991:JYO721072 KIK720991:KIK721072 KSG720991:KSG721072 LCC720991:LCC721072 LLY720991:LLY721072 LVU720991:LVU721072 MFQ720991:MFQ721072 MPM720991:MPM721072 MZI720991:MZI721072 NJE720991:NJE721072 NTA720991:NTA721072 OCW720991:OCW721072 OMS720991:OMS721072 OWO720991:OWO721072 PGK720991:PGK721072 PQG720991:PQG721072 QAC720991:QAC721072 QJY720991:QJY721072 QTU720991:QTU721072 RDQ720991:RDQ721072 RNM720991:RNM721072 RXI720991:RXI721072 SHE720991:SHE721072 SRA720991:SRA721072 TAW720991:TAW721072 TKS720991:TKS721072 TUO720991:TUO721072 UEK720991:UEK721072 UOG720991:UOG721072 UYC720991:UYC721072 VHY720991:VHY721072 VRU720991:VRU721072 WBQ720991:WBQ721072 WLM720991:WLM721072 WVI720991:WVI721072 A786527:A786608 IW786527:IW786608 SS786527:SS786608 ACO786527:ACO786608 AMK786527:AMK786608 AWG786527:AWG786608 BGC786527:BGC786608 BPY786527:BPY786608 BZU786527:BZU786608 CJQ786527:CJQ786608 CTM786527:CTM786608 DDI786527:DDI786608 DNE786527:DNE786608 DXA786527:DXA786608 EGW786527:EGW786608 EQS786527:EQS786608 FAO786527:FAO786608 FKK786527:FKK786608 FUG786527:FUG786608 GEC786527:GEC786608 GNY786527:GNY786608 GXU786527:GXU786608 HHQ786527:HHQ786608 HRM786527:HRM786608 IBI786527:IBI786608 ILE786527:ILE786608 IVA786527:IVA786608 JEW786527:JEW786608 JOS786527:JOS786608 JYO786527:JYO786608 KIK786527:KIK786608 KSG786527:KSG786608 LCC786527:LCC786608 LLY786527:LLY786608 LVU786527:LVU786608 MFQ786527:MFQ786608 MPM786527:MPM786608 MZI786527:MZI786608 NJE786527:NJE786608 NTA786527:NTA786608 OCW786527:OCW786608 OMS786527:OMS786608 OWO786527:OWO786608 PGK786527:PGK786608 PQG786527:PQG786608 QAC786527:QAC786608 QJY786527:QJY786608 QTU786527:QTU786608 RDQ786527:RDQ786608 RNM786527:RNM786608 RXI786527:RXI786608 SHE786527:SHE786608 SRA786527:SRA786608 TAW786527:TAW786608 TKS786527:TKS786608 TUO786527:TUO786608 UEK786527:UEK786608 UOG786527:UOG786608 UYC786527:UYC786608 VHY786527:VHY786608 VRU786527:VRU786608 WBQ786527:WBQ786608 WLM786527:WLM786608 WVI786527:WVI786608 A852063:A852144 IW852063:IW852144 SS852063:SS852144 ACO852063:ACO852144 AMK852063:AMK852144 AWG852063:AWG852144 BGC852063:BGC852144 BPY852063:BPY852144 BZU852063:BZU852144 CJQ852063:CJQ852144 CTM852063:CTM852144 DDI852063:DDI852144 DNE852063:DNE852144 DXA852063:DXA852144 EGW852063:EGW852144 EQS852063:EQS852144 FAO852063:FAO852144 FKK852063:FKK852144 FUG852063:FUG852144 GEC852063:GEC852144 GNY852063:GNY852144 GXU852063:GXU852144 HHQ852063:HHQ852144 HRM852063:HRM852144 IBI852063:IBI852144 ILE852063:ILE852144 IVA852063:IVA852144 JEW852063:JEW852144 JOS852063:JOS852144 JYO852063:JYO852144 KIK852063:KIK852144 KSG852063:KSG852144 LCC852063:LCC852144 LLY852063:LLY852144 LVU852063:LVU852144 MFQ852063:MFQ852144 MPM852063:MPM852144 MZI852063:MZI852144 NJE852063:NJE852144 NTA852063:NTA852144 OCW852063:OCW852144 OMS852063:OMS852144 OWO852063:OWO852144 PGK852063:PGK852144 PQG852063:PQG852144 QAC852063:QAC852144 QJY852063:QJY852144 QTU852063:QTU852144 RDQ852063:RDQ852144 RNM852063:RNM852144 RXI852063:RXI852144 SHE852063:SHE852144 SRA852063:SRA852144 TAW852063:TAW852144 TKS852063:TKS852144 TUO852063:TUO852144 UEK852063:UEK852144 UOG852063:UOG852144 UYC852063:UYC852144 VHY852063:VHY852144 VRU852063:VRU852144 WBQ852063:WBQ852144 WLM852063:WLM852144 WVI852063:WVI852144 A917599:A917680 IW917599:IW917680 SS917599:SS917680 ACO917599:ACO917680 AMK917599:AMK917680 AWG917599:AWG917680 BGC917599:BGC917680 BPY917599:BPY917680 BZU917599:BZU917680 CJQ917599:CJQ917680 CTM917599:CTM917680 DDI917599:DDI917680 DNE917599:DNE917680 DXA917599:DXA917680 EGW917599:EGW917680 EQS917599:EQS917680 FAO917599:FAO917680 FKK917599:FKK917680 FUG917599:FUG917680 GEC917599:GEC917680 GNY917599:GNY917680 GXU917599:GXU917680 HHQ917599:HHQ917680 HRM917599:HRM917680 IBI917599:IBI917680 ILE917599:ILE917680 IVA917599:IVA917680 JEW917599:JEW917680 JOS917599:JOS917680 JYO917599:JYO917680 KIK917599:KIK917680 KSG917599:KSG917680 LCC917599:LCC917680 LLY917599:LLY917680 LVU917599:LVU917680 MFQ917599:MFQ917680 MPM917599:MPM917680 MZI917599:MZI917680 NJE917599:NJE917680 NTA917599:NTA917680 OCW917599:OCW917680 OMS917599:OMS917680 OWO917599:OWO917680 PGK917599:PGK917680 PQG917599:PQG917680 QAC917599:QAC917680 QJY917599:QJY917680 QTU917599:QTU917680 RDQ917599:RDQ917680 RNM917599:RNM917680 RXI917599:RXI917680 SHE917599:SHE917680 SRA917599:SRA917680 TAW917599:TAW917680 TKS917599:TKS917680 TUO917599:TUO917680 UEK917599:UEK917680 UOG917599:UOG917680 UYC917599:UYC917680 VHY917599:VHY917680 VRU917599:VRU917680 WBQ917599:WBQ917680 WLM917599:WLM917680 WVI917599:WVI917680 A983135:A983216 IW983135:IW983216 SS983135:SS983216 ACO983135:ACO983216 AMK983135:AMK983216 AWG983135:AWG983216 BGC983135:BGC983216 BPY983135:BPY983216 BZU983135:BZU983216 CJQ983135:CJQ983216 CTM983135:CTM983216 DDI983135:DDI983216 DNE983135:DNE983216 DXA983135:DXA983216 EGW983135:EGW983216 EQS983135:EQS983216 FAO983135:FAO983216 FKK983135:FKK983216 FUG983135:FUG983216 GEC983135:GEC983216 GNY983135:GNY983216 GXU983135:GXU983216 HHQ983135:HHQ983216 HRM983135:HRM983216 IBI983135:IBI983216 ILE983135:ILE983216 IVA983135:IVA983216 JEW983135:JEW983216 JOS983135:JOS983216 JYO983135:JYO983216 KIK983135:KIK983216 KSG983135:KSG983216 LCC983135:LCC983216 LLY983135:LLY983216 LVU983135:LVU983216 MFQ983135:MFQ983216 MPM983135:MPM983216 MZI983135:MZI983216 NJE983135:NJE983216 NTA983135:NTA983216 OCW983135:OCW983216 OMS983135:OMS983216 OWO983135:OWO983216 PGK983135:PGK983216 PQG983135:PQG983216 QAC983135:QAC983216 QJY983135:QJY983216 QTU983135:QTU983216 RDQ983135:RDQ983216 RNM983135:RNM983216 RXI983135:RXI983216 SHE983135:SHE983216 SRA983135:SRA983216 TAW983135:TAW983216 TKS983135:TKS983216 TUO983135:TUO983216 UEK983135:UEK983216 UOG983135:UOG983216 UYC983135:UYC983216 VHY983135:VHY983216 VRU983135:VRU983216 WBQ983135:WBQ983216 WLM983135:WLM983216 WVI983135:WVI983216 A182:D65536 IW182:IZ65536 SS182:SV65536 ACO182:ACR65536 AMK182:AMN65536 AWG182:AWJ65536 BGC182:BGF65536 BPY182:BQB65536 BZU182:BZX65536 CJQ182:CJT65536 CTM182:CTP65536 DDI182:DDL65536 DNE182:DNH65536 DXA182:DXD65536 EGW182:EGZ65536 EQS182:EQV65536 FAO182:FAR65536 FKK182:FKN65536 FUG182:FUJ65536 GEC182:GEF65536 GNY182:GOB65536 GXU182:GXX65536 HHQ182:HHT65536 HRM182:HRP65536 IBI182:IBL65536 ILE182:ILH65536 IVA182:IVD65536 JEW182:JEZ65536 JOS182:JOV65536 JYO182:JYR65536 KIK182:KIN65536 KSG182:KSJ65536 LCC182:LCF65536 LLY182:LMB65536 LVU182:LVX65536 MFQ182:MFT65536 MPM182:MPP65536 MZI182:MZL65536 NJE182:NJH65536 NTA182:NTD65536 OCW182:OCZ65536 OMS182:OMV65536 OWO182:OWR65536 PGK182:PGN65536 PQG182:PQJ65536 QAC182:QAF65536 QJY182:QKB65536 QTU182:QTX65536 RDQ182:RDT65536 RNM182:RNP65536 RXI182:RXL65536 SHE182:SHH65536 SRA182:SRD65536 TAW182:TAZ65536 TKS182:TKV65536 TUO182:TUR65536 UEK182:UEN65536 UOG182:UOJ65536 UYC182:UYF65536 VHY182:VIB65536 VRU182:VRX65536 WBQ182:WBT65536 WLM182:WLP65536 WVI182:WVL65536 A65718:D131072 IW65718:IZ131072 SS65718:SV131072 ACO65718:ACR131072 AMK65718:AMN131072 AWG65718:AWJ131072 BGC65718:BGF131072 BPY65718:BQB131072 BZU65718:BZX131072 CJQ65718:CJT131072 CTM65718:CTP131072 DDI65718:DDL131072 DNE65718:DNH131072 DXA65718:DXD131072 EGW65718:EGZ131072 EQS65718:EQV131072 FAO65718:FAR131072 FKK65718:FKN131072 FUG65718:FUJ131072 GEC65718:GEF131072 GNY65718:GOB131072 GXU65718:GXX131072 HHQ65718:HHT131072 HRM65718:HRP131072 IBI65718:IBL131072 ILE65718:ILH131072 IVA65718:IVD131072 JEW65718:JEZ131072 JOS65718:JOV131072 JYO65718:JYR131072 KIK65718:KIN131072 KSG65718:KSJ131072 LCC65718:LCF131072 LLY65718:LMB131072 LVU65718:LVX131072 MFQ65718:MFT131072 MPM65718:MPP131072 MZI65718:MZL131072 NJE65718:NJH131072 NTA65718:NTD131072 OCW65718:OCZ131072 OMS65718:OMV131072 OWO65718:OWR131072 PGK65718:PGN131072 PQG65718:PQJ131072 QAC65718:QAF131072 QJY65718:QKB131072 QTU65718:QTX131072 RDQ65718:RDT131072 RNM65718:RNP131072 RXI65718:RXL131072 SHE65718:SHH131072 SRA65718:SRD131072 TAW65718:TAZ131072 TKS65718:TKV131072 TUO65718:TUR131072 UEK65718:UEN131072 UOG65718:UOJ131072 UYC65718:UYF131072 VHY65718:VIB131072 VRU65718:VRX131072 WBQ65718:WBT131072 WLM65718:WLP131072 WVI65718:WVL131072 A131254:D196608 IW131254:IZ196608 SS131254:SV196608 ACO131254:ACR196608 AMK131254:AMN196608 AWG131254:AWJ196608 BGC131254:BGF196608 BPY131254:BQB196608 BZU131254:BZX196608 CJQ131254:CJT196608 CTM131254:CTP196608 DDI131254:DDL196608 DNE131254:DNH196608 DXA131254:DXD196608 EGW131254:EGZ196608 EQS131254:EQV196608 FAO131254:FAR196608 FKK131254:FKN196608 FUG131254:FUJ196608 GEC131254:GEF196608 GNY131254:GOB196608 GXU131254:GXX196608 HHQ131254:HHT196608 HRM131254:HRP196608 IBI131254:IBL196608 ILE131254:ILH196608 IVA131254:IVD196608 JEW131254:JEZ196608 JOS131254:JOV196608 JYO131254:JYR196608 KIK131254:KIN196608 KSG131254:KSJ196608 LCC131254:LCF196608 LLY131254:LMB196608 LVU131254:LVX196608 MFQ131254:MFT196608 MPM131254:MPP196608 MZI131254:MZL196608 NJE131254:NJH196608 NTA131254:NTD196608 OCW131254:OCZ196608 OMS131254:OMV196608 OWO131254:OWR196608 PGK131254:PGN196608 PQG131254:PQJ196608 QAC131254:QAF196608 QJY131254:QKB196608 QTU131254:QTX196608 RDQ131254:RDT196608 RNM131254:RNP196608 RXI131254:RXL196608 SHE131254:SHH196608 SRA131254:SRD196608 TAW131254:TAZ196608 TKS131254:TKV196608 TUO131254:TUR196608 UEK131254:UEN196608 UOG131254:UOJ196608 UYC131254:UYF196608 VHY131254:VIB196608 VRU131254:VRX196608 WBQ131254:WBT196608 WLM131254:WLP196608 WVI131254:WVL196608 A196790:D262144 IW196790:IZ262144 SS196790:SV262144 ACO196790:ACR262144 AMK196790:AMN262144 AWG196790:AWJ262144 BGC196790:BGF262144 BPY196790:BQB262144 BZU196790:BZX262144 CJQ196790:CJT262144 CTM196790:CTP262144 DDI196790:DDL262144 DNE196790:DNH262144 DXA196790:DXD262144 EGW196790:EGZ262144 EQS196790:EQV262144 FAO196790:FAR262144 FKK196790:FKN262144 FUG196790:FUJ262144 GEC196790:GEF262144 GNY196790:GOB262144 GXU196790:GXX262144 HHQ196790:HHT262144 HRM196790:HRP262144 IBI196790:IBL262144 ILE196790:ILH262144 IVA196790:IVD262144 JEW196790:JEZ262144 JOS196790:JOV262144 JYO196790:JYR262144 KIK196790:KIN262144 KSG196790:KSJ262144 LCC196790:LCF262144 LLY196790:LMB262144 LVU196790:LVX262144 MFQ196790:MFT262144 MPM196790:MPP262144 MZI196790:MZL262144 NJE196790:NJH262144 NTA196790:NTD262144 OCW196790:OCZ262144 OMS196790:OMV262144 OWO196790:OWR262144 PGK196790:PGN262144 PQG196790:PQJ262144 QAC196790:QAF262144 QJY196790:QKB262144 QTU196790:QTX262144 RDQ196790:RDT262144 RNM196790:RNP262144 RXI196790:RXL262144 SHE196790:SHH262144 SRA196790:SRD262144 TAW196790:TAZ262144 TKS196790:TKV262144 TUO196790:TUR262144 UEK196790:UEN262144 UOG196790:UOJ262144 UYC196790:UYF262144 VHY196790:VIB262144 VRU196790:VRX262144 WBQ196790:WBT262144 WLM196790:WLP262144 WVI196790:WVL262144 A262326:D327680 IW262326:IZ327680 SS262326:SV327680 ACO262326:ACR327680 AMK262326:AMN327680 AWG262326:AWJ327680 BGC262326:BGF327680 BPY262326:BQB327680 BZU262326:BZX327680 CJQ262326:CJT327680 CTM262326:CTP327680 DDI262326:DDL327680 DNE262326:DNH327680 DXA262326:DXD327680 EGW262326:EGZ327680 EQS262326:EQV327680 FAO262326:FAR327680 FKK262326:FKN327680 FUG262326:FUJ327680 GEC262326:GEF327680 GNY262326:GOB327680 GXU262326:GXX327680 HHQ262326:HHT327680 HRM262326:HRP327680 IBI262326:IBL327680 ILE262326:ILH327680 IVA262326:IVD327680 JEW262326:JEZ327680 JOS262326:JOV327680 JYO262326:JYR327680 KIK262326:KIN327680 KSG262326:KSJ327680 LCC262326:LCF327680 LLY262326:LMB327680 LVU262326:LVX327680 MFQ262326:MFT327680 MPM262326:MPP327680 MZI262326:MZL327680 NJE262326:NJH327680 NTA262326:NTD327680 OCW262326:OCZ327680 OMS262326:OMV327680 OWO262326:OWR327680 PGK262326:PGN327680 PQG262326:PQJ327680 QAC262326:QAF327680 QJY262326:QKB327680 QTU262326:QTX327680 RDQ262326:RDT327680 RNM262326:RNP327680 RXI262326:RXL327680 SHE262326:SHH327680 SRA262326:SRD327680 TAW262326:TAZ327680 TKS262326:TKV327680 TUO262326:TUR327680 UEK262326:UEN327680 UOG262326:UOJ327680 UYC262326:UYF327680 VHY262326:VIB327680 VRU262326:VRX327680 WBQ262326:WBT327680 WLM262326:WLP327680 WVI262326:WVL327680 A327862:D393216 IW327862:IZ393216 SS327862:SV393216 ACO327862:ACR393216 AMK327862:AMN393216 AWG327862:AWJ393216 BGC327862:BGF393216 BPY327862:BQB393216 BZU327862:BZX393216 CJQ327862:CJT393216 CTM327862:CTP393216 DDI327862:DDL393216 DNE327862:DNH393216 DXA327862:DXD393216 EGW327862:EGZ393216 EQS327862:EQV393216 FAO327862:FAR393216 FKK327862:FKN393216 FUG327862:FUJ393216 GEC327862:GEF393216 GNY327862:GOB393216 GXU327862:GXX393216 HHQ327862:HHT393216 HRM327862:HRP393216 IBI327862:IBL393216 ILE327862:ILH393216 IVA327862:IVD393216 JEW327862:JEZ393216 JOS327862:JOV393216 JYO327862:JYR393216 KIK327862:KIN393216 KSG327862:KSJ393216 LCC327862:LCF393216 LLY327862:LMB393216 LVU327862:LVX393216 MFQ327862:MFT393216 MPM327862:MPP393216 MZI327862:MZL393216 NJE327862:NJH393216 NTA327862:NTD393216 OCW327862:OCZ393216 OMS327862:OMV393216 OWO327862:OWR393216 PGK327862:PGN393216 PQG327862:PQJ393216 QAC327862:QAF393216 QJY327862:QKB393216 QTU327862:QTX393216 RDQ327862:RDT393216 RNM327862:RNP393216 RXI327862:RXL393216 SHE327862:SHH393216 SRA327862:SRD393216 TAW327862:TAZ393216 TKS327862:TKV393216 TUO327862:TUR393216 UEK327862:UEN393216 UOG327862:UOJ393216 UYC327862:UYF393216 VHY327862:VIB393216 VRU327862:VRX393216 WBQ327862:WBT393216 WLM327862:WLP393216 WVI327862:WVL393216 A393398:D458752 IW393398:IZ458752 SS393398:SV458752 ACO393398:ACR458752 AMK393398:AMN458752 AWG393398:AWJ458752 BGC393398:BGF458752 BPY393398:BQB458752 BZU393398:BZX458752 CJQ393398:CJT458752 CTM393398:CTP458752 DDI393398:DDL458752 DNE393398:DNH458752 DXA393398:DXD458752 EGW393398:EGZ458752 EQS393398:EQV458752 FAO393398:FAR458752 FKK393398:FKN458752 FUG393398:FUJ458752 GEC393398:GEF458752 GNY393398:GOB458752 GXU393398:GXX458752 HHQ393398:HHT458752 HRM393398:HRP458752 IBI393398:IBL458752 ILE393398:ILH458752 IVA393398:IVD458752 JEW393398:JEZ458752 JOS393398:JOV458752 JYO393398:JYR458752 KIK393398:KIN458752 KSG393398:KSJ458752 LCC393398:LCF458752 LLY393398:LMB458752 LVU393398:LVX458752 MFQ393398:MFT458752 MPM393398:MPP458752 MZI393398:MZL458752 NJE393398:NJH458752 NTA393398:NTD458752 OCW393398:OCZ458752 OMS393398:OMV458752 OWO393398:OWR458752 PGK393398:PGN458752 PQG393398:PQJ458752 QAC393398:QAF458752 QJY393398:QKB458752 QTU393398:QTX458752 RDQ393398:RDT458752 RNM393398:RNP458752 RXI393398:RXL458752 SHE393398:SHH458752 SRA393398:SRD458752 TAW393398:TAZ458752 TKS393398:TKV458752 TUO393398:TUR458752 UEK393398:UEN458752 UOG393398:UOJ458752 UYC393398:UYF458752 VHY393398:VIB458752 VRU393398:VRX458752 WBQ393398:WBT458752 WLM393398:WLP458752 WVI393398:WVL458752 A458934:D524288 IW458934:IZ524288 SS458934:SV524288 ACO458934:ACR524288 AMK458934:AMN524288 AWG458934:AWJ524288 BGC458934:BGF524288 BPY458934:BQB524288 BZU458934:BZX524288 CJQ458934:CJT524288 CTM458934:CTP524288 DDI458934:DDL524288 DNE458934:DNH524288 DXA458934:DXD524288 EGW458934:EGZ524288 EQS458934:EQV524288 FAO458934:FAR524288 FKK458934:FKN524288 FUG458934:FUJ524288 GEC458934:GEF524288 GNY458934:GOB524288 GXU458934:GXX524288 HHQ458934:HHT524288 HRM458934:HRP524288 IBI458934:IBL524288 ILE458934:ILH524288 IVA458934:IVD524288 JEW458934:JEZ524288 JOS458934:JOV524288 JYO458934:JYR524288 KIK458934:KIN524288 KSG458934:KSJ524288 LCC458934:LCF524288 LLY458934:LMB524288 LVU458934:LVX524288 MFQ458934:MFT524288 MPM458934:MPP524288 MZI458934:MZL524288 NJE458934:NJH524288 NTA458934:NTD524288 OCW458934:OCZ524288 OMS458934:OMV524288 OWO458934:OWR524288 PGK458934:PGN524288 PQG458934:PQJ524288 QAC458934:QAF524288 QJY458934:QKB524288 QTU458934:QTX524288 RDQ458934:RDT524288 RNM458934:RNP524288 RXI458934:RXL524288 SHE458934:SHH524288 SRA458934:SRD524288 TAW458934:TAZ524288 TKS458934:TKV524288 TUO458934:TUR524288 UEK458934:UEN524288 UOG458934:UOJ524288 UYC458934:UYF524288 VHY458934:VIB524288 VRU458934:VRX524288 WBQ458934:WBT524288 WLM458934:WLP524288 WVI458934:WVL524288 A524470:D589824 IW524470:IZ589824 SS524470:SV589824 ACO524470:ACR589824 AMK524470:AMN589824 AWG524470:AWJ589824 BGC524470:BGF589824 BPY524470:BQB589824 BZU524470:BZX589824 CJQ524470:CJT589824 CTM524470:CTP589824 DDI524470:DDL589824 DNE524470:DNH589824 DXA524470:DXD589824 EGW524470:EGZ589824 EQS524470:EQV589824 FAO524470:FAR589824 FKK524470:FKN589824 FUG524470:FUJ589824 GEC524470:GEF589824 GNY524470:GOB589824 GXU524470:GXX589824 HHQ524470:HHT589824 HRM524470:HRP589824 IBI524470:IBL589824 ILE524470:ILH589824 IVA524470:IVD589824 JEW524470:JEZ589824 JOS524470:JOV589824 JYO524470:JYR589824 KIK524470:KIN589824 KSG524470:KSJ589824 LCC524470:LCF589824 LLY524470:LMB589824 LVU524470:LVX589824 MFQ524470:MFT589824 MPM524470:MPP589824 MZI524470:MZL589824 NJE524470:NJH589824 NTA524470:NTD589824 OCW524470:OCZ589824 OMS524470:OMV589824 OWO524470:OWR589824 PGK524470:PGN589824 PQG524470:PQJ589824 QAC524470:QAF589824 QJY524470:QKB589824 QTU524470:QTX589824 RDQ524470:RDT589824 RNM524470:RNP589824 RXI524470:RXL589824 SHE524470:SHH589824 SRA524470:SRD589824 TAW524470:TAZ589824 TKS524470:TKV589824 TUO524470:TUR589824 UEK524470:UEN589824 UOG524470:UOJ589824 UYC524470:UYF589824 VHY524470:VIB589824 VRU524470:VRX589824 WBQ524470:WBT589824 WLM524470:WLP589824 WVI524470:WVL589824 A590006:D655360 IW590006:IZ655360 SS590006:SV655360 ACO590006:ACR655360 AMK590006:AMN655360 AWG590006:AWJ655360 BGC590006:BGF655360 BPY590006:BQB655360 BZU590006:BZX655360 CJQ590006:CJT655360 CTM590006:CTP655360 DDI590006:DDL655360 DNE590006:DNH655360 DXA590006:DXD655360 EGW590006:EGZ655360 EQS590006:EQV655360 FAO590006:FAR655360 FKK590006:FKN655360 FUG590006:FUJ655360 GEC590006:GEF655360 GNY590006:GOB655360 GXU590006:GXX655360 HHQ590006:HHT655360 HRM590006:HRP655360 IBI590006:IBL655360 ILE590006:ILH655360 IVA590006:IVD655360 JEW590006:JEZ655360 JOS590006:JOV655360 JYO590006:JYR655360 KIK590006:KIN655360 KSG590006:KSJ655360 LCC590006:LCF655360 LLY590006:LMB655360 LVU590006:LVX655360 MFQ590006:MFT655360 MPM590006:MPP655360 MZI590006:MZL655360 NJE590006:NJH655360 NTA590006:NTD655360 OCW590006:OCZ655360 OMS590006:OMV655360 OWO590006:OWR655360 PGK590006:PGN655360 PQG590006:PQJ655360 QAC590006:QAF655360 QJY590006:QKB655360 QTU590006:QTX655360 RDQ590006:RDT655360 RNM590006:RNP655360 RXI590006:RXL655360 SHE590006:SHH655360 SRA590006:SRD655360 TAW590006:TAZ655360 TKS590006:TKV655360 TUO590006:TUR655360 UEK590006:UEN655360 UOG590006:UOJ655360 UYC590006:UYF655360 VHY590006:VIB655360 VRU590006:VRX655360 WBQ590006:WBT655360 WLM590006:WLP655360 WVI590006:WVL655360 A655542:D720896 IW655542:IZ720896 SS655542:SV720896 ACO655542:ACR720896 AMK655542:AMN720896 AWG655542:AWJ720896 BGC655542:BGF720896 BPY655542:BQB720896 BZU655542:BZX720896 CJQ655542:CJT720896 CTM655542:CTP720896 DDI655542:DDL720896 DNE655542:DNH720896 DXA655542:DXD720896 EGW655542:EGZ720896 EQS655542:EQV720896 FAO655542:FAR720896 FKK655542:FKN720896 FUG655542:FUJ720896 GEC655542:GEF720896 GNY655542:GOB720896 GXU655542:GXX720896 HHQ655542:HHT720896 HRM655542:HRP720896 IBI655542:IBL720896 ILE655542:ILH720896 IVA655542:IVD720896 JEW655542:JEZ720896 JOS655542:JOV720896 JYO655542:JYR720896 KIK655542:KIN720896 KSG655542:KSJ720896 LCC655542:LCF720896 LLY655542:LMB720896 LVU655542:LVX720896 MFQ655542:MFT720896 MPM655542:MPP720896 MZI655542:MZL720896 NJE655542:NJH720896 NTA655542:NTD720896 OCW655542:OCZ720896 OMS655542:OMV720896 OWO655542:OWR720896 PGK655542:PGN720896 PQG655542:PQJ720896 QAC655542:QAF720896 QJY655542:QKB720896 QTU655542:QTX720896 RDQ655542:RDT720896 RNM655542:RNP720896 RXI655542:RXL720896 SHE655542:SHH720896 SRA655542:SRD720896 TAW655542:TAZ720896 TKS655542:TKV720896 TUO655542:TUR720896 UEK655542:UEN720896 UOG655542:UOJ720896 UYC655542:UYF720896 VHY655542:VIB720896 VRU655542:VRX720896 WBQ655542:WBT720896 WLM655542:WLP720896 WVI655542:WVL720896 A721078:D786432 IW721078:IZ786432 SS721078:SV786432 ACO721078:ACR786432 AMK721078:AMN786432 AWG721078:AWJ786432 BGC721078:BGF786432 BPY721078:BQB786432 BZU721078:BZX786432 CJQ721078:CJT786432 CTM721078:CTP786432 DDI721078:DDL786432 DNE721078:DNH786432 DXA721078:DXD786432 EGW721078:EGZ786432 EQS721078:EQV786432 FAO721078:FAR786432 FKK721078:FKN786432 FUG721078:FUJ786432 GEC721078:GEF786432 GNY721078:GOB786432 GXU721078:GXX786432 HHQ721078:HHT786432 HRM721078:HRP786432 IBI721078:IBL786432 ILE721078:ILH786432 IVA721078:IVD786432 JEW721078:JEZ786432 JOS721078:JOV786432 JYO721078:JYR786432 KIK721078:KIN786432 KSG721078:KSJ786432 LCC721078:LCF786432 LLY721078:LMB786432 LVU721078:LVX786432 MFQ721078:MFT786432 MPM721078:MPP786432 MZI721078:MZL786432 NJE721078:NJH786432 NTA721078:NTD786432 OCW721078:OCZ786432 OMS721078:OMV786432 OWO721078:OWR786432 PGK721078:PGN786432 PQG721078:PQJ786432 QAC721078:QAF786432 QJY721078:QKB786432 QTU721078:QTX786432 RDQ721078:RDT786432 RNM721078:RNP786432 RXI721078:RXL786432 SHE721078:SHH786432 SRA721078:SRD786432 TAW721078:TAZ786432 TKS721078:TKV786432 TUO721078:TUR786432 UEK721078:UEN786432 UOG721078:UOJ786432 UYC721078:UYF786432 VHY721078:VIB786432 VRU721078:VRX786432 WBQ721078:WBT786432 WLM721078:WLP786432 WVI721078:WVL786432 A786614:D851968 IW786614:IZ851968 SS786614:SV851968 ACO786614:ACR851968 AMK786614:AMN851968 AWG786614:AWJ851968 BGC786614:BGF851968 BPY786614:BQB851968 BZU786614:BZX851968 CJQ786614:CJT851968 CTM786614:CTP851968 DDI786614:DDL851968 DNE786614:DNH851968 DXA786614:DXD851968 EGW786614:EGZ851968 EQS786614:EQV851968 FAO786614:FAR851968 FKK786614:FKN851968 FUG786614:FUJ851968 GEC786614:GEF851968 GNY786614:GOB851968 GXU786614:GXX851968 HHQ786614:HHT851968 HRM786614:HRP851968 IBI786614:IBL851968 ILE786614:ILH851968 IVA786614:IVD851968 JEW786614:JEZ851968 JOS786614:JOV851968 JYO786614:JYR851968 KIK786614:KIN851968 KSG786614:KSJ851968 LCC786614:LCF851968 LLY786614:LMB851968 LVU786614:LVX851968 MFQ786614:MFT851968 MPM786614:MPP851968 MZI786614:MZL851968 NJE786614:NJH851968 NTA786614:NTD851968 OCW786614:OCZ851968 OMS786614:OMV851968 OWO786614:OWR851968 PGK786614:PGN851968 PQG786614:PQJ851968 QAC786614:QAF851968 QJY786614:QKB851968 QTU786614:QTX851968 RDQ786614:RDT851968 RNM786614:RNP851968 RXI786614:RXL851968 SHE786614:SHH851968 SRA786614:SRD851968 TAW786614:TAZ851968 TKS786614:TKV851968 TUO786614:TUR851968 UEK786614:UEN851968 UOG786614:UOJ851968 UYC786614:UYF851968 VHY786614:VIB851968 VRU786614:VRX851968 WBQ786614:WBT851968 WLM786614:WLP851968 WVI786614:WVL851968 A852150:D917504 IW852150:IZ917504 SS852150:SV917504 ACO852150:ACR917504 AMK852150:AMN917504 AWG852150:AWJ917504 BGC852150:BGF917504 BPY852150:BQB917504 BZU852150:BZX917504 CJQ852150:CJT917504 CTM852150:CTP917504 DDI852150:DDL917504 DNE852150:DNH917504 DXA852150:DXD917504 EGW852150:EGZ917504 EQS852150:EQV917504 FAO852150:FAR917504 FKK852150:FKN917504 FUG852150:FUJ917504 GEC852150:GEF917504 GNY852150:GOB917504 GXU852150:GXX917504 HHQ852150:HHT917504 HRM852150:HRP917504 IBI852150:IBL917504 ILE852150:ILH917504 IVA852150:IVD917504 JEW852150:JEZ917504 JOS852150:JOV917504 JYO852150:JYR917504 KIK852150:KIN917504 KSG852150:KSJ917504 LCC852150:LCF917504 LLY852150:LMB917504 LVU852150:LVX917504 MFQ852150:MFT917504 MPM852150:MPP917504 MZI852150:MZL917504 NJE852150:NJH917504 NTA852150:NTD917504 OCW852150:OCZ917504 OMS852150:OMV917504 OWO852150:OWR917504 PGK852150:PGN917504 PQG852150:PQJ917504 QAC852150:QAF917504 QJY852150:QKB917504 QTU852150:QTX917504 RDQ852150:RDT917504 RNM852150:RNP917504 RXI852150:RXL917504 SHE852150:SHH917504 SRA852150:SRD917504 TAW852150:TAZ917504 TKS852150:TKV917504 TUO852150:TUR917504 UEK852150:UEN917504 UOG852150:UOJ917504 UYC852150:UYF917504 VHY852150:VIB917504 VRU852150:VRX917504 WBQ852150:WBT917504 WLM852150:WLP917504 WVI852150:WVL917504 A917686:D983040 IW917686:IZ983040 SS917686:SV983040 ACO917686:ACR983040 AMK917686:AMN983040 AWG917686:AWJ983040 BGC917686:BGF983040 BPY917686:BQB983040 BZU917686:BZX983040 CJQ917686:CJT983040 CTM917686:CTP983040 DDI917686:DDL983040 DNE917686:DNH983040 DXA917686:DXD983040 EGW917686:EGZ983040 EQS917686:EQV983040 FAO917686:FAR983040 FKK917686:FKN983040 FUG917686:FUJ983040 GEC917686:GEF983040 GNY917686:GOB983040 GXU917686:GXX983040 HHQ917686:HHT983040 HRM917686:HRP983040 IBI917686:IBL983040 ILE917686:ILH983040 IVA917686:IVD983040 JEW917686:JEZ983040 JOS917686:JOV983040 JYO917686:JYR983040 KIK917686:KIN983040 KSG917686:KSJ983040 LCC917686:LCF983040 LLY917686:LMB983040 LVU917686:LVX983040 MFQ917686:MFT983040 MPM917686:MPP983040 MZI917686:MZL983040 NJE917686:NJH983040 NTA917686:NTD983040 OCW917686:OCZ983040 OMS917686:OMV983040 OWO917686:OWR983040 PGK917686:PGN983040 PQG917686:PQJ983040 QAC917686:QAF983040 QJY917686:QKB983040 QTU917686:QTX983040 RDQ917686:RDT983040 RNM917686:RNP983040 RXI917686:RXL983040 SHE917686:SHH983040 SRA917686:SRD983040 TAW917686:TAZ983040 TKS917686:TKV983040 TUO917686:TUR983040 UEK917686:UEN983040 UOG917686:UOJ983040 UYC917686:UYF983040 VHY917686:VIB983040 VRU917686:VRX983040 WBQ917686:WBT983040 WLM917686:WLP983040 WVI917686:WVL983040 A983222:D1048576 IW983222:IZ1048576 SS983222:SV1048576 ACO983222:ACR1048576 AMK983222:AMN1048576 AWG983222:AWJ1048576 BGC983222:BGF1048576 BPY983222:BQB1048576 BZU983222:BZX1048576 CJQ983222:CJT1048576 CTM983222:CTP1048576 DDI983222:DDL1048576 DNE983222:DNH1048576 DXA983222:DXD1048576 EGW983222:EGZ1048576 EQS983222:EQV1048576 FAO983222:FAR1048576 FKK983222:FKN1048576 FUG983222:FUJ1048576 GEC983222:GEF1048576 GNY983222:GOB1048576 GXU983222:GXX1048576 HHQ983222:HHT1048576 HRM983222:HRP1048576 IBI983222:IBL1048576 ILE983222:ILH1048576 IVA983222:IVD1048576 JEW983222:JEZ1048576 JOS983222:JOV1048576 JYO983222:JYR1048576 KIK983222:KIN1048576 KSG983222:KSJ1048576 LCC983222:LCF1048576 LLY983222:LMB1048576 LVU983222:LVX1048576 MFQ983222:MFT1048576 MPM983222:MPP1048576 MZI983222:MZL1048576 NJE983222:NJH1048576 NTA983222:NTD1048576 OCW983222:OCZ1048576 OMS983222:OMV1048576 OWO983222:OWR1048576 PGK983222:PGN1048576 PQG983222:PQJ1048576 QAC983222:QAF1048576 QJY983222:QKB1048576 QTU983222:QTX1048576 RDQ983222:RDT1048576 RNM983222:RNP1048576 RXI983222:RXL1048576 SHE983222:SHH1048576 SRA983222:SRD1048576 TAW983222:TAZ1048576 TKS983222:TKV1048576 TUO983222:TUR1048576 UEK983222:UEN1048576 UOG983222:UOJ1048576 UYC983222:UYF1048576 VHY983222:VIB1048576 VRU983222:VRX1048576 WBQ983222:WBT1048576 WLM983222:WLP1048576 WVI983222:WVL1048576 B65:B176 IX65:IX176 ST65:ST176 ACP65:ACP176 AML65:AML176 AWH65:AWH176 BGD65:BGD176 BPZ65:BPZ176 BZV65:BZV176 CJR65:CJR176 CTN65:CTN176 DDJ65:DDJ176 DNF65:DNF176 DXB65:DXB176 EGX65:EGX176 EQT65:EQT176 FAP65:FAP176 FKL65:FKL176 FUH65:FUH176 GED65:GED176 GNZ65:GNZ176 GXV65:GXV176 HHR65:HHR176 HRN65:HRN176 IBJ65:IBJ176 ILF65:ILF176 IVB65:IVB176 JEX65:JEX176 JOT65:JOT176 JYP65:JYP176 KIL65:KIL176 KSH65:KSH176 LCD65:LCD176 LLZ65:LLZ176 LVV65:LVV176 MFR65:MFR176 MPN65:MPN176 MZJ65:MZJ176 NJF65:NJF176 NTB65:NTB176 OCX65:OCX176 OMT65:OMT176 OWP65:OWP176 PGL65:PGL176 PQH65:PQH176 QAD65:QAD176 QJZ65:QJZ176 QTV65:QTV176 RDR65:RDR176 RNN65:RNN176 RXJ65:RXJ176 SHF65:SHF176 SRB65:SRB176 TAX65:TAX176 TKT65:TKT176 TUP65:TUP176 UEL65:UEL176 UOH65:UOH176 UYD65:UYD176 VHZ65:VHZ176 VRV65:VRV176 WBR65:WBR176 WLN65:WLN176 WVJ65:WVJ176 B65601:B65712 IX65601:IX65712 ST65601:ST65712 ACP65601:ACP65712 AML65601:AML65712 AWH65601:AWH65712 BGD65601:BGD65712 BPZ65601:BPZ65712 BZV65601:BZV65712 CJR65601:CJR65712 CTN65601:CTN65712 DDJ65601:DDJ65712 DNF65601:DNF65712 DXB65601:DXB65712 EGX65601:EGX65712 EQT65601:EQT65712 FAP65601:FAP65712 FKL65601:FKL65712 FUH65601:FUH65712 GED65601:GED65712 GNZ65601:GNZ65712 GXV65601:GXV65712 HHR65601:HHR65712 HRN65601:HRN65712 IBJ65601:IBJ65712 ILF65601:ILF65712 IVB65601:IVB65712 JEX65601:JEX65712 JOT65601:JOT65712 JYP65601:JYP65712 KIL65601:KIL65712 KSH65601:KSH65712 LCD65601:LCD65712 LLZ65601:LLZ65712 LVV65601:LVV65712 MFR65601:MFR65712 MPN65601:MPN65712 MZJ65601:MZJ65712 NJF65601:NJF65712 NTB65601:NTB65712 OCX65601:OCX65712 OMT65601:OMT65712 OWP65601:OWP65712 PGL65601:PGL65712 PQH65601:PQH65712 QAD65601:QAD65712 QJZ65601:QJZ65712 QTV65601:QTV65712 RDR65601:RDR65712 RNN65601:RNN65712 RXJ65601:RXJ65712 SHF65601:SHF65712 SRB65601:SRB65712 TAX65601:TAX65712 TKT65601:TKT65712 TUP65601:TUP65712 UEL65601:UEL65712 UOH65601:UOH65712 UYD65601:UYD65712 VHZ65601:VHZ65712 VRV65601:VRV65712 WBR65601:WBR65712 WLN65601:WLN65712 WVJ65601:WVJ65712 B131137:B131248 IX131137:IX131248 ST131137:ST131248 ACP131137:ACP131248 AML131137:AML131248 AWH131137:AWH131248 BGD131137:BGD131248 BPZ131137:BPZ131248 BZV131137:BZV131248 CJR131137:CJR131248 CTN131137:CTN131248 DDJ131137:DDJ131248 DNF131137:DNF131248 DXB131137:DXB131248 EGX131137:EGX131248 EQT131137:EQT131248 FAP131137:FAP131248 FKL131137:FKL131248 FUH131137:FUH131248 GED131137:GED131248 GNZ131137:GNZ131248 GXV131137:GXV131248 HHR131137:HHR131248 HRN131137:HRN131248 IBJ131137:IBJ131248 ILF131137:ILF131248 IVB131137:IVB131248 JEX131137:JEX131248 JOT131137:JOT131248 JYP131137:JYP131248 KIL131137:KIL131248 KSH131137:KSH131248 LCD131137:LCD131248 LLZ131137:LLZ131248 LVV131137:LVV131248 MFR131137:MFR131248 MPN131137:MPN131248 MZJ131137:MZJ131248 NJF131137:NJF131248 NTB131137:NTB131248 OCX131137:OCX131248 OMT131137:OMT131248 OWP131137:OWP131248 PGL131137:PGL131248 PQH131137:PQH131248 QAD131137:QAD131248 QJZ131137:QJZ131248 QTV131137:QTV131248 RDR131137:RDR131248 RNN131137:RNN131248 RXJ131137:RXJ131248 SHF131137:SHF131248 SRB131137:SRB131248 TAX131137:TAX131248 TKT131137:TKT131248 TUP131137:TUP131248 UEL131137:UEL131248 UOH131137:UOH131248 UYD131137:UYD131248 VHZ131137:VHZ131248 VRV131137:VRV131248 WBR131137:WBR131248 WLN131137:WLN131248 WVJ131137:WVJ131248 B196673:B196784 IX196673:IX196784 ST196673:ST196784 ACP196673:ACP196784 AML196673:AML196784 AWH196673:AWH196784 BGD196673:BGD196784 BPZ196673:BPZ196784 BZV196673:BZV196784 CJR196673:CJR196784 CTN196673:CTN196784 DDJ196673:DDJ196784 DNF196673:DNF196784 DXB196673:DXB196784 EGX196673:EGX196784 EQT196673:EQT196784 FAP196673:FAP196784 FKL196673:FKL196784 FUH196673:FUH196784 GED196673:GED196784 GNZ196673:GNZ196784 GXV196673:GXV196784 HHR196673:HHR196784 HRN196673:HRN196784 IBJ196673:IBJ196784 ILF196673:ILF196784 IVB196673:IVB196784 JEX196673:JEX196784 JOT196673:JOT196784 JYP196673:JYP196784 KIL196673:KIL196784 KSH196673:KSH196784 LCD196673:LCD196784 LLZ196673:LLZ196784 LVV196673:LVV196784 MFR196673:MFR196784 MPN196673:MPN196784 MZJ196673:MZJ196784 NJF196673:NJF196784 NTB196673:NTB196784 OCX196673:OCX196784 OMT196673:OMT196784 OWP196673:OWP196784 PGL196673:PGL196784 PQH196673:PQH196784 QAD196673:QAD196784 QJZ196673:QJZ196784 QTV196673:QTV196784 RDR196673:RDR196784 RNN196673:RNN196784 RXJ196673:RXJ196784 SHF196673:SHF196784 SRB196673:SRB196784 TAX196673:TAX196784 TKT196673:TKT196784 TUP196673:TUP196784 UEL196673:UEL196784 UOH196673:UOH196784 UYD196673:UYD196784 VHZ196673:VHZ196784 VRV196673:VRV196784 WBR196673:WBR196784 WLN196673:WLN196784 WVJ196673:WVJ196784 B262209:B262320 IX262209:IX262320 ST262209:ST262320 ACP262209:ACP262320 AML262209:AML262320 AWH262209:AWH262320 BGD262209:BGD262320 BPZ262209:BPZ262320 BZV262209:BZV262320 CJR262209:CJR262320 CTN262209:CTN262320 DDJ262209:DDJ262320 DNF262209:DNF262320 DXB262209:DXB262320 EGX262209:EGX262320 EQT262209:EQT262320 FAP262209:FAP262320 FKL262209:FKL262320 FUH262209:FUH262320 GED262209:GED262320 GNZ262209:GNZ262320 GXV262209:GXV262320 HHR262209:HHR262320 HRN262209:HRN262320 IBJ262209:IBJ262320 ILF262209:ILF262320 IVB262209:IVB262320 JEX262209:JEX262320 JOT262209:JOT262320 JYP262209:JYP262320 KIL262209:KIL262320 KSH262209:KSH262320 LCD262209:LCD262320 LLZ262209:LLZ262320 LVV262209:LVV262320 MFR262209:MFR262320 MPN262209:MPN262320 MZJ262209:MZJ262320 NJF262209:NJF262320 NTB262209:NTB262320 OCX262209:OCX262320 OMT262209:OMT262320 OWP262209:OWP262320 PGL262209:PGL262320 PQH262209:PQH262320 QAD262209:QAD262320 QJZ262209:QJZ262320 QTV262209:QTV262320 RDR262209:RDR262320 RNN262209:RNN262320 RXJ262209:RXJ262320 SHF262209:SHF262320 SRB262209:SRB262320 TAX262209:TAX262320 TKT262209:TKT262320 TUP262209:TUP262320 UEL262209:UEL262320 UOH262209:UOH262320 UYD262209:UYD262320 VHZ262209:VHZ262320 VRV262209:VRV262320 WBR262209:WBR262320 WLN262209:WLN262320 WVJ262209:WVJ262320 B327745:B327856 IX327745:IX327856 ST327745:ST327856 ACP327745:ACP327856 AML327745:AML327856 AWH327745:AWH327856 BGD327745:BGD327856 BPZ327745:BPZ327856 BZV327745:BZV327856 CJR327745:CJR327856 CTN327745:CTN327856 DDJ327745:DDJ327856 DNF327745:DNF327856 DXB327745:DXB327856 EGX327745:EGX327856 EQT327745:EQT327856 FAP327745:FAP327856 FKL327745:FKL327856 FUH327745:FUH327856 GED327745:GED327856 GNZ327745:GNZ327856 GXV327745:GXV327856 HHR327745:HHR327856 HRN327745:HRN327856 IBJ327745:IBJ327856 ILF327745:ILF327856 IVB327745:IVB327856 JEX327745:JEX327856 JOT327745:JOT327856 JYP327745:JYP327856 KIL327745:KIL327856 KSH327745:KSH327856 LCD327745:LCD327856 LLZ327745:LLZ327856 LVV327745:LVV327856 MFR327745:MFR327856 MPN327745:MPN327856 MZJ327745:MZJ327856 NJF327745:NJF327856 NTB327745:NTB327856 OCX327745:OCX327856 OMT327745:OMT327856 OWP327745:OWP327856 PGL327745:PGL327856 PQH327745:PQH327856 QAD327745:QAD327856 QJZ327745:QJZ327856 QTV327745:QTV327856 RDR327745:RDR327856 RNN327745:RNN327856 RXJ327745:RXJ327856 SHF327745:SHF327856 SRB327745:SRB327856 TAX327745:TAX327856 TKT327745:TKT327856 TUP327745:TUP327856 UEL327745:UEL327856 UOH327745:UOH327856 UYD327745:UYD327856 VHZ327745:VHZ327856 VRV327745:VRV327856 WBR327745:WBR327856 WLN327745:WLN327856 WVJ327745:WVJ327856 B393281:B393392 IX393281:IX393392 ST393281:ST393392 ACP393281:ACP393392 AML393281:AML393392 AWH393281:AWH393392 BGD393281:BGD393392 BPZ393281:BPZ393392 BZV393281:BZV393392 CJR393281:CJR393392 CTN393281:CTN393392 DDJ393281:DDJ393392 DNF393281:DNF393392 DXB393281:DXB393392 EGX393281:EGX393392 EQT393281:EQT393392 FAP393281:FAP393392 FKL393281:FKL393392 FUH393281:FUH393392 GED393281:GED393392 GNZ393281:GNZ393392 GXV393281:GXV393392 HHR393281:HHR393392 HRN393281:HRN393392 IBJ393281:IBJ393392 ILF393281:ILF393392 IVB393281:IVB393392 JEX393281:JEX393392 JOT393281:JOT393392 JYP393281:JYP393392 KIL393281:KIL393392 KSH393281:KSH393392 LCD393281:LCD393392 LLZ393281:LLZ393392 LVV393281:LVV393392 MFR393281:MFR393392 MPN393281:MPN393392 MZJ393281:MZJ393392 NJF393281:NJF393392 NTB393281:NTB393392 OCX393281:OCX393392 OMT393281:OMT393392 OWP393281:OWP393392 PGL393281:PGL393392 PQH393281:PQH393392 QAD393281:QAD393392 QJZ393281:QJZ393392 QTV393281:QTV393392 RDR393281:RDR393392 RNN393281:RNN393392 RXJ393281:RXJ393392 SHF393281:SHF393392 SRB393281:SRB393392 TAX393281:TAX393392 TKT393281:TKT393392 TUP393281:TUP393392 UEL393281:UEL393392 UOH393281:UOH393392 UYD393281:UYD393392 VHZ393281:VHZ393392 VRV393281:VRV393392 WBR393281:WBR393392 WLN393281:WLN393392 WVJ393281:WVJ393392 B458817:B458928 IX458817:IX458928 ST458817:ST458928 ACP458817:ACP458928 AML458817:AML458928 AWH458817:AWH458928 BGD458817:BGD458928 BPZ458817:BPZ458928 BZV458817:BZV458928 CJR458817:CJR458928 CTN458817:CTN458928 DDJ458817:DDJ458928 DNF458817:DNF458928 DXB458817:DXB458928 EGX458817:EGX458928 EQT458817:EQT458928 FAP458817:FAP458928 FKL458817:FKL458928 FUH458817:FUH458928 GED458817:GED458928 GNZ458817:GNZ458928 GXV458817:GXV458928 HHR458817:HHR458928 HRN458817:HRN458928 IBJ458817:IBJ458928 ILF458817:ILF458928 IVB458817:IVB458928 JEX458817:JEX458928 JOT458817:JOT458928 JYP458817:JYP458928 KIL458817:KIL458928 KSH458817:KSH458928 LCD458817:LCD458928 LLZ458817:LLZ458928 LVV458817:LVV458928 MFR458817:MFR458928 MPN458817:MPN458928 MZJ458817:MZJ458928 NJF458817:NJF458928 NTB458817:NTB458928 OCX458817:OCX458928 OMT458817:OMT458928 OWP458817:OWP458928 PGL458817:PGL458928 PQH458817:PQH458928 QAD458817:QAD458928 QJZ458817:QJZ458928 QTV458817:QTV458928 RDR458817:RDR458928 RNN458817:RNN458928 RXJ458817:RXJ458928 SHF458817:SHF458928 SRB458817:SRB458928 TAX458817:TAX458928 TKT458817:TKT458928 TUP458817:TUP458928 UEL458817:UEL458928 UOH458817:UOH458928 UYD458817:UYD458928 VHZ458817:VHZ458928 VRV458817:VRV458928 WBR458817:WBR458928 WLN458817:WLN458928 WVJ458817:WVJ458928 B524353:B524464 IX524353:IX524464 ST524353:ST524464 ACP524353:ACP524464 AML524353:AML524464 AWH524353:AWH524464 BGD524353:BGD524464 BPZ524353:BPZ524464 BZV524353:BZV524464 CJR524353:CJR524464 CTN524353:CTN524464 DDJ524353:DDJ524464 DNF524353:DNF524464 DXB524353:DXB524464 EGX524353:EGX524464 EQT524353:EQT524464 FAP524353:FAP524464 FKL524353:FKL524464 FUH524353:FUH524464 GED524353:GED524464 GNZ524353:GNZ524464 GXV524353:GXV524464 HHR524353:HHR524464 HRN524353:HRN524464 IBJ524353:IBJ524464 ILF524353:ILF524464 IVB524353:IVB524464 JEX524353:JEX524464 JOT524353:JOT524464 JYP524353:JYP524464 KIL524353:KIL524464 KSH524353:KSH524464 LCD524353:LCD524464 LLZ524353:LLZ524464 LVV524353:LVV524464 MFR524353:MFR524464 MPN524353:MPN524464 MZJ524353:MZJ524464 NJF524353:NJF524464 NTB524353:NTB524464 OCX524353:OCX524464 OMT524353:OMT524464 OWP524353:OWP524464 PGL524353:PGL524464 PQH524353:PQH524464 QAD524353:QAD524464 QJZ524353:QJZ524464 QTV524353:QTV524464 RDR524353:RDR524464 RNN524353:RNN524464 RXJ524353:RXJ524464 SHF524353:SHF524464 SRB524353:SRB524464 TAX524353:TAX524464 TKT524353:TKT524464 TUP524353:TUP524464 UEL524353:UEL524464 UOH524353:UOH524464 UYD524353:UYD524464 VHZ524353:VHZ524464 VRV524353:VRV524464 WBR524353:WBR524464 WLN524353:WLN524464 WVJ524353:WVJ524464 B589889:B590000 IX589889:IX590000 ST589889:ST590000 ACP589889:ACP590000 AML589889:AML590000 AWH589889:AWH590000 BGD589889:BGD590000 BPZ589889:BPZ590000 BZV589889:BZV590000 CJR589889:CJR590000 CTN589889:CTN590000 DDJ589889:DDJ590000 DNF589889:DNF590000 DXB589889:DXB590000 EGX589889:EGX590000 EQT589889:EQT590000 FAP589889:FAP590000 FKL589889:FKL590000 FUH589889:FUH590000 GED589889:GED590000 GNZ589889:GNZ590000 GXV589889:GXV590000 HHR589889:HHR590000 HRN589889:HRN590000 IBJ589889:IBJ590000 ILF589889:ILF590000 IVB589889:IVB590000 JEX589889:JEX590000 JOT589889:JOT590000 JYP589889:JYP590000 KIL589889:KIL590000 KSH589889:KSH590000 LCD589889:LCD590000 LLZ589889:LLZ590000 LVV589889:LVV590000 MFR589889:MFR590000 MPN589889:MPN590000 MZJ589889:MZJ590000 NJF589889:NJF590000 NTB589889:NTB590000 OCX589889:OCX590000 OMT589889:OMT590000 OWP589889:OWP590000 PGL589889:PGL590000 PQH589889:PQH590000 QAD589889:QAD590000 QJZ589889:QJZ590000 QTV589889:QTV590000 RDR589889:RDR590000 RNN589889:RNN590000 RXJ589889:RXJ590000 SHF589889:SHF590000 SRB589889:SRB590000 TAX589889:TAX590000 TKT589889:TKT590000 TUP589889:TUP590000 UEL589889:UEL590000 UOH589889:UOH590000 UYD589889:UYD590000 VHZ589889:VHZ590000 VRV589889:VRV590000 WBR589889:WBR590000 WLN589889:WLN590000 WVJ589889:WVJ590000 B655425:B655536 IX655425:IX655536 ST655425:ST655536 ACP655425:ACP655536 AML655425:AML655536 AWH655425:AWH655536 BGD655425:BGD655536 BPZ655425:BPZ655536 BZV655425:BZV655536 CJR655425:CJR655536 CTN655425:CTN655536 DDJ655425:DDJ655536 DNF655425:DNF655536 DXB655425:DXB655536 EGX655425:EGX655536 EQT655425:EQT655536 FAP655425:FAP655536 FKL655425:FKL655536 FUH655425:FUH655536 GED655425:GED655536 GNZ655425:GNZ655536 GXV655425:GXV655536 HHR655425:HHR655536 HRN655425:HRN655536 IBJ655425:IBJ655536 ILF655425:ILF655536 IVB655425:IVB655536 JEX655425:JEX655536 JOT655425:JOT655536 JYP655425:JYP655536 KIL655425:KIL655536 KSH655425:KSH655536 LCD655425:LCD655536 LLZ655425:LLZ655536 LVV655425:LVV655536 MFR655425:MFR655536 MPN655425:MPN655536 MZJ655425:MZJ655536 NJF655425:NJF655536 NTB655425:NTB655536 OCX655425:OCX655536 OMT655425:OMT655536 OWP655425:OWP655536 PGL655425:PGL655536 PQH655425:PQH655536 QAD655425:QAD655536 QJZ655425:QJZ655536 QTV655425:QTV655536 RDR655425:RDR655536 RNN655425:RNN655536 RXJ655425:RXJ655536 SHF655425:SHF655536 SRB655425:SRB655536 TAX655425:TAX655536 TKT655425:TKT655536 TUP655425:TUP655536 UEL655425:UEL655536 UOH655425:UOH655536 UYD655425:UYD655536 VHZ655425:VHZ655536 VRV655425:VRV655536 WBR655425:WBR655536 WLN655425:WLN655536 WVJ655425:WVJ655536 B720961:B721072 IX720961:IX721072 ST720961:ST721072 ACP720961:ACP721072 AML720961:AML721072 AWH720961:AWH721072 BGD720961:BGD721072 BPZ720961:BPZ721072 BZV720961:BZV721072 CJR720961:CJR721072 CTN720961:CTN721072 DDJ720961:DDJ721072 DNF720961:DNF721072 DXB720961:DXB721072 EGX720961:EGX721072 EQT720961:EQT721072 FAP720961:FAP721072 FKL720961:FKL721072 FUH720961:FUH721072 GED720961:GED721072 GNZ720961:GNZ721072 GXV720961:GXV721072 HHR720961:HHR721072 HRN720961:HRN721072 IBJ720961:IBJ721072 ILF720961:ILF721072 IVB720961:IVB721072 JEX720961:JEX721072 JOT720961:JOT721072 JYP720961:JYP721072 KIL720961:KIL721072 KSH720961:KSH721072 LCD720961:LCD721072 LLZ720961:LLZ721072 LVV720961:LVV721072 MFR720961:MFR721072 MPN720961:MPN721072 MZJ720961:MZJ721072 NJF720961:NJF721072 NTB720961:NTB721072 OCX720961:OCX721072 OMT720961:OMT721072 OWP720961:OWP721072 PGL720961:PGL721072 PQH720961:PQH721072 QAD720961:QAD721072 QJZ720961:QJZ721072 QTV720961:QTV721072 RDR720961:RDR721072 RNN720961:RNN721072 RXJ720961:RXJ721072 SHF720961:SHF721072 SRB720961:SRB721072 TAX720961:TAX721072 TKT720961:TKT721072 TUP720961:TUP721072 UEL720961:UEL721072 UOH720961:UOH721072 UYD720961:UYD721072 VHZ720961:VHZ721072 VRV720961:VRV721072 WBR720961:WBR721072 WLN720961:WLN721072 WVJ720961:WVJ721072 B786497:B786608 IX786497:IX786608 ST786497:ST786608 ACP786497:ACP786608 AML786497:AML786608 AWH786497:AWH786608 BGD786497:BGD786608 BPZ786497:BPZ786608 BZV786497:BZV786608 CJR786497:CJR786608 CTN786497:CTN786608 DDJ786497:DDJ786608 DNF786497:DNF786608 DXB786497:DXB786608 EGX786497:EGX786608 EQT786497:EQT786608 FAP786497:FAP786608 FKL786497:FKL786608 FUH786497:FUH786608 GED786497:GED786608 GNZ786497:GNZ786608 GXV786497:GXV786608 HHR786497:HHR786608 HRN786497:HRN786608 IBJ786497:IBJ786608 ILF786497:ILF786608 IVB786497:IVB786608 JEX786497:JEX786608 JOT786497:JOT786608 JYP786497:JYP786608 KIL786497:KIL786608 KSH786497:KSH786608 LCD786497:LCD786608 LLZ786497:LLZ786608 LVV786497:LVV786608 MFR786497:MFR786608 MPN786497:MPN786608 MZJ786497:MZJ786608 NJF786497:NJF786608 NTB786497:NTB786608 OCX786497:OCX786608 OMT786497:OMT786608 OWP786497:OWP786608 PGL786497:PGL786608 PQH786497:PQH786608 QAD786497:QAD786608 QJZ786497:QJZ786608 QTV786497:QTV786608 RDR786497:RDR786608 RNN786497:RNN786608 RXJ786497:RXJ786608 SHF786497:SHF786608 SRB786497:SRB786608 TAX786497:TAX786608 TKT786497:TKT786608 TUP786497:TUP786608 UEL786497:UEL786608 UOH786497:UOH786608 UYD786497:UYD786608 VHZ786497:VHZ786608 VRV786497:VRV786608 WBR786497:WBR786608 WLN786497:WLN786608 WVJ786497:WVJ786608 B852033:B852144 IX852033:IX852144 ST852033:ST852144 ACP852033:ACP852144 AML852033:AML852144 AWH852033:AWH852144 BGD852033:BGD852144 BPZ852033:BPZ852144 BZV852033:BZV852144 CJR852033:CJR852144 CTN852033:CTN852144 DDJ852033:DDJ852144 DNF852033:DNF852144 DXB852033:DXB852144 EGX852033:EGX852144 EQT852033:EQT852144 FAP852033:FAP852144 FKL852033:FKL852144 FUH852033:FUH852144 GED852033:GED852144 GNZ852033:GNZ852144 GXV852033:GXV852144 HHR852033:HHR852144 HRN852033:HRN852144 IBJ852033:IBJ852144 ILF852033:ILF852144 IVB852033:IVB852144 JEX852033:JEX852144 JOT852033:JOT852144 JYP852033:JYP852144 KIL852033:KIL852144 KSH852033:KSH852144 LCD852033:LCD852144 LLZ852033:LLZ852144 LVV852033:LVV852144 MFR852033:MFR852144 MPN852033:MPN852144 MZJ852033:MZJ852144 NJF852033:NJF852144 NTB852033:NTB852144 OCX852033:OCX852144 OMT852033:OMT852144 OWP852033:OWP852144 PGL852033:PGL852144 PQH852033:PQH852144 QAD852033:QAD852144 QJZ852033:QJZ852144 QTV852033:QTV852144 RDR852033:RDR852144 RNN852033:RNN852144 RXJ852033:RXJ852144 SHF852033:SHF852144 SRB852033:SRB852144 TAX852033:TAX852144 TKT852033:TKT852144 TUP852033:TUP852144 UEL852033:UEL852144 UOH852033:UOH852144 UYD852033:UYD852144 VHZ852033:VHZ852144 VRV852033:VRV852144 WBR852033:WBR852144 WLN852033:WLN852144 WVJ852033:WVJ852144 B917569:B917680 IX917569:IX917680 ST917569:ST917680 ACP917569:ACP917680 AML917569:AML917680 AWH917569:AWH917680 BGD917569:BGD917680 BPZ917569:BPZ917680 BZV917569:BZV917680 CJR917569:CJR917680 CTN917569:CTN917680 DDJ917569:DDJ917680 DNF917569:DNF917680 DXB917569:DXB917680 EGX917569:EGX917680 EQT917569:EQT917680 FAP917569:FAP917680 FKL917569:FKL917680 FUH917569:FUH917680 GED917569:GED917680 GNZ917569:GNZ917680 GXV917569:GXV917680 HHR917569:HHR917680 HRN917569:HRN917680 IBJ917569:IBJ917680 ILF917569:ILF917680 IVB917569:IVB917680 JEX917569:JEX917680 JOT917569:JOT917680 JYP917569:JYP917680 KIL917569:KIL917680 KSH917569:KSH917680 LCD917569:LCD917680 LLZ917569:LLZ917680 LVV917569:LVV917680 MFR917569:MFR917680 MPN917569:MPN917680 MZJ917569:MZJ917680 NJF917569:NJF917680 NTB917569:NTB917680 OCX917569:OCX917680 OMT917569:OMT917680 OWP917569:OWP917680 PGL917569:PGL917680 PQH917569:PQH917680 QAD917569:QAD917680 QJZ917569:QJZ917680 QTV917569:QTV917680 RDR917569:RDR917680 RNN917569:RNN917680 RXJ917569:RXJ917680 SHF917569:SHF917680 SRB917569:SRB917680 TAX917569:TAX917680 TKT917569:TKT917680 TUP917569:TUP917680 UEL917569:UEL917680 UOH917569:UOH917680 UYD917569:UYD917680 VHZ917569:VHZ917680 VRV917569:VRV917680 WBR917569:WBR917680 WLN917569:WLN917680 WVJ917569:WVJ917680 B983105:B983216 IX983105:IX983216 ST983105:ST983216 ACP983105:ACP983216 AML983105:AML983216 AWH983105:AWH983216 BGD983105:BGD983216 BPZ983105:BPZ983216 BZV983105:BZV983216 CJR983105:CJR983216 CTN983105:CTN983216 DDJ983105:DDJ983216 DNF983105:DNF983216 DXB983105:DXB983216 EGX983105:EGX983216 EQT983105:EQT983216 FAP983105:FAP983216 FKL983105:FKL983216 FUH983105:FUH983216 GED983105:GED983216 GNZ983105:GNZ983216 GXV983105:GXV983216 HHR983105:HHR983216 HRN983105:HRN983216 IBJ983105:IBJ983216 ILF983105:ILF983216 IVB983105:IVB983216 JEX983105:JEX983216 JOT983105:JOT983216 JYP983105:JYP983216 KIL983105:KIL983216 KSH983105:KSH983216 LCD983105:LCD983216 LLZ983105:LLZ983216 LVV983105:LVV983216 MFR983105:MFR983216 MPN983105:MPN983216 MZJ983105:MZJ983216 NJF983105:NJF983216 NTB983105:NTB983216 OCX983105:OCX983216 OMT983105:OMT983216 OWP983105:OWP983216 PGL983105:PGL983216 PQH983105:PQH983216 QAD983105:QAD983216 QJZ983105:QJZ983216 QTV983105:QTV983216 RDR983105:RDR983216 RNN983105:RNN983216 RXJ983105:RXJ983216 SHF983105:SHF983216 SRB983105:SRB983216 TAX983105:TAX983216 TKT983105:TKT983216 TUP983105:TUP983216 UEL983105:UEL983216 UOH983105:UOH983216 UYD983105:UYD983216 VHZ983105:VHZ983216 VRV983105:VRV983216 WBR983105:WBR983216 WLN983105:WLN983216 WVJ983105:WVJ983216 C1:D176 IY1:IZ176 SU1:SV176 ACQ1:ACR176 AMM1:AMN176 AWI1:AWJ176 BGE1:BGF176 BQA1:BQB176 BZW1:BZX176 CJS1:CJT176 CTO1:CTP176 DDK1:DDL176 DNG1:DNH176 DXC1:DXD176 EGY1:EGZ176 EQU1:EQV176 FAQ1:FAR176 FKM1:FKN176 FUI1:FUJ176 GEE1:GEF176 GOA1:GOB176 GXW1:GXX176 HHS1:HHT176 HRO1:HRP176 IBK1:IBL176 ILG1:ILH176 IVC1:IVD176 JEY1:JEZ176 JOU1:JOV176 JYQ1:JYR176 KIM1:KIN176 KSI1:KSJ176 LCE1:LCF176 LMA1:LMB176 LVW1:LVX176 MFS1:MFT176 MPO1:MPP176 MZK1:MZL176 NJG1:NJH176 NTC1:NTD176 OCY1:OCZ176 OMU1:OMV176 OWQ1:OWR176 PGM1:PGN176 PQI1:PQJ176 QAE1:QAF176 QKA1:QKB176 QTW1:QTX176 RDS1:RDT176 RNO1:RNP176 RXK1:RXL176 SHG1:SHH176 SRC1:SRD176 TAY1:TAZ176 TKU1:TKV176 TUQ1:TUR176 UEM1:UEN176 UOI1:UOJ176 UYE1:UYF176 VIA1:VIB176 VRW1:VRX176 WBS1:WBT176 WLO1:WLP176 WVK1:WVL176 C65537:D65712 IY65537:IZ65712 SU65537:SV65712 ACQ65537:ACR65712 AMM65537:AMN65712 AWI65537:AWJ65712 BGE65537:BGF65712 BQA65537:BQB65712 BZW65537:BZX65712 CJS65537:CJT65712 CTO65537:CTP65712 DDK65537:DDL65712 DNG65537:DNH65712 DXC65537:DXD65712 EGY65537:EGZ65712 EQU65537:EQV65712 FAQ65537:FAR65712 FKM65537:FKN65712 FUI65537:FUJ65712 GEE65537:GEF65712 GOA65537:GOB65712 GXW65537:GXX65712 HHS65537:HHT65712 HRO65537:HRP65712 IBK65537:IBL65712 ILG65537:ILH65712 IVC65537:IVD65712 JEY65537:JEZ65712 JOU65537:JOV65712 JYQ65537:JYR65712 KIM65537:KIN65712 KSI65537:KSJ65712 LCE65537:LCF65712 LMA65537:LMB65712 LVW65537:LVX65712 MFS65537:MFT65712 MPO65537:MPP65712 MZK65537:MZL65712 NJG65537:NJH65712 NTC65537:NTD65712 OCY65537:OCZ65712 OMU65537:OMV65712 OWQ65537:OWR65712 PGM65537:PGN65712 PQI65537:PQJ65712 QAE65537:QAF65712 QKA65537:QKB65712 QTW65537:QTX65712 RDS65537:RDT65712 RNO65537:RNP65712 RXK65537:RXL65712 SHG65537:SHH65712 SRC65537:SRD65712 TAY65537:TAZ65712 TKU65537:TKV65712 TUQ65537:TUR65712 UEM65537:UEN65712 UOI65537:UOJ65712 UYE65537:UYF65712 VIA65537:VIB65712 VRW65537:VRX65712 WBS65537:WBT65712 WLO65537:WLP65712 WVK65537:WVL65712 C131073:D131248 IY131073:IZ131248 SU131073:SV131248 ACQ131073:ACR131248 AMM131073:AMN131248 AWI131073:AWJ131248 BGE131073:BGF131248 BQA131073:BQB131248 BZW131073:BZX131248 CJS131073:CJT131248 CTO131073:CTP131248 DDK131073:DDL131248 DNG131073:DNH131248 DXC131073:DXD131248 EGY131073:EGZ131248 EQU131073:EQV131248 FAQ131073:FAR131248 FKM131073:FKN131248 FUI131073:FUJ131248 GEE131073:GEF131248 GOA131073:GOB131248 GXW131073:GXX131248 HHS131073:HHT131248 HRO131073:HRP131248 IBK131073:IBL131248 ILG131073:ILH131248 IVC131073:IVD131248 JEY131073:JEZ131248 JOU131073:JOV131248 JYQ131073:JYR131248 KIM131073:KIN131248 KSI131073:KSJ131248 LCE131073:LCF131248 LMA131073:LMB131248 LVW131073:LVX131248 MFS131073:MFT131248 MPO131073:MPP131248 MZK131073:MZL131248 NJG131073:NJH131248 NTC131073:NTD131248 OCY131073:OCZ131248 OMU131073:OMV131248 OWQ131073:OWR131248 PGM131073:PGN131248 PQI131073:PQJ131248 QAE131073:QAF131248 QKA131073:QKB131248 QTW131073:QTX131248 RDS131073:RDT131248 RNO131073:RNP131248 RXK131073:RXL131248 SHG131073:SHH131248 SRC131073:SRD131248 TAY131073:TAZ131248 TKU131073:TKV131248 TUQ131073:TUR131248 UEM131073:UEN131248 UOI131073:UOJ131248 UYE131073:UYF131248 VIA131073:VIB131248 VRW131073:VRX131248 WBS131073:WBT131248 WLO131073:WLP131248 WVK131073:WVL131248 C196609:D196784 IY196609:IZ196784 SU196609:SV196784 ACQ196609:ACR196784 AMM196609:AMN196784 AWI196609:AWJ196784 BGE196609:BGF196784 BQA196609:BQB196784 BZW196609:BZX196784 CJS196609:CJT196784 CTO196609:CTP196784 DDK196609:DDL196784 DNG196609:DNH196784 DXC196609:DXD196784 EGY196609:EGZ196784 EQU196609:EQV196784 FAQ196609:FAR196784 FKM196609:FKN196784 FUI196609:FUJ196784 GEE196609:GEF196784 GOA196609:GOB196784 GXW196609:GXX196784 HHS196609:HHT196784 HRO196609:HRP196784 IBK196609:IBL196784 ILG196609:ILH196784 IVC196609:IVD196784 JEY196609:JEZ196784 JOU196609:JOV196784 JYQ196609:JYR196784 KIM196609:KIN196784 KSI196609:KSJ196784 LCE196609:LCF196784 LMA196609:LMB196784 LVW196609:LVX196784 MFS196609:MFT196784 MPO196609:MPP196784 MZK196609:MZL196784 NJG196609:NJH196784 NTC196609:NTD196784 OCY196609:OCZ196784 OMU196609:OMV196784 OWQ196609:OWR196784 PGM196609:PGN196784 PQI196609:PQJ196784 QAE196609:QAF196784 QKA196609:QKB196784 QTW196609:QTX196784 RDS196609:RDT196784 RNO196609:RNP196784 RXK196609:RXL196784 SHG196609:SHH196784 SRC196609:SRD196784 TAY196609:TAZ196784 TKU196609:TKV196784 TUQ196609:TUR196784 UEM196609:UEN196784 UOI196609:UOJ196784 UYE196609:UYF196784 VIA196609:VIB196784 VRW196609:VRX196784 WBS196609:WBT196784 WLO196609:WLP196784 WVK196609:WVL196784 C262145:D262320 IY262145:IZ262320 SU262145:SV262320 ACQ262145:ACR262320 AMM262145:AMN262320 AWI262145:AWJ262320 BGE262145:BGF262320 BQA262145:BQB262320 BZW262145:BZX262320 CJS262145:CJT262320 CTO262145:CTP262320 DDK262145:DDL262320 DNG262145:DNH262320 DXC262145:DXD262320 EGY262145:EGZ262320 EQU262145:EQV262320 FAQ262145:FAR262320 FKM262145:FKN262320 FUI262145:FUJ262320 GEE262145:GEF262320 GOA262145:GOB262320 GXW262145:GXX262320 HHS262145:HHT262320 HRO262145:HRP262320 IBK262145:IBL262320 ILG262145:ILH262320 IVC262145:IVD262320 JEY262145:JEZ262320 JOU262145:JOV262320 JYQ262145:JYR262320 KIM262145:KIN262320 KSI262145:KSJ262320 LCE262145:LCF262320 LMA262145:LMB262320 LVW262145:LVX262320 MFS262145:MFT262320 MPO262145:MPP262320 MZK262145:MZL262320 NJG262145:NJH262320 NTC262145:NTD262320 OCY262145:OCZ262320 OMU262145:OMV262320 OWQ262145:OWR262320 PGM262145:PGN262320 PQI262145:PQJ262320 QAE262145:QAF262320 QKA262145:QKB262320 QTW262145:QTX262320 RDS262145:RDT262320 RNO262145:RNP262320 RXK262145:RXL262320 SHG262145:SHH262320 SRC262145:SRD262320 TAY262145:TAZ262320 TKU262145:TKV262320 TUQ262145:TUR262320 UEM262145:UEN262320 UOI262145:UOJ262320 UYE262145:UYF262320 VIA262145:VIB262320 VRW262145:VRX262320 WBS262145:WBT262320 WLO262145:WLP262320 WVK262145:WVL262320 C327681:D327856 IY327681:IZ327856 SU327681:SV327856 ACQ327681:ACR327856 AMM327681:AMN327856 AWI327681:AWJ327856 BGE327681:BGF327856 BQA327681:BQB327856 BZW327681:BZX327856 CJS327681:CJT327856 CTO327681:CTP327856 DDK327681:DDL327856 DNG327681:DNH327856 DXC327681:DXD327856 EGY327681:EGZ327856 EQU327681:EQV327856 FAQ327681:FAR327856 FKM327681:FKN327856 FUI327681:FUJ327856 GEE327681:GEF327856 GOA327681:GOB327856 GXW327681:GXX327856 HHS327681:HHT327856 HRO327681:HRP327856 IBK327681:IBL327856 ILG327681:ILH327856 IVC327681:IVD327856 JEY327681:JEZ327856 JOU327681:JOV327856 JYQ327681:JYR327856 KIM327681:KIN327856 KSI327681:KSJ327856 LCE327681:LCF327856 LMA327681:LMB327856 LVW327681:LVX327856 MFS327681:MFT327856 MPO327681:MPP327856 MZK327681:MZL327856 NJG327681:NJH327856 NTC327681:NTD327856 OCY327681:OCZ327856 OMU327681:OMV327856 OWQ327681:OWR327856 PGM327681:PGN327856 PQI327681:PQJ327856 QAE327681:QAF327856 QKA327681:QKB327856 QTW327681:QTX327856 RDS327681:RDT327856 RNO327681:RNP327856 RXK327681:RXL327856 SHG327681:SHH327856 SRC327681:SRD327856 TAY327681:TAZ327856 TKU327681:TKV327856 TUQ327681:TUR327856 UEM327681:UEN327856 UOI327681:UOJ327856 UYE327681:UYF327856 VIA327681:VIB327856 VRW327681:VRX327856 WBS327681:WBT327856 WLO327681:WLP327856 WVK327681:WVL327856 C393217:D393392 IY393217:IZ393392 SU393217:SV393392 ACQ393217:ACR393392 AMM393217:AMN393392 AWI393217:AWJ393392 BGE393217:BGF393392 BQA393217:BQB393392 BZW393217:BZX393392 CJS393217:CJT393392 CTO393217:CTP393392 DDK393217:DDL393392 DNG393217:DNH393392 DXC393217:DXD393392 EGY393217:EGZ393392 EQU393217:EQV393392 FAQ393217:FAR393392 FKM393217:FKN393392 FUI393217:FUJ393392 GEE393217:GEF393392 GOA393217:GOB393392 GXW393217:GXX393392 HHS393217:HHT393392 HRO393217:HRP393392 IBK393217:IBL393392 ILG393217:ILH393392 IVC393217:IVD393392 JEY393217:JEZ393392 JOU393217:JOV393392 JYQ393217:JYR393392 KIM393217:KIN393392 KSI393217:KSJ393392 LCE393217:LCF393392 LMA393217:LMB393392 LVW393217:LVX393392 MFS393217:MFT393392 MPO393217:MPP393392 MZK393217:MZL393392 NJG393217:NJH393392 NTC393217:NTD393392 OCY393217:OCZ393392 OMU393217:OMV393392 OWQ393217:OWR393392 PGM393217:PGN393392 PQI393217:PQJ393392 QAE393217:QAF393392 QKA393217:QKB393392 QTW393217:QTX393392 RDS393217:RDT393392 RNO393217:RNP393392 RXK393217:RXL393392 SHG393217:SHH393392 SRC393217:SRD393392 TAY393217:TAZ393392 TKU393217:TKV393392 TUQ393217:TUR393392 UEM393217:UEN393392 UOI393217:UOJ393392 UYE393217:UYF393392 VIA393217:VIB393392 VRW393217:VRX393392 WBS393217:WBT393392 WLO393217:WLP393392 WVK393217:WVL393392 C458753:D458928 IY458753:IZ458928 SU458753:SV458928 ACQ458753:ACR458928 AMM458753:AMN458928 AWI458753:AWJ458928 BGE458753:BGF458928 BQA458753:BQB458928 BZW458753:BZX458928 CJS458753:CJT458928 CTO458753:CTP458928 DDK458753:DDL458928 DNG458753:DNH458928 DXC458753:DXD458928 EGY458753:EGZ458928 EQU458753:EQV458928 FAQ458753:FAR458928 FKM458753:FKN458928 FUI458753:FUJ458928 GEE458753:GEF458928 GOA458753:GOB458928 GXW458753:GXX458928 HHS458753:HHT458928 HRO458753:HRP458928 IBK458753:IBL458928 ILG458753:ILH458928 IVC458753:IVD458928 JEY458753:JEZ458928 JOU458753:JOV458928 JYQ458753:JYR458928 KIM458753:KIN458928 KSI458753:KSJ458928 LCE458753:LCF458928 LMA458753:LMB458928 LVW458753:LVX458928 MFS458753:MFT458928 MPO458753:MPP458928 MZK458753:MZL458928 NJG458753:NJH458928 NTC458753:NTD458928 OCY458753:OCZ458928 OMU458753:OMV458928 OWQ458753:OWR458928 PGM458753:PGN458928 PQI458753:PQJ458928 QAE458753:QAF458928 QKA458753:QKB458928 QTW458753:QTX458928 RDS458753:RDT458928 RNO458753:RNP458928 RXK458753:RXL458928 SHG458753:SHH458928 SRC458753:SRD458928 TAY458753:TAZ458928 TKU458753:TKV458928 TUQ458753:TUR458928 UEM458753:UEN458928 UOI458753:UOJ458928 UYE458753:UYF458928 VIA458753:VIB458928 VRW458753:VRX458928 WBS458753:WBT458928 WLO458753:WLP458928 WVK458753:WVL458928 C524289:D524464 IY524289:IZ524464 SU524289:SV524464 ACQ524289:ACR524464 AMM524289:AMN524464 AWI524289:AWJ524464 BGE524289:BGF524464 BQA524289:BQB524464 BZW524289:BZX524464 CJS524289:CJT524464 CTO524289:CTP524464 DDK524289:DDL524464 DNG524289:DNH524464 DXC524289:DXD524464 EGY524289:EGZ524464 EQU524289:EQV524464 FAQ524289:FAR524464 FKM524289:FKN524464 FUI524289:FUJ524464 GEE524289:GEF524464 GOA524289:GOB524464 GXW524289:GXX524464 HHS524289:HHT524464 HRO524289:HRP524464 IBK524289:IBL524464 ILG524289:ILH524464 IVC524289:IVD524464 JEY524289:JEZ524464 JOU524289:JOV524464 JYQ524289:JYR524464 KIM524289:KIN524464 KSI524289:KSJ524464 LCE524289:LCF524464 LMA524289:LMB524464 LVW524289:LVX524464 MFS524289:MFT524464 MPO524289:MPP524464 MZK524289:MZL524464 NJG524289:NJH524464 NTC524289:NTD524464 OCY524289:OCZ524464 OMU524289:OMV524464 OWQ524289:OWR524464 PGM524289:PGN524464 PQI524289:PQJ524464 QAE524289:QAF524464 QKA524289:QKB524464 QTW524289:QTX524464 RDS524289:RDT524464 RNO524289:RNP524464 RXK524289:RXL524464 SHG524289:SHH524464 SRC524289:SRD524464 TAY524289:TAZ524464 TKU524289:TKV524464 TUQ524289:TUR524464 UEM524289:UEN524464 UOI524289:UOJ524464 UYE524289:UYF524464 VIA524289:VIB524464 VRW524289:VRX524464 WBS524289:WBT524464 WLO524289:WLP524464 WVK524289:WVL524464 C589825:D590000 IY589825:IZ590000 SU589825:SV590000 ACQ589825:ACR590000 AMM589825:AMN590000 AWI589825:AWJ590000 BGE589825:BGF590000 BQA589825:BQB590000 BZW589825:BZX590000 CJS589825:CJT590000 CTO589825:CTP590000 DDK589825:DDL590000 DNG589825:DNH590000 DXC589825:DXD590000 EGY589825:EGZ590000 EQU589825:EQV590000 FAQ589825:FAR590000 FKM589825:FKN590000 FUI589825:FUJ590000 GEE589825:GEF590000 GOA589825:GOB590000 GXW589825:GXX590000 HHS589825:HHT590000 HRO589825:HRP590000 IBK589825:IBL590000 ILG589825:ILH590000 IVC589825:IVD590000 JEY589825:JEZ590000 JOU589825:JOV590000 JYQ589825:JYR590000 KIM589825:KIN590000 KSI589825:KSJ590000 LCE589825:LCF590000 LMA589825:LMB590000 LVW589825:LVX590000 MFS589825:MFT590000 MPO589825:MPP590000 MZK589825:MZL590000 NJG589825:NJH590000 NTC589825:NTD590000 OCY589825:OCZ590000 OMU589825:OMV590000 OWQ589825:OWR590000 PGM589825:PGN590000 PQI589825:PQJ590000 QAE589825:QAF590000 QKA589825:QKB590000 QTW589825:QTX590000 RDS589825:RDT590000 RNO589825:RNP590000 RXK589825:RXL590000 SHG589825:SHH590000 SRC589825:SRD590000 TAY589825:TAZ590000 TKU589825:TKV590000 TUQ589825:TUR590000 UEM589825:UEN590000 UOI589825:UOJ590000 UYE589825:UYF590000 VIA589825:VIB590000 VRW589825:VRX590000 WBS589825:WBT590000 WLO589825:WLP590000 WVK589825:WVL590000 C655361:D655536 IY655361:IZ655536 SU655361:SV655536 ACQ655361:ACR655536 AMM655361:AMN655536 AWI655361:AWJ655536 BGE655361:BGF655536 BQA655361:BQB655536 BZW655361:BZX655536 CJS655361:CJT655536 CTO655361:CTP655536 DDK655361:DDL655536 DNG655361:DNH655536 DXC655361:DXD655536 EGY655361:EGZ655536 EQU655361:EQV655536 FAQ655361:FAR655536 FKM655361:FKN655536 FUI655361:FUJ655536 GEE655361:GEF655536 GOA655361:GOB655536 GXW655361:GXX655536 HHS655361:HHT655536 HRO655361:HRP655536 IBK655361:IBL655536 ILG655361:ILH655536 IVC655361:IVD655536 JEY655361:JEZ655536 JOU655361:JOV655536 JYQ655361:JYR655536 KIM655361:KIN655536 KSI655361:KSJ655536 LCE655361:LCF655536 LMA655361:LMB655536 LVW655361:LVX655536 MFS655361:MFT655536 MPO655361:MPP655536 MZK655361:MZL655536 NJG655361:NJH655536 NTC655361:NTD655536 OCY655361:OCZ655536 OMU655361:OMV655536 OWQ655361:OWR655536 PGM655361:PGN655536 PQI655361:PQJ655536 QAE655361:QAF655536 QKA655361:QKB655536 QTW655361:QTX655536 RDS655361:RDT655536 RNO655361:RNP655536 RXK655361:RXL655536 SHG655361:SHH655536 SRC655361:SRD655536 TAY655361:TAZ655536 TKU655361:TKV655536 TUQ655361:TUR655536 UEM655361:UEN655536 UOI655361:UOJ655536 UYE655361:UYF655536 VIA655361:VIB655536 VRW655361:VRX655536 WBS655361:WBT655536 WLO655361:WLP655536 WVK655361:WVL655536 C720897:D721072 IY720897:IZ721072 SU720897:SV721072 ACQ720897:ACR721072 AMM720897:AMN721072 AWI720897:AWJ721072 BGE720897:BGF721072 BQA720897:BQB721072 BZW720897:BZX721072 CJS720897:CJT721072 CTO720897:CTP721072 DDK720897:DDL721072 DNG720897:DNH721072 DXC720897:DXD721072 EGY720897:EGZ721072 EQU720897:EQV721072 FAQ720897:FAR721072 FKM720897:FKN721072 FUI720897:FUJ721072 GEE720897:GEF721072 GOA720897:GOB721072 GXW720897:GXX721072 HHS720897:HHT721072 HRO720897:HRP721072 IBK720897:IBL721072 ILG720897:ILH721072 IVC720897:IVD721072 JEY720897:JEZ721072 JOU720897:JOV721072 JYQ720897:JYR721072 KIM720897:KIN721072 KSI720897:KSJ721072 LCE720897:LCF721072 LMA720897:LMB721072 LVW720897:LVX721072 MFS720897:MFT721072 MPO720897:MPP721072 MZK720897:MZL721072 NJG720897:NJH721072 NTC720897:NTD721072 OCY720897:OCZ721072 OMU720897:OMV721072 OWQ720897:OWR721072 PGM720897:PGN721072 PQI720897:PQJ721072 QAE720897:QAF721072 QKA720897:QKB721072 QTW720897:QTX721072 RDS720897:RDT721072 RNO720897:RNP721072 RXK720897:RXL721072 SHG720897:SHH721072 SRC720897:SRD721072 TAY720897:TAZ721072 TKU720897:TKV721072 TUQ720897:TUR721072 UEM720897:UEN721072 UOI720897:UOJ721072 UYE720897:UYF721072 VIA720897:VIB721072 VRW720897:VRX721072 WBS720897:WBT721072 WLO720897:WLP721072 WVK720897:WVL721072 C786433:D786608 IY786433:IZ786608 SU786433:SV786608 ACQ786433:ACR786608 AMM786433:AMN786608 AWI786433:AWJ786608 BGE786433:BGF786608 BQA786433:BQB786608 BZW786433:BZX786608 CJS786433:CJT786608 CTO786433:CTP786608 DDK786433:DDL786608 DNG786433:DNH786608 DXC786433:DXD786608 EGY786433:EGZ786608 EQU786433:EQV786608 FAQ786433:FAR786608 FKM786433:FKN786608 FUI786433:FUJ786608 GEE786433:GEF786608 GOA786433:GOB786608 GXW786433:GXX786608 HHS786433:HHT786608 HRO786433:HRP786608 IBK786433:IBL786608 ILG786433:ILH786608 IVC786433:IVD786608 JEY786433:JEZ786608 JOU786433:JOV786608 JYQ786433:JYR786608 KIM786433:KIN786608 KSI786433:KSJ786608 LCE786433:LCF786608 LMA786433:LMB786608 LVW786433:LVX786608 MFS786433:MFT786608 MPO786433:MPP786608 MZK786433:MZL786608 NJG786433:NJH786608 NTC786433:NTD786608 OCY786433:OCZ786608 OMU786433:OMV786608 OWQ786433:OWR786608 PGM786433:PGN786608 PQI786433:PQJ786608 QAE786433:QAF786608 QKA786433:QKB786608 QTW786433:QTX786608 RDS786433:RDT786608 RNO786433:RNP786608 RXK786433:RXL786608 SHG786433:SHH786608 SRC786433:SRD786608 TAY786433:TAZ786608 TKU786433:TKV786608 TUQ786433:TUR786608 UEM786433:UEN786608 UOI786433:UOJ786608 UYE786433:UYF786608 VIA786433:VIB786608 VRW786433:VRX786608 WBS786433:WBT786608 WLO786433:WLP786608 WVK786433:WVL786608 C851969:D852144 IY851969:IZ852144 SU851969:SV852144 ACQ851969:ACR852144 AMM851969:AMN852144 AWI851969:AWJ852144 BGE851969:BGF852144 BQA851969:BQB852144 BZW851969:BZX852144 CJS851969:CJT852144 CTO851969:CTP852144 DDK851969:DDL852144 DNG851969:DNH852144 DXC851969:DXD852144 EGY851969:EGZ852144 EQU851969:EQV852144 FAQ851969:FAR852144 FKM851969:FKN852144 FUI851969:FUJ852144 GEE851969:GEF852144 GOA851969:GOB852144 GXW851969:GXX852144 HHS851969:HHT852144 HRO851969:HRP852144 IBK851969:IBL852144 ILG851969:ILH852144 IVC851969:IVD852144 JEY851969:JEZ852144 JOU851969:JOV852144 JYQ851969:JYR852144 KIM851969:KIN852144 KSI851969:KSJ852144 LCE851969:LCF852144 LMA851969:LMB852144 LVW851969:LVX852144 MFS851969:MFT852144 MPO851969:MPP852144 MZK851969:MZL852144 NJG851969:NJH852144 NTC851969:NTD852144 OCY851969:OCZ852144 OMU851969:OMV852144 OWQ851969:OWR852144 PGM851969:PGN852144 PQI851969:PQJ852144 QAE851969:QAF852144 QKA851969:QKB852144 QTW851969:QTX852144 RDS851969:RDT852144 RNO851969:RNP852144 RXK851969:RXL852144 SHG851969:SHH852144 SRC851969:SRD852144 TAY851969:TAZ852144 TKU851969:TKV852144 TUQ851969:TUR852144 UEM851969:UEN852144 UOI851969:UOJ852144 UYE851969:UYF852144 VIA851969:VIB852144 VRW851969:VRX852144 WBS851969:WBT852144 WLO851969:WLP852144 WVK851969:WVL852144 C917505:D917680 IY917505:IZ917680 SU917505:SV917680 ACQ917505:ACR917680 AMM917505:AMN917680 AWI917505:AWJ917680 BGE917505:BGF917680 BQA917505:BQB917680 BZW917505:BZX917680 CJS917505:CJT917680 CTO917505:CTP917680 DDK917505:DDL917680 DNG917505:DNH917680 DXC917505:DXD917680 EGY917505:EGZ917680 EQU917505:EQV917680 FAQ917505:FAR917680 FKM917505:FKN917680 FUI917505:FUJ917680 GEE917505:GEF917680 GOA917505:GOB917680 GXW917505:GXX917680 HHS917505:HHT917680 HRO917505:HRP917680 IBK917505:IBL917680 ILG917505:ILH917680 IVC917505:IVD917680 JEY917505:JEZ917680 JOU917505:JOV917680 JYQ917505:JYR917680 KIM917505:KIN917680 KSI917505:KSJ917680 LCE917505:LCF917680 LMA917505:LMB917680 LVW917505:LVX917680 MFS917505:MFT917680 MPO917505:MPP917680 MZK917505:MZL917680 NJG917505:NJH917680 NTC917505:NTD917680 OCY917505:OCZ917680 OMU917505:OMV917680 OWQ917505:OWR917680 PGM917505:PGN917680 PQI917505:PQJ917680 QAE917505:QAF917680 QKA917505:QKB917680 QTW917505:QTX917680 RDS917505:RDT917680 RNO917505:RNP917680 RXK917505:RXL917680 SHG917505:SHH917680 SRC917505:SRD917680 TAY917505:TAZ917680 TKU917505:TKV917680 TUQ917505:TUR917680 UEM917505:UEN917680 UOI917505:UOJ917680 UYE917505:UYF917680 VIA917505:VIB917680 VRW917505:VRX917680 WBS917505:WBT917680 WLO917505:WLP917680 WVK917505:WVL917680 C983041:D983216 IY983041:IZ983216 SU983041:SV983216 ACQ983041:ACR983216 AMM983041:AMN983216 AWI983041:AWJ983216 BGE983041:BGF983216 BQA983041:BQB983216 BZW983041:BZX983216 CJS983041:CJT983216 CTO983041:CTP983216 DDK983041:DDL983216 DNG983041:DNH983216 DXC983041:DXD983216 EGY983041:EGZ983216 EQU983041:EQV983216 FAQ983041:FAR983216 FKM983041:FKN983216 FUI983041:FUJ983216 GEE983041:GEF983216 GOA983041:GOB983216 GXW983041:GXX983216 HHS983041:HHT983216 HRO983041:HRP983216 IBK983041:IBL983216 ILG983041:ILH983216 IVC983041:IVD983216 JEY983041:JEZ983216 JOU983041:JOV983216 JYQ983041:JYR983216 KIM983041:KIN983216 KSI983041:KSJ983216 LCE983041:LCF983216 LMA983041:LMB983216 LVW983041:LVX983216 MFS983041:MFT983216 MPO983041:MPP983216 MZK983041:MZL983216 NJG983041:NJH983216 NTC983041:NTD983216 OCY983041:OCZ983216 OMU983041:OMV983216 OWQ983041:OWR983216 PGM983041:PGN983216 PQI983041:PQJ983216 QAE983041:QAF983216 QKA983041:QKB983216 QTW983041:QTX983216 RDS983041:RDT983216 RNO983041:RNP983216 RXK983041:RXL983216 SHG983041:SHH983216 SRC983041:SRD983216 TAY983041:TAZ983216 TKU983041:TKV983216 TUQ983041:TUR983216 UEM983041:UEN983216 UOI983041:UOJ983216 UYE983041:UYF983216 VIA983041:VIB983216 VRW983041:VRX983216 WBS983041:WBT983216 WLO983041:WLP983216 WVK983041:WVL983216 E1:IV1048576 JA1:SR1048576 SW1:ACN1048576 ACS1:AMJ1048576 AMO1:AWF1048576 AWK1:BGB1048576 BGG1:BPX1048576 BQC1:BZT1048576 BZY1:CJP1048576 CJU1:CTL1048576 CTQ1:DDH1048576 DDM1:DND1048576 DNI1:DWZ1048576 DXE1:EGV1048576 EHA1:EQR1048576 EQW1:FAN1048576 FAS1:FKJ1048576 FKO1:FUF1048576 FUK1:GEB1048576 GEG1:GNX1048576 GOC1:GXT1048576 GXY1:HHP1048576 HHU1:HRL1048576 HRQ1:IBH1048576 IBM1:ILD1048576 ILI1:IUZ1048576 IVE1:JEV1048576 JFA1:JOR1048576 JOW1:JYN1048576 JYS1:KIJ1048576 KIO1:KSF1048576 KSK1:LCB1048576 LCG1:LLX1048576 LMC1:LVT1048576 LVY1:MFP1048576 MFU1:MPL1048576 MPQ1:MZH1048576 MZM1:NJD1048576 NJI1:NSZ1048576 NTE1:OCV1048576 ODA1:OMR1048576 OMW1:OWN1048576 OWS1:PGJ1048576 PGO1:PQF1048576 PQK1:QAB1048576 QAG1:QJX1048576 QKC1:QTT1048576 QTY1:RDP1048576 RDU1:RNL1048576 RNQ1:RXH1048576 RXM1:SHD1048576 SHI1:SQZ1048576 SRE1:TAV1048576 TBA1:TKR1048576 TKW1:TUN1048576 TUS1:UEJ1048576 UEO1:UOF1048576 UOK1:UYB1048576 UYG1:VHX1048576 VIC1:VRT1048576 VRY1:WBP1048576 WBU1:WLL1048576 WLQ1:WVH1048576 WVM1:XFD1048576">
      <formula1>0</formula1>
      <formula2>10000000000</formula2>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239"/>
  <sheetViews>
    <sheetView workbookViewId="0">
      <selection activeCell="F7" sqref="F7"/>
    </sheetView>
  </sheetViews>
  <sheetFormatPr baseColWidth="10" defaultRowHeight="10.5" x14ac:dyDescent="0.15"/>
  <cols>
    <col min="1" max="1" width="29" style="15" customWidth="1"/>
    <col min="2" max="2" width="23.28515625" style="15" bestFit="1" customWidth="1"/>
    <col min="3" max="3" width="11.28515625" style="15" customWidth="1"/>
    <col min="4" max="4" width="9.85546875" style="15" customWidth="1"/>
    <col min="5" max="6" width="10.140625" style="15" customWidth="1"/>
    <col min="7" max="7" width="10.42578125" style="15" customWidth="1"/>
    <col min="8" max="8" width="9.42578125" style="15" customWidth="1"/>
    <col min="9" max="9" width="10.7109375" style="15" customWidth="1"/>
    <col min="10" max="12" width="8.7109375" style="15" customWidth="1"/>
    <col min="13" max="13" width="8.85546875" style="15" customWidth="1"/>
    <col min="14" max="21" width="8.7109375" style="15" customWidth="1"/>
    <col min="22" max="22" width="11.85546875" style="15" customWidth="1"/>
    <col min="23" max="23" width="12.5703125" style="15" customWidth="1"/>
    <col min="24" max="24" width="12.7109375" style="15" customWidth="1"/>
    <col min="25" max="25" width="9.28515625" style="15" customWidth="1"/>
    <col min="26" max="26" width="12.28515625" style="15" customWidth="1"/>
    <col min="27" max="27" width="9.7109375" style="15" customWidth="1"/>
    <col min="28" max="28" width="8.7109375" style="15" customWidth="1"/>
    <col min="29" max="29" width="13.140625" style="15" customWidth="1"/>
    <col min="30" max="30" width="12.85546875" style="71" customWidth="1"/>
    <col min="31" max="31" width="10.85546875" style="114" customWidth="1"/>
    <col min="32" max="33" width="11.5703125" style="15" customWidth="1"/>
    <col min="34" max="34" width="11.7109375" style="114" customWidth="1"/>
    <col min="35" max="35" width="11.85546875" style="204" customWidth="1"/>
    <col min="36" max="36" width="10.7109375" style="15" customWidth="1"/>
    <col min="37" max="37" width="12.7109375" style="114" customWidth="1"/>
    <col min="38" max="39" width="10.7109375" style="15" customWidth="1"/>
    <col min="40" max="40" width="10.85546875" style="6" customWidth="1"/>
    <col min="41" max="41" width="2" style="15" customWidth="1"/>
    <col min="42" max="42" width="10.85546875" style="114" customWidth="1"/>
    <col min="43" max="43" width="10.85546875" style="204" customWidth="1"/>
    <col min="44" max="58" width="10.85546875" style="169" customWidth="1"/>
    <col min="59" max="64" width="12.5703125" style="169" customWidth="1"/>
    <col min="65" max="71" width="12.5703125" style="169" hidden="1" customWidth="1"/>
    <col min="72" max="100" width="12.5703125" style="204" hidden="1" customWidth="1"/>
    <col min="101" max="118" width="11.42578125" style="204" hidden="1" customWidth="1"/>
    <col min="119" max="256" width="11.42578125" style="204"/>
    <col min="257" max="257" width="29" style="204" customWidth="1"/>
    <col min="258" max="258" width="23.28515625" style="204" bestFit="1" customWidth="1"/>
    <col min="259" max="259" width="11.28515625" style="204" customWidth="1"/>
    <col min="260" max="260" width="9.85546875" style="204" customWidth="1"/>
    <col min="261" max="262" width="10.140625" style="204" customWidth="1"/>
    <col min="263" max="263" width="10.42578125" style="204" customWidth="1"/>
    <col min="264" max="264" width="9.42578125" style="204" customWidth="1"/>
    <col min="265" max="265" width="10.7109375" style="204" customWidth="1"/>
    <col min="266" max="268" width="8.7109375" style="204" customWidth="1"/>
    <col min="269" max="269" width="8.85546875" style="204" customWidth="1"/>
    <col min="270" max="277" width="8.7109375" style="204" customWidth="1"/>
    <col min="278" max="278" width="11.85546875" style="204" customWidth="1"/>
    <col min="279" max="279" width="12.5703125" style="204" customWidth="1"/>
    <col min="280" max="280" width="12.7109375" style="204" customWidth="1"/>
    <col min="281" max="281" width="9.28515625" style="204" customWidth="1"/>
    <col min="282" max="282" width="12.28515625" style="204" customWidth="1"/>
    <col min="283" max="283" width="9.7109375" style="204" customWidth="1"/>
    <col min="284" max="284" width="8.7109375" style="204" customWidth="1"/>
    <col min="285" max="285" width="13.140625" style="204" customWidth="1"/>
    <col min="286" max="286" width="12.85546875" style="204" customWidth="1"/>
    <col min="287" max="287" width="10.85546875" style="204" customWidth="1"/>
    <col min="288" max="289" width="11.5703125" style="204" customWidth="1"/>
    <col min="290" max="290" width="11.7109375" style="204" customWidth="1"/>
    <col min="291" max="291" width="11.85546875" style="204" customWidth="1"/>
    <col min="292" max="292" width="10.7109375" style="204" customWidth="1"/>
    <col min="293" max="293" width="12.7109375" style="204" customWidth="1"/>
    <col min="294" max="295" width="10.7109375" style="204" customWidth="1"/>
    <col min="296" max="296" width="10.85546875" style="204" customWidth="1"/>
    <col min="297" max="297" width="2" style="204" customWidth="1"/>
    <col min="298" max="314" width="10.85546875" style="204" customWidth="1"/>
    <col min="315" max="320" width="12.5703125" style="204" customWidth="1"/>
    <col min="321" max="374" width="0" style="204" hidden="1" customWidth="1"/>
    <col min="375" max="512" width="11.42578125" style="204"/>
    <col min="513" max="513" width="29" style="204" customWidth="1"/>
    <col min="514" max="514" width="23.28515625" style="204" bestFit="1" customWidth="1"/>
    <col min="515" max="515" width="11.28515625" style="204" customWidth="1"/>
    <col min="516" max="516" width="9.85546875" style="204" customWidth="1"/>
    <col min="517" max="518" width="10.140625" style="204" customWidth="1"/>
    <col min="519" max="519" width="10.42578125" style="204" customWidth="1"/>
    <col min="520" max="520" width="9.42578125" style="204" customWidth="1"/>
    <col min="521" max="521" width="10.7109375" style="204" customWidth="1"/>
    <col min="522" max="524" width="8.7109375" style="204" customWidth="1"/>
    <col min="525" max="525" width="8.85546875" style="204" customWidth="1"/>
    <col min="526" max="533" width="8.7109375" style="204" customWidth="1"/>
    <col min="534" max="534" width="11.85546875" style="204" customWidth="1"/>
    <col min="535" max="535" width="12.5703125" style="204" customWidth="1"/>
    <col min="536" max="536" width="12.7109375" style="204" customWidth="1"/>
    <col min="537" max="537" width="9.28515625" style="204" customWidth="1"/>
    <col min="538" max="538" width="12.28515625" style="204" customWidth="1"/>
    <col min="539" max="539" width="9.7109375" style="204" customWidth="1"/>
    <col min="540" max="540" width="8.7109375" style="204" customWidth="1"/>
    <col min="541" max="541" width="13.140625" style="204" customWidth="1"/>
    <col min="542" max="542" width="12.85546875" style="204" customWidth="1"/>
    <col min="543" max="543" width="10.85546875" style="204" customWidth="1"/>
    <col min="544" max="545" width="11.5703125" style="204" customWidth="1"/>
    <col min="546" max="546" width="11.7109375" style="204" customWidth="1"/>
    <col min="547" max="547" width="11.85546875" style="204" customWidth="1"/>
    <col min="548" max="548" width="10.7109375" style="204" customWidth="1"/>
    <col min="549" max="549" width="12.7109375" style="204" customWidth="1"/>
    <col min="550" max="551" width="10.7109375" style="204" customWidth="1"/>
    <col min="552" max="552" width="10.85546875" style="204" customWidth="1"/>
    <col min="553" max="553" width="2" style="204" customWidth="1"/>
    <col min="554" max="570" width="10.85546875" style="204" customWidth="1"/>
    <col min="571" max="576" width="12.5703125" style="204" customWidth="1"/>
    <col min="577" max="630" width="0" style="204" hidden="1" customWidth="1"/>
    <col min="631" max="768" width="11.42578125" style="204"/>
    <col min="769" max="769" width="29" style="204" customWidth="1"/>
    <col min="770" max="770" width="23.28515625" style="204" bestFit="1" customWidth="1"/>
    <col min="771" max="771" width="11.28515625" style="204" customWidth="1"/>
    <col min="772" max="772" width="9.85546875" style="204" customWidth="1"/>
    <col min="773" max="774" width="10.140625" style="204" customWidth="1"/>
    <col min="775" max="775" width="10.42578125" style="204" customWidth="1"/>
    <col min="776" max="776" width="9.42578125" style="204" customWidth="1"/>
    <col min="777" max="777" width="10.7109375" style="204" customWidth="1"/>
    <col min="778" max="780" width="8.7109375" style="204" customWidth="1"/>
    <col min="781" max="781" width="8.85546875" style="204" customWidth="1"/>
    <col min="782" max="789" width="8.7109375" style="204" customWidth="1"/>
    <col min="790" max="790" width="11.85546875" style="204" customWidth="1"/>
    <col min="791" max="791" width="12.5703125" style="204" customWidth="1"/>
    <col min="792" max="792" width="12.7109375" style="204" customWidth="1"/>
    <col min="793" max="793" width="9.28515625" style="204" customWidth="1"/>
    <col min="794" max="794" width="12.28515625" style="204" customWidth="1"/>
    <col min="795" max="795" width="9.7109375" style="204" customWidth="1"/>
    <col min="796" max="796" width="8.7109375" style="204" customWidth="1"/>
    <col min="797" max="797" width="13.140625" style="204" customWidth="1"/>
    <col min="798" max="798" width="12.85546875" style="204" customWidth="1"/>
    <col min="799" max="799" width="10.85546875" style="204" customWidth="1"/>
    <col min="800" max="801" width="11.5703125" style="204" customWidth="1"/>
    <col min="802" max="802" width="11.7109375" style="204" customWidth="1"/>
    <col min="803" max="803" width="11.85546875" style="204" customWidth="1"/>
    <col min="804" max="804" width="10.7109375" style="204" customWidth="1"/>
    <col min="805" max="805" width="12.7109375" style="204" customWidth="1"/>
    <col min="806" max="807" width="10.7109375" style="204" customWidth="1"/>
    <col min="808" max="808" width="10.85546875" style="204" customWidth="1"/>
    <col min="809" max="809" width="2" style="204" customWidth="1"/>
    <col min="810" max="826" width="10.85546875" style="204" customWidth="1"/>
    <col min="827" max="832" width="12.5703125" style="204" customWidth="1"/>
    <col min="833" max="886" width="0" style="204" hidden="1" customWidth="1"/>
    <col min="887" max="1024" width="11.42578125" style="204"/>
    <col min="1025" max="1025" width="29" style="204" customWidth="1"/>
    <col min="1026" max="1026" width="23.28515625" style="204" bestFit="1" customWidth="1"/>
    <col min="1027" max="1027" width="11.28515625" style="204" customWidth="1"/>
    <col min="1028" max="1028" width="9.85546875" style="204" customWidth="1"/>
    <col min="1029" max="1030" width="10.140625" style="204" customWidth="1"/>
    <col min="1031" max="1031" width="10.42578125" style="204" customWidth="1"/>
    <col min="1032" max="1032" width="9.42578125" style="204" customWidth="1"/>
    <col min="1033" max="1033" width="10.7109375" style="204" customWidth="1"/>
    <col min="1034" max="1036" width="8.7109375" style="204" customWidth="1"/>
    <col min="1037" max="1037" width="8.85546875" style="204" customWidth="1"/>
    <col min="1038" max="1045" width="8.7109375" style="204" customWidth="1"/>
    <col min="1046" max="1046" width="11.85546875" style="204" customWidth="1"/>
    <col min="1047" max="1047" width="12.5703125" style="204" customWidth="1"/>
    <col min="1048" max="1048" width="12.7109375" style="204" customWidth="1"/>
    <col min="1049" max="1049" width="9.28515625" style="204" customWidth="1"/>
    <col min="1050" max="1050" width="12.28515625" style="204" customWidth="1"/>
    <col min="1051" max="1051" width="9.7109375" style="204" customWidth="1"/>
    <col min="1052" max="1052" width="8.7109375" style="204" customWidth="1"/>
    <col min="1053" max="1053" width="13.140625" style="204" customWidth="1"/>
    <col min="1054" max="1054" width="12.85546875" style="204" customWidth="1"/>
    <col min="1055" max="1055" width="10.85546875" style="204" customWidth="1"/>
    <col min="1056" max="1057" width="11.5703125" style="204" customWidth="1"/>
    <col min="1058" max="1058" width="11.7109375" style="204" customWidth="1"/>
    <col min="1059" max="1059" width="11.85546875" style="204" customWidth="1"/>
    <col min="1060" max="1060" width="10.7109375" style="204" customWidth="1"/>
    <col min="1061" max="1061" width="12.7109375" style="204" customWidth="1"/>
    <col min="1062" max="1063" width="10.7109375" style="204" customWidth="1"/>
    <col min="1064" max="1064" width="10.85546875" style="204" customWidth="1"/>
    <col min="1065" max="1065" width="2" style="204" customWidth="1"/>
    <col min="1066" max="1082" width="10.85546875" style="204" customWidth="1"/>
    <col min="1083" max="1088" width="12.5703125" style="204" customWidth="1"/>
    <col min="1089" max="1142" width="0" style="204" hidden="1" customWidth="1"/>
    <col min="1143" max="1280" width="11.42578125" style="204"/>
    <col min="1281" max="1281" width="29" style="204" customWidth="1"/>
    <col min="1282" max="1282" width="23.28515625" style="204" bestFit="1" customWidth="1"/>
    <col min="1283" max="1283" width="11.28515625" style="204" customWidth="1"/>
    <col min="1284" max="1284" width="9.85546875" style="204" customWidth="1"/>
    <col min="1285" max="1286" width="10.140625" style="204" customWidth="1"/>
    <col min="1287" max="1287" width="10.42578125" style="204" customWidth="1"/>
    <col min="1288" max="1288" width="9.42578125" style="204" customWidth="1"/>
    <col min="1289" max="1289" width="10.7109375" style="204" customWidth="1"/>
    <col min="1290" max="1292" width="8.7109375" style="204" customWidth="1"/>
    <col min="1293" max="1293" width="8.85546875" style="204" customWidth="1"/>
    <col min="1294" max="1301" width="8.7109375" style="204" customWidth="1"/>
    <col min="1302" max="1302" width="11.85546875" style="204" customWidth="1"/>
    <col min="1303" max="1303" width="12.5703125" style="204" customWidth="1"/>
    <col min="1304" max="1304" width="12.7109375" style="204" customWidth="1"/>
    <col min="1305" max="1305" width="9.28515625" style="204" customWidth="1"/>
    <col min="1306" max="1306" width="12.28515625" style="204" customWidth="1"/>
    <col min="1307" max="1307" width="9.7109375" style="204" customWidth="1"/>
    <col min="1308" max="1308" width="8.7109375" style="204" customWidth="1"/>
    <col min="1309" max="1309" width="13.140625" style="204" customWidth="1"/>
    <col min="1310" max="1310" width="12.85546875" style="204" customWidth="1"/>
    <col min="1311" max="1311" width="10.85546875" style="204" customWidth="1"/>
    <col min="1312" max="1313" width="11.5703125" style="204" customWidth="1"/>
    <col min="1314" max="1314" width="11.7109375" style="204" customWidth="1"/>
    <col min="1315" max="1315" width="11.85546875" style="204" customWidth="1"/>
    <col min="1316" max="1316" width="10.7109375" style="204" customWidth="1"/>
    <col min="1317" max="1317" width="12.7109375" style="204" customWidth="1"/>
    <col min="1318" max="1319" width="10.7109375" style="204" customWidth="1"/>
    <col min="1320" max="1320" width="10.85546875" style="204" customWidth="1"/>
    <col min="1321" max="1321" width="2" style="204" customWidth="1"/>
    <col min="1322" max="1338" width="10.85546875" style="204" customWidth="1"/>
    <col min="1339" max="1344" width="12.5703125" style="204" customWidth="1"/>
    <col min="1345" max="1398" width="0" style="204" hidden="1" customWidth="1"/>
    <col min="1399" max="1536" width="11.42578125" style="204"/>
    <col min="1537" max="1537" width="29" style="204" customWidth="1"/>
    <col min="1538" max="1538" width="23.28515625" style="204" bestFit="1" customWidth="1"/>
    <col min="1539" max="1539" width="11.28515625" style="204" customWidth="1"/>
    <col min="1540" max="1540" width="9.85546875" style="204" customWidth="1"/>
    <col min="1541" max="1542" width="10.140625" style="204" customWidth="1"/>
    <col min="1543" max="1543" width="10.42578125" style="204" customWidth="1"/>
    <col min="1544" max="1544" width="9.42578125" style="204" customWidth="1"/>
    <col min="1545" max="1545" width="10.7109375" style="204" customWidth="1"/>
    <col min="1546" max="1548" width="8.7109375" style="204" customWidth="1"/>
    <col min="1549" max="1549" width="8.85546875" style="204" customWidth="1"/>
    <col min="1550" max="1557" width="8.7109375" style="204" customWidth="1"/>
    <col min="1558" max="1558" width="11.85546875" style="204" customWidth="1"/>
    <col min="1559" max="1559" width="12.5703125" style="204" customWidth="1"/>
    <col min="1560" max="1560" width="12.7109375" style="204" customWidth="1"/>
    <col min="1561" max="1561" width="9.28515625" style="204" customWidth="1"/>
    <col min="1562" max="1562" width="12.28515625" style="204" customWidth="1"/>
    <col min="1563" max="1563" width="9.7109375" style="204" customWidth="1"/>
    <col min="1564" max="1564" width="8.7109375" style="204" customWidth="1"/>
    <col min="1565" max="1565" width="13.140625" style="204" customWidth="1"/>
    <col min="1566" max="1566" width="12.85546875" style="204" customWidth="1"/>
    <col min="1567" max="1567" width="10.85546875" style="204" customWidth="1"/>
    <col min="1568" max="1569" width="11.5703125" style="204" customWidth="1"/>
    <col min="1570" max="1570" width="11.7109375" style="204" customWidth="1"/>
    <col min="1571" max="1571" width="11.85546875" style="204" customWidth="1"/>
    <col min="1572" max="1572" width="10.7109375" style="204" customWidth="1"/>
    <col min="1573" max="1573" width="12.7109375" style="204" customWidth="1"/>
    <col min="1574" max="1575" width="10.7109375" style="204" customWidth="1"/>
    <col min="1576" max="1576" width="10.85546875" style="204" customWidth="1"/>
    <col min="1577" max="1577" width="2" style="204" customWidth="1"/>
    <col min="1578" max="1594" width="10.85546875" style="204" customWidth="1"/>
    <col min="1595" max="1600" width="12.5703125" style="204" customWidth="1"/>
    <col min="1601" max="1654" width="0" style="204" hidden="1" customWidth="1"/>
    <col min="1655" max="1792" width="11.42578125" style="204"/>
    <col min="1793" max="1793" width="29" style="204" customWidth="1"/>
    <col min="1794" max="1794" width="23.28515625" style="204" bestFit="1" customWidth="1"/>
    <col min="1795" max="1795" width="11.28515625" style="204" customWidth="1"/>
    <col min="1796" max="1796" width="9.85546875" style="204" customWidth="1"/>
    <col min="1797" max="1798" width="10.140625" style="204" customWidth="1"/>
    <col min="1799" max="1799" width="10.42578125" style="204" customWidth="1"/>
    <col min="1800" max="1800" width="9.42578125" style="204" customWidth="1"/>
    <col min="1801" max="1801" width="10.7109375" style="204" customWidth="1"/>
    <col min="1802" max="1804" width="8.7109375" style="204" customWidth="1"/>
    <col min="1805" max="1805" width="8.85546875" style="204" customWidth="1"/>
    <col min="1806" max="1813" width="8.7109375" style="204" customWidth="1"/>
    <col min="1814" max="1814" width="11.85546875" style="204" customWidth="1"/>
    <col min="1815" max="1815" width="12.5703125" style="204" customWidth="1"/>
    <col min="1816" max="1816" width="12.7109375" style="204" customWidth="1"/>
    <col min="1817" max="1817" width="9.28515625" style="204" customWidth="1"/>
    <col min="1818" max="1818" width="12.28515625" style="204" customWidth="1"/>
    <col min="1819" max="1819" width="9.7109375" style="204" customWidth="1"/>
    <col min="1820" max="1820" width="8.7109375" style="204" customWidth="1"/>
    <col min="1821" max="1821" width="13.140625" style="204" customWidth="1"/>
    <col min="1822" max="1822" width="12.85546875" style="204" customWidth="1"/>
    <col min="1823" max="1823" width="10.85546875" style="204" customWidth="1"/>
    <col min="1824" max="1825" width="11.5703125" style="204" customWidth="1"/>
    <col min="1826" max="1826" width="11.7109375" style="204" customWidth="1"/>
    <col min="1827" max="1827" width="11.85546875" style="204" customWidth="1"/>
    <col min="1828" max="1828" width="10.7109375" style="204" customWidth="1"/>
    <col min="1829" max="1829" width="12.7109375" style="204" customWidth="1"/>
    <col min="1830" max="1831" width="10.7109375" style="204" customWidth="1"/>
    <col min="1832" max="1832" width="10.85546875" style="204" customWidth="1"/>
    <col min="1833" max="1833" width="2" style="204" customWidth="1"/>
    <col min="1834" max="1850" width="10.85546875" style="204" customWidth="1"/>
    <col min="1851" max="1856" width="12.5703125" style="204" customWidth="1"/>
    <col min="1857" max="1910" width="0" style="204" hidden="1" customWidth="1"/>
    <col min="1911" max="2048" width="11.42578125" style="204"/>
    <col min="2049" max="2049" width="29" style="204" customWidth="1"/>
    <col min="2050" max="2050" width="23.28515625" style="204" bestFit="1" customWidth="1"/>
    <col min="2051" max="2051" width="11.28515625" style="204" customWidth="1"/>
    <col min="2052" max="2052" width="9.85546875" style="204" customWidth="1"/>
    <col min="2053" max="2054" width="10.140625" style="204" customWidth="1"/>
    <col min="2055" max="2055" width="10.42578125" style="204" customWidth="1"/>
    <col min="2056" max="2056" width="9.42578125" style="204" customWidth="1"/>
    <col min="2057" max="2057" width="10.7109375" style="204" customWidth="1"/>
    <col min="2058" max="2060" width="8.7109375" style="204" customWidth="1"/>
    <col min="2061" max="2061" width="8.85546875" style="204" customWidth="1"/>
    <col min="2062" max="2069" width="8.7109375" style="204" customWidth="1"/>
    <col min="2070" max="2070" width="11.85546875" style="204" customWidth="1"/>
    <col min="2071" max="2071" width="12.5703125" style="204" customWidth="1"/>
    <col min="2072" max="2072" width="12.7109375" style="204" customWidth="1"/>
    <col min="2073" max="2073" width="9.28515625" style="204" customWidth="1"/>
    <col min="2074" max="2074" width="12.28515625" style="204" customWidth="1"/>
    <col min="2075" max="2075" width="9.7109375" style="204" customWidth="1"/>
    <col min="2076" max="2076" width="8.7109375" style="204" customWidth="1"/>
    <col min="2077" max="2077" width="13.140625" style="204" customWidth="1"/>
    <col min="2078" max="2078" width="12.85546875" style="204" customWidth="1"/>
    <col min="2079" max="2079" width="10.85546875" style="204" customWidth="1"/>
    <col min="2080" max="2081" width="11.5703125" style="204" customWidth="1"/>
    <col min="2082" max="2082" width="11.7109375" style="204" customWidth="1"/>
    <col min="2083" max="2083" width="11.85546875" style="204" customWidth="1"/>
    <col min="2084" max="2084" width="10.7109375" style="204" customWidth="1"/>
    <col min="2085" max="2085" width="12.7109375" style="204" customWidth="1"/>
    <col min="2086" max="2087" width="10.7109375" style="204" customWidth="1"/>
    <col min="2088" max="2088" width="10.85546875" style="204" customWidth="1"/>
    <col min="2089" max="2089" width="2" style="204" customWidth="1"/>
    <col min="2090" max="2106" width="10.85546875" style="204" customWidth="1"/>
    <col min="2107" max="2112" width="12.5703125" style="204" customWidth="1"/>
    <col min="2113" max="2166" width="0" style="204" hidden="1" customWidth="1"/>
    <col min="2167" max="2304" width="11.42578125" style="204"/>
    <col min="2305" max="2305" width="29" style="204" customWidth="1"/>
    <col min="2306" max="2306" width="23.28515625" style="204" bestFit="1" customWidth="1"/>
    <col min="2307" max="2307" width="11.28515625" style="204" customWidth="1"/>
    <col min="2308" max="2308" width="9.85546875" style="204" customWidth="1"/>
    <col min="2309" max="2310" width="10.140625" style="204" customWidth="1"/>
    <col min="2311" max="2311" width="10.42578125" style="204" customWidth="1"/>
    <col min="2312" max="2312" width="9.42578125" style="204" customWidth="1"/>
    <col min="2313" max="2313" width="10.7109375" style="204" customWidth="1"/>
    <col min="2314" max="2316" width="8.7109375" style="204" customWidth="1"/>
    <col min="2317" max="2317" width="8.85546875" style="204" customWidth="1"/>
    <col min="2318" max="2325" width="8.7109375" style="204" customWidth="1"/>
    <col min="2326" max="2326" width="11.85546875" style="204" customWidth="1"/>
    <col min="2327" max="2327" width="12.5703125" style="204" customWidth="1"/>
    <col min="2328" max="2328" width="12.7109375" style="204" customWidth="1"/>
    <col min="2329" max="2329" width="9.28515625" style="204" customWidth="1"/>
    <col min="2330" max="2330" width="12.28515625" style="204" customWidth="1"/>
    <col min="2331" max="2331" width="9.7109375" style="204" customWidth="1"/>
    <col min="2332" max="2332" width="8.7109375" style="204" customWidth="1"/>
    <col min="2333" max="2333" width="13.140625" style="204" customWidth="1"/>
    <col min="2334" max="2334" width="12.85546875" style="204" customWidth="1"/>
    <col min="2335" max="2335" width="10.85546875" style="204" customWidth="1"/>
    <col min="2336" max="2337" width="11.5703125" style="204" customWidth="1"/>
    <col min="2338" max="2338" width="11.7109375" style="204" customWidth="1"/>
    <col min="2339" max="2339" width="11.85546875" style="204" customWidth="1"/>
    <col min="2340" max="2340" width="10.7109375" style="204" customWidth="1"/>
    <col min="2341" max="2341" width="12.7109375" style="204" customWidth="1"/>
    <col min="2342" max="2343" width="10.7109375" style="204" customWidth="1"/>
    <col min="2344" max="2344" width="10.85546875" style="204" customWidth="1"/>
    <col min="2345" max="2345" width="2" style="204" customWidth="1"/>
    <col min="2346" max="2362" width="10.85546875" style="204" customWidth="1"/>
    <col min="2363" max="2368" width="12.5703125" style="204" customWidth="1"/>
    <col min="2369" max="2422" width="0" style="204" hidden="1" customWidth="1"/>
    <col min="2423" max="2560" width="11.42578125" style="204"/>
    <col min="2561" max="2561" width="29" style="204" customWidth="1"/>
    <col min="2562" max="2562" width="23.28515625" style="204" bestFit="1" customWidth="1"/>
    <col min="2563" max="2563" width="11.28515625" style="204" customWidth="1"/>
    <col min="2564" max="2564" width="9.85546875" style="204" customWidth="1"/>
    <col min="2565" max="2566" width="10.140625" style="204" customWidth="1"/>
    <col min="2567" max="2567" width="10.42578125" style="204" customWidth="1"/>
    <col min="2568" max="2568" width="9.42578125" style="204" customWidth="1"/>
    <col min="2569" max="2569" width="10.7109375" style="204" customWidth="1"/>
    <col min="2570" max="2572" width="8.7109375" style="204" customWidth="1"/>
    <col min="2573" max="2573" width="8.85546875" style="204" customWidth="1"/>
    <col min="2574" max="2581" width="8.7109375" style="204" customWidth="1"/>
    <col min="2582" max="2582" width="11.85546875" style="204" customWidth="1"/>
    <col min="2583" max="2583" width="12.5703125" style="204" customWidth="1"/>
    <col min="2584" max="2584" width="12.7109375" style="204" customWidth="1"/>
    <col min="2585" max="2585" width="9.28515625" style="204" customWidth="1"/>
    <col min="2586" max="2586" width="12.28515625" style="204" customWidth="1"/>
    <col min="2587" max="2587" width="9.7109375" style="204" customWidth="1"/>
    <col min="2588" max="2588" width="8.7109375" style="204" customWidth="1"/>
    <col min="2589" max="2589" width="13.140625" style="204" customWidth="1"/>
    <col min="2590" max="2590" width="12.85546875" style="204" customWidth="1"/>
    <col min="2591" max="2591" width="10.85546875" style="204" customWidth="1"/>
    <col min="2592" max="2593" width="11.5703125" style="204" customWidth="1"/>
    <col min="2594" max="2594" width="11.7109375" style="204" customWidth="1"/>
    <col min="2595" max="2595" width="11.85546875" style="204" customWidth="1"/>
    <col min="2596" max="2596" width="10.7109375" style="204" customWidth="1"/>
    <col min="2597" max="2597" width="12.7109375" style="204" customWidth="1"/>
    <col min="2598" max="2599" width="10.7109375" style="204" customWidth="1"/>
    <col min="2600" max="2600" width="10.85546875" style="204" customWidth="1"/>
    <col min="2601" max="2601" width="2" style="204" customWidth="1"/>
    <col min="2602" max="2618" width="10.85546875" style="204" customWidth="1"/>
    <col min="2619" max="2624" width="12.5703125" style="204" customWidth="1"/>
    <col min="2625" max="2678" width="0" style="204" hidden="1" customWidth="1"/>
    <col min="2679" max="2816" width="11.42578125" style="204"/>
    <col min="2817" max="2817" width="29" style="204" customWidth="1"/>
    <col min="2818" max="2818" width="23.28515625" style="204" bestFit="1" customWidth="1"/>
    <col min="2819" max="2819" width="11.28515625" style="204" customWidth="1"/>
    <col min="2820" max="2820" width="9.85546875" style="204" customWidth="1"/>
    <col min="2821" max="2822" width="10.140625" style="204" customWidth="1"/>
    <col min="2823" max="2823" width="10.42578125" style="204" customWidth="1"/>
    <col min="2824" max="2824" width="9.42578125" style="204" customWidth="1"/>
    <col min="2825" max="2825" width="10.7109375" style="204" customWidth="1"/>
    <col min="2826" max="2828" width="8.7109375" style="204" customWidth="1"/>
    <col min="2829" max="2829" width="8.85546875" style="204" customWidth="1"/>
    <col min="2830" max="2837" width="8.7109375" style="204" customWidth="1"/>
    <col min="2838" max="2838" width="11.85546875" style="204" customWidth="1"/>
    <col min="2839" max="2839" width="12.5703125" style="204" customWidth="1"/>
    <col min="2840" max="2840" width="12.7109375" style="204" customWidth="1"/>
    <col min="2841" max="2841" width="9.28515625" style="204" customWidth="1"/>
    <col min="2842" max="2842" width="12.28515625" style="204" customWidth="1"/>
    <col min="2843" max="2843" width="9.7109375" style="204" customWidth="1"/>
    <col min="2844" max="2844" width="8.7109375" style="204" customWidth="1"/>
    <col min="2845" max="2845" width="13.140625" style="204" customWidth="1"/>
    <col min="2846" max="2846" width="12.85546875" style="204" customWidth="1"/>
    <col min="2847" max="2847" width="10.85546875" style="204" customWidth="1"/>
    <col min="2848" max="2849" width="11.5703125" style="204" customWidth="1"/>
    <col min="2850" max="2850" width="11.7109375" style="204" customWidth="1"/>
    <col min="2851" max="2851" width="11.85546875" style="204" customWidth="1"/>
    <col min="2852" max="2852" width="10.7109375" style="204" customWidth="1"/>
    <col min="2853" max="2853" width="12.7109375" style="204" customWidth="1"/>
    <col min="2854" max="2855" width="10.7109375" style="204" customWidth="1"/>
    <col min="2856" max="2856" width="10.85546875" style="204" customWidth="1"/>
    <col min="2857" max="2857" width="2" style="204" customWidth="1"/>
    <col min="2858" max="2874" width="10.85546875" style="204" customWidth="1"/>
    <col min="2875" max="2880" width="12.5703125" style="204" customWidth="1"/>
    <col min="2881" max="2934" width="0" style="204" hidden="1" customWidth="1"/>
    <col min="2935" max="3072" width="11.42578125" style="204"/>
    <col min="3073" max="3073" width="29" style="204" customWidth="1"/>
    <col min="3074" max="3074" width="23.28515625" style="204" bestFit="1" customWidth="1"/>
    <col min="3075" max="3075" width="11.28515625" style="204" customWidth="1"/>
    <col min="3076" max="3076" width="9.85546875" style="204" customWidth="1"/>
    <col min="3077" max="3078" width="10.140625" style="204" customWidth="1"/>
    <col min="3079" max="3079" width="10.42578125" style="204" customWidth="1"/>
    <col min="3080" max="3080" width="9.42578125" style="204" customWidth="1"/>
    <col min="3081" max="3081" width="10.7109375" style="204" customWidth="1"/>
    <col min="3082" max="3084" width="8.7109375" style="204" customWidth="1"/>
    <col min="3085" max="3085" width="8.85546875" style="204" customWidth="1"/>
    <col min="3086" max="3093" width="8.7109375" style="204" customWidth="1"/>
    <col min="3094" max="3094" width="11.85546875" style="204" customWidth="1"/>
    <col min="3095" max="3095" width="12.5703125" style="204" customWidth="1"/>
    <col min="3096" max="3096" width="12.7109375" style="204" customWidth="1"/>
    <col min="3097" max="3097" width="9.28515625" style="204" customWidth="1"/>
    <col min="3098" max="3098" width="12.28515625" style="204" customWidth="1"/>
    <col min="3099" max="3099" width="9.7109375" style="204" customWidth="1"/>
    <col min="3100" max="3100" width="8.7109375" style="204" customWidth="1"/>
    <col min="3101" max="3101" width="13.140625" style="204" customWidth="1"/>
    <col min="3102" max="3102" width="12.85546875" style="204" customWidth="1"/>
    <col min="3103" max="3103" width="10.85546875" style="204" customWidth="1"/>
    <col min="3104" max="3105" width="11.5703125" style="204" customWidth="1"/>
    <col min="3106" max="3106" width="11.7109375" style="204" customWidth="1"/>
    <col min="3107" max="3107" width="11.85546875" style="204" customWidth="1"/>
    <col min="3108" max="3108" width="10.7109375" style="204" customWidth="1"/>
    <col min="3109" max="3109" width="12.7109375" style="204" customWidth="1"/>
    <col min="3110" max="3111" width="10.7109375" style="204" customWidth="1"/>
    <col min="3112" max="3112" width="10.85546875" style="204" customWidth="1"/>
    <col min="3113" max="3113" width="2" style="204" customWidth="1"/>
    <col min="3114" max="3130" width="10.85546875" style="204" customWidth="1"/>
    <col min="3131" max="3136" width="12.5703125" style="204" customWidth="1"/>
    <col min="3137" max="3190" width="0" style="204" hidden="1" customWidth="1"/>
    <col min="3191" max="3328" width="11.42578125" style="204"/>
    <col min="3329" max="3329" width="29" style="204" customWidth="1"/>
    <col min="3330" max="3330" width="23.28515625" style="204" bestFit="1" customWidth="1"/>
    <col min="3331" max="3331" width="11.28515625" style="204" customWidth="1"/>
    <col min="3332" max="3332" width="9.85546875" style="204" customWidth="1"/>
    <col min="3333" max="3334" width="10.140625" style="204" customWidth="1"/>
    <col min="3335" max="3335" width="10.42578125" style="204" customWidth="1"/>
    <col min="3336" max="3336" width="9.42578125" style="204" customWidth="1"/>
    <col min="3337" max="3337" width="10.7109375" style="204" customWidth="1"/>
    <col min="3338" max="3340" width="8.7109375" style="204" customWidth="1"/>
    <col min="3341" max="3341" width="8.85546875" style="204" customWidth="1"/>
    <col min="3342" max="3349" width="8.7109375" style="204" customWidth="1"/>
    <col min="3350" max="3350" width="11.85546875" style="204" customWidth="1"/>
    <col min="3351" max="3351" width="12.5703125" style="204" customWidth="1"/>
    <col min="3352" max="3352" width="12.7109375" style="204" customWidth="1"/>
    <col min="3353" max="3353" width="9.28515625" style="204" customWidth="1"/>
    <col min="3354" max="3354" width="12.28515625" style="204" customWidth="1"/>
    <col min="3355" max="3355" width="9.7109375" style="204" customWidth="1"/>
    <col min="3356" max="3356" width="8.7109375" style="204" customWidth="1"/>
    <col min="3357" max="3357" width="13.140625" style="204" customWidth="1"/>
    <col min="3358" max="3358" width="12.85546875" style="204" customWidth="1"/>
    <col min="3359" max="3359" width="10.85546875" style="204" customWidth="1"/>
    <col min="3360" max="3361" width="11.5703125" style="204" customWidth="1"/>
    <col min="3362" max="3362" width="11.7109375" style="204" customWidth="1"/>
    <col min="3363" max="3363" width="11.85546875" style="204" customWidth="1"/>
    <col min="3364" max="3364" width="10.7109375" style="204" customWidth="1"/>
    <col min="3365" max="3365" width="12.7109375" style="204" customWidth="1"/>
    <col min="3366" max="3367" width="10.7109375" style="204" customWidth="1"/>
    <col min="3368" max="3368" width="10.85546875" style="204" customWidth="1"/>
    <col min="3369" max="3369" width="2" style="204" customWidth="1"/>
    <col min="3370" max="3386" width="10.85546875" style="204" customWidth="1"/>
    <col min="3387" max="3392" width="12.5703125" style="204" customWidth="1"/>
    <col min="3393" max="3446" width="0" style="204" hidden="1" customWidth="1"/>
    <col min="3447" max="3584" width="11.42578125" style="204"/>
    <col min="3585" max="3585" width="29" style="204" customWidth="1"/>
    <col min="3586" max="3586" width="23.28515625" style="204" bestFit="1" customWidth="1"/>
    <col min="3587" max="3587" width="11.28515625" style="204" customWidth="1"/>
    <col min="3588" max="3588" width="9.85546875" style="204" customWidth="1"/>
    <col min="3589" max="3590" width="10.140625" style="204" customWidth="1"/>
    <col min="3591" max="3591" width="10.42578125" style="204" customWidth="1"/>
    <col min="3592" max="3592" width="9.42578125" style="204" customWidth="1"/>
    <col min="3593" max="3593" width="10.7109375" style="204" customWidth="1"/>
    <col min="3594" max="3596" width="8.7109375" style="204" customWidth="1"/>
    <col min="3597" max="3597" width="8.85546875" style="204" customWidth="1"/>
    <col min="3598" max="3605" width="8.7109375" style="204" customWidth="1"/>
    <col min="3606" max="3606" width="11.85546875" style="204" customWidth="1"/>
    <col min="3607" max="3607" width="12.5703125" style="204" customWidth="1"/>
    <col min="3608" max="3608" width="12.7109375" style="204" customWidth="1"/>
    <col min="3609" max="3609" width="9.28515625" style="204" customWidth="1"/>
    <col min="3610" max="3610" width="12.28515625" style="204" customWidth="1"/>
    <col min="3611" max="3611" width="9.7109375" style="204" customWidth="1"/>
    <col min="3612" max="3612" width="8.7109375" style="204" customWidth="1"/>
    <col min="3613" max="3613" width="13.140625" style="204" customWidth="1"/>
    <col min="3614" max="3614" width="12.85546875" style="204" customWidth="1"/>
    <col min="3615" max="3615" width="10.85546875" style="204" customWidth="1"/>
    <col min="3616" max="3617" width="11.5703125" style="204" customWidth="1"/>
    <col min="3618" max="3618" width="11.7109375" style="204" customWidth="1"/>
    <col min="3619" max="3619" width="11.85546875" style="204" customWidth="1"/>
    <col min="3620" max="3620" width="10.7109375" style="204" customWidth="1"/>
    <col min="3621" max="3621" width="12.7109375" style="204" customWidth="1"/>
    <col min="3622" max="3623" width="10.7109375" style="204" customWidth="1"/>
    <col min="3624" max="3624" width="10.85546875" style="204" customWidth="1"/>
    <col min="3625" max="3625" width="2" style="204" customWidth="1"/>
    <col min="3626" max="3642" width="10.85546875" style="204" customWidth="1"/>
    <col min="3643" max="3648" width="12.5703125" style="204" customWidth="1"/>
    <col min="3649" max="3702" width="0" style="204" hidden="1" customWidth="1"/>
    <col min="3703" max="3840" width="11.42578125" style="204"/>
    <col min="3841" max="3841" width="29" style="204" customWidth="1"/>
    <col min="3842" max="3842" width="23.28515625" style="204" bestFit="1" customWidth="1"/>
    <col min="3843" max="3843" width="11.28515625" style="204" customWidth="1"/>
    <col min="3844" max="3844" width="9.85546875" style="204" customWidth="1"/>
    <col min="3845" max="3846" width="10.140625" style="204" customWidth="1"/>
    <col min="3847" max="3847" width="10.42578125" style="204" customWidth="1"/>
    <col min="3848" max="3848" width="9.42578125" style="204" customWidth="1"/>
    <col min="3849" max="3849" width="10.7109375" style="204" customWidth="1"/>
    <col min="3850" max="3852" width="8.7109375" style="204" customWidth="1"/>
    <col min="3853" max="3853" width="8.85546875" style="204" customWidth="1"/>
    <col min="3854" max="3861" width="8.7109375" style="204" customWidth="1"/>
    <col min="3862" max="3862" width="11.85546875" style="204" customWidth="1"/>
    <col min="3863" max="3863" width="12.5703125" style="204" customWidth="1"/>
    <col min="3864" max="3864" width="12.7109375" style="204" customWidth="1"/>
    <col min="3865" max="3865" width="9.28515625" style="204" customWidth="1"/>
    <col min="3866" max="3866" width="12.28515625" style="204" customWidth="1"/>
    <col min="3867" max="3867" width="9.7109375" style="204" customWidth="1"/>
    <col min="3868" max="3868" width="8.7109375" style="204" customWidth="1"/>
    <col min="3869" max="3869" width="13.140625" style="204" customWidth="1"/>
    <col min="3870" max="3870" width="12.85546875" style="204" customWidth="1"/>
    <col min="3871" max="3871" width="10.85546875" style="204" customWidth="1"/>
    <col min="3872" max="3873" width="11.5703125" style="204" customWidth="1"/>
    <col min="3874" max="3874" width="11.7109375" style="204" customWidth="1"/>
    <col min="3875" max="3875" width="11.85546875" style="204" customWidth="1"/>
    <col min="3876" max="3876" width="10.7109375" style="204" customWidth="1"/>
    <col min="3877" max="3877" width="12.7109375" style="204" customWidth="1"/>
    <col min="3878" max="3879" width="10.7109375" style="204" customWidth="1"/>
    <col min="3880" max="3880" width="10.85546875" style="204" customWidth="1"/>
    <col min="3881" max="3881" width="2" style="204" customWidth="1"/>
    <col min="3882" max="3898" width="10.85546875" style="204" customWidth="1"/>
    <col min="3899" max="3904" width="12.5703125" style="204" customWidth="1"/>
    <col min="3905" max="3958" width="0" style="204" hidden="1" customWidth="1"/>
    <col min="3959" max="4096" width="11.42578125" style="204"/>
    <col min="4097" max="4097" width="29" style="204" customWidth="1"/>
    <col min="4098" max="4098" width="23.28515625" style="204" bestFit="1" customWidth="1"/>
    <col min="4099" max="4099" width="11.28515625" style="204" customWidth="1"/>
    <col min="4100" max="4100" width="9.85546875" style="204" customWidth="1"/>
    <col min="4101" max="4102" width="10.140625" style="204" customWidth="1"/>
    <col min="4103" max="4103" width="10.42578125" style="204" customWidth="1"/>
    <col min="4104" max="4104" width="9.42578125" style="204" customWidth="1"/>
    <col min="4105" max="4105" width="10.7109375" style="204" customWidth="1"/>
    <col min="4106" max="4108" width="8.7109375" style="204" customWidth="1"/>
    <col min="4109" max="4109" width="8.85546875" style="204" customWidth="1"/>
    <col min="4110" max="4117" width="8.7109375" style="204" customWidth="1"/>
    <col min="4118" max="4118" width="11.85546875" style="204" customWidth="1"/>
    <col min="4119" max="4119" width="12.5703125" style="204" customWidth="1"/>
    <col min="4120" max="4120" width="12.7109375" style="204" customWidth="1"/>
    <col min="4121" max="4121" width="9.28515625" style="204" customWidth="1"/>
    <col min="4122" max="4122" width="12.28515625" style="204" customWidth="1"/>
    <col min="4123" max="4123" width="9.7109375" style="204" customWidth="1"/>
    <col min="4124" max="4124" width="8.7109375" style="204" customWidth="1"/>
    <col min="4125" max="4125" width="13.140625" style="204" customWidth="1"/>
    <col min="4126" max="4126" width="12.85546875" style="204" customWidth="1"/>
    <col min="4127" max="4127" width="10.85546875" style="204" customWidth="1"/>
    <col min="4128" max="4129" width="11.5703125" style="204" customWidth="1"/>
    <col min="4130" max="4130" width="11.7109375" style="204" customWidth="1"/>
    <col min="4131" max="4131" width="11.85546875" style="204" customWidth="1"/>
    <col min="4132" max="4132" width="10.7109375" style="204" customWidth="1"/>
    <col min="4133" max="4133" width="12.7109375" style="204" customWidth="1"/>
    <col min="4134" max="4135" width="10.7109375" style="204" customWidth="1"/>
    <col min="4136" max="4136" width="10.85546875" style="204" customWidth="1"/>
    <col min="4137" max="4137" width="2" style="204" customWidth="1"/>
    <col min="4138" max="4154" width="10.85546875" style="204" customWidth="1"/>
    <col min="4155" max="4160" width="12.5703125" style="204" customWidth="1"/>
    <col min="4161" max="4214" width="0" style="204" hidden="1" customWidth="1"/>
    <col min="4215" max="4352" width="11.42578125" style="204"/>
    <col min="4353" max="4353" width="29" style="204" customWidth="1"/>
    <col min="4354" max="4354" width="23.28515625" style="204" bestFit="1" customWidth="1"/>
    <col min="4355" max="4355" width="11.28515625" style="204" customWidth="1"/>
    <col min="4356" max="4356" width="9.85546875" style="204" customWidth="1"/>
    <col min="4357" max="4358" width="10.140625" style="204" customWidth="1"/>
    <col min="4359" max="4359" width="10.42578125" style="204" customWidth="1"/>
    <col min="4360" max="4360" width="9.42578125" style="204" customWidth="1"/>
    <col min="4361" max="4361" width="10.7109375" style="204" customWidth="1"/>
    <col min="4362" max="4364" width="8.7109375" style="204" customWidth="1"/>
    <col min="4365" max="4365" width="8.85546875" style="204" customWidth="1"/>
    <col min="4366" max="4373" width="8.7109375" style="204" customWidth="1"/>
    <col min="4374" max="4374" width="11.85546875" style="204" customWidth="1"/>
    <col min="4375" max="4375" width="12.5703125" style="204" customWidth="1"/>
    <col min="4376" max="4376" width="12.7109375" style="204" customWidth="1"/>
    <col min="4377" max="4377" width="9.28515625" style="204" customWidth="1"/>
    <col min="4378" max="4378" width="12.28515625" style="204" customWidth="1"/>
    <col min="4379" max="4379" width="9.7109375" style="204" customWidth="1"/>
    <col min="4380" max="4380" width="8.7109375" style="204" customWidth="1"/>
    <col min="4381" max="4381" width="13.140625" style="204" customWidth="1"/>
    <col min="4382" max="4382" width="12.85546875" style="204" customWidth="1"/>
    <col min="4383" max="4383" width="10.85546875" style="204" customWidth="1"/>
    <col min="4384" max="4385" width="11.5703125" style="204" customWidth="1"/>
    <col min="4386" max="4386" width="11.7109375" style="204" customWidth="1"/>
    <col min="4387" max="4387" width="11.85546875" style="204" customWidth="1"/>
    <col min="4388" max="4388" width="10.7109375" style="204" customWidth="1"/>
    <col min="4389" max="4389" width="12.7109375" style="204" customWidth="1"/>
    <col min="4390" max="4391" width="10.7109375" style="204" customWidth="1"/>
    <col min="4392" max="4392" width="10.85546875" style="204" customWidth="1"/>
    <col min="4393" max="4393" width="2" style="204" customWidth="1"/>
    <col min="4394" max="4410" width="10.85546875" style="204" customWidth="1"/>
    <col min="4411" max="4416" width="12.5703125" style="204" customWidth="1"/>
    <col min="4417" max="4470" width="0" style="204" hidden="1" customWidth="1"/>
    <col min="4471" max="4608" width="11.42578125" style="204"/>
    <col min="4609" max="4609" width="29" style="204" customWidth="1"/>
    <col min="4610" max="4610" width="23.28515625" style="204" bestFit="1" customWidth="1"/>
    <col min="4611" max="4611" width="11.28515625" style="204" customWidth="1"/>
    <col min="4612" max="4612" width="9.85546875" style="204" customWidth="1"/>
    <col min="4613" max="4614" width="10.140625" style="204" customWidth="1"/>
    <col min="4615" max="4615" width="10.42578125" style="204" customWidth="1"/>
    <col min="4616" max="4616" width="9.42578125" style="204" customWidth="1"/>
    <col min="4617" max="4617" width="10.7109375" style="204" customWidth="1"/>
    <col min="4618" max="4620" width="8.7109375" style="204" customWidth="1"/>
    <col min="4621" max="4621" width="8.85546875" style="204" customWidth="1"/>
    <col min="4622" max="4629" width="8.7109375" style="204" customWidth="1"/>
    <col min="4630" max="4630" width="11.85546875" style="204" customWidth="1"/>
    <col min="4631" max="4631" width="12.5703125" style="204" customWidth="1"/>
    <col min="4632" max="4632" width="12.7109375" style="204" customWidth="1"/>
    <col min="4633" max="4633" width="9.28515625" style="204" customWidth="1"/>
    <col min="4634" max="4634" width="12.28515625" style="204" customWidth="1"/>
    <col min="4635" max="4635" width="9.7109375" style="204" customWidth="1"/>
    <col min="4636" max="4636" width="8.7109375" style="204" customWidth="1"/>
    <col min="4637" max="4637" width="13.140625" style="204" customWidth="1"/>
    <col min="4638" max="4638" width="12.85546875" style="204" customWidth="1"/>
    <col min="4639" max="4639" width="10.85546875" style="204" customWidth="1"/>
    <col min="4640" max="4641" width="11.5703125" style="204" customWidth="1"/>
    <col min="4642" max="4642" width="11.7109375" style="204" customWidth="1"/>
    <col min="4643" max="4643" width="11.85546875" style="204" customWidth="1"/>
    <col min="4644" max="4644" width="10.7109375" style="204" customWidth="1"/>
    <col min="4645" max="4645" width="12.7109375" style="204" customWidth="1"/>
    <col min="4646" max="4647" width="10.7109375" style="204" customWidth="1"/>
    <col min="4648" max="4648" width="10.85546875" style="204" customWidth="1"/>
    <col min="4649" max="4649" width="2" style="204" customWidth="1"/>
    <col min="4650" max="4666" width="10.85546875" style="204" customWidth="1"/>
    <col min="4667" max="4672" width="12.5703125" style="204" customWidth="1"/>
    <col min="4673" max="4726" width="0" style="204" hidden="1" customWidth="1"/>
    <col min="4727" max="4864" width="11.42578125" style="204"/>
    <col min="4865" max="4865" width="29" style="204" customWidth="1"/>
    <col min="4866" max="4866" width="23.28515625" style="204" bestFit="1" customWidth="1"/>
    <col min="4867" max="4867" width="11.28515625" style="204" customWidth="1"/>
    <col min="4868" max="4868" width="9.85546875" style="204" customWidth="1"/>
    <col min="4869" max="4870" width="10.140625" style="204" customWidth="1"/>
    <col min="4871" max="4871" width="10.42578125" style="204" customWidth="1"/>
    <col min="4872" max="4872" width="9.42578125" style="204" customWidth="1"/>
    <col min="4873" max="4873" width="10.7109375" style="204" customWidth="1"/>
    <col min="4874" max="4876" width="8.7109375" style="204" customWidth="1"/>
    <col min="4877" max="4877" width="8.85546875" style="204" customWidth="1"/>
    <col min="4878" max="4885" width="8.7109375" style="204" customWidth="1"/>
    <col min="4886" max="4886" width="11.85546875" style="204" customWidth="1"/>
    <col min="4887" max="4887" width="12.5703125" style="204" customWidth="1"/>
    <col min="4888" max="4888" width="12.7109375" style="204" customWidth="1"/>
    <col min="4889" max="4889" width="9.28515625" style="204" customWidth="1"/>
    <col min="4890" max="4890" width="12.28515625" style="204" customWidth="1"/>
    <col min="4891" max="4891" width="9.7109375" style="204" customWidth="1"/>
    <col min="4892" max="4892" width="8.7109375" style="204" customWidth="1"/>
    <col min="4893" max="4893" width="13.140625" style="204" customWidth="1"/>
    <col min="4894" max="4894" width="12.85546875" style="204" customWidth="1"/>
    <col min="4895" max="4895" width="10.85546875" style="204" customWidth="1"/>
    <col min="4896" max="4897" width="11.5703125" style="204" customWidth="1"/>
    <col min="4898" max="4898" width="11.7109375" style="204" customWidth="1"/>
    <col min="4899" max="4899" width="11.85546875" style="204" customWidth="1"/>
    <col min="4900" max="4900" width="10.7109375" style="204" customWidth="1"/>
    <col min="4901" max="4901" width="12.7109375" style="204" customWidth="1"/>
    <col min="4902" max="4903" width="10.7109375" style="204" customWidth="1"/>
    <col min="4904" max="4904" width="10.85546875" style="204" customWidth="1"/>
    <col min="4905" max="4905" width="2" style="204" customWidth="1"/>
    <col min="4906" max="4922" width="10.85546875" style="204" customWidth="1"/>
    <col min="4923" max="4928" width="12.5703125" style="204" customWidth="1"/>
    <col min="4929" max="4982" width="0" style="204" hidden="1" customWidth="1"/>
    <col min="4983" max="5120" width="11.42578125" style="204"/>
    <col min="5121" max="5121" width="29" style="204" customWidth="1"/>
    <col min="5122" max="5122" width="23.28515625" style="204" bestFit="1" customWidth="1"/>
    <col min="5123" max="5123" width="11.28515625" style="204" customWidth="1"/>
    <col min="5124" max="5124" width="9.85546875" style="204" customWidth="1"/>
    <col min="5125" max="5126" width="10.140625" style="204" customWidth="1"/>
    <col min="5127" max="5127" width="10.42578125" style="204" customWidth="1"/>
    <col min="5128" max="5128" width="9.42578125" style="204" customWidth="1"/>
    <col min="5129" max="5129" width="10.7109375" style="204" customWidth="1"/>
    <col min="5130" max="5132" width="8.7109375" style="204" customWidth="1"/>
    <col min="5133" max="5133" width="8.85546875" style="204" customWidth="1"/>
    <col min="5134" max="5141" width="8.7109375" style="204" customWidth="1"/>
    <col min="5142" max="5142" width="11.85546875" style="204" customWidth="1"/>
    <col min="5143" max="5143" width="12.5703125" style="204" customWidth="1"/>
    <col min="5144" max="5144" width="12.7109375" style="204" customWidth="1"/>
    <col min="5145" max="5145" width="9.28515625" style="204" customWidth="1"/>
    <col min="5146" max="5146" width="12.28515625" style="204" customWidth="1"/>
    <col min="5147" max="5147" width="9.7109375" style="204" customWidth="1"/>
    <col min="5148" max="5148" width="8.7109375" style="204" customWidth="1"/>
    <col min="5149" max="5149" width="13.140625" style="204" customWidth="1"/>
    <col min="5150" max="5150" width="12.85546875" style="204" customWidth="1"/>
    <col min="5151" max="5151" width="10.85546875" style="204" customWidth="1"/>
    <col min="5152" max="5153" width="11.5703125" style="204" customWidth="1"/>
    <col min="5154" max="5154" width="11.7109375" style="204" customWidth="1"/>
    <col min="5155" max="5155" width="11.85546875" style="204" customWidth="1"/>
    <col min="5156" max="5156" width="10.7109375" style="204" customWidth="1"/>
    <col min="5157" max="5157" width="12.7109375" style="204" customWidth="1"/>
    <col min="5158" max="5159" width="10.7109375" style="204" customWidth="1"/>
    <col min="5160" max="5160" width="10.85546875" style="204" customWidth="1"/>
    <col min="5161" max="5161" width="2" style="204" customWidth="1"/>
    <col min="5162" max="5178" width="10.85546875" style="204" customWidth="1"/>
    <col min="5179" max="5184" width="12.5703125" style="204" customWidth="1"/>
    <col min="5185" max="5238" width="0" style="204" hidden="1" customWidth="1"/>
    <col min="5239" max="5376" width="11.42578125" style="204"/>
    <col min="5377" max="5377" width="29" style="204" customWidth="1"/>
    <col min="5378" max="5378" width="23.28515625" style="204" bestFit="1" customWidth="1"/>
    <col min="5379" max="5379" width="11.28515625" style="204" customWidth="1"/>
    <col min="5380" max="5380" width="9.85546875" style="204" customWidth="1"/>
    <col min="5381" max="5382" width="10.140625" style="204" customWidth="1"/>
    <col min="5383" max="5383" width="10.42578125" style="204" customWidth="1"/>
    <col min="5384" max="5384" width="9.42578125" style="204" customWidth="1"/>
    <col min="5385" max="5385" width="10.7109375" style="204" customWidth="1"/>
    <col min="5386" max="5388" width="8.7109375" style="204" customWidth="1"/>
    <col min="5389" max="5389" width="8.85546875" style="204" customWidth="1"/>
    <col min="5390" max="5397" width="8.7109375" style="204" customWidth="1"/>
    <col min="5398" max="5398" width="11.85546875" style="204" customWidth="1"/>
    <col min="5399" max="5399" width="12.5703125" style="204" customWidth="1"/>
    <col min="5400" max="5400" width="12.7109375" style="204" customWidth="1"/>
    <col min="5401" max="5401" width="9.28515625" style="204" customWidth="1"/>
    <col min="5402" max="5402" width="12.28515625" style="204" customWidth="1"/>
    <col min="5403" max="5403" width="9.7109375" style="204" customWidth="1"/>
    <col min="5404" max="5404" width="8.7109375" style="204" customWidth="1"/>
    <col min="5405" max="5405" width="13.140625" style="204" customWidth="1"/>
    <col min="5406" max="5406" width="12.85546875" style="204" customWidth="1"/>
    <col min="5407" max="5407" width="10.85546875" style="204" customWidth="1"/>
    <col min="5408" max="5409" width="11.5703125" style="204" customWidth="1"/>
    <col min="5410" max="5410" width="11.7109375" style="204" customWidth="1"/>
    <col min="5411" max="5411" width="11.85546875" style="204" customWidth="1"/>
    <col min="5412" max="5412" width="10.7109375" style="204" customWidth="1"/>
    <col min="5413" max="5413" width="12.7109375" style="204" customWidth="1"/>
    <col min="5414" max="5415" width="10.7109375" style="204" customWidth="1"/>
    <col min="5416" max="5416" width="10.85546875" style="204" customWidth="1"/>
    <col min="5417" max="5417" width="2" style="204" customWidth="1"/>
    <col min="5418" max="5434" width="10.85546875" style="204" customWidth="1"/>
    <col min="5435" max="5440" width="12.5703125" style="204" customWidth="1"/>
    <col min="5441" max="5494" width="0" style="204" hidden="1" customWidth="1"/>
    <col min="5495" max="5632" width="11.42578125" style="204"/>
    <col min="5633" max="5633" width="29" style="204" customWidth="1"/>
    <col min="5634" max="5634" width="23.28515625" style="204" bestFit="1" customWidth="1"/>
    <col min="5635" max="5635" width="11.28515625" style="204" customWidth="1"/>
    <col min="5636" max="5636" width="9.85546875" style="204" customWidth="1"/>
    <col min="5637" max="5638" width="10.140625" style="204" customWidth="1"/>
    <col min="5639" max="5639" width="10.42578125" style="204" customWidth="1"/>
    <col min="5640" max="5640" width="9.42578125" style="204" customWidth="1"/>
    <col min="5641" max="5641" width="10.7109375" style="204" customWidth="1"/>
    <col min="5642" max="5644" width="8.7109375" style="204" customWidth="1"/>
    <col min="5645" max="5645" width="8.85546875" style="204" customWidth="1"/>
    <col min="5646" max="5653" width="8.7109375" style="204" customWidth="1"/>
    <col min="5654" max="5654" width="11.85546875" style="204" customWidth="1"/>
    <col min="5655" max="5655" width="12.5703125" style="204" customWidth="1"/>
    <col min="5656" max="5656" width="12.7109375" style="204" customWidth="1"/>
    <col min="5657" max="5657" width="9.28515625" style="204" customWidth="1"/>
    <col min="5658" max="5658" width="12.28515625" style="204" customWidth="1"/>
    <col min="5659" max="5659" width="9.7109375" style="204" customWidth="1"/>
    <col min="5660" max="5660" width="8.7109375" style="204" customWidth="1"/>
    <col min="5661" max="5661" width="13.140625" style="204" customWidth="1"/>
    <col min="5662" max="5662" width="12.85546875" style="204" customWidth="1"/>
    <col min="5663" max="5663" width="10.85546875" style="204" customWidth="1"/>
    <col min="5664" max="5665" width="11.5703125" style="204" customWidth="1"/>
    <col min="5666" max="5666" width="11.7109375" style="204" customWidth="1"/>
    <col min="5667" max="5667" width="11.85546875" style="204" customWidth="1"/>
    <col min="5668" max="5668" width="10.7109375" style="204" customWidth="1"/>
    <col min="5669" max="5669" width="12.7109375" style="204" customWidth="1"/>
    <col min="5670" max="5671" width="10.7109375" style="204" customWidth="1"/>
    <col min="5672" max="5672" width="10.85546875" style="204" customWidth="1"/>
    <col min="5673" max="5673" width="2" style="204" customWidth="1"/>
    <col min="5674" max="5690" width="10.85546875" style="204" customWidth="1"/>
    <col min="5691" max="5696" width="12.5703125" style="204" customWidth="1"/>
    <col min="5697" max="5750" width="0" style="204" hidden="1" customWidth="1"/>
    <col min="5751" max="5888" width="11.42578125" style="204"/>
    <col min="5889" max="5889" width="29" style="204" customWidth="1"/>
    <col min="5890" max="5890" width="23.28515625" style="204" bestFit="1" customWidth="1"/>
    <col min="5891" max="5891" width="11.28515625" style="204" customWidth="1"/>
    <col min="5892" max="5892" width="9.85546875" style="204" customWidth="1"/>
    <col min="5893" max="5894" width="10.140625" style="204" customWidth="1"/>
    <col min="5895" max="5895" width="10.42578125" style="204" customWidth="1"/>
    <col min="5896" max="5896" width="9.42578125" style="204" customWidth="1"/>
    <col min="5897" max="5897" width="10.7109375" style="204" customWidth="1"/>
    <col min="5898" max="5900" width="8.7109375" style="204" customWidth="1"/>
    <col min="5901" max="5901" width="8.85546875" style="204" customWidth="1"/>
    <col min="5902" max="5909" width="8.7109375" style="204" customWidth="1"/>
    <col min="5910" max="5910" width="11.85546875" style="204" customWidth="1"/>
    <col min="5911" max="5911" width="12.5703125" style="204" customWidth="1"/>
    <col min="5912" max="5912" width="12.7109375" style="204" customWidth="1"/>
    <col min="5913" max="5913" width="9.28515625" style="204" customWidth="1"/>
    <col min="5914" max="5914" width="12.28515625" style="204" customWidth="1"/>
    <col min="5915" max="5915" width="9.7109375" style="204" customWidth="1"/>
    <col min="5916" max="5916" width="8.7109375" style="204" customWidth="1"/>
    <col min="5917" max="5917" width="13.140625" style="204" customWidth="1"/>
    <col min="5918" max="5918" width="12.85546875" style="204" customWidth="1"/>
    <col min="5919" max="5919" width="10.85546875" style="204" customWidth="1"/>
    <col min="5920" max="5921" width="11.5703125" style="204" customWidth="1"/>
    <col min="5922" max="5922" width="11.7109375" style="204" customWidth="1"/>
    <col min="5923" max="5923" width="11.85546875" style="204" customWidth="1"/>
    <col min="5924" max="5924" width="10.7109375" style="204" customWidth="1"/>
    <col min="5925" max="5925" width="12.7109375" style="204" customWidth="1"/>
    <col min="5926" max="5927" width="10.7109375" style="204" customWidth="1"/>
    <col min="5928" max="5928" width="10.85546875" style="204" customWidth="1"/>
    <col min="5929" max="5929" width="2" style="204" customWidth="1"/>
    <col min="5930" max="5946" width="10.85546875" style="204" customWidth="1"/>
    <col min="5947" max="5952" width="12.5703125" style="204" customWidth="1"/>
    <col min="5953" max="6006" width="0" style="204" hidden="1" customWidth="1"/>
    <col min="6007" max="6144" width="11.42578125" style="204"/>
    <col min="6145" max="6145" width="29" style="204" customWidth="1"/>
    <col min="6146" max="6146" width="23.28515625" style="204" bestFit="1" customWidth="1"/>
    <col min="6147" max="6147" width="11.28515625" style="204" customWidth="1"/>
    <col min="6148" max="6148" width="9.85546875" style="204" customWidth="1"/>
    <col min="6149" max="6150" width="10.140625" style="204" customWidth="1"/>
    <col min="6151" max="6151" width="10.42578125" style="204" customWidth="1"/>
    <col min="6152" max="6152" width="9.42578125" style="204" customWidth="1"/>
    <col min="6153" max="6153" width="10.7109375" style="204" customWidth="1"/>
    <col min="6154" max="6156" width="8.7109375" style="204" customWidth="1"/>
    <col min="6157" max="6157" width="8.85546875" style="204" customWidth="1"/>
    <col min="6158" max="6165" width="8.7109375" style="204" customWidth="1"/>
    <col min="6166" max="6166" width="11.85546875" style="204" customWidth="1"/>
    <col min="6167" max="6167" width="12.5703125" style="204" customWidth="1"/>
    <col min="6168" max="6168" width="12.7109375" style="204" customWidth="1"/>
    <col min="6169" max="6169" width="9.28515625" style="204" customWidth="1"/>
    <col min="6170" max="6170" width="12.28515625" style="204" customWidth="1"/>
    <col min="6171" max="6171" width="9.7109375" style="204" customWidth="1"/>
    <col min="6172" max="6172" width="8.7109375" style="204" customWidth="1"/>
    <col min="6173" max="6173" width="13.140625" style="204" customWidth="1"/>
    <col min="6174" max="6174" width="12.85546875" style="204" customWidth="1"/>
    <col min="6175" max="6175" width="10.85546875" style="204" customWidth="1"/>
    <col min="6176" max="6177" width="11.5703125" style="204" customWidth="1"/>
    <col min="6178" max="6178" width="11.7109375" style="204" customWidth="1"/>
    <col min="6179" max="6179" width="11.85546875" style="204" customWidth="1"/>
    <col min="6180" max="6180" width="10.7109375" style="204" customWidth="1"/>
    <col min="6181" max="6181" width="12.7109375" style="204" customWidth="1"/>
    <col min="6182" max="6183" width="10.7109375" style="204" customWidth="1"/>
    <col min="6184" max="6184" width="10.85546875" style="204" customWidth="1"/>
    <col min="6185" max="6185" width="2" style="204" customWidth="1"/>
    <col min="6186" max="6202" width="10.85546875" style="204" customWidth="1"/>
    <col min="6203" max="6208" width="12.5703125" style="204" customWidth="1"/>
    <col min="6209" max="6262" width="0" style="204" hidden="1" customWidth="1"/>
    <col min="6263" max="6400" width="11.42578125" style="204"/>
    <col min="6401" max="6401" width="29" style="204" customWidth="1"/>
    <col min="6402" max="6402" width="23.28515625" style="204" bestFit="1" customWidth="1"/>
    <col min="6403" max="6403" width="11.28515625" style="204" customWidth="1"/>
    <col min="6404" max="6404" width="9.85546875" style="204" customWidth="1"/>
    <col min="6405" max="6406" width="10.140625" style="204" customWidth="1"/>
    <col min="6407" max="6407" width="10.42578125" style="204" customWidth="1"/>
    <col min="6408" max="6408" width="9.42578125" style="204" customWidth="1"/>
    <col min="6409" max="6409" width="10.7109375" style="204" customWidth="1"/>
    <col min="6410" max="6412" width="8.7109375" style="204" customWidth="1"/>
    <col min="6413" max="6413" width="8.85546875" style="204" customWidth="1"/>
    <col min="6414" max="6421" width="8.7109375" style="204" customWidth="1"/>
    <col min="6422" max="6422" width="11.85546875" style="204" customWidth="1"/>
    <col min="6423" max="6423" width="12.5703125" style="204" customWidth="1"/>
    <col min="6424" max="6424" width="12.7109375" style="204" customWidth="1"/>
    <col min="6425" max="6425" width="9.28515625" style="204" customWidth="1"/>
    <col min="6426" max="6426" width="12.28515625" style="204" customWidth="1"/>
    <col min="6427" max="6427" width="9.7109375" style="204" customWidth="1"/>
    <col min="6428" max="6428" width="8.7109375" style="204" customWidth="1"/>
    <col min="6429" max="6429" width="13.140625" style="204" customWidth="1"/>
    <col min="6430" max="6430" width="12.85546875" style="204" customWidth="1"/>
    <col min="6431" max="6431" width="10.85546875" style="204" customWidth="1"/>
    <col min="6432" max="6433" width="11.5703125" style="204" customWidth="1"/>
    <col min="6434" max="6434" width="11.7109375" style="204" customWidth="1"/>
    <col min="6435" max="6435" width="11.85546875" style="204" customWidth="1"/>
    <col min="6436" max="6436" width="10.7109375" style="204" customWidth="1"/>
    <col min="6437" max="6437" width="12.7109375" style="204" customWidth="1"/>
    <col min="6438" max="6439" width="10.7109375" style="204" customWidth="1"/>
    <col min="6440" max="6440" width="10.85546875" style="204" customWidth="1"/>
    <col min="6441" max="6441" width="2" style="204" customWidth="1"/>
    <col min="6442" max="6458" width="10.85546875" style="204" customWidth="1"/>
    <col min="6459" max="6464" width="12.5703125" style="204" customWidth="1"/>
    <col min="6465" max="6518" width="0" style="204" hidden="1" customWidth="1"/>
    <col min="6519" max="6656" width="11.42578125" style="204"/>
    <col min="6657" max="6657" width="29" style="204" customWidth="1"/>
    <col min="6658" max="6658" width="23.28515625" style="204" bestFit="1" customWidth="1"/>
    <col min="6659" max="6659" width="11.28515625" style="204" customWidth="1"/>
    <col min="6660" max="6660" width="9.85546875" style="204" customWidth="1"/>
    <col min="6661" max="6662" width="10.140625" style="204" customWidth="1"/>
    <col min="6663" max="6663" width="10.42578125" style="204" customWidth="1"/>
    <col min="6664" max="6664" width="9.42578125" style="204" customWidth="1"/>
    <col min="6665" max="6665" width="10.7109375" style="204" customWidth="1"/>
    <col min="6666" max="6668" width="8.7109375" style="204" customWidth="1"/>
    <col min="6669" max="6669" width="8.85546875" style="204" customWidth="1"/>
    <col min="6670" max="6677" width="8.7109375" style="204" customWidth="1"/>
    <col min="6678" max="6678" width="11.85546875" style="204" customWidth="1"/>
    <col min="6679" max="6679" width="12.5703125" style="204" customWidth="1"/>
    <col min="6680" max="6680" width="12.7109375" style="204" customWidth="1"/>
    <col min="6681" max="6681" width="9.28515625" style="204" customWidth="1"/>
    <col min="6682" max="6682" width="12.28515625" style="204" customWidth="1"/>
    <col min="6683" max="6683" width="9.7109375" style="204" customWidth="1"/>
    <col min="6684" max="6684" width="8.7109375" style="204" customWidth="1"/>
    <col min="6685" max="6685" width="13.140625" style="204" customWidth="1"/>
    <col min="6686" max="6686" width="12.85546875" style="204" customWidth="1"/>
    <col min="6687" max="6687" width="10.85546875" style="204" customWidth="1"/>
    <col min="6688" max="6689" width="11.5703125" style="204" customWidth="1"/>
    <col min="6690" max="6690" width="11.7109375" style="204" customWidth="1"/>
    <col min="6691" max="6691" width="11.85546875" style="204" customWidth="1"/>
    <col min="6692" max="6692" width="10.7109375" style="204" customWidth="1"/>
    <col min="6693" max="6693" width="12.7109375" style="204" customWidth="1"/>
    <col min="6694" max="6695" width="10.7109375" style="204" customWidth="1"/>
    <col min="6696" max="6696" width="10.85546875" style="204" customWidth="1"/>
    <col min="6697" max="6697" width="2" style="204" customWidth="1"/>
    <col min="6698" max="6714" width="10.85546875" style="204" customWidth="1"/>
    <col min="6715" max="6720" width="12.5703125" style="204" customWidth="1"/>
    <col min="6721" max="6774" width="0" style="204" hidden="1" customWidth="1"/>
    <col min="6775" max="6912" width="11.42578125" style="204"/>
    <col min="6913" max="6913" width="29" style="204" customWidth="1"/>
    <col min="6914" max="6914" width="23.28515625" style="204" bestFit="1" customWidth="1"/>
    <col min="6915" max="6915" width="11.28515625" style="204" customWidth="1"/>
    <col min="6916" max="6916" width="9.85546875" style="204" customWidth="1"/>
    <col min="6917" max="6918" width="10.140625" style="204" customWidth="1"/>
    <col min="6919" max="6919" width="10.42578125" style="204" customWidth="1"/>
    <col min="6920" max="6920" width="9.42578125" style="204" customWidth="1"/>
    <col min="6921" max="6921" width="10.7109375" style="204" customWidth="1"/>
    <col min="6922" max="6924" width="8.7109375" style="204" customWidth="1"/>
    <col min="6925" max="6925" width="8.85546875" style="204" customWidth="1"/>
    <col min="6926" max="6933" width="8.7109375" style="204" customWidth="1"/>
    <col min="6934" max="6934" width="11.85546875" style="204" customWidth="1"/>
    <col min="6935" max="6935" width="12.5703125" style="204" customWidth="1"/>
    <col min="6936" max="6936" width="12.7109375" style="204" customWidth="1"/>
    <col min="6937" max="6937" width="9.28515625" style="204" customWidth="1"/>
    <col min="6938" max="6938" width="12.28515625" style="204" customWidth="1"/>
    <col min="6939" max="6939" width="9.7109375" style="204" customWidth="1"/>
    <col min="6940" max="6940" width="8.7109375" style="204" customWidth="1"/>
    <col min="6941" max="6941" width="13.140625" style="204" customWidth="1"/>
    <col min="6942" max="6942" width="12.85546875" style="204" customWidth="1"/>
    <col min="6943" max="6943" width="10.85546875" style="204" customWidth="1"/>
    <col min="6944" max="6945" width="11.5703125" style="204" customWidth="1"/>
    <col min="6946" max="6946" width="11.7109375" style="204" customWidth="1"/>
    <col min="6947" max="6947" width="11.85546875" style="204" customWidth="1"/>
    <col min="6948" max="6948" width="10.7109375" style="204" customWidth="1"/>
    <col min="6949" max="6949" width="12.7109375" style="204" customWidth="1"/>
    <col min="6950" max="6951" width="10.7109375" style="204" customWidth="1"/>
    <col min="6952" max="6952" width="10.85546875" style="204" customWidth="1"/>
    <col min="6953" max="6953" width="2" style="204" customWidth="1"/>
    <col min="6954" max="6970" width="10.85546875" style="204" customWidth="1"/>
    <col min="6971" max="6976" width="12.5703125" style="204" customWidth="1"/>
    <col min="6977" max="7030" width="0" style="204" hidden="1" customWidth="1"/>
    <col min="7031" max="7168" width="11.42578125" style="204"/>
    <col min="7169" max="7169" width="29" style="204" customWidth="1"/>
    <col min="7170" max="7170" width="23.28515625" style="204" bestFit="1" customWidth="1"/>
    <col min="7171" max="7171" width="11.28515625" style="204" customWidth="1"/>
    <col min="7172" max="7172" width="9.85546875" style="204" customWidth="1"/>
    <col min="7173" max="7174" width="10.140625" style="204" customWidth="1"/>
    <col min="7175" max="7175" width="10.42578125" style="204" customWidth="1"/>
    <col min="7176" max="7176" width="9.42578125" style="204" customWidth="1"/>
    <col min="7177" max="7177" width="10.7109375" style="204" customWidth="1"/>
    <col min="7178" max="7180" width="8.7109375" style="204" customWidth="1"/>
    <col min="7181" max="7181" width="8.85546875" style="204" customWidth="1"/>
    <col min="7182" max="7189" width="8.7109375" style="204" customWidth="1"/>
    <col min="7190" max="7190" width="11.85546875" style="204" customWidth="1"/>
    <col min="7191" max="7191" width="12.5703125" style="204" customWidth="1"/>
    <col min="7192" max="7192" width="12.7109375" style="204" customWidth="1"/>
    <col min="7193" max="7193" width="9.28515625" style="204" customWidth="1"/>
    <col min="7194" max="7194" width="12.28515625" style="204" customWidth="1"/>
    <col min="7195" max="7195" width="9.7109375" style="204" customWidth="1"/>
    <col min="7196" max="7196" width="8.7109375" style="204" customWidth="1"/>
    <col min="7197" max="7197" width="13.140625" style="204" customWidth="1"/>
    <col min="7198" max="7198" width="12.85546875" style="204" customWidth="1"/>
    <col min="7199" max="7199" width="10.85546875" style="204" customWidth="1"/>
    <col min="7200" max="7201" width="11.5703125" style="204" customWidth="1"/>
    <col min="7202" max="7202" width="11.7109375" style="204" customWidth="1"/>
    <col min="7203" max="7203" width="11.85546875" style="204" customWidth="1"/>
    <col min="7204" max="7204" width="10.7109375" style="204" customWidth="1"/>
    <col min="7205" max="7205" width="12.7109375" style="204" customWidth="1"/>
    <col min="7206" max="7207" width="10.7109375" style="204" customWidth="1"/>
    <col min="7208" max="7208" width="10.85546875" style="204" customWidth="1"/>
    <col min="7209" max="7209" width="2" style="204" customWidth="1"/>
    <col min="7210" max="7226" width="10.85546875" style="204" customWidth="1"/>
    <col min="7227" max="7232" width="12.5703125" style="204" customWidth="1"/>
    <col min="7233" max="7286" width="0" style="204" hidden="1" customWidth="1"/>
    <col min="7287" max="7424" width="11.42578125" style="204"/>
    <col min="7425" max="7425" width="29" style="204" customWidth="1"/>
    <col min="7426" max="7426" width="23.28515625" style="204" bestFit="1" customWidth="1"/>
    <col min="7427" max="7427" width="11.28515625" style="204" customWidth="1"/>
    <col min="7428" max="7428" width="9.85546875" style="204" customWidth="1"/>
    <col min="7429" max="7430" width="10.140625" style="204" customWidth="1"/>
    <col min="7431" max="7431" width="10.42578125" style="204" customWidth="1"/>
    <col min="7432" max="7432" width="9.42578125" style="204" customWidth="1"/>
    <col min="7433" max="7433" width="10.7109375" style="204" customWidth="1"/>
    <col min="7434" max="7436" width="8.7109375" style="204" customWidth="1"/>
    <col min="7437" max="7437" width="8.85546875" style="204" customWidth="1"/>
    <col min="7438" max="7445" width="8.7109375" style="204" customWidth="1"/>
    <col min="7446" max="7446" width="11.85546875" style="204" customWidth="1"/>
    <col min="7447" max="7447" width="12.5703125" style="204" customWidth="1"/>
    <col min="7448" max="7448" width="12.7109375" style="204" customWidth="1"/>
    <col min="7449" max="7449" width="9.28515625" style="204" customWidth="1"/>
    <col min="7450" max="7450" width="12.28515625" style="204" customWidth="1"/>
    <col min="7451" max="7451" width="9.7109375" style="204" customWidth="1"/>
    <col min="7452" max="7452" width="8.7109375" style="204" customWidth="1"/>
    <col min="7453" max="7453" width="13.140625" style="204" customWidth="1"/>
    <col min="7454" max="7454" width="12.85546875" style="204" customWidth="1"/>
    <col min="7455" max="7455" width="10.85546875" style="204" customWidth="1"/>
    <col min="7456" max="7457" width="11.5703125" style="204" customWidth="1"/>
    <col min="7458" max="7458" width="11.7109375" style="204" customWidth="1"/>
    <col min="7459" max="7459" width="11.85546875" style="204" customWidth="1"/>
    <col min="7460" max="7460" width="10.7109375" style="204" customWidth="1"/>
    <col min="7461" max="7461" width="12.7109375" style="204" customWidth="1"/>
    <col min="7462" max="7463" width="10.7109375" style="204" customWidth="1"/>
    <col min="7464" max="7464" width="10.85546875" style="204" customWidth="1"/>
    <col min="7465" max="7465" width="2" style="204" customWidth="1"/>
    <col min="7466" max="7482" width="10.85546875" style="204" customWidth="1"/>
    <col min="7483" max="7488" width="12.5703125" style="204" customWidth="1"/>
    <col min="7489" max="7542" width="0" style="204" hidden="1" customWidth="1"/>
    <col min="7543" max="7680" width="11.42578125" style="204"/>
    <col min="7681" max="7681" width="29" style="204" customWidth="1"/>
    <col min="7682" max="7682" width="23.28515625" style="204" bestFit="1" customWidth="1"/>
    <col min="7683" max="7683" width="11.28515625" style="204" customWidth="1"/>
    <col min="7684" max="7684" width="9.85546875" style="204" customWidth="1"/>
    <col min="7685" max="7686" width="10.140625" style="204" customWidth="1"/>
    <col min="7687" max="7687" width="10.42578125" style="204" customWidth="1"/>
    <col min="7688" max="7688" width="9.42578125" style="204" customWidth="1"/>
    <col min="7689" max="7689" width="10.7109375" style="204" customWidth="1"/>
    <col min="7690" max="7692" width="8.7109375" style="204" customWidth="1"/>
    <col min="7693" max="7693" width="8.85546875" style="204" customWidth="1"/>
    <col min="7694" max="7701" width="8.7109375" style="204" customWidth="1"/>
    <col min="7702" max="7702" width="11.85546875" style="204" customWidth="1"/>
    <col min="7703" max="7703" width="12.5703125" style="204" customWidth="1"/>
    <col min="7704" max="7704" width="12.7109375" style="204" customWidth="1"/>
    <col min="7705" max="7705" width="9.28515625" style="204" customWidth="1"/>
    <col min="7706" max="7706" width="12.28515625" style="204" customWidth="1"/>
    <col min="7707" max="7707" width="9.7109375" style="204" customWidth="1"/>
    <col min="7708" max="7708" width="8.7109375" style="204" customWidth="1"/>
    <col min="7709" max="7709" width="13.140625" style="204" customWidth="1"/>
    <col min="7710" max="7710" width="12.85546875" style="204" customWidth="1"/>
    <col min="7711" max="7711" width="10.85546875" style="204" customWidth="1"/>
    <col min="7712" max="7713" width="11.5703125" style="204" customWidth="1"/>
    <col min="7714" max="7714" width="11.7109375" style="204" customWidth="1"/>
    <col min="7715" max="7715" width="11.85546875" style="204" customWidth="1"/>
    <col min="7716" max="7716" width="10.7109375" style="204" customWidth="1"/>
    <col min="7717" max="7717" width="12.7109375" style="204" customWidth="1"/>
    <col min="7718" max="7719" width="10.7109375" style="204" customWidth="1"/>
    <col min="7720" max="7720" width="10.85546875" style="204" customWidth="1"/>
    <col min="7721" max="7721" width="2" style="204" customWidth="1"/>
    <col min="7722" max="7738" width="10.85546875" style="204" customWidth="1"/>
    <col min="7739" max="7744" width="12.5703125" style="204" customWidth="1"/>
    <col min="7745" max="7798" width="0" style="204" hidden="1" customWidth="1"/>
    <col min="7799" max="7936" width="11.42578125" style="204"/>
    <col min="7937" max="7937" width="29" style="204" customWidth="1"/>
    <col min="7938" max="7938" width="23.28515625" style="204" bestFit="1" customWidth="1"/>
    <col min="7939" max="7939" width="11.28515625" style="204" customWidth="1"/>
    <col min="7940" max="7940" width="9.85546875" style="204" customWidth="1"/>
    <col min="7941" max="7942" width="10.140625" style="204" customWidth="1"/>
    <col min="7943" max="7943" width="10.42578125" style="204" customWidth="1"/>
    <col min="7944" max="7944" width="9.42578125" style="204" customWidth="1"/>
    <col min="7945" max="7945" width="10.7109375" style="204" customWidth="1"/>
    <col min="7946" max="7948" width="8.7109375" style="204" customWidth="1"/>
    <col min="7949" max="7949" width="8.85546875" style="204" customWidth="1"/>
    <col min="7950" max="7957" width="8.7109375" style="204" customWidth="1"/>
    <col min="7958" max="7958" width="11.85546875" style="204" customWidth="1"/>
    <col min="7959" max="7959" width="12.5703125" style="204" customWidth="1"/>
    <col min="7960" max="7960" width="12.7109375" style="204" customWidth="1"/>
    <col min="7961" max="7961" width="9.28515625" style="204" customWidth="1"/>
    <col min="7962" max="7962" width="12.28515625" style="204" customWidth="1"/>
    <col min="7963" max="7963" width="9.7109375" style="204" customWidth="1"/>
    <col min="7964" max="7964" width="8.7109375" style="204" customWidth="1"/>
    <col min="7965" max="7965" width="13.140625" style="204" customWidth="1"/>
    <col min="7966" max="7966" width="12.85546875" style="204" customWidth="1"/>
    <col min="7967" max="7967" width="10.85546875" style="204" customWidth="1"/>
    <col min="7968" max="7969" width="11.5703125" style="204" customWidth="1"/>
    <col min="7970" max="7970" width="11.7109375" style="204" customWidth="1"/>
    <col min="7971" max="7971" width="11.85546875" style="204" customWidth="1"/>
    <col min="7972" max="7972" width="10.7109375" style="204" customWidth="1"/>
    <col min="7973" max="7973" width="12.7109375" style="204" customWidth="1"/>
    <col min="7974" max="7975" width="10.7109375" style="204" customWidth="1"/>
    <col min="7976" max="7976" width="10.85546875" style="204" customWidth="1"/>
    <col min="7977" max="7977" width="2" style="204" customWidth="1"/>
    <col min="7978" max="7994" width="10.85546875" style="204" customWidth="1"/>
    <col min="7995" max="8000" width="12.5703125" style="204" customWidth="1"/>
    <col min="8001" max="8054" width="0" style="204" hidden="1" customWidth="1"/>
    <col min="8055" max="8192" width="11.42578125" style="204"/>
    <col min="8193" max="8193" width="29" style="204" customWidth="1"/>
    <col min="8194" max="8194" width="23.28515625" style="204" bestFit="1" customWidth="1"/>
    <col min="8195" max="8195" width="11.28515625" style="204" customWidth="1"/>
    <col min="8196" max="8196" width="9.85546875" style="204" customWidth="1"/>
    <col min="8197" max="8198" width="10.140625" style="204" customWidth="1"/>
    <col min="8199" max="8199" width="10.42578125" style="204" customWidth="1"/>
    <col min="8200" max="8200" width="9.42578125" style="204" customWidth="1"/>
    <col min="8201" max="8201" width="10.7109375" style="204" customWidth="1"/>
    <col min="8202" max="8204" width="8.7109375" style="204" customWidth="1"/>
    <col min="8205" max="8205" width="8.85546875" style="204" customWidth="1"/>
    <col min="8206" max="8213" width="8.7109375" style="204" customWidth="1"/>
    <col min="8214" max="8214" width="11.85546875" style="204" customWidth="1"/>
    <col min="8215" max="8215" width="12.5703125" style="204" customWidth="1"/>
    <col min="8216" max="8216" width="12.7109375" style="204" customWidth="1"/>
    <col min="8217" max="8217" width="9.28515625" style="204" customWidth="1"/>
    <col min="8218" max="8218" width="12.28515625" style="204" customWidth="1"/>
    <col min="8219" max="8219" width="9.7109375" style="204" customWidth="1"/>
    <col min="8220" max="8220" width="8.7109375" style="204" customWidth="1"/>
    <col min="8221" max="8221" width="13.140625" style="204" customWidth="1"/>
    <col min="8222" max="8222" width="12.85546875" style="204" customWidth="1"/>
    <col min="8223" max="8223" width="10.85546875" style="204" customWidth="1"/>
    <col min="8224" max="8225" width="11.5703125" style="204" customWidth="1"/>
    <col min="8226" max="8226" width="11.7109375" style="204" customWidth="1"/>
    <col min="8227" max="8227" width="11.85546875" style="204" customWidth="1"/>
    <col min="8228" max="8228" width="10.7109375" style="204" customWidth="1"/>
    <col min="8229" max="8229" width="12.7109375" style="204" customWidth="1"/>
    <col min="8230" max="8231" width="10.7109375" style="204" customWidth="1"/>
    <col min="8232" max="8232" width="10.85546875" style="204" customWidth="1"/>
    <col min="8233" max="8233" width="2" style="204" customWidth="1"/>
    <col min="8234" max="8250" width="10.85546875" style="204" customWidth="1"/>
    <col min="8251" max="8256" width="12.5703125" style="204" customWidth="1"/>
    <col min="8257" max="8310" width="0" style="204" hidden="1" customWidth="1"/>
    <col min="8311" max="8448" width="11.42578125" style="204"/>
    <col min="8449" max="8449" width="29" style="204" customWidth="1"/>
    <col min="8450" max="8450" width="23.28515625" style="204" bestFit="1" customWidth="1"/>
    <col min="8451" max="8451" width="11.28515625" style="204" customWidth="1"/>
    <col min="8452" max="8452" width="9.85546875" style="204" customWidth="1"/>
    <col min="8453" max="8454" width="10.140625" style="204" customWidth="1"/>
    <col min="8455" max="8455" width="10.42578125" style="204" customWidth="1"/>
    <col min="8456" max="8456" width="9.42578125" style="204" customWidth="1"/>
    <col min="8457" max="8457" width="10.7109375" style="204" customWidth="1"/>
    <col min="8458" max="8460" width="8.7109375" style="204" customWidth="1"/>
    <col min="8461" max="8461" width="8.85546875" style="204" customWidth="1"/>
    <col min="8462" max="8469" width="8.7109375" style="204" customWidth="1"/>
    <col min="8470" max="8470" width="11.85546875" style="204" customWidth="1"/>
    <col min="8471" max="8471" width="12.5703125" style="204" customWidth="1"/>
    <col min="8472" max="8472" width="12.7109375" style="204" customWidth="1"/>
    <col min="8473" max="8473" width="9.28515625" style="204" customWidth="1"/>
    <col min="8474" max="8474" width="12.28515625" style="204" customWidth="1"/>
    <col min="8475" max="8475" width="9.7109375" style="204" customWidth="1"/>
    <col min="8476" max="8476" width="8.7109375" style="204" customWidth="1"/>
    <col min="8477" max="8477" width="13.140625" style="204" customWidth="1"/>
    <col min="8478" max="8478" width="12.85546875" style="204" customWidth="1"/>
    <col min="8479" max="8479" width="10.85546875" style="204" customWidth="1"/>
    <col min="8480" max="8481" width="11.5703125" style="204" customWidth="1"/>
    <col min="8482" max="8482" width="11.7109375" style="204" customWidth="1"/>
    <col min="8483" max="8483" width="11.85546875" style="204" customWidth="1"/>
    <col min="8484" max="8484" width="10.7109375" style="204" customWidth="1"/>
    <col min="8485" max="8485" width="12.7109375" style="204" customWidth="1"/>
    <col min="8486" max="8487" width="10.7109375" style="204" customWidth="1"/>
    <col min="8488" max="8488" width="10.85546875" style="204" customWidth="1"/>
    <col min="8489" max="8489" width="2" style="204" customWidth="1"/>
    <col min="8490" max="8506" width="10.85546875" style="204" customWidth="1"/>
    <col min="8507" max="8512" width="12.5703125" style="204" customWidth="1"/>
    <col min="8513" max="8566" width="0" style="204" hidden="1" customWidth="1"/>
    <col min="8567" max="8704" width="11.42578125" style="204"/>
    <col min="8705" max="8705" width="29" style="204" customWidth="1"/>
    <col min="8706" max="8706" width="23.28515625" style="204" bestFit="1" customWidth="1"/>
    <col min="8707" max="8707" width="11.28515625" style="204" customWidth="1"/>
    <col min="8708" max="8708" width="9.85546875" style="204" customWidth="1"/>
    <col min="8709" max="8710" width="10.140625" style="204" customWidth="1"/>
    <col min="8711" max="8711" width="10.42578125" style="204" customWidth="1"/>
    <col min="8712" max="8712" width="9.42578125" style="204" customWidth="1"/>
    <col min="8713" max="8713" width="10.7109375" style="204" customWidth="1"/>
    <col min="8714" max="8716" width="8.7109375" style="204" customWidth="1"/>
    <col min="8717" max="8717" width="8.85546875" style="204" customWidth="1"/>
    <col min="8718" max="8725" width="8.7109375" style="204" customWidth="1"/>
    <col min="8726" max="8726" width="11.85546875" style="204" customWidth="1"/>
    <col min="8727" max="8727" width="12.5703125" style="204" customWidth="1"/>
    <col min="8728" max="8728" width="12.7109375" style="204" customWidth="1"/>
    <col min="8729" max="8729" width="9.28515625" style="204" customWidth="1"/>
    <col min="8730" max="8730" width="12.28515625" style="204" customWidth="1"/>
    <col min="8731" max="8731" width="9.7109375" style="204" customWidth="1"/>
    <col min="8732" max="8732" width="8.7109375" style="204" customWidth="1"/>
    <col min="8733" max="8733" width="13.140625" style="204" customWidth="1"/>
    <col min="8734" max="8734" width="12.85546875" style="204" customWidth="1"/>
    <col min="8735" max="8735" width="10.85546875" style="204" customWidth="1"/>
    <col min="8736" max="8737" width="11.5703125" style="204" customWidth="1"/>
    <col min="8738" max="8738" width="11.7109375" style="204" customWidth="1"/>
    <col min="8739" max="8739" width="11.85546875" style="204" customWidth="1"/>
    <col min="8740" max="8740" width="10.7109375" style="204" customWidth="1"/>
    <col min="8741" max="8741" width="12.7109375" style="204" customWidth="1"/>
    <col min="8742" max="8743" width="10.7109375" style="204" customWidth="1"/>
    <col min="8744" max="8744" width="10.85546875" style="204" customWidth="1"/>
    <col min="8745" max="8745" width="2" style="204" customWidth="1"/>
    <col min="8746" max="8762" width="10.85546875" style="204" customWidth="1"/>
    <col min="8763" max="8768" width="12.5703125" style="204" customWidth="1"/>
    <col min="8769" max="8822" width="0" style="204" hidden="1" customWidth="1"/>
    <col min="8823" max="8960" width="11.42578125" style="204"/>
    <col min="8961" max="8961" width="29" style="204" customWidth="1"/>
    <col min="8962" max="8962" width="23.28515625" style="204" bestFit="1" customWidth="1"/>
    <col min="8963" max="8963" width="11.28515625" style="204" customWidth="1"/>
    <col min="8964" max="8964" width="9.85546875" style="204" customWidth="1"/>
    <col min="8965" max="8966" width="10.140625" style="204" customWidth="1"/>
    <col min="8967" max="8967" width="10.42578125" style="204" customWidth="1"/>
    <col min="8968" max="8968" width="9.42578125" style="204" customWidth="1"/>
    <col min="8969" max="8969" width="10.7109375" style="204" customWidth="1"/>
    <col min="8970" max="8972" width="8.7109375" style="204" customWidth="1"/>
    <col min="8973" max="8973" width="8.85546875" style="204" customWidth="1"/>
    <col min="8974" max="8981" width="8.7109375" style="204" customWidth="1"/>
    <col min="8982" max="8982" width="11.85546875" style="204" customWidth="1"/>
    <col min="8983" max="8983" width="12.5703125" style="204" customWidth="1"/>
    <col min="8984" max="8984" width="12.7109375" style="204" customWidth="1"/>
    <col min="8985" max="8985" width="9.28515625" style="204" customWidth="1"/>
    <col min="8986" max="8986" width="12.28515625" style="204" customWidth="1"/>
    <col min="8987" max="8987" width="9.7109375" style="204" customWidth="1"/>
    <col min="8988" max="8988" width="8.7109375" style="204" customWidth="1"/>
    <col min="8989" max="8989" width="13.140625" style="204" customWidth="1"/>
    <col min="8990" max="8990" width="12.85546875" style="204" customWidth="1"/>
    <col min="8991" max="8991" width="10.85546875" style="204" customWidth="1"/>
    <col min="8992" max="8993" width="11.5703125" style="204" customWidth="1"/>
    <col min="8994" max="8994" width="11.7109375" style="204" customWidth="1"/>
    <col min="8995" max="8995" width="11.85546875" style="204" customWidth="1"/>
    <col min="8996" max="8996" width="10.7109375" style="204" customWidth="1"/>
    <col min="8997" max="8997" width="12.7109375" style="204" customWidth="1"/>
    <col min="8998" max="8999" width="10.7109375" style="204" customWidth="1"/>
    <col min="9000" max="9000" width="10.85546875" style="204" customWidth="1"/>
    <col min="9001" max="9001" width="2" style="204" customWidth="1"/>
    <col min="9002" max="9018" width="10.85546875" style="204" customWidth="1"/>
    <col min="9019" max="9024" width="12.5703125" style="204" customWidth="1"/>
    <col min="9025" max="9078" width="0" style="204" hidden="1" customWidth="1"/>
    <col min="9079" max="9216" width="11.42578125" style="204"/>
    <col min="9217" max="9217" width="29" style="204" customWidth="1"/>
    <col min="9218" max="9218" width="23.28515625" style="204" bestFit="1" customWidth="1"/>
    <col min="9219" max="9219" width="11.28515625" style="204" customWidth="1"/>
    <col min="9220" max="9220" width="9.85546875" style="204" customWidth="1"/>
    <col min="9221" max="9222" width="10.140625" style="204" customWidth="1"/>
    <col min="9223" max="9223" width="10.42578125" style="204" customWidth="1"/>
    <col min="9224" max="9224" width="9.42578125" style="204" customWidth="1"/>
    <col min="9225" max="9225" width="10.7109375" style="204" customWidth="1"/>
    <col min="9226" max="9228" width="8.7109375" style="204" customWidth="1"/>
    <col min="9229" max="9229" width="8.85546875" style="204" customWidth="1"/>
    <col min="9230" max="9237" width="8.7109375" style="204" customWidth="1"/>
    <col min="9238" max="9238" width="11.85546875" style="204" customWidth="1"/>
    <col min="9239" max="9239" width="12.5703125" style="204" customWidth="1"/>
    <col min="9240" max="9240" width="12.7109375" style="204" customWidth="1"/>
    <col min="9241" max="9241" width="9.28515625" style="204" customWidth="1"/>
    <col min="9242" max="9242" width="12.28515625" style="204" customWidth="1"/>
    <col min="9243" max="9243" width="9.7109375" style="204" customWidth="1"/>
    <col min="9244" max="9244" width="8.7109375" style="204" customWidth="1"/>
    <col min="9245" max="9245" width="13.140625" style="204" customWidth="1"/>
    <col min="9246" max="9246" width="12.85546875" style="204" customWidth="1"/>
    <col min="9247" max="9247" width="10.85546875" style="204" customWidth="1"/>
    <col min="9248" max="9249" width="11.5703125" style="204" customWidth="1"/>
    <col min="9250" max="9250" width="11.7109375" style="204" customWidth="1"/>
    <col min="9251" max="9251" width="11.85546875" style="204" customWidth="1"/>
    <col min="9252" max="9252" width="10.7109375" style="204" customWidth="1"/>
    <col min="9253" max="9253" width="12.7109375" style="204" customWidth="1"/>
    <col min="9254" max="9255" width="10.7109375" style="204" customWidth="1"/>
    <col min="9256" max="9256" width="10.85546875" style="204" customWidth="1"/>
    <col min="9257" max="9257" width="2" style="204" customWidth="1"/>
    <col min="9258" max="9274" width="10.85546875" style="204" customWidth="1"/>
    <col min="9275" max="9280" width="12.5703125" style="204" customWidth="1"/>
    <col min="9281" max="9334" width="0" style="204" hidden="1" customWidth="1"/>
    <col min="9335" max="9472" width="11.42578125" style="204"/>
    <col min="9473" max="9473" width="29" style="204" customWidth="1"/>
    <col min="9474" max="9474" width="23.28515625" style="204" bestFit="1" customWidth="1"/>
    <col min="9475" max="9475" width="11.28515625" style="204" customWidth="1"/>
    <col min="9476" max="9476" width="9.85546875" style="204" customWidth="1"/>
    <col min="9477" max="9478" width="10.140625" style="204" customWidth="1"/>
    <col min="9479" max="9479" width="10.42578125" style="204" customWidth="1"/>
    <col min="9480" max="9480" width="9.42578125" style="204" customWidth="1"/>
    <col min="9481" max="9481" width="10.7109375" style="204" customWidth="1"/>
    <col min="9482" max="9484" width="8.7109375" style="204" customWidth="1"/>
    <col min="9485" max="9485" width="8.85546875" style="204" customWidth="1"/>
    <col min="9486" max="9493" width="8.7109375" style="204" customWidth="1"/>
    <col min="9494" max="9494" width="11.85546875" style="204" customWidth="1"/>
    <col min="9495" max="9495" width="12.5703125" style="204" customWidth="1"/>
    <col min="9496" max="9496" width="12.7109375" style="204" customWidth="1"/>
    <col min="9497" max="9497" width="9.28515625" style="204" customWidth="1"/>
    <col min="9498" max="9498" width="12.28515625" style="204" customWidth="1"/>
    <col min="9499" max="9499" width="9.7109375" style="204" customWidth="1"/>
    <col min="9500" max="9500" width="8.7109375" style="204" customWidth="1"/>
    <col min="9501" max="9501" width="13.140625" style="204" customWidth="1"/>
    <col min="9502" max="9502" width="12.85546875" style="204" customWidth="1"/>
    <col min="9503" max="9503" width="10.85546875" style="204" customWidth="1"/>
    <col min="9504" max="9505" width="11.5703125" style="204" customWidth="1"/>
    <col min="9506" max="9506" width="11.7109375" style="204" customWidth="1"/>
    <col min="9507" max="9507" width="11.85546875" style="204" customWidth="1"/>
    <col min="9508" max="9508" width="10.7109375" style="204" customWidth="1"/>
    <col min="9509" max="9509" width="12.7109375" style="204" customWidth="1"/>
    <col min="9510" max="9511" width="10.7109375" style="204" customWidth="1"/>
    <col min="9512" max="9512" width="10.85546875" style="204" customWidth="1"/>
    <col min="9513" max="9513" width="2" style="204" customWidth="1"/>
    <col min="9514" max="9530" width="10.85546875" style="204" customWidth="1"/>
    <col min="9531" max="9536" width="12.5703125" style="204" customWidth="1"/>
    <col min="9537" max="9590" width="0" style="204" hidden="1" customWidth="1"/>
    <col min="9591" max="9728" width="11.42578125" style="204"/>
    <col min="9729" max="9729" width="29" style="204" customWidth="1"/>
    <col min="9730" max="9730" width="23.28515625" style="204" bestFit="1" customWidth="1"/>
    <col min="9731" max="9731" width="11.28515625" style="204" customWidth="1"/>
    <col min="9732" max="9732" width="9.85546875" style="204" customWidth="1"/>
    <col min="9733" max="9734" width="10.140625" style="204" customWidth="1"/>
    <col min="9735" max="9735" width="10.42578125" style="204" customWidth="1"/>
    <col min="9736" max="9736" width="9.42578125" style="204" customWidth="1"/>
    <col min="9737" max="9737" width="10.7109375" style="204" customWidth="1"/>
    <col min="9738" max="9740" width="8.7109375" style="204" customWidth="1"/>
    <col min="9741" max="9741" width="8.85546875" style="204" customWidth="1"/>
    <col min="9742" max="9749" width="8.7109375" style="204" customWidth="1"/>
    <col min="9750" max="9750" width="11.85546875" style="204" customWidth="1"/>
    <col min="9751" max="9751" width="12.5703125" style="204" customWidth="1"/>
    <col min="9752" max="9752" width="12.7109375" style="204" customWidth="1"/>
    <col min="9753" max="9753" width="9.28515625" style="204" customWidth="1"/>
    <col min="9754" max="9754" width="12.28515625" style="204" customWidth="1"/>
    <col min="9755" max="9755" width="9.7109375" style="204" customWidth="1"/>
    <col min="9756" max="9756" width="8.7109375" style="204" customWidth="1"/>
    <col min="9757" max="9757" width="13.140625" style="204" customWidth="1"/>
    <col min="9758" max="9758" width="12.85546875" style="204" customWidth="1"/>
    <col min="9759" max="9759" width="10.85546875" style="204" customWidth="1"/>
    <col min="9760" max="9761" width="11.5703125" style="204" customWidth="1"/>
    <col min="9762" max="9762" width="11.7109375" style="204" customWidth="1"/>
    <col min="9763" max="9763" width="11.85546875" style="204" customWidth="1"/>
    <col min="9764" max="9764" width="10.7109375" style="204" customWidth="1"/>
    <col min="9765" max="9765" width="12.7109375" style="204" customWidth="1"/>
    <col min="9766" max="9767" width="10.7109375" style="204" customWidth="1"/>
    <col min="9768" max="9768" width="10.85546875" style="204" customWidth="1"/>
    <col min="9769" max="9769" width="2" style="204" customWidth="1"/>
    <col min="9770" max="9786" width="10.85546875" style="204" customWidth="1"/>
    <col min="9787" max="9792" width="12.5703125" style="204" customWidth="1"/>
    <col min="9793" max="9846" width="0" style="204" hidden="1" customWidth="1"/>
    <col min="9847" max="9984" width="11.42578125" style="204"/>
    <col min="9985" max="9985" width="29" style="204" customWidth="1"/>
    <col min="9986" max="9986" width="23.28515625" style="204" bestFit="1" customWidth="1"/>
    <col min="9987" max="9987" width="11.28515625" style="204" customWidth="1"/>
    <col min="9988" max="9988" width="9.85546875" style="204" customWidth="1"/>
    <col min="9989" max="9990" width="10.140625" style="204" customWidth="1"/>
    <col min="9991" max="9991" width="10.42578125" style="204" customWidth="1"/>
    <col min="9992" max="9992" width="9.42578125" style="204" customWidth="1"/>
    <col min="9993" max="9993" width="10.7109375" style="204" customWidth="1"/>
    <col min="9994" max="9996" width="8.7109375" style="204" customWidth="1"/>
    <col min="9997" max="9997" width="8.85546875" style="204" customWidth="1"/>
    <col min="9998" max="10005" width="8.7109375" style="204" customWidth="1"/>
    <col min="10006" max="10006" width="11.85546875" style="204" customWidth="1"/>
    <col min="10007" max="10007" width="12.5703125" style="204" customWidth="1"/>
    <col min="10008" max="10008" width="12.7109375" style="204" customWidth="1"/>
    <col min="10009" max="10009" width="9.28515625" style="204" customWidth="1"/>
    <col min="10010" max="10010" width="12.28515625" style="204" customWidth="1"/>
    <col min="10011" max="10011" width="9.7109375" style="204" customWidth="1"/>
    <col min="10012" max="10012" width="8.7109375" style="204" customWidth="1"/>
    <col min="10013" max="10013" width="13.140625" style="204" customWidth="1"/>
    <col min="10014" max="10014" width="12.85546875" style="204" customWidth="1"/>
    <col min="10015" max="10015" width="10.85546875" style="204" customWidth="1"/>
    <col min="10016" max="10017" width="11.5703125" style="204" customWidth="1"/>
    <col min="10018" max="10018" width="11.7109375" style="204" customWidth="1"/>
    <col min="10019" max="10019" width="11.85546875" style="204" customWidth="1"/>
    <col min="10020" max="10020" width="10.7109375" style="204" customWidth="1"/>
    <col min="10021" max="10021" width="12.7109375" style="204" customWidth="1"/>
    <col min="10022" max="10023" width="10.7109375" style="204" customWidth="1"/>
    <col min="10024" max="10024" width="10.85546875" style="204" customWidth="1"/>
    <col min="10025" max="10025" width="2" style="204" customWidth="1"/>
    <col min="10026" max="10042" width="10.85546875" style="204" customWidth="1"/>
    <col min="10043" max="10048" width="12.5703125" style="204" customWidth="1"/>
    <col min="10049" max="10102" width="0" style="204" hidden="1" customWidth="1"/>
    <col min="10103" max="10240" width="11.42578125" style="204"/>
    <col min="10241" max="10241" width="29" style="204" customWidth="1"/>
    <col min="10242" max="10242" width="23.28515625" style="204" bestFit="1" customWidth="1"/>
    <col min="10243" max="10243" width="11.28515625" style="204" customWidth="1"/>
    <col min="10244" max="10244" width="9.85546875" style="204" customWidth="1"/>
    <col min="10245" max="10246" width="10.140625" style="204" customWidth="1"/>
    <col min="10247" max="10247" width="10.42578125" style="204" customWidth="1"/>
    <col min="10248" max="10248" width="9.42578125" style="204" customWidth="1"/>
    <col min="10249" max="10249" width="10.7109375" style="204" customWidth="1"/>
    <col min="10250" max="10252" width="8.7109375" style="204" customWidth="1"/>
    <col min="10253" max="10253" width="8.85546875" style="204" customWidth="1"/>
    <col min="10254" max="10261" width="8.7109375" style="204" customWidth="1"/>
    <col min="10262" max="10262" width="11.85546875" style="204" customWidth="1"/>
    <col min="10263" max="10263" width="12.5703125" style="204" customWidth="1"/>
    <col min="10264" max="10264" width="12.7109375" style="204" customWidth="1"/>
    <col min="10265" max="10265" width="9.28515625" style="204" customWidth="1"/>
    <col min="10266" max="10266" width="12.28515625" style="204" customWidth="1"/>
    <col min="10267" max="10267" width="9.7109375" style="204" customWidth="1"/>
    <col min="10268" max="10268" width="8.7109375" style="204" customWidth="1"/>
    <col min="10269" max="10269" width="13.140625" style="204" customWidth="1"/>
    <col min="10270" max="10270" width="12.85546875" style="204" customWidth="1"/>
    <col min="10271" max="10271" width="10.85546875" style="204" customWidth="1"/>
    <col min="10272" max="10273" width="11.5703125" style="204" customWidth="1"/>
    <col min="10274" max="10274" width="11.7109375" style="204" customWidth="1"/>
    <col min="10275" max="10275" width="11.85546875" style="204" customWidth="1"/>
    <col min="10276" max="10276" width="10.7109375" style="204" customWidth="1"/>
    <col min="10277" max="10277" width="12.7109375" style="204" customWidth="1"/>
    <col min="10278" max="10279" width="10.7109375" style="204" customWidth="1"/>
    <col min="10280" max="10280" width="10.85546875" style="204" customWidth="1"/>
    <col min="10281" max="10281" width="2" style="204" customWidth="1"/>
    <col min="10282" max="10298" width="10.85546875" style="204" customWidth="1"/>
    <col min="10299" max="10304" width="12.5703125" style="204" customWidth="1"/>
    <col min="10305" max="10358" width="0" style="204" hidden="1" customWidth="1"/>
    <col min="10359" max="10496" width="11.42578125" style="204"/>
    <col min="10497" max="10497" width="29" style="204" customWidth="1"/>
    <col min="10498" max="10498" width="23.28515625" style="204" bestFit="1" customWidth="1"/>
    <col min="10499" max="10499" width="11.28515625" style="204" customWidth="1"/>
    <col min="10500" max="10500" width="9.85546875" style="204" customWidth="1"/>
    <col min="10501" max="10502" width="10.140625" style="204" customWidth="1"/>
    <col min="10503" max="10503" width="10.42578125" style="204" customWidth="1"/>
    <col min="10504" max="10504" width="9.42578125" style="204" customWidth="1"/>
    <col min="10505" max="10505" width="10.7109375" style="204" customWidth="1"/>
    <col min="10506" max="10508" width="8.7109375" style="204" customWidth="1"/>
    <col min="10509" max="10509" width="8.85546875" style="204" customWidth="1"/>
    <col min="10510" max="10517" width="8.7109375" style="204" customWidth="1"/>
    <col min="10518" max="10518" width="11.85546875" style="204" customWidth="1"/>
    <col min="10519" max="10519" width="12.5703125" style="204" customWidth="1"/>
    <col min="10520" max="10520" width="12.7109375" style="204" customWidth="1"/>
    <col min="10521" max="10521" width="9.28515625" style="204" customWidth="1"/>
    <col min="10522" max="10522" width="12.28515625" style="204" customWidth="1"/>
    <col min="10523" max="10523" width="9.7109375" style="204" customWidth="1"/>
    <col min="10524" max="10524" width="8.7109375" style="204" customWidth="1"/>
    <col min="10525" max="10525" width="13.140625" style="204" customWidth="1"/>
    <col min="10526" max="10526" width="12.85546875" style="204" customWidth="1"/>
    <col min="10527" max="10527" width="10.85546875" style="204" customWidth="1"/>
    <col min="10528" max="10529" width="11.5703125" style="204" customWidth="1"/>
    <col min="10530" max="10530" width="11.7109375" style="204" customWidth="1"/>
    <col min="10531" max="10531" width="11.85546875" style="204" customWidth="1"/>
    <col min="10532" max="10532" width="10.7109375" style="204" customWidth="1"/>
    <col min="10533" max="10533" width="12.7109375" style="204" customWidth="1"/>
    <col min="10534" max="10535" width="10.7109375" style="204" customWidth="1"/>
    <col min="10536" max="10536" width="10.85546875" style="204" customWidth="1"/>
    <col min="10537" max="10537" width="2" style="204" customWidth="1"/>
    <col min="10538" max="10554" width="10.85546875" style="204" customWidth="1"/>
    <col min="10555" max="10560" width="12.5703125" style="204" customWidth="1"/>
    <col min="10561" max="10614" width="0" style="204" hidden="1" customWidth="1"/>
    <col min="10615" max="10752" width="11.42578125" style="204"/>
    <col min="10753" max="10753" width="29" style="204" customWidth="1"/>
    <col min="10754" max="10754" width="23.28515625" style="204" bestFit="1" customWidth="1"/>
    <col min="10755" max="10755" width="11.28515625" style="204" customWidth="1"/>
    <col min="10756" max="10756" width="9.85546875" style="204" customWidth="1"/>
    <col min="10757" max="10758" width="10.140625" style="204" customWidth="1"/>
    <col min="10759" max="10759" width="10.42578125" style="204" customWidth="1"/>
    <col min="10760" max="10760" width="9.42578125" style="204" customWidth="1"/>
    <col min="10761" max="10761" width="10.7109375" style="204" customWidth="1"/>
    <col min="10762" max="10764" width="8.7109375" style="204" customWidth="1"/>
    <col min="10765" max="10765" width="8.85546875" style="204" customWidth="1"/>
    <col min="10766" max="10773" width="8.7109375" style="204" customWidth="1"/>
    <col min="10774" max="10774" width="11.85546875" style="204" customWidth="1"/>
    <col min="10775" max="10775" width="12.5703125" style="204" customWidth="1"/>
    <col min="10776" max="10776" width="12.7109375" style="204" customWidth="1"/>
    <col min="10777" max="10777" width="9.28515625" style="204" customWidth="1"/>
    <col min="10778" max="10778" width="12.28515625" style="204" customWidth="1"/>
    <col min="10779" max="10779" width="9.7109375" style="204" customWidth="1"/>
    <col min="10780" max="10780" width="8.7109375" style="204" customWidth="1"/>
    <col min="10781" max="10781" width="13.140625" style="204" customWidth="1"/>
    <col min="10782" max="10782" width="12.85546875" style="204" customWidth="1"/>
    <col min="10783" max="10783" width="10.85546875" style="204" customWidth="1"/>
    <col min="10784" max="10785" width="11.5703125" style="204" customWidth="1"/>
    <col min="10786" max="10786" width="11.7109375" style="204" customWidth="1"/>
    <col min="10787" max="10787" width="11.85546875" style="204" customWidth="1"/>
    <col min="10788" max="10788" width="10.7109375" style="204" customWidth="1"/>
    <col min="10789" max="10789" width="12.7109375" style="204" customWidth="1"/>
    <col min="10790" max="10791" width="10.7109375" style="204" customWidth="1"/>
    <col min="10792" max="10792" width="10.85546875" style="204" customWidth="1"/>
    <col min="10793" max="10793" width="2" style="204" customWidth="1"/>
    <col min="10794" max="10810" width="10.85546875" style="204" customWidth="1"/>
    <col min="10811" max="10816" width="12.5703125" style="204" customWidth="1"/>
    <col min="10817" max="10870" width="0" style="204" hidden="1" customWidth="1"/>
    <col min="10871" max="11008" width="11.42578125" style="204"/>
    <col min="11009" max="11009" width="29" style="204" customWidth="1"/>
    <col min="11010" max="11010" width="23.28515625" style="204" bestFit="1" customWidth="1"/>
    <col min="11011" max="11011" width="11.28515625" style="204" customWidth="1"/>
    <col min="11012" max="11012" width="9.85546875" style="204" customWidth="1"/>
    <col min="11013" max="11014" width="10.140625" style="204" customWidth="1"/>
    <col min="11015" max="11015" width="10.42578125" style="204" customWidth="1"/>
    <col min="11016" max="11016" width="9.42578125" style="204" customWidth="1"/>
    <col min="11017" max="11017" width="10.7109375" style="204" customWidth="1"/>
    <col min="11018" max="11020" width="8.7109375" style="204" customWidth="1"/>
    <col min="11021" max="11021" width="8.85546875" style="204" customWidth="1"/>
    <col min="11022" max="11029" width="8.7109375" style="204" customWidth="1"/>
    <col min="11030" max="11030" width="11.85546875" style="204" customWidth="1"/>
    <col min="11031" max="11031" width="12.5703125" style="204" customWidth="1"/>
    <col min="11032" max="11032" width="12.7109375" style="204" customWidth="1"/>
    <col min="11033" max="11033" width="9.28515625" style="204" customWidth="1"/>
    <col min="11034" max="11034" width="12.28515625" style="204" customWidth="1"/>
    <col min="11035" max="11035" width="9.7109375" style="204" customWidth="1"/>
    <col min="11036" max="11036" width="8.7109375" style="204" customWidth="1"/>
    <col min="11037" max="11037" width="13.140625" style="204" customWidth="1"/>
    <col min="11038" max="11038" width="12.85546875" style="204" customWidth="1"/>
    <col min="11039" max="11039" width="10.85546875" style="204" customWidth="1"/>
    <col min="11040" max="11041" width="11.5703125" style="204" customWidth="1"/>
    <col min="11042" max="11042" width="11.7109375" style="204" customWidth="1"/>
    <col min="11043" max="11043" width="11.85546875" style="204" customWidth="1"/>
    <col min="11044" max="11044" width="10.7109375" style="204" customWidth="1"/>
    <col min="11045" max="11045" width="12.7109375" style="204" customWidth="1"/>
    <col min="11046" max="11047" width="10.7109375" style="204" customWidth="1"/>
    <col min="11048" max="11048" width="10.85546875" style="204" customWidth="1"/>
    <col min="11049" max="11049" width="2" style="204" customWidth="1"/>
    <col min="11050" max="11066" width="10.85546875" style="204" customWidth="1"/>
    <col min="11067" max="11072" width="12.5703125" style="204" customWidth="1"/>
    <col min="11073" max="11126" width="0" style="204" hidden="1" customWidth="1"/>
    <col min="11127" max="11264" width="11.42578125" style="204"/>
    <col min="11265" max="11265" width="29" style="204" customWidth="1"/>
    <col min="11266" max="11266" width="23.28515625" style="204" bestFit="1" customWidth="1"/>
    <col min="11267" max="11267" width="11.28515625" style="204" customWidth="1"/>
    <col min="11268" max="11268" width="9.85546875" style="204" customWidth="1"/>
    <col min="11269" max="11270" width="10.140625" style="204" customWidth="1"/>
    <col min="11271" max="11271" width="10.42578125" style="204" customWidth="1"/>
    <col min="11272" max="11272" width="9.42578125" style="204" customWidth="1"/>
    <col min="11273" max="11273" width="10.7109375" style="204" customWidth="1"/>
    <col min="11274" max="11276" width="8.7109375" style="204" customWidth="1"/>
    <col min="11277" max="11277" width="8.85546875" style="204" customWidth="1"/>
    <col min="11278" max="11285" width="8.7109375" style="204" customWidth="1"/>
    <col min="11286" max="11286" width="11.85546875" style="204" customWidth="1"/>
    <col min="11287" max="11287" width="12.5703125" style="204" customWidth="1"/>
    <col min="11288" max="11288" width="12.7109375" style="204" customWidth="1"/>
    <col min="11289" max="11289" width="9.28515625" style="204" customWidth="1"/>
    <col min="11290" max="11290" width="12.28515625" style="204" customWidth="1"/>
    <col min="11291" max="11291" width="9.7109375" style="204" customWidth="1"/>
    <col min="11292" max="11292" width="8.7109375" style="204" customWidth="1"/>
    <col min="11293" max="11293" width="13.140625" style="204" customWidth="1"/>
    <col min="11294" max="11294" width="12.85546875" style="204" customWidth="1"/>
    <col min="11295" max="11295" width="10.85546875" style="204" customWidth="1"/>
    <col min="11296" max="11297" width="11.5703125" style="204" customWidth="1"/>
    <col min="11298" max="11298" width="11.7109375" style="204" customWidth="1"/>
    <col min="11299" max="11299" width="11.85546875" style="204" customWidth="1"/>
    <col min="11300" max="11300" width="10.7109375" style="204" customWidth="1"/>
    <col min="11301" max="11301" width="12.7109375" style="204" customWidth="1"/>
    <col min="11302" max="11303" width="10.7109375" style="204" customWidth="1"/>
    <col min="11304" max="11304" width="10.85546875" style="204" customWidth="1"/>
    <col min="11305" max="11305" width="2" style="204" customWidth="1"/>
    <col min="11306" max="11322" width="10.85546875" style="204" customWidth="1"/>
    <col min="11323" max="11328" width="12.5703125" style="204" customWidth="1"/>
    <col min="11329" max="11382" width="0" style="204" hidden="1" customWidth="1"/>
    <col min="11383" max="11520" width="11.42578125" style="204"/>
    <col min="11521" max="11521" width="29" style="204" customWidth="1"/>
    <col min="11522" max="11522" width="23.28515625" style="204" bestFit="1" customWidth="1"/>
    <col min="11523" max="11523" width="11.28515625" style="204" customWidth="1"/>
    <col min="11524" max="11524" width="9.85546875" style="204" customWidth="1"/>
    <col min="11525" max="11526" width="10.140625" style="204" customWidth="1"/>
    <col min="11527" max="11527" width="10.42578125" style="204" customWidth="1"/>
    <col min="11528" max="11528" width="9.42578125" style="204" customWidth="1"/>
    <col min="11529" max="11529" width="10.7109375" style="204" customWidth="1"/>
    <col min="11530" max="11532" width="8.7109375" style="204" customWidth="1"/>
    <col min="11533" max="11533" width="8.85546875" style="204" customWidth="1"/>
    <col min="11534" max="11541" width="8.7109375" style="204" customWidth="1"/>
    <col min="11542" max="11542" width="11.85546875" style="204" customWidth="1"/>
    <col min="11543" max="11543" width="12.5703125" style="204" customWidth="1"/>
    <col min="11544" max="11544" width="12.7109375" style="204" customWidth="1"/>
    <col min="11545" max="11545" width="9.28515625" style="204" customWidth="1"/>
    <col min="11546" max="11546" width="12.28515625" style="204" customWidth="1"/>
    <col min="11547" max="11547" width="9.7109375" style="204" customWidth="1"/>
    <col min="11548" max="11548" width="8.7109375" style="204" customWidth="1"/>
    <col min="11549" max="11549" width="13.140625" style="204" customWidth="1"/>
    <col min="11550" max="11550" width="12.85546875" style="204" customWidth="1"/>
    <col min="11551" max="11551" width="10.85546875" style="204" customWidth="1"/>
    <col min="11552" max="11553" width="11.5703125" style="204" customWidth="1"/>
    <col min="11554" max="11554" width="11.7109375" style="204" customWidth="1"/>
    <col min="11555" max="11555" width="11.85546875" style="204" customWidth="1"/>
    <col min="11556" max="11556" width="10.7109375" style="204" customWidth="1"/>
    <col min="11557" max="11557" width="12.7109375" style="204" customWidth="1"/>
    <col min="11558" max="11559" width="10.7109375" style="204" customWidth="1"/>
    <col min="11560" max="11560" width="10.85546875" style="204" customWidth="1"/>
    <col min="11561" max="11561" width="2" style="204" customWidth="1"/>
    <col min="11562" max="11578" width="10.85546875" style="204" customWidth="1"/>
    <col min="11579" max="11584" width="12.5703125" style="204" customWidth="1"/>
    <col min="11585" max="11638" width="0" style="204" hidden="1" customWidth="1"/>
    <col min="11639" max="11776" width="11.42578125" style="204"/>
    <col min="11777" max="11777" width="29" style="204" customWidth="1"/>
    <col min="11778" max="11778" width="23.28515625" style="204" bestFit="1" customWidth="1"/>
    <col min="11779" max="11779" width="11.28515625" style="204" customWidth="1"/>
    <col min="11780" max="11780" width="9.85546875" style="204" customWidth="1"/>
    <col min="11781" max="11782" width="10.140625" style="204" customWidth="1"/>
    <col min="11783" max="11783" width="10.42578125" style="204" customWidth="1"/>
    <col min="11784" max="11784" width="9.42578125" style="204" customWidth="1"/>
    <col min="11785" max="11785" width="10.7109375" style="204" customWidth="1"/>
    <col min="11786" max="11788" width="8.7109375" style="204" customWidth="1"/>
    <col min="11789" max="11789" width="8.85546875" style="204" customWidth="1"/>
    <col min="11790" max="11797" width="8.7109375" style="204" customWidth="1"/>
    <col min="11798" max="11798" width="11.85546875" style="204" customWidth="1"/>
    <col min="11799" max="11799" width="12.5703125" style="204" customWidth="1"/>
    <col min="11800" max="11800" width="12.7109375" style="204" customWidth="1"/>
    <col min="11801" max="11801" width="9.28515625" style="204" customWidth="1"/>
    <col min="11802" max="11802" width="12.28515625" style="204" customWidth="1"/>
    <col min="11803" max="11803" width="9.7109375" style="204" customWidth="1"/>
    <col min="11804" max="11804" width="8.7109375" style="204" customWidth="1"/>
    <col min="11805" max="11805" width="13.140625" style="204" customWidth="1"/>
    <col min="11806" max="11806" width="12.85546875" style="204" customWidth="1"/>
    <col min="11807" max="11807" width="10.85546875" style="204" customWidth="1"/>
    <col min="11808" max="11809" width="11.5703125" style="204" customWidth="1"/>
    <col min="11810" max="11810" width="11.7109375" style="204" customWidth="1"/>
    <col min="11811" max="11811" width="11.85546875" style="204" customWidth="1"/>
    <col min="11812" max="11812" width="10.7109375" style="204" customWidth="1"/>
    <col min="11813" max="11813" width="12.7109375" style="204" customWidth="1"/>
    <col min="11814" max="11815" width="10.7109375" style="204" customWidth="1"/>
    <col min="11816" max="11816" width="10.85546875" style="204" customWidth="1"/>
    <col min="11817" max="11817" width="2" style="204" customWidth="1"/>
    <col min="11818" max="11834" width="10.85546875" style="204" customWidth="1"/>
    <col min="11835" max="11840" width="12.5703125" style="204" customWidth="1"/>
    <col min="11841" max="11894" width="0" style="204" hidden="1" customWidth="1"/>
    <col min="11895" max="12032" width="11.42578125" style="204"/>
    <col min="12033" max="12033" width="29" style="204" customWidth="1"/>
    <col min="12034" max="12034" width="23.28515625" style="204" bestFit="1" customWidth="1"/>
    <col min="12035" max="12035" width="11.28515625" style="204" customWidth="1"/>
    <col min="12036" max="12036" width="9.85546875" style="204" customWidth="1"/>
    <col min="12037" max="12038" width="10.140625" style="204" customWidth="1"/>
    <col min="12039" max="12039" width="10.42578125" style="204" customWidth="1"/>
    <col min="12040" max="12040" width="9.42578125" style="204" customWidth="1"/>
    <col min="12041" max="12041" width="10.7109375" style="204" customWidth="1"/>
    <col min="12042" max="12044" width="8.7109375" style="204" customWidth="1"/>
    <col min="12045" max="12045" width="8.85546875" style="204" customWidth="1"/>
    <col min="12046" max="12053" width="8.7109375" style="204" customWidth="1"/>
    <col min="12054" max="12054" width="11.85546875" style="204" customWidth="1"/>
    <col min="12055" max="12055" width="12.5703125" style="204" customWidth="1"/>
    <col min="12056" max="12056" width="12.7109375" style="204" customWidth="1"/>
    <col min="12057" max="12057" width="9.28515625" style="204" customWidth="1"/>
    <col min="12058" max="12058" width="12.28515625" style="204" customWidth="1"/>
    <col min="12059" max="12059" width="9.7109375" style="204" customWidth="1"/>
    <col min="12060" max="12060" width="8.7109375" style="204" customWidth="1"/>
    <col min="12061" max="12061" width="13.140625" style="204" customWidth="1"/>
    <col min="12062" max="12062" width="12.85546875" style="204" customWidth="1"/>
    <col min="12063" max="12063" width="10.85546875" style="204" customWidth="1"/>
    <col min="12064" max="12065" width="11.5703125" style="204" customWidth="1"/>
    <col min="12066" max="12066" width="11.7109375" style="204" customWidth="1"/>
    <col min="12067" max="12067" width="11.85546875" style="204" customWidth="1"/>
    <col min="12068" max="12068" width="10.7109375" style="204" customWidth="1"/>
    <col min="12069" max="12069" width="12.7109375" style="204" customWidth="1"/>
    <col min="12070" max="12071" width="10.7109375" style="204" customWidth="1"/>
    <col min="12072" max="12072" width="10.85546875" style="204" customWidth="1"/>
    <col min="12073" max="12073" width="2" style="204" customWidth="1"/>
    <col min="12074" max="12090" width="10.85546875" style="204" customWidth="1"/>
    <col min="12091" max="12096" width="12.5703125" style="204" customWidth="1"/>
    <col min="12097" max="12150" width="0" style="204" hidden="1" customWidth="1"/>
    <col min="12151" max="12288" width="11.42578125" style="204"/>
    <col min="12289" max="12289" width="29" style="204" customWidth="1"/>
    <col min="12290" max="12290" width="23.28515625" style="204" bestFit="1" customWidth="1"/>
    <col min="12291" max="12291" width="11.28515625" style="204" customWidth="1"/>
    <col min="12292" max="12292" width="9.85546875" style="204" customWidth="1"/>
    <col min="12293" max="12294" width="10.140625" style="204" customWidth="1"/>
    <col min="12295" max="12295" width="10.42578125" style="204" customWidth="1"/>
    <col min="12296" max="12296" width="9.42578125" style="204" customWidth="1"/>
    <col min="12297" max="12297" width="10.7109375" style="204" customWidth="1"/>
    <col min="12298" max="12300" width="8.7109375" style="204" customWidth="1"/>
    <col min="12301" max="12301" width="8.85546875" style="204" customWidth="1"/>
    <col min="12302" max="12309" width="8.7109375" style="204" customWidth="1"/>
    <col min="12310" max="12310" width="11.85546875" style="204" customWidth="1"/>
    <col min="12311" max="12311" width="12.5703125" style="204" customWidth="1"/>
    <col min="12312" max="12312" width="12.7109375" style="204" customWidth="1"/>
    <col min="12313" max="12313" width="9.28515625" style="204" customWidth="1"/>
    <col min="12314" max="12314" width="12.28515625" style="204" customWidth="1"/>
    <col min="12315" max="12315" width="9.7109375" style="204" customWidth="1"/>
    <col min="12316" max="12316" width="8.7109375" style="204" customWidth="1"/>
    <col min="12317" max="12317" width="13.140625" style="204" customWidth="1"/>
    <col min="12318" max="12318" width="12.85546875" style="204" customWidth="1"/>
    <col min="12319" max="12319" width="10.85546875" style="204" customWidth="1"/>
    <col min="12320" max="12321" width="11.5703125" style="204" customWidth="1"/>
    <col min="12322" max="12322" width="11.7109375" style="204" customWidth="1"/>
    <col min="12323" max="12323" width="11.85546875" style="204" customWidth="1"/>
    <col min="12324" max="12324" width="10.7109375" style="204" customWidth="1"/>
    <col min="12325" max="12325" width="12.7109375" style="204" customWidth="1"/>
    <col min="12326" max="12327" width="10.7109375" style="204" customWidth="1"/>
    <col min="12328" max="12328" width="10.85546875" style="204" customWidth="1"/>
    <col min="12329" max="12329" width="2" style="204" customWidth="1"/>
    <col min="12330" max="12346" width="10.85546875" style="204" customWidth="1"/>
    <col min="12347" max="12352" width="12.5703125" style="204" customWidth="1"/>
    <col min="12353" max="12406" width="0" style="204" hidden="1" customWidth="1"/>
    <col min="12407" max="12544" width="11.42578125" style="204"/>
    <col min="12545" max="12545" width="29" style="204" customWidth="1"/>
    <col min="12546" max="12546" width="23.28515625" style="204" bestFit="1" customWidth="1"/>
    <col min="12547" max="12547" width="11.28515625" style="204" customWidth="1"/>
    <col min="12548" max="12548" width="9.85546875" style="204" customWidth="1"/>
    <col min="12549" max="12550" width="10.140625" style="204" customWidth="1"/>
    <col min="12551" max="12551" width="10.42578125" style="204" customWidth="1"/>
    <col min="12552" max="12552" width="9.42578125" style="204" customWidth="1"/>
    <col min="12553" max="12553" width="10.7109375" style="204" customWidth="1"/>
    <col min="12554" max="12556" width="8.7109375" style="204" customWidth="1"/>
    <col min="12557" max="12557" width="8.85546875" style="204" customWidth="1"/>
    <col min="12558" max="12565" width="8.7109375" style="204" customWidth="1"/>
    <col min="12566" max="12566" width="11.85546875" style="204" customWidth="1"/>
    <col min="12567" max="12567" width="12.5703125" style="204" customWidth="1"/>
    <col min="12568" max="12568" width="12.7109375" style="204" customWidth="1"/>
    <col min="12569" max="12569" width="9.28515625" style="204" customWidth="1"/>
    <col min="12570" max="12570" width="12.28515625" style="204" customWidth="1"/>
    <col min="12571" max="12571" width="9.7109375" style="204" customWidth="1"/>
    <col min="12572" max="12572" width="8.7109375" style="204" customWidth="1"/>
    <col min="12573" max="12573" width="13.140625" style="204" customWidth="1"/>
    <col min="12574" max="12574" width="12.85546875" style="204" customWidth="1"/>
    <col min="12575" max="12575" width="10.85546875" style="204" customWidth="1"/>
    <col min="12576" max="12577" width="11.5703125" style="204" customWidth="1"/>
    <col min="12578" max="12578" width="11.7109375" style="204" customWidth="1"/>
    <col min="12579" max="12579" width="11.85546875" style="204" customWidth="1"/>
    <col min="12580" max="12580" width="10.7109375" style="204" customWidth="1"/>
    <col min="12581" max="12581" width="12.7109375" style="204" customWidth="1"/>
    <col min="12582" max="12583" width="10.7109375" style="204" customWidth="1"/>
    <col min="12584" max="12584" width="10.85546875" style="204" customWidth="1"/>
    <col min="12585" max="12585" width="2" style="204" customWidth="1"/>
    <col min="12586" max="12602" width="10.85546875" style="204" customWidth="1"/>
    <col min="12603" max="12608" width="12.5703125" style="204" customWidth="1"/>
    <col min="12609" max="12662" width="0" style="204" hidden="1" customWidth="1"/>
    <col min="12663" max="12800" width="11.42578125" style="204"/>
    <col min="12801" max="12801" width="29" style="204" customWidth="1"/>
    <col min="12802" max="12802" width="23.28515625" style="204" bestFit="1" customWidth="1"/>
    <col min="12803" max="12803" width="11.28515625" style="204" customWidth="1"/>
    <col min="12804" max="12804" width="9.85546875" style="204" customWidth="1"/>
    <col min="12805" max="12806" width="10.140625" style="204" customWidth="1"/>
    <col min="12807" max="12807" width="10.42578125" style="204" customWidth="1"/>
    <col min="12808" max="12808" width="9.42578125" style="204" customWidth="1"/>
    <col min="12809" max="12809" width="10.7109375" style="204" customWidth="1"/>
    <col min="12810" max="12812" width="8.7109375" style="204" customWidth="1"/>
    <col min="12813" max="12813" width="8.85546875" style="204" customWidth="1"/>
    <col min="12814" max="12821" width="8.7109375" style="204" customWidth="1"/>
    <col min="12822" max="12822" width="11.85546875" style="204" customWidth="1"/>
    <col min="12823" max="12823" width="12.5703125" style="204" customWidth="1"/>
    <col min="12824" max="12824" width="12.7109375" style="204" customWidth="1"/>
    <col min="12825" max="12825" width="9.28515625" style="204" customWidth="1"/>
    <col min="12826" max="12826" width="12.28515625" style="204" customWidth="1"/>
    <col min="12827" max="12827" width="9.7109375" style="204" customWidth="1"/>
    <col min="12828" max="12828" width="8.7109375" style="204" customWidth="1"/>
    <col min="12829" max="12829" width="13.140625" style="204" customWidth="1"/>
    <col min="12830" max="12830" width="12.85546875" style="204" customWidth="1"/>
    <col min="12831" max="12831" width="10.85546875" style="204" customWidth="1"/>
    <col min="12832" max="12833" width="11.5703125" style="204" customWidth="1"/>
    <col min="12834" max="12834" width="11.7109375" style="204" customWidth="1"/>
    <col min="12835" max="12835" width="11.85546875" style="204" customWidth="1"/>
    <col min="12836" max="12836" width="10.7109375" style="204" customWidth="1"/>
    <col min="12837" max="12837" width="12.7109375" style="204" customWidth="1"/>
    <col min="12838" max="12839" width="10.7109375" style="204" customWidth="1"/>
    <col min="12840" max="12840" width="10.85546875" style="204" customWidth="1"/>
    <col min="12841" max="12841" width="2" style="204" customWidth="1"/>
    <col min="12842" max="12858" width="10.85546875" style="204" customWidth="1"/>
    <col min="12859" max="12864" width="12.5703125" style="204" customWidth="1"/>
    <col min="12865" max="12918" width="0" style="204" hidden="1" customWidth="1"/>
    <col min="12919" max="13056" width="11.42578125" style="204"/>
    <col min="13057" max="13057" width="29" style="204" customWidth="1"/>
    <col min="13058" max="13058" width="23.28515625" style="204" bestFit="1" customWidth="1"/>
    <col min="13059" max="13059" width="11.28515625" style="204" customWidth="1"/>
    <col min="13060" max="13060" width="9.85546875" style="204" customWidth="1"/>
    <col min="13061" max="13062" width="10.140625" style="204" customWidth="1"/>
    <col min="13063" max="13063" width="10.42578125" style="204" customWidth="1"/>
    <col min="13064" max="13064" width="9.42578125" style="204" customWidth="1"/>
    <col min="13065" max="13065" width="10.7109375" style="204" customWidth="1"/>
    <col min="13066" max="13068" width="8.7109375" style="204" customWidth="1"/>
    <col min="13069" max="13069" width="8.85546875" style="204" customWidth="1"/>
    <col min="13070" max="13077" width="8.7109375" style="204" customWidth="1"/>
    <col min="13078" max="13078" width="11.85546875" style="204" customWidth="1"/>
    <col min="13079" max="13079" width="12.5703125" style="204" customWidth="1"/>
    <col min="13080" max="13080" width="12.7109375" style="204" customWidth="1"/>
    <col min="13081" max="13081" width="9.28515625" style="204" customWidth="1"/>
    <col min="13082" max="13082" width="12.28515625" style="204" customWidth="1"/>
    <col min="13083" max="13083" width="9.7109375" style="204" customWidth="1"/>
    <col min="13084" max="13084" width="8.7109375" style="204" customWidth="1"/>
    <col min="13085" max="13085" width="13.140625" style="204" customWidth="1"/>
    <col min="13086" max="13086" width="12.85546875" style="204" customWidth="1"/>
    <col min="13087" max="13087" width="10.85546875" style="204" customWidth="1"/>
    <col min="13088" max="13089" width="11.5703125" style="204" customWidth="1"/>
    <col min="13090" max="13090" width="11.7109375" style="204" customWidth="1"/>
    <col min="13091" max="13091" width="11.85546875" style="204" customWidth="1"/>
    <col min="13092" max="13092" width="10.7109375" style="204" customWidth="1"/>
    <col min="13093" max="13093" width="12.7109375" style="204" customWidth="1"/>
    <col min="13094" max="13095" width="10.7109375" style="204" customWidth="1"/>
    <col min="13096" max="13096" width="10.85546875" style="204" customWidth="1"/>
    <col min="13097" max="13097" width="2" style="204" customWidth="1"/>
    <col min="13098" max="13114" width="10.85546875" style="204" customWidth="1"/>
    <col min="13115" max="13120" width="12.5703125" style="204" customWidth="1"/>
    <col min="13121" max="13174" width="0" style="204" hidden="1" customWidth="1"/>
    <col min="13175" max="13312" width="11.42578125" style="204"/>
    <col min="13313" max="13313" width="29" style="204" customWidth="1"/>
    <col min="13314" max="13314" width="23.28515625" style="204" bestFit="1" customWidth="1"/>
    <col min="13315" max="13315" width="11.28515625" style="204" customWidth="1"/>
    <col min="13316" max="13316" width="9.85546875" style="204" customWidth="1"/>
    <col min="13317" max="13318" width="10.140625" style="204" customWidth="1"/>
    <col min="13319" max="13319" width="10.42578125" style="204" customWidth="1"/>
    <col min="13320" max="13320" width="9.42578125" style="204" customWidth="1"/>
    <col min="13321" max="13321" width="10.7109375" style="204" customWidth="1"/>
    <col min="13322" max="13324" width="8.7109375" style="204" customWidth="1"/>
    <col min="13325" max="13325" width="8.85546875" style="204" customWidth="1"/>
    <col min="13326" max="13333" width="8.7109375" style="204" customWidth="1"/>
    <col min="13334" max="13334" width="11.85546875" style="204" customWidth="1"/>
    <col min="13335" max="13335" width="12.5703125" style="204" customWidth="1"/>
    <col min="13336" max="13336" width="12.7109375" style="204" customWidth="1"/>
    <col min="13337" max="13337" width="9.28515625" style="204" customWidth="1"/>
    <col min="13338" max="13338" width="12.28515625" style="204" customWidth="1"/>
    <col min="13339" max="13339" width="9.7109375" style="204" customWidth="1"/>
    <col min="13340" max="13340" width="8.7109375" style="204" customWidth="1"/>
    <col min="13341" max="13341" width="13.140625" style="204" customWidth="1"/>
    <col min="13342" max="13342" width="12.85546875" style="204" customWidth="1"/>
    <col min="13343" max="13343" width="10.85546875" style="204" customWidth="1"/>
    <col min="13344" max="13345" width="11.5703125" style="204" customWidth="1"/>
    <col min="13346" max="13346" width="11.7109375" style="204" customWidth="1"/>
    <col min="13347" max="13347" width="11.85546875" style="204" customWidth="1"/>
    <col min="13348" max="13348" width="10.7109375" style="204" customWidth="1"/>
    <col min="13349" max="13349" width="12.7109375" style="204" customWidth="1"/>
    <col min="13350" max="13351" width="10.7109375" style="204" customWidth="1"/>
    <col min="13352" max="13352" width="10.85546875" style="204" customWidth="1"/>
    <col min="13353" max="13353" width="2" style="204" customWidth="1"/>
    <col min="13354" max="13370" width="10.85546875" style="204" customWidth="1"/>
    <col min="13371" max="13376" width="12.5703125" style="204" customWidth="1"/>
    <col min="13377" max="13430" width="0" style="204" hidden="1" customWidth="1"/>
    <col min="13431" max="13568" width="11.42578125" style="204"/>
    <col min="13569" max="13569" width="29" style="204" customWidth="1"/>
    <col min="13570" max="13570" width="23.28515625" style="204" bestFit="1" customWidth="1"/>
    <col min="13571" max="13571" width="11.28515625" style="204" customWidth="1"/>
    <col min="13572" max="13572" width="9.85546875" style="204" customWidth="1"/>
    <col min="13573" max="13574" width="10.140625" style="204" customWidth="1"/>
    <col min="13575" max="13575" width="10.42578125" style="204" customWidth="1"/>
    <col min="13576" max="13576" width="9.42578125" style="204" customWidth="1"/>
    <col min="13577" max="13577" width="10.7109375" style="204" customWidth="1"/>
    <col min="13578" max="13580" width="8.7109375" style="204" customWidth="1"/>
    <col min="13581" max="13581" width="8.85546875" style="204" customWidth="1"/>
    <col min="13582" max="13589" width="8.7109375" style="204" customWidth="1"/>
    <col min="13590" max="13590" width="11.85546875" style="204" customWidth="1"/>
    <col min="13591" max="13591" width="12.5703125" style="204" customWidth="1"/>
    <col min="13592" max="13592" width="12.7109375" style="204" customWidth="1"/>
    <col min="13593" max="13593" width="9.28515625" style="204" customWidth="1"/>
    <col min="13594" max="13594" width="12.28515625" style="204" customWidth="1"/>
    <col min="13595" max="13595" width="9.7109375" style="204" customWidth="1"/>
    <col min="13596" max="13596" width="8.7109375" style="204" customWidth="1"/>
    <col min="13597" max="13597" width="13.140625" style="204" customWidth="1"/>
    <col min="13598" max="13598" width="12.85546875" style="204" customWidth="1"/>
    <col min="13599" max="13599" width="10.85546875" style="204" customWidth="1"/>
    <col min="13600" max="13601" width="11.5703125" style="204" customWidth="1"/>
    <col min="13602" max="13602" width="11.7109375" style="204" customWidth="1"/>
    <col min="13603" max="13603" width="11.85546875" style="204" customWidth="1"/>
    <col min="13604" max="13604" width="10.7109375" style="204" customWidth="1"/>
    <col min="13605" max="13605" width="12.7109375" style="204" customWidth="1"/>
    <col min="13606" max="13607" width="10.7109375" style="204" customWidth="1"/>
    <col min="13608" max="13608" width="10.85546875" style="204" customWidth="1"/>
    <col min="13609" max="13609" width="2" style="204" customWidth="1"/>
    <col min="13610" max="13626" width="10.85546875" style="204" customWidth="1"/>
    <col min="13627" max="13632" width="12.5703125" style="204" customWidth="1"/>
    <col min="13633" max="13686" width="0" style="204" hidden="1" customWidth="1"/>
    <col min="13687" max="13824" width="11.42578125" style="204"/>
    <col min="13825" max="13825" width="29" style="204" customWidth="1"/>
    <col min="13826" max="13826" width="23.28515625" style="204" bestFit="1" customWidth="1"/>
    <col min="13827" max="13827" width="11.28515625" style="204" customWidth="1"/>
    <col min="13828" max="13828" width="9.85546875" style="204" customWidth="1"/>
    <col min="13829" max="13830" width="10.140625" style="204" customWidth="1"/>
    <col min="13831" max="13831" width="10.42578125" style="204" customWidth="1"/>
    <col min="13832" max="13832" width="9.42578125" style="204" customWidth="1"/>
    <col min="13833" max="13833" width="10.7109375" style="204" customWidth="1"/>
    <col min="13834" max="13836" width="8.7109375" style="204" customWidth="1"/>
    <col min="13837" max="13837" width="8.85546875" style="204" customWidth="1"/>
    <col min="13838" max="13845" width="8.7109375" style="204" customWidth="1"/>
    <col min="13846" max="13846" width="11.85546875" style="204" customWidth="1"/>
    <col min="13847" max="13847" width="12.5703125" style="204" customWidth="1"/>
    <col min="13848" max="13848" width="12.7109375" style="204" customWidth="1"/>
    <col min="13849" max="13849" width="9.28515625" style="204" customWidth="1"/>
    <col min="13850" max="13850" width="12.28515625" style="204" customWidth="1"/>
    <col min="13851" max="13851" width="9.7109375" style="204" customWidth="1"/>
    <col min="13852" max="13852" width="8.7109375" style="204" customWidth="1"/>
    <col min="13853" max="13853" width="13.140625" style="204" customWidth="1"/>
    <col min="13854" max="13854" width="12.85546875" style="204" customWidth="1"/>
    <col min="13855" max="13855" width="10.85546875" style="204" customWidth="1"/>
    <col min="13856" max="13857" width="11.5703125" style="204" customWidth="1"/>
    <col min="13858" max="13858" width="11.7109375" style="204" customWidth="1"/>
    <col min="13859" max="13859" width="11.85546875" style="204" customWidth="1"/>
    <col min="13860" max="13860" width="10.7109375" style="204" customWidth="1"/>
    <col min="13861" max="13861" width="12.7109375" style="204" customWidth="1"/>
    <col min="13862" max="13863" width="10.7109375" style="204" customWidth="1"/>
    <col min="13864" max="13864" width="10.85546875" style="204" customWidth="1"/>
    <col min="13865" max="13865" width="2" style="204" customWidth="1"/>
    <col min="13866" max="13882" width="10.85546875" style="204" customWidth="1"/>
    <col min="13883" max="13888" width="12.5703125" style="204" customWidth="1"/>
    <col min="13889" max="13942" width="0" style="204" hidden="1" customWidth="1"/>
    <col min="13943" max="14080" width="11.42578125" style="204"/>
    <col min="14081" max="14081" width="29" style="204" customWidth="1"/>
    <col min="14082" max="14082" width="23.28515625" style="204" bestFit="1" customWidth="1"/>
    <col min="14083" max="14083" width="11.28515625" style="204" customWidth="1"/>
    <col min="14084" max="14084" width="9.85546875" style="204" customWidth="1"/>
    <col min="14085" max="14086" width="10.140625" style="204" customWidth="1"/>
    <col min="14087" max="14087" width="10.42578125" style="204" customWidth="1"/>
    <col min="14088" max="14088" width="9.42578125" style="204" customWidth="1"/>
    <col min="14089" max="14089" width="10.7109375" style="204" customWidth="1"/>
    <col min="14090" max="14092" width="8.7109375" style="204" customWidth="1"/>
    <col min="14093" max="14093" width="8.85546875" style="204" customWidth="1"/>
    <col min="14094" max="14101" width="8.7109375" style="204" customWidth="1"/>
    <col min="14102" max="14102" width="11.85546875" style="204" customWidth="1"/>
    <col min="14103" max="14103" width="12.5703125" style="204" customWidth="1"/>
    <col min="14104" max="14104" width="12.7109375" style="204" customWidth="1"/>
    <col min="14105" max="14105" width="9.28515625" style="204" customWidth="1"/>
    <col min="14106" max="14106" width="12.28515625" style="204" customWidth="1"/>
    <col min="14107" max="14107" width="9.7109375" style="204" customWidth="1"/>
    <col min="14108" max="14108" width="8.7109375" style="204" customWidth="1"/>
    <col min="14109" max="14109" width="13.140625" style="204" customWidth="1"/>
    <col min="14110" max="14110" width="12.85546875" style="204" customWidth="1"/>
    <col min="14111" max="14111" width="10.85546875" style="204" customWidth="1"/>
    <col min="14112" max="14113" width="11.5703125" style="204" customWidth="1"/>
    <col min="14114" max="14114" width="11.7109375" style="204" customWidth="1"/>
    <col min="14115" max="14115" width="11.85546875" style="204" customWidth="1"/>
    <col min="14116" max="14116" width="10.7109375" style="204" customWidth="1"/>
    <col min="14117" max="14117" width="12.7109375" style="204" customWidth="1"/>
    <col min="14118" max="14119" width="10.7109375" style="204" customWidth="1"/>
    <col min="14120" max="14120" width="10.85546875" style="204" customWidth="1"/>
    <col min="14121" max="14121" width="2" style="204" customWidth="1"/>
    <col min="14122" max="14138" width="10.85546875" style="204" customWidth="1"/>
    <col min="14139" max="14144" width="12.5703125" style="204" customWidth="1"/>
    <col min="14145" max="14198" width="0" style="204" hidden="1" customWidth="1"/>
    <col min="14199" max="14336" width="11.42578125" style="204"/>
    <col min="14337" max="14337" width="29" style="204" customWidth="1"/>
    <col min="14338" max="14338" width="23.28515625" style="204" bestFit="1" customWidth="1"/>
    <col min="14339" max="14339" width="11.28515625" style="204" customWidth="1"/>
    <col min="14340" max="14340" width="9.85546875" style="204" customWidth="1"/>
    <col min="14341" max="14342" width="10.140625" style="204" customWidth="1"/>
    <col min="14343" max="14343" width="10.42578125" style="204" customWidth="1"/>
    <col min="14344" max="14344" width="9.42578125" style="204" customWidth="1"/>
    <col min="14345" max="14345" width="10.7109375" style="204" customWidth="1"/>
    <col min="14346" max="14348" width="8.7109375" style="204" customWidth="1"/>
    <col min="14349" max="14349" width="8.85546875" style="204" customWidth="1"/>
    <col min="14350" max="14357" width="8.7109375" style="204" customWidth="1"/>
    <col min="14358" max="14358" width="11.85546875" style="204" customWidth="1"/>
    <col min="14359" max="14359" width="12.5703125" style="204" customWidth="1"/>
    <col min="14360" max="14360" width="12.7109375" style="204" customWidth="1"/>
    <col min="14361" max="14361" width="9.28515625" style="204" customWidth="1"/>
    <col min="14362" max="14362" width="12.28515625" style="204" customWidth="1"/>
    <col min="14363" max="14363" width="9.7109375" style="204" customWidth="1"/>
    <col min="14364" max="14364" width="8.7109375" style="204" customWidth="1"/>
    <col min="14365" max="14365" width="13.140625" style="204" customWidth="1"/>
    <col min="14366" max="14366" width="12.85546875" style="204" customWidth="1"/>
    <col min="14367" max="14367" width="10.85546875" style="204" customWidth="1"/>
    <col min="14368" max="14369" width="11.5703125" style="204" customWidth="1"/>
    <col min="14370" max="14370" width="11.7109375" style="204" customWidth="1"/>
    <col min="14371" max="14371" width="11.85546875" style="204" customWidth="1"/>
    <col min="14372" max="14372" width="10.7109375" style="204" customWidth="1"/>
    <col min="14373" max="14373" width="12.7109375" style="204" customWidth="1"/>
    <col min="14374" max="14375" width="10.7109375" style="204" customWidth="1"/>
    <col min="14376" max="14376" width="10.85546875" style="204" customWidth="1"/>
    <col min="14377" max="14377" width="2" style="204" customWidth="1"/>
    <col min="14378" max="14394" width="10.85546875" style="204" customWidth="1"/>
    <col min="14395" max="14400" width="12.5703125" style="204" customWidth="1"/>
    <col min="14401" max="14454" width="0" style="204" hidden="1" customWidth="1"/>
    <col min="14455" max="14592" width="11.42578125" style="204"/>
    <col min="14593" max="14593" width="29" style="204" customWidth="1"/>
    <col min="14594" max="14594" width="23.28515625" style="204" bestFit="1" customWidth="1"/>
    <col min="14595" max="14595" width="11.28515625" style="204" customWidth="1"/>
    <col min="14596" max="14596" width="9.85546875" style="204" customWidth="1"/>
    <col min="14597" max="14598" width="10.140625" style="204" customWidth="1"/>
    <col min="14599" max="14599" width="10.42578125" style="204" customWidth="1"/>
    <col min="14600" max="14600" width="9.42578125" style="204" customWidth="1"/>
    <col min="14601" max="14601" width="10.7109375" style="204" customWidth="1"/>
    <col min="14602" max="14604" width="8.7109375" style="204" customWidth="1"/>
    <col min="14605" max="14605" width="8.85546875" style="204" customWidth="1"/>
    <col min="14606" max="14613" width="8.7109375" style="204" customWidth="1"/>
    <col min="14614" max="14614" width="11.85546875" style="204" customWidth="1"/>
    <col min="14615" max="14615" width="12.5703125" style="204" customWidth="1"/>
    <col min="14616" max="14616" width="12.7109375" style="204" customWidth="1"/>
    <col min="14617" max="14617" width="9.28515625" style="204" customWidth="1"/>
    <col min="14618" max="14618" width="12.28515625" style="204" customWidth="1"/>
    <col min="14619" max="14619" width="9.7109375" style="204" customWidth="1"/>
    <col min="14620" max="14620" width="8.7109375" style="204" customWidth="1"/>
    <col min="14621" max="14621" width="13.140625" style="204" customWidth="1"/>
    <col min="14622" max="14622" width="12.85546875" style="204" customWidth="1"/>
    <col min="14623" max="14623" width="10.85546875" style="204" customWidth="1"/>
    <col min="14624" max="14625" width="11.5703125" style="204" customWidth="1"/>
    <col min="14626" max="14626" width="11.7109375" style="204" customWidth="1"/>
    <col min="14627" max="14627" width="11.85546875" style="204" customWidth="1"/>
    <col min="14628" max="14628" width="10.7109375" style="204" customWidth="1"/>
    <col min="14629" max="14629" width="12.7109375" style="204" customWidth="1"/>
    <col min="14630" max="14631" width="10.7109375" style="204" customWidth="1"/>
    <col min="14632" max="14632" width="10.85546875" style="204" customWidth="1"/>
    <col min="14633" max="14633" width="2" style="204" customWidth="1"/>
    <col min="14634" max="14650" width="10.85546875" style="204" customWidth="1"/>
    <col min="14651" max="14656" width="12.5703125" style="204" customWidth="1"/>
    <col min="14657" max="14710" width="0" style="204" hidden="1" customWidth="1"/>
    <col min="14711" max="14848" width="11.42578125" style="204"/>
    <col min="14849" max="14849" width="29" style="204" customWidth="1"/>
    <col min="14850" max="14850" width="23.28515625" style="204" bestFit="1" customWidth="1"/>
    <col min="14851" max="14851" width="11.28515625" style="204" customWidth="1"/>
    <col min="14852" max="14852" width="9.85546875" style="204" customWidth="1"/>
    <col min="14853" max="14854" width="10.140625" style="204" customWidth="1"/>
    <col min="14855" max="14855" width="10.42578125" style="204" customWidth="1"/>
    <col min="14856" max="14856" width="9.42578125" style="204" customWidth="1"/>
    <col min="14857" max="14857" width="10.7109375" style="204" customWidth="1"/>
    <col min="14858" max="14860" width="8.7109375" style="204" customWidth="1"/>
    <col min="14861" max="14861" width="8.85546875" style="204" customWidth="1"/>
    <col min="14862" max="14869" width="8.7109375" style="204" customWidth="1"/>
    <col min="14870" max="14870" width="11.85546875" style="204" customWidth="1"/>
    <col min="14871" max="14871" width="12.5703125" style="204" customWidth="1"/>
    <col min="14872" max="14872" width="12.7109375" style="204" customWidth="1"/>
    <col min="14873" max="14873" width="9.28515625" style="204" customWidth="1"/>
    <col min="14874" max="14874" width="12.28515625" style="204" customWidth="1"/>
    <col min="14875" max="14875" width="9.7109375" style="204" customWidth="1"/>
    <col min="14876" max="14876" width="8.7109375" style="204" customWidth="1"/>
    <col min="14877" max="14877" width="13.140625" style="204" customWidth="1"/>
    <col min="14878" max="14878" width="12.85546875" style="204" customWidth="1"/>
    <col min="14879" max="14879" width="10.85546875" style="204" customWidth="1"/>
    <col min="14880" max="14881" width="11.5703125" style="204" customWidth="1"/>
    <col min="14882" max="14882" width="11.7109375" style="204" customWidth="1"/>
    <col min="14883" max="14883" width="11.85546875" style="204" customWidth="1"/>
    <col min="14884" max="14884" width="10.7109375" style="204" customWidth="1"/>
    <col min="14885" max="14885" width="12.7109375" style="204" customWidth="1"/>
    <col min="14886" max="14887" width="10.7109375" style="204" customWidth="1"/>
    <col min="14888" max="14888" width="10.85546875" style="204" customWidth="1"/>
    <col min="14889" max="14889" width="2" style="204" customWidth="1"/>
    <col min="14890" max="14906" width="10.85546875" style="204" customWidth="1"/>
    <col min="14907" max="14912" width="12.5703125" style="204" customWidth="1"/>
    <col min="14913" max="14966" width="0" style="204" hidden="1" customWidth="1"/>
    <col min="14967" max="15104" width="11.42578125" style="204"/>
    <col min="15105" max="15105" width="29" style="204" customWidth="1"/>
    <col min="15106" max="15106" width="23.28515625" style="204" bestFit="1" customWidth="1"/>
    <col min="15107" max="15107" width="11.28515625" style="204" customWidth="1"/>
    <col min="15108" max="15108" width="9.85546875" style="204" customWidth="1"/>
    <col min="15109" max="15110" width="10.140625" style="204" customWidth="1"/>
    <col min="15111" max="15111" width="10.42578125" style="204" customWidth="1"/>
    <col min="15112" max="15112" width="9.42578125" style="204" customWidth="1"/>
    <col min="15113" max="15113" width="10.7109375" style="204" customWidth="1"/>
    <col min="15114" max="15116" width="8.7109375" style="204" customWidth="1"/>
    <col min="15117" max="15117" width="8.85546875" style="204" customWidth="1"/>
    <col min="15118" max="15125" width="8.7109375" style="204" customWidth="1"/>
    <col min="15126" max="15126" width="11.85546875" style="204" customWidth="1"/>
    <col min="15127" max="15127" width="12.5703125" style="204" customWidth="1"/>
    <col min="15128" max="15128" width="12.7109375" style="204" customWidth="1"/>
    <col min="15129" max="15129" width="9.28515625" style="204" customWidth="1"/>
    <col min="15130" max="15130" width="12.28515625" style="204" customWidth="1"/>
    <col min="15131" max="15131" width="9.7109375" style="204" customWidth="1"/>
    <col min="15132" max="15132" width="8.7109375" style="204" customWidth="1"/>
    <col min="15133" max="15133" width="13.140625" style="204" customWidth="1"/>
    <col min="15134" max="15134" width="12.85546875" style="204" customWidth="1"/>
    <col min="15135" max="15135" width="10.85546875" style="204" customWidth="1"/>
    <col min="15136" max="15137" width="11.5703125" style="204" customWidth="1"/>
    <col min="15138" max="15138" width="11.7109375" style="204" customWidth="1"/>
    <col min="15139" max="15139" width="11.85546875" style="204" customWidth="1"/>
    <col min="15140" max="15140" width="10.7109375" style="204" customWidth="1"/>
    <col min="15141" max="15141" width="12.7109375" style="204" customWidth="1"/>
    <col min="15142" max="15143" width="10.7109375" style="204" customWidth="1"/>
    <col min="15144" max="15144" width="10.85546875" style="204" customWidth="1"/>
    <col min="15145" max="15145" width="2" style="204" customWidth="1"/>
    <col min="15146" max="15162" width="10.85546875" style="204" customWidth="1"/>
    <col min="15163" max="15168" width="12.5703125" style="204" customWidth="1"/>
    <col min="15169" max="15222" width="0" style="204" hidden="1" customWidth="1"/>
    <col min="15223" max="15360" width="11.42578125" style="204"/>
    <col min="15361" max="15361" width="29" style="204" customWidth="1"/>
    <col min="15362" max="15362" width="23.28515625" style="204" bestFit="1" customWidth="1"/>
    <col min="15363" max="15363" width="11.28515625" style="204" customWidth="1"/>
    <col min="15364" max="15364" width="9.85546875" style="204" customWidth="1"/>
    <col min="15365" max="15366" width="10.140625" style="204" customWidth="1"/>
    <col min="15367" max="15367" width="10.42578125" style="204" customWidth="1"/>
    <col min="15368" max="15368" width="9.42578125" style="204" customWidth="1"/>
    <col min="15369" max="15369" width="10.7109375" style="204" customWidth="1"/>
    <col min="15370" max="15372" width="8.7109375" style="204" customWidth="1"/>
    <col min="15373" max="15373" width="8.85546875" style="204" customWidth="1"/>
    <col min="15374" max="15381" width="8.7109375" style="204" customWidth="1"/>
    <col min="15382" max="15382" width="11.85546875" style="204" customWidth="1"/>
    <col min="15383" max="15383" width="12.5703125" style="204" customWidth="1"/>
    <col min="15384" max="15384" width="12.7109375" style="204" customWidth="1"/>
    <col min="15385" max="15385" width="9.28515625" style="204" customWidth="1"/>
    <col min="15386" max="15386" width="12.28515625" style="204" customWidth="1"/>
    <col min="15387" max="15387" width="9.7109375" style="204" customWidth="1"/>
    <col min="15388" max="15388" width="8.7109375" style="204" customWidth="1"/>
    <col min="15389" max="15389" width="13.140625" style="204" customWidth="1"/>
    <col min="15390" max="15390" width="12.85546875" style="204" customWidth="1"/>
    <col min="15391" max="15391" width="10.85546875" style="204" customWidth="1"/>
    <col min="15392" max="15393" width="11.5703125" style="204" customWidth="1"/>
    <col min="15394" max="15394" width="11.7109375" style="204" customWidth="1"/>
    <col min="15395" max="15395" width="11.85546875" style="204" customWidth="1"/>
    <col min="15396" max="15396" width="10.7109375" style="204" customWidth="1"/>
    <col min="15397" max="15397" width="12.7109375" style="204" customWidth="1"/>
    <col min="15398" max="15399" width="10.7109375" style="204" customWidth="1"/>
    <col min="15400" max="15400" width="10.85546875" style="204" customWidth="1"/>
    <col min="15401" max="15401" width="2" style="204" customWidth="1"/>
    <col min="15402" max="15418" width="10.85546875" style="204" customWidth="1"/>
    <col min="15419" max="15424" width="12.5703125" style="204" customWidth="1"/>
    <col min="15425" max="15478" width="0" style="204" hidden="1" customWidth="1"/>
    <col min="15479" max="15616" width="11.42578125" style="204"/>
    <col min="15617" max="15617" width="29" style="204" customWidth="1"/>
    <col min="15618" max="15618" width="23.28515625" style="204" bestFit="1" customWidth="1"/>
    <col min="15619" max="15619" width="11.28515625" style="204" customWidth="1"/>
    <col min="15620" max="15620" width="9.85546875" style="204" customWidth="1"/>
    <col min="15621" max="15622" width="10.140625" style="204" customWidth="1"/>
    <col min="15623" max="15623" width="10.42578125" style="204" customWidth="1"/>
    <col min="15624" max="15624" width="9.42578125" style="204" customWidth="1"/>
    <col min="15625" max="15625" width="10.7109375" style="204" customWidth="1"/>
    <col min="15626" max="15628" width="8.7109375" style="204" customWidth="1"/>
    <col min="15629" max="15629" width="8.85546875" style="204" customWidth="1"/>
    <col min="15630" max="15637" width="8.7109375" style="204" customWidth="1"/>
    <col min="15638" max="15638" width="11.85546875" style="204" customWidth="1"/>
    <col min="15639" max="15639" width="12.5703125" style="204" customWidth="1"/>
    <col min="15640" max="15640" width="12.7109375" style="204" customWidth="1"/>
    <col min="15641" max="15641" width="9.28515625" style="204" customWidth="1"/>
    <col min="15642" max="15642" width="12.28515625" style="204" customWidth="1"/>
    <col min="15643" max="15643" width="9.7109375" style="204" customWidth="1"/>
    <col min="15644" max="15644" width="8.7109375" style="204" customWidth="1"/>
    <col min="15645" max="15645" width="13.140625" style="204" customWidth="1"/>
    <col min="15646" max="15646" width="12.85546875" style="204" customWidth="1"/>
    <col min="15647" max="15647" width="10.85546875" style="204" customWidth="1"/>
    <col min="15648" max="15649" width="11.5703125" style="204" customWidth="1"/>
    <col min="15650" max="15650" width="11.7109375" style="204" customWidth="1"/>
    <col min="15651" max="15651" width="11.85546875" style="204" customWidth="1"/>
    <col min="15652" max="15652" width="10.7109375" style="204" customWidth="1"/>
    <col min="15653" max="15653" width="12.7109375" style="204" customWidth="1"/>
    <col min="15654" max="15655" width="10.7109375" style="204" customWidth="1"/>
    <col min="15656" max="15656" width="10.85546875" style="204" customWidth="1"/>
    <col min="15657" max="15657" width="2" style="204" customWidth="1"/>
    <col min="15658" max="15674" width="10.85546875" style="204" customWidth="1"/>
    <col min="15675" max="15680" width="12.5703125" style="204" customWidth="1"/>
    <col min="15681" max="15734" width="0" style="204" hidden="1" customWidth="1"/>
    <col min="15735" max="15872" width="11.42578125" style="204"/>
    <col min="15873" max="15873" width="29" style="204" customWidth="1"/>
    <col min="15874" max="15874" width="23.28515625" style="204" bestFit="1" customWidth="1"/>
    <col min="15875" max="15875" width="11.28515625" style="204" customWidth="1"/>
    <col min="15876" max="15876" width="9.85546875" style="204" customWidth="1"/>
    <col min="15877" max="15878" width="10.140625" style="204" customWidth="1"/>
    <col min="15879" max="15879" width="10.42578125" style="204" customWidth="1"/>
    <col min="15880" max="15880" width="9.42578125" style="204" customWidth="1"/>
    <col min="15881" max="15881" width="10.7109375" style="204" customWidth="1"/>
    <col min="15882" max="15884" width="8.7109375" style="204" customWidth="1"/>
    <col min="15885" max="15885" width="8.85546875" style="204" customWidth="1"/>
    <col min="15886" max="15893" width="8.7109375" style="204" customWidth="1"/>
    <col min="15894" max="15894" width="11.85546875" style="204" customWidth="1"/>
    <col min="15895" max="15895" width="12.5703125" style="204" customWidth="1"/>
    <col min="15896" max="15896" width="12.7109375" style="204" customWidth="1"/>
    <col min="15897" max="15897" width="9.28515625" style="204" customWidth="1"/>
    <col min="15898" max="15898" width="12.28515625" style="204" customWidth="1"/>
    <col min="15899" max="15899" width="9.7109375" style="204" customWidth="1"/>
    <col min="15900" max="15900" width="8.7109375" style="204" customWidth="1"/>
    <col min="15901" max="15901" width="13.140625" style="204" customWidth="1"/>
    <col min="15902" max="15902" width="12.85546875" style="204" customWidth="1"/>
    <col min="15903" max="15903" width="10.85546875" style="204" customWidth="1"/>
    <col min="15904" max="15905" width="11.5703125" style="204" customWidth="1"/>
    <col min="15906" max="15906" width="11.7109375" style="204" customWidth="1"/>
    <col min="15907" max="15907" width="11.85546875" style="204" customWidth="1"/>
    <col min="15908" max="15908" width="10.7109375" style="204" customWidth="1"/>
    <col min="15909" max="15909" width="12.7109375" style="204" customWidth="1"/>
    <col min="15910" max="15911" width="10.7109375" style="204" customWidth="1"/>
    <col min="15912" max="15912" width="10.85546875" style="204" customWidth="1"/>
    <col min="15913" max="15913" width="2" style="204" customWidth="1"/>
    <col min="15914" max="15930" width="10.85546875" style="204" customWidth="1"/>
    <col min="15931" max="15936" width="12.5703125" style="204" customWidth="1"/>
    <col min="15937" max="15990" width="0" style="204" hidden="1" customWidth="1"/>
    <col min="15991" max="16128" width="11.42578125" style="204"/>
    <col min="16129" max="16129" width="29" style="204" customWidth="1"/>
    <col min="16130" max="16130" width="23.28515625" style="204" bestFit="1" customWidth="1"/>
    <col min="16131" max="16131" width="11.28515625" style="204" customWidth="1"/>
    <col min="16132" max="16132" width="9.85546875" style="204" customWidth="1"/>
    <col min="16133" max="16134" width="10.140625" style="204" customWidth="1"/>
    <col min="16135" max="16135" width="10.42578125" style="204" customWidth="1"/>
    <col min="16136" max="16136" width="9.42578125" style="204" customWidth="1"/>
    <col min="16137" max="16137" width="10.7109375" style="204" customWidth="1"/>
    <col min="16138" max="16140" width="8.7109375" style="204" customWidth="1"/>
    <col min="16141" max="16141" width="8.85546875" style="204" customWidth="1"/>
    <col min="16142" max="16149" width="8.7109375" style="204" customWidth="1"/>
    <col min="16150" max="16150" width="11.85546875" style="204" customWidth="1"/>
    <col min="16151" max="16151" width="12.5703125" style="204" customWidth="1"/>
    <col min="16152" max="16152" width="12.7109375" style="204" customWidth="1"/>
    <col min="16153" max="16153" width="9.28515625" style="204" customWidth="1"/>
    <col min="16154" max="16154" width="12.28515625" style="204" customWidth="1"/>
    <col min="16155" max="16155" width="9.7109375" style="204" customWidth="1"/>
    <col min="16156" max="16156" width="8.7109375" style="204" customWidth="1"/>
    <col min="16157" max="16157" width="13.140625" style="204" customWidth="1"/>
    <col min="16158" max="16158" width="12.85546875" style="204" customWidth="1"/>
    <col min="16159" max="16159" width="10.85546875" style="204" customWidth="1"/>
    <col min="16160" max="16161" width="11.5703125" style="204" customWidth="1"/>
    <col min="16162" max="16162" width="11.7109375" style="204" customWidth="1"/>
    <col min="16163" max="16163" width="11.85546875" style="204" customWidth="1"/>
    <col min="16164" max="16164" width="10.7109375" style="204" customWidth="1"/>
    <col min="16165" max="16165" width="12.7109375" style="204" customWidth="1"/>
    <col min="16166" max="16167" width="10.7109375" style="204" customWidth="1"/>
    <col min="16168" max="16168" width="10.85546875" style="204" customWidth="1"/>
    <col min="16169" max="16169" width="2" style="204" customWidth="1"/>
    <col min="16170" max="16186" width="10.85546875" style="204" customWidth="1"/>
    <col min="16187" max="16192" width="12.5703125" style="204" customWidth="1"/>
    <col min="16193" max="16246" width="0" style="204" hidden="1" customWidth="1"/>
    <col min="16247" max="16384" width="11.42578125" style="204"/>
  </cols>
  <sheetData>
    <row r="1" spans="1:105" s="3" customFormat="1" ht="12.75" customHeight="1" x14ac:dyDescent="0.15">
      <c r="A1" s="1" t="s">
        <v>0</v>
      </c>
      <c r="B1" s="1"/>
      <c r="C1" s="2"/>
      <c r="D1" s="2"/>
      <c r="E1" s="2"/>
      <c r="F1" s="2"/>
      <c r="G1" s="2"/>
      <c r="H1" s="2"/>
      <c r="I1" s="2"/>
      <c r="J1" s="2"/>
      <c r="K1" s="2"/>
      <c r="L1" s="2"/>
      <c r="AD1" s="2"/>
      <c r="AE1" s="2"/>
      <c r="AH1" s="2"/>
      <c r="AK1" s="2"/>
      <c r="AL1" s="2"/>
      <c r="AM1" s="2"/>
      <c r="AN1" s="2"/>
      <c r="AO1" s="2"/>
      <c r="AP1" s="2"/>
    </row>
    <row r="2" spans="1:105" s="3" customFormat="1" ht="12.75" customHeight="1" x14ac:dyDescent="0.15">
      <c r="A2" s="1" t="str">
        <f>CONCATENATE("COMUNA: ",[11]NOMBRE!B2," - ","( ",[11]NOMBRE!C2,[11]NOMBRE!D2,[11]NOMBRE!E2,[11]NOMBRE!F2,[11]NOMBRE!G2," )")</f>
        <v>COMUNA: Linares - ( 07401 )</v>
      </c>
      <c r="B2" s="1"/>
      <c r="C2" s="2"/>
      <c r="D2" s="2"/>
      <c r="E2" s="2"/>
      <c r="F2" s="2"/>
      <c r="G2" s="2"/>
      <c r="H2" s="2"/>
      <c r="I2" s="2"/>
      <c r="J2" s="2"/>
      <c r="K2" s="2"/>
      <c r="L2" s="2"/>
      <c r="AD2" s="2"/>
      <c r="AE2" s="2"/>
      <c r="AH2" s="2"/>
      <c r="AK2" s="2"/>
      <c r="AL2" s="2"/>
      <c r="AM2" s="2"/>
      <c r="AN2" s="2"/>
      <c r="AO2" s="2"/>
      <c r="AP2" s="2"/>
    </row>
    <row r="3" spans="1:105" s="3" customFormat="1" ht="12.75" customHeight="1" x14ac:dyDescent="0.2">
      <c r="A3" s="1" t="str">
        <f>CONCATENATE("ESTABLECIMIENTO/ESTRATEGIA: ",[11]NOMBRE!B3," - ","( ",[11]NOMBRE!C3,[11]NOMBRE!D3,[11]NOMBRE!E3,[11]NOMBRE!F3,[11]NOMBRE!G3,[11]NOMBRE!H3," )")</f>
        <v>ESTABLECIMIENTO/ESTRATEGIA: Hospital Presidente Carlos Ibáñez del Campo - ( 116108 )</v>
      </c>
      <c r="B3" s="1"/>
      <c r="C3" s="2"/>
      <c r="D3" s="2"/>
      <c r="E3" s="4"/>
      <c r="F3" s="2"/>
      <c r="G3" s="2"/>
      <c r="H3" s="2"/>
      <c r="I3" s="2"/>
      <c r="J3" s="2"/>
      <c r="K3" s="2"/>
      <c r="L3" s="2"/>
      <c r="AD3" s="2"/>
      <c r="AE3" s="2"/>
      <c r="AH3" s="2"/>
      <c r="AK3" s="2"/>
      <c r="AL3" s="2"/>
      <c r="AM3" s="2"/>
      <c r="AN3" s="2"/>
      <c r="AO3" s="2"/>
      <c r="AP3" s="2"/>
    </row>
    <row r="4" spans="1:105" s="3" customFormat="1" ht="12.75" customHeight="1" x14ac:dyDescent="0.15">
      <c r="A4" s="1" t="str">
        <f>CONCATENATE("MES: ",[11]NOMBRE!B6," - ","( ",[11]NOMBRE!C6,[11]NOMBRE!D6," )")</f>
        <v>MES: OCTUBRE - ( 10 )</v>
      </c>
      <c r="B4" s="1"/>
      <c r="C4" s="2"/>
      <c r="D4" s="2"/>
      <c r="E4" s="2"/>
      <c r="F4" s="2"/>
      <c r="G4" s="2"/>
      <c r="H4" s="2"/>
      <c r="I4" s="2"/>
      <c r="J4" s="2"/>
      <c r="K4" s="2"/>
      <c r="L4" s="2"/>
      <c r="AD4" s="2"/>
      <c r="AE4" s="2"/>
      <c r="AH4" s="2"/>
      <c r="AK4" s="2"/>
      <c r="AL4" s="2"/>
      <c r="AM4" s="2"/>
      <c r="AN4" s="2"/>
      <c r="AO4" s="2"/>
      <c r="AP4" s="2"/>
    </row>
    <row r="5" spans="1:105" s="3" customFormat="1" ht="12.75" customHeight="1" x14ac:dyDescent="0.15">
      <c r="A5" s="5" t="str">
        <f>CONCATENATE("AÑO: ",[11]NOMBRE!B7)</f>
        <v>AÑO: 2015</v>
      </c>
      <c r="B5" s="5"/>
      <c r="C5" s="2"/>
      <c r="D5" s="2"/>
      <c r="E5" s="2"/>
      <c r="F5" s="2"/>
      <c r="G5" s="2"/>
      <c r="H5" s="2"/>
      <c r="I5" s="2"/>
      <c r="J5" s="2"/>
      <c r="K5" s="2"/>
      <c r="L5" s="2"/>
      <c r="AD5" s="2"/>
      <c r="AE5" s="2"/>
      <c r="AH5" s="2"/>
      <c r="AK5" s="2"/>
      <c r="AL5" s="2"/>
      <c r="AM5" s="2"/>
      <c r="AN5" s="2"/>
      <c r="AO5" s="2"/>
      <c r="AP5" s="2"/>
    </row>
    <row r="6" spans="1:105" s="6" customFormat="1" ht="39.75" customHeight="1" x14ac:dyDescent="0.15">
      <c r="A6" s="324" t="s">
        <v>1</v>
      </c>
      <c r="B6" s="324"/>
      <c r="C6" s="324"/>
      <c r="D6" s="324"/>
      <c r="E6" s="324"/>
      <c r="F6" s="324"/>
      <c r="G6" s="324"/>
      <c r="H6" s="324"/>
      <c r="I6" s="324"/>
      <c r="J6" s="324"/>
      <c r="K6" s="324"/>
      <c r="L6" s="324"/>
      <c r="M6" s="324"/>
      <c r="N6" s="324"/>
      <c r="O6" s="324"/>
      <c r="P6" s="324"/>
      <c r="Q6" s="324"/>
      <c r="R6" s="324"/>
      <c r="S6" s="324"/>
      <c r="T6" s="324"/>
      <c r="U6" s="324"/>
      <c r="V6" s="324"/>
      <c r="W6" s="324"/>
      <c r="X6" s="324"/>
      <c r="Y6" s="324"/>
      <c r="Z6" s="325"/>
      <c r="AA6" s="325"/>
      <c r="AB6" s="325"/>
      <c r="AC6" s="325"/>
      <c r="AD6" s="325"/>
      <c r="AH6" s="223"/>
      <c r="AK6" s="223"/>
      <c r="AN6" s="222"/>
      <c r="AP6" s="323" t="s">
        <v>2</v>
      </c>
      <c r="AQ6" s="323"/>
      <c r="AR6" s="323" t="s">
        <v>3</v>
      </c>
      <c r="AS6" s="323"/>
      <c r="AU6" s="223"/>
      <c r="AV6" s="326" t="s">
        <v>4</v>
      </c>
      <c r="CZ6" s="3"/>
      <c r="DA6" s="3"/>
    </row>
    <row r="7" spans="1:105" s="6" customFormat="1" ht="67.5" customHeight="1" thickBot="1" x14ac:dyDescent="0.25">
      <c r="A7" s="11" t="s">
        <v>5</v>
      </c>
      <c r="B7" s="11"/>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3"/>
      <c r="AE7" s="14"/>
      <c r="AF7" s="14"/>
      <c r="AG7" s="14"/>
      <c r="AH7" s="14"/>
      <c r="AK7" s="223"/>
      <c r="AN7" s="222"/>
      <c r="AO7" s="223"/>
      <c r="AP7" s="323"/>
      <c r="AQ7" s="323"/>
      <c r="AR7" s="323"/>
      <c r="AS7" s="323"/>
      <c r="AT7" s="323" t="s">
        <v>6</v>
      </c>
      <c r="AU7" s="323"/>
      <c r="AV7" s="326"/>
      <c r="AW7" s="323" t="s">
        <v>7</v>
      </c>
      <c r="AX7" s="323"/>
      <c r="CZ7" s="3"/>
      <c r="DA7" s="3"/>
    </row>
    <row r="8" spans="1:105" s="15" customFormat="1" ht="34.5" customHeight="1" thickTop="1" x14ac:dyDescent="0.15">
      <c r="A8" s="238" t="s">
        <v>8</v>
      </c>
      <c r="B8" s="317" t="s">
        <v>9</v>
      </c>
      <c r="C8" s="318"/>
      <c r="D8" s="318"/>
      <c r="E8" s="318"/>
      <c r="F8" s="318"/>
      <c r="G8" s="318"/>
      <c r="H8" s="318"/>
      <c r="I8" s="318"/>
      <c r="J8" s="318"/>
      <c r="K8" s="318"/>
      <c r="L8" s="318"/>
      <c r="M8" s="318"/>
      <c r="N8" s="318"/>
      <c r="O8" s="318"/>
      <c r="P8" s="318"/>
      <c r="Q8" s="318"/>
      <c r="R8" s="318"/>
      <c r="S8" s="318"/>
      <c r="T8" s="318"/>
      <c r="U8" s="318"/>
      <c r="V8" s="318"/>
      <c r="W8" s="318"/>
      <c r="X8" s="318"/>
      <c r="Y8" s="318"/>
      <c r="Z8" s="318"/>
      <c r="AA8" s="318"/>
      <c r="AB8" s="318"/>
      <c r="AC8" s="318"/>
      <c r="AD8" s="318"/>
      <c r="AE8" s="319"/>
      <c r="AF8" s="238" t="s">
        <v>10</v>
      </c>
      <c r="AG8" s="245"/>
      <c r="AH8" s="238" t="s">
        <v>11</v>
      </c>
      <c r="AI8" s="245"/>
      <c r="AJ8" s="320" t="s">
        <v>12</v>
      </c>
      <c r="AK8" s="238" t="s">
        <v>13</v>
      </c>
      <c r="AL8" s="245"/>
      <c r="AM8" s="238" t="s">
        <v>14</v>
      </c>
      <c r="AN8" s="245"/>
      <c r="AO8" s="13"/>
      <c r="AP8" s="314" t="s">
        <v>15</v>
      </c>
      <c r="AQ8" s="301" t="s">
        <v>16</v>
      </c>
      <c r="AR8" s="314" t="s">
        <v>17</v>
      </c>
      <c r="AS8" s="301" t="s">
        <v>18</v>
      </c>
      <c r="AT8" s="314" t="s">
        <v>19</v>
      </c>
      <c r="AU8" s="301" t="s">
        <v>20</v>
      </c>
      <c r="AV8" s="304" t="s">
        <v>21</v>
      </c>
      <c r="AW8" s="307" t="s">
        <v>22</v>
      </c>
      <c r="AX8" s="310" t="s">
        <v>23</v>
      </c>
      <c r="AY8" s="6"/>
      <c r="AZ8" s="6"/>
      <c r="BA8" s="6"/>
      <c r="BB8" s="6"/>
      <c r="BC8" s="6"/>
      <c r="BD8" s="6"/>
      <c r="BE8" s="6"/>
      <c r="BF8" s="6"/>
      <c r="BG8" s="6"/>
      <c r="BH8" s="6"/>
      <c r="BI8" s="6"/>
      <c r="BJ8" s="6"/>
      <c r="BK8" s="6"/>
      <c r="BL8" s="6"/>
      <c r="BM8" s="6"/>
      <c r="BN8" s="6"/>
      <c r="BO8" s="6"/>
      <c r="BP8" s="6"/>
      <c r="BQ8" s="6"/>
      <c r="BR8" s="6"/>
      <c r="CY8" s="16"/>
      <c r="CZ8" s="16"/>
    </row>
    <row r="9" spans="1:105" s="15" customFormat="1" ht="10.5" customHeight="1" x14ac:dyDescent="0.15">
      <c r="A9" s="239"/>
      <c r="B9" s="241" t="s">
        <v>24</v>
      </c>
      <c r="C9" s="238" t="s">
        <v>25</v>
      </c>
      <c r="D9" s="244"/>
      <c r="E9" s="244"/>
      <c r="F9" s="244"/>
      <c r="G9" s="244"/>
      <c r="H9" s="244"/>
      <c r="I9" s="244"/>
      <c r="J9" s="244"/>
      <c r="K9" s="244"/>
      <c r="L9" s="244"/>
      <c r="M9" s="244"/>
      <c r="N9" s="244"/>
      <c r="O9" s="244"/>
      <c r="P9" s="244"/>
      <c r="Q9" s="244"/>
      <c r="R9" s="244"/>
      <c r="S9" s="245"/>
      <c r="T9" s="238" t="s">
        <v>26</v>
      </c>
      <c r="U9" s="245"/>
      <c r="V9" s="258" t="s">
        <v>27</v>
      </c>
      <c r="W9" s="259"/>
      <c r="X9" s="256" t="s">
        <v>28</v>
      </c>
      <c r="Y9" s="262"/>
      <c r="Z9" s="262"/>
      <c r="AA9" s="262"/>
      <c r="AB9" s="313"/>
      <c r="AC9" s="313"/>
      <c r="AD9" s="313"/>
      <c r="AE9" s="313"/>
      <c r="AF9" s="239"/>
      <c r="AG9" s="247"/>
      <c r="AH9" s="239"/>
      <c r="AI9" s="247"/>
      <c r="AJ9" s="321"/>
      <c r="AK9" s="239"/>
      <c r="AL9" s="247"/>
      <c r="AM9" s="239"/>
      <c r="AN9" s="247"/>
      <c r="AO9" s="13"/>
      <c r="AP9" s="315"/>
      <c r="AQ9" s="302"/>
      <c r="AR9" s="315"/>
      <c r="AS9" s="302"/>
      <c r="AT9" s="315"/>
      <c r="AU9" s="302"/>
      <c r="AV9" s="305"/>
      <c r="AW9" s="308"/>
      <c r="AX9" s="311"/>
      <c r="AY9" s="6"/>
      <c r="AZ9" s="6"/>
      <c r="BA9" s="6"/>
      <c r="BB9" s="6"/>
      <c r="BC9" s="6"/>
      <c r="BD9" s="6"/>
      <c r="BE9" s="6"/>
      <c r="BF9" s="6"/>
      <c r="BG9" s="6"/>
      <c r="BH9" s="6"/>
      <c r="BI9" s="6"/>
      <c r="BJ9" s="6"/>
      <c r="BK9" s="6"/>
      <c r="BL9" s="6"/>
      <c r="BM9" s="6"/>
      <c r="BN9" s="6"/>
      <c r="BO9" s="6"/>
      <c r="BP9" s="6"/>
      <c r="BQ9" s="6"/>
      <c r="BR9" s="6"/>
      <c r="CY9" s="16"/>
      <c r="CZ9" s="16"/>
    </row>
    <row r="10" spans="1:105" s="15" customFormat="1" x14ac:dyDescent="0.15">
      <c r="A10" s="239"/>
      <c r="B10" s="242"/>
      <c r="C10" s="240"/>
      <c r="D10" s="248"/>
      <c r="E10" s="248"/>
      <c r="F10" s="248"/>
      <c r="G10" s="248"/>
      <c r="H10" s="248"/>
      <c r="I10" s="248"/>
      <c r="J10" s="248"/>
      <c r="K10" s="248"/>
      <c r="L10" s="248"/>
      <c r="M10" s="248"/>
      <c r="N10" s="248"/>
      <c r="O10" s="248"/>
      <c r="P10" s="248"/>
      <c r="Q10" s="248"/>
      <c r="R10" s="248"/>
      <c r="S10" s="249"/>
      <c r="T10" s="240"/>
      <c r="U10" s="249"/>
      <c r="V10" s="260"/>
      <c r="W10" s="261"/>
      <c r="X10" s="269" t="s">
        <v>29</v>
      </c>
      <c r="Y10" s="270"/>
      <c r="Z10" s="270"/>
      <c r="AA10" s="271"/>
      <c r="AB10" s="269" t="s">
        <v>30</v>
      </c>
      <c r="AC10" s="270"/>
      <c r="AD10" s="270"/>
      <c r="AE10" s="270"/>
      <c r="AF10" s="240"/>
      <c r="AG10" s="249"/>
      <c r="AH10" s="240"/>
      <c r="AI10" s="249"/>
      <c r="AJ10" s="321"/>
      <c r="AK10" s="240"/>
      <c r="AL10" s="249"/>
      <c r="AM10" s="240"/>
      <c r="AN10" s="249"/>
      <c r="AO10" s="13"/>
      <c r="AP10" s="315"/>
      <c r="AQ10" s="302"/>
      <c r="AR10" s="315"/>
      <c r="AS10" s="302"/>
      <c r="AT10" s="315"/>
      <c r="AU10" s="302"/>
      <c r="AV10" s="305"/>
      <c r="AW10" s="308"/>
      <c r="AX10" s="311"/>
      <c r="AY10" s="6"/>
      <c r="AZ10" s="6"/>
      <c r="BA10" s="6"/>
      <c r="BB10" s="6"/>
      <c r="BC10" s="6"/>
      <c r="BD10" s="6"/>
      <c r="BE10" s="6"/>
      <c r="BF10" s="6"/>
      <c r="BG10" s="6"/>
      <c r="BH10" s="6"/>
      <c r="BI10" s="6"/>
      <c r="BJ10" s="6"/>
      <c r="BK10" s="6"/>
      <c r="BL10" s="6"/>
      <c r="BM10" s="6"/>
      <c r="BN10" s="6"/>
      <c r="BO10" s="6"/>
      <c r="BP10" s="6"/>
      <c r="BQ10" s="6"/>
      <c r="BR10" s="6"/>
      <c r="CY10" s="16"/>
      <c r="CZ10" s="16"/>
    </row>
    <row r="11" spans="1:105" s="15" customFormat="1" ht="34.5" customHeight="1" thickBot="1" x14ac:dyDescent="0.2">
      <c r="A11" s="240"/>
      <c r="B11" s="243"/>
      <c r="C11" s="17" t="s">
        <v>31</v>
      </c>
      <c r="D11" s="18" t="s">
        <v>32</v>
      </c>
      <c r="E11" s="19" t="s">
        <v>33</v>
      </c>
      <c r="F11" s="19" t="s">
        <v>34</v>
      </c>
      <c r="G11" s="19" t="s">
        <v>35</v>
      </c>
      <c r="H11" s="20" t="s">
        <v>36</v>
      </c>
      <c r="I11" s="20" t="s">
        <v>37</v>
      </c>
      <c r="J11" s="20" t="s">
        <v>38</v>
      </c>
      <c r="K11" s="20" t="s">
        <v>39</v>
      </c>
      <c r="L11" s="20" t="s">
        <v>40</v>
      </c>
      <c r="M11" s="20" t="s">
        <v>41</v>
      </c>
      <c r="N11" s="20" t="s">
        <v>42</v>
      </c>
      <c r="O11" s="20" t="s">
        <v>43</v>
      </c>
      <c r="P11" s="20" t="s">
        <v>44</v>
      </c>
      <c r="Q11" s="20" t="s">
        <v>45</v>
      </c>
      <c r="R11" s="20" t="s">
        <v>46</v>
      </c>
      <c r="S11" s="21" t="s">
        <v>47</v>
      </c>
      <c r="T11" s="17" t="s">
        <v>22</v>
      </c>
      <c r="U11" s="22" t="s">
        <v>48</v>
      </c>
      <c r="V11" s="215" t="s">
        <v>49</v>
      </c>
      <c r="W11" s="22" t="s">
        <v>50</v>
      </c>
      <c r="X11" s="219" t="s">
        <v>51</v>
      </c>
      <c r="Y11" s="25" t="s">
        <v>52</v>
      </c>
      <c r="Z11" s="19" t="s">
        <v>53</v>
      </c>
      <c r="AA11" s="22" t="s">
        <v>54</v>
      </c>
      <c r="AB11" s="25" t="s">
        <v>51</v>
      </c>
      <c r="AC11" s="25" t="s">
        <v>52</v>
      </c>
      <c r="AD11" s="19" t="s">
        <v>53</v>
      </c>
      <c r="AE11" s="22" t="s">
        <v>54</v>
      </c>
      <c r="AF11" s="17" t="s">
        <v>55</v>
      </c>
      <c r="AG11" s="216" t="s">
        <v>56</v>
      </c>
      <c r="AH11" s="17" t="s">
        <v>22</v>
      </c>
      <c r="AI11" s="22" t="s">
        <v>48</v>
      </c>
      <c r="AJ11" s="322"/>
      <c r="AK11" s="17" t="s">
        <v>22</v>
      </c>
      <c r="AL11" s="22" t="s">
        <v>48</v>
      </c>
      <c r="AM11" s="17" t="s">
        <v>22</v>
      </c>
      <c r="AN11" s="22" t="s">
        <v>48</v>
      </c>
      <c r="AO11" s="27"/>
      <c r="AP11" s="316"/>
      <c r="AQ11" s="303"/>
      <c r="AR11" s="316"/>
      <c r="AS11" s="303"/>
      <c r="AT11" s="316"/>
      <c r="AU11" s="303"/>
      <c r="AV11" s="306"/>
      <c r="AW11" s="309"/>
      <c r="AX11" s="312"/>
      <c r="AY11" s="6"/>
      <c r="AZ11" s="6"/>
      <c r="BA11" s="6"/>
      <c r="BB11" s="6"/>
      <c r="BC11" s="6"/>
      <c r="BD11" s="6"/>
      <c r="BE11" s="6"/>
      <c r="BF11" s="6"/>
      <c r="BG11" s="6"/>
      <c r="BH11" s="6"/>
      <c r="BI11" s="6"/>
      <c r="BJ11" s="6"/>
      <c r="BK11" s="6"/>
      <c r="BL11" s="6"/>
      <c r="BM11" s="6"/>
      <c r="BN11" s="6"/>
      <c r="BO11" s="6"/>
      <c r="BP11" s="6"/>
      <c r="BQ11" s="6"/>
      <c r="BR11" s="6"/>
      <c r="CY11" s="16"/>
      <c r="CZ11" s="16"/>
    </row>
    <row r="12" spans="1:105" s="15" customFormat="1" ht="12" customHeight="1" thickTop="1" x14ac:dyDescent="0.15">
      <c r="A12" s="28" t="s">
        <v>57</v>
      </c>
      <c r="B12" s="29">
        <f>SUM(C12:F12)</f>
        <v>411</v>
      </c>
      <c r="C12" s="30">
        <v>200</v>
      </c>
      <c r="D12" s="31">
        <v>126</v>
      </c>
      <c r="E12" s="32">
        <v>77</v>
      </c>
      <c r="F12" s="32">
        <v>8</v>
      </c>
      <c r="G12" s="33"/>
      <c r="H12" s="33"/>
      <c r="I12" s="33"/>
      <c r="J12" s="33"/>
      <c r="K12" s="33"/>
      <c r="L12" s="33"/>
      <c r="M12" s="33"/>
      <c r="N12" s="33"/>
      <c r="O12" s="33"/>
      <c r="P12" s="33"/>
      <c r="Q12" s="33"/>
      <c r="R12" s="33"/>
      <c r="S12" s="33"/>
      <c r="T12" s="34">
        <v>403</v>
      </c>
      <c r="U12" s="35">
        <v>8</v>
      </c>
      <c r="V12" s="34">
        <v>214</v>
      </c>
      <c r="W12" s="35">
        <v>197</v>
      </c>
      <c r="X12" s="36">
        <f>SUM(Y12:AA12)</f>
        <v>166</v>
      </c>
      <c r="Y12" s="34">
        <v>166</v>
      </c>
      <c r="Z12" s="37"/>
      <c r="AA12" s="35"/>
      <c r="AB12" s="38">
        <f>SUM(AC12:AE12)</f>
        <v>0</v>
      </c>
      <c r="AC12" s="34"/>
      <c r="AD12" s="37"/>
      <c r="AE12" s="35"/>
      <c r="AF12" s="30">
        <v>107</v>
      </c>
      <c r="AG12" s="39">
        <v>0</v>
      </c>
      <c r="AH12" s="40">
        <v>51</v>
      </c>
      <c r="AI12" s="41"/>
      <c r="AJ12" s="39">
        <v>1</v>
      </c>
      <c r="AK12" s="40"/>
      <c r="AL12" s="41"/>
      <c r="AM12" s="40">
        <v>39</v>
      </c>
      <c r="AN12" s="41"/>
      <c r="AO12" s="42"/>
      <c r="AP12" s="43"/>
      <c r="AQ12" s="44"/>
      <c r="AR12" s="43"/>
      <c r="AS12" s="44"/>
      <c r="AT12" s="43"/>
      <c r="AU12" s="44"/>
      <c r="AV12" s="45"/>
      <c r="AW12" s="46"/>
      <c r="AX12" s="47"/>
      <c r="AY12" s="48" t="str">
        <f>+BP12&amp;BQ12&amp;BR12&amp;BS12&amp;BT12&amp;BU12&amp;BV12</f>
        <v/>
      </c>
      <c r="BF12" s="6"/>
      <c r="BG12" s="6"/>
      <c r="BH12" s="6"/>
      <c r="BI12" s="6"/>
      <c r="BJ12" s="6"/>
      <c r="BK12" s="6"/>
      <c r="BL12" s="6"/>
      <c r="BM12" s="6"/>
      <c r="BN12" s="6"/>
      <c r="BO12" s="6"/>
      <c r="BP12" s="49" t="str">
        <f>IF($B12&lt;&gt;($V12+$W12)," El número de consultas según sexo NO puede ser diferente al Total. ","")</f>
        <v/>
      </c>
      <c r="BQ12" s="50" t="str">
        <f>IF($B12=0,"",IF(($T12+$U12)=0,IF($B12="",""," No olvide escribir la columna Beneficiarios. "),""))</f>
        <v/>
      </c>
      <c r="BR12" s="50" t="str">
        <f>IF($B12&lt;($T12+$U12)," El número de Beneficiarios NO puede ser mayor que el Total. ","")</f>
        <v/>
      </c>
      <c r="BS12" s="50" t="str">
        <f>IF($B12&lt;($AP12+$AQ12)," Seccion A.2 NO puede ser mayor que sección A.1. ","")</f>
        <v/>
      </c>
      <c r="BT12" s="50" t="str">
        <f>IF($B12&lt;($AR12+$AS12)," Seccion A.3 NO puede ser mayor que sección A.1. ","")</f>
        <v/>
      </c>
      <c r="BU12" s="51" t="str">
        <f>IF($B12&gt;=($X12+$AB12),"","El total de Consulta Nuevas NO debe ser MAYOR que el total de las Consultas Médicas. ")</f>
        <v/>
      </c>
      <c r="BV12" s="52" t="str">
        <f>IF(AND($Y12+$AC12&lt;&gt;0,OR($AF12="",$AG12="")),"No  olvide registrar datos en Pertinencia. ","")</f>
        <v/>
      </c>
      <c r="BW12" s="53"/>
      <c r="BX12" s="54">
        <f>IF($B12&lt;&gt;($V12+$W12),1,0)</f>
        <v>0</v>
      </c>
      <c r="BY12" s="54">
        <f>IF($B12&lt;($T12+$U12),1,0)</f>
        <v>0</v>
      </c>
      <c r="BZ12" s="54">
        <f>IF($B12&lt;($AP12+$AQ12),1,0)</f>
        <v>0</v>
      </c>
      <c r="CA12" s="54">
        <f>IF($B12&lt;($AR12+$AS12),1,0)</f>
        <v>0</v>
      </c>
      <c r="CB12" s="54">
        <f>IF($B12&gt;=($X12+$AB12),0,1)</f>
        <v>0</v>
      </c>
      <c r="CC12" s="54">
        <f>IF($B12=0,"",IF(($T12+$U12)=0,IF($B12="","",1),0))</f>
        <v>0</v>
      </c>
      <c r="CD12" s="54">
        <f>IF(AND($Y12+$AC12&lt;&gt;0,OR($AF12="",$AG12="")),1,0)</f>
        <v>0</v>
      </c>
      <c r="CY12" s="16"/>
      <c r="CZ12" s="16"/>
    </row>
    <row r="13" spans="1:105" s="15" customFormat="1" ht="11.25" x14ac:dyDescent="0.15">
      <c r="A13" s="55" t="s">
        <v>58</v>
      </c>
      <c r="B13" s="29">
        <f>SUM(C13:S13)</f>
        <v>485</v>
      </c>
      <c r="C13" s="34"/>
      <c r="D13" s="56"/>
      <c r="E13" s="57"/>
      <c r="F13" s="57">
        <v>6</v>
      </c>
      <c r="G13" s="57">
        <v>16</v>
      </c>
      <c r="H13" s="58">
        <v>8</v>
      </c>
      <c r="I13" s="58">
        <v>15</v>
      </c>
      <c r="J13" s="58">
        <v>10</v>
      </c>
      <c r="K13" s="58">
        <v>18</v>
      </c>
      <c r="L13" s="58">
        <v>30</v>
      </c>
      <c r="M13" s="58">
        <v>29</v>
      </c>
      <c r="N13" s="58">
        <v>56</v>
      </c>
      <c r="O13" s="58">
        <v>60</v>
      </c>
      <c r="P13" s="58">
        <v>58</v>
      </c>
      <c r="Q13" s="58">
        <v>51</v>
      </c>
      <c r="R13" s="58">
        <v>68</v>
      </c>
      <c r="S13" s="59">
        <v>60</v>
      </c>
      <c r="T13" s="34"/>
      <c r="U13" s="35">
        <v>485</v>
      </c>
      <c r="V13" s="34">
        <v>211</v>
      </c>
      <c r="W13" s="35">
        <v>274</v>
      </c>
      <c r="X13" s="36">
        <f t="shared" ref="X13:X57" si="0">SUM(Y13:AA13)</f>
        <v>0</v>
      </c>
      <c r="Y13" s="34"/>
      <c r="Z13" s="37"/>
      <c r="AA13" s="35"/>
      <c r="AB13" s="38">
        <f t="shared" ref="AB13:AB57" si="1">SUM(AC13:AE13)</f>
        <v>222</v>
      </c>
      <c r="AC13" s="34">
        <v>222</v>
      </c>
      <c r="AD13" s="37"/>
      <c r="AE13" s="35"/>
      <c r="AF13" s="34">
        <v>128</v>
      </c>
      <c r="AG13" s="39">
        <v>0</v>
      </c>
      <c r="AH13" s="34"/>
      <c r="AI13" s="35">
        <v>98</v>
      </c>
      <c r="AJ13" s="39">
        <v>284</v>
      </c>
      <c r="AK13" s="40"/>
      <c r="AL13" s="35">
        <v>33</v>
      </c>
      <c r="AM13" s="40"/>
      <c r="AN13" s="35">
        <v>22</v>
      </c>
      <c r="AO13" s="42"/>
      <c r="AP13" s="60"/>
      <c r="AQ13" s="61"/>
      <c r="AR13" s="60"/>
      <c r="AS13" s="61"/>
      <c r="AT13" s="60"/>
      <c r="AU13" s="61"/>
      <c r="AV13" s="62"/>
      <c r="AW13" s="63"/>
      <c r="AX13" s="64"/>
      <c r="AY13" s="48" t="str">
        <f t="shared" ref="AY13:AY58" si="2">+BP13&amp;BQ13&amp;BR13&amp;BS13&amp;BT13&amp;BU13&amp;BV13</f>
        <v/>
      </c>
      <c r="BF13" s="6"/>
      <c r="BG13" s="6"/>
      <c r="BH13" s="6"/>
      <c r="BI13" s="6"/>
      <c r="BJ13" s="6"/>
      <c r="BK13" s="6"/>
      <c r="BL13" s="6"/>
      <c r="BM13" s="6"/>
      <c r="BN13" s="6"/>
      <c r="BO13" s="6"/>
      <c r="BP13" s="49" t="str">
        <f t="shared" ref="BP13:BP58" si="3">IF($B13&lt;&gt;($V13+$W13)," El número de consultas según sexo NO puede ser diferente al Total. ","")</f>
        <v/>
      </c>
      <c r="BQ13" s="50" t="str">
        <f t="shared" ref="BQ13:BQ58" si="4">IF($B13=0,"",IF(($T13+$U13)=0,IF($B13="",""," No olvide escribir la columna Beneficiarios. "),""))</f>
        <v/>
      </c>
      <c r="BR13" s="50" t="str">
        <f t="shared" ref="BR13:BR58" si="5">IF($B13&lt;($T13+$U13)," El número de Beneficiarios NO puede ser mayor que el Total. ","")</f>
        <v/>
      </c>
      <c r="BS13" s="50" t="str">
        <f t="shared" ref="BS13:BS58" si="6">IF($B13&lt;($AP13+$AQ13)," Seccion A.2 NO puede ser mayor que sección A.1. ","")</f>
        <v/>
      </c>
      <c r="BT13" s="50" t="str">
        <f t="shared" ref="BT13:BT58" si="7">IF($B13&lt;($AR13+$AS13)," Seccion A.3 NO puede ser mayor que sección A.1. ","")</f>
        <v/>
      </c>
      <c r="BU13" s="50" t="str">
        <f t="shared" ref="BU13:BU58" si="8">IF($B13&gt;=($X13+$AB13),"","El total de Consulta Nuevas NO debe ser MAYOR que el total de las Consultas Médicas. ")</f>
        <v/>
      </c>
      <c r="BV13" s="52" t="str">
        <f>IF(AND($Y13+$AC13&lt;&gt;0,OR($AF13="",$AG13="")),"No  olvide registrar datos en Pertinencia. ","")</f>
        <v/>
      </c>
      <c r="BW13" s="53"/>
      <c r="BX13" s="54">
        <f t="shared" ref="BX13:BX58" si="9">IF($B13&lt;&gt;($V13+$W13),1,0)</f>
        <v>0</v>
      </c>
      <c r="BY13" s="54">
        <f t="shared" ref="BY13:BY58" si="10">IF($B13&lt;($T13+$U13),1,0)</f>
        <v>0</v>
      </c>
      <c r="BZ13" s="54">
        <f t="shared" ref="BZ13:BZ58" si="11">IF($B13&lt;($AP13+$AQ13),1,0)</f>
        <v>0</v>
      </c>
      <c r="CA13" s="54">
        <f t="shared" ref="CA13:CA58" si="12">IF($B13&lt;($AR13+$AS13),1,0)</f>
        <v>0</v>
      </c>
      <c r="CB13" s="54">
        <f t="shared" ref="CB13:CB58" si="13">IF($B13&gt;=($X13+$AB13),0,1)</f>
        <v>0</v>
      </c>
      <c r="CC13" s="54">
        <f t="shared" ref="CC13:CC58" si="14">IF($B13=0,"",IF(($T13+$U13)=0,IF($B13="","",1),0))</f>
        <v>0</v>
      </c>
      <c r="CD13" s="54">
        <f>IF(AND($Y13+$AC13&lt;&gt;0,OR($AF13="",$AG13="")),1,0)</f>
        <v>0</v>
      </c>
      <c r="CY13" s="16"/>
      <c r="CZ13" s="16"/>
    </row>
    <row r="14" spans="1:105" s="15" customFormat="1" ht="11.25" x14ac:dyDescent="0.15">
      <c r="A14" s="55" t="s">
        <v>59</v>
      </c>
      <c r="B14" s="29">
        <f>SUM(C14)</f>
        <v>62</v>
      </c>
      <c r="C14" s="34">
        <v>62</v>
      </c>
      <c r="D14" s="65"/>
      <c r="E14" s="66"/>
      <c r="F14" s="66"/>
      <c r="G14" s="66"/>
      <c r="H14" s="67"/>
      <c r="I14" s="67"/>
      <c r="J14" s="67"/>
      <c r="K14" s="67"/>
      <c r="L14" s="67"/>
      <c r="M14" s="67"/>
      <c r="N14" s="67"/>
      <c r="O14" s="67"/>
      <c r="P14" s="67"/>
      <c r="Q14" s="67"/>
      <c r="R14" s="67"/>
      <c r="S14" s="67"/>
      <c r="T14" s="34">
        <v>62</v>
      </c>
      <c r="U14" s="68"/>
      <c r="V14" s="34">
        <v>36</v>
      </c>
      <c r="W14" s="35">
        <v>26</v>
      </c>
      <c r="X14" s="36">
        <f t="shared" si="0"/>
        <v>1</v>
      </c>
      <c r="Y14" s="34">
        <v>1</v>
      </c>
      <c r="Z14" s="37"/>
      <c r="AA14" s="35"/>
      <c r="AC14" s="69"/>
      <c r="AD14" s="65"/>
      <c r="AE14" s="66"/>
      <c r="AF14" s="66"/>
      <c r="AG14" s="65"/>
      <c r="AH14" s="34">
        <v>7</v>
      </c>
      <c r="AI14" s="68"/>
      <c r="AJ14" s="39"/>
      <c r="AK14" s="40"/>
      <c r="AL14" s="68"/>
      <c r="AM14" s="40">
        <v>4</v>
      </c>
      <c r="AN14" s="68"/>
      <c r="AO14" s="42"/>
      <c r="AP14" s="60"/>
      <c r="AQ14" s="61"/>
      <c r="AR14" s="60"/>
      <c r="AS14" s="61"/>
      <c r="AT14" s="60"/>
      <c r="AU14" s="61"/>
      <c r="AV14" s="62"/>
      <c r="AW14" s="63"/>
      <c r="AX14" s="70"/>
      <c r="AY14" s="48" t="str">
        <f t="shared" si="2"/>
        <v/>
      </c>
      <c r="BF14" s="6"/>
      <c r="BG14" s="6"/>
      <c r="BH14" s="6"/>
      <c r="BI14" s="6"/>
      <c r="BJ14" s="6"/>
      <c r="BK14" s="6"/>
      <c r="BL14" s="6"/>
      <c r="BM14" s="6"/>
      <c r="BN14" s="6"/>
      <c r="BO14" s="6"/>
      <c r="BP14" s="49" t="str">
        <f t="shared" si="3"/>
        <v/>
      </c>
      <c r="BQ14" s="50" t="str">
        <f t="shared" si="4"/>
        <v/>
      </c>
      <c r="BR14" s="50" t="str">
        <f t="shared" si="5"/>
        <v/>
      </c>
      <c r="BS14" s="50" t="str">
        <f t="shared" si="6"/>
        <v/>
      </c>
      <c r="BT14" s="50" t="str">
        <f t="shared" si="7"/>
        <v/>
      </c>
      <c r="BU14" s="50" t="str">
        <f t="shared" si="8"/>
        <v/>
      </c>
      <c r="BV14" s="53"/>
      <c r="BW14" s="53"/>
      <c r="BX14" s="54">
        <f t="shared" si="9"/>
        <v>0</v>
      </c>
      <c r="BY14" s="54">
        <f t="shared" si="10"/>
        <v>0</v>
      </c>
      <c r="BZ14" s="54">
        <f t="shared" si="11"/>
        <v>0</v>
      </c>
      <c r="CA14" s="54">
        <f t="shared" si="12"/>
        <v>0</v>
      </c>
      <c r="CB14" s="54">
        <f t="shared" si="13"/>
        <v>0</v>
      </c>
      <c r="CC14" s="54">
        <f t="shared" si="14"/>
        <v>0</v>
      </c>
      <c r="CD14" s="71"/>
      <c r="CY14" s="16"/>
      <c r="CZ14" s="16"/>
    </row>
    <row r="15" spans="1:105" s="15" customFormat="1" ht="11.25" x14ac:dyDescent="0.15">
      <c r="A15" s="55" t="s">
        <v>60</v>
      </c>
      <c r="B15" s="29">
        <f t="shared" ref="B15:B57" si="15">SUM(C15:S15)</f>
        <v>26</v>
      </c>
      <c r="C15" s="34"/>
      <c r="D15" s="56"/>
      <c r="E15" s="37"/>
      <c r="F15" s="37">
        <v>2</v>
      </c>
      <c r="G15" s="37"/>
      <c r="H15" s="59"/>
      <c r="I15" s="59"/>
      <c r="J15" s="59">
        <v>1</v>
      </c>
      <c r="K15" s="59">
        <v>1</v>
      </c>
      <c r="L15" s="59">
        <v>1</v>
      </c>
      <c r="M15" s="59">
        <v>1</v>
      </c>
      <c r="N15" s="59">
        <v>1</v>
      </c>
      <c r="O15" s="59"/>
      <c r="P15" s="59">
        <v>3</v>
      </c>
      <c r="Q15" s="59">
        <v>6</v>
      </c>
      <c r="R15" s="59">
        <v>5</v>
      </c>
      <c r="S15" s="59">
        <v>5</v>
      </c>
      <c r="T15" s="34"/>
      <c r="U15" s="35">
        <v>26</v>
      </c>
      <c r="V15" s="34">
        <v>10</v>
      </c>
      <c r="W15" s="35">
        <v>16</v>
      </c>
      <c r="X15" s="36">
        <f t="shared" si="0"/>
        <v>0</v>
      </c>
      <c r="Y15" s="34"/>
      <c r="Z15" s="37"/>
      <c r="AA15" s="35"/>
      <c r="AB15" s="38">
        <f t="shared" si="1"/>
        <v>13</v>
      </c>
      <c r="AC15" s="34">
        <v>13</v>
      </c>
      <c r="AD15" s="37"/>
      <c r="AE15" s="35"/>
      <c r="AF15" s="34">
        <v>0</v>
      </c>
      <c r="AG15" s="39">
        <v>0</v>
      </c>
      <c r="AH15" s="34"/>
      <c r="AI15" s="35">
        <v>5</v>
      </c>
      <c r="AJ15" s="39"/>
      <c r="AK15" s="40"/>
      <c r="AL15" s="35">
        <v>1</v>
      </c>
      <c r="AM15" s="40"/>
      <c r="AN15" s="35"/>
      <c r="AO15" s="42"/>
      <c r="AP15" s="60"/>
      <c r="AQ15" s="61"/>
      <c r="AR15" s="60"/>
      <c r="AS15" s="61"/>
      <c r="AT15" s="60"/>
      <c r="AU15" s="61"/>
      <c r="AV15" s="62"/>
      <c r="AW15" s="63"/>
      <c r="AX15" s="64"/>
      <c r="AY15" s="48" t="str">
        <f t="shared" si="2"/>
        <v/>
      </c>
      <c r="BF15" s="6"/>
      <c r="BG15" s="6"/>
      <c r="BH15" s="6"/>
      <c r="BI15" s="6"/>
      <c r="BJ15" s="6"/>
      <c r="BK15" s="6"/>
      <c r="BL15" s="6"/>
      <c r="BM15" s="6"/>
      <c r="BN15" s="6"/>
      <c r="BO15" s="6"/>
      <c r="BP15" s="49" t="str">
        <f t="shared" si="3"/>
        <v/>
      </c>
      <c r="BQ15" s="50" t="str">
        <f t="shared" si="4"/>
        <v/>
      </c>
      <c r="BR15" s="50" t="str">
        <f t="shared" si="5"/>
        <v/>
      </c>
      <c r="BS15" s="50" t="str">
        <f t="shared" si="6"/>
        <v/>
      </c>
      <c r="BT15" s="50" t="str">
        <f t="shared" si="7"/>
        <v/>
      </c>
      <c r="BU15" s="50" t="str">
        <f t="shared" si="8"/>
        <v/>
      </c>
      <c r="BV15" s="72" t="str">
        <f>IF(AND($Y15+$AC15&lt;&gt;0,OR($AF15="",$AG15="")),"No  olvide registrar datos en Pertinencia. ","")</f>
        <v/>
      </c>
      <c r="BW15" s="53"/>
      <c r="BX15" s="54">
        <f t="shared" si="9"/>
        <v>0</v>
      </c>
      <c r="BY15" s="54">
        <f t="shared" si="10"/>
        <v>0</v>
      </c>
      <c r="BZ15" s="54">
        <f t="shared" si="11"/>
        <v>0</v>
      </c>
      <c r="CA15" s="54">
        <f t="shared" si="12"/>
        <v>0</v>
      </c>
      <c r="CB15" s="54">
        <f t="shared" si="13"/>
        <v>0</v>
      </c>
      <c r="CC15" s="54">
        <f t="shared" si="14"/>
        <v>0</v>
      </c>
      <c r="CD15" s="54">
        <f>IF(AND($Y15+$AC15&lt;&gt;0,OR($AF15="",$AG15="")),1,0)</f>
        <v>0</v>
      </c>
      <c r="CY15" s="16"/>
      <c r="CZ15" s="16"/>
    </row>
    <row r="16" spans="1:105" s="15" customFormat="1" ht="11.25" x14ac:dyDescent="0.15">
      <c r="A16" s="55" t="s">
        <v>61</v>
      </c>
      <c r="B16" s="29">
        <f t="shared" si="15"/>
        <v>267</v>
      </c>
      <c r="C16" s="34">
        <v>29</v>
      </c>
      <c r="D16" s="56">
        <v>9</v>
      </c>
      <c r="E16" s="37">
        <v>7</v>
      </c>
      <c r="F16" s="37">
        <v>6</v>
      </c>
      <c r="G16" s="37">
        <v>1</v>
      </c>
      <c r="H16" s="59">
        <v>3</v>
      </c>
      <c r="I16" s="59">
        <v>2</v>
      </c>
      <c r="J16" s="59">
        <v>1</v>
      </c>
      <c r="K16" s="59">
        <v>2</v>
      </c>
      <c r="L16" s="59">
        <v>8</v>
      </c>
      <c r="M16" s="59">
        <v>26</v>
      </c>
      <c r="N16" s="59">
        <v>19</v>
      </c>
      <c r="O16" s="59">
        <v>35</v>
      </c>
      <c r="P16" s="59">
        <v>34</v>
      </c>
      <c r="Q16" s="59">
        <v>33</v>
      </c>
      <c r="R16" s="59">
        <v>23</v>
      </c>
      <c r="S16" s="59">
        <v>29</v>
      </c>
      <c r="T16" s="34">
        <v>45</v>
      </c>
      <c r="U16" s="35">
        <v>222</v>
      </c>
      <c r="V16" s="34">
        <v>134</v>
      </c>
      <c r="W16" s="35">
        <v>133</v>
      </c>
      <c r="X16" s="36">
        <f t="shared" si="0"/>
        <v>24</v>
      </c>
      <c r="Y16" s="34">
        <v>24</v>
      </c>
      <c r="Z16" s="37"/>
      <c r="AA16" s="35"/>
      <c r="AB16" s="38">
        <f t="shared" si="1"/>
        <v>94</v>
      </c>
      <c r="AC16" s="34">
        <v>94</v>
      </c>
      <c r="AD16" s="37"/>
      <c r="AE16" s="35"/>
      <c r="AF16" s="34">
        <v>87</v>
      </c>
      <c r="AG16" s="39">
        <v>159</v>
      </c>
      <c r="AH16" s="34"/>
      <c r="AI16" s="35">
        <v>30</v>
      </c>
      <c r="AJ16" s="39"/>
      <c r="AK16" s="40">
        <v>3</v>
      </c>
      <c r="AL16" s="35">
        <v>19</v>
      </c>
      <c r="AM16" s="40">
        <v>2</v>
      </c>
      <c r="AN16" s="35">
        <v>52</v>
      </c>
      <c r="AO16" s="42"/>
      <c r="AP16" s="60">
        <v>45</v>
      </c>
      <c r="AQ16" s="61"/>
      <c r="AR16" s="60"/>
      <c r="AS16" s="61"/>
      <c r="AT16" s="60"/>
      <c r="AU16" s="61"/>
      <c r="AV16" s="62"/>
      <c r="AW16" s="63"/>
      <c r="AX16" s="64"/>
      <c r="AY16" s="48" t="str">
        <f t="shared" si="2"/>
        <v/>
      </c>
      <c r="BF16" s="6"/>
      <c r="BG16" s="6"/>
      <c r="BH16" s="6"/>
      <c r="BI16" s="6"/>
      <c r="BJ16" s="6"/>
      <c r="BK16" s="6"/>
      <c r="BL16" s="6"/>
      <c r="BM16" s="6"/>
      <c r="BN16" s="6"/>
      <c r="BO16" s="6"/>
      <c r="BP16" s="49" t="str">
        <f t="shared" si="3"/>
        <v/>
      </c>
      <c r="BQ16" s="50" t="str">
        <f t="shared" si="4"/>
        <v/>
      </c>
      <c r="BR16" s="50" t="str">
        <f t="shared" si="5"/>
        <v/>
      </c>
      <c r="BS16" s="50" t="str">
        <f t="shared" si="6"/>
        <v/>
      </c>
      <c r="BT16" s="50" t="str">
        <f t="shared" si="7"/>
        <v/>
      </c>
      <c r="BU16" s="50" t="str">
        <f t="shared" si="8"/>
        <v/>
      </c>
      <c r="BV16" s="72" t="str">
        <f t="shared" ref="BV16:BV58" si="16">IF(AND($Y16+$AC16&lt;&gt;0,OR($AF16="",$AG16="")),"No  olvide registrar datos en Pertinencia. ","")</f>
        <v/>
      </c>
      <c r="BW16" s="53"/>
      <c r="BX16" s="54">
        <f t="shared" si="9"/>
        <v>0</v>
      </c>
      <c r="BY16" s="54">
        <f t="shared" si="10"/>
        <v>0</v>
      </c>
      <c r="BZ16" s="54">
        <f t="shared" si="11"/>
        <v>0</v>
      </c>
      <c r="CA16" s="54">
        <f t="shared" si="12"/>
        <v>0</v>
      </c>
      <c r="CB16" s="54">
        <f t="shared" si="13"/>
        <v>0</v>
      </c>
      <c r="CC16" s="54">
        <f t="shared" si="14"/>
        <v>0</v>
      </c>
      <c r="CD16" s="54">
        <f t="shared" ref="CD16:CD58" si="17">IF(AND($Y16+$AC16&lt;&gt;0,OR($AF16="",$AG16="")),1,0)</f>
        <v>0</v>
      </c>
      <c r="CY16" s="16"/>
      <c r="CZ16" s="16"/>
    </row>
    <row r="17" spans="1:104" s="15" customFormat="1" ht="11.25" x14ac:dyDescent="0.15">
      <c r="A17" s="55" t="s">
        <v>62</v>
      </c>
      <c r="B17" s="29">
        <f t="shared" si="15"/>
        <v>0</v>
      </c>
      <c r="C17" s="34"/>
      <c r="D17" s="56"/>
      <c r="E17" s="37"/>
      <c r="F17" s="37"/>
      <c r="G17" s="37"/>
      <c r="H17" s="59"/>
      <c r="I17" s="59"/>
      <c r="J17" s="59"/>
      <c r="K17" s="59"/>
      <c r="L17" s="59"/>
      <c r="M17" s="59"/>
      <c r="N17" s="59"/>
      <c r="O17" s="59"/>
      <c r="P17" s="59"/>
      <c r="Q17" s="59"/>
      <c r="R17" s="59"/>
      <c r="S17" s="59"/>
      <c r="T17" s="34"/>
      <c r="U17" s="35"/>
      <c r="V17" s="34"/>
      <c r="W17" s="35"/>
      <c r="X17" s="36">
        <f t="shared" si="0"/>
        <v>0</v>
      </c>
      <c r="Y17" s="34"/>
      <c r="Z17" s="37"/>
      <c r="AA17" s="35"/>
      <c r="AB17" s="38">
        <f t="shared" si="1"/>
        <v>0</v>
      </c>
      <c r="AC17" s="34"/>
      <c r="AD17" s="37"/>
      <c r="AE17" s="35"/>
      <c r="AF17" s="34"/>
      <c r="AG17" s="39"/>
      <c r="AH17" s="34"/>
      <c r="AI17" s="35"/>
      <c r="AJ17" s="39"/>
      <c r="AK17" s="40"/>
      <c r="AL17" s="35"/>
      <c r="AM17" s="40"/>
      <c r="AN17" s="35"/>
      <c r="AO17" s="42"/>
      <c r="AP17" s="60"/>
      <c r="AQ17" s="61"/>
      <c r="AR17" s="60"/>
      <c r="AS17" s="61"/>
      <c r="AT17" s="60"/>
      <c r="AU17" s="61"/>
      <c r="AV17" s="62"/>
      <c r="AW17" s="63"/>
      <c r="AX17" s="64"/>
      <c r="AY17" s="48" t="str">
        <f t="shared" si="2"/>
        <v/>
      </c>
      <c r="BF17" s="6"/>
      <c r="BG17" s="6"/>
      <c r="BH17" s="6"/>
      <c r="BI17" s="6"/>
      <c r="BJ17" s="6"/>
      <c r="BK17" s="6"/>
      <c r="BL17" s="6"/>
      <c r="BM17" s="6"/>
      <c r="BN17" s="6"/>
      <c r="BO17" s="6"/>
      <c r="BP17" s="49" t="str">
        <f t="shared" si="3"/>
        <v/>
      </c>
      <c r="BQ17" s="50" t="str">
        <f t="shared" si="4"/>
        <v/>
      </c>
      <c r="BR17" s="50" t="str">
        <f t="shared" si="5"/>
        <v/>
      </c>
      <c r="BS17" s="50" t="str">
        <f t="shared" si="6"/>
        <v/>
      </c>
      <c r="BT17" s="50" t="str">
        <f t="shared" si="7"/>
        <v/>
      </c>
      <c r="BU17" s="50" t="str">
        <f t="shared" si="8"/>
        <v/>
      </c>
      <c r="BV17" s="72" t="str">
        <f t="shared" si="16"/>
        <v/>
      </c>
      <c r="BW17" s="53"/>
      <c r="BX17" s="54">
        <f t="shared" si="9"/>
        <v>0</v>
      </c>
      <c r="BY17" s="54">
        <f t="shared" si="10"/>
        <v>0</v>
      </c>
      <c r="BZ17" s="54">
        <f t="shared" si="11"/>
        <v>0</v>
      </c>
      <c r="CA17" s="54">
        <f t="shared" si="12"/>
        <v>0</v>
      </c>
      <c r="CB17" s="54">
        <f t="shared" si="13"/>
        <v>0</v>
      </c>
      <c r="CC17" s="54" t="str">
        <f t="shared" si="14"/>
        <v/>
      </c>
      <c r="CD17" s="54">
        <f t="shared" si="17"/>
        <v>0</v>
      </c>
      <c r="CY17" s="16"/>
      <c r="CZ17" s="16"/>
    </row>
    <row r="18" spans="1:104" s="15" customFormat="1" ht="11.25" x14ac:dyDescent="0.15">
      <c r="A18" s="55" t="s">
        <v>63</v>
      </c>
      <c r="B18" s="29">
        <f t="shared" si="15"/>
        <v>207</v>
      </c>
      <c r="C18" s="34"/>
      <c r="D18" s="56"/>
      <c r="E18" s="37"/>
      <c r="F18" s="37">
        <v>3</v>
      </c>
      <c r="G18" s="37">
        <v>6</v>
      </c>
      <c r="H18" s="59">
        <v>5</v>
      </c>
      <c r="I18" s="59">
        <v>9</v>
      </c>
      <c r="J18" s="59">
        <v>8</v>
      </c>
      <c r="K18" s="59">
        <v>15</v>
      </c>
      <c r="L18" s="59">
        <v>19</v>
      </c>
      <c r="M18" s="59">
        <v>33</v>
      </c>
      <c r="N18" s="59">
        <v>32</v>
      </c>
      <c r="O18" s="59">
        <v>17</v>
      </c>
      <c r="P18" s="59">
        <v>22</v>
      </c>
      <c r="Q18" s="59">
        <v>18</v>
      </c>
      <c r="R18" s="59">
        <v>10</v>
      </c>
      <c r="S18" s="59">
        <v>10</v>
      </c>
      <c r="T18" s="34"/>
      <c r="U18" s="35">
        <v>207</v>
      </c>
      <c r="V18" s="34">
        <v>69</v>
      </c>
      <c r="W18" s="35">
        <v>138</v>
      </c>
      <c r="X18" s="36">
        <f t="shared" si="0"/>
        <v>0</v>
      </c>
      <c r="Y18" s="34"/>
      <c r="Z18" s="37"/>
      <c r="AA18" s="35"/>
      <c r="AB18" s="38">
        <f t="shared" si="1"/>
        <v>125</v>
      </c>
      <c r="AC18" s="34">
        <v>125</v>
      </c>
      <c r="AD18" s="37"/>
      <c r="AE18" s="35"/>
      <c r="AF18" s="34">
        <v>107</v>
      </c>
      <c r="AG18" s="39">
        <v>0</v>
      </c>
      <c r="AH18" s="34"/>
      <c r="AI18" s="35">
        <v>45</v>
      </c>
      <c r="AJ18" s="39"/>
      <c r="AK18" s="40"/>
      <c r="AL18" s="35">
        <v>12</v>
      </c>
      <c r="AM18" s="40"/>
      <c r="AN18" s="35">
        <v>36</v>
      </c>
      <c r="AO18" s="42"/>
      <c r="AP18" s="60"/>
      <c r="AQ18" s="61"/>
      <c r="AR18" s="60"/>
      <c r="AS18" s="61"/>
      <c r="AT18" s="60"/>
      <c r="AU18" s="61"/>
      <c r="AV18" s="62"/>
      <c r="AW18" s="63"/>
      <c r="AX18" s="64"/>
      <c r="AY18" s="48" t="str">
        <f t="shared" si="2"/>
        <v/>
      </c>
      <c r="BF18" s="6"/>
      <c r="BG18" s="6"/>
      <c r="BH18" s="6"/>
      <c r="BI18" s="6"/>
      <c r="BJ18" s="6"/>
      <c r="BK18" s="6"/>
      <c r="BL18" s="6"/>
      <c r="BM18" s="6"/>
      <c r="BN18" s="6"/>
      <c r="BO18" s="6"/>
      <c r="BP18" s="49" t="str">
        <f t="shared" si="3"/>
        <v/>
      </c>
      <c r="BQ18" s="50" t="str">
        <f t="shared" si="4"/>
        <v/>
      </c>
      <c r="BR18" s="50" t="str">
        <f t="shared" si="5"/>
        <v/>
      </c>
      <c r="BS18" s="50" t="str">
        <f t="shared" si="6"/>
        <v/>
      </c>
      <c r="BT18" s="50" t="str">
        <f t="shared" si="7"/>
        <v/>
      </c>
      <c r="BU18" s="50" t="str">
        <f t="shared" si="8"/>
        <v/>
      </c>
      <c r="BV18" s="72" t="str">
        <f t="shared" si="16"/>
        <v/>
      </c>
      <c r="BW18" s="53" t="str">
        <f>IF(AND($AT18&lt;&gt;0,($B92="")),"No olvide registrar si algunas de estas compras de servicio corresponden al Programa de Resolutividad. ","")</f>
        <v/>
      </c>
      <c r="BX18" s="54">
        <f t="shared" si="9"/>
        <v>0</v>
      </c>
      <c r="BY18" s="54">
        <f t="shared" si="10"/>
        <v>0</v>
      </c>
      <c r="BZ18" s="54">
        <f t="shared" si="11"/>
        <v>0</v>
      </c>
      <c r="CA18" s="54">
        <f t="shared" si="12"/>
        <v>0</v>
      </c>
      <c r="CB18" s="54">
        <f t="shared" si="13"/>
        <v>0</v>
      </c>
      <c r="CC18" s="54">
        <f t="shared" si="14"/>
        <v>0</v>
      </c>
      <c r="CD18" s="54">
        <f t="shared" si="17"/>
        <v>0</v>
      </c>
      <c r="CE18" s="54">
        <f>IF(AND($AT18&lt;&gt;0,($B92="")),1,0)</f>
        <v>0</v>
      </c>
      <c r="CY18" s="16"/>
      <c r="CZ18" s="16"/>
    </row>
    <row r="19" spans="1:104" s="15" customFormat="1" ht="11.25" x14ac:dyDescent="0.15">
      <c r="A19" s="55" t="s">
        <v>64</v>
      </c>
      <c r="B19" s="29">
        <f t="shared" si="15"/>
        <v>0</v>
      </c>
      <c r="C19" s="34"/>
      <c r="D19" s="56"/>
      <c r="E19" s="37"/>
      <c r="F19" s="37"/>
      <c r="G19" s="37"/>
      <c r="H19" s="59"/>
      <c r="I19" s="59"/>
      <c r="J19" s="59"/>
      <c r="K19" s="59"/>
      <c r="L19" s="59"/>
      <c r="M19" s="59"/>
      <c r="N19" s="59"/>
      <c r="O19" s="59"/>
      <c r="P19" s="59"/>
      <c r="Q19" s="59"/>
      <c r="R19" s="59"/>
      <c r="S19" s="59"/>
      <c r="T19" s="34"/>
      <c r="U19" s="35"/>
      <c r="V19" s="34"/>
      <c r="W19" s="35"/>
      <c r="X19" s="36">
        <f t="shared" si="0"/>
        <v>0</v>
      </c>
      <c r="Y19" s="34"/>
      <c r="Z19" s="37"/>
      <c r="AA19" s="35"/>
      <c r="AB19" s="38">
        <f t="shared" si="1"/>
        <v>0</v>
      </c>
      <c r="AC19" s="34"/>
      <c r="AD19" s="37"/>
      <c r="AE19" s="35"/>
      <c r="AF19" s="69"/>
      <c r="AG19" s="73"/>
      <c r="AH19" s="34"/>
      <c r="AI19" s="35"/>
      <c r="AJ19" s="39"/>
      <c r="AK19" s="40"/>
      <c r="AL19" s="35"/>
      <c r="AM19" s="40"/>
      <c r="AN19" s="35"/>
      <c r="AO19" s="42"/>
      <c r="AP19" s="60"/>
      <c r="AQ19" s="61"/>
      <c r="AR19" s="60"/>
      <c r="AS19" s="61"/>
      <c r="AT19" s="60"/>
      <c r="AU19" s="61"/>
      <c r="AV19" s="62"/>
      <c r="AW19" s="63"/>
      <c r="AX19" s="64"/>
      <c r="AY19" s="48" t="str">
        <f t="shared" si="2"/>
        <v/>
      </c>
      <c r="BF19" s="6"/>
      <c r="BG19" s="6"/>
      <c r="BH19" s="6"/>
      <c r="BI19" s="6"/>
      <c r="BJ19" s="6"/>
      <c r="BK19" s="6"/>
      <c r="BL19" s="6"/>
      <c r="BM19" s="6"/>
      <c r="BN19" s="6"/>
      <c r="BO19" s="6"/>
      <c r="BP19" s="49" t="str">
        <f t="shared" si="3"/>
        <v/>
      </c>
      <c r="BQ19" s="50" t="str">
        <f t="shared" si="4"/>
        <v/>
      </c>
      <c r="BR19" s="50" t="str">
        <f t="shared" si="5"/>
        <v/>
      </c>
      <c r="BS19" s="50" t="str">
        <f t="shared" si="6"/>
        <v/>
      </c>
      <c r="BT19" s="50" t="str">
        <f t="shared" si="7"/>
        <v/>
      </c>
      <c r="BU19" s="50" t="str">
        <f t="shared" si="8"/>
        <v/>
      </c>
      <c r="BV19" s="53"/>
      <c r="BW19" s="53"/>
      <c r="BX19" s="54">
        <f t="shared" si="9"/>
        <v>0</v>
      </c>
      <c r="BY19" s="54">
        <f t="shared" si="10"/>
        <v>0</v>
      </c>
      <c r="BZ19" s="54">
        <f t="shared" si="11"/>
        <v>0</v>
      </c>
      <c r="CA19" s="54">
        <f t="shared" si="12"/>
        <v>0</v>
      </c>
      <c r="CB19" s="54">
        <f t="shared" si="13"/>
        <v>0</v>
      </c>
      <c r="CC19" s="54" t="str">
        <f t="shared" si="14"/>
        <v/>
      </c>
      <c r="CD19" s="71"/>
      <c r="CY19" s="16"/>
      <c r="CZ19" s="16"/>
    </row>
    <row r="20" spans="1:104" s="15" customFormat="1" ht="11.25" x14ac:dyDescent="0.15">
      <c r="A20" s="55" t="s">
        <v>65</v>
      </c>
      <c r="B20" s="29">
        <f t="shared" si="15"/>
        <v>0</v>
      </c>
      <c r="C20" s="34"/>
      <c r="D20" s="56"/>
      <c r="E20" s="37"/>
      <c r="F20" s="37"/>
      <c r="G20" s="37"/>
      <c r="H20" s="59"/>
      <c r="I20" s="59"/>
      <c r="J20" s="59"/>
      <c r="K20" s="59"/>
      <c r="L20" s="59"/>
      <c r="M20" s="59"/>
      <c r="N20" s="59"/>
      <c r="O20" s="59"/>
      <c r="P20" s="59"/>
      <c r="Q20" s="59"/>
      <c r="R20" s="59"/>
      <c r="S20" s="59"/>
      <c r="T20" s="34"/>
      <c r="U20" s="35"/>
      <c r="V20" s="34"/>
      <c r="W20" s="35"/>
      <c r="X20" s="36">
        <f t="shared" si="0"/>
        <v>0</v>
      </c>
      <c r="Y20" s="34"/>
      <c r="Z20" s="37"/>
      <c r="AA20" s="35"/>
      <c r="AB20" s="38">
        <f t="shared" si="1"/>
        <v>0</v>
      </c>
      <c r="AC20" s="34"/>
      <c r="AD20" s="37"/>
      <c r="AE20" s="35"/>
      <c r="AF20" s="34"/>
      <c r="AG20" s="39"/>
      <c r="AH20" s="34"/>
      <c r="AI20" s="35"/>
      <c r="AJ20" s="39"/>
      <c r="AK20" s="40"/>
      <c r="AL20" s="35"/>
      <c r="AM20" s="40"/>
      <c r="AN20" s="35"/>
      <c r="AO20" s="42"/>
      <c r="AP20" s="60"/>
      <c r="AQ20" s="61"/>
      <c r="AR20" s="60"/>
      <c r="AS20" s="61"/>
      <c r="AT20" s="60"/>
      <c r="AU20" s="61"/>
      <c r="AV20" s="62"/>
      <c r="AW20" s="63"/>
      <c r="AX20" s="64"/>
      <c r="AY20" s="48" t="str">
        <f t="shared" si="2"/>
        <v/>
      </c>
      <c r="BF20" s="6"/>
      <c r="BG20" s="6"/>
      <c r="BH20" s="6"/>
      <c r="BI20" s="6"/>
      <c r="BJ20" s="6"/>
      <c r="BK20" s="6"/>
      <c r="BL20" s="6"/>
      <c r="BM20" s="6"/>
      <c r="BN20" s="6"/>
      <c r="BO20" s="6"/>
      <c r="BP20" s="49" t="str">
        <f t="shared" si="3"/>
        <v/>
      </c>
      <c r="BQ20" s="50" t="str">
        <f t="shared" si="4"/>
        <v/>
      </c>
      <c r="BR20" s="50" t="str">
        <f t="shared" si="5"/>
        <v/>
      </c>
      <c r="BS20" s="50" t="str">
        <f t="shared" si="6"/>
        <v/>
      </c>
      <c r="BT20" s="50" t="str">
        <f t="shared" si="7"/>
        <v/>
      </c>
      <c r="BU20" s="50" t="str">
        <f t="shared" si="8"/>
        <v/>
      </c>
      <c r="BV20" s="72" t="str">
        <f t="shared" si="16"/>
        <v/>
      </c>
      <c r="BW20" s="53"/>
      <c r="BX20" s="54">
        <f t="shared" si="9"/>
        <v>0</v>
      </c>
      <c r="BY20" s="54">
        <f t="shared" si="10"/>
        <v>0</v>
      </c>
      <c r="BZ20" s="54">
        <f t="shared" si="11"/>
        <v>0</v>
      </c>
      <c r="CA20" s="54">
        <f t="shared" si="12"/>
        <v>0</v>
      </c>
      <c r="CB20" s="54">
        <f t="shared" si="13"/>
        <v>0</v>
      </c>
      <c r="CC20" s="54" t="str">
        <f t="shared" si="14"/>
        <v/>
      </c>
      <c r="CD20" s="54">
        <f t="shared" si="17"/>
        <v>0</v>
      </c>
      <c r="CY20" s="16"/>
      <c r="CZ20" s="16"/>
    </row>
    <row r="21" spans="1:104" s="15" customFormat="1" ht="11.25" x14ac:dyDescent="0.15">
      <c r="A21" s="55" t="s">
        <v>66</v>
      </c>
      <c r="B21" s="29">
        <f t="shared" si="15"/>
        <v>0</v>
      </c>
      <c r="C21" s="34"/>
      <c r="D21" s="56"/>
      <c r="E21" s="37"/>
      <c r="F21" s="37"/>
      <c r="G21" s="37"/>
      <c r="H21" s="59"/>
      <c r="I21" s="59"/>
      <c r="J21" s="59"/>
      <c r="K21" s="59"/>
      <c r="L21" s="59"/>
      <c r="M21" s="59"/>
      <c r="N21" s="59"/>
      <c r="O21" s="59"/>
      <c r="P21" s="59"/>
      <c r="Q21" s="59"/>
      <c r="R21" s="59"/>
      <c r="S21" s="59"/>
      <c r="T21" s="34"/>
      <c r="U21" s="35"/>
      <c r="V21" s="34"/>
      <c r="W21" s="35"/>
      <c r="X21" s="36">
        <f t="shared" si="0"/>
        <v>0</v>
      </c>
      <c r="Y21" s="34"/>
      <c r="Z21" s="37"/>
      <c r="AA21" s="35"/>
      <c r="AB21" s="38">
        <f t="shared" si="1"/>
        <v>0</v>
      </c>
      <c r="AC21" s="34"/>
      <c r="AD21" s="37"/>
      <c r="AE21" s="35"/>
      <c r="AF21" s="69"/>
      <c r="AG21" s="73"/>
      <c r="AH21" s="34"/>
      <c r="AI21" s="35"/>
      <c r="AJ21" s="39"/>
      <c r="AK21" s="40"/>
      <c r="AL21" s="35"/>
      <c r="AM21" s="40"/>
      <c r="AN21" s="35"/>
      <c r="AO21" s="42"/>
      <c r="AP21" s="60"/>
      <c r="AQ21" s="61"/>
      <c r="AR21" s="60"/>
      <c r="AS21" s="61"/>
      <c r="AT21" s="60"/>
      <c r="AU21" s="61"/>
      <c r="AV21" s="62"/>
      <c r="AW21" s="63"/>
      <c r="AX21" s="64"/>
      <c r="AY21" s="48" t="str">
        <f t="shared" si="2"/>
        <v/>
      </c>
      <c r="BF21" s="6"/>
      <c r="BG21" s="6"/>
      <c r="BH21" s="6"/>
      <c r="BI21" s="6"/>
      <c r="BJ21" s="6"/>
      <c r="BK21" s="6"/>
      <c r="BL21" s="6"/>
      <c r="BM21" s="6"/>
      <c r="BN21" s="6"/>
      <c r="BO21" s="6"/>
      <c r="BP21" s="49" t="str">
        <f t="shared" si="3"/>
        <v/>
      </c>
      <c r="BQ21" s="50" t="str">
        <f t="shared" si="4"/>
        <v/>
      </c>
      <c r="BR21" s="50" t="str">
        <f t="shared" si="5"/>
        <v/>
      </c>
      <c r="BS21" s="50" t="str">
        <f t="shared" si="6"/>
        <v/>
      </c>
      <c r="BT21" s="50" t="str">
        <f t="shared" si="7"/>
        <v/>
      </c>
      <c r="BU21" s="50" t="str">
        <f t="shared" si="8"/>
        <v/>
      </c>
      <c r="BV21" s="53"/>
      <c r="BW21" s="53"/>
      <c r="BX21" s="54">
        <f t="shared" si="9"/>
        <v>0</v>
      </c>
      <c r="BY21" s="54">
        <f t="shared" si="10"/>
        <v>0</v>
      </c>
      <c r="BZ21" s="54">
        <f t="shared" si="11"/>
        <v>0</v>
      </c>
      <c r="CA21" s="54">
        <f t="shared" si="12"/>
        <v>0</v>
      </c>
      <c r="CB21" s="54">
        <f t="shared" si="13"/>
        <v>0</v>
      </c>
      <c r="CC21" s="54" t="str">
        <f t="shared" si="14"/>
        <v/>
      </c>
      <c r="CD21" s="71"/>
      <c r="CY21" s="16"/>
      <c r="CZ21" s="16"/>
    </row>
    <row r="22" spans="1:104" s="15" customFormat="1" ht="11.25" x14ac:dyDescent="0.15">
      <c r="A22" s="55" t="s">
        <v>67</v>
      </c>
      <c r="B22" s="29">
        <f t="shared" si="15"/>
        <v>23</v>
      </c>
      <c r="C22" s="34"/>
      <c r="D22" s="56"/>
      <c r="E22" s="37"/>
      <c r="F22" s="37"/>
      <c r="G22" s="37"/>
      <c r="H22" s="59">
        <v>1</v>
      </c>
      <c r="I22" s="59"/>
      <c r="J22" s="59"/>
      <c r="K22" s="59">
        <v>1</v>
      </c>
      <c r="L22" s="59"/>
      <c r="M22" s="59"/>
      <c r="N22" s="59">
        <v>3</v>
      </c>
      <c r="O22" s="59">
        <v>2</v>
      </c>
      <c r="P22" s="59">
        <v>6</v>
      </c>
      <c r="Q22" s="59">
        <v>5</v>
      </c>
      <c r="R22" s="59">
        <v>1</v>
      </c>
      <c r="S22" s="59">
        <v>4</v>
      </c>
      <c r="T22" s="34"/>
      <c r="U22" s="35">
        <v>23</v>
      </c>
      <c r="V22" s="34">
        <v>9</v>
      </c>
      <c r="W22" s="35">
        <v>14</v>
      </c>
      <c r="X22" s="36">
        <f t="shared" si="0"/>
        <v>0</v>
      </c>
      <c r="Y22" s="34"/>
      <c r="Z22" s="37"/>
      <c r="AA22" s="35"/>
      <c r="AB22" s="38">
        <f t="shared" si="1"/>
        <v>15</v>
      </c>
      <c r="AC22" s="34">
        <v>15</v>
      </c>
      <c r="AD22" s="37"/>
      <c r="AE22" s="35"/>
      <c r="AF22" s="34">
        <v>8</v>
      </c>
      <c r="AG22" s="39">
        <v>0</v>
      </c>
      <c r="AH22" s="34"/>
      <c r="AI22" s="35">
        <v>8</v>
      </c>
      <c r="AJ22" s="39">
        <v>72</v>
      </c>
      <c r="AK22" s="40"/>
      <c r="AL22" s="35"/>
      <c r="AM22" s="40"/>
      <c r="AN22" s="35">
        <v>8</v>
      </c>
      <c r="AO22" s="42"/>
      <c r="AP22" s="60"/>
      <c r="AQ22" s="61"/>
      <c r="AR22" s="60"/>
      <c r="AS22" s="61"/>
      <c r="AT22" s="60"/>
      <c r="AU22" s="61"/>
      <c r="AV22" s="62"/>
      <c r="AW22" s="63"/>
      <c r="AX22" s="64"/>
      <c r="AY22" s="48" t="str">
        <f t="shared" si="2"/>
        <v/>
      </c>
      <c r="BF22" s="6"/>
      <c r="BG22" s="6"/>
      <c r="BH22" s="6"/>
      <c r="BI22" s="6"/>
      <c r="BJ22" s="6"/>
      <c r="BK22" s="6"/>
      <c r="BL22" s="6"/>
      <c r="BM22" s="6"/>
      <c r="BN22" s="6"/>
      <c r="BO22" s="6"/>
      <c r="BP22" s="49" t="str">
        <f t="shared" si="3"/>
        <v/>
      </c>
      <c r="BQ22" s="50" t="str">
        <f t="shared" si="4"/>
        <v/>
      </c>
      <c r="BR22" s="50" t="str">
        <f t="shared" si="5"/>
        <v/>
      </c>
      <c r="BS22" s="50" t="str">
        <f t="shared" si="6"/>
        <v/>
      </c>
      <c r="BT22" s="50" t="str">
        <f t="shared" si="7"/>
        <v/>
      </c>
      <c r="BU22" s="50" t="str">
        <f t="shared" si="8"/>
        <v/>
      </c>
      <c r="BV22" s="72" t="str">
        <f t="shared" si="16"/>
        <v/>
      </c>
      <c r="BW22" s="53"/>
      <c r="BX22" s="54">
        <f t="shared" si="9"/>
        <v>0</v>
      </c>
      <c r="BY22" s="54">
        <f t="shared" si="10"/>
        <v>0</v>
      </c>
      <c r="BZ22" s="54">
        <f t="shared" si="11"/>
        <v>0</v>
      </c>
      <c r="CA22" s="54">
        <f t="shared" si="12"/>
        <v>0</v>
      </c>
      <c r="CB22" s="54">
        <f t="shared" si="13"/>
        <v>0</v>
      </c>
      <c r="CC22" s="54">
        <f t="shared" si="14"/>
        <v>0</v>
      </c>
      <c r="CD22" s="54">
        <f t="shared" si="17"/>
        <v>0</v>
      </c>
      <c r="CY22" s="16"/>
      <c r="CZ22" s="16"/>
    </row>
    <row r="23" spans="1:104" s="15" customFormat="1" ht="11.25" x14ac:dyDescent="0.15">
      <c r="A23" s="55" t="s">
        <v>68</v>
      </c>
      <c r="B23" s="29">
        <f t="shared" si="15"/>
        <v>0</v>
      </c>
      <c r="C23" s="34"/>
      <c r="D23" s="56"/>
      <c r="E23" s="37"/>
      <c r="F23" s="37"/>
      <c r="G23" s="37"/>
      <c r="H23" s="59"/>
      <c r="I23" s="59"/>
      <c r="J23" s="59"/>
      <c r="K23" s="59"/>
      <c r="L23" s="59"/>
      <c r="M23" s="59"/>
      <c r="N23" s="59"/>
      <c r="O23" s="59"/>
      <c r="P23" s="59"/>
      <c r="Q23" s="59"/>
      <c r="R23" s="59"/>
      <c r="S23" s="59"/>
      <c r="T23" s="34"/>
      <c r="U23" s="35"/>
      <c r="V23" s="34"/>
      <c r="W23" s="35"/>
      <c r="X23" s="36">
        <f t="shared" si="0"/>
        <v>0</v>
      </c>
      <c r="Y23" s="34"/>
      <c r="Z23" s="37"/>
      <c r="AA23" s="35"/>
      <c r="AB23" s="38">
        <f t="shared" si="1"/>
        <v>0</v>
      </c>
      <c r="AC23" s="34"/>
      <c r="AD23" s="37"/>
      <c r="AE23" s="35"/>
      <c r="AF23" s="69"/>
      <c r="AG23" s="73"/>
      <c r="AH23" s="34"/>
      <c r="AI23" s="35"/>
      <c r="AJ23" s="39"/>
      <c r="AK23" s="40"/>
      <c r="AL23" s="35"/>
      <c r="AM23" s="40"/>
      <c r="AN23" s="35"/>
      <c r="AO23" s="42"/>
      <c r="AP23" s="60"/>
      <c r="AQ23" s="61"/>
      <c r="AR23" s="60"/>
      <c r="AS23" s="61"/>
      <c r="AT23" s="60"/>
      <c r="AU23" s="61"/>
      <c r="AV23" s="62"/>
      <c r="AW23" s="63"/>
      <c r="AX23" s="64"/>
      <c r="AY23" s="48" t="str">
        <f t="shared" si="2"/>
        <v/>
      </c>
      <c r="BF23" s="6"/>
      <c r="BG23" s="6"/>
      <c r="BH23" s="6"/>
      <c r="BI23" s="6"/>
      <c r="BJ23" s="6"/>
      <c r="BK23" s="6"/>
      <c r="BL23" s="6"/>
      <c r="BM23" s="6"/>
      <c r="BN23" s="6"/>
      <c r="BO23" s="6"/>
      <c r="BP23" s="49" t="str">
        <f t="shared" si="3"/>
        <v/>
      </c>
      <c r="BQ23" s="50" t="str">
        <f t="shared" si="4"/>
        <v/>
      </c>
      <c r="BR23" s="50" t="str">
        <f t="shared" si="5"/>
        <v/>
      </c>
      <c r="BS23" s="50" t="str">
        <f t="shared" si="6"/>
        <v/>
      </c>
      <c r="BT23" s="50" t="str">
        <f t="shared" si="7"/>
        <v/>
      </c>
      <c r="BU23" s="50" t="str">
        <f t="shared" si="8"/>
        <v/>
      </c>
      <c r="BV23" s="53"/>
      <c r="BW23" s="53"/>
      <c r="BX23" s="54">
        <f t="shared" si="9"/>
        <v>0</v>
      </c>
      <c r="BY23" s="54">
        <f t="shared" si="10"/>
        <v>0</v>
      </c>
      <c r="BZ23" s="54">
        <f t="shared" si="11"/>
        <v>0</v>
      </c>
      <c r="CA23" s="54">
        <f t="shared" si="12"/>
        <v>0</v>
      </c>
      <c r="CB23" s="54">
        <f t="shared" si="13"/>
        <v>0</v>
      </c>
      <c r="CC23" s="54" t="str">
        <f t="shared" si="14"/>
        <v/>
      </c>
      <c r="CD23" s="71"/>
      <c r="CY23" s="16"/>
      <c r="CZ23" s="16"/>
    </row>
    <row r="24" spans="1:104" s="15" customFormat="1" ht="11.25" x14ac:dyDescent="0.15">
      <c r="A24" s="55" t="s">
        <v>69</v>
      </c>
      <c r="B24" s="29">
        <f t="shared" si="15"/>
        <v>0</v>
      </c>
      <c r="C24" s="34"/>
      <c r="D24" s="56"/>
      <c r="E24" s="37"/>
      <c r="F24" s="37"/>
      <c r="G24" s="37"/>
      <c r="H24" s="59"/>
      <c r="I24" s="59"/>
      <c r="J24" s="59"/>
      <c r="K24" s="59"/>
      <c r="L24" s="59"/>
      <c r="M24" s="59"/>
      <c r="N24" s="59"/>
      <c r="O24" s="59"/>
      <c r="P24" s="59"/>
      <c r="Q24" s="59"/>
      <c r="R24" s="59"/>
      <c r="S24" s="59"/>
      <c r="T24" s="34"/>
      <c r="U24" s="35"/>
      <c r="V24" s="34"/>
      <c r="W24" s="35"/>
      <c r="X24" s="36">
        <f t="shared" si="0"/>
        <v>0</v>
      </c>
      <c r="Y24" s="34"/>
      <c r="Z24" s="37"/>
      <c r="AA24" s="35"/>
      <c r="AB24" s="38">
        <f t="shared" si="1"/>
        <v>0</v>
      </c>
      <c r="AC24" s="34"/>
      <c r="AD24" s="37"/>
      <c r="AE24" s="35"/>
      <c r="AF24" s="34"/>
      <c r="AG24" s="39"/>
      <c r="AH24" s="34"/>
      <c r="AI24" s="35"/>
      <c r="AJ24" s="39"/>
      <c r="AK24" s="40"/>
      <c r="AL24" s="35"/>
      <c r="AM24" s="40"/>
      <c r="AN24" s="35"/>
      <c r="AO24" s="42"/>
      <c r="AP24" s="60"/>
      <c r="AQ24" s="61"/>
      <c r="AR24" s="60"/>
      <c r="AS24" s="61"/>
      <c r="AT24" s="60"/>
      <c r="AU24" s="61"/>
      <c r="AV24" s="62"/>
      <c r="AW24" s="63"/>
      <c r="AX24" s="64"/>
      <c r="AY24" s="48" t="str">
        <f t="shared" si="2"/>
        <v/>
      </c>
      <c r="BF24" s="6"/>
      <c r="BG24" s="6"/>
      <c r="BH24" s="6"/>
      <c r="BI24" s="6"/>
      <c r="BJ24" s="6"/>
      <c r="BK24" s="6"/>
      <c r="BL24" s="6"/>
      <c r="BM24" s="6"/>
      <c r="BN24" s="6"/>
      <c r="BO24" s="6"/>
      <c r="BP24" s="49" t="str">
        <f t="shared" si="3"/>
        <v/>
      </c>
      <c r="BQ24" s="50" t="str">
        <f t="shared" si="4"/>
        <v/>
      </c>
      <c r="BR24" s="50" t="str">
        <f t="shared" si="5"/>
        <v/>
      </c>
      <c r="BS24" s="50" t="str">
        <f t="shared" si="6"/>
        <v/>
      </c>
      <c r="BT24" s="50" t="str">
        <f t="shared" si="7"/>
        <v/>
      </c>
      <c r="BU24" s="50" t="str">
        <f t="shared" si="8"/>
        <v/>
      </c>
      <c r="BV24" s="72" t="str">
        <f t="shared" si="16"/>
        <v/>
      </c>
      <c r="BW24" s="53"/>
      <c r="BX24" s="54">
        <f t="shared" si="9"/>
        <v>0</v>
      </c>
      <c r="BY24" s="54">
        <f t="shared" si="10"/>
        <v>0</v>
      </c>
      <c r="BZ24" s="54">
        <f t="shared" si="11"/>
        <v>0</v>
      </c>
      <c r="CA24" s="54">
        <f t="shared" si="12"/>
        <v>0</v>
      </c>
      <c r="CB24" s="54">
        <f t="shared" si="13"/>
        <v>0</v>
      </c>
      <c r="CC24" s="54" t="str">
        <f t="shared" si="14"/>
        <v/>
      </c>
      <c r="CD24" s="54">
        <f t="shared" si="17"/>
        <v>0</v>
      </c>
      <c r="CY24" s="16"/>
      <c r="CZ24" s="16"/>
    </row>
    <row r="25" spans="1:104" s="15" customFormat="1" ht="11.25" x14ac:dyDescent="0.15">
      <c r="A25" s="55" t="s">
        <v>70</v>
      </c>
      <c r="B25" s="29">
        <f t="shared" si="15"/>
        <v>0</v>
      </c>
      <c r="C25" s="34"/>
      <c r="D25" s="56"/>
      <c r="E25" s="37"/>
      <c r="F25" s="37"/>
      <c r="G25" s="37"/>
      <c r="H25" s="59"/>
      <c r="I25" s="59"/>
      <c r="J25" s="59"/>
      <c r="K25" s="59"/>
      <c r="L25" s="59"/>
      <c r="M25" s="59"/>
      <c r="N25" s="59"/>
      <c r="O25" s="59"/>
      <c r="P25" s="59"/>
      <c r="Q25" s="59"/>
      <c r="R25" s="59"/>
      <c r="S25" s="59"/>
      <c r="T25" s="34"/>
      <c r="U25" s="35"/>
      <c r="V25" s="34"/>
      <c r="W25" s="35"/>
      <c r="X25" s="36">
        <f t="shared" si="0"/>
        <v>0</v>
      </c>
      <c r="Y25" s="34"/>
      <c r="Z25" s="37"/>
      <c r="AA25" s="35"/>
      <c r="AB25" s="38">
        <f t="shared" si="1"/>
        <v>0</v>
      </c>
      <c r="AC25" s="34"/>
      <c r="AD25" s="37"/>
      <c r="AE25" s="35"/>
      <c r="AF25" s="34"/>
      <c r="AG25" s="39"/>
      <c r="AH25" s="34"/>
      <c r="AI25" s="35"/>
      <c r="AJ25" s="39"/>
      <c r="AK25" s="40"/>
      <c r="AL25" s="35"/>
      <c r="AM25" s="40"/>
      <c r="AN25" s="35"/>
      <c r="AO25" s="42"/>
      <c r="AP25" s="60"/>
      <c r="AQ25" s="61"/>
      <c r="AR25" s="60"/>
      <c r="AS25" s="61"/>
      <c r="AT25" s="60"/>
      <c r="AU25" s="61"/>
      <c r="AV25" s="62"/>
      <c r="AW25" s="63"/>
      <c r="AX25" s="64"/>
      <c r="AY25" s="48" t="str">
        <f t="shared" si="2"/>
        <v/>
      </c>
      <c r="BF25" s="6"/>
      <c r="BG25" s="6"/>
      <c r="BH25" s="6"/>
      <c r="BI25" s="6"/>
      <c r="BJ25" s="6"/>
      <c r="BK25" s="6"/>
      <c r="BL25" s="6"/>
      <c r="BM25" s="6"/>
      <c r="BN25" s="6"/>
      <c r="BO25" s="6"/>
      <c r="BP25" s="49" t="str">
        <f t="shared" si="3"/>
        <v/>
      </c>
      <c r="BQ25" s="50" t="str">
        <f t="shared" si="4"/>
        <v/>
      </c>
      <c r="BR25" s="50" t="str">
        <f t="shared" si="5"/>
        <v/>
      </c>
      <c r="BS25" s="50" t="str">
        <f t="shared" si="6"/>
        <v/>
      </c>
      <c r="BT25" s="50" t="str">
        <f t="shared" si="7"/>
        <v/>
      </c>
      <c r="BU25" s="50" t="str">
        <f t="shared" si="8"/>
        <v/>
      </c>
      <c r="BV25" s="72" t="str">
        <f t="shared" si="16"/>
        <v/>
      </c>
      <c r="BW25" s="53"/>
      <c r="BX25" s="54">
        <f t="shared" si="9"/>
        <v>0</v>
      </c>
      <c r="BY25" s="54">
        <f t="shared" si="10"/>
        <v>0</v>
      </c>
      <c r="BZ25" s="54">
        <f t="shared" si="11"/>
        <v>0</v>
      </c>
      <c r="CA25" s="54">
        <f t="shared" si="12"/>
        <v>0</v>
      </c>
      <c r="CB25" s="54">
        <f t="shared" si="13"/>
        <v>0</v>
      </c>
      <c r="CC25" s="54" t="str">
        <f t="shared" si="14"/>
        <v/>
      </c>
      <c r="CD25" s="54">
        <f t="shared" si="17"/>
        <v>0</v>
      </c>
      <c r="CY25" s="16"/>
      <c r="CZ25" s="16"/>
    </row>
    <row r="26" spans="1:104" s="15" customFormat="1" ht="21" x14ac:dyDescent="0.15">
      <c r="A26" s="74" t="s">
        <v>71</v>
      </c>
      <c r="B26" s="29">
        <f t="shared" si="15"/>
        <v>31</v>
      </c>
      <c r="C26" s="34"/>
      <c r="D26" s="56"/>
      <c r="E26" s="37"/>
      <c r="F26" s="37">
        <v>4</v>
      </c>
      <c r="G26" s="37">
        <v>8</v>
      </c>
      <c r="H26" s="59">
        <v>7</v>
      </c>
      <c r="I26" s="59">
        <v>4</v>
      </c>
      <c r="J26" s="59">
        <v>2</v>
      </c>
      <c r="K26" s="59">
        <v>1</v>
      </c>
      <c r="L26" s="59">
        <v>1</v>
      </c>
      <c r="M26" s="59">
        <v>2</v>
      </c>
      <c r="N26" s="59">
        <v>1</v>
      </c>
      <c r="O26" s="59"/>
      <c r="P26" s="59"/>
      <c r="Q26" s="59">
        <v>1</v>
      </c>
      <c r="R26" s="59"/>
      <c r="S26" s="59"/>
      <c r="T26" s="34"/>
      <c r="U26" s="35">
        <v>31</v>
      </c>
      <c r="V26" s="34"/>
      <c r="W26" s="35">
        <v>31</v>
      </c>
      <c r="X26" s="36">
        <f t="shared" si="0"/>
        <v>0</v>
      </c>
      <c r="Y26" s="34"/>
      <c r="Z26" s="37"/>
      <c r="AA26" s="35"/>
      <c r="AB26" s="38">
        <f t="shared" si="1"/>
        <v>17</v>
      </c>
      <c r="AC26" s="34">
        <v>17</v>
      </c>
      <c r="AD26" s="37"/>
      <c r="AE26" s="35"/>
      <c r="AF26" s="34">
        <v>16</v>
      </c>
      <c r="AG26" s="39">
        <v>0</v>
      </c>
      <c r="AH26" s="34"/>
      <c r="AI26" s="35">
        <v>7</v>
      </c>
      <c r="AJ26" s="39"/>
      <c r="AK26" s="40"/>
      <c r="AL26" s="35"/>
      <c r="AM26" s="40"/>
      <c r="AN26" s="35">
        <v>4</v>
      </c>
      <c r="AO26" s="42"/>
      <c r="AP26" s="60"/>
      <c r="AQ26" s="61"/>
      <c r="AR26" s="60"/>
      <c r="AS26" s="61"/>
      <c r="AT26" s="60"/>
      <c r="AU26" s="61"/>
      <c r="AV26" s="62"/>
      <c r="AW26" s="63"/>
      <c r="AX26" s="64"/>
      <c r="AY26" s="48" t="str">
        <f t="shared" si="2"/>
        <v/>
      </c>
      <c r="BF26" s="6"/>
      <c r="BG26" s="6"/>
      <c r="BH26" s="6"/>
      <c r="BI26" s="6"/>
      <c r="BJ26" s="6"/>
      <c r="BK26" s="6"/>
      <c r="BL26" s="6"/>
      <c r="BM26" s="6"/>
      <c r="BN26" s="6"/>
      <c r="BO26" s="6"/>
      <c r="BP26" s="49" t="str">
        <f t="shared" si="3"/>
        <v/>
      </c>
      <c r="BQ26" s="50" t="str">
        <f t="shared" si="4"/>
        <v/>
      </c>
      <c r="BR26" s="50" t="str">
        <f t="shared" si="5"/>
        <v/>
      </c>
      <c r="BS26" s="50" t="str">
        <f t="shared" si="6"/>
        <v/>
      </c>
      <c r="BT26" s="50" t="str">
        <f t="shared" si="7"/>
        <v/>
      </c>
      <c r="BU26" s="50" t="str">
        <f t="shared" si="8"/>
        <v/>
      </c>
      <c r="BV26" s="72" t="str">
        <f t="shared" si="16"/>
        <v/>
      </c>
      <c r="BW26" s="53"/>
      <c r="BX26" s="54">
        <f t="shared" si="9"/>
        <v>0</v>
      </c>
      <c r="BY26" s="54">
        <f t="shared" si="10"/>
        <v>0</v>
      </c>
      <c r="BZ26" s="54">
        <f t="shared" si="11"/>
        <v>0</v>
      </c>
      <c r="CA26" s="54">
        <f t="shared" si="12"/>
        <v>0</v>
      </c>
      <c r="CB26" s="54">
        <f t="shared" si="13"/>
        <v>0</v>
      </c>
      <c r="CC26" s="54">
        <f t="shared" si="14"/>
        <v>0</v>
      </c>
      <c r="CD26" s="54">
        <f t="shared" si="17"/>
        <v>0</v>
      </c>
      <c r="CY26" s="16"/>
      <c r="CZ26" s="16"/>
    </row>
    <row r="27" spans="1:104" s="15" customFormat="1" ht="11.25" x14ac:dyDescent="0.15">
      <c r="A27" s="55" t="s">
        <v>72</v>
      </c>
      <c r="B27" s="29">
        <f t="shared" si="15"/>
        <v>0</v>
      </c>
      <c r="C27" s="34"/>
      <c r="D27" s="56"/>
      <c r="E27" s="37"/>
      <c r="F27" s="37"/>
      <c r="G27" s="37"/>
      <c r="H27" s="59"/>
      <c r="I27" s="59"/>
      <c r="J27" s="59"/>
      <c r="K27" s="59"/>
      <c r="L27" s="59"/>
      <c r="M27" s="59"/>
      <c r="N27" s="59"/>
      <c r="O27" s="59"/>
      <c r="P27" s="59"/>
      <c r="Q27" s="59"/>
      <c r="R27" s="59"/>
      <c r="S27" s="59"/>
      <c r="T27" s="34"/>
      <c r="U27" s="35"/>
      <c r="V27" s="34"/>
      <c r="W27" s="35"/>
      <c r="X27" s="36">
        <f t="shared" si="0"/>
        <v>0</v>
      </c>
      <c r="Y27" s="34"/>
      <c r="Z27" s="37"/>
      <c r="AA27" s="35"/>
      <c r="AB27" s="38">
        <f t="shared" si="1"/>
        <v>0</v>
      </c>
      <c r="AC27" s="34"/>
      <c r="AD27" s="37"/>
      <c r="AE27" s="35"/>
      <c r="AF27" s="34"/>
      <c r="AG27" s="39"/>
      <c r="AH27" s="34"/>
      <c r="AI27" s="35"/>
      <c r="AJ27" s="39"/>
      <c r="AK27" s="40"/>
      <c r="AL27" s="35"/>
      <c r="AM27" s="40"/>
      <c r="AN27" s="35"/>
      <c r="AO27" s="42"/>
      <c r="AP27" s="60"/>
      <c r="AQ27" s="61"/>
      <c r="AR27" s="60"/>
      <c r="AS27" s="61"/>
      <c r="AT27" s="60"/>
      <c r="AU27" s="61"/>
      <c r="AV27" s="62"/>
      <c r="AW27" s="63"/>
      <c r="AX27" s="64"/>
      <c r="AY27" s="48" t="str">
        <f t="shared" si="2"/>
        <v/>
      </c>
      <c r="BB27" s="75"/>
      <c r="BF27" s="6"/>
      <c r="BG27" s="6"/>
      <c r="BH27" s="6"/>
      <c r="BI27" s="6"/>
      <c r="BJ27" s="6"/>
      <c r="BK27" s="6"/>
      <c r="BL27" s="6"/>
      <c r="BM27" s="6"/>
      <c r="BN27" s="6"/>
      <c r="BO27" s="6"/>
      <c r="BP27" s="49" t="str">
        <f t="shared" si="3"/>
        <v/>
      </c>
      <c r="BQ27" s="50" t="str">
        <f t="shared" si="4"/>
        <v/>
      </c>
      <c r="BR27" s="50" t="str">
        <f t="shared" si="5"/>
        <v/>
      </c>
      <c r="BS27" s="50" t="str">
        <f t="shared" si="6"/>
        <v/>
      </c>
      <c r="BT27" s="50" t="str">
        <f t="shared" si="7"/>
        <v/>
      </c>
      <c r="BU27" s="50" t="str">
        <f t="shared" si="8"/>
        <v/>
      </c>
      <c r="BV27" s="72" t="str">
        <f t="shared" si="16"/>
        <v/>
      </c>
      <c r="BW27" s="53"/>
      <c r="BX27" s="54">
        <f t="shared" si="9"/>
        <v>0</v>
      </c>
      <c r="BY27" s="54">
        <f t="shared" si="10"/>
        <v>0</v>
      </c>
      <c r="BZ27" s="54">
        <f t="shared" si="11"/>
        <v>0</v>
      </c>
      <c r="CA27" s="54">
        <f t="shared" si="12"/>
        <v>0</v>
      </c>
      <c r="CB27" s="54">
        <f t="shared" si="13"/>
        <v>0</v>
      </c>
      <c r="CC27" s="54" t="str">
        <f t="shared" si="14"/>
        <v/>
      </c>
      <c r="CD27" s="54">
        <f t="shared" si="17"/>
        <v>0</v>
      </c>
      <c r="CY27" s="16"/>
      <c r="CZ27" s="16"/>
    </row>
    <row r="28" spans="1:104" s="15" customFormat="1" ht="11.25" x14ac:dyDescent="0.15">
      <c r="A28" s="55" t="s">
        <v>73</v>
      </c>
      <c r="B28" s="29">
        <f>SUM(O28:S28)</f>
        <v>0</v>
      </c>
      <c r="C28" s="69"/>
      <c r="D28" s="65"/>
      <c r="E28" s="66"/>
      <c r="F28" s="66"/>
      <c r="G28" s="66"/>
      <c r="H28" s="67"/>
      <c r="I28" s="67"/>
      <c r="J28" s="67"/>
      <c r="K28" s="67"/>
      <c r="L28" s="67"/>
      <c r="M28" s="67"/>
      <c r="N28" s="67"/>
      <c r="O28" s="59"/>
      <c r="P28" s="59"/>
      <c r="Q28" s="59"/>
      <c r="R28" s="59"/>
      <c r="S28" s="59"/>
      <c r="T28" s="69"/>
      <c r="U28" s="35"/>
      <c r="V28" s="34"/>
      <c r="W28" s="35"/>
      <c r="X28" s="76"/>
      <c r="Y28" s="69"/>
      <c r="Z28" s="66"/>
      <c r="AA28" s="68"/>
      <c r="AB28" s="38">
        <f t="shared" si="1"/>
        <v>0</v>
      </c>
      <c r="AC28" s="34"/>
      <c r="AD28" s="37"/>
      <c r="AE28" s="35"/>
      <c r="AF28" s="34"/>
      <c r="AG28" s="39"/>
      <c r="AH28" s="69"/>
      <c r="AI28" s="35"/>
      <c r="AJ28" s="39"/>
      <c r="AK28" s="76"/>
      <c r="AL28" s="35"/>
      <c r="AM28" s="76"/>
      <c r="AN28" s="35"/>
      <c r="AO28" s="42"/>
      <c r="AP28" s="60"/>
      <c r="AQ28" s="61"/>
      <c r="AR28" s="60"/>
      <c r="AS28" s="61"/>
      <c r="AT28" s="60"/>
      <c r="AU28" s="61"/>
      <c r="AV28" s="62"/>
      <c r="AW28" s="77"/>
      <c r="AX28" s="64"/>
      <c r="AY28" s="48" t="str">
        <f t="shared" si="2"/>
        <v/>
      </c>
      <c r="BF28" s="6"/>
      <c r="BG28" s="6"/>
      <c r="BH28" s="6"/>
      <c r="BI28" s="6"/>
      <c r="BJ28" s="6"/>
      <c r="BK28" s="6"/>
      <c r="BL28" s="6"/>
      <c r="BM28" s="6"/>
      <c r="BN28" s="6"/>
      <c r="BO28" s="6"/>
      <c r="BP28" s="49" t="str">
        <f t="shared" si="3"/>
        <v/>
      </c>
      <c r="BQ28" s="50" t="str">
        <f t="shared" si="4"/>
        <v/>
      </c>
      <c r="BR28" s="50" t="str">
        <f t="shared" si="5"/>
        <v/>
      </c>
      <c r="BS28" s="50" t="str">
        <f t="shared" si="6"/>
        <v/>
      </c>
      <c r="BT28" s="50" t="str">
        <f t="shared" si="7"/>
        <v/>
      </c>
      <c r="BU28" s="50" t="str">
        <f t="shared" si="8"/>
        <v/>
      </c>
      <c r="BV28" s="72" t="str">
        <f t="shared" si="16"/>
        <v/>
      </c>
      <c r="BW28" s="53"/>
      <c r="BX28" s="54">
        <f t="shared" si="9"/>
        <v>0</v>
      </c>
      <c r="BY28" s="54">
        <f t="shared" si="10"/>
        <v>0</v>
      </c>
      <c r="BZ28" s="54">
        <f t="shared" si="11"/>
        <v>0</v>
      </c>
      <c r="CA28" s="54">
        <f t="shared" si="12"/>
        <v>0</v>
      </c>
      <c r="CB28" s="54">
        <f t="shared" si="13"/>
        <v>0</v>
      </c>
      <c r="CC28" s="54" t="str">
        <f t="shared" si="14"/>
        <v/>
      </c>
      <c r="CD28" s="54">
        <f t="shared" si="17"/>
        <v>0</v>
      </c>
      <c r="CY28" s="16"/>
      <c r="CZ28" s="16"/>
    </row>
    <row r="29" spans="1:104" s="15" customFormat="1" ht="11.25" x14ac:dyDescent="0.15">
      <c r="A29" s="55" t="s">
        <v>74</v>
      </c>
      <c r="B29" s="29">
        <f t="shared" si="15"/>
        <v>0</v>
      </c>
      <c r="C29" s="34"/>
      <c r="D29" s="56"/>
      <c r="E29" s="37"/>
      <c r="F29" s="37"/>
      <c r="G29" s="37"/>
      <c r="H29" s="59"/>
      <c r="I29" s="59"/>
      <c r="J29" s="59"/>
      <c r="K29" s="59"/>
      <c r="L29" s="59"/>
      <c r="M29" s="59"/>
      <c r="N29" s="59"/>
      <c r="O29" s="59"/>
      <c r="P29" s="59"/>
      <c r="Q29" s="59"/>
      <c r="R29" s="59"/>
      <c r="S29" s="59"/>
      <c r="T29" s="34"/>
      <c r="U29" s="35"/>
      <c r="V29" s="34"/>
      <c r="W29" s="35"/>
      <c r="X29" s="36">
        <f t="shared" si="0"/>
        <v>0</v>
      </c>
      <c r="Y29" s="34"/>
      <c r="Z29" s="37"/>
      <c r="AA29" s="35"/>
      <c r="AB29" s="38">
        <f t="shared" si="1"/>
        <v>0</v>
      </c>
      <c r="AC29" s="34"/>
      <c r="AD29" s="37"/>
      <c r="AE29" s="35"/>
      <c r="AF29" s="34"/>
      <c r="AG29" s="39"/>
      <c r="AH29" s="34"/>
      <c r="AI29" s="35"/>
      <c r="AJ29" s="39"/>
      <c r="AK29" s="40"/>
      <c r="AL29" s="35"/>
      <c r="AM29" s="40"/>
      <c r="AN29" s="35"/>
      <c r="AO29" s="42"/>
      <c r="AP29" s="60"/>
      <c r="AQ29" s="61"/>
      <c r="AR29" s="60"/>
      <c r="AS29" s="61"/>
      <c r="AT29" s="60"/>
      <c r="AU29" s="61"/>
      <c r="AV29" s="62"/>
      <c r="AW29" s="63"/>
      <c r="AX29" s="64"/>
      <c r="AY29" s="48" t="str">
        <f t="shared" si="2"/>
        <v/>
      </c>
      <c r="BF29" s="6"/>
      <c r="BG29" s="6"/>
      <c r="BH29" s="6"/>
      <c r="BI29" s="6"/>
      <c r="BJ29" s="6"/>
      <c r="BK29" s="6"/>
      <c r="BL29" s="6"/>
      <c r="BM29" s="6"/>
      <c r="BN29" s="6"/>
      <c r="BO29" s="6"/>
      <c r="BP29" s="49" t="str">
        <f t="shared" si="3"/>
        <v/>
      </c>
      <c r="BQ29" s="50" t="str">
        <f t="shared" si="4"/>
        <v/>
      </c>
      <c r="BR29" s="50" t="str">
        <f t="shared" si="5"/>
        <v/>
      </c>
      <c r="BS29" s="50" t="str">
        <f t="shared" si="6"/>
        <v/>
      </c>
      <c r="BT29" s="50" t="str">
        <f t="shared" si="7"/>
        <v/>
      </c>
      <c r="BU29" s="50" t="str">
        <f t="shared" si="8"/>
        <v/>
      </c>
      <c r="BV29" s="72" t="str">
        <f t="shared" si="16"/>
        <v/>
      </c>
      <c r="BW29" s="53"/>
      <c r="BX29" s="54">
        <f t="shared" si="9"/>
        <v>0</v>
      </c>
      <c r="BY29" s="54">
        <f t="shared" si="10"/>
        <v>0</v>
      </c>
      <c r="BZ29" s="54">
        <f t="shared" si="11"/>
        <v>0</v>
      </c>
      <c r="CA29" s="54">
        <f t="shared" si="12"/>
        <v>0</v>
      </c>
      <c r="CB29" s="54">
        <f t="shared" si="13"/>
        <v>0</v>
      </c>
      <c r="CC29" s="54" t="str">
        <f t="shared" si="14"/>
        <v/>
      </c>
      <c r="CD29" s="54">
        <f t="shared" si="17"/>
        <v>0</v>
      </c>
      <c r="CY29" s="16"/>
      <c r="CZ29" s="16"/>
    </row>
    <row r="30" spans="1:104" s="15" customFormat="1" ht="11.25" x14ac:dyDescent="0.15">
      <c r="A30" s="55" t="s">
        <v>75</v>
      </c>
      <c r="B30" s="29">
        <f t="shared" si="15"/>
        <v>381</v>
      </c>
      <c r="C30" s="34">
        <v>30</v>
      </c>
      <c r="D30" s="56">
        <v>58</v>
      </c>
      <c r="E30" s="37">
        <v>68</v>
      </c>
      <c r="F30" s="37">
        <v>27</v>
      </c>
      <c r="G30" s="37">
        <v>12</v>
      </c>
      <c r="H30" s="59">
        <v>8</v>
      </c>
      <c r="I30" s="59">
        <v>9</v>
      </c>
      <c r="J30" s="59">
        <v>11</v>
      </c>
      <c r="K30" s="59">
        <v>14</v>
      </c>
      <c r="L30" s="59">
        <v>17</v>
      </c>
      <c r="M30" s="59">
        <v>14</v>
      </c>
      <c r="N30" s="59">
        <v>12</v>
      </c>
      <c r="O30" s="59">
        <v>21</v>
      </c>
      <c r="P30" s="59">
        <v>22</v>
      </c>
      <c r="Q30" s="59">
        <v>10</v>
      </c>
      <c r="R30" s="59">
        <v>22</v>
      </c>
      <c r="S30" s="59">
        <v>26</v>
      </c>
      <c r="T30" s="34">
        <v>156</v>
      </c>
      <c r="U30" s="35">
        <v>225</v>
      </c>
      <c r="V30" s="34">
        <v>190</v>
      </c>
      <c r="W30" s="35">
        <v>191</v>
      </c>
      <c r="X30" s="36">
        <f t="shared" si="0"/>
        <v>63</v>
      </c>
      <c r="Y30" s="34">
        <v>63</v>
      </c>
      <c r="Z30" s="37"/>
      <c r="AA30" s="35"/>
      <c r="AB30" s="38">
        <f t="shared" si="1"/>
        <v>162</v>
      </c>
      <c r="AC30" s="34">
        <v>162</v>
      </c>
      <c r="AD30" s="37"/>
      <c r="AE30" s="35"/>
      <c r="AF30" s="34">
        <v>59</v>
      </c>
      <c r="AG30" s="39">
        <v>0</v>
      </c>
      <c r="AH30" s="34">
        <v>32</v>
      </c>
      <c r="AI30" s="35">
        <v>62</v>
      </c>
      <c r="AJ30" s="39">
        <v>93</v>
      </c>
      <c r="AK30" s="40"/>
      <c r="AL30" s="35">
        <v>11</v>
      </c>
      <c r="AM30" s="40">
        <v>5</v>
      </c>
      <c r="AN30" s="35">
        <v>16</v>
      </c>
      <c r="AO30" s="42"/>
      <c r="AP30" s="60">
        <v>104</v>
      </c>
      <c r="AQ30" s="61"/>
      <c r="AR30" s="60"/>
      <c r="AS30" s="61"/>
      <c r="AT30" s="60"/>
      <c r="AU30" s="61"/>
      <c r="AV30" s="62"/>
      <c r="AW30" s="63"/>
      <c r="AX30" s="64"/>
      <c r="AY30" s="48" t="str">
        <f t="shared" si="2"/>
        <v/>
      </c>
      <c r="BF30" s="6"/>
      <c r="BG30" s="6"/>
      <c r="BH30" s="6"/>
      <c r="BI30" s="6"/>
      <c r="BJ30" s="6"/>
      <c r="BK30" s="6"/>
      <c r="BL30" s="6"/>
      <c r="BM30" s="6"/>
      <c r="BN30" s="6"/>
      <c r="BO30" s="6"/>
      <c r="BP30" s="49" t="str">
        <f t="shared" si="3"/>
        <v/>
      </c>
      <c r="BQ30" s="50" t="str">
        <f t="shared" si="4"/>
        <v/>
      </c>
      <c r="BR30" s="50" t="str">
        <f t="shared" si="5"/>
        <v/>
      </c>
      <c r="BS30" s="50" t="str">
        <f t="shared" si="6"/>
        <v/>
      </c>
      <c r="BT30" s="50" t="str">
        <f t="shared" si="7"/>
        <v/>
      </c>
      <c r="BU30" s="50" t="str">
        <f t="shared" si="8"/>
        <v/>
      </c>
      <c r="BV30" s="72" t="str">
        <f t="shared" si="16"/>
        <v/>
      </c>
      <c r="BW30" s="53"/>
      <c r="BX30" s="54">
        <f t="shared" si="9"/>
        <v>0</v>
      </c>
      <c r="BY30" s="54">
        <f t="shared" si="10"/>
        <v>0</v>
      </c>
      <c r="BZ30" s="54">
        <f t="shared" si="11"/>
        <v>0</v>
      </c>
      <c r="CA30" s="54">
        <f t="shared" si="12"/>
        <v>0</v>
      </c>
      <c r="CB30" s="54">
        <f t="shared" si="13"/>
        <v>0</v>
      </c>
      <c r="CC30" s="54">
        <f t="shared" si="14"/>
        <v>0</v>
      </c>
      <c r="CD30" s="54">
        <f t="shared" si="17"/>
        <v>0</v>
      </c>
      <c r="CY30" s="16"/>
      <c r="CZ30" s="16"/>
    </row>
    <row r="31" spans="1:104" s="15" customFormat="1" ht="11.25" x14ac:dyDescent="0.15">
      <c r="A31" s="55" t="s">
        <v>76</v>
      </c>
      <c r="B31" s="29">
        <f t="shared" si="15"/>
        <v>0</v>
      </c>
      <c r="C31" s="34"/>
      <c r="D31" s="56"/>
      <c r="E31" s="37"/>
      <c r="F31" s="37"/>
      <c r="G31" s="37"/>
      <c r="H31" s="59"/>
      <c r="I31" s="59"/>
      <c r="J31" s="59"/>
      <c r="K31" s="59"/>
      <c r="L31" s="59"/>
      <c r="M31" s="59"/>
      <c r="N31" s="59"/>
      <c r="O31" s="59"/>
      <c r="P31" s="59"/>
      <c r="Q31" s="59"/>
      <c r="R31" s="59"/>
      <c r="S31" s="59"/>
      <c r="T31" s="34"/>
      <c r="U31" s="35"/>
      <c r="V31" s="34"/>
      <c r="W31" s="35"/>
      <c r="X31" s="36">
        <f t="shared" si="0"/>
        <v>0</v>
      </c>
      <c r="Y31" s="34"/>
      <c r="Z31" s="37"/>
      <c r="AA31" s="35"/>
      <c r="AB31" s="38">
        <f t="shared" si="1"/>
        <v>0</v>
      </c>
      <c r="AC31" s="34"/>
      <c r="AD31" s="37"/>
      <c r="AE31" s="35"/>
      <c r="AF31" s="34"/>
      <c r="AG31" s="39"/>
      <c r="AH31" s="34"/>
      <c r="AI31" s="35"/>
      <c r="AJ31" s="39"/>
      <c r="AK31" s="40"/>
      <c r="AL31" s="35"/>
      <c r="AM31" s="40"/>
      <c r="AN31" s="35"/>
      <c r="AO31" s="42"/>
      <c r="AP31" s="60"/>
      <c r="AQ31" s="61"/>
      <c r="AR31" s="60"/>
      <c r="AS31" s="61"/>
      <c r="AT31" s="60"/>
      <c r="AU31" s="61"/>
      <c r="AV31" s="62"/>
      <c r="AW31" s="63"/>
      <c r="AX31" s="64"/>
      <c r="AY31" s="48" t="str">
        <f t="shared" si="2"/>
        <v/>
      </c>
      <c r="BF31" s="6"/>
      <c r="BG31" s="6"/>
      <c r="BH31" s="6"/>
      <c r="BI31" s="6"/>
      <c r="BJ31" s="6"/>
      <c r="BK31" s="6"/>
      <c r="BL31" s="6"/>
      <c r="BM31" s="6"/>
      <c r="BN31" s="6"/>
      <c r="BO31" s="6"/>
      <c r="BP31" s="49" t="str">
        <f t="shared" si="3"/>
        <v/>
      </c>
      <c r="BQ31" s="50" t="str">
        <f t="shared" si="4"/>
        <v/>
      </c>
      <c r="BR31" s="50" t="str">
        <f t="shared" si="5"/>
        <v/>
      </c>
      <c r="BS31" s="50" t="str">
        <f t="shared" si="6"/>
        <v/>
      </c>
      <c r="BT31" s="50" t="str">
        <f t="shared" si="7"/>
        <v/>
      </c>
      <c r="BU31" s="50" t="str">
        <f t="shared" si="8"/>
        <v/>
      </c>
      <c r="BV31" s="72" t="str">
        <f t="shared" si="16"/>
        <v/>
      </c>
      <c r="BW31" s="53"/>
      <c r="BX31" s="54">
        <f t="shared" si="9"/>
        <v>0</v>
      </c>
      <c r="BY31" s="54">
        <f t="shared" si="10"/>
        <v>0</v>
      </c>
      <c r="BZ31" s="54">
        <f t="shared" si="11"/>
        <v>0</v>
      </c>
      <c r="CA31" s="54">
        <f t="shared" si="12"/>
        <v>0</v>
      </c>
      <c r="CB31" s="54">
        <f t="shared" si="13"/>
        <v>0</v>
      </c>
      <c r="CC31" s="54" t="str">
        <f t="shared" si="14"/>
        <v/>
      </c>
      <c r="CD31" s="54">
        <f t="shared" si="17"/>
        <v>0</v>
      </c>
      <c r="CY31" s="16"/>
      <c r="CZ31" s="16"/>
    </row>
    <row r="32" spans="1:104" s="15" customFormat="1" ht="11.25" x14ac:dyDescent="0.15">
      <c r="A32" s="55" t="s">
        <v>77</v>
      </c>
      <c r="B32" s="29">
        <f t="shared" si="15"/>
        <v>249</v>
      </c>
      <c r="C32" s="34"/>
      <c r="D32" s="56">
        <v>3</v>
      </c>
      <c r="E32" s="37">
        <v>2</v>
      </c>
      <c r="F32" s="37">
        <v>22</v>
      </c>
      <c r="G32" s="37">
        <v>14</v>
      </c>
      <c r="H32" s="59">
        <v>19</v>
      </c>
      <c r="I32" s="59">
        <v>21</v>
      </c>
      <c r="J32" s="59">
        <v>16</v>
      </c>
      <c r="K32" s="59">
        <v>23</v>
      </c>
      <c r="L32" s="59">
        <v>32</v>
      </c>
      <c r="M32" s="59">
        <v>29</v>
      </c>
      <c r="N32" s="59">
        <v>28</v>
      </c>
      <c r="O32" s="59">
        <v>18</v>
      </c>
      <c r="P32" s="59">
        <v>13</v>
      </c>
      <c r="Q32" s="59">
        <v>6</v>
      </c>
      <c r="R32" s="59">
        <v>3</v>
      </c>
      <c r="S32" s="59"/>
      <c r="T32" s="34">
        <v>5</v>
      </c>
      <c r="U32" s="35">
        <v>244</v>
      </c>
      <c r="V32" s="34">
        <v>93</v>
      </c>
      <c r="W32" s="35">
        <v>156</v>
      </c>
      <c r="X32" s="36">
        <f t="shared" si="0"/>
        <v>0</v>
      </c>
      <c r="Y32" s="34"/>
      <c r="Z32" s="37"/>
      <c r="AA32" s="35"/>
      <c r="AB32" s="38">
        <f t="shared" si="1"/>
        <v>42</v>
      </c>
      <c r="AC32" s="34">
        <v>41</v>
      </c>
      <c r="AD32" s="37"/>
      <c r="AE32" s="35">
        <v>1</v>
      </c>
      <c r="AF32" s="34">
        <v>23</v>
      </c>
      <c r="AG32" s="39">
        <v>1</v>
      </c>
      <c r="AH32" s="34"/>
      <c r="AI32" s="35">
        <v>62</v>
      </c>
      <c r="AJ32" s="39">
        <v>312</v>
      </c>
      <c r="AK32" s="40"/>
      <c r="AL32" s="35"/>
      <c r="AM32" s="40"/>
      <c r="AN32" s="35">
        <v>6</v>
      </c>
      <c r="AO32" s="42"/>
      <c r="AP32" s="60">
        <v>12</v>
      </c>
      <c r="AQ32" s="61"/>
      <c r="AR32" s="60"/>
      <c r="AS32" s="61"/>
      <c r="AT32" s="60"/>
      <c r="AU32" s="61"/>
      <c r="AV32" s="62"/>
      <c r="AW32" s="63"/>
      <c r="AX32" s="64"/>
      <c r="AY32" s="48" t="str">
        <f t="shared" si="2"/>
        <v/>
      </c>
      <c r="BF32" s="6"/>
      <c r="BG32" s="6"/>
      <c r="BH32" s="6"/>
      <c r="BI32" s="6"/>
      <c r="BJ32" s="6"/>
      <c r="BK32" s="6"/>
      <c r="BL32" s="6"/>
      <c r="BM32" s="6"/>
      <c r="BN32" s="6"/>
      <c r="BO32" s="6"/>
      <c r="BP32" s="49" t="str">
        <f t="shared" si="3"/>
        <v/>
      </c>
      <c r="BQ32" s="50" t="str">
        <f t="shared" si="4"/>
        <v/>
      </c>
      <c r="BR32" s="50" t="str">
        <f t="shared" si="5"/>
        <v/>
      </c>
      <c r="BS32" s="50" t="str">
        <f t="shared" si="6"/>
        <v/>
      </c>
      <c r="BT32" s="50" t="str">
        <f t="shared" si="7"/>
        <v/>
      </c>
      <c r="BU32" s="50" t="str">
        <f t="shared" si="8"/>
        <v/>
      </c>
      <c r="BV32" s="72" t="str">
        <f t="shared" si="16"/>
        <v/>
      </c>
      <c r="BW32" s="53"/>
      <c r="BX32" s="54">
        <f t="shared" si="9"/>
        <v>0</v>
      </c>
      <c r="BY32" s="54">
        <f t="shared" si="10"/>
        <v>0</v>
      </c>
      <c r="BZ32" s="54">
        <f t="shared" si="11"/>
        <v>0</v>
      </c>
      <c r="CA32" s="54">
        <f t="shared" si="12"/>
        <v>0</v>
      </c>
      <c r="CB32" s="54">
        <f t="shared" si="13"/>
        <v>0</v>
      </c>
      <c r="CC32" s="54">
        <f t="shared" si="14"/>
        <v>0</v>
      </c>
      <c r="CD32" s="54">
        <f t="shared" si="17"/>
        <v>0</v>
      </c>
      <c r="CY32" s="16"/>
      <c r="CZ32" s="16"/>
    </row>
    <row r="33" spans="1:104" s="15" customFormat="1" ht="11.25" x14ac:dyDescent="0.15">
      <c r="A33" s="55" t="s">
        <v>78</v>
      </c>
      <c r="B33" s="29">
        <f t="shared" si="15"/>
        <v>0</v>
      </c>
      <c r="C33" s="34"/>
      <c r="D33" s="56"/>
      <c r="E33" s="37"/>
      <c r="F33" s="37"/>
      <c r="G33" s="37"/>
      <c r="H33" s="59"/>
      <c r="I33" s="59"/>
      <c r="J33" s="59"/>
      <c r="K33" s="59"/>
      <c r="L33" s="59"/>
      <c r="M33" s="59"/>
      <c r="N33" s="59"/>
      <c r="O33" s="59"/>
      <c r="P33" s="59"/>
      <c r="Q33" s="59"/>
      <c r="R33" s="59"/>
      <c r="S33" s="59"/>
      <c r="T33" s="34"/>
      <c r="U33" s="78"/>
      <c r="V33" s="34"/>
      <c r="W33" s="35"/>
      <c r="X33" s="36">
        <f t="shared" si="0"/>
        <v>0</v>
      </c>
      <c r="Y33" s="34"/>
      <c r="Z33" s="37"/>
      <c r="AA33" s="35"/>
      <c r="AB33" s="38">
        <f t="shared" si="1"/>
        <v>0</v>
      </c>
      <c r="AC33" s="34"/>
      <c r="AD33" s="37"/>
      <c r="AE33" s="35"/>
      <c r="AF33" s="34"/>
      <c r="AG33" s="39"/>
      <c r="AH33" s="34"/>
      <c r="AI33" s="35"/>
      <c r="AJ33" s="39"/>
      <c r="AK33" s="40"/>
      <c r="AL33" s="35"/>
      <c r="AM33" s="40"/>
      <c r="AN33" s="35"/>
      <c r="AO33" s="42"/>
      <c r="AP33" s="60"/>
      <c r="AQ33" s="61"/>
      <c r="AR33" s="60"/>
      <c r="AS33" s="61"/>
      <c r="AT33" s="60"/>
      <c r="AU33" s="61"/>
      <c r="AV33" s="62"/>
      <c r="AW33" s="63"/>
      <c r="AX33" s="64"/>
      <c r="AY33" s="48" t="str">
        <f t="shared" si="2"/>
        <v/>
      </c>
      <c r="BF33" s="6"/>
      <c r="BG33" s="6"/>
      <c r="BH33" s="6"/>
      <c r="BI33" s="6"/>
      <c r="BJ33" s="6"/>
      <c r="BK33" s="6"/>
      <c r="BL33" s="6"/>
      <c r="BM33" s="6"/>
      <c r="BN33" s="6"/>
      <c r="BO33" s="6"/>
      <c r="BP33" s="49" t="str">
        <f t="shared" si="3"/>
        <v/>
      </c>
      <c r="BQ33" s="50" t="str">
        <f t="shared" si="4"/>
        <v/>
      </c>
      <c r="BR33" s="50" t="str">
        <f t="shared" si="5"/>
        <v/>
      </c>
      <c r="BS33" s="50" t="str">
        <f t="shared" si="6"/>
        <v/>
      </c>
      <c r="BT33" s="50" t="str">
        <f t="shared" si="7"/>
        <v/>
      </c>
      <c r="BU33" s="50" t="str">
        <f t="shared" si="8"/>
        <v/>
      </c>
      <c r="BV33" s="72" t="str">
        <f t="shared" si="16"/>
        <v/>
      </c>
      <c r="BW33" s="53"/>
      <c r="BX33" s="54">
        <f t="shared" si="9"/>
        <v>0</v>
      </c>
      <c r="BY33" s="54">
        <f t="shared" si="10"/>
        <v>0</v>
      </c>
      <c r="BZ33" s="54">
        <f t="shared" si="11"/>
        <v>0</v>
      </c>
      <c r="CA33" s="54">
        <f t="shared" si="12"/>
        <v>0</v>
      </c>
      <c r="CB33" s="54">
        <f t="shared" si="13"/>
        <v>0</v>
      </c>
      <c r="CC33" s="54" t="str">
        <f t="shared" si="14"/>
        <v/>
      </c>
      <c r="CD33" s="54">
        <f t="shared" si="17"/>
        <v>0</v>
      </c>
      <c r="CY33" s="16"/>
      <c r="CZ33" s="16"/>
    </row>
    <row r="34" spans="1:104" s="15" customFormat="1" ht="11.25" x14ac:dyDescent="0.15">
      <c r="A34" s="55" t="s">
        <v>79</v>
      </c>
      <c r="B34" s="29">
        <f>SUM(C34:E34)</f>
        <v>59</v>
      </c>
      <c r="C34" s="34">
        <v>20</v>
      </c>
      <c r="D34" s="56">
        <v>29</v>
      </c>
      <c r="E34" s="37">
        <v>10</v>
      </c>
      <c r="F34" s="66"/>
      <c r="G34" s="66"/>
      <c r="H34" s="66"/>
      <c r="I34" s="66"/>
      <c r="J34" s="66"/>
      <c r="K34" s="66"/>
      <c r="L34" s="66"/>
      <c r="M34" s="66"/>
      <c r="N34" s="66"/>
      <c r="O34" s="66"/>
      <c r="P34" s="66"/>
      <c r="Q34" s="66"/>
      <c r="R34" s="66"/>
      <c r="S34" s="66"/>
      <c r="T34" s="34">
        <v>59</v>
      </c>
      <c r="U34" s="68"/>
      <c r="V34" s="34">
        <v>46</v>
      </c>
      <c r="W34" s="35">
        <v>13</v>
      </c>
      <c r="X34" s="36">
        <f t="shared" si="0"/>
        <v>39</v>
      </c>
      <c r="Y34" s="34">
        <v>39</v>
      </c>
      <c r="Z34" s="37"/>
      <c r="AA34" s="35"/>
      <c r="AB34" s="38">
        <f t="shared" si="1"/>
        <v>0</v>
      </c>
      <c r="AC34" s="34"/>
      <c r="AD34" s="37"/>
      <c r="AE34" s="35"/>
      <c r="AF34" s="34">
        <v>17</v>
      </c>
      <c r="AG34" s="39">
        <v>0</v>
      </c>
      <c r="AH34" s="34">
        <v>15</v>
      </c>
      <c r="AI34" s="79"/>
      <c r="AJ34" s="39"/>
      <c r="AK34" s="40"/>
      <c r="AL34" s="35">
        <v>1</v>
      </c>
      <c r="AM34" s="40">
        <v>25</v>
      </c>
      <c r="AN34" s="35"/>
      <c r="AO34" s="42"/>
      <c r="AP34" s="60"/>
      <c r="AQ34" s="61"/>
      <c r="AR34" s="60"/>
      <c r="AS34" s="61"/>
      <c r="AT34" s="60"/>
      <c r="AU34" s="61"/>
      <c r="AV34" s="62"/>
      <c r="AW34" s="63"/>
      <c r="AX34" s="64"/>
      <c r="AY34" s="48" t="str">
        <f t="shared" si="2"/>
        <v/>
      </c>
      <c r="BF34" s="6"/>
      <c r="BG34" s="6"/>
      <c r="BH34" s="6"/>
      <c r="BI34" s="6"/>
      <c r="BJ34" s="6"/>
      <c r="BK34" s="6"/>
      <c r="BL34" s="6"/>
      <c r="BM34" s="6"/>
      <c r="BN34" s="6"/>
      <c r="BO34" s="6"/>
      <c r="BP34" s="49" t="str">
        <f t="shared" si="3"/>
        <v/>
      </c>
      <c r="BQ34" s="50" t="str">
        <f t="shared" si="4"/>
        <v/>
      </c>
      <c r="BR34" s="50" t="str">
        <f t="shared" si="5"/>
        <v/>
      </c>
      <c r="BS34" s="50" t="str">
        <f t="shared" si="6"/>
        <v/>
      </c>
      <c r="BT34" s="50" t="str">
        <f t="shared" si="7"/>
        <v/>
      </c>
      <c r="BU34" s="50" t="str">
        <f t="shared" si="8"/>
        <v/>
      </c>
      <c r="BV34" s="72" t="str">
        <f t="shared" si="16"/>
        <v/>
      </c>
      <c r="BW34" s="53"/>
      <c r="BX34" s="54">
        <f t="shared" si="9"/>
        <v>0</v>
      </c>
      <c r="BY34" s="54">
        <f t="shared" si="10"/>
        <v>0</v>
      </c>
      <c r="BZ34" s="54">
        <f t="shared" si="11"/>
        <v>0</v>
      </c>
      <c r="CA34" s="54">
        <f t="shared" si="12"/>
        <v>0</v>
      </c>
      <c r="CB34" s="54">
        <f t="shared" si="13"/>
        <v>0</v>
      </c>
      <c r="CC34" s="54">
        <f t="shared" si="14"/>
        <v>0</v>
      </c>
      <c r="CD34" s="54">
        <f t="shared" si="17"/>
        <v>0</v>
      </c>
      <c r="CY34" s="16"/>
      <c r="CZ34" s="16"/>
    </row>
    <row r="35" spans="1:104" s="15" customFormat="1" ht="11.25" x14ac:dyDescent="0.15">
      <c r="A35" s="55" t="s">
        <v>80</v>
      </c>
      <c r="B35" s="29">
        <f>SUM(F35:S35)</f>
        <v>249</v>
      </c>
      <c r="C35" s="69"/>
      <c r="D35" s="65"/>
      <c r="E35" s="66"/>
      <c r="F35" s="37">
        <v>5</v>
      </c>
      <c r="G35" s="37">
        <v>7</v>
      </c>
      <c r="H35" s="59">
        <v>5</v>
      </c>
      <c r="I35" s="59">
        <v>7</v>
      </c>
      <c r="J35" s="59">
        <v>17</v>
      </c>
      <c r="K35" s="59">
        <v>25</v>
      </c>
      <c r="L35" s="59">
        <v>26</v>
      </c>
      <c r="M35" s="59">
        <v>28</v>
      </c>
      <c r="N35" s="59">
        <v>31</v>
      </c>
      <c r="O35" s="59">
        <v>23</v>
      </c>
      <c r="P35" s="59">
        <v>24</v>
      </c>
      <c r="Q35" s="59">
        <v>26</v>
      </c>
      <c r="R35" s="59">
        <v>15</v>
      </c>
      <c r="S35" s="59">
        <v>10</v>
      </c>
      <c r="T35" s="69"/>
      <c r="U35" s="35">
        <v>249</v>
      </c>
      <c r="V35" s="34">
        <v>101</v>
      </c>
      <c r="W35" s="35">
        <v>148</v>
      </c>
      <c r="X35" s="76"/>
      <c r="Y35" s="69"/>
      <c r="Z35" s="66"/>
      <c r="AA35" s="68"/>
      <c r="AB35" s="38">
        <f t="shared" si="1"/>
        <v>161</v>
      </c>
      <c r="AC35" s="34">
        <v>161</v>
      </c>
      <c r="AD35" s="37"/>
      <c r="AE35" s="35"/>
      <c r="AF35" s="34">
        <v>108</v>
      </c>
      <c r="AG35" s="39">
        <v>16</v>
      </c>
      <c r="AH35" s="69"/>
      <c r="AI35" s="79">
        <v>40</v>
      </c>
      <c r="AJ35" s="79"/>
      <c r="AK35" s="76"/>
      <c r="AL35" s="35">
        <v>24</v>
      </c>
      <c r="AM35" s="76"/>
      <c r="AN35" s="35">
        <v>40</v>
      </c>
      <c r="AO35" s="42"/>
      <c r="AP35" s="60">
        <v>17</v>
      </c>
      <c r="AQ35" s="61"/>
      <c r="AR35" s="60"/>
      <c r="AS35" s="61"/>
      <c r="AT35" s="60"/>
      <c r="AU35" s="61"/>
      <c r="AV35" s="62"/>
      <c r="AW35" s="77"/>
      <c r="AX35" s="64"/>
      <c r="AY35" s="48" t="str">
        <f t="shared" si="2"/>
        <v/>
      </c>
      <c r="BF35" s="6"/>
      <c r="BG35" s="6"/>
      <c r="BH35" s="6"/>
      <c r="BI35" s="6"/>
      <c r="BJ35" s="6"/>
      <c r="BK35" s="6"/>
      <c r="BL35" s="6"/>
      <c r="BM35" s="6"/>
      <c r="BN35" s="6"/>
      <c r="BO35" s="6"/>
      <c r="BP35" s="49" t="str">
        <f t="shared" si="3"/>
        <v/>
      </c>
      <c r="BQ35" s="50" t="str">
        <f t="shared" si="4"/>
        <v/>
      </c>
      <c r="BR35" s="50" t="str">
        <f t="shared" si="5"/>
        <v/>
      </c>
      <c r="BS35" s="50" t="str">
        <f t="shared" si="6"/>
        <v/>
      </c>
      <c r="BT35" s="50" t="str">
        <f t="shared" si="7"/>
        <v/>
      </c>
      <c r="BU35" s="50" t="str">
        <f t="shared" si="8"/>
        <v/>
      </c>
      <c r="BV35" s="72" t="str">
        <f t="shared" si="16"/>
        <v/>
      </c>
      <c r="BW35" s="53"/>
      <c r="BX35" s="54">
        <f t="shared" si="9"/>
        <v>0</v>
      </c>
      <c r="BY35" s="54">
        <f t="shared" si="10"/>
        <v>0</v>
      </c>
      <c r="BZ35" s="54">
        <f t="shared" si="11"/>
        <v>0</v>
      </c>
      <c r="CA35" s="54">
        <f t="shared" si="12"/>
        <v>0</v>
      </c>
      <c r="CB35" s="54">
        <f t="shared" si="13"/>
        <v>0</v>
      </c>
      <c r="CC35" s="54">
        <f t="shared" si="14"/>
        <v>0</v>
      </c>
      <c r="CD35" s="54">
        <f t="shared" si="17"/>
        <v>0</v>
      </c>
      <c r="CY35" s="16"/>
      <c r="CZ35" s="16"/>
    </row>
    <row r="36" spans="1:104" s="15" customFormat="1" ht="11.25" x14ac:dyDescent="0.15">
      <c r="A36" s="55" t="s">
        <v>81</v>
      </c>
      <c r="B36" s="29">
        <f t="shared" si="15"/>
        <v>0</v>
      </c>
      <c r="C36" s="34"/>
      <c r="D36" s="56"/>
      <c r="E36" s="37"/>
      <c r="F36" s="37"/>
      <c r="G36" s="37"/>
      <c r="H36" s="59"/>
      <c r="I36" s="59"/>
      <c r="J36" s="59"/>
      <c r="K36" s="59"/>
      <c r="L36" s="59"/>
      <c r="M36" s="59"/>
      <c r="N36" s="59"/>
      <c r="O36" s="59"/>
      <c r="P36" s="59"/>
      <c r="Q36" s="59"/>
      <c r="R36" s="59"/>
      <c r="S36" s="59"/>
      <c r="T36" s="34"/>
      <c r="U36" s="35"/>
      <c r="V36" s="34"/>
      <c r="W36" s="35"/>
      <c r="X36" s="36">
        <f t="shared" si="0"/>
        <v>0</v>
      </c>
      <c r="Y36" s="34"/>
      <c r="Z36" s="37"/>
      <c r="AA36" s="35"/>
      <c r="AB36" s="38">
        <f t="shared" si="1"/>
        <v>0</v>
      </c>
      <c r="AC36" s="34"/>
      <c r="AD36" s="37"/>
      <c r="AE36" s="35"/>
      <c r="AF36" s="34"/>
      <c r="AG36" s="39"/>
      <c r="AH36" s="34"/>
      <c r="AI36" s="35"/>
      <c r="AJ36" s="39"/>
      <c r="AK36" s="40"/>
      <c r="AL36" s="35"/>
      <c r="AM36" s="40"/>
      <c r="AN36" s="35"/>
      <c r="AO36" s="42"/>
      <c r="AP36" s="60"/>
      <c r="AQ36" s="61"/>
      <c r="AR36" s="60"/>
      <c r="AS36" s="61"/>
      <c r="AT36" s="60"/>
      <c r="AU36" s="61"/>
      <c r="AV36" s="62"/>
      <c r="AW36" s="63"/>
      <c r="AX36" s="64"/>
      <c r="AY36" s="48" t="str">
        <f t="shared" si="2"/>
        <v/>
      </c>
      <c r="BF36" s="6"/>
      <c r="BG36" s="6"/>
      <c r="BH36" s="6"/>
      <c r="BI36" s="6"/>
      <c r="BJ36" s="6"/>
      <c r="BK36" s="6"/>
      <c r="BL36" s="6"/>
      <c r="BM36" s="6"/>
      <c r="BN36" s="6"/>
      <c r="BO36" s="6"/>
      <c r="BP36" s="49" t="str">
        <f t="shared" si="3"/>
        <v/>
      </c>
      <c r="BQ36" s="50" t="str">
        <f t="shared" si="4"/>
        <v/>
      </c>
      <c r="BR36" s="50" t="str">
        <f t="shared" si="5"/>
        <v/>
      </c>
      <c r="BS36" s="50" t="str">
        <f t="shared" si="6"/>
        <v/>
      </c>
      <c r="BT36" s="50" t="str">
        <f t="shared" si="7"/>
        <v/>
      </c>
      <c r="BU36" s="50" t="str">
        <f t="shared" si="8"/>
        <v/>
      </c>
      <c r="BV36" s="72" t="str">
        <f t="shared" si="16"/>
        <v/>
      </c>
      <c r="BW36" s="53"/>
      <c r="BX36" s="54">
        <f t="shared" si="9"/>
        <v>0</v>
      </c>
      <c r="BY36" s="54">
        <f t="shared" si="10"/>
        <v>0</v>
      </c>
      <c r="BZ36" s="54">
        <f t="shared" si="11"/>
        <v>0</v>
      </c>
      <c r="CA36" s="54">
        <f t="shared" si="12"/>
        <v>0</v>
      </c>
      <c r="CB36" s="54">
        <f t="shared" si="13"/>
        <v>0</v>
      </c>
      <c r="CC36" s="54" t="str">
        <f t="shared" si="14"/>
        <v/>
      </c>
      <c r="CD36" s="54">
        <f t="shared" si="17"/>
        <v>0</v>
      </c>
      <c r="CY36" s="16"/>
      <c r="CZ36" s="16"/>
    </row>
    <row r="37" spans="1:104" s="15" customFormat="1" ht="21" x14ac:dyDescent="0.15">
      <c r="A37" s="74" t="s">
        <v>82</v>
      </c>
      <c r="B37" s="29">
        <f>SUM(F37:S37)</f>
        <v>0</v>
      </c>
      <c r="C37" s="69"/>
      <c r="D37" s="65"/>
      <c r="E37" s="66"/>
      <c r="F37" s="37"/>
      <c r="G37" s="37"/>
      <c r="H37" s="59"/>
      <c r="I37" s="59"/>
      <c r="J37" s="59"/>
      <c r="K37" s="59"/>
      <c r="L37" s="59"/>
      <c r="M37" s="59"/>
      <c r="N37" s="59"/>
      <c r="O37" s="59"/>
      <c r="P37" s="59"/>
      <c r="Q37" s="59"/>
      <c r="R37" s="59"/>
      <c r="S37" s="59"/>
      <c r="T37" s="69"/>
      <c r="U37" s="35"/>
      <c r="V37" s="34"/>
      <c r="W37" s="35"/>
      <c r="X37" s="76"/>
      <c r="Y37" s="69"/>
      <c r="Z37" s="66"/>
      <c r="AA37" s="68"/>
      <c r="AB37" s="38">
        <f t="shared" si="1"/>
        <v>0</v>
      </c>
      <c r="AC37" s="34"/>
      <c r="AD37" s="37"/>
      <c r="AE37" s="35"/>
      <c r="AF37" s="34"/>
      <c r="AG37" s="39"/>
      <c r="AH37" s="69"/>
      <c r="AI37" s="35"/>
      <c r="AJ37" s="39"/>
      <c r="AK37" s="76"/>
      <c r="AL37" s="35"/>
      <c r="AM37" s="76"/>
      <c r="AN37" s="35"/>
      <c r="AO37" s="42"/>
      <c r="AP37" s="60"/>
      <c r="AQ37" s="61"/>
      <c r="AR37" s="60"/>
      <c r="AS37" s="61"/>
      <c r="AT37" s="60"/>
      <c r="AU37" s="61"/>
      <c r="AV37" s="62"/>
      <c r="AW37" s="77"/>
      <c r="AX37" s="64"/>
      <c r="AY37" s="48" t="str">
        <f t="shared" si="2"/>
        <v/>
      </c>
      <c r="BF37" s="6"/>
      <c r="BG37" s="6"/>
      <c r="BH37" s="6"/>
      <c r="BI37" s="6"/>
      <c r="BJ37" s="6"/>
      <c r="BK37" s="6"/>
      <c r="BL37" s="6"/>
      <c r="BM37" s="6"/>
      <c r="BN37" s="6"/>
      <c r="BO37" s="6"/>
      <c r="BP37" s="49" t="str">
        <f t="shared" si="3"/>
        <v/>
      </c>
      <c r="BQ37" s="50" t="str">
        <f t="shared" si="4"/>
        <v/>
      </c>
      <c r="BR37" s="50" t="str">
        <f t="shared" si="5"/>
        <v/>
      </c>
      <c r="BS37" s="50" t="str">
        <f t="shared" si="6"/>
        <v/>
      </c>
      <c r="BT37" s="50" t="str">
        <f t="shared" si="7"/>
        <v/>
      </c>
      <c r="BU37" s="50" t="str">
        <f t="shared" si="8"/>
        <v/>
      </c>
      <c r="BV37" s="72" t="str">
        <f t="shared" si="16"/>
        <v/>
      </c>
      <c r="BW37" s="53"/>
      <c r="BX37" s="54">
        <f t="shared" si="9"/>
        <v>0</v>
      </c>
      <c r="BY37" s="54">
        <f t="shared" si="10"/>
        <v>0</v>
      </c>
      <c r="BZ37" s="54">
        <f t="shared" si="11"/>
        <v>0</v>
      </c>
      <c r="CA37" s="54">
        <f t="shared" si="12"/>
        <v>0</v>
      </c>
      <c r="CB37" s="54">
        <f t="shared" si="13"/>
        <v>0</v>
      </c>
      <c r="CC37" s="54" t="str">
        <f t="shared" si="14"/>
        <v/>
      </c>
      <c r="CD37" s="54">
        <f t="shared" si="17"/>
        <v>0</v>
      </c>
      <c r="CY37" s="16"/>
      <c r="CZ37" s="16"/>
    </row>
    <row r="38" spans="1:104" s="15" customFormat="1" ht="21" x14ac:dyDescent="0.15">
      <c r="A38" s="74" t="s">
        <v>83</v>
      </c>
      <c r="B38" s="29">
        <f>SUM(F38:S38)</f>
        <v>189</v>
      </c>
      <c r="C38" s="69"/>
      <c r="D38" s="65"/>
      <c r="E38" s="66"/>
      <c r="F38" s="37">
        <v>6</v>
      </c>
      <c r="G38" s="37">
        <v>3</v>
      </c>
      <c r="H38" s="59">
        <v>5</v>
      </c>
      <c r="I38" s="59">
        <v>8</v>
      </c>
      <c r="J38" s="59">
        <v>5</v>
      </c>
      <c r="K38" s="59">
        <v>26</v>
      </c>
      <c r="L38" s="59">
        <v>25</v>
      </c>
      <c r="M38" s="59">
        <v>21</v>
      </c>
      <c r="N38" s="59">
        <v>18</v>
      </c>
      <c r="O38" s="59">
        <v>13</v>
      </c>
      <c r="P38" s="59">
        <v>28</v>
      </c>
      <c r="Q38" s="59">
        <v>15</v>
      </c>
      <c r="R38" s="59">
        <v>8</v>
      </c>
      <c r="S38" s="59">
        <v>8</v>
      </c>
      <c r="T38" s="69"/>
      <c r="U38" s="35">
        <v>189</v>
      </c>
      <c r="V38" s="34">
        <v>2</v>
      </c>
      <c r="W38" s="35">
        <v>187</v>
      </c>
      <c r="X38" s="76"/>
      <c r="Y38" s="69"/>
      <c r="Z38" s="66"/>
      <c r="AA38" s="68"/>
      <c r="AB38" s="38">
        <f t="shared" si="1"/>
        <v>72</v>
      </c>
      <c r="AC38" s="34">
        <v>72</v>
      </c>
      <c r="AD38" s="37"/>
      <c r="AE38" s="35"/>
      <c r="AF38" s="34">
        <v>0</v>
      </c>
      <c r="AG38" s="39">
        <v>0</v>
      </c>
      <c r="AH38" s="69"/>
      <c r="AI38" s="35">
        <v>14</v>
      </c>
      <c r="AJ38" s="39"/>
      <c r="AK38" s="76"/>
      <c r="AL38" s="35">
        <v>5</v>
      </c>
      <c r="AM38" s="76"/>
      <c r="AN38" s="35">
        <v>4</v>
      </c>
      <c r="AO38" s="42"/>
      <c r="AP38" s="60"/>
      <c r="AQ38" s="61"/>
      <c r="AR38" s="60"/>
      <c r="AS38" s="61"/>
      <c r="AT38" s="60"/>
      <c r="AU38" s="61"/>
      <c r="AV38" s="62"/>
      <c r="AW38" s="77"/>
      <c r="AX38" s="64"/>
      <c r="AY38" s="48" t="str">
        <f t="shared" si="2"/>
        <v/>
      </c>
      <c r="BF38" s="6"/>
      <c r="BG38" s="6"/>
      <c r="BH38" s="6"/>
      <c r="BI38" s="6"/>
      <c r="BJ38" s="6"/>
      <c r="BK38" s="6"/>
      <c r="BL38" s="6"/>
      <c r="BM38" s="6"/>
      <c r="BN38" s="6"/>
      <c r="BO38" s="6"/>
      <c r="BP38" s="49" t="str">
        <f t="shared" si="3"/>
        <v/>
      </c>
      <c r="BQ38" s="50" t="str">
        <f t="shared" si="4"/>
        <v/>
      </c>
      <c r="BR38" s="50" t="str">
        <f t="shared" si="5"/>
        <v/>
      </c>
      <c r="BS38" s="50" t="str">
        <f t="shared" si="6"/>
        <v/>
      </c>
      <c r="BT38" s="50" t="str">
        <f t="shared" si="7"/>
        <v/>
      </c>
      <c r="BU38" s="50" t="str">
        <f t="shared" si="8"/>
        <v/>
      </c>
      <c r="BV38" s="72" t="str">
        <f t="shared" si="16"/>
        <v/>
      </c>
      <c r="BW38" s="53"/>
      <c r="BX38" s="54">
        <f t="shared" si="9"/>
        <v>0</v>
      </c>
      <c r="BY38" s="54">
        <f t="shared" si="10"/>
        <v>0</v>
      </c>
      <c r="BZ38" s="54">
        <f t="shared" si="11"/>
        <v>0</v>
      </c>
      <c r="CA38" s="54">
        <f t="shared" si="12"/>
        <v>0</v>
      </c>
      <c r="CB38" s="54">
        <f t="shared" si="13"/>
        <v>0</v>
      </c>
      <c r="CC38" s="54">
        <f t="shared" si="14"/>
        <v>0</v>
      </c>
      <c r="CD38" s="54">
        <f t="shared" si="17"/>
        <v>0</v>
      </c>
      <c r="CY38" s="16"/>
      <c r="CZ38" s="16"/>
    </row>
    <row r="39" spans="1:104" s="15" customFormat="1" ht="11.25" x14ac:dyDescent="0.15">
      <c r="A39" s="55" t="s">
        <v>84</v>
      </c>
      <c r="B39" s="29">
        <f t="shared" si="15"/>
        <v>0</v>
      </c>
      <c r="C39" s="34"/>
      <c r="D39" s="56"/>
      <c r="E39" s="37"/>
      <c r="F39" s="37"/>
      <c r="G39" s="37"/>
      <c r="H39" s="59"/>
      <c r="I39" s="59"/>
      <c r="J39" s="59"/>
      <c r="K39" s="59"/>
      <c r="L39" s="59"/>
      <c r="M39" s="59"/>
      <c r="N39" s="59"/>
      <c r="O39" s="59"/>
      <c r="P39" s="59"/>
      <c r="Q39" s="59"/>
      <c r="R39" s="59"/>
      <c r="S39" s="59"/>
      <c r="T39" s="34"/>
      <c r="U39" s="35"/>
      <c r="V39" s="34"/>
      <c r="W39" s="35"/>
      <c r="X39" s="36">
        <f t="shared" si="0"/>
        <v>0</v>
      </c>
      <c r="Y39" s="34"/>
      <c r="Z39" s="37"/>
      <c r="AA39" s="35"/>
      <c r="AB39" s="38">
        <f t="shared" si="1"/>
        <v>0</v>
      </c>
      <c r="AC39" s="34"/>
      <c r="AD39" s="37"/>
      <c r="AE39" s="35"/>
      <c r="AF39" s="34"/>
      <c r="AG39" s="39"/>
      <c r="AH39" s="34"/>
      <c r="AI39" s="35"/>
      <c r="AJ39" s="39"/>
      <c r="AK39" s="40"/>
      <c r="AL39" s="35"/>
      <c r="AM39" s="40"/>
      <c r="AN39" s="35"/>
      <c r="AO39" s="42"/>
      <c r="AP39" s="60"/>
      <c r="AQ39" s="61"/>
      <c r="AR39" s="60"/>
      <c r="AS39" s="61"/>
      <c r="AT39" s="60"/>
      <c r="AU39" s="61"/>
      <c r="AV39" s="62"/>
      <c r="AW39" s="63"/>
      <c r="AX39" s="64"/>
      <c r="AY39" s="48" t="str">
        <f t="shared" si="2"/>
        <v/>
      </c>
      <c r="BF39" s="6"/>
      <c r="BG39" s="6"/>
      <c r="BH39" s="6"/>
      <c r="BI39" s="6"/>
      <c r="BJ39" s="6"/>
      <c r="BK39" s="6"/>
      <c r="BL39" s="6"/>
      <c r="BM39" s="6"/>
      <c r="BN39" s="6"/>
      <c r="BO39" s="6"/>
      <c r="BP39" s="49" t="str">
        <f t="shared" si="3"/>
        <v/>
      </c>
      <c r="BQ39" s="50" t="str">
        <f t="shared" si="4"/>
        <v/>
      </c>
      <c r="BR39" s="50" t="str">
        <f t="shared" si="5"/>
        <v/>
      </c>
      <c r="BS39" s="50" t="str">
        <f t="shared" si="6"/>
        <v/>
      </c>
      <c r="BT39" s="50" t="str">
        <f t="shared" si="7"/>
        <v/>
      </c>
      <c r="BU39" s="50" t="str">
        <f t="shared" si="8"/>
        <v/>
      </c>
      <c r="BV39" s="72" t="str">
        <f t="shared" si="16"/>
        <v/>
      </c>
      <c r="BW39" s="53"/>
      <c r="BX39" s="54">
        <f t="shared" si="9"/>
        <v>0</v>
      </c>
      <c r="BY39" s="54">
        <f t="shared" si="10"/>
        <v>0</v>
      </c>
      <c r="BZ39" s="54">
        <f t="shared" si="11"/>
        <v>0</v>
      </c>
      <c r="CA39" s="54">
        <f t="shared" si="12"/>
        <v>0</v>
      </c>
      <c r="CB39" s="54">
        <f t="shared" si="13"/>
        <v>0</v>
      </c>
      <c r="CC39" s="54" t="str">
        <f t="shared" si="14"/>
        <v/>
      </c>
      <c r="CD39" s="54">
        <f t="shared" si="17"/>
        <v>0</v>
      </c>
      <c r="CY39" s="16"/>
      <c r="CZ39" s="16"/>
    </row>
    <row r="40" spans="1:104" s="15" customFormat="1" ht="11.25" x14ac:dyDescent="0.15">
      <c r="A40" s="55" t="s">
        <v>85</v>
      </c>
      <c r="B40" s="29">
        <f t="shared" si="15"/>
        <v>0</v>
      </c>
      <c r="C40" s="34"/>
      <c r="D40" s="56"/>
      <c r="E40" s="37"/>
      <c r="F40" s="37"/>
      <c r="G40" s="37"/>
      <c r="H40" s="59"/>
      <c r="I40" s="59"/>
      <c r="J40" s="59"/>
      <c r="K40" s="59"/>
      <c r="L40" s="59"/>
      <c r="M40" s="59"/>
      <c r="N40" s="59"/>
      <c r="O40" s="59"/>
      <c r="P40" s="59"/>
      <c r="Q40" s="59"/>
      <c r="R40" s="59"/>
      <c r="S40" s="59"/>
      <c r="T40" s="34"/>
      <c r="U40" s="35"/>
      <c r="V40" s="34"/>
      <c r="W40" s="35"/>
      <c r="X40" s="36">
        <f t="shared" si="0"/>
        <v>0</v>
      </c>
      <c r="Y40" s="34"/>
      <c r="Z40" s="37"/>
      <c r="AA40" s="35"/>
      <c r="AB40" s="38">
        <f t="shared" si="1"/>
        <v>0</v>
      </c>
      <c r="AC40" s="34"/>
      <c r="AD40" s="37"/>
      <c r="AE40" s="35"/>
      <c r="AF40" s="34"/>
      <c r="AG40" s="39"/>
      <c r="AH40" s="34"/>
      <c r="AI40" s="35"/>
      <c r="AJ40" s="39"/>
      <c r="AK40" s="40"/>
      <c r="AL40" s="35"/>
      <c r="AM40" s="40"/>
      <c r="AN40" s="35"/>
      <c r="AO40" s="42"/>
      <c r="AP40" s="60"/>
      <c r="AQ40" s="61"/>
      <c r="AR40" s="60"/>
      <c r="AS40" s="61"/>
      <c r="AT40" s="60"/>
      <c r="AU40" s="61"/>
      <c r="AV40" s="62"/>
      <c r="AW40" s="63"/>
      <c r="AX40" s="64"/>
      <c r="AY40" s="48" t="str">
        <f t="shared" si="2"/>
        <v/>
      </c>
      <c r="BF40" s="6"/>
      <c r="BG40" s="6"/>
      <c r="BH40" s="6"/>
      <c r="BI40" s="6"/>
      <c r="BJ40" s="6"/>
      <c r="BK40" s="6"/>
      <c r="BL40" s="6"/>
      <c r="BM40" s="6"/>
      <c r="BN40" s="6"/>
      <c r="BO40" s="6"/>
      <c r="BP40" s="49" t="str">
        <f t="shared" si="3"/>
        <v/>
      </c>
      <c r="BQ40" s="50" t="str">
        <f t="shared" si="4"/>
        <v/>
      </c>
      <c r="BR40" s="50" t="str">
        <f t="shared" si="5"/>
        <v/>
      </c>
      <c r="BS40" s="50" t="str">
        <f t="shared" si="6"/>
        <v/>
      </c>
      <c r="BT40" s="50" t="str">
        <f t="shared" si="7"/>
        <v/>
      </c>
      <c r="BU40" s="50" t="str">
        <f t="shared" si="8"/>
        <v/>
      </c>
      <c r="BV40" s="72" t="str">
        <f t="shared" si="16"/>
        <v/>
      </c>
      <c r="BW40" s="53"/>
      <c r="BX40" s="54">
        <f t="shared" si="9"/>
        <v>0</v>
      </c>
      <c r="BY40" s="54">
        <f t="shared" si="10"/>
        <v>0</v>
      </c>
      <c r="BZ40" s="54">
        <f t="shared" si="11"/>
        <v>0</v>
      </c>
      <c r="CA40" s="54">
        <f t="shared" si="12"/>
        <v>0</v>
      </c>
      <c r="CB40" s="54">
        <f t="shared" si="13"/>
        <v>0</v>
      </c>
      <c r="CC40" s="54" t="str">
        <f t="shared" si="14"/>
        <v/>
      </c>
      <c r="CD40" s="54">
        <f t="shared" si="17"/>
        <v>0</v>
      </c>
      <c r="CY40" s="16"/>
      <c r="CZ40" s="16"/>
    </row>
    <row r="41" spans="1:104" s="15" customFormat="1" ht="11.25" x14ac:dyDescent="0.15">
      <c r="A41" s="55" t="s">
        <v>86</v>
      </c>
      <c r="B41" s="29">
        <f>SUM(F41:S41)</f>
        <v>0</v>
      </c>
      <c r="C41" s="69"/>
      <c r="D41" s="65"/>
      <c r="E41" s="66"/>
      <c r="F41" s="37"/>
      <c r="G41" s="37"/>
      <c r="H41" s="59"/>
      <c r="I41" s="59"/>
      <c r="J41" s="59"/>
      <c r="K41" s="59"/>
      <c r="L41" s="59"/>
      <c r="M41" s="59"/>
      <c r="N41" s="59"/>
      <c r="O41" s="59"/>
      <c r="P41" s="59"/>
      <c r="Q41" s="59"/>
      <c r="R41" s="59"/>
      <c r="S41" s="59"/>
      <c r="T41" s="69"/>
      <c r="U41" s="35"/>
      <c r="V41" s="34"/>
      <c r="W41" s="35"/>
      <c r="X41" s="76"/>
      <c r="Y41" s="69"/>
      <c r="Z41" s="66"/>
      <c r="AA41" s="68"/>
      <c r="AB41" s="38">
        <f t="shared" si="1"/>
        <v>0</v>
      </c>
      <c r="AC41" s="34"/>
      <c r="AD41" s="37"/>
      <c r="AE41" s="35"/>
      <c r="AF41" s="34"/>
      <c r="AG41" s="39"/>
      <c r="AH41" s="69"/>
      <c r="AI41" s="35"/>
      <c r="AJ41" s="39"/>
      <c r="AK41" s="76"/>
      <c r="AL41" s="35"/>
      <c r="AM41" s="76"/>
      <c r="AN41" s="35"/>
      <c r="AO41" s="42"/>
      <c r="AP41" s="60"/>
      <c r="AQ41" s="61"/>
      <c r="AR41" s="60"/>
      <c r="AS41" s="61"/>
      <c r="AT41" s="60"/>
      <c r="AU41" s="61"/>
      <c r="AV41" s="62"/>
      <c r="AW41" s="77"/>
      <c r="AX41" s="64"/>
      <c r="AY41" s="48" t="str">
        <f t="shared" si="2"/>
        <v/>
      </c>
      <c r="BF41" s="6"/>
      <c r="BG41" s="6"/>
      <c r="BH41" s="6"/>
      <c r="BI41" s="6"/>
      <c r="BJ41" s="6"/>
      <c r="BK41" s="6"/>
      <c r="BL41" s="6"/>
      <c r="BM41" s="6"/>
      <c r="BN41" s="6"/>
      <c r="BO41" s="6"/>
      <c r="BP41" s="49" t="str">
        <f t="shared" si="3"/>
        <v/>
      </c>
      <c r="BQ41" s="50" t="str">
        <f t="shared" si="4"/>
        <v/>
      </c>
      <c r="BR41" s="50" t="str">
        <f t="shared" si="5"/>
        <v/>
      </c>
      <c r="BS41" s="50" t="str">
        <f t="shared" si="6"/>
        <v/>
      </c>
      <c r="BT41" s="50" t="str">
        <f t="shared" si="7"/>
        <v/>
      </c>
      <c r="BU41" s="50" t="str">
        <f t="shared" si="8"/>
        <v/>
      </c>
      <c r="BV41" s="72" t="str">
        <f t="shared" si="16"/>
        <v/>
      </c>
      <c r="BW41" s="53"/>
      <c r="BX41" s="54">
        <f t="shared" si="9"/>
        <v>0</v>
      </c>
      <c r="BY41" s="54">
        <f t="shared" si="10"/>
        <v>0</v>
      </c>
      <c r="BZ41" s="54">
        <f t="shared" si="11"/>
        <v>0</v>
      </c>
      <c r="CA41" s="54">
        <f t="shared" si="12"/>
        <v>0</v>
      </c>
      <c r="CB41" s="54">
        <f t="shared" si="13"/>
        <v>0</v>
      </c>
      <c r="CC41" s="54" t="str">
        <f t="shared" si="14"/>
        <v/>
      </c>
      <c r="CD41" s="54">
        <f t="shared" si="17"/>
        <v>0</v>
      </c>
      <c r="CY41" s="16"/>
      <c r="CZ41" s="16"/>
    </row>
    <row r="42" spans="1:104" s="15" customFormat="1" ht="11.25" x14ac:dyDescent="0.15">
      <c r="A42" s="55" t="s">
        <v>87</v>
      </c>
      <c r="B42" s="29">
        <f t="shared" si="15"/>
        <v>0</v>
      </c>
      <c r="C42" s="34"/>
      <c r="D42" s="56"/>
      <c r="E42" s="37"/>
      <c r="F42" s="37"/>
      <c r="G42" s="37"/>
      <c r="H42" s="59"/>
      <c r="I42" s="59"/>
      <c r="J42" s="59"/>
      <c r="K42" s="59"/>
      <c r="L42" s="59"/>
      <c r="M42" s="59"/>
      <c r="N42" s="59"/>
      <c r="O42" s="59"/>
      <c r="P42" s="59"/>
      <c r="Q42" s="59"/>
      <c r="R42" s="59"/>
      <c r="S42" s="59"/>
      <c r="T42" s="34"/>
      <c r="U42" s="35"/>
      <c r="V42" s="34"/>
      <c r="W42" s="35"/>
      <c r="X42" s="36">
        <f t="shared" si="0"/>
        <v>0</v>
      </c>
      <c r="Y42" s="34"/>
      <c r="Z42" s="37"/>
      <c r="AA42" s="35"/>
      <c r="AB42" s="38">
        <f t="shared" si="1"/>
        <v>0</v>
      </c>
      <c r="AC42" s="34"/>
      <c r="AD42" s="37"/>
      <c r="AE42" s="35"/>
      <c r="AF42" s="34"/>
      <c r="AG42" s="39"/>
      <c r="AH42" s="34"/>
      <c r="AI42" s="35"/>
      <c r="AJ42" s="39"/>
      <c r="AK42" s="40"/>
      <c r="AL42" s="35"/>
      <c r="AM42" s="40"/>
      <c r="AN42" s="35"/>
      <c r="AO42" s="42"/>
      <c r="AP42" s="60"/>
      <c r="AQ42" s="61"/>
      <c r="AR42" s="60"/>
      <c r="AS42" s="61"/>
      <c r="AT42" s="60"/>
      <c r="AU42" s="61"/>
      <c r="AV42" s="62"/>
      <c r="AW42" s="63"/>
      <c r="AX42" s="64"/>
      <c r="AY42" s="48" t="str">
        <f t="shared" si="2"/>
        <v/>
      </c>
      <c r="BF42" s="6"/>
      <c r="BG42" s="6"/>
      <c r="BH42" s="6"/>
      <c r="BI42" s="6"/>
      <c r="BJ42" s="6"/>
      <c r="BK42" s="6"/>
      <c r="BL42" s="6"/>
      <c r="BM42" s="6"/>
      <c r="BN42" s="6"/>
      <c r="BO42" s="6"/>
      <c r="BP42" s="49" t="str">
        <f t="shared" si="3"/>
        <v/>
      </c>
      <c r="BQ42" s="50" t="str">
        <f t="shared" si="4"/>
        <v/>
      </c>
      <c r="BR42" s="50" t="str">
        <f t="shared" si="5"/>
        <v/>
      </c>
      <c r="BS42" s="50" t="str">
        <f t="shared" si="6"/>
        <v/>
      </c>
      <c r="BT42" s="50" t="str">
        <f t="shared" si="7"/>
        <v/>
      </c>
      <c r="BU42" s="50" t="str">
        <f t="shared" si="8"/>
        <v/>
      </c>
      <c r="BV42" s="72" t="str">
        <f t="shared" si="16"/>
        <v/>
      </c>
      <c r="BW42" s="53"/>
      <c r="BX42" s="54">
        <f t="shared" si="9"/>
        <v>0</v>
      </c>
      <c r="BY42" s="54">
        <f t="shared" si="10"/>
        <v>0</v>
      </c>
      <c r="BZ42" s="54">
        <f t="shared" si="11"/>
        <v>0</v>
      </c>
      <c r="CA42" s="54">
        <f t="shared" si="12"/>
        <v>0</v>
      </c>
      <c r="CB42" s="54">
        <f t="shared" si="13"/>
        <v>0</v>
      </c>
      <c r="CC42" s="54" t="str">
        <f t="shared" si="14"/>
        <v/>
      </c>
      <c r="CD42" s="54">
        <f t="shared" si="17"/>
        <v>0</v>
      </c>
      <c r="CY42" s="16"/>
      <c r="CZ42" s="16"/>
    </row>
    <row r="43" spans="1:104" s="15" customFormat="1" ht="11.25" x14ac:dyDescent="0.15">
      <c r="A43" s="55" t="s">
        <v>88</v>
      </c>
      <c r="B43" s="29">
        <f>SUM(F43:S43)</f>
        <v>0</v>
      </c>
      <c r="C43" s="69"/>
      <c r="D43" s="65"/>
      <c r="E43" s="66"/>
      <c r="F43" s="37"/>
      <c r="G43" s="37"/>
      <c r="H43" s="59"/>
      <c r="I43" s="59"/>
      <c r="J43" s="59"/>
      <c r="K43" s="59"/>
      <c r="L43" s="59"/>
      <c r="M43" s="59"/>
      <c r="N43" s="59"/>
      <c r="O43" s="59"/>
      <c r="P43" s="59"/>
      <c r="Q43" s="59"/>
      <c r="R43" s="59"/>
      <c r="S43" s="59"/>
      <c r="T43" s="69"/>
      <c r="U43" s="35"/>
      <c r="V43" s="34"/>
      <c r="W43" s="35"/>
      <c r="X43" s="76"/>
      <c r="Y43" s="69"/>
      <c r="Z43" s="66"/>
      <c r="AA43" s="68"/>
      <c r="AB43" s="38">
        <f t="shared" si="1"/>
        <v>0</v>
      </c>
      <c r="AC43" s="34"/>
      <c r="AD43" s="37"/>
      <c r="AE43" s="35"/>
      <c r="AF43" s="34"/>
      <c r="AG43" s="39"/>
      <c r="AH43" s="69"/>
      <c r="AI43" s="35"/>
      <c r="AJ43" s="39"/>
      <c r="AK43" s="76"/>
      <c r="AL43" s="35"/>
      <c r="AM43" s="76"/>
      <c r="AN43" s="35"/>
      <c r="AO43" s="42"/>
      <c r="AP43" s="60"/>
      <c r="AQ43" s="61"/>
      <c r="AR43" s="60"/>
      <c r="AS43" s="61"/>
      <c r="AT43" s="60"/>
      <c r="AU43" s="61"/>
      <c r="AV43" s="62"/>
      <c r="AW43" s="77"/>
      <c r="AX43" s="64"/>
      <c r="AY43" s="48" t="str">
        <f t="shared" si="2"/>
        <v/>
      </c>
      <c r="BF43" s="6"/>
      <c r="BG43" s="6"/>
      <c r="BH43" s="6"/>
      <c r="BI43" s="6"/>
      <c r="BJ43" s="6"/>
      <c r="BK43" s="6"/>
      <c r="BL43" s="6"/>
      <c r="BM43" s="6"/>
      <c r="BN43" s="6"/>
      <c r="BO43" s="6"/>
      <c r="BP43" s="49" t="str">
        <f t="shared" si="3"/>
        <v/>
      </c>
      <c r="BQ43" s="50" t="str">
        <f t="shared" si="4"/>
        <v/>
      </c>
      <c r="BR43" s="50" t="str">
        <f t="shared" si="5"/>
        <v/>
      </c>
      <c r="BS43" s="50" t="str">
        <f t="shared" si="6"/>
        <v/>
      </c>
      <c r="BT43" s="50" t="str">
        <f t="shared" si="7"/>
        <v/>
      </c>
      <c r="BU43" s="50" t="str">
        <f t="shared" si="8"/>
        <v/>
      </c>
      <c r="BV43" s="72" t="str">
        <f t="shared" si="16"/>
        <v/>
      </c>
      <c r="BW43" s="53"/>
      <c r="BX43" s="54">
        <f t="shared" si="9"/>
        <v>0</v>
      </c>
      <c r="BY43" s="54">
        <f t="shared" si="10"/>
        <v>0</v>
      </c>
      <c r="BZ43" s="54">
        <f t="shared" si="11"/>
        <v>0</v>
      </c>
      <c r="CA43" s="54">
        <f t="shared" si="12"/>
        <v>0</v>
      </c>
      <c r="CB43" s="54">
        <f t="shared" si="13"/>
        <v>0</v>
      </c>
      <c r="CC43" s="54" t="str">
        <f t="shared" si="14"/>
        <v/>
      </c>
      <c r="CD43" s="54">
        <f t="shared" si="17"/>
        <v>0</v>
      </c>
      <c r="CY43" s="16"/>
      <c r="CZ43" s="16"/>
    </row>
    <row r="44" spans="1:104" s="15" customFormat="1" ht="11.25" x14ac:dyDescent="0.15">
      <c r="A44" s="55" t="s">
        <v>89</v>
      </c>
      <c r="B44" s="29">
        <f t="shared" si="15"/>
        <v>0</v>
      </c>
      <c r="C44" s="34"/>
      <c r="D44" s="56"/>
      <c r="E44" s="37"/>
      <c r="F44" s="37"/>
      <c r="G44" s="37"/>
      <c r="H44" s="59"/>
      <c r="I44" s="59"/>
      <c r="J44" s="59"/>
      <c r="K44" s="59"/>
      <c r="L44" s="59"/>
      <c r="M44" s="59"/>
      <c r="N44" s="59"/>
      <c r="O44" s="59"/>
      <c r="P44" s="59"/>
      <c r="Q44" s="59"/>
      <c r="R44" s="59"/>
      <c r="S44" s="59"/>
      <c r="T44" s="34"/>
      <c r="U44" s="35"/>
      <c r="V44" s="34"/>
      <c r="W44" s="35"/>
      <c r="X44" s="36">
        <f t="shared" si="0"/>
        <v>0</v>
      </c>
      <c r="Y44" s="34"/>
      <c r="Z44" s="37"/>
      <c r="AA44" s="35"/>
      <c r="AB44" s="38">
        <f t="shared" si="1"/>
        <v>0</v>
      </c>
      <c r="AC44" s="34"/>
      <c r="AD44" s="37"/>
      <c r="AE44" s="35"/>
      <c r="AF44" s="34"/>
      <c r="AG44" s="39"/>
      <c r="AH44" s="34"/>
      <c r="AI44" s="35"/>
      <c r="AJ44" s="39"/>
      <c r="AK44" s="40"/>
      <c r="AL44" s="35"/>
      <c r="AM44" s="40"/>
      <c r="AN44" s="35"/>
      <c r="AO44" s="42"/>
      <c r="AP44" s="60"/>
      <c r="AQ44" s="61"/>
      <c r="AR44" s="60"/>
      <c r="AS44" s="61"/>
      <c r="AT44" s="60"/>
      <c r="AU44" s="61"/>
      <c r="AV44" s="62"/>
      <c r="AW44" s="63"/>
      <c r="AX44" s="64"/>
      <c r="AY44" s="48" t="str">
        <f t="shared" si="2"/>
        <v/>
      </c>
      <c r="BF44" s="6"/>
      <c r="BG44" s="6"/>
      <c r="BH44" s="6"/>
      <c r="BI44" s="6"/>
      <c r="BJ44" s="6"/>
      <c r="BK44" s="6"/>
      <c r="BL44" s="6"/>
      <c r="BM44" s="6"/>
      <c r="BN44" s="6"/>
      <c r="BO44" s="6"/>
      <c r="BP44" s="49" t="str">
        <f t="shared" si="3"/>
        <v/>
      </c>
      <c r="BQ44" s="50" t="str">
        <f t="shared" si="4"/>
        <v/>
      </c>
      <c r="BR44" s="50" t="str">
        <f t="shared" si="5"/>
        <v/>
      </c>
      <c r="BS44" s="50" t="str">
        <f t="shared" si="6"/>
        <v/>
      </c>
      <c r="BT44" s="50" t="str">
        <f t="shared" si="7"/>
        <v/>
      </c>
      <c r="BU44" s="50" t="str">
        <f t="shared" si="8"/>
        <v/>
      </c>
      <c r="BV44" s="72" t="str">
        <f t="shared" si="16"/>
        <v/>
      </c>
      <c r="BW44" s="53"/>
      <c r="BX44" s="54">
        <f t="shared" si="9"/>
        <v>0</v>
      </c>
      <c r="BY44" s="54">
        <f t="shared" si="10"/>
        <v>0</v>
      </c>
      <c r="BZ44" s="54">
        <f t="shared" si="11"/>
        <v>0</v>
      </c>
      <c r="CA44" s="54">
        <f t="shared" si="12"/>
        <v>0</v>
      </c>
      <c r="CB44" s="54">
        <f t="shared" si="13"/>
        <v>0</v>
      </c>
      <c r="CC44" s="54" t="str">
        <f t="shared" si="14"/>
        <v/>
      </c>
      <c r="CD44" s="54">
        <f t="shared" si="17"/>
        <v>0</v>
      </c>
      <c r="CY44" s="16"/>
      <c r="CZ44" s="16"/>
    </row>
    <row r="45" spans="1:104" s="15" customFormat="1" ht="11.25" x14ac:dyDescent="0.15">
      <c r="A45" s="55" t="s">
        <v>90</v>
      </c>
      <c r="B45" s="29">
        <f t="shared" si="15"/>
        <v>0</v>
      </c>
      <c r="C45" s="34"/>
      <c r="D45" s="56"/>
      <c r="E45" s="37"/>
      <c r="F45" s="37"/>
      <c r="G45" s="37"/>
      <c r="H45" s="59"/>
      <c r="I45" s="59"/>
      <c r="J45" s="59"/>
      <c r="K45" s="59"/>
      <c r="L45" s="59"/>
      <c r="M45" s="59"/>
      <c r="N45" s="59"/>
      <c r="O45" s="59"/>
      <c r="P45" s="59"/>
      <c r="Q45" s="59"/>
      <c r="R45" s="59"/>
      <c r="S45" s="59"/>
      <c r="T45" s="34"/>
      <c r="U45" s="35"/>
      <c r="V45" s="34"/>
      <c r="W45" s="35"/>
      <c r="X45" s="36">
        <f t="shared" si="0"/>
        <v>0</v>
      </c>
      <c r="Y45" s="34"/>
      <c r="Z45" s="37"/>
      <c r="AA45" s="35"/>
      <c r="AB45" s="38">
        <f t="shared" si="1"/>
        <v>0</v>
      </c>
      <c r="AC45" s="34"/>
      <c r="AD45" s="37"/>
      <c r="AE45" s="35"/>
      <c r="AF45" s="34"/>
      <c r="AG45" s="39"/>
      <c r="AH45" s="34"/>
      <c r="AI45" s="35"/>
      <c r="AJ45" s="39"/>
      <c r="AK45" s="40"/>
      <c r="AL45" s="35"/>
      <c r="AM45" s="40"/>
      <c r="AN45" s="35"/>
      <c r="AO45" s="42"/>
      <c r="AP45" s="60"/>
      <c r="AQ45" s="61"/>
      <c r="AR45" s="60"/>
      <c r="AS45" s="61"/>
      <c r="AT45" s="60"/>
      <c r="AU45" s="61"/>
      <c r="AV45" s="62"/>
      <c r="AW45" s="63"/>
      <c r="AX45" s="64"/>
      <c r="AY45" s="48" t="str">
        <f t="shared" si="2"/>
        <v/>
      </c>
      <c r="BF45" s="6"/>
      <c r="BG45" s="6"/>
      <c r="BH45" s="6"/>
      <c r="BI45" s="6"/>
      <c r="BJ45" s="6"/>
      <c r="BK45" s="6"/>
      <c r="BL45" s="6"/>
      <c r="BM45" s="6"/>
      <c r="BN45" s="6"/>
      <c r="BO45" s="6"/>
      <c r="BP45" s="49" t="str">
        <f t="shared" si="3"/>
        <v/>
      </c>
      <c r="BQ45" s="50" t="str">
        <f t="shared" si="4"/>
        <v/>
      </c>
      <c r="BR45" s="50" t="str">
        <f t="shared" si="5"/>
        <v/>
      </c>
      <c r="BS45" s="50" t="str">
        <f t="shared" si="6"/>
        <v/>
      </c>
      <c r="BT45" s="50" t="str">
        <f t="shared" si="7"/>
        <v/>
      </c>
      <c r="BU45" s="50" t="str">
        <f t="shared" si="8"/>
        <v/>
      </c>
      <c r="BV45" s="72" t="str">
        <f t="shared" si="16"/>
        <v/>
      </c>
      <c r="BW45" s="53"/>
      <c r="BX45" s="54">
        <f t="shared" si="9"/>
        <v>0</v>
      </c>
      <c r="BY45" s="54">
        <f t="shared" si="10"/>
        <v>0</v>
      </c>
      <c r="BZ45" s="54">
        <f t="shared" si="11"/>
        <v>0</v>
      </c>
      <c r="CA45" s="54">
        <f t="shared" si="12"/>
        <v>0</v>
      </c>
      <c r="CB45" s="54">
        <f t="shared" si="13"/>
        <v>0</v>
      </c>
      <c r="CC45" s="54" t="str">
        <f t="shared" si="14"/>
        <v/>
      </c>
      <c r="CD45" s="54">
        <f t="shared" si="17"/>
        <v>0</v>
      </c>
      <c r="CY45" s="16"/>
      <c r="CZ45" s="16"/>
    </row>
    <row r="46" spans="1:104" s="15" customFormat="1" ht="11.25" x14ac:dyDescent="0.15">
      <c r="A46" s="55" t="s">
        <v>91</v>
      </c>
      <c r="B46" s="29">
        <f t="shared" si="15"/>
        <v>0</v>
      </c>
      <c r="C46" s="34"/>
      <c r="D46" s="56"/>
      <c r="E46" s="37"/>
      <c r="F46" s="37"/>
      <c r="G46" s="37"/>
      <c r="H46" s="59"/>
      <c r="I46" s="59"/>
      <c r="J46" s="59"/>
      <c r="K46" s="59"/>
      <c r="L46" s="59"/>
      <c r="M46" s="59"/>
      <c r="N46" s="59"/>
      <c r="O46" s="59"/>
      <c r="P46" s="59"/>
      <c r="Q46" s="59"/>
      <c r="R46" s="59"/>
      <c r="S46" s="59"/>
      <c r="T46" s="34"/>
      <c r="U46" s="35"/>
      <c r="V46" s="34"/>
      <c r="W46" s="35"/>
      <c r="X46" s="36">
        <f t="shared" si="0"/>
        <v>0</v>
      </c>
      <c r="Y46" s="34"/>
      <c r="Z46" s="37"/>
      <c r="AA46" s="35"/>
      <c r="AB46" s="38">
        <f t="shared" si="1"/>
        <v>0</v>
      </c>
      <c r="AC46" s="34"/>
      <c r="AD46" s="37"/>
      <c r="AE46" s="35"/>
      <c r="AF46" s="69"/>
      <c r="AG46" s="73"/>
      <c r="AH46" s="34"/>
      <c r="AI46" s="35"/>
      <c r="AJ46" s="39"/>
      <c r="AK46" s="40"/>
      <c r="AL46" s="35"/>
      <c r="AM46" s="40"/>
      <c r="AN46" s="35"/>
      <c r="AO46" s="42"/>
      <c r="AP46" s="60"/>
      <c r="AQ46" s="61"/>
      <c r="AR46" s="60"/>
      <c r="AS46" s="61"/>
      <c r="AT46" s="60"/>
      <c r="AU46" s="61"/>
      <c r="AV46" s="62"/>
      <c r="AW46" s="63"/>
      <c r="AX46" s="64"/>
      <c r="AY46" s="48" t="str">
        <f t="shared" si="2"/>
        <v/>
      </c>
      <c r="BF46" s="6"/>
      <c r="BG46" s="6"/>
      <c r="BH46" s="6"/>
      <c r="BI46" s="6"/>
      <c r="BJ46" s="6"/>
      <c r="BK46" s="6"/>
      <c r="BL46" s="6"/>
      <c r="BM46" s="6"/>
      <c r="BN46" s="6"/>
      <c r="BO46" s="6"/>
      <c r="BP46" s="49" t="str">
        <f t="shared" si="3"/>
        <v/>
      </c>
      <c r="BQ46" s="50" t="str">
        <f t="shared" si="4"/>
        <v/>
      </c>
      <c r="BR46" s="50" t="str">
        <f t="shared" si="5"/>
        <v/>
      </c>
      <c r="BS46" s="50" t="str">
        <f t="shared" si="6"/>
        <v/>
      </c>
      <c r="BT46" s="50" t="str">
        <f t="shared" si="7"/>
        <v/>
      </c>
      <c r="BU46" s="50" t="str">
        <f t="shared" si="8"/>
        <v/>
      </c>
      <c r="BV46" s="53"/>
      <c r="BW46" s="53"/>
      <c r="BX46" s="54">
        <f t="shared" si="9"/>
        <v>0</v>
      </c>
      <c r="BY46" s="54">
        <f t="shared" si="10"/>
        <v>0</v>
      </c>
      <c r="BZ46" s="54">
        <f t="shared" si="11"/>
        <v>0</v>
      </c>
      <c r="CA46" s="54">
        <f t="shared" si="12"/>
        <v>0</v>
      </c>
      <c r="CB46" s="54">
        <f t="shared" si="13"/>
        <v>0</v>
      </c>
      <c r="CC46" s="54" t="str">
        <f t="shared" si="14"/>
        <v/>
      </c>
      <c r="CD46" s="71"/>
      <c r="CY46" s="16"/>
      <c r="CZ46" s="16"/>
    </row>
    <row r="47" spans="1:104" s="15" customFormat="1" ht="11.25" x14ac:dyDescent="0.15">
      <c r="A47" s="55" t="s">
        <v>92</v>
      </c>
      <c r="B47" s="29">
        <f>SUM(E47:L47)</f>
        <v>240</v>
      </c>
      <c r="C47" s="69"/>
      <c r="D47" s="65"/>
      <c r="E47" s="37">
        <v>3</v>
      </c>
      <c r="F47" s="37">
        <v>28</v>
      </c>
      <c r="G47" s="37">
        <v>37</v>
      </c>
      <c r="H47" s="59">
        <v>63</v>
      </c>
      <c r="I47" s="59">
        <v>54</v>
      </c>
      <c r="J47" s="59">
        <v>44</v>
      </c>
      <c r="K47" s="59">
        <v>11</v>
      </c>
      <c r="L47" s="59"/>
      <c r="M47" s="65"/>
      <c r="N47" s="65"/>
      <c r="O47" s="65"/>
      <c r="P47" s="65"/>
      <c r="Q47" s="65"/>
      <c r="R47" s="65"/>
      <c r="S47" s="65"/>
      <c r="T47" s="34">
        <v>3</v>
      </c>
      <c r="U47" s="35">
        <v>237</v>
      </c>
      <c r="V47" s="69"/>
      <c r="W47" s="35">
        <v>240</v>
      </c>
      <c r="X47" s="36">
        <f t="shared" si="0"/>
        <v>0</v>
      </c>
      <c r="Y47" s="34"/>
      <c r="Z47" s="37"/>
      <c r="AA47" s="35"/>
      <c r="AB47" s="38">
        <f t="shared" si="1"/>
        <v>98</v>
      </c>
      <c r="AC47" s="34">
        <v>98</v>
      </c>
      <c r="AD47" s="37"/>
      <c r="AE47" s="35"/>
      <c r="AF47" s="34">
        <v>41</v>
      </c>
      <c r="AG47" s="39">
        <v>0</v>
      </c>
      <c r="AH47" s="34">
        <v>0</v>
      </c>
      <c r="AI47" s="35">
        <v>36</v>
      </c>
      <c r="AJ47" s="39"/>
      <c r="AK47" s="40"/>
      <c r="AL47" s="35"/>
      <c r="AM47" s="40"/>
      <c r="AN47" s="35">
        <v>11</v>
      </c>
      <c r="AO47" s="42"/>
      <c r="AP47" s="60"/>
      <c r="AQ47" s="61"/>
      <c r="AR47" s="60"/>
      <c r="AS47" s="61"/>
      <c r="AT47" s="60"/>
      <c r="AU47" s="61"/>
      <c r="AV47" s="62"/>
      <c r="AW47" s="63"/>
      <c r="AX47" s="64"/>
      <c r="AY47" s="48" t="str">
        <f t="shared" si="2"/>
        <v/>
      </c>
      <c r="BF47" s="6"/>
      <c r="BG47" s="6"/>
      <c r="BH47" s="6"/>
      <c r="BI47" s="6"/>
      <c r="BJ47" s="6"/>
      <c r="BK47" s="6"/>
      <c r="BL47" s="6"/>
      <c r="BM47" s="6"/>
      <c r="BN47" s="6"/>
      <c r="BO47" s="6"/>
      <c r="BP47" s="49" t="str">
        <f t="shared" si="3"/>
        <v/>
      </c>
      <c r="BQ47" s="50" t="str">
        <f t="shared" si="4"/>
        <v/>
      </c>
      <c r="BR47" s="50" t="str">
        <f t="shared" si="5"/>
        <v/>
      </c>
      <c r="BS47" s="50" t="str">
        <f t="shared" si="6"/>
        <v/>
      </c>
      <c r="BT47" s="50" t="str">
        <f t="shared" si="7"/>
        <v/>
      </c>
      <c r="BU47" s="50" t="str">
        <f t="shared" si="8"/>
        <v/>
      </c>
      <c r="BV47" s="72" t="str">
        <f t="shared" si="16"/>
        <v/>
      </c>
      <c r="BW47" s="53"/>
      <c r="BX47" s="54">
        <f t="shared" si="9"/>
        <v>0</v>
      </c>
      <c r="BY47" s="54">
        <f t="shared" si="10"/>
        <v>0</v>
      </c>
      <c r="BZ47" s="54">
        <f t="shared" si="11"/>
        <v>0</v>
      </c>
      <c r="CA47" s="54">
        <f t="shared" si="12"/>
        <v>0</v>
      </c>
      <c r="CB47" s="54">
        <f t="shared" si="13"/>
        <v>0</v>
      </c>
      <c r="CC47" s="54">
        <f t="shared" si="14"/>
        <v>0</v>
      </c>
      <c r="CD47" s="54">
        <f t="shared" si="17"/>
        <v>0</v>
      </c>
      <c r="CY47" s="16"/>
      <c r="CZ47" s="16"/>
    </row>
    <row r="48" spans="1:104" s="15" customFormat="1" ht="24.75" customHeight="1" x14ac:dyDescent="0.15">
      <c r="A48" s="74" t="s">
        <v>93</v>
      </c>
      <c r="B48" s="29">
        <f t="shared" si="15"/>
        <v>173</v>
      </c>
      <c r="C48" s="34"/>
      <c r="D48" s="56"/>
      <c r="E48" s="37"/>
      <c r="F48" s="37">
        <v>10</v>
      </c>
      <c r="G48" s="37">
        <v>8</v>
      </c>
      <c r="H48" s="59">
        <v>6</v>
      </c>
      <c r="I48" s="59">
        <v>17</v>
      </c>
      <c r="J48" s="59">
        <v>18</v>
      </c>
      <c r="K48" s="59">
        <v>27</v>
      </c>
      <c r="L48" s="59">
        <v>31</v>
      </c>
      <c r="M48" s="59">
        <v>22</v>
      </c>
      <c r="N48" s="59">
        <v>12</v>
      </c>
      <c r="O48" s="59">
        <v>8</v>
      </c>
      <c r="P48" s="59">
        <v>7</v>
      </c>
      <c r="Q48" s="59">
        <v>3</v>
      </c>
      <c r="R48" s="59">
        <v>1</v>
      </c>
      <c r="S48" s="59">
        <v>3</v>
      </c>
      <c r="T48" s="34"/>
      <c r="U48" s="35">
        <v>173</v>
      </c>
      <c r="V48" s="34"/>
      <c r="W48" s="35">
        <v>173</v>
      </c>
      <c r="X48" s="36">
        <f t="shared" si="0"/>
        <v>0</v>
      </c>
      <c r="Y48" s="34"/>
      <c r="Z48" s="37"/>
      <c r="AA48" s="35"/>
      <c r="AB48" s="38">
        <f t="shared" si="1"/>
        <v>119</v>
      </c>
      <c r="AC48" s="34">
        <v>119</v>
      </c>
      <c r="AD48" s="37"/>
      <c r="AE48" s="35"/>
      <c r="AF48" s="34">
        <v>66</v>
      </c>
      <c r="AG48" s="39">
        <v>0</v>
      </c>
      <c r="AH48" s="34"/>
      <c r="AI48" s="35">
        <v>50</v>
      </c>
      <c r="AJ48" s="39"/>
      <c r="AK48" s="40"/>
      <c r="AL48" s="35">
        <v>2</v>
      </c>
      <c r="AM48" s="40"/>
      <c r="AN48" s="35">
        <v>30</v>
      </c>
      <c r="AO48" s="42"/>
      <c r="AP48" s="60"/>
      <c r="AQ48" s="61"/>
      <c r="AR48" s="60"/>
      <c r="AS48" s="61"/>
      <c r="AT48" s="60"/>
      <c r="AU48" s="61"/>
      <c r="AV48" s="62"/>
      <c r="AW48" s="63"/>
      <c r="AX48" s="64"/>
      <c r="AY48" s="48" t="str">
        <f t="shared" si="2"/>
        <v/>
      </c>
      <c r="BF48" s="6"/>
      <c r="BG48" s="6"/>
      <c r="BH48" s="6"/>
      <c r="BI48" s="6"/>
      <c r="BJ48" s="6"/>
      <c r="BK48" s="6"/>
      <c r="BL48" s="6"/>
      <c r="BM48" s="6"/>
      <c r="BN48" s="6"/>
      <c r="BO48" s="6"/>
      <c r="BP48" s="49" t="str">
        <f t="shared" si="3"/>
        <v/>
      </c>
      <c r="BQ48" s="50" t="str">
        <f t="shared" si="4"/>
        <v/>
      </c>
      <c r="BR48" s="50" t="str">
        <f t="shared" si="5"/>
        <v/>
      </c>
      <c r="BS48" s="50" t="str">
        <f t="shared" si="6"/>
        <v/>
      </c>
      <c r="BT48" s="50" t="str">
        <f t="shared" si="7"/>
        <v/>
      </c>
      <c r="BU48" s="50" t="str">
        <f t="shared" si="8"/>
        <v/>
      </c>
      <c r="BV48" s="72" t="str">
        <f t="shared" si="16"/>
        <v/>
      </c>
      <c r="BW48" s="53"/>
      <c r="BX48" s="54">
        <f t="shared" si="9"/>
        <v>0</v>
      </c>
      <c r="BY48" s="54">
        <f t="shared" si="10"/>
        <v>0</v>
      </c>
      <c r="BZ48" s="54">
        <f t="shared" si="11"/>
        <v>0</v>
      </c>
      <c r="CA48" s="54">
        <f t="shared" si="12"/>
        <v>0</v>
      </c>
      <c r="CB48" s="54">
        <f t="shared" si="13"/>
        <v>0</v>
      </c>
      <c r="CC48" s="54">
        <f t="shared" si="14"/>
        <v>0</v>
      </c>
      <c r="CD48" s="54">
        <f t="shared" si="17"/>
        <v>0</v>
      </c>
      <c r="CY48" s="16"/>
      <c r="CZ48" s="16"/>
    </row>
    <row r="49" spans="1:105" s="15" customFormat="1" ht="15.75" customHeight="1" x14ac:dyDescent="0.15">
      <c r="A49" s="55" t="s">
        <v>94</v>
      </c>
      <c r="B49" s="29">
        <f>SUM(F49:S49)</f>
        <v>181</v>
      </c>
      <c r="C49" s="69"/>
      <c r="D49" s="65"/>
      <c r="E49" s="65"/>
      <c r="F49" s="37">
        <v>1</v>
      </c>
      <c r="G49" s="37">
        <v>8</v>
      </c>
      <c r="H49" s="59">
        <v>25</v>
      </c>
      <c r="I49" s="59">
        <v>19</v>
      </c>
      <c r="J49" s="59">
        <v>28</v>
      </c>
      <c r="K49" s="59">
        <v>22</v>
      </c>
      <c r="L49" s="59">
        <v>32</v>
      </c>
      <c r="M49" s="59">
        <v>19</v>
      </c>
      <c r="N49" s="59">
        <v>12</v>
      </c>
      <c r="O49" s="59">
        <v>6</v>
      </c>
      <c r="P49" s="59">
        <v>5</v>
      </c>
      <c r="Q49" s="59">
        <v>3</v>
      </c>
      <c r="R49" s="59">
        <v>1</v>
      </c>
      <c r="S49" s="59"/>
      <c r="T49" s="69"/>
      <c r="U49" s="35">
        <v>181</v>
      </c>
      <c r="V49" s="69"/>
      <c r="W49" s="35">
        <v>181</v>
      </c>
      <c r="X49" s="36">
        <f t="shared" si="0"/>
        <v>0</v>
      </c>
      <c r="Y49" s="34"/>
      <c r="Z49" s="37"/>
      <c r="AA49" s="35"/>
      <c r="AB49" s="38">
        <f t="shared" si="1"/>
        <v>109</v>
      </c>
      <c r="AC49" s="34">
        <v>109</v>
      </c>
      <c r="AD49" s="37"/>
      <c r="AE49" s="35"/>
      <c r="AF49" s="34">
        <v>69</v>
      </c>
      <c r="AG49" s="39">
        <v>0</v>
      </c>
      <c r="AH49" s="34"/>
      <c r="AI49" s="35">
        <v>41</v>
      </c>
      <c r="AJ49" s="39"/>
      <c r="AK49" s="40"/>
      <c r="AL49" s="35"/>
      <c r="AM49" s="40"/>
      <c r="AN49" s="35">
        <v>21</v>
      </c>
      <c r="AO49" s="42"/>
      <c r="AP49" s="60"/>
      <c r="AQ49" s="61"/>
      <c r="AR49" s="60"/>
      <c r="AS49" s="61"/>
      <c r="AT49" s="60"/>
      <c r="AU49" s="61"/>
      <c r="AV49" s="62"/>
      <c r="AW49" s="63"/>
      <c r="AX49" s="64"/>
      <c r="AY49" s="48" t="str">
        <f t="shared" si="2"/>
        <v/>
      </c>
      <c r="BF49" s="6"/>
      <c r="BG49" s="6"/>
      <c r="BH49" s="6"/>
      <c r="BI49" s="6"/>
      <c r="BJ49" s="6"/>
      <c r="BK49" s="6"/>
      <c r="BL49" s="6"/>
      <c r="BM49" s="6"/>
      <c r="BN49" s="6"/>
      <c r="BO49" s="6"/>
      <c r="BP49" s="49" t="str">
        <f t="shared" si="3"/>
        <v/>
      </c>
      <c r="BQ49" s="50" t="str">
        <f t="shared" si="4"/>
        <v/>
      </c>
      <c r="BR49" s="50" t="str">
        <f t="shared" si="5"/>
        <v/>
      </c>
      <c r="BS49" s="50" t="str">
        <f t="shared" si="6"/>
        <v/>
      </c>
      <c r="BT49" s="50" t="str">
        <f t="shared" si="7"/>
        <v/>
      </c>
      <c r="BU49" s="50" t="str">
        <f t="shared" si="8"/>
        <v/>
      </c>
      <c r="BV49" s="72" t="str">
        <f t="shared" si="16"/>
        <v/>
      </c>
      <c r="BW49" s="53"/>
      <c r="BX49" s="54">
        <f t="shared" si="9"/>
        <v>0</v>
      </c>
      <c r="BY49" s="54">
        <f t="shared" si="10"/>
        <v>0</v>
      </c>
      <c r="BZ49" s="54">
        <f t="shared" si="11"/>
        <v>0</v>
      </c>
      <c r="CA49" s="54">
        <f t="shared" si="12"/>
        <v>0</v>
      </c>
      <c r="CB49" s="54">
        <f t="shared" si="13"/>
        <v>0</v>
      </c>
      <c r="CC49" s="54">
        <f t="shared" si="14"/>
        <v>0</v>
      </c>
      <c r="CD49" s="54">
        <f t="shared" si="17"/>
        <v>0</v>
      </c>
      <c r="CY49" s="16"/>
      <c r="CZ49" s="16"/>
    </row>
    <row r="50" spans="1:105" s="15" customFormat="1" ht="15.75" customHeight="1" x14ac:dyDescent="0.15">
      <c r="A50" s="55" t="s">
        <v>95</v>
      </c>
      <c r="B50" s="29">
        <f>SUM(G50:S50)</f>
        <v>0</v>
      </c>
      <c r="C50" s="69"/>
      <c r="D50" s="65"/>
      <c r="E50" s="65"/>
      <c r="F50" s="65"/>
      <c r="G50" s="37"/>
      <c r="H50" s="59"/>
      <c r="I50" s="59"/>
      <c r="J50" s="59"/>
      <c r="K50" s="59"/>
      <c r="L50" s="59"/>
      <c r="M50" s="59"/>
      <c r="N50" s="65"/>
      <c r="O50" s="65"/>
      <c r="P50" s="65"/>
      <c r="Q50" s="65"/>
      <c r="R50" s="65"/>
      <c r="S50" s="65"/>
      <c r="T50" s="69"/>
      <c r="U50" s="35"/>
      <c r="V50" s="34"/>
      <c r="W50" s="35"/>
      <c r="X50" s="36">
        <f t="shared" si="0"/>
        <v>0</v>
      </c>
      <c r="Y50" s="34"/>
      <c r="Z50" s="37"/>
      <c r="AA50" s="35"/>
      <c r="AB50" s="38">
        <f t="shared" si="1"/>
        <v>0</v>
      </c>
      <c r="AC50" s="34"/>
      <c r="AD50" s="37"/>
      <c r="AE50" s="35"/>
      <c r="AF50" s="34"/>
      <c r="AG50" s="39"/>
      <c r="AH50" s="34"/>
      <c r="AI50" s="35"/>
      <c r="AJ50" s="39"/>
      <c r="AK50" s="40"/>
      <c r="AL50" s="35"/>
      <c r="AM50" s="40"/>
      <c r="AN50" s="35"/>
      <c r="AO50" s="42"/>
      <c r="AP50" s="60"/>
      <c r="AQ50" s="61"/>
      <c r="AR50" s="60"/>
      <c r="AS50" s="61"/>
      <c r="AT50" s="60"/>
      <c r="AU50" s="61"/>
      <c r="AV50" s="62"/>
      <c r="AW50" s="63"/>
      <c r="AX50" s="64"/>
      <c r="AY50" s="48" t="str">
        <f t="shared" si="2"/>
        <v/>
      </c>
      <c r="BF50" s="6"/>
      <c r="BG50" s="6"/>
      <c r="BH50" s="6"/>
      <c r="BI50" s="6"/>
      <c r="BJ50" s="6"/>
      <c r="BK50" s="6"/>
      <c r="BL50" s="6"/>
      <c r="BM50" s="6"/>
      <c r="BN50" s="6"/>
      <c r="BO50" s="6"/>
      <c r="BP50" s="49" t="str">
        <f t="shared" si="3"/>
        <v/>
      </c>
      <c r="BQ50" s="50" t="str">
        <f t="shared" si="4"/>
        <v/>
      </c>
      <c r="BR50" s="50" t="str">
        <f t="shared" si="5"/>
        <v/>
      </c>
      <c r="BS50" s="50" t="str">
        <f t="shared" si="6"/>
        <v/>
      </c>
      <c r="BT50" s="50" t="str">
        <f t="shared" si="7"/>
        <v/>
      </c>
      <c r="BU50" s="50" t="str">
        <f t="shared" si="8"/>
        <v/>
      </c>
      <c r="BV50" s="72" t="str">
        <f t="shared" si="16"/>
        <v/>
      </c>
      <c r="BW50" s="53"/>
      <c r="BX50" s="54">
        <f t="shared" si="9"/>
        <v>0</v>
      </c>
      <c r="BY50" s="54">
        <f t="shared" si="10"/>
        <v>0</v>
      </c>
      <c r="BZ50" s="54">
        <f t="shared" si="11"/>
        <v>0</v>
      </c>
      <c r="CA50" s="54">
        <f t="shared" si="12"/>
        <v>0</v>
      </c>
      <c r="CB50" s="54">
        <f t="shared" si="13"/>
        <v>0</v>
      </c>
      <c r="CC50" s="54" t="str">
        <f t="shared" si="14"/>
        <v/>
      </c>
      <c r="CD50" s="54">
        <f t="shared" si="17"/>
        <v>0</v>
      </c>
      <c r="CY50" s="16"/>
      <c r="CZ50" s="16"/>
    </row>
    <row r="51" spans="1:105" s="15" customFormat="1" ht="11.25" customHeight="1" x14ac:dyDescent="0.15">
      <c r="A51" s="55" t="s">
        <v>96</v>
      </c>
      <c r="B51" s="29">
        <f t="shared" si="15"/>
        <v>777</v>
      </c>
      <c r="C51" s="34">
        <v>51</v>
      </c>
      <c r="D51" s="56">
        <v>20</v>
      </c>
      <c r="E51" s="37">
        <v>12</v>
      </c>
      <c r="F51" s="37">
        <v>14</v>
      </c>
      <c r="G51" s="37">
        <v>2</v>
      </c>
      <c r="H51" s="59">
        <v>17</v>
      </c>
      <c r="I51" s="59">
        <v>15</v>
      </c>
      <c r="J51" s="59">
        <v>20</v>
      </c>
      <c r="K51" s="59">
        <v>25</v>
      </c>
      <c r="L51" s="59">
        <v>42</v>
      </c>
      <c r="M51" s="59">
        <v>62</v>
      </c>
      <c r="N51" s="59">
        <v>27</v>
      </c>
      <c r="O51" s="59">
        <v>59</v>
      </c>
      <c r="P51" s="59">
        <v>106</v>
      </c>
      <c r="Q51" s="59">
        <v>106</v>
      </c>
      <c r="R51" s="59">
        <v>115</v>
      </c>
      <c r="S51" s="59">
        <v>84</v>
      </c>
      <c r="T51" s="34">
        <v>83</v>
      </c>
      <c r="U51" s="35">
        <v>694</v>
      </c>
      <c r="V51" s="34">
        <v>353</v>
      </c>
      <c r="W51" s="35">
        <v>424</v>
      </c>
      <c r="X51" s="36">
        <f t="shared" si="0"/>
        <v>53</v>
      </c>
      <c r="Y51" s="34">
        <v>47</v>
      </c>
      <c r="Z51" s="37"/>
      <c r="AA51" s="35">
        <v>6</v>
      </c>
      <c r="AB51" s="38">
        <f t="shared" si="1"/>
        <v>434</v>
      </c>
      <c r="AC51" s="34">
        <v>363</v>
      </c>
      <c r="AD51" s="37"/>
      <c r="AE51" s="35">
        <v>71</v>
      </c>
      <c r="AF51" s="34">
        <v>339</v>
      </c>
      <c r="AG51" s="39">
        <v>109</v>
      </c>
      <c r="AH51" s="34">
        <v>19</v>
      </c>
      <c r="AI51" s="35">
        <v>114</v>
      </c>
      <c r="AJ51" s="39">
        <v>92</v>
      </c>
      <c r="AK51" s="40">
        <v>1</v>
      </c>
      <c r="AL51" s="35"/>
      <c r="AM51" s="40">
        <v>23</v>
      </c>
      <c r="AN51" s="35">
        <v>99</v>
      </c>
      <c r="AO51" s="42"/>
      <c r="AP51" s="60">
        <v>10</v>
      </c>
      <c r="AQ51" s="61"/>
      <c r="AR51" s="60"/>
      <c r="AS51" s="61"/>
      <c r="AT51" s="60"/>
      <c r="AU51" s="61"/>
      <c r="AV51" s="62"/>
      <c r="AW51" s="63"/>
      <c r="AX51" s="64"/>
      <c r="AY51" s="48" t="str">
        <f t="shared" si="2"/>
        <v/>
      </c>
      <c r="BF51" s="6"/>
      <c r="BG51" s="6"/>
      <c r="BH51" s="6"/>
      <c r="BI51" s="6"/>
      <c r="BJ51" s="6"/>
      <c r="BK51" s="6"/>
      <c r="BL51" s="6"/>
      <c r="BM51" s="6"/>
      <c r="BN51" s="6"/>
      <c r="BO51" s="6"/>
      <c r="BP51" s="49" t="str">
        <f t="shared" si="3"/>
        <v/>
      </c>
      <c r="BQ51" s="50" t="str">
        <f t="shared" si="4"/>
        <v/>
      </c>
      <c r="BR51" s="50" t="str">
        <f t="shared" si="5"/>
        <v/>
      </c>
      <c r="BS51" s="50" t="str">
        <f t="shared" si="6"/>
        <v/>
      </c>
      <c r="BT51" s="50" t="str">
        <f t="shared" si="7"/>
        <v/>
      </c>
      <c r="BU51" s="50" t="str">
        <f t="shared" si="8"/>
        <v/>
      </c>
      <c r="BV51" s="72" t="str">
        <f t="shared" si="16"/>
        <v/>
      </c>
      <c r="BW51" s="72" t="str">
        <f>IF(AND($AT51&lt;&gt;0,($B90="")),"No olvide registrar si algunas de estas compras de servicio corresponden al Programa de Resolutividad. ","")</f>
        <v/>
      </c>
      <c r="BX51" s="54">
        <f t="shared" si="9"/>
        <v>0</v>
      </c>
      <c r="BY51" s="54">
        <f t="shared" si="10"/>
        <v>0</v>
      </c>
      <c r="BZ51" s="54">
        <f t="shared" si="11"/>
        <v>0</v>
      </c>
      <c r="CA51" s="54">
        <f t="shared" si="12"/>
        <v>0</v>
      </c>
      <c r="CB51" s="54">
        <f t="shared" si="13"/>
        <v>0</v>
      </c>
      <c r="CC51" s="54">
        <f t="shared" si="14"/>
        <v>0</v>
      </c>
      <c r="CD51" s="54">
        <f t="shared" si="17"/>
        <v>0</v>
      </c>
      <c r="CE51" s="54">
        <f>IF(AND($AT51&lt;&gt;0,($B90="")),1,0)</f>
        <v>0</v>
      </c>
      <c r="CY51" s="16"/>
      <c r="CZ51" s="16"/>
    </row>
    <row r="52" spans="1:105" s="15" customFormat="1" ht="11.25" customHeight="1" x14ac:dyDescent="0.15">
      <c r="A52" s="55" t="s">
        <v>97</v>
      </c>
      <c r="B52" s="29">
        <f t="shared" si="15"/>
        <v>0</v>
      </c>
      <c r="C52" s="34"/>
      <c r="D52" s="56"/>
      <c r="E52" s="37"/>
      <c r="F52" s="37"/>
      <c r="G52" s="37"/>
      <c r="H52" s="59"/>
      <c r="I52" s="59"/>
      <c r="J52" s="59"/>
      <c r="K52" s="59"/>
      <c r="L52" s="59"/>
      <c r="M52" s="59"/>
      <c r="N52" s="59"/>
      <c r="O52" s="59"/>
      <c r="P52" s="59"/>
      <c r="Q52" s="59"/>
      <c r="R52" s="59"/>
      <c r="S52" s="59"/>
      <c r="T52" s="34"/>
      <c r="U52" s="35"/>
      <c r="V52" s="34"/>
      <c r="W52" s="35"/>
      <c r="X52" s="36">
        <f t="shared" si="0"/>
        <v>0</v>
      </c>
      <c r="Y52" s="34"/>
      <c r="Z52" s="37"/>
      <c r="AA52" s="35"/>
      <c r="AB52" s="38">
        <f t="shared" si="1"/>
        <v>0</v>
      </c>
      <c r="AC52" s="34"/>
      <c r="AD52" s="37"/>
      <c r="AE52" s="35"/>
      <c r="AF52" s="34"/>
      <c r="AG52" s="39"/>
      <c r="AH52" s="34"/>
      <c r="AI52" s="35"/>
      <c r="AJ52" s="39"/>
      <c r="AK52" s="40"/>
      <c r="AL52" s="35"/>
      <c r="AM52" s="40"/>
      <c r="AN52" s="35"/>
      <c r="AO52" s="42"/>
      <c r="AP52" s="60"/>
      <c r="AQ52" s="61"/>
      <c r="AR52" s="60"/>
      <c r="AS52" s="61"/>
      <c r="AT52" s="60"/>
      <c r="AU52" s="61"/>
      <c r="AV52" s="62"/>
      <c r="AW52" s="63"/>
      <c r="AX52" s="64"/>
      <c r="AY52" s="48" t="str">
        <f t="shared" si="2"/>
        <v/>
      </c>
      <c r="BF52" s="6"/>
      <c r="BG52" s="6"/>
      <c r="BH52" s="6"/>
      <c r="BI52" s="6"/>
      <c r="BJ52" s="6"/>
      <c r="BK52" s="6"/>
      <c r="BL52" s="6"/>
      <c r="BM52" s="6"/>
      <c r="BN52" s="6"/>
      <c r="BO52" s="6"/>
      <c r="BP52" s="49" t="str">
        <f t="shared" si="3"/>
        <v/>
      </c>
      <c r="BQ52" s="50" t="str">
        <f t="shared" si="4"/>
        <v/>
      </c>
      <c r="BR52" s="50" t="str">
        <f t="shared" si="5"/>
        <v/>
      </c>
      <c r="BS52" s="50" t="str">
        <f t="shared" si="6"/>
        <v/>
      </c>
      <c r="BT52" s="50" t="str">
        <f t="shared" si="7"/>
        <v/>
      </c>
      <c r="BU52" s="50" t="str">
        <f t="shared" si="8"/>
        <v/>
      </c>
      <c r="BV52" s="72" t="str">
        <f t="shared" si="16"/>
        <v/>
      </c>
      <c r="BW52" s="72" t="str">
        <f>IF(AND($AT52&lt;&gt;0,($B90="")),"No olvide registrar si algunas de estas compras de servicio corresponden al Programa de Resolutividad. ","")</f>
        <v/>
      </c>
      <c r="BX52" s="54">
        <f t="shared" si="9"/>
        <v>0</v>
      </c>
      <c r="BY52" s="54">
        <f t="shared" si="10"/>
        <v>0</v>
      </c>
      <c r="BZ52" s="54">
        <f t="shared" si="11"/>
        <v>0</v>
      </c>
      <c r="CA52" s="54">
        <f t="shared" si="12"/>
        <v>0</v>
      </c>
      <c r="CB52" s="54">
        <f t="shared" si="13"/>
        <v>0</v>
      </c>
      <c r="CC52" s="54" t="str">
        <f t="shared" si="14"/>
        <v/>
      </c>
      <c r="CD52" s="54">
        <f t="shared" si="17"/>
        <v>0</v>
      </c>
      <c r="CE52" s="54">
        <f>IF(AND($AT52&lt;&gt;0,($B90="")),1,0)</f>
        <v>0</v>
      </c>
      <c r="CY52" s="16"/>
      <c r="CZ52" s="16"/>
    </row>
    <row r="53" spans="1:105" s="15" customFormat="1" ht="11.25" customHeight="1" x14ac:dyDescent="0.15">
      <c r="A53" s="55" t="s">
        <v>98</v>
      </c>
      <c r="B53" s="29">
        <f t="shared" si="15"/>
        <v>185</v>
      </c>
      <c r="C53" s="34">
        <v>12</v>
      </c>
      <c r="D53" s="56">
        <v>43</v>
      </c>
      <c r="E53" s="37">
        <v>28</v>
      </c>
      <c r="F53" s="37">
        <v>8</v>
      </c>
      <c r="G53" s="37">
        <v>6</v>
      </c>
      <c r="H53" s="59">
        <v>4</v>
      </c>
      <c r="I53" s="59">
        <v>6</v>
      </c>
      <c r="J53" s="59">
        <v>1</v>
      </c>
      <c r="K53" s="59">
        <v>7</v>
      </c>
      <c r="L53" s="59">
        <v>11</v>
      </c>
      <c r="M53" s="59">
        <v>6</v>
      </c>
      <c r="N53" s="59">
        <v>7</v>
      </c>
      <c r="O53" s="59">
        <v>7</v>
      </c>
      <c r="P53" s="59">
        <v>9</v>
      </c>
      <c r="Q53" s="59">
        <v>8</v>
      </c>
      <c r="R53" s="59">
        <v>11</v>
      </c>
      <c r="S53" s="59">
        <v>11</v>
      </c>
      <c r="T53" s="34">
        <v>83</v>
      </c>
      <c r="U53" s="35">
        <v>102</v>
      </c>
      <c r="V53" s="34">
        <v>97</v>
      </c>
      <c r="W53" s="35">
        <v>88</v>
      </c>
      <c r="X53" s="36">
        <f t="shared" si="0"/>
        <v>53</v>
      </c>
      <c r="Y53" s="34">
        <v>50</v>
      </c>
      <c r="Z53" s="37"/>
      <c r="AA53" s="35">
        <v>3</v>
      </c>
      <c r="AB53" s="38">
        <f t="shared" si="1"/>
        <v>55</v>
      </c>
      <c r="AC53" s="34">
        <v>52</v>
      </c>
      <c r="AD53" s="37"/>
      <c r="AE53" s="35">
        <v>3</v>
      </c>
      <c r="AF53" s="34">
        <v>79</v>
      </c>
      <c r="AG53" s="39">
        <v>0</v>
      </c>
      <c r="AH53" s="34">
        <v>6</v>
      </c>
      <c r="AI53" s="35">
        <v>21</v>
      </c>
      <c r="AJ53" s="39">
        <v>7</v>
      </c>
      <c r="AK53" s="40">
        <v>1</v>
      </c>
      <c r="AL53" s="35"/>
      <c r="AM53" s="40">
        <v>16</v>
      </c>
      <c r="AN53" s="35">
        <v>25</v>
      </c>
      <c r="AO53" s="42"/>
      <c r="AP53" s="60"/>
      <c r="AQ53" s="61"/>
      <c r="AR53" s="60"/>
      <c r="AS53" s="61"/>
      <c r="AT53" s="60"/>
      <c r="AU53" s="61"/>
      <c r="AV53" s="62"/>
      <c r="AW53" s="63"/>
      <c r="AX53" s="64"/>
      <c r="AY53" s="48" t="str">
        <f t="shared" si="2"/>
        <v/>
      </c>
      <c r="BF53" s="6"/>
      <c r="BG53" s="6"/>
      <c r="BH53" s="6"/>
      <c r="BI53" s="6"/>
      <c r="BJ53" s="6"/>
      <c r="BK53" s="6"/>
      <c r="BL53" s="6"/>
      <c r="BM53" s="6"/>
      <c r="BN53" s="6"/>
      <c r="BO53" s="6"/>
      <c r="BP53" s="49" t="str">
        <f t="shared" si="3"/>
        <v/>
      </c>
      <c r="BQ53" s="50" t="str">
        <f t="shared" si="4"/>
        <v/>
      </c>
      <c r="BR53" s="50" t="str">
        <f t="shared" si="5"/>
        <v/>
      </c>
      <c r="BS53" s="50" t="str">
        <f t="shared" si="6"/>
        <v/>
      </c>
      <c r="BT53" s="50" t="str">
        <f t="shared" si="7"/>
        <v/>
      </c>
      <c r="BU53" s="50" t="str">
        <f t="shared" si="8"/>
        <v/>
      </c>
      <c r="BV53" s="72" t="str">
        <f t="shared" si="16"/>
        <v/>
      </c>
      <c r="BW53" s="72" t="str">
        <f>IF(AND($AT53&lt;&gt;0,($B91="")),"No olvide registrar si algunas de estas compras de servicio corresponden al Programa de Resolutividad. ","")</f>
        <v/>
      </c>
      <c r="BX53" s="54">
        <f t="shared" si="9"/>
        <v>0</v>
      </c>
      <c r="BY53" s="54">
        <f t="shared" si="10"/>
        <v>0</v>
      </c>
      <c r="BZ53" s="54">
        <f t="shared" si="11"/>
        <v>0</v>
      </c>
      <c r="CA53" s="54">
        <f t="shared" si="12"/>
        <v>0</v>
      </c>
      <c r="CB53" s="54">
        <f t="shared" si="13"/>
        <v>0</v>
      </c>
      <c r="CC53" s="54">
        <f t="shared" si="14"/>
        <v>0</v>
      </c>
      <c r="CD53" s="54">
        <f t="shared" si="17"/>
        <v>0</v>
      </c>
      <c r="CE53" s="54">
        <f>IF(AND($AT53&lt;&gt;0,($B91="")),1,0)</f>
        <v>0</v>
      </c>
      <c r="CY53" s="16"/>
      <c r="CZ53" s="16"/>
    </row>
    <row r="54" spans="1:105" s="15" customFormat="1" ht="11.25" x14ac:dyDescent="0.15">
      <c r="A54" s="55" t="s">
        <v>99</v>
      </c>
      <c r="B54" s="29">
        <f>SUM(F54:S54)</f>
        <v>0</v>
      </c>
      <c r="C54" s="69"/>
      <c r="D54" s="65"/>
      <c r="E54" s="66"/>
      <c r="F54" s="37"/>
      <c r="G54" s="37"/>
      <c r="H54" s="59"/>
      <c r="I54" s="59"/>
      <c r="J54" s="59"/>
      <c r="K54" s="59"/>
      <c r="L54" s="59"/>
      <c r="M54" s="59"/>
      <c r="N54" s="59"/>
      <c r="O54" s="59"/>
      <c r="P54" s="59"/>
      <c r="Q54" s="59"/>
      <c r="R54" s="59"/>
      <c r="S54" s="59"/>
      <c r="T54" s="69"/>
      <c r="U54" s="35"/>
      <c r="V54" s="34"/>
      <c r="W54" s="35"/>
      <c r="X54" s="76"/>
      <c r="Y54" s="69"/>
      <c r="Z54" s="66"/>
      <c r="AA54" s="68"/>
      <c r="AB54" s="38">
        <f t="shared" si="1"/>
        <v>0</v>
      </c>
      <c r="AC54" s="34"/>
      <c r="AD54" s="37"/>
      <c r="AE54" s="35"/>
      <c r="AF54" s="34"/>
      <c r="AG54" s="39"/>
      <c r="AH54" s="69"/>
      <c r="AI54" s="35"/>
      <c r="AJ54" s="39"/>
      <c r="AK54" s="76"/>
      <c r="AL54" s="35"/>
      <c r="AM54" s="76"/>
      <c r="AN54" s="35"/>
      <c r="AO54" s="42"/>
      <c r="AP54" s="60"/>
      <c r="AQ54" s="61"/>
      <c r="AR54" s="60"/>
      <c r="AS54" s="61"/>
      <c r="AT54" s="60"/>
      <c r="AU54" s="61"/>
      <c r="AV54" s="62"/>
      <c r="AW54" s="77"/>
      <c r="AX54" s="64"/>
      <c r="AY54" s="48" t="str">
        <f t="shared" si="2"/>
        <v/>
      </c>
      <c r="BF54" s="6"/>
      <c r="BG54" s="6"/>
      <c r="BH54" s="6"/>
      <c r="BI54" s="6"/>
      <c r="BJ54" s="6"/>
      <c r="BK54" s="6"/>
      <c r="BL54" s="6"/>
      <c r="BM54" s="6"/>
      <c r="BN54" s="6"/>
      <c r="BO54" s="6"/>
      <c r="BP54" s="49" t="str">
        <f t="shared" si="3"/>
        <v/>
      </c>
      <c r="BQ54" s="50" t="str">
        <f t="shared" si="4"/>
        <v/>
      </c>
      <c r="BR54" s="50" t="str">
        <f t="shared" si="5"/>
        <v/>
      </c>
      <c r="BS54" s="50" t="str">
        <f t="shared" si="6"/>
        <v/>
      </c>
      <c r="BT54" s="50" t="str">
        <f t="shared" si="7"/>
        <v/>
      </c>
      <c r="BU54" s="50" t="str">
        <f t="shared" si="8"/>
        <v/>
      </c>
      <c r="BV54" s="72" t="str">
        <f t="shared" si="16"/>
        <v/>
      </c>
      <c r="BW54" s="53"/>
      <c r="BX54" s="54">
        <f t="shared" si="9"/>
        <v>0</v>
      </c>
      <c r="BY54" s="54">
        <f t="shared" si="10"/>
        <v>0</v>
      </c>
      <c r="BZ54" s="54">
        <f t="shared" si="11"/>
        <v>0</v>
      </c>
      <c r="CA54" s="54">
        <f t="shared" si="12"/>
        <v>0</v>
      </c>
      <c r="CB54" s="54">
        <f t="shared" si="13"/>
        <v>0</v>
      </c>
      <c r="CC54" s="54" t="str">
        <f t="shared" si="14"/>
        <v/>
      </c>
      <c r="CD54" s="54">
        <f t="shared" si="17"/>
        <v>0</v>
      </c>
      <c r="CY54" s="16"/>
      <c r="CZ54" s="16"/>
    </row>
    <row r="55" spans="1:105" s="15" customFormat="1" ht="11.25" x14ac:dyDescent="0.15">
      <c r="A55" s="55" t="s">
        <v>100</v>
      </c>
      <c r="B55" s="29">
        <f t="shared" si="15"/>
        <v>769</v>
      </c>
      <c r="C55" s="34">
        <v>102</v>
      </c>
      <c r="D55" s="56">
        <v>87</v>
      </c>
      <c r="E55" s="37">
        <v>75</v>
      </c>
      <c r="F55" s="37">
        <v>26</v>
      </c>
      <c r="G55" s="37">
        <v>23</v>
      </c>
      <c r="H55" s="59">
        <v>18</v>
      </c>
      <c r="I55" s="59">
        <v>37</v>
      </c>
      <c r="J55" s="59">
        <v>20</v>
      </c>
      <c r="K55" s="59">
        <v>47</v>
      </c>
      <c r="L55" s="59">
        <v>54</v>
      </c>
      <c r="M55" s="59">
        <v>66</v>
      </c>
      <c r="N55" s="59">
        <v>50</v>
      </c>
      <c r="O55" s="59">
        <v>42</v>
      </c>
      <c r="P55" s="59">
        <v>37</v>
      </c>
      <c r="Q55" s="59">
        <v>36</v>
      </c>
      <c r="R55" s="59">
        <v>22</v>
      </c>
      <c r="S55" s="59">
        <v>27</v>
      </c>
      <c r="T55" s="34">
        <v>264</v>
      </c>
      <c r="U55" s="35">
        <v>505</v>
      </c>
      <c r="V55" s="34">
        <v>330</v>
      </c>
      <c r="W55" s="35">
        <v>439</v>
      </c>
      <c r="X55" s="36">
        <f t="shared" si="0"/>
        <v>183</v>
      </c>
      <c r="Y55" s="34">
        <v>163</v>
      </c>
      <c r="Z55" s="37"/>
      <c r="AA55" s="35">
        <v>20</v>
      </c>
      <c r="AB55" s="38">
        <f t="shared" si="1"/>
        <v>293</v>
      </c>
      <c r="AC55" s="34">
        <v>228</v>
      </c>
      <c r="AD55" s="37"/>
      <c r="AE55" s="35">
        <v>65</v>
      </c>
      <c r="AF55" s="34">
        <v>330</v>
      </c>
      <c r="AG55" s="39">
        <v>128</v>
      </c>
      <c r="AH55" s="34">
        <v>86</v>
      </c>
      <c r="AI55" s="35">
        <v>151</v>
      </c>
      <c r="AJ55" s="39"/>
      <c r="AK55" s="40">
        <v>1</v>
      </c>
      <c r="AL55" s="35">
        <v>1</v>
      </c>
      <c r="AM55" s="40">
        <v>69</v>
      </c>
      <c r="AN55" s="35">
        <v>123</v>
      </c>
      <c r="AO55" s="42"/>
      <c r="AP55" s="60"/>
      <c r="AQ55" s="61"/>
      <c r="AR55" s="60"/>
      <c r="AS55" s="61"/>
      <c r="AT55" s="60"/>
      <c r="AU55" s="61"/>
      <c r="AV55" s="62"/>
      <c r="AW55" s="63"/>
      <c r="AX55" s="64"/>
      <c r="AY55" s="48" t="str">
        <f t="shared" si="2"/>
        <v/>
      </c>
      <c r="BF55" s="6"/>
      <c r="BG55" s="6"/>
      <c r="BH55" s="6"/>
      <c r="BI55" s="6"/>
      <c r="BJ55" s="6"/>
      <c r="BK55" s="6"/>
      <c r="BL55" s="6"/>
      <c r="BM55" s="6"/>
      <c r="BN55" s="6"/>
      <c r="BO55" s="6"/>
      <c r="BP55" s="49" t="str">
        <f t="shared" si="3"/>
        <v/>
      </c>
      <c r="BQ55" s="50" t="str">
        <f t="shared" si="4"/>
        <v/>
      </c>
      <c r="BR55" s="50" t="str">
        <f t="shared" si="5"/>
        <v/>
      </c>
      <c r="BS55" s="50" t="str">
        <f t="shared" si="6"/>
        <v/>
      </c>
      <c r="BT55" s="50" t="str">
        <f t="shared" si="7"/>
        <v/>
      </c>
      <c r="BU55" s="50" t="str">
        <f t="shared" si="8"/>
        <v/>
      </c>
      <c r="BV55" s="72" t="str">
        <f t="shared" si="16"/>
        <v/>
      </c>
      <c r="BW55" s="53"/>
      <c r="BX55" s="54">
        <f t="shared" si="9"/>
        <v>0</v>
      </c>
      <c r="BY55" s="54">
        <f t="shared" si="10"/>
        <v>0</v>
      </c>
      <c r="BZ55" s="54">
        <f t="shared" si="11"/>
        <v>0</v>
      </c>
      <c r="CA55" s="54">
        <f t="shared" si="12"/>
        <v>0</v>
      </c>
      <c r="CB55" s="54">
        <f t="shared" si="13"/>
        <v>0</v>
      </c>
      <c r="CC55" s="54">
        <f t="shared" si="14"/>
        <v>0</v>
      </c>
      <c r="CD55" s="54">
        <f t="shared" si="17"/>
        <v>0</v>
      </c>
      <c r="CY55" s="16"/>
      <c r="CZ55" s="16"/>
    </row>
    <row r="56" spans="1:105" s="15" customFormat="1" ht="11.25" x14ac:dyDescent="0.15">
      <c r="A56" s="55" t="s">
        <v>101</v>
      </c>
      <c r="B56" s="29">
        <f t="shared" si="15"/>
        <v>303</v>
      </c>
      <c r="C56" s="34"/>
      <c r="D56" s="56"/>
      <c r="E56" s="37"/>
      <c r="F56" s="37">
        <v>3</v>
      </c>
      <c r="G56" s="37">
        <v>4</v>
      </c>
      <c r="H56" s="59">
        <v>9</v>
      </c>
      <c r="I56" s="59">
        <v>11</v>
      </c>
      <c r="J56" s="59">
        <v>10</v>
      </c>
      <c r="K56" s="59">
        <v>4</v>
      </c>
      <c r="L56" s="59">
        <v>9</v>
      </c>
      <c r="M56" s="59">
        <v>30</v>
      </c>
      <c r="N56" s="59">
        <v>28</v>
      </c>
      <c r="O56" s="59">
        <v>24</v>
      </c>
      <c r="P56" s="59">
        <v>46</v>
      </c>
      <c r="Q56" s="59">
        <v>46</v>
      </c>
      <c r="R56" s="59">
        <v>40</v>
      </c>
      <c r="S56" s="59">
        <v>39</v>
      </c>
      <c r="T56" s="34"/>
      <c r="U56" s="35">
        <v>303</v>
      </c>
      <c r="V56" s="34">
        <v>243</v>
      </c>
      <c r="W56" s="35">
        <v>60</v>
      </c>
      <c r="X56" s="36">
        <f t="shared" si="0"/>
        <v>0</v>
      </c>
      <c r="Y56" s="34"/>
      <c r="Z56" s="37"/>
      <c r="AA56" s="35"/>
      <c r="AB56" s="38">
        <f t="shared" si="1"/>
        <v>144</v>
      </c>
      <c r="AC56" s="34">
        <v>144</v>
      </c>
      <c r="AD56" s="37"/>
      <c r="AE56" s="35"/>
      <c r="AF56" s="34">
        <v>140</v>
      </c>
      <c r="AG56" s="39">
        <v>25</v>
      </c>
      <c r="AH56" s="34"/>
      <c r="AI56" s="35">
        <v>27</v>
      </c>
      <c r="AJ56" s="39"/>
      <c r="AK56" s="40"/>
      <c r="AL56" s="35">
        <v>18</v>
      </c>
      <c r="AM56" s="40"/>
      <c r="AN56" s="35">
        <v>11</v>
      </c>
      <c r="AO56" s="42"/>
      <c r="AP56" s="60"/>
      <c r="AQ56" s="61"/>
      <c r="AR56" s="60"/>
      <c r="AS56" s="61"/>
      <c r="AT56" s="60"/>
      <c r="AU56" s="61"/>
      <c r="AV56" s="62"/>
      <c r="AW56" s="63"/>
      <c r="AX56" s="64"/>
      <c r="AY56" s="48" t="str">
        <f t="shared" si="2"/>
        <v/>
      </c>
      <c r="BF56" s="6"/>
      <c r="BG56" s="6"/>
      <c r="BH56" s="6"/>
      <c r="BI56" s="6"/>
      <c r="BJ56" s="6"/>
      <c r="BK56" s="6"/>
      <c r="BL56" s="6"/>
      <c r="BM56" s="6"/>
      <c r="BN56" s="6"/>
      <c r="BO56" s="6"/>
      <c r="BP56" s="49" t="str">
        <f t="shared" si="3"/>
        <v/>
      </c>
      <c r="BQ56" s="50" t="str">
        <f t="shared" si="4"/>
        <v/>
      </c>
      <c r="BR56" s="50" t="str">
        <f t="shared" si="5"/>
        <v/>
      </c>
      <c r="BS56" s="50" t="str">
        <f t="shared" si="6"/>
        <v/>
      </c>
      <c r="BT56" s="50" t="str">
        <f t="shared" si="7"/>
        <v/>
      </c>
      <c r="BU56" s="50" t="str">
        <f t="shared" si="8"/>
        <v/>
      </c>
      <c r="BV56" s="72" t="str">
        <f t="shared" si="16"/>
        <v/>
      </c>
      <c r="BW56" s="53"/>
      <c r="BX56" s="54">
        <f t="shared" si="9"/>
        <v>0</v>
      </c>
      <c r="BY56" s="54">
        <f t="shared" si="10"/>
        <v>0</v>
      </c>
      <c r="BZ56" s="54">
        <f t="shared" si="11"/>
        <v>0</v>
      </c>
      <c r="CA56" s="54">
        <f t="shared" si="12"/>
        <v>0</v>
      </c>
      <c r="CB56" s="54">
        <f t="shared" si="13"/>
        <v>0</v>
      </c>
      <c r="CC56" s="54">
        <f t="shared" si="14"/>
        <v>0</v>
      </c>
      <c r="CD56" s="54">
        <f t="shared" si="17"/>
        <v>0</v>
      </c>
      <c r="CY56" s="16"/>
      <c r="CZ56" s="16"/>
    </row>
    <row r="57" spans="1:105" s="15" customFormat="1" ht="11.25" x14ac:dyDescent="0.15">
      <c r="A57" s="80" t="s">
        <v>102</v>
      </c>
      <c r="B57" s="81">
        <f t="shared" si="15"/>
        <v>0</v>
      </c>
      <c r="C57" s="82"/>
      <c r="D57" s="83"/>
      <c r="E57" s="84"/>
      <c r="F57" s="84"/>
      <c r="G57" s="84"/>
      <c r="H57" s="85"/>
      <c r="I57" s="85"/>
      <c r="J57" s="85"/>
      <c r="K57" s="85"/>
      <c r="L57" s="85"/>
      <c r="M57" s="85"/>
      <c r="N57" s="85"/>
      <c r="O57" s="85"/>
      <c r="P57" s="85"/>
      <c r="Q57" s="85"/>
      <c r="R57" s="85"/>
      <c r="S57" s="85"/>
      <c r="T57" s="82"/>
      <c r="U57" s="78"/>
      <c r="V57" s="86"/>
      <c r="W57" s="87"/>
      <c r="X57" s="88">
        <f t="shared" si="0"/>
        <v>0</v>
      </c>
      <c r="Y57" s="82"/>
      <c r="Z57" s="84"/>
      <c r="AA57" s="78"/>
      <c r="AB57" s="89">
        <f t="shared" si="1"/>
        <v>0</v>
      </c>
      <c r="AC57" s="82"/>
      <c r="AD57" s="84"/>
      <c r="AE57" s="78"/>
      <c r="AF57" s="82"/>
      <c r="AG57" s="90"/>
      <c r="AH57" s="91"/>
      <c r="AI57" s="92"/>
      <c r="AJ57" s="90"/>
      <c r="AK57" s="93"/>
      <c r="AL57" s="92"/>
      <c r="AM57" s="93"/>
      <c r="AN57" s="92"/>
      <c r="AO57" s="42"/>
      <c r="AP57" s="94"/>
      <c r="AQ57" s="95"/>
      <c r="AR57" s="94"/>
      <c r="AS57" s="95"/>
      <c r="AT57" s="94"/>
      <c r="AU57" s="95"/>
      <c r="AV57" s="96"/>
      <c r="AW57" s="97"/>
      <c r="AX57" s="98"/>
      <c r="AY57" s="48" t="str">
        <f t="shared" si="2"/>
        <v/>
      </c>
      <c r="BF57" s="6"/>
      <c r="BG57" s="6"/>
      <c r="BH57" s="6"/>
      <c r="BI57" s="6"/>
      <c r="BJ57" s="6"/>
      <c r="BK57" s="6"/>
      <c r="BL57" s="6"/>
      <c r="BM57" s="6"/>
      <c r="BN57" s="6"/>
      <c r="BO57" s="6"/>
      <c r="BP57" s="49" t="str">
        <f t="shared" si="3"/>
        <v/>
      </c>
      <c r="BQ57" s="50" t="str">
        <f t="shared" si="4"/>
        <v/>
      </c>
      <c r="BR57" s="50" t="str">
        <f t="shared" si="5"/>
        <v/>
      </c>
      <c r="BS57" s="50" t="str">
        <f t="shared" si="6"/>
        <v/>
      </c>
      <c r="BT57" s="50" t="str">
        <f t="shared" si="7"/>
        <v/>
      </c>
      <c r="BU57" s="50" t="str">
        <f t="shared" si="8"/>
        <v/>
      </c>
      <c r="BV57" s="72" t="str">
        <f t="shared" si="16"/>
        <v/>
      </c>
      <c r="BW57" s="53"/>
      <c r="BX57" s="54">
        <f t="shared" si="9"/>
        <v>0</v>
      </c>
      <c r="BY57" s="54">
        <f t="shared" si="10"/>
        <v>0</v>
      </c>
      <c r="BZ57" s="54">
        <f t="shared" si="11"/>
        <v>0</v>
      </c>
      <c r="CA57" s="54">
        <f t="shared" si="12"/>
        <v>0</v>
      </c>
      <c r="CB57" s="54">
        <f t="shared" si="13"/>
        <v>0</v>
      </c>
      <c r="CC57" s="54" t="str">
        <f t="shared" si="14"/>
        <v/>
      </c>
      <c r="CD57" s="54">
        <f t="shared" si="17"/>
        <v>0</v>
      </c>
      <c r="CY57" s="16"/>
      <c r="CZ57" s="16"/>
    </row>
    <row r="58" spans="1:105" s="15" customFormat="1" ht="15" customHeight="1" thickBot="1" x14ac:dyDescent="0.2">
      <c r="A58" s="219" t="s">
        <v>51</v>
      </c>
      <c r="B58" s="99">
        <f>SUM(B12:B57)</f>
        <v>5267</v>
      </c>
      <c r="C58" s="100">
        <f>SUM(C12:C57)</f>
        <v>506</v>
      </c>
      <c r="D58" s="101">
        <f t="shared" ref="D58:AX58" si="18">SUM(D12:D57)</f>
        <v>375</v>
      </c>
      <c r="E58" s="102">
        <f t="shared" si="18"/>
        <v>282</v>
      </c>
      <c r="F58" s="103">
        <f t="shared" si="18"/>
        <v>179</v>
      </c>
      <c r="G58" s="104">
        <f t="shared" si="18"/>
        <v>155</v>
      </c>
      <c r="H58" s="104">
        <f t="shared" si="18"/>
        <v>203</v>
      </c>
      <c r="I58" s="104">
        <f t="shared" si="18"/>
        <v>234</v>
      </c>
      <c r="J58" s="104">
        <f t="shared" si="18"/>
        <v>212</v>
      </c>
      <c r="K58" s="104">
        <f t="shared" si="18"/>
        <v>269</v>
      </c>
      <c r="L58" s="104">
        <f t="shared" si="18"/>
        <v>338</v>
      </c>
      <c r="M58" s="104">
        <f t="shared" si="18"/>
        <v>388</v>
      </c>
      <c r="N58" s="104">
        <f t="shared" si="18"/>
        <v>337</v>
      </c>
      <c r="O58" s="104">
        <f t="shared" si="18"/>
        <v>335</v>
      </c>
      <c r="P58" s="104">
        <f t="shared" si="18"/>
        <v>420</v>
      </c>
      <c r="Q58" s="104">
        <f t="shared" si="18"/>
        <v>373</v>
      </c>
      <c r="R58" s="104">
        <f t="shared" si="18"/>
        <v>345</v>
      </c>
      <c r="S58" s="104">
        <f t="shared" si="18"/>
        <v>316</v>
      </c>
      <c r="T58" s="105">
        <f t="shared" si="18"/>
        <v>1163</v>
      </c>
      <c r="U58" s="106">
        <f t="shared" si="18"/>
        <v>4104</v>
      </c>
      <c r="V58" s="105">
        <f t="shared" si="18"/>
        <v>2138</v>
      </c>
      <c r="W58" s="106">
        <f t="shared" si="18"/>
        <v>3129</v>
      </c>
      <c r="X58" s="105">
        <f t="shared" si="18"/>
        <v>582</v>
      </c>
      <c r="Y58" s="105">
        <f t="shared" si="18"/>
        <v>553</v>
      </c>
      <c r="Z58" s="102">
        <f t="shared" si="18"/>
        <v>0</v>
      </c>
      <c r="AA58" s="101">
        <f t="shared" si="18"/>
        <v>29</v>
      </c>
      <c r="AB58" s="100">
        <f t="shared" si="18"/>
        <v>2175</v>
      </c>
      <c r="AC58" s="105">
        <f t="shared" si="18"/>
        <v>2035</v>
      </c>
      <c r="AD58" s="102">
        <f t="shared" si="18"/>
        <v>0</v>
      </c>
      <c r="AE58" s="106">
        <f t="shared" si="18"/>
        <v>140</v>
      </c>
      <c r="AF58" s="100">
        <f t="shared" si="18"/>
        <v>1724</v>
      </c>
      <c r="AG58" s="101">
        <f t="shared" si="18"/>
        <v>438</v>
      </c>
      <c r="AH58" s="105">
        <f t="shared" si="18"/>
        <v>216</v>
      </c>
      <c r="AI58" s="106">
        <f t="shared" si="18"/>
        <v>811</v>
      </c>
      <c r="AJ58" s="101">
        <f t="shared" si="18"/>
        <v>861</v>
      </c>
      <c r="AK58" s="105">
        <f t="shared" si="18"/>
        <v>6</v>
      </c>
      <c r="AL58" s="106">
        <f t="shared" si="18"/>
        <v>127</v>
      </c>
      <c r="AM58" s="105">
        <f t="shared" si="18"/>
        <v>183</v>
      </c>
      <c r="AN58" s="106">
        <f t="shared" si="18"/>
        <v>508</v>
      </c>
      <c r="AO58" s="107"/>
      <c r="AP58" s="108">
        <f t="shared" si="18"/>
        <v>188</v>
      </c>
      <c r="AQ58" s="109">
        <f t="shared" si="18"/>
        <v>0</v>
      </c>
      <c r="AR58" s="108">
        <f t="shared" si="18"/>
        <v>0</v>
      </c>
      <c r="AS58" s="109">
        <f t="shared" si="18"/>
        <v>0</v>
      </c>
      <c r="AT58" s="108">
        <f t="shared" si="18"/>
        <v>0</v>
      </c>
      <c r="AU58" s="109">
        <f t="shared" si="18"/>
        <v>0</v>
      </c>
      <c r="AV58" s="110">
        <f t="shared" si="18"/>
        <v>0</v>
      </c>
      <c r="AW58" s="111">
        <f t="shared" si="18"/>
        <v>0</v>
      </c>
      <c r="AX58" s="112">
        <f t="shared" si="18"/>
        <v>0</v>
      </c>
      <c r="AY58" s="48" t="str">
        <f t="shared" si="2"/>
        <v/>
      </c>
      <c r="BF58" s="6"/>
      <c r="BG58" s="6"/>
      <c r="BH58" s="6"/>
      <c r="BI58" s="6"/>
      <c r="BJ58" s="6"/>
      <c r="BK58" s="6"/>
      <c r="BL58" s="6"/>
      <c r="BM58" s="6"/>
      <c r="BN58" s="6"/>
      <c r="BO58" s="6"/>
      <c r="BP58" s="49" t="str">
        <f t="shared" si="3"/>
        <v/>
      </c>
      <c r="BQ58" s="50" t="str">
        <f t="shared" si="4"/>
        <v/>
      </c>
      <c r="BR58" s="50" t="str">
        <f t="shared" si="5"/>
        <v/>
      </c>
      <c r="BS58" s="50" t="str">
        <f t="shared" si="6"/>
        <v/>
      </c>
      <c r="BT58" s="50" t="str">
        <f t="shared" si="7"/>
        <v/>
      </c>
      <c r="BU58" s="50" t="str">
        <f t="shared" si="8"/>
        <v/>
      </c>
      <c r="BV58" s="72" t="str">
        <f t="shared" si="16"/>
        <v/>
      </c>
      <c r="BW58" s="53"/>
      <c r="BX58" s="54">
        <f t="shared" si="9"/>
        <v>0</v>
      </c>
      <c r="BY58" s="54">
        <f t="shared" si="10"/>
        <v>0</v>
      </c>
      <c r="BZ58" s="54">
        <f t="shared" si="11"/>
        <v>0</v>
      </c>
      <c r="CA58" s="54">
        <f t="shared" si="12"/>
        <v>0</v>
      </c>
      <c r="CB58" s="54">
        <f t="shared" si="13"/>
        <v>0</v>
      </c>
      <c r="CC58" s="54">
        <f t="shared" si="14"/>
        <v>0</v>
      </c>
      <c r="CD58" s="54">
        <f t="shared" si="17"/>
        <v>0</v>
      </c>
      <c r="CY58" s="16"/>
      <c r="CZ58" s="16"/>
    </row>
    <row r="59" spans="1:105" s="15" customFormat="1" ht="30" customHeight="1" thickTop="1" x14ac:dyDescent="0.2">
      <c r="A59" s="113" t="s">
        <v>103</v>
      </c>
      <c r="B59" s="113"/>
      <c r="C59" s="113"/>
      <c r="D59" s="113"/>
      <c r="E59" s="113"/>
      <c r="F59" s="113"/>
      <c r="G59" s="113"/>
      <c r="H59" s="113"/>
      <c r="I59" s="113"/>
      <c r="J59" s="113"/>
      <c r="K59" s="71"/>
      <c r="L59" s="71"/>
      <c r="M59" s="71"/>
      <c r="N59" s="114"/>
      <c r="O59" s="114"/>
      <c r="P59" s="6"/>
      <c r="Q59" s="6"/>
      <c r="R59" s="6"/>
      <c r="S59" s="6"/>
      <c r="T59" s="6"/>
      <c r="U59" s="6"/>
      <c r="V59" s="6"/>
      <c r="W59" s="6"/>
      <c r="X59" s="6"/>
      <c r="Y59" s="6"/>
      <c r="Z59" s="6"/>
      <c r="AA59" s="6"/>
      <c r="AB59" s="6"/>
      <c r="AC59" s="6"/>
      <c r="AD59" s="114"/>
      <c r="AE59" s="6"/>
      <c r="AF59" s="6"/>
      <c r="AG59" s="114"/>
      <c r="AH59" s="6"/>
      <c r="AI59" s="6"/>
      <c r="AJ59" s="114"/>
      <c r="AK59" s="6"/>
      <c r="AL59" s="6"/>
      <c r="AM59" s="114"/>
      <c r="AN59" s="114"/>
      <c r="AO59" s="114"/>
      <c r="AP59" s="6"/>
      <c r="AQ59" s="6"/>
      <c r="AR59" s="6"/>
      <c r="AS59" s="6"/>
      <c r="AT59" s="6"/>
      <c r="AU59" s="6"/>
      <c r="BG59" s="6"/>
      <c r="BH59" s="6"/>
      <c r="BI59" s="6"/>
      <c r="BJ59" s="6"/>
      <c r="BK59" s="6"/>
      <c r="BL59" s="6"/>
      <c r="BM59" s="6"/>
      <c r="BN59" s="6"/>
      <c r="BO59" s="6"/>
      <c r="BP59" s="6"/>
      <c r="BQ59" s="6"/>
      <c r="BR59" s="6"/>
      <c r="BS59" s="6"/>
      <c r="BT59" s="6"/>
      <c r="BU59" s="6"/>
      <c r="BV59" s="6"/>
      <c r="BW59" s="6"/>
      <c r="BX59" s="6"/>
      <c r="BY59" s="6"/>
      <c r="BZ59" s="6"/>
      <c r="CA59" s="6"/>
      <c r="CB59" s="6"/>
      <c r="CC59" s="6"/>
      <c r="CZ59" s="16"/>
      <c r="DA59" s="16"/>
    </row>
    <row r="60" spans="1:105" s="15" customFormat="1" ht="22.5" customHeight="1" x14ac:dyDescent="0.15">
      <c r="A60" s="290" t="s">
        <v>104</v>
      </c>
      <c r="B60" s="217"/>
      <c r="C60" s="290" t="s">
        <v>105</v>
      </c>
      <c r="D60" s="269" t="s">
        <v>106</v>
      </c>
      <c r="E60" s="270"/>
      <c r="F60" s="270"/>
      <c r="G60" s="270"/>
      <c r="H60" s="270"/>
      <c r="I60" s="270"/>
      <c r="J60" s="270"/>
      <c r="K60" s="270"/>
      <c r="L60" s="270"/>
      <c r="M60" s="270"/>
      <c r="N60" s="270"/>
      <c r="O60" s="270"/>
      <c r="P60" s="270"/>
      <c r="Q60" s="270"/>
      <c r="R60" s="270"/>
      <c r="S60" s="270"/>
      <c r="T60" s="271"/>
      <c r="U60" s="275" t="s">
        <v>27</v>
      </c>
      <c r="V60" s="275"/>
      <c r="W60" s="256" t="s">
        <v>107</v>
      </c>
      <c r="X60" s="300" t="s">
        <v>108</v>
      </c>
      <c r="Y60" s="6"/>
      <c r="Z60" s="6"/>
      <c r="AA60" s="6"/>
      <c r="AB60" s="114"/>
      <c r="AC60" s="6"/>
      <c r="AD60" s="6"/>
      <c r="AE60" s="114"/>
      <c r="AF60" s="6"/>
      <c r="AG60" s="6"/>
      <c r="AH60" s="114"/>
      <c r="AI60" s="6"/>
      <c r="AJ60" s="6"/>
      <c r="AK60" s="114"/>
      <c r="AL60" s="6"/>
      <c r="AM60" s="6"/>
      <c r="AN60" s="6"/>
      <c r="AO60" s="6"/>
      <c r="AP60" s="6"/>
      <c r="AQ60" s="6"/>
      <c r="AR60" s="3"/>
      <c r="AS60" s="6"/>
      <c r="AT60" s="6"/>
      <c r="AU60" s="6"/>
      <c r="BG60" s="6"/>
      <c r="BH60" s="6"/>
      <c r="BI60" s="6"/>
      <c r="BJ60" s="6"/>
      <c r="BK60" s="6"/>
      <c r="BL60" s="6"/>
      <c r="BM60" s="6"/>
      <c r="BN60" s="6"/>
      <c r="BO60" s="6"/>
      <c r="BP60" s="6"/>
      <c r="BQ60" s="6"/>
      <c r="BR60" s="6"/>
      <c r="BS60" s="6"/>
      <c r="BT60" s="6"/>
      <c r="BU60" s="6"/>
      <c r="BV60" s="6"/>
      <c r="BW60" s="6"/>
      <c r="BX60" s="6"/>
      <c r="BY60" s="6"/>
      <c r="BZ60" s="6"/>
      <c r="CA60" s="6"/>
      <c r="CB60" s="6"/>
      <c r="CC60" s="6"/>
      <c r="CZ60" s="16"/>
      <c r="DA60" s="16"/>
    </row>
    <row r="61" spans="1:105" s="15" customFormat="1" ht="33" customHeight="1" x14ac:dyDescent="0.15">
      <c r="A61" s="291"/>
      <c r="B61" s="218"/>
      <c r="C61" s="291"/>
      <c r="D61" s="17" t="s">
        <v>31</v>
      </c>
      <c r="E61" s="117" t="s">
        <v>32</v>
      </c>
      <c r="F61" s="19" t="s">
        <v>33</v>
      </c>
      <c r="G61" s="19" t="s">
        <v>34</v>
      </c>
      <c r="H61" s="19" t="s">
        <v>35</v>
      </c>
      <c r="I61" s="20" t="s">
        <v>36</v>
      </c>
      <c r="J61" s="20" t="s">
        <v>37</v>
      </c>
      <c r="K61" s="20" t="s">
        <v>38</v>
      </c>
      <c r="L61" s="20" t="s">
        <v>39</v>
      </c>
      <c r="M61" s="20" t="s">
        <v>40</v>
      </c>
      <c r="N61" s="20" t="s">
        <v>41</v>
      </c>
      <c r="O61" s="20" t="s">
        <v>42</v>
      </c>
      <c r="P61" s="20" t="s">
        <v>43</v>
      </c>
      <c r="Q61" s="20" t="s">
        <v>44</v>
      </c>
      <c r="R61" s="20" t="s">
        <v>45</v>
      </c>
      <c r="S61" s="20" t="s">
        <v>46</v>
      </c>
      <c r="T61" s="21" t="s">
        <v>47</v>
      </c>
      <c r="U61" s="220" t="s">
        <v>109</v>
      </c>
      <c r="V61" s="220" t="s">
        <v>50</v>
      </c>
      <c r="W61" s="256"/>
      <c r="X61" s="300"/>
      <c r="Y61" s="6"/>
      <c r="Z61" s="6"/>
      <c r="AA61" s="6"/>
      <c r="AB61" s="2"/>
      <c r="AC61" s="6"/>
      <c r="AD61" s="6"/>
      <c r="AE61" s="114"/>
      <c r="AF61" s="6"/>
      <c r="AG61" s="6"/>
      <c r="AH61" s="114"/>
      <c r="AI61" s="6"/>
      <c r="AJ61" s="6"/>
      <c r="AK61" s="114"/>
      <c r="AL61" s="6"/>
      <c r="AM61" s="6"/>
      <c r="AN61" s="6"/>
      <c r="AO61" s="6"/>
      <c r="AP61" s="3"/>
      <c r="AQ61" s="3"/>
      <c r="AR61" s="3"/>
      <c r="AS61" s="6"/>
      <c r="AT61" s="6"/>
      <c r="AU61" s="6"/>
      <c r="BG61" s="6"/>
      <c r="BH61" s="6"/>
      <c r="BI61" s="6"/>
      <c r="BJ61" s="6"/>
      <c r="BK61" s="6"/>
      <c r="BL61" s="6"/>
      <c r="BM61" s="6"/>
      <c r="BN61" s="6"/>
      <c r="BO61" s="6"/>
      <c r="BP61" s="6"/>
      <c r="BQ61" s="6"/>
      <c r="BR61" s="6"/>
      <c r="BS61" s="6"/>
      <c r="BT61" s="6"/>
      <c r="BU61" s="6"/>
      <c r="BV61" s="6"/>
      <c r="BW61" s="6"/>
      <c r="BX61" s="6"/>
      <c r="BY61" s="6"/>
      <c r="BZ61" s="6"/>
      <c r="CA61" s="6"/>
      <c r="CB61" s="6"/>
      <c r="CC61" s="6"/>
      <c r="CZ61" s="16"/>
      <c r="DA61" s="16"/>
    </row>
    <row r="62" spans="1:105" s="15" customFormat="1" ht="20.25" customHeight="1" x14ac:dyDescent="0.15">
      <c r="A62" s="294" t="s">
        <v>110</v>
      </c>
      <c r="B62" s="295"/>
      <c r="C62" s="119">
        <f>SUM(D62:T62)</f>
        <v>733</v>
      </c>
      <c r="D62" s="30">
        <v>7</v>
      </c>
      <c r="E62" s="31">
        <v>9</v>
      </c>
      <c r="F62" s="32">
        <v>9</v>
      </c>
      <c r="G62" s="32">
        <v>13</v>
      </c>
      <c r="H62" s="32">
        <v>25</v>
      </c>
      <c r="I62" s="32">
        <v>35</v>
      </c>
      <c r="J62" s="32">
        <v>19</v>
      </c>
      <c r="K62" s="32">
        <v>39</v>
      </c>
      <c r="L62" s="32">
        <v>41</v>
      </c>
      <c r="M62" s="32">
        <v>47</v>
      </c>
      <c r="N62" s="32">
        <v>48</v>
      </c>
      <c r="O62" s="32">
        <v>47</v>
      </c>
      <c r="P62" s="32">
        <v>88</v>
      </c>
      <c r="Q62" s="32">
        <v>85</v>
      </c>
      <c r="R62" s="32">
        <v>82</v>
      </c>
      <c r="S62" s="32">
        <v>62</v>
      </c>
      <c r="T62" s="41">
        <v>77</v>
      </c>
      <c r="U62" s="120">
        <v>354</v>
      </c>
      <c r="V62" s="120">
        <v>379</v>
      </c>
      <c r="W62" s="121">
        <v>733</v>
      </c>
      <c r="X62" s="122">
        <v>644</v>
      </c>
      <c r="Y62" s="123" t="str">
        <f>+BQ62&amp;BR62&amp;BS62&amp;BT62</f>
        <v/>
      </c>
      <c r="Z62" s="124"/>
      <c r="AA62" s="6"/>
      <c r="AB62" s="6"/>
      <c r="AC62" s="6"/>
      <c r="AD62" s="2"/>
      <c r="AE62" s="2"/>
      <c r="AF62" s="3"/>
      <c r="AG62" s="3"/>
      <c r="AH62" s="2"/>
      <c r="AI62" s="125"/>
      <c r="AJ62" s="3"/>
      <c r="AK62" s="2"/>
      <c r="AL62" s="125"/>
      <c r="AM62" s="3"/>
      <c r="AN62" s="3"/>
      <c r="AO62" s="3"/>
      <c r="AP62" s="2"/>
      <c r="AQ62" s="3"/>
      <c r="AR62" s="3"/>
      <c r="AS62" s="3"/>
      <c r="AT62" s="3"/>
      <c r="AU62" s="6"/>
      <c r="BG62" s="6"/>
      <c r="BH62" s="6"/>
      <c r="BI62" s="6"/>
      <c r="BJ62" s="6"/>
      <c r="BK62" s="6"/>
      <c r="BL62" s="6"/>
      <c r="BM62" s="6"/>
      <c r="BN62" s="6"/>
      <c r="BO62" s="6"/>
      <c r="BP62" s="6"/>
      <c r="BQ62" s="49" t="str">
        <f>IF($C62&lt;&gt;($U62+$V62)," El número de consultas según sexo NO puede ser diferente al Total.","")</f>
        <v/>
      </c>
      <c r="BR62" s="49" t="str">
        <f>IF($C62=0,"",IF(($W62)="",IF($C62="",""," No olvide escribir la columna Beneficiarios."),""))</f>
        <v/>
      </c>
      <c r="BS62" s="49" t="str">
        <f>IF($C62&lt;($W62)," El número de Beneficiarios NO puede ser mayor que el Total.","")</f>
        <v/>
      </c>
      <c r="BT62" s="49" t="str">
        <f>IF($C62&lt;($X62)," El número de Controles NO puede ser mayor que el Total.","")</f>
        <v/>
      </c>
      <c r="BU62" s="6"/>
      <c r="BV62" s="6"/>
      <c r="BW62" s="6"/>
      <c r="BX62" s="6"/>
      <c r="BY62" s="126">
        <f>IF($C62&lt;&gt;($U62+$V62),1,0)</f>
        <v>0</v>
      </c>
      <c r="BZ62" s="126">
        <f>IF($C62&lt;($W62),1,0)</f>
        <v>0</v>
      </c>
      <c r="CA62" s="126">
        <f>IF($C62=0,"",IF(($W62)="",IF($C62="","",1),0))</f>
        <v>0</v>
      </c>
      <c r="CB62" s="54">
        <f>IF($C62&lt;($X62),1,0)</f>
        <v>0</v>
      </c>
      <c r="CC62" s="6"/>
      <c r="CZ62" s="16"/>
      <c r="DA62" s="16"/>
    </row>
    <row r="63" spans="1:105" s="15" customFormat="1" ht="15" customHeight="1" x14ac:dyDescent="0.15">
      <c r="A63" s="296" t="s">
        <v>111</v>
      </c>
      <c r="B63" s="55" t="s">
        <v>112</v>
      </c>
      <c r="C63" s="127">
        <f>SUM(F63:T63)</f>
        <v>209</v>
      </c>
      <c r="D63" s="65"/>
      <c r="E63" s="65"/>
      <c r="F63" s="37">
        <v>2</v>
      </c>
      <c r="G63" s="37">
        <v>31</v>
      </c>
      <c r="H63" s="37">
        <v>38</v>
      </c>
      <c r="I63" s="37">
        <v>52</v>
      </c>
      <c r="J63" s="37">
        <v>43</v>
      </c>
      <c r="K63" s="37">
        <v>34</v>
      </c>
      <c r="L63" s="37">
        <v>9</v>
      </c>
      <c r="M63" s="37"/>
      <c r="N63" s="37"/>
      <c r="O63" s="37"/>
      <c r="P63" s="37"/>
      <c r="Q63" s="37"/>
      <c r="R63" s="37"/>
      <c r="S63" s="37"/>
      <c r="T63" s="35"/>
      <c r="U63" s="65"/>
      <c r="V63" s="128">
        <v>209</v>
      </c>
      <c r="W63" s="40">
        <v>209</v>
      </c>
      <c r="X63" s="60">
        <v>209</v>
      </c>
      <c r="Y63" s="123" t="str">
        <f t="shared" ref="Y63:Y73" si="19">+BQ63&amp;BR63&amp;BS63&amp;BT63</f>
        <v/>
      </c>
      <c r="Z63" s="124"/>
      <c r="AA63" s="6"/>
      <c r="AB63" s="6"/>
      <c r="AC63" s="6"/>
      <c r="AD63" s="2"/>
      <c r="AE63" s="2"/>
      <c r="AF63" s="3"/>
      <c r="AG63" s="3"/>
      <c r="AH63" s="2"/>
      <c r="AI63" s="125"/>
      <c r="AJ63" s="3"/>
      <c r="AK63" s="2"/>
      <c r="AL63" s="125"/>
      <c r="AM63" s="3"/>
      <c r="AN63" s="3"/>
      <c r="AO63" s="3"/>
      <c r="AP63" s="2"/>
      <c r="AQ63" s="3"/>
      <c r="AR63" s="3"/>
      <c r="AS63" s="3"/>
      <c r="AT63" s="3"/>
      <c r="AU63" s="6"/>
      <c r="BG63" s="6"/>
      <c r="BH63" s="6"/>
      <c r="BI63" s="6"/>
      <c r="BJ63" s="6"/>
      <c r="BK63" s="6"/>
      <c r="BL63" s="6"/>
      <c r="BM63" s="6"/>
      <c r="BN63" s="6"/>
      <c r="BO63" s="6"/>
      <c r="BP63" s="6"/>
      <c r="BQ63" s="49" t="str">
        <f t="shared" ref="BQ63:BQ73" si="20">IF($C63&lt;&gt;($U63+$V63)," El número de consultas según sexo NO puede ser diferente al Total.","")</f>
        <v/>
      </c>
      <c r="BR63" s="49" t="str">
        <f t="shared" ref="BR63:BR73" si="21">IF($C63=0,"",IF(($W63)="",IF($C63="",""," No olvide escribir la columna Beneficiarios."),""))</f>
        <v/>
      </c>
      <c r="BS63" s="49" t="str">
        <f t="shared" ref="BS63:BS73" si="22">IF($C63&lt;($W63)," El número de Beneficiarios NO puede ser mayor que el Total.","")</f>
        <v/>
      </c>
      <c r="BT63" s="49" t="str">
        <f t="shared" ref="BT63:BT73" si="23">IF($C63&lt;($X63)," El número de Controles NO puede ser mayor que el Total.","")</f>
        <v/>
      </c>
      <c r="BU63" s="6"/>
      <c r="BV63" s="6"/>
      <c r="BW63" s="6"/>
      <c r="BX63" s="6"/>
      <c r="BY63" s="126">
        <f t="shared" ref="BY63:BY73" si="24">IF($C63&lt;&gt;($U63+$V63),1,0)</f>
        <v>0</v>
      </c>
      <c r="BZ63" s="126">
        <f t="shared" ref="BZ63:BZ73" si="25">IF($C63&lt;($W63),1,0)</f>
        <v>0</v>
      </c>
      <c r="CA63" s="126">
        <f t="shared" ref="CA63:CA73" si="26">IF($C63=0,"",IF(($W63)="",IF($C63="","",1),0))</f>
        <v>0</v>
      </c>
      <c r="CB63" s="54">
        <f t="shared" ref="CB63:CB73" si="27">IF($C63&lt;($X63),1,0)</f>
        <v>0</v>
      </c>
      <c r="CC63" s="6"/>
      <c r="CZ63" s="16"/>
      <c r="DA63" s="16"/>
    </row>
    <row r="64" spans="1:105" s="15" customFormat="1" ht="15.75" customHeight="1" x14ac:dyDescent="0.15">
      <c r="A64" s="242"/>
      <c r="B64" s="55" t="s">
        <v>113</v>
      </c>
      <c r="C64" s="127">
        <f>SUM(D64:T64)</f>
        <v>289</v>
      </c>
      <c r="D64" s="37"/>
      <c r="E64" s="37">
        <v>3</v>
      </c>
      <c r="F64" s="37">
        <v>2</v>
      </c>
      <c r="G64" s="37">
        <v>33</v>
      </c>
      <c r="H64" s="37">
        <v>43</v>
      </c>
      <c r="I64" s="37">
        <v>65</v>
      </c>
      <c r="J64" s="37">
        <v>55</v>
      </c>
      <c r="K64" s="37">
        <v>41</v>
      </c>
      <c r="L64" s="37">
        <v>17</v>
      </c>
      <c r="M64" s="37">
        <v>7</v>
      </c>
      <c r="N64" s="37">
        <v>9</v>
      </c>
      <c r="O64" s="37">
        <v>6</v>
      </c>
      <c r="P64" s="37">
        <v>3</v>
      </c>
      <c r="Q64" s="37">
        <v>4</v>
      </c>
      <c r="R64" s="37">
        <v>1</v>
      </c>
      <c r="S64" s="37"/>
      <c r="T64" s="35"/>
      <c r="U64" s="128">
        <v>5</v>
      </c>
      <c r="V64" s="128">
        <v>284</v>
      </c>
      <c r="W64" s="40">
        <v>289</v>
      </c>
      <c r="X64" s="60">
        <v>254</v>
      </c>
      <c r="Y64" s="123" t="str">
        <f t="shared" si="19"/>
        <v/>
      </c>
      <c r="Z64" s="124"/>
      <c r="AA64" s="6"/>
      <c r="AB64" s="6"/>
      <c r="AC64" s="6"/>
      <c r="AD64" s="2"/>
      <c r="AE64" s="2"/>
      <c r="AF64" s="3"/>
      <c r="AG64" s="3"/>
      <c r="AH64" s="2"/>
      <c r="AI64" s="125"/>
      <c r="AJ64" s="3"/>
      <c r="AK64" s="2"/>
      <c r="AL64" s="125"/>
      <c r="AM64" s="3"/>
      <c r="AN64" s="3"/>
      <c r="AO64" s="3"/>
      <c r="AP64" s="2"/>
      <c r="AQ64" s="3"/>
      <c r="AR64" s="3"/>
      <c r="AS64" s="3"/>
      <c r="AT64" s="3"/>
      <c r="AU64" s="6"/>
      <c r="BG64" s="6"/>
      <c r="BH64" s="6"/>
      <c r="BI64" s="6"/>
      <c r="BJ64" s="6"/>
      <c r="BK64" s="6"/>
      <c r="BL64" s="6"/>
      <c r="BM64" s="6"/>
      <c r="BN64" s="6"/>
      <c r="BO64" s="6"/>
      <c r="BP64" s="6"/>
      <c r="BQ64" s="49" t="str">
        <f t="shared" si="20"/>
        <v/>
      </c>
      <c r="BR64" s="49" t="str">
        <f t="shared" si="21"/>
        <v/>
      </c>
      <c r="BS64" s="49" t="str">
        <f t="shared" si="22"/>
        <v/>
      </c>
      <c r="BT64" s="49" t="str">
        <f t="shared" si="23"/>
        <v/>
      </c>
      <c r="BU64" s="6"/>
      <c r="BV64" s="6"/>
      <c r="BW64" s="6"/>
      <c r="BX64" s="6"/>
      <c r="BY64" s="126">
        <f t="shared" si="24"/>
        <v>0</v>
      </c>
      <c r="BZ64" s="126">
        <f t="shared" si="25"/>
        <v>0</v>
      </c>
      <c r="CA64" s="126">
        <f t="shared" si="26"/>
        <v>0</v>
      </c>
      <c r="CB64" s="54">
        <f t="shared" si="27"/>
        <v>0</v>
      </c>
      <c r="CC64" s="6"/>
      <c r="CZ64" s="16"/>
      <c r="DA64" s="16"/>
    </row>
    <row r="65" spans="1:105" s="15" customFormat="1" ht="15" customHeight="1" x14ac:dyDescent="0.15">
      <c r="A65" s="297"/>
      <c r="B65" s="55" t="s">
        <v>114</v>
      </c>
      <c r="C65" s="29">
        <f t="shared" ref="C65:C72" si="28">SUM(D65:T65)</f>
        <v>0</v>
      </c>
      <c r="D65" s="65"/>
      <c r="E65" s="65"/>
      <c r="F65" s="65"/>
      <c r="G65" s="65"/>
      <c r="H65" s="37"/>
      <c r="I65" s="37"/>
      <c r="J65" s="37"/>
      <c r="K65" s="37"/>
      <c r="L65" s="37"/>
      <c r="M65" s="37"/>
      <c r="N65" s="37"/>
      <c r="O65" s="65"/>
      <c r="P65" s="65"/>
      <c r="Q65" s="65"/>
      <c r="R65" s="65"/>
      <c r="S65" s="65"/>
      <c r="T65" s="65"/>
      <c r="U65" s="128"/>
      <c r="V65" s="128"/>
      <c r="W65" s="40"/>
      <c r="X65" s="60"/>
      <c r="Y65" s="123" t="str">
        <f t="shared" si="19"/>
        <v/>
      </c>
      <c r="Z65" s="124"/>
      <c r="AA65" s="6"/>
      <c r="AB65" s="6"/>
      <c r="AC65" s="6"/>
      <c r="AD65" s="2"/>
      <c r="AE65" s="2"/>
      <c r="AF65" s="3"/>
      <c r="AG65" s="3"/>
      <c r="AH65" s="2"/>
      <c r="AI65" s="125"/>
      <c r="AJ65" s="3"/>
      <c r="AK65" s="2"/>
      <c r="AL65" s="125"/>
      <c r="AM65" s="3"/>
      <c r="AN65" s="3"/>
      <c r="AO65" s="3"/>
      <c r="AP65" s="2"/>
      <c r="AQ65" s="3"/>
      <c r="AR65" s="3"/>
      <c r="AS65" s="3"/>
      <c r="AT65" s="3"/>
      <c r="AU65" s="6"/>
      <c r="BG65" s="6"/>
      <c r="BH65" s="6"/>
      <c r="BI65" s="6"/>
      <c r="BJ65" s="6"/>
      <c r="BK65" s="6"/>
      <c r="BL65" s="6"/>
      <c r="BM65" s="6"/>
      <c r="BN65" s="6"/>
      <c r="BO65" s="6"/>
      <c r="BP65" s="6"/>
      <c r="BQ65" s="49" t="str">
        <f t="shared" si="20"/>
        <v/>
      </c>
      <c r="BR65" s="49" t="str">
        <f t="shared" si="21"/>
        <v/>
      </c>
      <c r="BS65" s="49" t="str">
        <f t="shared" si="22"/>
        <v/>
      </c>
      <c r="BT65" s="49" t="str">
        <f t="shared" si="23"/>
        <v/>
      </c>
      <c r="BU65" s="6"/>
      <c r="BV65" s="6"/>
      <c r="BW65" s="6"/>
      <c r="BX65" s="6"/>
      <c r="BY65" s="126">
        <f t="shared" si="24"/>
        <v>0</v>
      </c>
      <c r="BZ65" s="126">
        <f t="shared" si="25"/>
        <v>0</v>
      </c>
      <c r="CA65" s="126" t="str">
        <f t="shared" si="26"/>
        <v/>
      </c>
      <c r="CB65" s="54">
        <f t="shared" si="27"/>
        <v>0</v>
      </c>
      <c r="CC65" s="6"/>
      <c r="CZ65" s="16"/>
      <c r="DA65" s="16"/>
    </row>
    <row r="66" spans="1:105" s="15" customFormat="1" ht="15.75" customHeight="1" x14ac:dyDescent="0.15">
      <c r="A66" s="284" t="s">
        <v>115</v>
      </c>
      <c r="B66" s="285"/>
      <c r="C66" s="127">
        <f t="shared" si="28"/>
        <v>487</v>
      </c>
      <c r="D66" s="34">
        <v>94</v>
      </c>
      <c r="E66" s="56">
        <v>53</v>
      </c>
      <c r="F66" s="37">
        <v>40</v>
      </c>
      <c r="G66" s="37">
        <v>24</v>
      </c>
      <c r="H66" s="37">
        <v>7</v>
      </c>
      <c r="I66" s="37">
        <v>10</v>
      </c>
      <c r="J66" s="37">
        <v>9</v>
      </c>
      <c r="K66" s="37">
        <v>7</v>
      </c>
      <c r="L66" s="37">
        <v>20</v>
      </c>
      <c r="M66" s="37">
        <v>16</v>
      </c>
      <c r="N66" s="37">
        <v>23</v>
      </c>
      <c r="O66" s="37">
        <v>26</v>
      </c>
      <c r="P66" s="37">
        <v>29</v>
      </c>
      <c r="Q66" s="37">
        <v>31</v>
      </c>
      <c r="R66" s="37">
        <v>29</v>
      </c>
      <c r="S66" s="56">
        <v>28</v>
      </c>
      <c r="T66" s="35">
        <v>41</v>
      </c>
      <c r="U66" s="128">
        <v>197</v>
      </c>
      <c r="V66" s="128">
        <v>290</v>
      </c>
      <c r="W66" s="40">
        <v>487</v>
      </c>
      <c r="X66" s="60">
        <v>419</v>
      </c>
      <c r="Y66" s="123" t="str">
        <f t="shared" si="19"/>
        <v/>
      </c>
      <c r="Z66" s="124"/>
      <c r="AA66" s="6"/>
      <c r="AB66" s="6"/>
      <c r="AC66" s="6"/>
      <c r="AD66" s="2"/>
      <c r="AE66" s="2"/>
      <c r="AF66" s="3"/>
      <c r="AG66" s="3"/>
      <c r="AH66" s="2"/>
      <c r="AI66" s="125"/>
      <c r="AJ66" s="3"/>
      <c r="AK66" s="2"/>
      <c r="AL66" s="125"/>
      <c r="AM66" s="3"/>
      <c r="AN66" s="3"/>
      <c r="AO66" s="3"/>
      <c r="AP66" s="2"/>
      <c r="AQ66" s="3"/>
      <c r="AR66" s="3"/>
      <c r="AS66" s="3"/>
      <c r="AT66" s="3"/>
      <c r="AU66" s="6"/>
      <c r="BG66" s="6"/>
      <c r="BH66" s="6"/>
      <c r="BI66" s="6"/>
      <c r="BJ66" s="6"/>
      <c r="BK66" s="6"/>
      <c r="BL66" s="6"/>
      <c r="BM66" s="6"/>
      <c r="BN66" s="6"/>
      <c r="BO66" s="6"/>
      <c r="BP66" s="6"/>
      <c r="BQ66" s="49" t="str">
        <f t="shared" si="20"/>
        <v/>
      </c>
      <c r="BR66" s="49" t="str">
        <f t="shared" si="21"/>
        <v/>
      </c>
      <c r="BS66" s="49" t="str">
        <f t="shared" si="22"/>
        <v/>
      </c>
      <c r="BT66" s="49" t="str">
        <f t="shared" si="23"/>
        <v/>
      </c>
      <c r="BU66" s="6"/>
      <c r="BV66" s="6"/>
      <c r="BW66" s="6"/>
      <c r="BX66" s="6"/>
      <c r="BY66" s="126">
        <f t="shared" si="24"/>
        <v>0</v>
      </c>
      <c r="BZ66" s="126">
        <f t="shared" si="25"/>
        <v>0</v>
      </c>
      <c r="CA66" s="126">
        <f t="shared" si="26"/>
        <v>0</v>
      </c>
      <c r="CB66" s="54">
        <f t="shared" si="27"/>
        <v>0</v>
      </c>
      <c r="CC66" s="6"/>
      <c r="CZ66" s="16"/>
      <c r="DA66" s="16"/>
    </row>
    <row r="67" spans="1:105" s="15" customFormat="1" ht="15" customHeight="1" x14ac:dyDescent="0.15">
      <c r="A67" s="284" t="s">
        <v>116</v>
      </c>
      <c r="B67" s="285"/>
      <c r="C67" s="36">
        <f t="shared" si="28"/>
        <v>0</v>
      </c>
      <c r="D67" s="34"/>
      <c r="E67" s="56"/>
      <c r="F67" s="37"/>
      <c r="G67" s="37"/>
      <c r="H67" s="37"/>
      <c r="I67" s="37"/>
      <c r="J67" s="37"/>
      <c r="K67" s="37"/>
      <c r="L67" s="37"/>
      <c r="M67" s="37"/>
      <c r="N67" s="37"/>
      <c r="O67" s="37"/>
      <c r="P67" s="56"/>
      <c r="Q67" s="56"/>
      <c r="R67" s="37"/>
      <c r="S67" s="56"/>
      <c r="T67" s="35"/>
      <c r="U67" s="128"/>
      <c r="V67" s="128"/>
      <c r="W67" s="40"/>
      <c r="X67" s="60"/>
      <c r="Y67" s="123" t="str">
        <f t="shared" si="19"/>
        <v/>
      </c>
      <c r="Z67" s="124"/>
      <c r="AA67" s="6"/>
      <c r="AB67" s="6"/>
      <c r="AC67" s="6"/>
      <c r="AD67" s="2"/>
      <c r="AE67" s="2"/>
      <c r="AF67" s="3"/>
      <c r="AG67" s="3"/>
      <c r="AH67" s="2"/>
      <c r="AI67" s="125"/>
      <c r="AJ67" s="3"/>
      <c r="AK67" s="2"/>
      <c r="AL67" s="125"/>
      <c r="AM67" s="3"/>
      <c r="AN67" s="3"/>
      <c r="AO67" s="3"/>
      <c r="AP67" s="2"/>
      <c r="AQ67" s="3"/>
      <c r="AR67" s="3"/>
      <c r="AS67" s="3"/>
      <c r="AT67" s="3"/>
      <c r="AU67" s="6"/>
      <c r="BG67" s="6"/>
      <c r="BH67" s="6"/>
      <c r="BI67" s="6"/>
      <c r="BJ67" s="6"/>
      <c r="BK67" s="6"/>
      <c r="BL67" s="6"/>
      <c r="BM67" s="6"/>
      <c r="BN67" s="6"/>
      <c r="BO67" s="6"/>
      <c r="BP67" s="6"/>
      <c r="BQ67" s="49" t="str">
        <f t="shared" si="20"/>
        <v/>
      </c>
      <c r="BR67" s="49" t="str">
        <f t="shared" si="21"/>
        <v/>
      </c>
      <c r="BS67" s="49" t="str">
        <f t="shared" si="22"/>
        <v/>
      </c>
      <c r="BT67" s="49" t="str">
        <f t="shared" si="23"/>
        <v/>
      </c>
      <c r="BU67" s="6"/>
      <c r="BV67" s="6"/>
      <c r="BW67" s="6"/>
      <c r="BX67" s="6"/>
      <c r="BY67" s="126">
        <f t="shared" si="24"/>
        <v>0</v>
      </c>
      <c r="BZ67" s="126">
        <f t="shared" si="25"/>
        <v>0</v>
      </c>
      <c r="CA67" s="126" t="str">
        <f t="shared" si="26"/>
        <v/>
      </c>
      <c r="CB67" s="54">
        <f t="shared" si="27"/>
        <v>0</v>
      </c>
      <c r="CC67" s="6"/>
      <c r="CZ67" s="16"/>
      <c r="DA67" s="16"/>
    </row>
    <row r="68" spans="1:105" s="15" customFormat="1" ht="18" customHeight="1" x14ac:dyDescent="0.15">
      <c r="A68" s="298" t="s">
        <v>117</v>
      </c>
      <c r="B68" s="299"/>
      <c r="C68" s="127">
        <f t="shared" si="28"/>
        <v>123</v>
      </c>
      <c r="D68" s="34">
        <v>26</v>
      </c>
      <c r="E68" s="56">
        <v>40</v>
      </c>
      <c r="F68" s="37">
        <v>12</v>
      </c>
      <c r="G68" s="37">
        <v>1</v>
      </c>
      <c r="H68" s="37">
        <v>1</v>
      </c>
      <c r="I68" s="37"/>
      <c r="J68" s="37">
        <v>2</v>
      </c>
      <c r="K68" s="37"/>
      <c r="L68" s="37">
        <v>7</v>
      </c>
      <c r="M68" s="37">
        <v>1</v>
      </c>
      <c r="N68" s="37">
        <v>3</v>
      </c>
      <c r="O68" s="37">
        <v>5</v>
      </c>
      <c r="P68" s="56">
        <v>3</v>
      </c>
      <c r="Q68" s="56">
        <v>9</v>
      </c>
      <c r="R68" s="37">
        <v>1</v>
      </c>
      <c r="S68" s="56">
        <v>3</v>
      </c>
      <c r="T68" s="35">
        <v>9</v>
      </c>
      <c r="U68" s="128">
        <v>75</v>
      </c>
      <c r="V68" s="128">
        <v>48</v>
      </c>
      <c r="W68" s="40">
        <v>123</v>
      </c>
      <c r="X68" s="60">
        <v>108</v>
      </c>
      <c r="Y68" s="123" t="str">
        <f t="shared" si="19"/>
        <v/>
      </c>
      <c r="Z68" s="124"/>
      <c r="AA68" s="6"/>
      <c r="AB68" s="6"/>
      <c r="AC68" s="6"/>
      <c r="AD68" s="2"/>
      <c r="AE68" s="2"/>
      <c r="AF68" s="3"/>
      <c r="AG68" s="3"/>
      <c r="AH68" s="2"/>
      <c r="AI68" s="125"/>
      <c r="AJ68" s="3"/>
      <c r="AK68" s="2"/>
      <c r="AL68" s="125"/>
      <c r="AM68" s="3"/>
      <c r="AN68" s="3"/>
      <c r="AO68" s="3"/>
      <c r="AP68" s="2"/>
      <c r="AQ68" s="3"/>
      <c r="AR68" s="3"/>
      <c r="AS68" s="3"/>
      <c r="AT68" s="3"/>
      <c r="AU68" s="6"/>
      <c r="BG68" s="6"/>
      <c r="BH68" s="6"/>
      <c r="BI68" s="6"/>
      <c r="BJ68" s="6"/>
      <c r="BK68" s="6"/>
      <c r="BL68" s="6"/>
      <c r="BM68" s="6"/>
      <c r="BN68" s="6"/>
      <c r="BO68" s="6"/>
      <c r="BP68" s="6"/>
      <c r="BQ68" s="49" t="str">
        <f t="shared" si="20"/>
        <v/>
      </c>
      <c r="BR68" s="49" t="str">
        <f t="shared" si="21"/>
        <v/>
      </c>
      <c r="BS68" s="49" t="str">
        <f t="shared" si="22"/>
        <v/>
      </c>
      <c r="BT68" s="49" t="str">
        <f t="shared" si="23"/>
        <v/>
      </c>
      <c r="BU68" s="6"/>
      <c r="BV68" s="6"/>
      <c r="BW68" s="6"/>
      <c r="BX68" s="6"/>
      <c r="BY68" s="126">
        <f t="shared" si="24"/>
        <v>0</v>
      </c>
      <c r="BZ68" s="126">
        <f t="shared" si="25"/>
        <v>0</v>
      </c>
      <c r="CA68" s="126">
        <f t="shared" si="26"/>
        <v>0</v>
      </c>
      <c r="CB68" s="54">
        <f t="shared" si="27"/>
        <v>0</v>
      </c>
      <c r="CC68" s="6"/>
      <c r="CZ68" s="16"/>
      <c r="DA68" s="16"/>
    </row>
    <row r="69" spans="1:105" s="15" customFormat="1" ht="12.75" customHeight="1" x14ac:dyDescent="0.15">
      <c r="A69" s="292" t="s">
        <v>118</v>
      </c>
      <c r="B69" s="293"/>
      <c r="C69" s="36">
        <f t="shared" si="28"/>
        <v>0</v>
      </c>
      <c r="D69" s="34"/>
      <c r="E69" s="56"/>
      <c r="F69" s="37"/>
      <c r="G69" s="37"/>
      <c r="H69" s="37"/>
      <c r="I69" s="37"/>
      <c r="J69" s="37"/>
      <c r="K69" s="37"/>
      <c r="L69" s="37"/>
      <c r="M69" s="37"/>
      <c r="N69" s="37"/>
      <c r="O69" s="37"/>
      <c r="P69" s="56"/>
      <c r="Q69" s="56"/>
      <c r="R69" s="37"/>
      <c r="S69" s="56"/>
      <c r="T69" s="35"/>
      <c r="U69" s="128"/>
      <c r="V69" s="128"/>
      <c r="W69" s="40"/>
      <c r="X69" s="60"/>
      <c r="Y69" s="123" t="str">
        <f t="shared" si="19"/>
        <v/>
      </c>
      <c r="Z69" s="124"/>
      <c r="AA69" s="6"/>
      <c r="AB69" s="6"/>
      <c r="AC69" s="6"/>
      <c r="AD69" s="2"/>
      <c r="AE69" s="2"/>
      <c r="AF69" s="3"/>
      <c r="AG69" s="3"/>
      <c r="AH69" s="2"/>
      <c r="AI69" s="125"/>
      <c r="AJ69" s="3"/>
      <c r="AK69" s="2"/>
      <c r="AL69" s="125"/>
      <c r="AM69" s="3"/>
      <c r="AN69" s="3"/>
      <c r="AO69" s="3"/>
      <c r="AP69" s="2"/>
      <c r="AQ69" s="3"/>
      <c r="AR69" s="3"/>
      <c r="AS69" s="3"/>
      <c r="AT69" s="3"/>
      <c r="AU69" s="6"/>
      <c r="BG69" s="6"/>
      <c r="BH69" s="6"/>
      <c r="BI69" s="6"/>
      <c r="BJ69" s="6"/>
      <c r="BK69" s="6"/>
      <c r="BL69" s="6"/>
      <c r="BM69" s="6"/>
      <c r="BN69" s="6"/>
      <c r="BO69" s="6"/>
      <c r="BP69" s="6"/>
      <c r="BQ69" s="49" t="str">
        <f t="shared" si="20"/>
        <v/>
      </c>
      <c r="BR69" s="49" t="str">
        <f t="shared" si="21"/>
        <v/>
      </c>
      <c r="BS69" s="49" t="str">
        <f t="shared" si="22"/>
        <v/>
      </c>
      <c r="BT69" s="49" t="str">
        <f t="shared" si="23"/>
        <v/>
      </c>
      <c r="BU69" s="6"/>
      <c r="BV69" s="6"/>
      <c r="BW69" s="6"/>
      <c r="BX69" s="6"/>
      <c r="BY69" s="126">
        <f t="shared" si="24"/>
        <v>0</v>
      </c>
      <c r="BZ69" s="126">
        <f t="shared" si="25"/>
        <v>0</v>
      </c>
      <c r="CA69" s="126" t="str">
        <f t="shared" si="26"/>
        <v/>
      </c>
      <c r="CB69" s="54">
        <f t="shared" si="27"/>
        <v>0</v>
      </c>
      <c r="CC69" s="6"/>
      <c r="CZ69" s="16"/>
      <c r="DA69" s="16"/>
    </row>
    <row r="70" spans="1:105" s="15" customFormat="1" ht="16.5" customHeight="1" x14ac:dyDescent="0.15">
      <c r="A70" s="284" t="s">
        <v>119</v>
      </c>
      <c r="B70" s="285"/>
      <c r="C70" s="36">
        <f t="shared" si="28"/>
        <v>0</v>
      </c>
      <c r="D70" s="34"/>
      <c r="E70" s="56"/>
      <c r="F70" s="37"/>
      <c r="G70" s="37"/>
      <c r="H70" s="37"/>
      <c r="I70" s="37"/>
      <c r="J70" s="37"/>
      <c r="K70" s="37"/>
      <c r="L70" s="37"/>
      <c r="M70" s="37"/>
      <c r="N70" s="37"/>
      <c r="O70" s="37"/>
      <c r="P70" s="56"/>
      <c r="Q70" s="56"/>
      <c r="R70" s="37"/>
      <c r="S70" s="56"/>
      <c r="T70" s="35"/>
      <c r="U70" s="128"/>
      <c r="V70" s="128"/>
      <c r="W70" s="40"/>
      <c r="X70" s="60"/>
      <c r="Y70" s="123" t="str">
        <f t="shared" si="19"/>
        <v/>
      </c>
      <c r="Z70" s="124"/>
      <c r="AA70" s="6"/>
      <c r="AB70" s="6"/>
      <c r="AC70" s="6"/>
      <c r="AD70" s="2"/>
      <c r="AE70" s="2"/>
      <c r="AF70" s="3"/>
      <c r="AG70" s="3"/>
      <c r="AH70" s="2"/>
      <c r="AI70" s="125"/>
      <c r="AJ70" s="3"/>
      <c r="AK70" s="2"/>
      <c r="AL70" s="125"/>
      <c r="AM70" s="3"/>
      <c r="AN70" s="3"/>
      <c r="AO70" s="3"/>
      <c r="AP70" s="2"/>
      <c r="AQ70" s="3"/>
      <c r="AR70" s="3"/>
      <c r="AS70" s="3"/>
      <c r="AT70" s="3"/>
      <c r="AU70" s="6"/>
      <c r="BG70" s="6"/>
      <c r="BH70" s="6"/>
      <c r="BI70" s="6"/>
      <c r="BJ70" s="6"/>
      <c r="BK70" s="6"/>
      <c r="BL70" s="6"/>
      <c r="BM70" s="6"/>
      <c r="BN70" s="6"/>
      <c r="BO70" s="6"/>
      <c r="BP70" s="6"/>
      <c r="BQ70" s="49" t="str">
        <f t="shared" si="20"/>
        <v/>
      </c>
      <c r="BR70" s="49" t="str">
        <f t="shared" si="21"/>
        <v/>
      </c>
      <c r="BS70" s="49" t="str">
        <f t="shared" si="22"/>
        <v/>
      </c>
      <c r="BT70" s="49" t="str">
        <f t="shared" si="23"/>
        <v/>
      </c>
      <c r="BU70" s="6"/>
      <c r="BV70" s="6"/>
      <c r="BW70" s="6"/>
      <c r="BX70" s="6"/>
      <c r="BY70" s="126">
        <f t="shared" si="24"/>
        <v>0</v>
      </c>
      <c r="BZ70" s="126">
        <f t="shared" si="25"/>
        <v>0</v>
      </c>
      <c r="CA70" s="126" t="str">
        <f t="shared" si="26"/>
        <v/>
      </c>
      <c r="CB70" s="54">
        <f t="shared" si="27"/>
        <v>0</v>
      </c>
      <c r="CC70" s="6"/>
      <c r="CZ70" s="16"/>
      <c r="DA70" s="16"/>
    </row>
    <row r="71" spans="1:105" s="15" customFormat="1" ht="16.5" customHeight="1" x14ac:dyDescent="0.15">
      <c r="A71" s="284" t="s">
        <v>120</v>
      </c>
      <c r="B71" s="285"/>
      <c r="C71" s="36">
        <f t="shared" si="28"/>
        <v>212</v>
      </c>
      <c r="D71" s="34"/>
      <c r="E71" s="56">
        <v>3</v>
      </c>
      <c r="F71" s="37">
        <v>1</v>
      </c>
      <c r="G71" s="37">
        <v>1</v>
      </c>
      <c r="H71" s="37"/>
      <c r="I71" s="37"/>
      <c r="J71" s="37">
        <v>1</v>
      </c>
      <c r="K71" s="37"/>
      <c r="L71" s="37">
        <v>1</v>
      </c>
      <c r="M71" s="37"/>
      <c r="N71" s="37">
        <v>3</v>
      </c>
      <c r="O71" s="37"/>
      <c r="P71" s="37"/>
      <c r="Q71" s="37">
        <v>55</v>
      </c>
      <c r="R71" s="37">
        <v>47</v>
      </c>
      <c r="S71" s="56">
        <v>49</v>
      </c>
      <c r="T71" s="35">
        <v>51</v>
      </c>
      <c r="U71" s="128">
        <v>82</v>
      </c>
      <c r="V71" s="128">
        <v>130</v>
      </c>
      <c r="W71" s="40">
        <v>212</v>
      </c>
      <c r="X71" s="60">
        <v>49</v>
      </c>
      <c r="Y71" s="123" t="str">
        <f t="shared" si="19"/>
        <v/>
      </c>
      <c r="Z71" s="124"/>
      <c r="AA71" s="6"/>
      <c r="AB71" s="6"/>
      <c r="AC71" s="6"/>
      <c r="AD71" s="2"/>
      <c r="AE71" s="2"/>
      <c r="AF71" s="3"/>
      <c r="AG71" s="3"/>
      <c r="AH71" s="2"/>
      <c r="AI71" s="125"/>
      <c r="AJ71" s="3"/>
      <c r="AK71" s="2"/>
      <c r="AL71" s="125"/>
      <c r="AM71" s="3"/>
      <c r="AN71" s="3"/>
      <c r="AO71" s="3"/>
      <c r="AP71" s="2"/>
      <c r="AQ71" s="3"/>
      <c r="AR71" s="3"/>
      <c r="AS71" s="3"/>
      <c r="AT71" s="3"/>
      <c r="AU71" s="6"/>
      <c r="BG71" s="6"/>
      <c r="BH71" s="6"/>
      <c r="BI71" s="6"/>
      <c r="BJ71" s="6"/>
      <c r="BK71" s="6"/>
      <c r="BL71" s="6"/>
      <c r="BM71" s="6"/>
      <c r="BN71" s="6"/>
      <c r="BO71" s="6"/>
      <c r="BP71" s="6"/>
      <c r="BQ71" s="49" t="str">
        <f t="shared" si="20"/>
        <v/>
      </c>
      <c r="BR71" s="49" t="str">
        <f t="shared" si="21"/>
        <v/>
      </c>
      <c r="BS71" s="49" t="str">
        <f t="shared" si="22"/>
        <v/>
      </c>
      <c r="BT71" s="49" t="str">
        <f t="shared" si="23"/>
        <v/>
      </c>
      <c r="BU71" s="6"/>
      <c r="BV71" s="6"/>
      <c r="BW71" s="6"/>
      <c r="BX71" s="6"/>
      <c r="BY71" s="126">
        <f t="shared" si="24"/>
        <v>0</v>
      </c>
      <c r="BZ71" s="126">
        <f t="shared" si="25"/>
        <v>0</v>
      </c>
      <c r="CA71" s="126">
        <f t="shared" si="26"/>
        <v>0</v>
      </c>
      <c r="CB71" s="54">
        <f t="shared" si="27"/>
        <v>0</v>
      </c>
      <c r="CC71" s="6"/>
      <c r="CZ71" s="16"/>
      <c r="DA71" s="16"/>
    </row>
    <row r="72" spans="1:105" s="15" customFormat="1" ht="17.25" customHeight="1" x14ac:dyDescent="0.15">
      <c r="A72" s="286" t="s">
        <v>121</v>
      </c>
      <c r="B72" s="287"/>
      <c r="C72" s="129">
        <f t="shared" si="28"/>
        <v>0</v>
      </c>
      <c r="D72" s="91"/>
      <c r="E72" s="130"/>
      <c r="F72" s="131"/>
      <c r="G72" s="131"/>
      <c r="H72" s="131"/>
      <c r="I72" s="131"/>
      <c r="J72" s="131"/>
      <c r="K72" s="131"/>
      <c r="L72" s="131"/>
      <c r="M72" s="131"/>
      <c r="N72" s="131"/>
      <c r="O72" s="131"/>
      <c r="P72" s="131"/>
      <c r="Q72" s="131"/>
      <c r="R72" s="131"/>
      <c r="S72" s="131"/>
      <c r="T72" s="92"/>
      <c r="U72" s="132"/>
      <c r="V72" s="132"/>
      <c r="W72" s="93"/>
      <c r="X72" s="133"/>
      <c r="Y72" s="123" t="str">
        <f t="shared" si="19"/>
        <v/>
      </c>
      <c r="Z72" s="124"/>
      <c r="AA72" s="6"/>
      <c r="AB72" s="6"/>
      <c r="AC72" s="6"/>
      <c r="AD72" s="2"/>
      <c r="AE72" s="2"/>
      <c r="AF72" s="3"/>
      <c r="AG72" s="3"/>
      <c r="AH72" s="2"/>
      <c r="AI72" s="125"/>
      <c r="AJ72" s="3"/>
      <c r="AK72" s="2"/>
      <c r="AL72" s="125"/>
      <c r="AM72" s="3"/>
      <c r="AN72" s="3"/>
      <c r="AO72" s="3"/>
      <c r="AP72" s="2"/>
      <c r="AQ72" s="3"/>
      <c r="AR72" s="3"/>
      <c r="AS72" s="3"/>
      <c r="AT72" s="3"/>
      <c r="AU72" s="6"/>
      <c r="BG72" s="6"/>
      <c r="BH72" s="6"/>
      <c r="BI72" s="6"/>
      <c r="BJ72" s="6"/>
      <c r="BK72" s="6"/>
      <c r="BL72" s="6"/>
      <c r="BM72" s="6"/>
      <c r="BN72" s="6"/>
      <c r="BO72" s="6"/>
      <c r="BP72" s="6"/>
      <c r="BQ72" s="49" t="str">
        <f t="shared" si="20"/>
        <v/>
      </c>
      <c r="BR72" s="49" t="str">
        <f t="shared" si="21"/>
        <v/>
      </c>
      <c r="BS72" s="49" t="str">
        <f t="shared" si="22"/>
        <v/>
      </c>
      <c r="BT72" s="49" t="str">
        <f t="shared" si="23"/>
        <v/>
      </c>
      <c r="BU72" s="6"/>
      <c r="BV72" s="6"/>
      <c r="BW72" s="6"/>
      <c r="BX72" s="6"/>
      <c r="BY72" s="126">
        <f t="shared" si="24"/>
        <v>0</v>
      </c>
      <c r="BZ72" s="126">
        <f t="shared" si="25"/>
        <v>0</v>
      </c>
      <c r="CA72" s="126" t="str">
        <f t="shared" si="26"/>
        <v/>
      </c>
      <c r="CB72" s="54">
        <f t="shared" si="27"/>
        <v>0</v>
      </c>
      <c r="CC72" s="6"/>
      <c r="CZ72" s="16"/>
      <c r="DA72" s="16"/>
    </row>
    <row r="73" spans="1:105" s="15" customFormat="1" ht="15" customHeight="1" x14ac:dyDescent="0.15">
      <c r="A73" s="288" t="s">
        <v>51</v>
      </c>
      <c r="B73" s="289"/>
      <c r="C73" s="134">
        <f t="shared" ref="C73:X73" si="29">SUM(C62:C72)</f>
        <v>2053</v>
      </c>
      <c r="D73" s="135">
        <f>SUM(D62:D72)</f>
        <v>127</v>
      </c>
      <c r="E73" s="136">
        <f t="shared" si="29"/>
        <v>108</v>
      </c>
      <c r="F73" s="102">
        <f t="shared" si="29"/>
        <v>66</v>
      </c>
      <c r="G73" s="102">
        <f t="shared" si="29"/>
        <v>103</v>
      </c>
      <c r="H73" s="102">
        <f t="shared" si="29"/>
        <v>114</v>
      </c>
      <c r="I73" s="102">
        <f t="shared" si="29"/>
        <v>162</v>
      </c>
      <c r="J73" s="102">
        <f t="shared" si="29"/>
        <v>129</v>
      </c>
      <c r="K73" s="102">
        <f t="shared" si="29"/>
        <v>121</v>
      </c>
      <c r="L73" s="102">
        <f t="shared" si="29"/>
        <v>95</v>
      </c>
      <c r="M73" s="102">
        <f t="shared" si="29"/>
        <v>71</v>
      </c>
      <c r="N73" s="102">
        <f t="shared" si="29"/>
        <v>86</v>
      </c>
      <c r="O73" s="102">
        <f t="shared" si="29"/>
        <v>84</v>
      </c>
      <c r="P73" s="102">
        <f t="shared" si="29"/>
        <v>123</v>
      </c>
      <c r="Q73" s="102">
        <f t="shared" si="29"/>
        <v>184</v>
      </c>
      <c r="R73" s="102">
        <f t="shared" si="29"/>
        <v>160</v>
      </c>
      <c r="S73" s="102">
        <f t="shared" si="29"/>
        <v>142</v>
      </c>
      <c r="T73" s="106">
        <f t="shared" si="29"/>
        <v>178</v>
      </c>
      <c r="U73" s="134">
        <f t="shared" si="29"/>
        <v>713</v>
      </c>
      <c r="V73" s="134">
        <f t="shared" si="29"/>
        <v>1340</v>
      </c>
      <c r="W73" s="137">
        <f t="shared" si="29"/>
        <v>2053</v>
      </c>
      <c r="X73" s="138">
        <f t="shared" si="29"/>
        <v>1683</v>
      </c>
      <c r="Y73" s="123" t="str">
        <f t="shared" si="19"/>
        <v/>
      </c>
      <c r="Z73" s="124"/>
      <c r="AA73" s="6"/>
      <c r="AB73" s="6"/>
      <c r="AC73" s="6"/>
      <c r="AD73" s="2"/>
      <c r="AE73" s="2"/>
      <c r="AF73" s="3"/>
      <c r="AG73" s="3"/>
      <c r="AH73" s="2"/>
      <c r="AI73" s="125"/>
      <c r="AJ73" s="3"/>
      <c r="AK73" s="2"/>
      <c r="AL73" s="125"/>
      <c r="AM73" s="3"/>
      <c r="AN73" s="3"/>
      <c r="AO73" s="3"/>
      <c r="AP73" s="2"/>
      <c r="AQ73" s="3"/>
      <c r="AR73" s="3"/>
      <c r="AS73" s="3"/>
      <c r="AT73" s="3"/>
      <c r="AU73" s="6"/>
      <c r="BG73" s="6"/>
      <c r="BH73" s="6"/>
      <c r="BI73" s="6"/>
      <c r="BJ73" s="6"/>
      <c r="BK73" s="6"/>
      <c r="BL73" s="6"/>
      <c r="BM73" s="6"/>
      <c r="BN73" s="6"/>
      <c r="BO73" s="6"/>
      <c r="BP73" s="6"/>
      <c r="BQ73" s="49" t="str">
        <f t="shared" si="20"/>
        <v/>
      </c>
      <c r="BR73" s="49" t="str">
        <f t="shared" si="21"/>
        <v/>
      </c>
      <c r="BS73" s="49" t="str">
        <f t="shared" si="22"/>
        <v/>
      </c>
      <c r="BT73" s="49" t="str">
        <f t="shared" si="23"/>
        <v/>
      </c>
      <c r="BU73" s="6"/>
      <c r="BV73" s="6"/>
      <c r="BW73" s="6"/>
      <c r="BX73" s="6"/>
      <c r="BY73" s="126">
        <f t="shared" si="24"/>
        <v>0</v>
      </c>
      <c r="BZ73" s="126">
        <f t="shared" si="25"/>
        <v>0</v>
      </c>
      <c r="CA73" s="126">
        <f t="shared" si="26"/>
        <v>0</v>
      </c>
      <c r="CB73" s="54">
        <f t="shared" si="27"/>
        <v>0</v>
      </c>
      <c r="CC73" s="6"/>
      <c r="CZ73" s="16"/>
      <c r="DA73" s="16"/>
    </row>
    <row r="74" spans="1:105" s="15" customFormat="1" ht="30" customHeight="1" x14ac:dyDescent="0.2">
      <c r="A74" s="139" t="s">
        <v>122</v>
      </c>
      <c r="B74" s="139"/>
      <c r="C74" s="139"/>
      <c r="D74" s="139"/>
      <c r="E74" s="139"/>
      <c r="F74" s="139"/>
      <c r="G74" s="140"/>
      <c r="H74" s="140"/>
      <c r="I74" s="140"/>
      <c r="J74" s="140"/>
      <c r="K74" s="71"/>
      <c r="L74" s="71"/>
      <c r="N74" s="6"/>
      <c r="O74" s="6"/>
      <c r="P74" s="6"/>
      <c r="Q74" s="6"/>
      <c r="R74" s="6"/>
      <c r="S74" s="6"/>
      <c r="T74" s="6"/>
      <c r="U74" s="6"/>
      <c r="V74" s="6"/>
      <c r="W74" s="6"/>
      <c r="X74" s="6"/>
      <c r="Y74" s="6"/>
      <c r="Z74" s="6"/>
      <c r="AA74" s="6"/>
      <c r="AB74" s="6"/>
      <c r="AC74" s="6"/>
      <c r="AD74" s="114"/>
      <c r="AE74" s="6"/>
      <c r="AF74" s="6"/>
      <c r="AG74" s="114"/>
      <c r="AH74" s="6"/>
      <c r="AI74" s="6"/>
      <c r="AJ74" s="114"/>
      <c r="AK74" s="6"/>
      <c r="AL74" s="6"/>
      <c r="AM74" s="114"/>
      <c r="AN74" s="114"/>
      <c r="AO74" s="114"/>
      <c r="AP74" s="6"/>
      <c r="AQ74" s="6"/>
      <c r="AR74" s="6"/>
      <c r="AS74" s="6"/>
      <c r="AT74" s="6"/>
      <c r="AU74" s="6"/>
      <c r="BG74" s="6"/>
      <c r="BH74" s="6"/>
      <c r="BI74" s="6"/>
      <c r="BJ74" s="6"/>
      <c r="BK74" s="6"/>
      <c r="BL74" s="6"/>
      <c r="BM74" s="6"/>
      <c r="BN74" s="6"/>
      <c r="BO74" s="6"/>
      <c r="BP74" s="6"/>
      <c r="BQ74" s="6"/>
      <c r="BR74" s="6"/>
      <c r="BS74" s="6"/>
      <c r="BT74" s="6"/>
      <c r="BU74" s="6"/>
      <c r="BV74" s="6"/>
      <c r="BW74" s="6"/>
      <c r="BX74" s="6"/>
      <c r="BY74" s="6"/>
      <c r="BZ74" s="6"/>
      <c r="CA74" s="6"/>
      <c r="CB74" s="6"/>
      <c r="CC74" s="6"/>
      <c r="CZ74" s="16"/>
      <c r="DA74" s="16"/>
    </row>
    <row r="75" spans="1:105" s="15" customFormat="1" ht="21" customHeight="1" x14ac:dyDescent="0.15">
      <c r="A75" s="290" t="s">
        <v>123</v>
      </c>
      <c r="B75" s="241" t="s">
        <v>104</v>
      </c>
      <c r="C75" s="258" t="s">
        <v>105</v>
      </c>
      <c r="D75" s="269" t="s">
        <v>106</v>
      </c>
      <c r="E75" s="270"/>
      <c r="F75" s="270"/>
      <c r="G75" s="270"/>
      <c r="H75" s="270"/>
      <c r="I75" s="270"/>
      <c r="J75" s="270"/>
      <c r="K75" s="270"/>
      <c r="L75" s="270"/>
      <c r="M75" s="270"/>
      <c r="N75" s="270"/>
      <c r="O75" s="270"/>
      <c r="P75" s="270"/>
      <c r="Q75" s="270"/>
      <c r="R75" s="270"/>
      <c r="S75" s="270"/>
      <c r="T75" s="271"/>
      <c r="U75" s="275" t="s">
        <v>27</v>
      </c>
      <c r="V75" s="275"/>
      <c r="W75" s="275" t="s">
        <v>107</v>
      </c>
      <c r="X75" s="6"/>
      <c r="Y75" s="6"/>
      <c r="Z75" s="114"/>
      <c r="AA75" s="6"/>
      <c r="AB75" s="6"/>
      <c r="AC75" s="6"/>
      <c r="AD75" s="6"/>
      <c r="AE75" s="6"/>
      <c r="AF75" s="6"/>
      <c r="AG75" s="6"/>
      <c r="AH75" s="3"/>
      <c r="AI75" s="3"/>
      <c r="AJ75" s="3"/>
      <c r="AK75" s="3"/>
      <c r="AL75" s="3"/>
      <c r="AM75" s="3"/>
      <c r="AN75" s="3"/>
      <c r="AO75" s="3"/>
      <c r="AP75" s="3"/>
      <c r="AQ75" s="3"/>
      <c r="AR75" s="6"/>
      <c r="AS75" s="6"/>
      <c r="AT75" s="6"/>
      <c r="BF75" s="6"/>
      <c r="BG75" s="6"/>
      <c r="BH75" s="6"/>
      <c r="BI75" s="6"/>
      <c r="BJ75" s="6"/>
      <c r="BK75" s="6"/>
      <c r="BL75" s="6"/>
      <c r="BM75" s="6"/>
      <c r="BN75" s="6"/>
      <c r="BO75" s="6"/>
      <c r="BP75" s="6"/>
      <c r="BQ75" s="6"/>
      <c r="BR75" s="6"/>
      <c r="BS75" s="6"/>
      <c r="BT75" s="6"/>
      <c r="BU75" s="6"/>
      <c r="BV75" s="6"/>
      <c r="BW75" s="6"/>
      <c r="BX75" s="6"/>
      <c r="BY75" s="6"/>
      <c r="BZ75" s="6"/>
      <c r="CA75" s="6"/>
      <c r="CB75" s="6"/>
      <c r="CY75" s="16"/>
      <c r="CZ75" s="16"/>
    </row>
    <row r="76" spans="1:105" s="15" customFormat="1" ht="22.5" customHeight="1" x14ac:dyDescent="0.15">
      <c r="A76" s="291"/>
      <c r="B76" s="243"/>
      <c r="C76" s="260"/>
      <c r="D76" s="17" t="s">
        <v>31</v>
      </c>
      <c r="E76" s="117" t="s">
        <v>32</v>
      </c>
      <c r="F76" s="19" t="s">
        <v>33</v>
      </c>
      <c r="G76" s="19" t="s">
        <v>34</v>
      </c>
      <c r="H76" s="19" t="s">
        <v>35</v>
      </c>
      <c r="I76" s="20" t="s">
        <v>36</v>
      </c>
      <c r="J76" s="20" t="s">
        <v>37</v>
      </c>
      <c r="K76" s="20" t="s">
        <v>38</v>
      </c>
      <c r="L76" s="20" t="s">
        <v>39</v>
      </c>
      <c r="M76" s="20" t="s">
        <v>40</v>
      </c>
      <c r="N76" s="20" t="s">
        <v>41</v>
      </c>
      <c r="O76" s="20" t="s">
        <v>42</v>
      </c>
      <c r="P76" s="20" t="s">
        <v>43</v>
      </c>
      <c r="Q76" s="20" t="s">
        <v>44</v>
      </c>
      <c r="R76" s="20" t="s">
        <v>45</v>
      </c>
      <c r="S76" s="20" t="s">
        <v>46</v>
      </c>
      <c r="T76" s="21" t="s">
        <v>47</v>
      </c>
      <c r="U76" s="220" t="s">
        <v>109</v>
      </c>
      <c r="V76" s="220" t="s">
        <v>50</v>
      </c>
      <c r="W76" s="275"/>
      <c r="X76" s="6"/>
      <c r="Y76" s="6"/>
      <c r="Z76" s="114"/>
      <c r="AA76" s="6"/>
      <c r="AB76" s="6"/>
      <c r="AC76" s="6"/>
      <c r="AD76" s="6"/>
      <c r="AE76" s="6"/>
      <c r="AF76" s="6"/>
      <c r="AG76" s="6"/>
      <c r="AH76" s="3"/>
      <c r="AI76" s="3"/>
      <c r="AJ76" s="3"/>
      <c r="AK76" s="3"/>
      <c r="AL76" s="3"/>
      <c r="AM76" s="3"/>
      <c r="AN76" s="3"/>
      <c r="AO76" s="3"/>
      <c r="AP76" s="3"/>
      <c r="AQ76" s="3"/>
      <c r="AR76" s="6"/>
      <c r="AS76" s="6"/>
      <c r="AT76" s="6"/>
      <c r="BF76" s="6"/>
      <c r="BG76" s="6"/>
      <c r="BH76" s="6"/>
      <c r="BI76" s="6"/>
      <c r="BJ76" s="6"/>
      <c r="BK76" s="6"/>
      <c r="BL76" s="6"/>
      <c r="BM76" s="6"/>
      <c r="BN76" s="6"/>
      <c r="BO76" s="6"/>
      <c r="BP76" s="6"/>
      <c r="BQ76" s="6"/>
      <c r="BR76" s="6"/>
      <c r="BS76" s="6"/>
      <c r="BT76" s="6"/>
      <c r="BU76" s="6"/>
      <c r="BV76" s="6"/>
      <c r="BW76" s="6"/>
      <c r="BX76" s="6"/>
      <c r="BY76" s="6"/>
      <c r="BZ76" s="6"/>
      <c r="CA76" s="6"/>
      <c r="CB76" s="6"/>
      <c r="CY76" s="16"/>
      <c r="CZ76" s="16"/>
    </row>
    <row r="77" spans="1:105" s="15" customFormat="1" ht="18.75" customHeight="1" x14ac:dyDescent="0.15">
      <c r="A77" s="276" t="s">
        <v>124</v>
      </c>
      <c r="B77" s="141" t="s">
        <v>110</v>
      </c>
      <c r="C77" s="119">
        <f>SUM(D77:T77)</f>
        <v>0</v>
      </c>
      <c r="D77" s="30"/>
      <c r="E77" s="31"/>
      <c r="F77" s="32"/>
      <c r="G77" s="32"/>
      <c r="H77" s="32"/>
      <c r="I77" s="32"/>
      <c r="J77" s="32"/>
      <c r="K77" s="32"/>
      <c r="L77" s="32"/>
      <c r="M77" s="32"/>
      <c r="N77" s="32"/>
      <c r="O77" s="32"/>
      <c r="P77" s="32"/>
      <c r="Q77" s="32"/>
      <c r="R77" s="32"/>
      <c r="S77" s="32"/>
      <c r="T77" s="41"/>
      <c r="U77" s="120"/>
      <c r="V77" s="120"/>
      <c r="W77" s="120"/>
      <c r="X77" s="142" t="str">
        <f>+BP77&amp;BQ77&amp;BR77&amp;BS77</f>
        <v/>
      </c>
      <c r="Y77" s="6"/>
      <c r="Z77" s="114"/>
      <c r="AA77" s="6"/>
      <c r="AB77" s="6"/>
      <c r="AC77" s="6"/>
      <c r="AD77" s="6"/>
      <c r="AE77" s="6"/>
      <c r="AF77" s="6"/>
      <c r="AG77" s="6"/>
      <c r="AH77" s="3"/>
      <c r="AI77" s="3"/>
      <c r="AJ77" s="3"/>
      <c r="AK77" s="3"/>
      <c r="AL77" s="3"/>
      <c r="AM77" s="3"/>
      <c r="AN77" s="3"/>
      <c r="AO77" s="3"/>
      <c r="AP77" s="3"/>
      <c r="AQ77" s="3"/>
      <c r="AR77" s="6"/>
      <c r="AS77" s="6"/>
      <c r="AT77" s="6"/>
      <c r="BF77" s="6"/>
      <c r="BG77" s="6"/>
      <c r="BH77" s="6"/>
      <c r="BI77" s="6"/>
      <c r="BJ77" s="6"/>
      <c r="BK77" s="6"/>
      <c r="BL77" s="6"/>
      <c r="BM77" s="6"/>
      <c r="BN77" s="6"/>
      <c r="BO77" s="6"/>
      <c r="BP77" s="49" t="str">
        <f>IF($C77&lt;&gt;($U77+$V77)," El número atenciones según sexo NO puede ser diferente al Total.","")</f>
        <v/>
      </c>
      <c r="BQ77" s="49" t="str">
        <f>IF($C77=0,"",IF(($W77)="",IF($C77="",""," No olvide escribir la columna Beneficiarios."),""))</f>
        <v/>
      </c>
      <c r="BR77" s="49" t="str">
        <f>IF($C77&lt;($W77)," El número de Beneficiarios NO puede ser mayor que el Total.","")</f>
        <v/>
      </c>
      <c r="BS77" s="49" t="str">
        <f>IF(C77+C79+C82+C84+C86&lt;=C62,"","Las consultas por enfermera NO pueden ser mayor que el Total de consultas de sección B.")</f>
        <v/>
      </c>
      <c r="BT77" s="6"/>
      <c r="BU77" s="6"/>
      <c r="BV77" s="6"/>
      <c r="BW77" s="6"/>
      <c r="BX77" s="126">
        <f>IF($C77&lt;&gt;($U77+$V77),1,0)</f>
        <v>0</v>
      </c>
      <c r="BY77" s="126">
        <f>IF($C77&lt;($W77),1,0)</f>
        <v>0</v>
      </c>
      <c r="BZ77" s="126" t="str">
        <f>IF($C77=0,"",IF(($W77)="",IF($C77="","",1),0))</f>
        <v/>
      </c>
      <c r="CA77" s="126">
        <f>IF(C77+C79+C82+C84+C86&lt;=C62,0,1)</f>
        <v>0</v>
      </c>
      <c r="CB77" s="6"/>
      <c r="CY77" s="16"/>
      <c r="CZ77" s="16"/>
    </row>
    <row r="78" spans="1:105" s="15" customFormat="1" ht="21.75" customHeight="1" x14ac:dyDescent="0.15">
      <c r="A78" s="277"/>
      <c r="B78" s="143" t="s">
        <v>111</v>
      </c>
      <c r="C78" s="129">
        <f t="shared" ref="C78:C85" si="30">SUM(D78:T78)</f>
        <v>20</v>
      </c>
      <c r="D78" s="91"/>
      <c r="E78" s="130">
        <v>3</v>
      </c>
      <c r="F78" s="131"/>
      <c r="G78" s="131">
        <v>2</v>
      </c>
      <c r="H78" s="131">
        <v>3</v>
      </c>
      <c r="I78" s="131">
        <v>3</v>
      </c>
      <c r="J78" s="131">
        <v>4</v>
      </c>
      <c r="K78" s="131">
        <v>1</v>
      </c>
      <c r="L78" s="131">
        <v>1</v>
      </c>
      <c r="M78" s="131">
        <v>2</v>
      </c>
      <c r="N78" s="131">
        <v>1</v>
      </c>
      <c r="O78" s="131"/>
      <c r="P78" s="131"/>
      <c r="Q78" s="131"/>
      <c r="R78" s="131"/>
      <c r="S78" s="131"/>
      <c r="T78" s="92"/>
      <c r="U78" s="132">
        <v>4</v>
      </c>
      <c r="V78" s="132">
        <v>16</v>
      </c>
      <c r="W78" s="132">
        <v>20</v>
      </c>
      <c r="X78" s="142" t="str">
        <f t="shared" ref="X78:X87" si="31">+BP78&amp;BQ78&amp;BR78&amp;BS78</f>
        <v/>
      </c>
      <c r="Y78" s="6"/>
      <c r="Z78" s="114"/>
      <c r="AA78" s="6"/>
      <c r="AB78" s="6"/>
      <c r="AC78" s="6"/>
      <c r="AD78" s="6"/>
      <c r="AE78" s="6"/>
      <c r="AF78" s="6"/>
      <c r="AG78" s="6"/>
      <c r="AH78" s="3"/>
      <c r="AI78" s="3"/>
      <c r="AJ78" s="3"/>
      <c r="AK78" s="3"/>
      <c r="AL78" s="3"/>
      <c r="AM78" s="3"/>
      <c r="AN78" s="3"/>
      <c r="AO78" s="3"/>
      <c r="AP78" s="3"/>
      <c r="AQ78" s="3"/>
      <c r="AR78" s="6"/>
      <c r="AS78" s="6"/>
      <c r="AT78" s="6"/>
      <c r="BF78" s="6"/>
      <c r="BG78" s="6"/>
      <c r="BH78" s="6"/>
      <c r="BI78" s="6"/>
      <c r="BJ78" s="6"/>
      <c r="BK78" s="6"/>
      <c r="BL78" s="6"/>
      <c r="BM78" s="6"/>
      <c r="BN78" s="6"/>
      <c r="BO78" s="6"/>
      <c r="BP78" s="49" t="str">
        <f t="shared" ref="BP78:BP87" si="32">IF($C78&lt;&gt;($U78+$V78)," El número atenciones según sexo NO puede ser diferente al Total.","")</f>
        <v/>
      </c>
      <c r="BQ78" s="49" t="str">
        <f t="shared" ref="BQ78:BQ87" si="33">IF($C78=0,"",IF(($W78)="",IF($C78="",""," No olvide escribir la columna Beneficiarios."),""))</f>
        <v/>
      </c>
      <c r="BR78" s="49" t="str">
        <f t="shared" ref="BR78:BR87" si="34">IF($C78&lt;($W78)," El número de Beneficiarios NO puede ser mayor que el Total.","")</f>
        <v/>
      </c>
      <c r="BS78" s="49" t="str">
        <f>IF(C78+C80+C83+C85+C87&lt;=C63+C64+C65,"","Las consultas por matrona NO pueden ser mayor que el Total de consultas de sección B.")</f>
        <v/>
      </c>
      <c r="BT78" s="6"/>
      <c r="BU78" s="6"/>
      <c r="BV78" s="6"/>
      <c r="BW78" s="6"/>
      <c r="BX78" s="126">
        <f t="shared" ref="BX78:BX87" si="35">IF($C78&lt;&gt;($U78+$V78),1,0)</f>
        <v>0</v>
      </c>
      <c r="BY78" s="126">
        <f t="shared" ref="BY78:BY87" si="36">IF($C78&lt;($W78),1,0)</f>
        <v>0</v>
      </c>
      <c r="BZ78" s="126">
        <f t="shared" ref="BZ78:BZ87" si="37">IF($C78=0,"",IF(($W78)="",IF($C78="","",1),0))</f>
        <v>0</v>
      </c>
      <c r="CA78" s="126">
        <f>IF(C78+C80+C83+C85+C87&lt;=C63+C64+C65,0,1)</f>
        <v>0</v>
      </c>
      <c r="CB78" s="6"/>
      <c r="CY78" s="16"/>
      <c r="CZ78" s="16"/>
    </row>
    <row r="79" spans="1:105" s="15" customFormat="1" ht="18" customHeight="1" x14ac:dyDescent="0.15">
      <c r="A79" s="278" t="s">
        <v>125</v>
      </c>
      <c r="B79" s="141" t="s">
        <v>110</v>
      </c>
      <c r="C79" s="119">
        <f t="shared" si="30"/>
        <v>0</v>
      </c>
      <c r="D79" s="30"/>
      <c r="E79" s="31"/>
      <c r="F79" s="32"/>
      <c r="G79" s="32"/>
      <c r="H79" s="32"/>
      <c r="I79" s="32"/>
      <c r="J79" s="32"/>
      <c r="K79" s="32"/>
      <c r="L79" s="32"/>
      <c r="M79" s="32"/>
      <c r="N79" s="32"/>
      <c r="O79" s="32"/>
      <c r="P79" s="32"/>
      <c r="Q79" s="32"/>
      <c r="R79" s="32"/>
      <c r="S79" s="32"/>
      <c r="T79" s="41"/>
      <c r="U79" s="120"/>
      <c r="V79" s="120"/>
      <c r="W79" s="120"/>
      <c r="X79" s="142" t="str">
        <f t="shared" si="31"/>
        <v/>
      </c>
      <c r="Y79" s="6"/>
      <c r="Z79" s="114"/>
      <c r="AA79" s="6"/>
      <c r="AB79" s="6"/>
      <c r="AC79" s="6"/>
      <c r="AD79" s="6"/>
      <c r="AE79" s="6"/>
      <c r="AF79" s="6"/>
      <c r="AG79" s="6"/>
      <c r="AH79" s="3"/>
      <c r="AI79" s="3"/>
      <c r="AJ79" s="3"/>
      <c r="AK79" s="3"/>
      <c r="AL79" s="3"/>
      <c r="AM79" s="3"/>
      <c r="AN79" s="3"/>
      <c r="AO79" s="3"/>
      <c r="AP79" s="3"/>
      <c r="AQ79" s="3"/>
      <c r="AR79" s="6"/>
      <c r="AS79" s="6"/>
      <c r="AT79" s="6"/>
      <c r="BF79" s="6"/>
      <c r="BG79" s="6"/>
      <c r="BH79" s="6"/>
      <c r="BI79" s="6"/>
      <c r="BJ79" s="6"/>
      <c r="BK79" s="6"/>
      <c r="BL79" s="6"/>
      <c r="BM79" s="6"/>
      <c r="BN79" s="6"/>
      <c r="BO79" s="6"/>
      <c r="BP79" s="49" t="str">
        <f t="shared" si="32"/>
        <v/>
      </c>
      <c r="BQ79" s="49" t="str">
        <f t="shared" si="33"/>
        <v/>
      </c>
      <c r="BR79" s="49" t="str">
        <f t="shared" si="34"/>
        <v/>
      </c>
      <c r="BS79" s="49" t="str">
        <f>IF(C81&lt;=C67,"","Las consultas por psicológo NO pueden ser mayor que el Total de consultas de sección B.")</f>
        <v/>
      </c>
      <c r="BT79" s="6"/>
      <c r="BU79" s="6"/>
      <c r="BV79" s="6"/>
      <c r="BW79" s="6"/>
      <c r="BX79" s="126">
        <f t="shared" si="35"/>
        <v>0</v>
      </c>
      <c r="BY79" s="126">
        <f t="shared" si="36"/>
        <v>0</v>
      </c>
      <c r="BZ79" s="126" t="str">
        <f t="shared" si="37"/>
        <v/>
      </c>
      <c r="CA79" s="126">
        <f>IF(C81&lt;=C67,0,1)</f>
        <v>0</v>
      </c>
      <c r="CB79" s="6"/>
      <c r="CY79" s="16"/>
      <c r="CZ79" s="16"/>
    </row>
    <row r="80" spans="1:105" s="15" customFormat="1" ht="18" customHeight="1" x14ac:dyDescent="0.15">
      <c r="A80" s="279"/>
      <c r="B80" s="144" t="s">
        <v>111</v>
      </c>
      <c r="C80" s="127">
        <f t="shared" si="30"/>
        <v>0</v>
      </c>
      <c r="D80" s="34"/>
      <c r="E80" s="56"/>
      <c r="F80" s="37"/>
      <c r="G80" s="37"/>
      <c r="H80" s="37"/>
      <c r="I80" s="37"/>
      <c r="J80" s="37"/>
      <c r="K80" s="37"/>
      <c r="L80" s="37"/>
      <c r="M80" s="37"/>
      <c r="N80" s="37"/>
      <c r="O80" s="37"/>
      <c r="P80" s="37"/>
      <c r="Q80" s="37"/>
      <c r="R80" s="37"/>
      <c r="S80" s="37"/>
      <c r="T80" s="35"/>
      <c r="U80" s="128"/>
      <c r="V80" s="128"/>
      <c r="W80" s="128"/>
      <c r="X80" s="142" t="str">
        <f t="shared" si="31"/>
        <v/>
      </c>
      <c r="Y80" s="6"/>
      <c r="Z80" s="114"/>
      <c r="AA80" s="6"/>
      <c r="AB80" s="6"/>
      <c r="AC80" s="6"/>
      <c r="AD80" s="6"/>
      <c r="AE80" s="6"/>
      <c r="AF80" s="6"/>
      <c r="AG80" s="6"/>
      <c r="AH80" s="3"/>
      <c r="AI80" s="3"/>
      <c r="AJ80" s="3"/>
      <c r="AK80" s="3"/>
      <c r="AL80" s="3"/>
      <c r="AM80" s="3"/>
      <c r="AN80" s="3"/>
      <c r="AO80" s="3"/>
      <c r="AP80" s="3"/>
      <c r="AQ80" s="3"/>
      <c r="AR80" s="6"/>
      <c r="AS80" s="6"/>
      <c r="AT80" s="6"/>
      <c r="BF80" s="6"/>
      <c r="BG80" s="6"/>
      <c r="BH80" s="6"/>
      <c r="BI80" s="6"/>
      <c r="BJ80" s="6"/>
      <c r="BK80" s="6"/>
      <c r="BL80" s="6"/>
      <c r="BM80" s="6"/>
      <c r="BN80" s="6"/>
      <c r="BO80" s="6"/>
      <c r="BP80" s="49" t="str">
        <f t="shared" si="32"/>
        <v/>
      </c>
      <c r="BQ80" s="49" t="str">
        <f t="shared" si="33"/>
        <v/>
      </c>
      <c r="BR80" s="49" t="str">
        <f t="shared" si="34"/>
        <v/>
      </c>
      <c r="BS80" s="49"/>
      <c r="BT80" s="6"/>
      <c r="BU80" s="6"/>
      <c r="BV80" s="6"/>
      <c r="BW80" s="6"/>
      <c r="BX80" s="126">
        <f t="shared" si="35"/>
        <v>0</v>
      </c>
      <c r="BY80" s="126">
        <f t="shared" si="36"/>
        <v>0</v>
      </c>
      <c r="BZ80" s="126" t="str">
        <f t="shared" si="37"/>
        <v/>
      </c>
      <c r="CA80" s="126"/>
      <c r="CB80" s="6"/>
      <c r="CY80" s="16"/>
      <c r="CZ80" s="16"/>
    </row>
    <row r="81" spans="1:105" s="15" customFormat="1" ht="18" customHeight="1" x14ac:dyDescent="0.15">
      <c r="A81" s="280"/>
      <c r="B81" s="143" t="s">
        <v>126</v>
      </c>
      <c r="C81" s="129">
        <f t="shared" si="30"/>
        <v>0</v>
      </c>
      <c r="D81" s="91"/>
      <c r="E81" s="130"/>
      <c r="F81" s="131"/>
      <c r="G81" s="131"/>
      <c r="H81" s="131"/>
      <c r="I81" s="131"/>
      <c r="J81" s="131"/>
      <c r="K81" s="131"/>
      <c r="L81" s="131"/>
      <c r="M81" s="131"/>
      <c r="N81" s="131"/>
      <c r="O81" s="131"/>
      <c r="P81" s="131"/>
      <c r="Q81" s="131"/>
      <c r="R81" s="131"/>
      <c r="S81" s="131"/>
      <c r="T81" s="92"/>
      <c r="U81" s="132"/>
      <c r="V81" s="132"/>
      <c r="W81" s="132"/>
      <c r="X81" s="142" t="str">
        <f t="shared" si="31"/>
        <v/>
      </c>
      <c r="Y81" s="6"/>
      <c r="Z81" s="114"/>
      <c r="AA81" s="6"/>
      <c r="AB81" s="6"/>
      <c r="AC81" s="6"/>
      <c r="AD81" s="6"/>
      <c r="AE81" s="6"/>
      <c r="AF81" s="6"/>
      <c r="AG81" s="6"/>
      <c r="AH81" s="3"/>
      <c r="AI81" s="3"/>
      <c r="AJ81" s="3"/>
      <c r="AK81" s="3"/>
      <c r="AL81" s="3"/>
      <c r="AM81" s="3"/>
      <c r="AN81" s="3"/>
      <c r="AO81" s="3"/>
      <c r="AP81" s="3"/>
      <c r="AQ81" s="3"/>
      <c r="AR81" s="6"/>
      <c r="AS81" s="6"/>
      <c r="AT81" s="6"/>
      <c r="BF81" s="6"/>
      <c r="BG81" s="6"/>
      <c r="BH81" s="6"/>
      <c r="BI81" s="6"/>
      <c r="BJ81" s="6"/>
      <c r="BK81" s="6"/>
      <c r="BL81" s="6"/>
      <c r="BM81" s="6"/>
      <c r="BN81" s="6"/>
      <c r="BO81" s="6"/>
      <c r="BP81" s="49" t="str">
        <f t="shared" si="32"/>
        <v/>
      </c>
      <c r="BQ81" s="49" t="str">
        <f t="shared" si="33"/>
        <v/>
      </c>
      <c r="BR81" s="49" t="str">
        <f t="shared" si="34"/>
        <v/>
      </c>
      <c r="BS81" s="49"/>
      <c r="BT81" s="6"/>
      <c r="BU81" s="6"/>
      <c r="BV81" s="6"/>
      <c r="BW81" s="6"/>
      <c r="BX81" s="126">
        <f t="shared" si="35"/>
        <v>0</v>
      </c>
      <c r="BY81" s="126">
        <f t="shared" si="36"/>
        <v>0</v>
      </c>
      <c r="BZ81" s="126" t="str">
        <f t="shared" si="37"/>
        <v/>
      </c>
      <c r="CA81" s="126"/>
      <c r="CB81" s="6"/>
      <c r="CY81" s="16"/>
      <c r="CZ81" s="16"/>
    </row>
    <row r="82" spans="1:105" s="15" customFormat="1" ht="18" customHeight="1" x14ac:dyDescent="0.15">
      <c r="A82" s="259" t="s">
        <v>127</v>
      </c>
      <c r="B82" s="141" t="s">
        <v>110</v>
      </c>
      <c r="C82" s="119">
        <f t="shared" si="30"/>
        <v>0</v>
      </c>
      <c r="D82" s="30"/>
      <c r="E82" s="31"/>
      <c r="F82" s="32"/>
      <c r="G82" s="32"/>
      <c r="H82" s="32"/>
      <c r="I82" s="32"/>
      <c r="J82" s="32"/>
      <c r="K82" s="32"/>
      <c r="L82" s="31"/>
      <c r="M82" s="32"/>
      <c r="N82" s="32"/>
      <c r="O82" s="32"/>
      <c r="P82" s="32"/>
      <c r="Q82" s="32"/>
      <c r="R82" s="32"/>
      <c r="S82" s="32"/>
      <c r="T82" s="41"/>
      <c r="U82" s="120"/>
      <c r="V82" s="120"/>
      <c r="W82" s="120"/>
      <c r="X82" s="142" t="str">
        <f t="shared" si="31"/>
        <v/>
      </c>
      <c r="Y82" s="6"/>
      <c r="Z82" s="114"/>
      <c r="AA82" s="6"/>
      <c r="AB82" s="6"/>
      <c r="AC82" s="6"/>
      <c r="AD82" s="6"/>
      <c r="AE82" s="6"/>
      <c r="AF82" s="6"/>
      <c r="AG82" s="6"/>
      <c r="AH82" s="3"/>
      <c r="AI82" s="3"/>
      <c r="AJ82" s="3"/>
      <c r="AK82" s="3"/>
      <c r="AL82" s="3"/>
      <c r="AM82" s="3"/>
      <c r="AN82" s="3"/>
      <c r="AO82" s="3"/>
      <c r="AP82" s="3"/>
      <c r="AQ82" s="3"/>
      <c r="AR82" s="6"/>
      <c r="AS82" s="6"/>
      <c r="AT82" s="6"/>
      <c r="BF82" s="6"/>
      <c r="BG82" s="6"/>
      <c r="BH82" s="6"/>
      <c r="BI82" s="6"/>
      <c r="BJ82" s="6"/>
      <c r="BK82" s="6"/>
      <c r="BL82" s="6"/>
      <c r="BM82" s="6"/>
      <c r="BN82" s="6"/>
      <c r="BO82" s="6"/>
      <c r="BP82" s="49" t="str">
        <f t="shared" si="32"/>
        <v/>
      </c>
      <c r="BQ82" s="49" t="str">
        <f t="shared" si="33"/>
        <v/>
      </c>
      <c r="BR82" s="49" t="str">
        <f t="shared" si="34"/>
        <v/>
      </c>
      <c r="BS82" s="49"/>
      <c r="BT82" s="6"/>
      <c r="BU82" s="6"/>
      <c r="BV82" s="6"/>
      <c r="BW82" s="6"/>
      <c r="BX82" s="126">
        <f t="shared" si="35"/>
        <v>0</v>
      </c>
      <c r="BY82" s="126">
        <f t="shared" si="36"/>
        <v>0</v>
      </c>
      <c r="BZ82" s="126" t="str">
        <f t="shared" si="37"/>
        <v/>
      </c>
      <c r="CA82" s="126"/>
      <c r="CB82" s="6"/>
      <c r="CY82" s="16"/>
      <c r="CZ82" s="16"/>
    </row>
    <row r="83" spans="1:105" s="15" customFormat="1" ht="18" customHeight="1" x14ac:dyDescent="0.15">
      <c r="A83" s="281"/>
      <c r="B83" s="144" t="s">
        <v>111</v>
      </c>
      <c r="C83" s="127">
        <f t="shared" si="30"/>
        <v>0</v>
      </c>
      <c r="D83" s="91"/>
      <c r="E83" s="130"/>
      <c r="F83" s="131"/>
      <c r="G83" s="131"/>
      <c r="H83" s="131"/>
      <c r="I83" s="131"/>
      <c r="J83" s="131"/>
      <c r="K83" s="131"/>
      <c r="L83" s="131"/>
      <c r="M83" s="131"/>
      <c r="N83" s="131"/>
      <c r="O83" s="131"/>
      <c r="P83" s="131"/>
      <c r="Q83" s="131"/>
      <c r="R83" s="131"/>
      <c r="S83" s="131"/>
      <c r="T83" s="92"/>
      <c r="U83" s="132"/>
      <c r="V83" s="132"/>
      <c r="W83" s="132"/>
      <c r="X83" s="142" t="str">
        <f t="shared" si="31"/>
        <v/>
      </c>
      <c r="Y83" s="6"/>
      <c r="Z83" s="114"/>
      <c r="AA83" s="6"/>
      <c r="AB83" s="6"/>
      <c r="AC83" s="6"/>
      <c r="AD83" s="6"/>
      <c r="AE83" s="6"/>
      <c r="AF83" s="6"/>
      <c r="AG83" s="6"/>
      <c r="AH83" s="3"/>
      <c r="AI83" s="3"/>
      <c r="AJ83" s="3"/>
      <c r="AK83" s="3"/>
      <c r="AL83" s="3"/>
      <c r="AM83" s="3"/>
      <c r="AN83" s="3"/>
      <c r="AO83" s="3"/>
      <c r="AP83" s="3"/>
      <c r="AQ83" s="3"/>
      <c r="AR83" s="6"/>
      <c r="AS83" s="6"/>
      <c r="AT83" s="6"/>
      <c r="BF83" s="6"/>
      <c r="BG83" s="6"/>
      <c r="BH83" s="6"/>
      <c r="BI83" s="6"/>
      <c r="BJ83" s="6"/>
      <c r="BK83" s="6"/>
      <c r="BL83" s="6"/>
      <c r="BM83" s="6"/>
      <c r="BN83" s="6"/>
      <c r="BO83" s="6"/>
      <c r="BP83" s="49" t="str">
        <f t="shared" si="32"/>
        <v/>
      </c>
      <c r="BQ83" s="49" t="str">
        <f t="shared" si="33"/>
        <v/>
      </c>
      <c r="BR83" s="49" t="str">
        <f t="shared" si="34"/>
        <v/>
      </c>
      <c r="BS83" s="49"/>
      <c r="BT83" s="6"/>
      <c r="BU83" s="6"/>
      <c r="BV83" s="6"/>
      <c r="BW83" s="6"/>
      <c r="BX83" s="126">
        <f t="shared" si="35"/>
        <v>0</v>
      </c>
      <c r="BY83" s="126">
        <f t="shared" si="36"/>
        <v>0</v>
      </c>
      <c r="BZ83" s="126" t="str">
        <f t="shared" si="37"/>
        <v/>
      </c>
      <c r="CA83" s="126"/>
      <c r="CB83" s="6"/>
      <c r="CY83" s="16"/>
      <c r="CZ83" s="16"/>
    </row>
    <row r="84" spans="1:105" s="15" customFormat="1" ht="18" customHeight="1" x14ac:dyDescent="0.15">
      <c r="A84" s="259" t="s">
        <v>128</v>
      </c>
      <c r="B84" s="141" t="s">
        <v>110</v>
      </c>
      <c r="C84" s="119">
        <f t="shared" si="30"/>
        <v>0</v>
      </c>
      <c r="D84" s="30"/>
      <c r="E84" s="31"/>
      <c r="F84" s="32"/>
      <c r="G84" s="32"/>
      <c r="H84" s="32"/>
      <c r="I84" s="32"/>
      <c r="J84" s="32"/>
      <c r="K84" s="32"/>
      <c r="L84" s="57"/>
      <c r="M84" s="57"/>
      <c r="N84" s="57"/>
      <c r="O84" s="57"/>
      <c r="P84" s="57"/>
      <c r="Q84" s="57"/>
      <c r="R84" s="57"/>
      <c r="S84" s="57"/>
      <c r="T84" s="145"/>
      <c r="U84" s="120"/>
      <c r="V84" s="120"/>
      <c r="W84" s="120"/>
      <c r="X84" s="142" t="str">
        <f t="shared" si="31"/>
        <v/>
      </c>
      <c r="Y84" s="6"/>
      <c r="Z84" s="114"/>
      <c r="AA84" s="6"/>
      <c r="AB84" s="6"/>
      <c r="AC84" s="6"/>
      <c r="AD84" s="6"/>
      <c r="AE84" s="6"/>
      <c r="AF84" s="6"/>
      <c r="AG84" s="6"/>
      <c r="AH84" s="3"/>
      <c r="AI84" s="3"/>
      <c r="AJ84" s="3"/>
      <c r="AK84" s="3"/>
      <c r="AL84" s="3"/>
      <c r="AM84" s="3"/>
      <c r="AN84" s="3"/>
      <c r="AO84" s="3"/>
      <c r="AP84" s="3"/>
      <c r="AQ84" s="3"/>
      <c r="AR84" s="6"/>
      <c r="AS84" s="6"/>
      <c r="AT84" s="6"/>
      <c r="BF84" s="6"/>
      <c r="BG84" s="6"/>
      <c r="BH84" s="6"/>
      <c r="BI84" s="6"/>
      <c r="BJ84" s="6"/>
      <c r="BK84" s="6"/>
      <c r="BL84" s="6"/>
      <c r="BM84" s="6"/>
      <c r="BN84" s="6"/>
      <c r="BO84" s="6"/>
      <c r="BP84" s="49" t="str">
        <f t="shared" si="32"/>
        <v/>
      </c>
      <c r="BQ84" s="49" t="str">
        <f t="shared" si="33"/>
        <v/>
      </c>
      <c r="BR84" s="49" t="str">
        <f t="shared" si="34"/>
        <v/>
      </c>
      <c r="BS84" s="49"/>
      <c r="BT84" s="6"/>
      <c r="BU84" s="6"/>
      <c r="BV84" s="6"/>
      <c r="BW84" s="6"/>
      <c r="BX84" s="126">
        <f t="shared" si="35"/>
        <v>0</v>
      </c>
      <c r="BY84" s="126">
        <f t="shared" si="36"/>
        <v>0</v>
      </c>
      <c r="BZ84" s="126" t="str">
        <f t="shared" si="37"/>
        <v/>
      </c>
      <c r="CA84" s="126"/>
      <c r="CB84" s="6"/>
      <c r="CY84" s="16"/>
      <c r="CZ84" s="16"/>
    </row>
    <row r="85" spans="1:105" s="15" customFormat="1" ht="18" customHeight="1" x14ac:dyDescent="0.15">
      <c r="A85" s="281"/>
      <c r="B85" s="144" t="s">
        <v>111</v>
      </c>
      <c r="C85" s="127">
        <f t="shared" si="30"/>
        <v>0</v>
      </c>
      <c r="D85" s="91"/>
      <c r="E85" s="130"/>
      <c r="F85" s="131"/>
      <c r="G85" s="131"/>
      <c r="H85" s="131"/>
      <c r="I85" s="131"/>
      <c r="J85" s="131"/>
      <c r="K85" s="131"/>
      <c r="L85" s="146"/>
      <c r="M85" s="57"/>
      <c r="N85" s="57"/>
      <c r="O85" s="57"/>
      <c r="P85" s="57"/>
      <c r="Q85" s="57"/>
      <c r="R85" s="57"/>
      <c r="S85" s="57"/>
      <c r="T85" s="145"/>
      <c r="U85" s="147"/>
      <c r="V85" s="147"/>
      <c r="W85" s="147"/>
      <c r="X85" s="142" t="str">
        <f t="shared" si="31"/>
        <v/>
      </c>
      <c r="Y85" s="6"/>
      <c r="Z85" s="114"/>
      <c r="AA85" s="6"/>
      <c r="AB85" s="6"/>
      <c r="AC85" s="6"/>
      <c r="AD85" s="6"/>
      <c r="AE85" s="6"/>
      <c r="AF85" s="6"/>
      <c r="AG85" s="6"/>
      <c r="AH85" s="3"/>
      <c r="AI85" s="3"/>
      <c r="AJ85" s="3"/>
      <c r="AK85" s="3"/>
      <c r="AL85" s="3"/>
      <c r="AM85" s="3"/>
      <c r="AN85" s="3"/>
      <c r="AO85" s="3"/>
      <c r="AP85" s="3"/>
      <c r="AQ85" s="3"/>
      <c r="AR85" s="6"/>
      <c r="AS85" s="6"/>
      <c r="AT85" s="6"/>
      <c r="BF85" s="6"/>
      <c r="BG85" s="6"/>
      <c r="BH85" s="6"/>
      <c r="BI85" s="6"/>
      <c r="BJ85" s="6"/>
      <c r="BK85" s="6"/>
      <c r="BL85" s="6"/>
      <c r="BM85" s="6"/>
      <c r="BN85" s="6"/>
      <c r="BO85" s="6"/>
      <c r="BP85" s="49" t="str">
        <f t="shared" si="32"/>
        <v/>
      </c>
      <c r="BQ85" s="49" t="str">
        <f t="shared" si="33"/>
        <v/>
      </c>
      <c r="BR85" s="49" t="str">
        <f t="shared" si="34"/>
        <v/>
      </c>
      <c r="BS85" s="49"/>
      <c r="BT85" s="6"/>
      <c r="BU85" s="6"/>
      <c r="BV85" s="6"/>
      <c r="BW85" s="6"/>
      <c r="BX85" s="126">
        <f t="shared" si="35"/>
        <v>0</v>
      </c>
      <c r="BY85" s="126">
        <f t="shared" si="36"/>
        <v>0</v>
      </c>
      <c r="BZ85" s="126" t="str">
        <f t="shared" si="37"/>
        <v/>
      </c>
      <c r="CA85" s="126"/>
      <c r="CB85" s="6"/>
      <c r="CY85" s="16"/>
      <c r="CZ85" s="16"/>
    </row>
    <row r="86" spans="1:105" s="15" customFormat="1" ht="18" customHeight="1" x14ac:dyDescent="0.15">
      <c r="A86" s="241" t="s">
        <v>129</v>
      </c>
      <c r="B86" s="148" t="s">
        <v>110</v>
      </c>
      <c r="C86" s="149">
        <f>SUM(G86:T86)</f>
        <v>0</v>
      </c>
      <c r="D86" s="150"/>
      <c r="E86" s="150"/>
      <c r="F86" s="150"/>
      <c r="G86" s="151"/>
      <c r="H86" s="151"/>
      <c r="I86" s="151"/>
      <c r="J86" s="151"/>
      <c r="K86" s="151"/>
      <c r="L86" s="151"/>
      <c r="M86" s="151"/>
      <c r="N86" s="151"/>
      <c r="O86" s="151"/>
      <c r="P86" s="151"/>
      <c r="Q86" s="151"/>
      <c r="R86" s="151"/>
      <c r="S86" s="151"/>
      <c r="T86" s="152"/>
      <c r="U86" s="153"/>
      <c r="V86" s="153"/>
      <c r="W86" s="153"/>
      <c r="X86" s="142" t="str">
        <f t="shared" si="31"/>
        <v/>
      </c>
      <c r="Y86" s="6"/>
      <c r="Z86" s="114"/>
      <c r="AA86" s="6"/>
      <c r="AB86" s="6"/>
      <c r="AC86" s="6"/>
      <c r="AD86" s="6"/>
      <c r="AE86" s="6"/>
      <c r="AF86" s="6"/>
      <c r="AG86" s="6"/>
      <c r="AH86" s="3"/>
      <c r="AI86" s="3"/>
      <c r="AJ86" s="3"/>
      <c r="AK86" s="3"/>
      <c r="AL86" s="3"/>
      <c r="AM86" s="3"/>
      <c r="AN86" s="3"/>
      <c r="AO86" s="3"/>
      <c r="AP86" s="3"/>
      <c r="AQ86" s="3"/>
      <c r="AR86" s="6"/>
      <c r="AS86" s="6"/>
      <c r="AT86" s="6"/>
      <c r="BF86" s="6"/>
      <c r="BG86" s="6"/>
      <c r="BH86" s="6"/>
      <c r="BI86" s="6"/>
      <c r="BJ86" s="6"/>
      <c r="BK86" s="6"/>
      <c r="BL86" s="6"/>
      <c r="BM86" s="6"/>
      <c r="BN86" s="6"/>
      <c r="BO86" s="6"/>
      <c r="BP86" s="49" t="str">
        <f t="shared" si="32"/>
        <v/>
      </c>
      <c r="BQ86" s="49" t="str">
        <f t="shared" si="33"/>
        <v/>
      </c>
      <c r="BR86" s="49" t="str">
        <f t="shared" si="34"/>
        <v/>
      </c>
      <c r="BT86" s="6"/>
      <c r="BU86" s="6"/>
      <c r="BV86" s="6"/>
      <c r="BW86" s="6"/>
      <c r="BX86" s="126">
        <f t="shared" si="35"/>
        <v>0</v>
      </c>
      <c r="BY86" s="126">
        <f t="shared" si="36"/>
        <v>0</v>
      </c>
      <c r="BZ86" s="126" t="str">
        <f t="shared" si="37"/>
        <v/>
      </c>
      <c r="CA86" s="6"/>
      <c r="CB86" s="6"/>
      <c r="CY86" s="16"/>
      <c r="CZ86" s="16"/>
    </row>
    <row r="87" spans="1:105" s="15" customFormat="1" ht="18" customHeight="1" x14ac:dyDescent="0.15">
      <c r="A87" s="243"/>
      <c r="B87" s="143" t="s">
        <v>111</v>
      </c>
      <c r="C87" s="129">
        <f>SUM(G87:T87)</f>
        <v>4</v>
      </c>
      <c r="D87" s="154"/>
      <c r="E87" s="154"/>
      <c r="F87" s="154"/>
      <c r="G87" s="131"/>
      <c r="H87" s="131"/>
      <c r="I87" s="131"/>
      <c r="J87" s="131">
        <v>1</v>
      </c>
      <c r="K87" s="131">
        <v>1</v>
      </c>
      <c r="L87" s="131"/>
      <c r="M87" s="131"/>
      <c r="N87" s="131">
        <v>2</v>
      </c>
      <c r="O87" s="131"/>
      <c r="P87" s="131"/>
      <c r="Q87" s="131"/>
      <c r="R87" s="131"/>
      <c r="S87" s="131"/>
      <c r="T87" s="92"/>
      <c r="U87" s="132">
        <v>1</v>
      </c>
      <c r="V87" s="132">
        <v>3</v>
      </c>
      <c r="W87" s="132">
        <v>4</v>
      </c>
      <c r="X87" s="142" t="str">
        <f t="shared" si="31"/>
        <v/>
      </c>
      <c r="Y87" s="6"/>
      <c r="Z87" s="114"/>
      <c r="AA87" s="6"/>
      <c r="AB87" s="6"/>
      <c r="AC87" s="6"/>
      <c r="AD87" s="6"/>
      <c r="AE87" s="6"/>
      <c r="AF87" s="6"/>
      <c r="AG87" s="6"/>
      <c r="AH87" s="3"/>
      <c r="AI87" s="3"/>
      <c r="AJ87" s="3"/>
      <c r="AK87" s="3"/>
      <c r="AL87" s="3"/>
      <c r="AM87" s="3"/>
      <c r="AN87" s="3"/>
      <c r="AO87" s="3"/>
      <c r="AP87" s="3"/>
      <c r="AQ87" s="3"/>
      <c r="AR87" s="6"/>
      <c r="AS87" s="6"/>
      <c r="AT87" s="6"/>
      <c r="BF87" s="6"/>
      <c r="BG87" s="6"/>
      <c r="BH87" s="6"/>
      <c r="BI87" s="6"/>
      <c r="BJ87" s="6"/>
      <c r="BK87" s="6"/>
      <c r="BL87" s="6"/>
      <c r="BM87" s="6"/>
      <c r="BN87" s="6"/>
      <c r="BO87" s="6"/>
      <c r="BP87" s="49" t="str">
        <f t="shared" si="32"/>
        <v/>
      </c>
      <c r="BQ87" s="49" t="str">
        <f t="shared" si="33"/>
        <v/>
      </c>
      <c r="BR87" s="49" t="str">
        <f t="shared" si="34"/>
        <v/>
      </c>
      <c r="BT87" s="6"/>
      <c r="BU87" s="6"/>
      <c r="BV87" s="6"/>
      <c r="BW87" s="6"/>
      <c r="BX87" s="126">
        <f t="shared" si="35"/>
        <v>0</v>
      </c>
      <c r="BY87" s="126">
        <f t="shared" si="36"/>
        <v>0</v>
      </c>
      <c r="BZ87" s="126">
        <f t="shared" si="37"/>
        <v>0</v>
      </c>
      <c r="CA87" s="6"/>
      <c r="CB87" s="6"/>
      <c r="CY87" s="16"/>
      <c r="CZ87" s="16"/>
    </row>
    <row r="88" spans="1:105" s="6" customFormat="1" ht="30" customHeight="1" x14ac:dyDescent="0.2">
      <c r="A88" s="155" t="s">
        <v>130</v>
      </c>
      <c r="B88" s="11"/>
      <c r="C88" s="156"/>
      <c r="D88" s="156"/>
      <c r="E88" s="156"/>
      <c r="F88" s="156"/>
      <c r="G88" s="156"/>
      <c r="H88" s="156"/>
      <c r="I88" s="156"/>
      <c r="J88" s="156"/>
      <c r="K88" s="156"/>
      <c r="AD88" s="114"/>
      <c r="AG88" s="114"/>
      <c r="AJ88" s="114"/>
      <c r="AM88" s="114"/>
      <c r="AN88" s="114"/>
      <c r="AO88" s="114"/>
      <c r="CZ88" s="3"/>
      <c r="DA88" s="3"/>
    </row>
    <row r="89" spans="1:105" s="15" customFormat="1" ht="57" customHeight="1" x14ac:dyDescent="0.15">
      <c r="A89" s="221" t="s">
        <v>131</v>
      </c>
      <c r="B89" s="158" t="s">
        <v>132</v>
      </c>
      <c r="C89" s="114"/>
      <c r="D89" s="114"/>
      <c r="E89" s="114"/>
      <c r="F89" s="6"/>
      <c r="G89" s="6"/>
      <c r="H89" s="6"/>
      <c r="I89" s="6"/>
      <c r="J89" s="6"/>
      <c r="K89" s="6"/>
      <c r="L89" s="6"/>
      <c r="M89" s="6"/>
      <c r="N89" s="6"/>
      <c r="O89" s="6"/>
      <c r="P89" s="6"/>
      <c r="Q89" s="6"/>
      <c r="R89" s="6"/>
      <c r="S89" s="6"/>
      <c r="T89" s="6"/>
      <c r="U89" s="6"/>
      <c r="V89" s="6"/>
      <c r="W89" s="6"/>
      <c r="X89" s="114"/>
      <c r="Y89" s="6"/>
      <c r="Z89" s="6"/>
      <c r="AA89" s="114"/>
      <c r="AB89" s="6"/>
      <c r="AC89" s="6"/>
      <c r="AD89" s="114"/>
      <c r="AE89" s="6"/>
      <c r="AF89" s="6"/>
      <c r="AG89" s="114"/>
      <c r="AH89" s="6"/>
      <c r="AI89" s="6"/>
      <c r="AJ89" s="6"/>
      <c r="AK89" s="6"/>
      <c r="AL89" s="6"/>
      <c r="AM89" s="6"/>
      <c r="AN89" s="6"/>
      <c r="AO89" s="6"/>
      <c r="AP89" s="6"/>
      <c r="AQ89" s="6"/>
      <c r="AR89" s="6"/>
      <c r="AS89" s="6"/>
      <c r="AT89" s="6"/>
      <c r="BF89" s="6"/>
      <c r="BG89" s="6"/>
      <c r="BH89" s="6"/>
      <c r="BI89" s="6"/>
      <c r="BJ89" s="6"/>
      <c r="BK89" s="6"/>
      <c r="BL89" s="6"/>
      <c r="BM89" s="6"/>
      <c r="BN89" s="6"/>
      <c r="BO89" s="6"/>
      <c r="BP89" s="6"/>
      <c r="BQ89" s="6"/>
      <c r="BR89" s="6"/>
      <c r="BS89" s="6"/>
      <c r="BT89" s="6"/>
      <c r="BU89" s="6"/>
      <c r="BV89" s="6"/>
      <c r="BW89" s="6"/>
      <c r="BX89" s="6"/>
      <c r="BY89" s="6"/>
      <c r="BZ89" s="6"/>
      <c r="CA89" s="6"/>
      <c r="CB89" s="6"/>
      <c r="CW89" s="16"/>
      <c r="CX89" s="16"/>
    </row>
    <row r="90" spans="1:105" s="15" customFormat="1" ht="18" customHeight="1" x14ac:dyDescent="0.15">
      <c r="A90" s="141" t="s">
        <v>133</v>
      </c>
      <c r="B90" s="159"/>
      <c r="C90" s="160" t="str">
        <f>$BP90</f>
        <v/>
      </c>
      <c r="D90" s="6"/>
      <c r="E90" s="6"/>
      <c r="F90" s="6"/>
      <c r="G90" s="6"/>
      <c r="H90" s="6"/>
      <c r="I90" s="6"/>
      <c r="J90" s="6"/>
      <c r="K90" s="6"/>
      <c r="L90" s="6"/>
      <c r="M90" s="6"/>
      <c r="N90" s="6"/>
      <c r="O90" s="6"/>
      <c r="P90" s="6"/>
      <c r="Q90" s="6"/>
      <c r="R90" s="6"/>
      <c r="S90" s="6"/>
      <c r="T90" s="6"/>
      <c r="U90" s="6"/>
      <c r="V90" s="6"/>
      <c r="W90" s="6"/>
      <c r="X90" s="114"/>
      <c r="Y90" s="6"/>
      <c r="Z90" s="6"/>
      <c r="AA90" s="114"/>
      <c r="AB90" s="6"/>
      <c r="AC90" s="6"/>
      <c r="AD90" s="114"/>
      <c r="AE90" s="6"/>
      <c r="AF90" s="6"/>
      <c r="AG90" s="114"/>
      <c r="AH90" s="6"/>
      <c r="AI90" s="6"/>
      <c r="AJ90" s="6"/>
      <c r="AK90" s="6"/>
      <c r="AL90" s="6"/>
      <c r="AM90" s="6"/>
      <c r="AN90" s="6"/>
      <c r="AO90" s="6"/>
      <c r="AP90" s="6"/>
      <c r="AQ90" s="6"/>
      <c r="AR90" s="6"/>
      <c r="AS90" s="6"/>
      <c r="AT90" s="6"/>
      <c r="BF90" s="6"/>
      <c r="BG90" s="6"/>
      <c r="BH90" s="6"/>
      <c r="BI90" s="6"/>
      <c r="BJ90" s="6"/>
      <c r="BK90" s="6"/>
      <c r="BL90" s="6"/>
      <c r="BM90" s="6"/>
      <c r="BN90" s="6"/>
      <c r="BO90" s="6"/>
      <c r="BP90" s="72" t="str">
        <f>IF(AND(($B90&lt;&gt;0),$AT51+$AT52=0),"No olvidar que estas consultas resueltas deben estar incluidas en Sección A.4","")</f>
        <v/>
      </c>
      <c r="BR90" s="6"/>
      <c r="BS90" s="6"/>
      <c r="BT90" s="6"/>
      <c r="BU90" s="6"/>
      <c r="BV90" s="6"/>
      <c r="BW90" s="6"/>
      <c r="BX90" s="126">
        <f>IF(AND(($B90&lt;&gt;0),$AT51+$AT52=0),1,0)</f>
        <v>0</v>
      </c>
      <c r="BY90" s="6"/>
      <c r="BZ90" s="6"/>
      <c r="CA90" s="6"/>
      <c r="CB90" s="6"/>
      <c r="CW90" s="16"/>
      <c r="CX90" s="16"/>
    </row>
    <row r="91" spans="1:105" s="15" customFormat="1" ht="20.25" customHeight="1" x14ac:dyDescent="0.15">
      <c r="A91" s="144" t="s">
        <v>98</v>
      </c>
      <c r="B91" s="161"/>
      <c r="C91" s="160" t="str">
        <f>$BP91</f>
        <v/>
      </c>
      <c r="D91" s="6"/>
      <c r="E91" s="6"/>
      <c r="F91" s="6"/>
      <c r="G91" s="6"/>
      <c r="H91" s="6"/>
      <c r="I91" s="6"/>
      <c r="J91" s="6"/>
      <c r="K91" s="6"/>
      <c r="L91" s="6"/>
      <c r="M91" s="6"/>
      <c r="N91" s="6"/>
      <c r="O91" s="6"/>
      <c r="P91" s="6"/>
      <c r="Q91" s="6"/>
      <c r="R91" s="6"/>
      <c r="S91" s="6"/>
      <c r="T91" s="6"/>
      <c r="U91" s="6"/>
      <c r="V91" s="6"/>
      <c r="W91" s="6"/>
      <c r="X91" s="114"/>
      <c r="Y91" s="6"/>
      <c r="Z91" s="6"/>
      <c r="AA91" s="114"/>
      <c r="AB91" s="6"/>
      <c r="AC91" s="6"/>
      <c r="AD91" s="114"/>
      <c r="AE91" s="6"/>
      <c r="AF91" s="6"/>
      <c r="AG91" s="114"/>
      <c r="AH91" s="6"/>
      <c r="AI91" s="6"/>
      <c r="AJ91" s="6"/>
      <c r="AK91" s="6"/>
      <c r="AL91" s="6"/>
      <c r="AM91" s="6"/>
      <c r="AN91" s="6"/>
      <c r="AO91" s="6"/>
      <c r="AP91" s="6"/>
      <c r="AQ91" s="6"/>
      <c r="AR91" s="6"/>
      <c r="AS91" s="6"/>
      <c r="AT91" s="6"/>
      <c r="BF91" s="6"/>
      <c r="BG91" s="6"/>
      <c r="BH91" s="6"/>
      <c r="BI91" s="6"/>
      <c r="BJ91" s="6"/>
      <c r="BK91" s="6"/>
      <c r="BL91" s="6"/>
      <c r="BM91" s="6"/>
      <c r="BN91" s="6"/>
      <c r="BO91" s="6"/>
      <c r="BP91" s="72" t="str">
        <f>IF(AND(($B91&lt;&gt;0),$AT53=0),"No olvidar que estas consultas resueltas deben estar incluidas en Sección A.4","")</f>
        <v/>
      </c>
      <c r="BR91" s="6"/>
      <c r="BS91" s="6"/>
      <c r="BT91" s="6"/>
      <c r="BU91" s="6"/>
      <c r="BV91" s="6"/>
      <c r="BW91" s="6"/>
      <c r="BX91" s="126">
        <f>IF(AND(($B91&lt;&gt;0),$AT53=0),1,0)</f>
        <v>0</v>
      </c>
      <c r="BY91" s="6"/>
      <c r="BZ91" s="6"/>
      <c r="CA91" s="6"/>
      <c r="CB91" s="6"/>
      <c r="CW91" s="16"/>
      <c r="CX91" s="16"/>
    </row>
    <row r="92" spans="1:105" s="15" customFormat="1" ht="17.25" customHeight="1" x14ac:dyDescent="0.15">
      <c r="A92" s="162" t="s">
        <v>63</v>
      </c>
      <c r="B92" s="161"/>
      <c r="C92" s="160">
        <f>$BP92</f>
        <v>0</v>
      </c>
      <c r="D92" s="6"/>
      <c r="E92" s="6"/>
      <c r="F92" s="6"/>
      <c r="G92" s="6"/>
      <c r="H92" s="6"/>
      <c r="I92" s="6"/>
      <c r="J92" s="6"/>
      <c r="K92" s="6"/>
      <c r="L92" s="6"/>
      <c r="M92" s="6"/>
      <c r="N92" s="6"/>
      <c r="O92" s="6"/>
      <c r="P92" s="6"/>
      <c r="Q92" s="6"/>
      <c r="R92" s="6"/>
      <c r="S92" s="6"/>
      <c r="T92" s="6"/>
      <c r="U92" s="6"/>
      <c r="V92" s="6"/>
      <c r="W92" s="6"/>
      <c r="X92" s="114"/>
      <c r="Y92" s="6"/>
      <c r="Z92" s="6"/>
      <c r="AA92" s="114"/>
      <c r="AB92" s="6"/>
      <c r="AC92" s="6"/>
      <c r="AD92" s="114"/>
      <c r="AE92" s="6"/>
      <c r="AF92" s="6"/>
      <c r="AG92" s="114"/>
      <c r="AH92" s="6"/>
      <c r="AI92" s="6"/>
      <c r="AJ92" s="6"/>
      <c r="AK92" s="6"/>
      <c r="AL92" s="6"/>
      <c r="AM92" s="6"/>
      <c r="AN92" s="6"/>
      <c r="AO92" s="6"/>
      <c r="AP92" s="6"/>
      <c r="AQ92" s="6"/>
      <c r="AR92" s="6"/>
      <c r="AS92" s="6"/>
      <c r="AT92" s="6"/>
      <c r="BF92" s="6"/>
      <c r="BG92" s="6"/>
      <c r="BH92" s="6"/>
      <c r="BI92" s="6"/>
      <c r="BJ92" s="6"/>
      <c r="BK92" s="6"/>
      <c r="BL92" s="6"/>
      <c r="BM92" s="6"/>
      <c r="BN92" s="6"/>
      <c r="BO92" s="6"/>
      <c r="BP92" s="72"/>
      <c r="BR92" s="6"/>
      <c r="BS92" s="6"/>
      <c r="BT92" s="6"/>
      <c r="BU92" s="6"/>
      <c r="BV92" s="6"/>
      <c r="BW92" s="6"/>
      <c r="BX92" s="126"/>
      <c r="BY92" s="6"/>
      <c r="BZ92" s="6"/>
      <c r="CA92" s="6"/>
      <c r="CB92" s="6"/>
      <c r="CW92" s="16"/>
      <c r="CX92" s="16"/>
    </row>
    <row r="93" spans="1:105" s="15" customFormat="1" ht="15.75" customHeight="1" x14ac:dyDescent="0.15">
      <c r="A93" s="163" t="s">
        <v>134</v>
      </c>
      <c r="B93" s="164"/>
      <c r="C93" s="48"/>
      <c r="E93" s="6"/>
      <c r="F93" s="6"/>
      <c r="G93" s="6"/>
      <c r="H93" s="6"/>
      <c r="I93" s="6"/>
      <c r="J93" s="6"/>
      <c r="K93" s="6"/>
      <c r="L93" s="6"/>
      <c r="M93" s="6"/>
      <c r="N93" s="6"/>
      <c r="O93" s="6"/>
      <c r="P93" s="6"/>
      <c r="Q93" s="6"/>
      <c r="R93" s="6"/>
      <c r="S93" s="6"/>
      <c r="T93" s="6"/>
      <c r="U93" s="6"/>
      <c r="V93" s="6"/>
      <c r="W93" s="6"/>
      <c r="X93" s="114"/>
      <c r="Y93" s="6"/>
      <c r="Z93" s="6"/>
      <c r="AA93" s="114"/>
      <c r="AB93" s="6"/>
      <c r="AC93" s="6"/>
      <c r="AD93" s="114"/>
      <c r="AE93" s="6"/>
      <c r="AF93" s="6"/>
      <c r="AG93" s="114"/>
      <c r="AH93" s="6"/>
      <c r="AI93" s="6"/>
      <c r="AJ93" s="6"/>
      <c r="AK93" s="6"/>
      <c r="AL93" s="6"/>
      <c r="AM93" s="6"/>
      <c r="AN93" s="6"/>
      <c r="AO93" s="6"/>
      <c r="AP93" s="6"/>
      <c r="AQ93" s="6"/>
      <c r="AR93" s="6"/>
      <c r="AS93" s="6"/>
      <c r="AT93" s="6"/>
      <c r="BF93" s="6"/>
      <c r="BG93" s="6"/>
      <c r="BH93" s="6"/>
      <c r="BI93" s="6"/>
      <c r="BJ93" s="6"/>
      <c r="BK93" s="6"/>
      <c r="BL93" s="6"/>
      <c r="BM93" s="6"/>
      <c r="BN93" s="6"/>
      <c r="BO93" s="6"/>
      <c r="BP93" s="72"/>
      <c r="BR93" s="6"/>
      <c r="BS93" s="6"/>
      <c r="BT93" s="6"/>
      <c r="BU93" s="6"/>
      <c r="BV93" s="6"/>
      <c r="BW93" s="6"/>
      <c r="BX93" s="126"/>
      <c r="BY93" s="6"/>
      <c r="BZ93" s="6"/>
      <c r="CA93" s="6"/>
      <c r="CB93" s="6"/>
      <c r="CW93" s="16"/>
      <c r="CX93" s="16"/>
    </row>
    <row r="94" spans="1:105" s="6" customFormat="1" ht="30" customHeight="1" x14ac:dyDescent="0.2">
      <c r="A94" s="165" t="s">
        <v>135</v>
      </c>
      <c r="B94" s="166"/>
      <c r="C94" s="166"/>
      <c r="D94" s="166"/>
      <c r="E94" s="167"/>
      <c r="F94" s="167"/>
      <c r="G94" s="167"/>
      <c r="AA94" s="114"/>
      <c r="AD94" s="114"/>
      <c r="AG94" s="114"/>
      <c r="AJ94" s="114"/>
      <c r="AR94" s="3"/>
      <c r="BZ94" s="15"/>
      <c r="CZ94" s="3"/>
      <c r="DA94" s="3"/>
    </row>
    <row r="95" spans="1:105" s="15" customFormat="1" ht="52.5" x14ac:dyDescent="0.15">
      <c r="A95" s="256" t="s">
        <v>136</v>
      </c>
      <c r="B95" s="282"/>
      <c r="C95" s="168" t="s">
        <v>137</v>
      </c>
      <c r="D95" s="168" t="s">
        <v>138</v>
      </c>
      <c r="E95" s="168" t="s">
        <v>139</v>
      </c>
      <c r="F95" s="169"/>
      <c r="G95" s="6"/>
      <c r="H95" s="6"/>
      <c r="I95" s="6"/>
      <c r="J95" s="6"/>
      <c r="K95" s="6"/>
      <c r="L95" s="6"/>
      <c r="M95" s="6"/>
      <c r="N95" s="6"/>
      <c r="O95" s="6"/>
      <c r="P95" s="6"/>
      <c r="Q95" s="6"/>
      <c r="R95" s="6"/>
      <c r="S95" s="6"/>
      <c r="T95" s="6"/>
      <c r="U95" s="6"/>
      <c r="V95" s="6"/>
      <c r="W95" s="6"/>
      <c r="X95" s="6"/>
      <c r="Y95" s="6"/>
      <c r="Z95" s="114"/>
      <c r="AA95" s="6"/>
      <c r="AB95" s="6"/>
      <c r="AC95" s="114"/>
      <c r="AD95" s="6"/>
      <c r="AE95" s="6"/>
      <c r="AF95" s="114"/>
      <c r="AG95" s="6"/>
      <c r="AH95" s="6"/>
      <c r="AI95" s="114"/>
      <c r="AJ95" s="6"/>
      <c r="AK95" s="6"/>
      <c r="AL95" s="6"/>
      <c r="AM95" s="6"/>
      <c r="AN95" s="6"/>
      <c r="AO95" s="6"/>
      <c r="AP95" s="6"/>
      <c r="AQ95" s="6"/>
      <c r="AR95" s="6"/>
      <c r="AS95" s="6"/>
      <c r="AT95" s="6"/>
      <c r="BF95" s="6"/>
      <c r="BG95" s="6"/>
      <c r="BH95" s="6"/>
      <c r="BI95" s="6"/>
      <c r="BJ95" s="6"/>
      <c r="BK95" s="6"/>
      <c r="BL95" s="6"/>
      <c r="BM95" s="6"/>
      <c r="BN95" s="6"/>
      <c r="BO95" s="6"/>
      <c r="BP95" s="6"/>
      <c r="BQ95" s="6"/>
      <c r="BR95" s="6"/>
      <c r="BS95" s="6"/>
      <c r="BT95" s="6"/>
      <c r="BU95" s="6"/>
      <c r="BV95" s="6"/>
      <c r="BW95" s="6"/>
      <c r="BX95" s="6"/>
      <c r="BY95" s="6"/>
      <c r="BZ95" s="6"/>
      <c r="CA95" s="6"/>
      <c r="CB95" s="6"/>
      <c r="CY95" s="16"/>
      <c r="CZ95" s="16"/>
    </row>
    <row r="96" spans="1:105" s="15" customFormat="1" ht="15" customHeight="1" x14ac:dyDescent="0.15">
      <c r="A96" s="283" t="s">
        <v>140</v>
      </c>
      <c r="B96" s="283"/>
      <c r="C96" s="120"/>
      <c r="D96" s="120"/>
      <c r="E96" s="120"/>
      <c r="F96" s="169"/>
      <c r="G96" s="6"/>
      <c r="H96" s="6"/>
      <c r="I96" s="6"/>
      <c r="J96" s="6"/>
      <c r="K96" s="6"/>
      <c r="L96" s="6"/>
      <c r="M96" s="6"/>
      <c r="N96" s="6"/>
      <c r="O96" s="6"/>
      <c r="P96" s="6"/>
      <c r="Q96" s="6"/>
      <c r="R96" s="6"/>
      <c r="S96" s="6"/>
      <c r="T96" s="6"/>
      <c r="U96" s="6"/>
      <c r="V96" s="6"/>
      <c r="W96" s="6"/>
      <c r="X96" s="6"/>
      <c r="Y96" s="6"/>
      <c r="Z96" s="6"/>
      <c r="AA96" s="6"/>
      <c r="AB96" s="6"/>
      <c r="AC96" s="114"/>
      <c r="AD96" s="6"/>
      <c r="AE96" s="6"/>
      <c r="AF96" s="114"/>
      <c r="AG96" s="6"/>
      <c r="AH96" s="6"/>
      <c r="AI96" s="114"/>
      <c r="AJ96" s="6"/>
      <c r="AK96" s="6"/>
      <c r="AL96" s="114"/>
      <c r="AM96" s="114"/>
      <c r="AN96" s="114"/>
      <c r="AO96" s="6"/>
      <c r="AP96" s="6"/>
      <c r="AQ96" s="6"/>
      <c r="AR96" s="6"/>
      <c r="AS96" s="6"/>
      <c r="AT96" s="6"/>
      <c r="BF96" s="6"/>
      <c r="BG96" s="6"/>
      <c r="BH96" s="6"/>
      <c r="BI96" s="6"/>
      <c r="BJ96" s="6"/>
      <c r="BK96" s="6"/>
      <c r="BL96" s="6"/>
      <c r="BM96" s="6"/>
      <c r="BN96" s="6"/>
      <c r="BO96" s="6"/>
      <c r="BP96" s="6"/>
      <c r="BQ96" s="6"/>
      <c r="BR96" s="6"/>
      <c r="BS96" s="6"/>
      <c r="BT96" s="6"/>
      <c r="BU96" s="6"/>
      <c r="BV96" s="6"/>
      <c r="BW96" s="6"/>
      <c r="BX96" s="6"/>
      <c r="BY96" s="6"/>
      <c r="BZ96" s="6"/>
      <c r="CA96" s="6"/>
      <c r="CB96" s="6"/>
      <c r="CY96" s="16"/>
      <c r="CZ96" s="16"/>
    </row>
    <row r="97" spans="1:104" s="15" customFormat="1" ht="15" customHeight="1" x14ac:dyDescent="0.15">
      <c r="A97" s="272" t="s">
        <v>141</v>
      </c>
      <c r="B97" s="272"/>
      <c r="C97" s="128"/>
      <c r="D97" s="128"/>
      <c r="E97" s="128"/>
      <c r="F97" s="6"/>
      <c r="G97" s="6"/>
      <c r="H97" s="6"/>
      <c r="I97" s="6"/>
      <c r="J97" s="6"/>
      <c r="K97" s="6"/>
      <c r="L97" s="6"/>
      <c r="M97" s="6"/>
      <c r="N97" s="6"/>
      <c r="O97" s="6"/>
      <c r="P97" s="6"/>
      <c r="Q97" s="6"/>
      <c r="R97" s="6"/>
      <c r="S97" s="6"/>
      <c r="T97" s="6"/>
      <c r="U97" s="6"/>
      <c r="V97" s="6"/>
      <c r="W97" s="6"/>
      <c r="X97" s="6"/>
      <c r="Y97" s="6"/>
      <c r="Z97" s="6"/>
      <c r="AA97" s="6"/>
      <c r="AB97" s="6"/>
      <c r="AC97" s="114"/>
      <c r="AD97" s="6"/>
      <c r="AE97" s="6"/>
      <c r="AF97" s="114"/>
      <c r="AG97" s="6"/>
      <c r="AH97" s="6"/>
      <c r="AI97" s="114"/>
      <c r="AJ97" s="6"/>
      <c r="AK97" s="6"/>
      <c r="AL97" s="114"/>
      <c r="AM97" s="114"/>
      <c r="AN97" s="114"/>
      <c r="AO97" s="6"/>
      <c r="AP97" s="6"/>
      <c r="AQ97" s="6"/>
      <c r="AR97" s="6"/>
      <c r="AS97" s="6"/>
      <c r="AT97" s="6"/>
      <c r="BF97" s="6"/>
      <c r="BG97" s="6"/>
      <c r="BH97" s="6"/>
      <c r="BI97" s="6"/>
      <c r="BJ97" s="6"/>
      <c r="BK97" s="6"/>
      <c r="BL97" s="6"/>
      <c r="BM97" s="6"/>
      <c r="BN97" s="6"/>
      <c r="BO97" s="6"/>
      <c r="BP97" s="6"/>
      <c r="BQ97" s="6"/>
      <c r="BR97" s="6"/>
      <c r="BS97" s="6"/>
      <c r="BT97" s="6"/>
      <c r="BU97" s="6"/>
      <c r="BV97" s="6"/>
      <c r="BW97" s="6"/>
      <c r="BX97" s="6"/>
      <c r="BY97" s="6"/>
      <c r="BZ97" s="6"/>
      <c r="CA97" s="6"/>
      <c r="CB97" s="6"/>
      <c r="CY97" s="16"/>
      <c r="CZ97" s="16"/>
    </row>
    <row r="98" spans="1:104" s="15" customFormat="1" ht="15" customHeight="1" x14ac:dyDescent="0.15">
      <c r="A98" s="272" t="s">
        <v>142</v>
      </c>
      <c r="B98" s="272"/>
      <c r="C98" s="128"/>
      <c r="D98" s="128"/>
      <c r="E98" s="128"/>
      <c r="F98" s="6"/>
      <c r="G98" s="6"/>
      <c r="H98" s="6"/>
      <c r="I98" s="6"/>
      <c r="J98" s="6"/>
      <c r="K98" s="6"/>
      <c r="L98" s="6"/>
      <c r="M98" s="6"/>
      <c r="N98" s="6"/>
      <c r="O98" s="6"/>
      <c r="P98" s="6"/>
      <c r="Q98" s="6"/>
      <c r="R98" s="6"/>
      <c r="S98" s="6"/>
      <c r="T98" s="6"/>
      <c r="U98" s="6"/>
      <c r="V98" s="6"/>
      <c r="W98" s="6"/>
      <c r="X98" s="6"/>
      <c r="Y98" s="6"/>
      <c r="Z98" s="6"/>
      <c r="AA98" s="6"/>
      <c r="AB98" s="6"/>
      <c r="AC98" s="114"/>
      <c r="AD98" s="6"/>
      <c r="AE98" s="6"/>
      <c r="AF98" s="114"/>
      <c r="AG98" s="6"/>
      <c r="AH98" s="6"/>
      <c r="AI98" s="114"/>
      <c r="AJ98" s="6"/>
      <c r="AK98" s="6"/>
      <c r="AL98" s="114"/>
      <c r="AM98" s="114"/>
      <c r="AN98" s="114"/>
      <c r="AO98" s="6"/>
      <c r="AP98" s="6"/>
      <c r="AQ98" s="6"/>
      <c r="AR98" s="6"/>
      <c r="AS98" s="6"/>
      <c r="AT98" s="6"/>
      <c r="BF98" s="6"/>
      <c r="BG98" s="6"/>
      <c r="BH98" s="6"/>
      <c r="BI98" s="6"/>
      <c r="BJ98" s="6"/>
      <c r="BK98" s="6"/>
      <c r="BL98" s="6"/>
      <c r="BM98" s="6"/>
      <c r="BN98" s="6"/>
      <c r="BO98" s="6"/>
      <c r="BP98" s="6"/>
      <c r="BQ98" s="6"/>
      <c r="BR98" s="6"/>
      <c r="BS98" s="6"/>
      <c r="BT98" s="6"/>
      <c r="BU98" s="6"/>
      <c r="BV98" s="6"/>
      <c r="BW98" s="6"/>
      <c r="BX98" s="6"/>
      <c r="BY98" s="6"/>
      <c r="BZ98" s="6"/>
      <c r="CA98" s="6"/>
      <c r="CB98" s="6"/>
      <c r="CY98" s="16"/>
      <c r="CZ98" s="16"/>
    </row>
    <row r="99" spans="1:104" s="15" customFormat="1" ht="15" customHeight="1" x14ac:dyDescent="0.15">
      <c r="A99" s="272" t="s">
        <v>143</v>
      </c>
      <c r="B99" s="272"/>
      <c r="C99" s="128"/>
      <c r="D99" s="128"/>
      <c r="E99" s="128"/>
      <c r="F99" s="6"/>
      <c r="G99" s="6"/>
      <c r="H99" s="6"/>
      <c r="I99" s="6"/>
      <c r="J99" s="6"/>
      <c r="K99" s="6"/>
      <c r="L99" s="6"/>
      <c r="M99" s="6"/>
      <c r="N99" s="6"/>
      <c r="O99" s="6"/>
      <c r="P99" s="6"/>
      <c r="Q99" s="6"/>
      <c r="R99" s="6"/>
      <c r="S99" s="6"/>
      <c r="T99" s="6"/>
      <c r="U99" s="6"/>
      <c r="V99" s="6"/>
      <c r="W99" s="6"/>
      <c r="X99" s="6"/>
      <c r="Y99" s="6"/>
      <c r="Z99" s="6"/>
      <c r="AA99" s="6"/>
      <c r="AB99" s="6"/>
      <c r="AC99" s="114"/>
      <c r="AD99" s="6"/>
      <c r="AE99" s="6"/>
      <c r="AF99" s="114"/>
      <c r="AG99" s="6"/>
      <c r="AH99" s="6"/>
      <c r="AI99" s="114"/>
      <c r="AJ99" s="6"/>
      <c r="AK99" s="6"/>
      <c r="AL99" s="114"/>
      <c r="AM99" s="114"/>
      <c r="AN99" s="114"/>
      <c r="AO99" s="6"/>
      <c r="AP99" s="6"/>
      <c r="AQ99" s="6"/>
      <c r="AR99" s="6"/>
      <c r="AS99" s="6"/>
      <c r="AT99" s="6"/>
      <c r="BF99" s="6"/>
      <c r="BG99" s="6"/>
      <c r="BH99" s="6"/>
      <c r="BI99" s="6"/>
      <c r="BJ99" s="6"/>
      <c r="BK99" s="6"/>
      <c r="BL99" s="6"/>
      <c r="BM99" s="6"/>
      <c r="BN99" s="6"/>
      <c r="BO99" s="6"/>
      <c r="BP99" s="6"/>
      <c r="BQ99" s="6"/>
      <c r="BR99" s="6"/>
      <c r="BS99" s="6"/>
      <c r="BT99" s="6"/>
      <c r="BU99" s="6"/>
      <c r="BV99" s="6"/>
      <c r="BW99" s="6"/>
      <c r="BX99" s="6"/>
      <c r="BY99" s="6"/>
      <c r="BZ99" s="6"/>
      <c r="CA99" s="6"/>
      <c r="CB99" s="6"/>
      <c r="CY99" s="16"/>
      <c r="CZ99" s="16"/>
    </row>
    <row r="100" spans="1:104" s="15" customFormat="1" ht="15" customHeight="1" x14ac:dyDescent="0.15">
      <c r="A100" s="272" t="s">
        <v>144</v>
      </c>
      <c r="B100" s="272"/>
      <c r="C100" s="128"/>
      <c r="D100" s="128"/>
      <c r="E100" s="128"/>
      <c r="F100" s="6"/>
      <c r="G100" s="6"/>
      <c r="H100" s="6"/>
      <c r="I100" s="6"/>
      <c r="J100" s="6"/>
      <c r="K100" s="6"/>
      <c r="L100" s="6"/>
      <c r="M100" s="6"/>
      <c r="N100" s="6"/>
      <c r="O100" s="6"/>
      <c r="P100" s="6"/>
      <c r="Q100" s="6"/>
      <c r="R100" s="6"/>
      <c r="S100" s="6"/>
      <c r="T100" s="6"/>
      <c r="U100" s="6"/>
      <c r="V100" s="6"/>
      <c r="W100" s="6"/>
      <c r="X100" s="6"/>
      <c r="Y100" s="6"/>
      <c r="Z100" s="6"/>
      <c r="AA100" s="6"/>
      <c r="AB100" s="6"/>
      <c r="AC100" s="114"/>
      <c r="AD100" s="6"/>
      <c r="AE100" s="6"/>
      <c r="AF100" s="114"/>
      <c r="AG100" s="6"/>
      <c r="AH100" s="6"/>
      <c r="AI100" s="114"/>
      <c r="AJ100" s="6"/>
      <c r="AK100" s="6"/>
      <c r="AL100" s="114"/>
      <c r="AM100" s="114"/>
      <c r="AN100" s="114"/>
      <c r="AO100" s="6"/>
      <c r="AP100" s="6"/>
      <c r="AQ100" s="6"/>
      <c r="AR100" s="6"/>
      <c r="AS100" s="6"/>
      <c r="AT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Y100" s="16"/>
      <c r="CZ100" s="16"/>
    </row>
    <row r="101" spans="1:104" s="15" customFormat="1" ht="15" customHeight="1" x14ac:dyDescent="0.15">
      <c r="A101" s="272" t="s">
        <v>145</v>
      </c>
      <c r="B101" s="272"/>
      <c r="C101" s="128"/>
      <c r="D101" s="128"/>
      <c r="E101" s="128"/>
      <c r="F101" s="6"/>
      <c r="G101" s="6"/>
      <c r="H101" s="6"/>
      <c r="I101" s="6"/>
      <c r="J101" s="6"/>
      <c r="K101" s="6"/>
      <c r="L101" s="6"/>
      <c r="M101" s="6"/>
      <c r="N101" s="6"/>
      <c r="O101" s="6"/>
      <c r="P101" s="6"/>
      <c r="Q101" s="6"/>
      <c r="R101" s="6"/>
      <c r="S101" s="6"/>
      <c r="T101" s="6"/>
      <c r="U101" s="6"/>
      <c r="V101" s="6"/>
      <c r="W101" s="6"/>
      <c r="X101" s="6"/>
      <c r="Y101" s="6"/>
      <c r="Z101" s="6"/>
      <c r="AA101" s="6"/>
      <c r="AB101" s="6"/>
      <c r="AC101" s="114"/>
      <c r="AD101" s="6"/>
      <c r="AE101" s="6"/>
      <c r="AF101" s="114"/>
      <c r="AG101" s="6"/>
      <c r="AH101" s="6"/>
      <c r="AI101" s="114"/>
      <c r="AJ101" s="6"/>
      <c r="AK101" s="6"/>
      <c r="AL101" s="114"/>
      <c r="AM101" s="114"/>
      <c r="AN101" s="114"/>
      <c r="AO101" s="6"/>
      <c r="AP101" s="6"/>
      <c r="AQ101" s="6"/>
      <c r="AR101" s="6"/>
      <c r="AS101" s="6"/>
      <c r="AT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Y101" s="16"/>
      <c r="CZ101" s="16"/>
    </row>
    <row r="102" spans="1:104" s="15" customFormat="1" ht="15" customHeight="1" x14ac:dyDescent="0.15">
      <c r="A102" s="272" t="s">
        <v>146</v>
      </c>
      <c r="B102" s="272"/>
      <c r="C102" s="128"/>
      <c r="D102" s="128"/>
      <c r="E102" s="128"/>
      <c r="F102" s="6"/>
      <c r="G102" s="6"/>
      <c r="H102" s="6"/>
      <c r="I102" s="6"/>
      <c r="J102" s="6"/>
      <c r="K102" s="6"/>
      <c r="L102" s="6"/>
      <c r="M102" s="6"/>
      <c r="N102" s="6"/>
      <c r="O102" s="6"/>
      <c r="P102" s="6"/>
      <c r="Q102" s="6"/>
      <c r="R102" s="6"/>
      <c r="S102" s="6"/>
      <c r="T102" s="6"/>
      <c r="U102" s="6"/>
      <c r="V102" s="6"/>
      <c r="W102" s="6"/>
      <c r="X102" s="6"/>
      <c r="Y102" s="6"/>
      <c r="Z102" s="6"/>
      <c r="AA102" s="6"/>
      <c r="AB102" s="6"/>
      <c r="AC102" s="114"/>
      <c r="AD102" s="6"/>
      <c r="AE102" s="6"/>
      <c r="AF102" s="114"/>
      <c r="AG102" s="6"/>
      <c r="AH102" s="6"/>
      <c r="AI102" s="114"/>
      <c r="AJ102" s="6"/>
      <c r="AK102" s="6"/>
      <c r="AL102" s="114"/>
      <c r="AM102" s="114"/>
      <c r="AN102" s="114"/>
      <c r="AO102" s="6"/>
      <c r="AP102" s="6"/>
      <c r="AQ102" s="6"/>
      <c r="AR102" s="6"/>
      <c r="AS102" s="6"/>
      <c r="AT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Y102" s="16"/>
      <c r="CZ102" s="16"/>
    </row>
    <row r="103" spans="1:104" s="15" customFormat="1" ht="15" customHeight="1" x14ac:dyDescent="0.15">
      <c r="A103" s="272" t="s">
        <v>147</v>
      </c>
      <c r="B103" s="272"/>
      <c r="C103" s="128"/>
      <c r="D103" s="128"/>
      <c r="E103" s="128"/>
      <c r="F103" s="6"/>
      <c r="G103" s="6"/>
      <c r="H103" s="6"/>
      <c r="I103" s="6"/>
      <c r="J103" s="6"/>
      <c r="K103" s="6"/>
      <c r="L103" s="6"/>
      <c r="M103" s="6"/>
      <c r="N103" s="6"/>
      <c r="O103" s="6"/>
      <c r="P103" s="6"/>
      <c r="Q103" s="6"/>
      <c r="R103" s="6"/>
      <c r="S103" s="6"/>
      <c r="T103" s="6"/>
      <c r="U103" s="6"/>
      <c r="V103" s="6"/>
      <c r="W103" s="6"/>
      <c r="X103" s="6"/>
      <c r="Y103" s="6"/>
      <c r="Z103" s="6"/>
      <c r="AA103" s="6"/>
      <c r="AB103" s="6"/>
      <c r="AC103" s="114"/>
      <c r="AD103" s="6"/>
      <c r="AE103" s="6"/>
      <c r="AF103" s="114"/>
      <c r="AG103" s="6"/>
      <c r="AH103" s="6"/>
      <c r="AI103" s="114"/>
      <c r="AJ103" s="6"/>
      <c r="AK103" s="6"/>
      <c r="AL103" s="114"/>
      <c r="AM103" s="114"/>
      <c r="AN103" s="114"/>
      <c r="AO103" s="6"/>
      <c r="AP103" s="6"/>
      <c r="AQ103" s="114"/>
      <c r="AR103" s="6"/>
      <c r="AS103" s="6"/>
      <c r="AT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Y103" s="16"/>
      <c r="CZ103" s="16"/>
    </row>
    <row r="104" spans="1:104" s="15" customFormat="1" ht="15" customHeight="1" x14ac:dyDescent="0.15">
      <c r="A104" s="272" t="s">
        <v>148</v>
      </c>
      <c r="B104" s="272"/>
      <c r="C104" s="128"/>
      <c r="D104" s="128"/>
      <c r="E104" s="128"/>
      <c r="F104" s="6"/>
      <c r="G104" s="6"/>
      <c r="H104" s="6"/>
      <c r="I104" s="6"/>
      <c r="J104" s="6"/>
      <c r="K104" s="6"/>
      <c r="L104" s="6"/>
      <c r="M104" s="6"/>
      <c r="N104" s="6"/>
      <c r="O104" s="6"/>
      <c r="P104" s="6"/>
      <c r="Q104" s="6"/>
      <c r="R104" s="6"/>
      <c r="S104" s="6"/>
      <c r="T104" s="6"/>
      <c r="U104" s="6"/>
      <c r="V104" s="6"/>
      <c r="W104" s="6"/>
      <c r="X104" s="6"/>
      <c r="Y104" s="6"/>
      <c r="Z104" s="6"/>
      <c r="AA104" s="6"/>
      <c r="AB104" s="6"/>
      <c r="AC104" s="114"/>
      <c r="AD104" s="6"/>
      <c r="AE104" s="6"/>
      <c r="AF104" s="114"/>
      <c r="AG104" s="6"/>
      <c r="AH104" s="6"/>
      <c r="AI104" s="114"/>
      <c r="AJ104" s="6"/>
      <c r="AK104" s="6"/>
      <c r="AL104" s="114"/>
      <c r="AM104" s="114"/>
      <c r="AN104" s="114"/>
      <c r="AO104" s="6"/>
      <c r="AP104" s="6"/>
      <c r="AQ104" s="114"/>
      <c r="AR104" s="6"/>
      <c r="AS104" s="6"/>
      <c r="AT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Y104" s="16"/>
      <c r="CZ104" s="16"/>
    </row>
    <row r="105" spans="1:104" s="15" customFormat="1" ht="15" customHeight="1" x14ac:dyDescent="0.15">
      <c r="A105" s="272" t="s">
        <v>149</v>
      </c>
      <c r="B105" s="272"/>
      <c r="C105" s="128"/>
      <c r="D105" s="128"/>
      <c r="E105" s="128"/>
      <c r="F105" s="6"/>
      <c r="G105" s="6"/>
      <c r="H105" s="6"/>
      <c r="I105" s="6"/>
      <c r="J105" s="6"/>
      <c r="K105" s="6"/>
      <c r="L105" s="6"/>
      <c r="M105" s="6"/>
      <c r="N105" s="6"/>
      <c r="O105" s="6"/>
      <c r="P105" s="6"/>
      <c r="Q105" s="6"/>
      <c r="R105" s="6"/>
      <c r="S105" s="6"/>
      <c r="T105" s="6"/>
      <c r="U105" s="6"/>
      <c r="V105" s="6"/>
      <c r="W105" s="6"/>
      <c r="X105" s="6"/>
      <c r="Y105" s="6"/>
      <c r="Z105" s="6"/>
      <c r="AA105" s="6"/>
      <c r="AB105" s="6"/>
      <c r="AC105" s="114"/>
      <c r="AD105" s="6"/>
      <c r="AE105" s="6"/>
      <c r="AF105" s="114"/>
      <c r="AG105" s="6"/>
      <c r="AH105" s="6"/>
      <c r="AI105" s="114"/>
      <c r="AJ105" s="6"/>
      <c r="AK105" s="6"/>
      <c r="AL105" s="114"/>
      <c r="AM105" s="114"/>
      <c r="AN105" s="114"/>
      <c r="AO105" s="6"/>
      <c r="AP105" s="6"/>
      <c r="AQ105" s="114"/>
      <c r="AR105" s="6"/>
      <c r="AS105" s="6"/>
      <c r="AT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Y105" s="16"/>
      <c r="CZ105" s="16"/>
    </row>
    <row r="106" spans="1:104" s="15" customFormat="1" ht="15" customHeight="1" x14ac:dyDescent="0.15">
      <c r="A106" s="272" t="s">
        <v>98</v>
      </c>
      <c r="B106" s="272"/>
      <c r="C106" s="128"/>
      <c r="D106" s="128"/>
      <c r="E106" s="128"/>
      <c r="F106" s="6"/>
      <c r="G106" s="6"/>
      <c r="H106" s="6"/>
      <c r="I106" s="6"/>
      <c r="J106" s="6"/>
      <c r="K106" s="6"/>
      <c r="L106" s="6"/>
      <c r="M106" s="6"/>
      <c r="N106" s="6"/>
      <c r="O106" s="6"/>
      <c r="P106" s="6"/>
      <c r="Q106" s="6"/>
      <c r="R106" s="6"/>
      <c r="S106" s="6"/>
      <c r="T106" s="6"/>
      <c r="U106" s="6"/>
      <c r="V106" s="6"/>
      <c r="W106" s="6"/>
      <c r="X106" s="6"/>
      <c r="Y106" s="6"/>
      <c r="Z106" s="6"/>
      <c r="AA106" s="6"/>
      <c r="AB106" s="6"/>
      <c r="AC106" s="114"/>
      <c r="AD106" s="6"/>
      <c r="AE106" s="6"/>
      <c r="AF106" s="114"/>
      <c r="AG106" s="6"/>
      <c r="AH106" s="6"/>
      <c r="AI106" s="114"/>
      <c r="AJ106" s="6"/>
      <c r="AK106" s="6"/>
      <c r="AL106" s="114"/>
      <c r="AM106" s="114"/>
      <c r="AN106" s="114"/>
      <c r="AO106" s="6"/>
      <c r="AP106" s="6"/>
      <c r="AQ106" s="114"/>
      <c r="AR106" s="6"/>
      <c r="AS106" s="6"/>
      <c r="AT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Y106" s="16"/>
      <c r="CZ106" s="16"/>
    </row>
    <row r="107" spans="1:104" s="15" customFormat="1" ht="15" customHeight="1" x14ac:dyDescent="0.15">
      <c r="A107" s="272" t="s">
        <v>133</v>
      </c>
      <c r="B107" s="272"/>
      <c r="C107" s="128"/>
      <c r="D107" s="128"/>
      <c r="E107" s="128"/>
      <c r="F107" s="6"/>
      <c r="G107" s="6"/>
      <c r="H107" s="6"/>
      <c r="I107" s="6"/>
      <c r="J107" s="6"/>
      <c r="K107" s="6"/>
      <c r="L107" s="6"/>
      <c r="M107" s="6"/>
      <c r="N107" s="6"/>
      <c r="O107" s="6"/>
      <c r="P107" s="6"/>
      <c r="Q107" s="6"/>
      <c r="R107" s="6"/>
      <c r="S107" s="6"/>
      <c r="T107" s="6"/>
      <c r="U107" s="6"/>
      <c r="V107" s="6"/>
      <c r="W107" s="6"/>
      <c r="X107" s="6"/>
      <c r="Y107" s="6"/>
      <c r="Z107" s="6"/>
      <c r="AA107" s="6"/>
      <c r="AB107" s="6"/>
      <c r="AC107" s="114"/>
      <c r="AD107" s="6"/>
      <c r="AE107" s="6"/>
      <c r="AF107" s="114"/>
      <c r="AG107" s="6"/>
      <c r="AH107" s="6"/>
      <c r="AI107" s="114"/>
      <c r="AJ107" s="6"/>
      <c r="AK107" s="6"/>
      <c r="AL107" s="114"/>
      <c r="AM107" s="114"/>
      <c r="AN107" s="114"/>
      <c r="AO107" s="6"/>
      <c r="AP107" s="6"/>
      <c r="AQ107" s="114"/>
      <c r="AR107" s="6"/>
      <c r="AS107" s="6"/>
      <c r="AT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Y107" s="16"/>
      <c r="CZ107" s="16"/>
    </row>
    <row r="108" spans="1:104" s="15" customFormat="1" ht="15" customHeight="1" x14ac:dyDescent="0.15">
      <c r="A108" s="272" t="s">
        <v>150</v>
      </c>
      <c r="B108" s="272"/>
      <c r="C108" s="128"/>
      <c r="D108" s="128"/>
      <c r="E108" s="128"/>
      <c r="F108" s="6"/>
      <c r="G108" s="6"/>
      <c r="H108" s="6"/>
      <c r="I108" s="6"/>
      <c r="J108" s="6"/>
      <c r="K108" s="6"/>
      <c r="L108" s="6"/>
      <c r="M108" s="6"/>
      <c r="N108" s="6"/>
      <c r="O108" s="6"/>
      <c r="P108" s="6"/>
      <c r="Q108" s="6"/>
      <c r="R108" s="6"/>
      <c r="S108" s="6"/>
      <c r="T108" s="6"/>
      <c r="U108" s="6"/>
      <c r="V108" s="6"/>
      <c r="W108" s="6"/>
      <c r="X108" s="6"/>
      <c r="Y108" s="6"/>
      <c r="Z108" s="6"/>
      <c r="AA108" s="6"/>
      <c r="AB108" s="6"/>
      <c r="AC108" s="114"/>
      <c r="AD108" s="6"/>
      <c r="AE108" s="6"/>
      <c r="AF108" s="114"/>
      <c r="AG108" s="6"/>
      <c r="AH108" s="6"/>
      <c r="AI108" s="114"/>
      <c r="AJ108" s="6"/>
      <c r="AK108" s="6"/>
      <c r="AL108" s="114"/>
      <c r="AM108" s="114"/>
      <c r="AN108" s="114"/>
      <c r="AO108" s="6"/>
      <c r="AP108" s="6"/>
      <c r="AQ108" s="114"/>
      <c r="AR108" s="6"/>
      <c r="AS108" s="6"/>
      <c r="AT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Y108" s="16"/>
      <c r="CZ108" s="16"/>
    </row>
    <row r="109" spans="1:104" s="15" customFormat="1" ht="15" customHeight="1" x14ac:dyDescent="0.15">
      <c r="A109" s="272" t="s">
        <v>151</v>
      </c>
      <c r="B109" s="272"/>
      <c r="C109" s="128"/>
      <c r="D109" s="128"/>
      <c r="E109" s="128"/>
      <c r="F109" s="6"/>
      <c r="G109" s="6"/>
      <c r="H109" s="6"/>
      <c r="I109" s="6"/>
      <c r="J109" s="6"/>
      <c r="K109" s="6"/>
      <c r="L109" s="6"/>
      <c r="M109" s="6"/>
      <c r="N109" s="6"/>
      <c r="O109" s="6"/>
      <c r="P109" s="6"/>
      <c r="Q109" s="6"/>
      <c r="R109" s="6"/>
      <c r="S109" s="6"/>
      <c r="T109" s="6"/>
      <c r="U109" s="6"/>
      <c r="V109" s="6"/>
      <c r="W109" s="6"/>
      <c r="X109" s="6"/>
      <c r="Y109" s="6"/>
      <c r="Z109" s="6"/>
      <c r="AA109" s="6"/>
      <c r="AB109" s="6"/>
      <c r="AC109" s="114"/>
      <c r="AD109" s="6"/>
      <c r="AE109" s="6"/>
      <c r="AF109" s="114"/>
      <c r="AG109" s="6"/>
      <c r="AH109" s="6"/>
      <c r="AI109" s="114"/>
      <c r="AJ109" s="6"/>
      <c r="AK109" s="6"/>
      <c r="AL109" s="114"/>
      <c r="AM109" s="114"/>
      <c r="AN109" s="114"/>
      <c r="AO109" s="6"/>
      <c r="AP109" s="6"/>
      <c r="AQ109" s="114"/>
      <c r="AR109" s="6"/>
      <c r="AS109" s="6"/>
      <c r="AT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Y109" s="16"/>
      <c r="CZ109" s="16"/>
    </row>
    <row r="110" spans="1:104" s="15" customFormat="1" ht="15" customHeight="1" x14ac:dyDescent="0.15">
      <c r="A110" s="272" t="s">
        <v>152</v>
      </c>
      <c r="B110" s="272"/>
      <c r="C110" s="128"/>
      <c r="D110" s="128"/>
      <c r="E110" s="128"/>
      <c r="F110" s="6"/>
      <c r="G110" s="6"/>
      <c r="H110" s="6"/>
      <c r="I110" s="6"/>
      <c r="J110" s="6"/>
      <c r="K110" s="6"/>
      <c r="L110" s="6"/>
      <c r="M110" s="6"/>
      <c r="N110" s="6"/>
      <c r="O110" s="6"/>
      <c r="P110" s="6"/>
      <c r="Q110" s="6"/>
      <c r="R110" s="6"/>
      <c r="S110" s="6"/>
      <c r="T110" s="6"/>
      <c r="U110" s="6"/>
      <c r="V110" s="6"/>
      <c r="W110" s="6"/>
      <c r="X110" s="6"/>
      <c r="Y110" s="6"/>
      <c r="Z110" s="6"/>
      <c r="AA110" s="6"/>
      <c r="AB110" s="6"/>
      <c r="AC110" s="114"/>
      <c r="AD110" s="6"/>
      <c r="AE110" s="6"/>
      <c r="AF110" s="114"/>
      <c r="AG110" s="6"/>
      <c r="AH110" s="6"/>
      <c r="AI110" s="114"/>
      <c r="AJ110" s="6"/>
      <c r="AK110" s="6"/>
      <c r="AL110" s="114"/>
      <c r="AM110" s="114"/>
      <c r="AN110" s="114"/>
      <c r="AO110" s="6"/>
      <c r="AP110" s="6"/>
      <c r="AQ110" s="114"/>
      <c r="AR110" s="6"/>
      <c r="AS110" s="6"/>
      <c r="AT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Y110" s="16"/>
      <c r="CZ110" s="16"/>
    </row>
    <row r="111" spans="1:104" s="15" customFormat="1" ht="21" customHeight="1" x14ac:dyDescent="0.15">
      <c r="A111" s="273" t="s">
        <v>58</v>
      </c>
      <c r="B111" s="273"/>
      <c r="C111" s="132"/>
      <c r="D111" s="132"/>
      <c r="E111" s="132"/>
      <c r="F111" s="6"/>
      <c r="G111" s="6"/>
      <c r="H111" s="6"/>
      <c r="I111" s="6"/>
      <c r="J111" s="6"/>
      <c r="K111" s="6"/>
      <c r="L111" s="6"/>
      <c r="M111" s="6"/>
      <c r="N111" s="6"/>
      <c r="O111" s="6"/>
      <c r="P111" s="6"/>
      <c r="Q111" s="6"/>
      <c r="R111" s="6"/>
      <c r="S111" s="6"/>
      <c r="T111" s="6"/>
      <c r="U111" s="6"/>
      <c r="V111" s="6"/>
      <c r="W111" s="6"/>
      <c r="X111" s="6"/>
      <c r="Y111" s="6"/>
      <c r="Z111" s="6"/>
      <c r="AA111" s="6"/>
      <c r="AB111" s="6"/>
      <c r="AC111" s="114"/>
      <c r="AD111" s="6"/>
      <c r="AE111" s="6"/>
      <c r="AF111" s="114"/>
      <c r="AG111" s="6"/>
      <c r="AH111" s="6"/>
      <c r="AI111" s="114"/>
      <c r="AJ111" s="6"/>
      <c r="AK111" s="6"/>
      <c r="AL111" s="114"/>
      <c r="AM111" s="114"/>
      <c r="AN111" s="114"/>
      <c r="AO111" s="6"/>
      <c r="AP111" s="6"/>
      <c r="AQ111" s="114"/>
      <c r="AR111" s="6"/>
      <c r="AS111" s="6"/>
      <c r="AT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Y111" s="16"/>
      <c r="CZ111" s="16"/>
    </row>
    <row r="112" spans="1:104" s="6" customFormat="1" ht="30" customHeight="1" x14ac:dyDescent="0.2">
      <c r="A112" s="170" t="s">
        <v>153</v>
      </c>
      <c r="B112" s="170"/>
      <c r="N112" s="12"/>
      <c r="X112" s="171"/>
      <c r="AD112" s="114"/>
      <c r="AE112" s="114"/>
      <c r="AH112" s="114"/>
      <c r="AK112" s="114"/>
      <c r="AP112" s="114"/>
    </row>
    <row r="113" spans="1:82" s="15" customFormat="1" ht="89.25" customHeight="1" x14ac:dyDescent="0.15">
      <c r="A113" s="238" t="s">
        <v>8</v>
      </c>
      <c r="B113" s="256" t="s">
        <v>9</v>
      </c>
      <c r="C113" s="262"/>
      <c r="D113" s="262"/>
      <c r="E113" s="262"/>
      <c r="F113" s="262"/>
      <c r="G113" s="262"/>
      <c r="H113" s="262"/>
      <c r="I113" s="262"/>
      <c r="J113" s="262"/>
      <c r="K113" s="262"/>
      <c r="L113" s="262"/>
      <c r="M113" s="262"/>
      <c r="N113" s="262"/>
      <c r="O113" s="262"/>
      <c r="P113" s="262"/>
      <c r="Q113" s="262"/>
      <c r="R113" s="262"/>
      <c r="S113" s="262"/>
      <c r="T113" s="262"/>
      <c r="U113" s="262"/>
      <c r="V113" s="262"/>
      <c r="W113" s="262"/>
      <c r="X113" s="262"/>
      <c r="Y113" s="262"/>
      <c r="Z113" s="262"/>
      <c r="AA113" s="262"/>
      <c r="AB113" s="262"/>
      <c r="AC113" s="262"/>
      <c r="AD113" s="262"/>
      <c r="AE113" s="262"/>
      <c r="AF113" s="274" t="s">
        <v>154</v>
      </c>
      <c r="AG113" s="257"/>
      <c r="AH113" s="256" t="s">
        <v>155</v>
      </c>
      <c r="AI113" s="257"/>
      <c r="AJ113" s="256" t="s">
        <v>156</v>
      </c>
      <c r="AK113" s="257"/>
      <c r="AL113" s="6"/>
      <c r="AM113" s="6"/>
      <c r="AN113" s="114"/>
      <c r="AO113" s="6"/>
      <c r="AP113" s="6"/>
      <c r="AQ113" s="6"/>
      <c r="AR113" s="6"/>
      <c r="AS113" s="6"/>
      <c r="AT113" s="6"/>
      <c r="AU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row>
    <row r="114" spans="1:82" s="15" customFormat="1" ht="24.75" customHeight="1" x14ac:dyDescent="0.15">
      <c r="A114" s="239"/>
      <c r="B114" s="241" t="s">
        <v>24</v>
      </c>
      <c r="C114" s="238" t="s">
        <v>25</v>
      </c>
      <c r="D114" s="244"/>
      <c r="E114" s="244"/>
      <c r="F114" s="244"/>
      <c r="G114" s="244"/>
      <c r="H114" s="244"/>
      <c r="I114" s="244"/>
      <c r="J114" s="244"/>
      <c r="K114" s="244"/>
      <c r="L114" s="244"/>
      <c r="M114" s="244"/>
      <c r="N114" s="244"/>
      <c r="O114" s="244"/>
      <c r="P114" s="244"/>
      <c r="Q114" s="244"/>
      <c r="R114" s="244"/>
      <c r="S114" s="245"/>
      <c r="T114" s="238" t="s">
        <v>26</v>
      </c>
      <c r="U114" s="245"/>
      <c r="V114" s="258" t="s">
        <v>27</v>
      </c>
      <c r="W114" s="259"/>
      <c r="X114" s="256" t="s">
        <v>28</v>
      </c>
      <c r="Y114" s="262"/>
      <c r="Z114" s="262"/>
      <c r="AA114" s="262"/>
      <c r="AB114" s="262"/>
      <c r="AC114" s="262"/>
      <c r="AD114" s="262"/>
      <c r="AE114" s="262"/>
      <c r="AF114" s="263" t="s">
        <v>157</v>
      </c>
      <c r="AG114" s="266" t="s">
        <v>158</v>
      </c>
      <c r="AH114" s="235" t="s">
        <v>22</v>
      </c>
      <c r="AI114" s="266" t="s">
        <v>23</v>
      </c>
      <c r="AJ114" s="235" t="s">
        <v>22</v>
      </c>
      <c r="AK114" s="266" t="s">
        <v>23</v>
      </c>
      <c r="AL114" s="6"/>
      <c r="AM114" s="6"/>
      <c r="AN114" s="114"/>
      <c r="AO114" s="6"/>
      <c r="AP114" s="6"/>
      <c r="AQ114" s="6"/>
      <c r="AR114" s="6"/>
      <c r="AS114" s="6"/>
      <c r="AT114" s="6"/>
      <c r="AU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row>
    <row r="115" spans="1:82" s="15" customFormat="1" ht="13.5" customHeight="1" x14ac:dyDescent="0.15">
      <c r="A115" s="239"/>
      <c r="B115" s="242"/>
      <c r="C115" s="240"/>
      <c r="D115" s="248"/>
      <c r="E115" s="248"/>
      <c r="F115" s="248"/>
      <c r="G115" s="248"/>
      <c r="H115" s="248"/>
      <c r="I115" s="248"/>
      <c r="J115" s="248"/>
      <c r="K115" s="248"/>
      <c r="L115" s="248"/>
      <c r="M115" s="248"/>
      <c r="N115" s="248"/>
      <c r="O115" s="248"/>
      <c r="P115" s="248"/>
      <c r="Q115" s="248"/>
      <c r="R115" s="248"/>
      <c r="S115" s="249"/>
      <c r="T115" s="240"/>
      <c r="U115" s="249"/>
      <c r="V115" s="260"/>
      <c r="W115" s="261"/>
      <c r="X115" s="269" t="s">
        <v>29</v>
      </c>
      <c r="Y115" s="270"/>
      <c r="Z115" s="270"/>
      <c r="AA115" s="271"/>
      <c r="AB115" s="269" t="s">
        <v>30</v>
      </c>
      <c r="AC115" s="270"/>
      <c r="AD115" s="270"/>
      <c r="AE115" s="270"/>
      <c r="AF115" s="264"/>
      <c r="AG115" s="267"/>
      <c r="AH115" s="236"/>
      <c r="AI115" s="267"/>
      <c r="AJ115" s="236"/>
      <c r="AK115" s="267"/>
      <c r="AL115" s="6"/>
      <c r="AM115" s="6"/>
      <c r="AN115" s="114"/>
      <c r="AO115" s="6"/>
      <c r="AP115" s="6"/>
      <c r="AQ115" s="6"/>
      <c r="AR115" s="6"/>
      <c r="AS115" s="6"/>
      <c r="AT115" s="6"/>
      <c r="AU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row>
    <row r="116" spans="1:82" s="15" customFormat="1" ht="27.75" customHeight="1" x14ac:dyDescent="0.15">
      <c r="A116" s="240"/>
      <c r="B116" s="243"/>
      <c r="C116" s="17" t="s">
        <v>31</v>
      </c>
      <c r="D116" s="117" t="s">
        <v>32</v>
      </c>
      <c r="E116" s="19" t="s">
        <v>33</v>
      </c>
      <c r="F116" s="19" t="s">
        <v>34</v>
      </c>
      <c r="G116" s="19" t="s">
        <v>35</v>
      </c>
      <c r="H116" s="20" t="s">
        <v>36</v>
      </c>
      <c r="I116" s="20" t="s">
        <v>37</v>
      </c>
      <c r="J116" s="20" t="s">
        <v>38</v>
      </c>
      <c r="K116" s="20" t="s">
        <v>39</v>
      </c>
      <c r="L116" s="20" t="s">
        <v>40</v>
      </c>
      <c r="M116" s="20" t="s">
        <v>41</v>
      </c>
      <c r="N116" s="20" t="s">
        <v>42</v>
      </c>
      <c r="O116" s="20" t="s">
        <v>43</v>
      </c>
      <c r="P116" s="20" t="s">
        <v>44</v>
      </c>
      <c r="Q116" s="20" t="s">
        <v>45</v>
      </c>
      <c r="R116" s="20" t="s">
        <v>46</v>
      </c>
      <c r="S116" s="21" t="s">
        <v>47</v>
      </c>
      <c r="T116" s="17" t="s">
        <v>22</v>
      </c>
      <c r="U116" s="22" t="s">
        <v>48</v>
      </c>
      <c r="V116" s="215" t="s">
        <v>49</v>
      </c>
      <c r="W116" s="22" t="s">
        <v>50</v>
      </c>
      <c r="X116" s="219" t="s">
        <v>51</v>
      </c>
      <c r="Y116" s="25" t="s">
        <v>52</v>
      </c>
      <c r="Z116" s="19" t="s">
        <v>53</v>
      </c>
      <c r="AA116" s="22" t="s">
        <v>54</v>
      </c>
      <c r="AB116" s="25" t="s">
        <v>51</v>
      </c>
      <c r="AC116" s="25" t="s">
        <v>52</v>
      </c>
      <c r="AD116" s="19" t="s">
        <v>53</v>
      </c>
      <c r="AE116" s="173" t="s">
        <v>54</v>
      </c>
      <c r="AF116" s="265"/>
      <c r="AG116" s="268"/>
      <c r="AH116" s="237"/>
      <c r="AI116" s="268"/>
      <c r="AJ116" s="237"/>
      <c r="AK116" s="268"/>
      <c r="AL116" s="6"/>
      <c r="AM116" s="6"/>
      <c r="AN116" s="114"/>
      <c r="AO116" s="6"/>
      <c r="AP116" s="6"/>
      <c r="AQ116" s="6"/>
      <c r="AR116" s="6"/>
      <c r="AS116" s="6"/>
      <c r="AT116" s="6"/>
      <c r="AU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row>
    <row r="117" spans="1:82" s="15" customFormat="1" ht="15" customHeight="1" x14ac:dyDescent="0.15">
      <c r="A117" s="55" t="s">
        <v>159</v>
      </c>
      <c r="B117" s="29">
        <f>SUM(C117:S117)</f>
        <v>21</v>
      </c>
      <c r="C117" s="30"/>
      <c r="D117" s="56"/>
      <c r="E117" s="37"/>
      <c r="F117" s="37"/>
      <c r="G117" s="37"/>
      <c r="H117" s="59"/>
      <c r="I117" s="59"/>
      <c r="J117" s="59">
        <v>1</v>
      </c>
      <c r="K117" s="59">
        <v>1</v>
      </c>
      <c r="L117" s="59"/>
      <c r="M117" s="59">
        <v>1</v>
      </c>
      <c r="N117" s="59">
        <v>1</v>
      </c>
      <c r="O117" s="59">
        <v>5</v>
      </c>
      <c r="P117" s="59">
        <v>5</v>
      </c>
      <c r="Q117" s="59">
        <v>4</v>
      </c>
      <c r="R117" s="59">
        <v>2</v>
      </c>
      <c r="S117" s="59">
        <v>1</v>
      </c>
      <c r="T117" s="34"/>
      <c r="U117" s="35">
        <v>21</v>
      </c>
      <c r="V117" s="34">
        <v>14</v>
      </c>
      <c r="W117" s="35">
        <v>7</v>
      </c>
      <c r="X117" s="36">
        <f t="shared" ref="X117:X124" si="38">SUM(Y117:AA117)</f>
        <v>0</v>
      </c>
      <c r="Y117" s="34"/>
      <c r="Z117" s="37"/>
      <c r="AA117" s="35"/>
      <c r="AB117" s="38">
        <f t="shared" ref="AB117:AB124" si="39">SUM(AC117:AE117)</f>
        <v>21</v>
      </c>
      <c r="AC117" s="34"/>
      <c r="AD117" s="37">
        <v>21</v>
      </c>
      <c r="AE117" s="59"/>
      <c r="AF117" s="174"/>
      <c r="AG117" s="35"/>
      <c r="AH117" s="175"/>
      <c r="AI117" s="176"/>
      <c r="AJ117" s="175"/>
      <c r="AK117" s="176">
        <v>21</v>
      </c>
      <c r="AL117" s="48" t="str">
        <f>+BP117&amp;BQ117&amp;BR117&amp;BS117&amp;BT117&amp;BU117&amp;BV117</f>
        <v/>
      </c>
      <c r="AM117" s="6"/>
      <c r="AN117" s="114"/>
      <c r="AO117" s="6"/>
      <c r="AP117" s="6"/>
      <c r="AQ117" s="6"/>
      <c r="AR117" s="6"/>
      <c r="AS117" s="6"/>
      <c r="AT117" s="6"/>
      <c r="AU117" s="6"/>
      <c r="BF117" s="6"/>
      <c r="BG117" s="6"/>
      <c r="BH117" s="6"/>
      <c r="BI117" s="6"/>
      <c r="BJ117" s="6"/>
      <c r="BK117" s="6"/>
      <c r="BL117" s="6"/>
      <c r="BM117" s="6"/>
      <c r="BN117" s="6"/>
      <c r="BO117" s="6"/>
      <c r="BP117" s="49" t="str">
        <f>IF($B117&lt;&gt;($V117+$W117)," El número de consultas según sexo NO puede ser diferente al Total. ","")</f>
        <v/>
      </c>
      <c r="BQ117" s="50" t="str">
        <f>IF($B117=0,"",IF(($T117+$U117)=0,IF($B117="",""," No olvide escribir la columna Beneficiarios. "),""))</f>
        <v/>
      </c>
      <c r="BR117" s="50" t="str">
        <f>IF($B117&lt;($T117+$U117)," El número de Beneficiarios NO puede ser mayor que el Total. ","")</f>
        <v/>
      </c>
      <c r="BS117" s="50"/>
      <c r="BT117" s="50"/>
      <c r="BU117" s="51" t="str">
        <f>IF($B117&gt;=($X117+$AB117),"","El total de Consulta Nuevas NO debe ser MAYOR que el total de las Consultas Médicas. ")</f>
        <v/>
      </c>
      <c r="BV117" s="52"/>
      <c r="BW117" s="53"/>
      <c r="BX117" s="54">
        <f>IF($B117&lt;&gt;($V117+$W117),1,0)</f>
        <v>0</v>
      </c>
      <c r="BY117" s="54">
        <f>IF($B117&lt;($T117+$U117),1,0)</f>
        <v>0</v>
      </c>
      <c r="BZ117" s="54"/>
      <c r="CA117" s="54"/>
      <c r="CB117" s="54">
        <f>IF($B117&gt;=($X117+$AB117),0,1)</f>
        <v>0</v>
      </c>
      <c r="CC117" s="54">
        <f>IF($B117=0,"",IF(($T117+$U117)=0,IF($B117="","",1),0))</f>
        <v>0</v>
      </c>
      <c r="CD117" s="54"/>
    </row>
    <row r="118" spans="1:82" s="15" customFormat="1" ht="15" customHeight="1" x14ac:dyDescent="0.15">
      <c r="A118" s="55" t="s">
        <v>160</v>
      </c>
      <c r="B118" s="29">
        <f t="shared" ref="B118:B124" si="40">SUM(C118:S118)</f>
        <v>0</v>
      </c>
      <c r="C118" s="34"/>
      <c r="D118" s="56"/>
      <c r="E118" s="37"/>
      <c r="F118" s="37"/>
      <c r="G118" s="37"/>
      <c r="H118" s="59"/>
      <c r="I118" s="59"/>
      <c r="J118" s="59"/>
      <c r="K118" s="59"/>
      <c r="L118" s="59"/>
      <c r="M118" s="59"/>
      <c r="N118" s="59"/>
      <c r="O118" s="59"/>
      <c r="P118" s="59"/>
      <c r="Q118" s="59"/>
      <c r="R118" s="59"/>
      <c r="S118" s="59"/>
      <c r="T118" s="34"/>
      <c r="U118" s="35"/>
      <c r="V118" s="34"/>
      <c r="W118" s="35"/>
      <c r="X118" s="36">
        <f t="shared" si="38"/>
        <v>0</v>
      </c>
      <c r="Y118" s="34"/>
      <c r="Z118" s="37"/>
      <c r="AA118" s="35"/>
      <c r="AB118" s="38">
        <f t="shared" si="39"/>
        <v>0</v>
      </c>
      <c r="AC118" s="34"/>
      <c r="AD118" s="37"/>
      <c r="AE118" s="59"/>
      <c r="AF118" s="174"/>
      <c r="AG118" s="35"/>
      <c r="AH118" s="177"/>
      <c r="AI118" s="178"/>
      <c r="AJ118" s="177"/>
      <c r="AK118" s="178"/>
      <c r="AL118" s="142" t="str">
        <f t="shared" ref="AL118:AL125" si="41">+BP118&amp;BQ118&amp;BR118&amp;BS118&amp;BT118&amp;BU118&amp;BV118</f>
        <v/>
      </c>
      <c r="AM118" s="6"/>
      <c r="AN118" s="114"/>
      <c r="AO118" s="6"/>
      <c r="AP118" s="6"/>
      <c r="AQ118" s="6"/>
      <c r="AR118" s="6"/>
      <c r="AS118" s="6"/>
      <c r="AT118" s="6"/>
      <c r="AU118" s="6"/>
      <c r="BG118" s="6"/>
      <c r="BH118" s="6"/>
      <c r="BI118" s="6"/>
      <c r="BJ118" s="6"/>
      <c r="BK118" s="6"/>
      <c r="BL118" s="6"/>
      <c r="BM118" s="6"/>
      <c r="BN118" s="6"/>
      <c r="BO118" s="6"/>
      <c r="BP118" s="6" t="str">
        <f t="shared" ref="BP118:BP125" si="42">IF($B118&lt;&gt;($V118+$W118)," El número de consultas según sexo NO puede ser diferente al Total. ","")</f>
        <v/>
      </c>
      <c r="BQ118" s="49" t="str">
        <f t="shared" ref="BQ118:BQ125" si="43">IF($B118=0,"",IF(($T118+$U118)=0,IF($B118="",""," No olvide escribir la columna Beneficiarios. "),""))</f>
        <v/>
      </c>
      <c r="BR118" s="49" t="str">
        <f t="shared" ref="BR118:BR125" si="44">IF($B118&lt;($T118+$U118)," El número de Beneficiarios NO puede ser mayor que el Total. ","")</f>
        <v/>
      </c>
      <c r="BS118" s="49"/>
      <c r="BT118" s="49"/>
      <c r="BU118" s="49" t="str">
        <f t="shared" ref="BU118:BU125" si="45">IF($B118&gt;=($X118+$AB118),"","El total de Consulta Nuevas NO debe ser MAYOR que el total de las Consultas Médicas. ")</f>
        <v/>
      </c>
      <c r="BX118" s="15">
        <f t="shared" ref="BX118:BX125" si="46">IF($B118&lt;&gt;($V118+$W118),1,0)</f>
        <v>0</v>
      </c>
      <c r="BY118" s="126">
        <f t="shared" ref="BY118:BY125" si="47">IF($B118&lt;($T118+$U118),1,0)</f>
        <v>0</v>
      </c>
      <c r="BZ118" s="126"/>
      <c r="CA118" s="126"/>
      <c r="CB118" s="126">
        <f t="shared" ref="CB118:CB125" si="48">IF($B118&gt;=($X118+$AB118),0,1)</f>
        <v>0</v>
      </c>
      <c r="CC118" s="6" t="str">
        <f t="shared" ref="CC118:CC125" si="49">IF($B118=0,"",IF(($T118+$U118)=0,IF($B118="","",1),0))</f>
        <v/>
      </c>
    </row>
    <row r="119" spans="1:82" s="15" customFormat="1" ht="15" customHeight="1" x14ac:dyDescent="0.15">
      <c r="A119" s="55" t="s">
        <v>161</v>
      </c>
      <c r="B119" s="29">
        <f t="shared" si="40"/>
        <v>13</v>
      </c>
      <c r="C119" s="34">
        <v>1</v>
      </c>
      <c r="D119" s="56">
        <v>5</v>
      </c>
      <c r="E119" s="37">
        <v>4</v>
      </c>
      <c r="F119" s="37">
        <v>3</v>
      </c>
      <c r="G119" s="37"/>
      <c r="H119" s="59"/>
      <c r="I119" s="59"/>
      <c r="J119" s="59"/>
      <c r="K119" s="59"/>
      <c r="L119" s="59"/>
      <c r="M119" s="59"/>
      <c r="N119" s="59"/>
      <c r="O119" s="59"/>
      <c r="P119" s="59"/>
      <c r="Q119" s="59"/>
      <c r="R119" s="59"/>
      <c r="S119" s="59"/>
      <c r="T119" s="34">
        <v>10</v>
      </c>
      <c r="U119" s="35">
        <v>3</v>
      </c>
      <c r="V119" s="34">
        <v>8</v>
      </c>
      <c r="W119" s="35">
        <v>5</v>
      </c>
      <c r="X119" s="36">
        <f t="shared" si="38"/>
        <v>0</v>
      </c>
      <c r="Y119" s="34"/>
      <c r="Z119" s="37"/>
      <c r="AA119" s="35"/>
      <c r="AB119" s="38">
        <f t="shared" si="39"/>
        <v>13</v>
      </c>
      <c r="AC119" s="34"/>
      <c r="AD119" s="37">
        <v>13</v>
      </c>
      <c r="AE119" s="59"/>
      <c r="AF119" s="174"/>
      <c r="AG119" s="35"/>
      <c r="AH119" s="177"/>
      <c r="AI119" s="178"/>
      <c r="AJ119" s="177">
        <v>10</v>
      </c>
      <c r="AK119" s="178">
        <v>3</v>
      </c>
      <c r="AL119" s="142" t="str">
        <f t="shared" si="41"/>
        <v/>
      </c>
      <c r="AM119" s="6"/>
      <c r="AN119" s="114"/>
      <c r="AO119" s="6"/>
      <c r="AP119" s="6"/>
      <c r="AQ119" s="6"/>
      <c r="AR119" s="6"/>
      <c r="AS119" s="6"/>
      <c r="AT119" s="6"/>
      <c r="AU119" s="6"/>
      <c r="BG119" s="6"/>
      <c r="BH119" s="6"/>
      <c r="BI119" s="6"/>
      <c r="BJ119" s="6"/>
      <c r="BK119" s="6"/>
      <c r="BL119" s="6"/>
      <c r="BM119" s="6"/>
      <c r="BN119" s="6"/>
      <c r="BO119" s="6"/>
      <c r="BP119" s="6" t="str">
        <f t="shared" si="42"/>
        <v/>
      </c>
      <c r="BQ119" s="49" t="str">
        <f t="shared" si="43"/>
        <v/>
      </c>
      <c r="BR119" s="49" t="str">
        <f t="shared" si="44"/>
        <v/>
      </c>
      <c r="BS119" s="49"/>
      <c r="BT119" s="49"/>
      <c r="BU119" s="49" t="str">
        <f t="shared" si="45"/>
        <v/>
      </c>
      <c r="BX119" s="15">
        <f t="shared" si="46"/>
        <v>0</v>
      </c>
      <c r="BY119" s="126">
        <f t="shared" si="47"/>
        <v>0</v>
      </c>
      <c r="BZ119" s="126"/>
      <c r="CA119" s="126"/>
      <c r="CB119" s="126">
        <f t="shared" si="48"/>
        <v>0</v>
      </c>
      <c r="CC119" s="6">
        <f t="shared" si="49"/>
        <v>0</v>
      </c>
    </row>
    <row r="120" spans="1:82" s="15" customFormat="1" ht="15" customHeight="1" x14ac:dyDescent="0.15">
      <c r="A120" s="55" t="s">
        <v>162</v>
      </c>
      <c r="B120" s="29">
        <f t="shared" si="40"/>
        <v>0</v>
      </c>
      <c r="C120" s="34"/>
      <c r="D120" s="56"/>
      <c r="E120" s="37"/>
      <c r="F120" s="37"/>
      <c r="G120" s="37"/>
      <c r="H120" s="59"/>
      <c r="I120" s="59"/>
      <c r="J120" s="59"/>
      <c r="K120" s="59"/>
      <c r="L120" s="59"/>
      <c r="M120" s="59"/>
      <c r="N120" s="59"/>
      <c r="O120" s="59"/>
      <c r="P120" s="59"/>
      <c r="Q120" s="59"/>
      <c r="R120" s="59"/>
      <c r="S120" s="59"/>
      <c r="T120" s="34"/>
      <c r="U120" s="35"/>
      <c r="V120" s="34"/>
      <c r="W120" s="35"/>
      <c r="X120" s="36">
        <f t="shared" si="38"/>
        <v>0</v>
      </c>
      <c r="Y120" s="34"/>
      <c r="Z120" s="37"/>
      <c r="AA120" s="35"/>
      <c r="AB120" s="38">
        <f t="shared" si="39"/>
        <v>0</v>
      </c>
      <c r="AC120" s="34"/>
      <c r="AD120" s="37"/>
      <c r="AE120" s="59"/>
      <c r="AF120" s="174"/>
      <c r="AG120" s="35"/>
      <c r="AH120" s="177"/>
      <c r="AI120" s="178"/>
      <c r="AJ120" s="177"/>
      <c r="AK120" s="178"/>
      <c r="AL120" s="142" t="str">
        <f t="shared" si="41"/>
        <v/>
      </c>
      <c r="AM120" s="6"/>
      <c r="AN120" s="114"/>
      <c r="AO120" s="6"/>
      <c r="AP120" s="6"/>
      <c r="AQ120" s="6"/>
      <c r="AR120" s="6"/>
      <c r="AS120" s="6"/>
      <c r="AT120" s="6"/>
      <c r="AU120" s="6"/>
      <c r="BG120" s="6"/>
      <c r="BH120" s="6"/>
      <c r="BI120" s="6"/>
      <c r="BJ120" s="6"/>
      <c r="BK120" s="6"/>
      <c r="BL120" s="6"/>
      <c r="BM120" s="6"/>
      <c r="BN120" s="6"/>
      <c r="BO120" s="6"/>
      <c r="BP120" s="6" t="str">
        <f t="shared" si="42"/>
        <v/>
      </c>
      <c r="BQ120" s="49" t="str">
        <f t="shared" si="43"/>
        <v/>
      </c>
      <c r="BR120" s="49" t="str">
        <f t="shared" si="44"/>
        <v/>
      </c>
      <c r="BS120" s="49"/>
      <c r="BT120" s="49"/>
      <c r="BU120" s="49" t="str">
        <f t="shared" si="45"/>
        <v/>
      </c>
      <c r="BX120" s="15">
        <f t="shared" si="46"/>
        <v>0</v>
      </c>
      <c r="BY120" s="126">
        <f t="shared" si="47"/>
        <v>0</v>
      </c>
      <c r="BZ120" s="126"/>
      <c r="CA120" s="126"/>
      <c r="CB120" s="126">
        <f t="shared" si="48"/>
        <v>0</v>
      </c>
      <c r="CC120" s="6" t="str">
        <f t="shared" si="49"/>
        <v/>
      </c>
    </row>
    <row r="121" spans="1:82" s="15" customFormat="1" ht="15" customHeight="1" x14ac:dyDescent="0.15">
      <c r="A121" s="55" t="s">
        <v>163</v>
      </c>
      <c r="B121" s="29">
        <f t="shared" si="40"/>
        <v>0</v>
      </c>
      <c r="C121" s="34"/>
      <c r="D121" s="56"/>
      <c r="E121" s="37"/>
      <c r="F121" s="37"/>
      <c r="G121" s="37"/>
      <c r="H121" s="59"/>
      <c r="I121" s="59"/>
      <c r="J121" s="59"/>
      <c r="K121" s="59"/>
      <c r="L121" s="59"/>
      <c r="M121" s="59"/>
      <c r="N121" s="59"/>
      <c r="O121" s="59"/>
      <c r="P121" s="59"/>
      <c r="Q121" s="59"/>
      <c r="R121" s="59"/>
      <c r="S121" s="59"/>
      <c r="T121" s="34"/>
      <c r="U121" s="35"/>
      <c r="V121" s="34"/>
      <c r="W121" s="35"/>
      <c r="X121" s="36">
        <f t="shared" si="38"/>
        <v>0</v>
      </c>
      <c r="Y121" s="34"/>
      <c r="Z121" s="37"/>
      <c r="AA121" s="35"/>
      <c r="AB121" s="38">
        <f t="shared" si="39"/>
        <v>0</v>
      </c>
      <c r="AC121" s="34"/>
      <c r="AD121" s="37"/>
      <c r="AE121" s="59"/>
      <c r="AF121" s="174"/>
      <c r="AG121" s="35"/>
      <c r="AH121" s="177"/>
      <c r="AI121" s="178"/>
      <c r="AJ121" s="177"/>
      <c r="AK121" s="178"/>
      <c r="AL121" s="142" t="str">
        <f t="shared" si="41"/>
        <v/>
      </c>
      <c r="AM121" s="6"/>
      <c r="AN121" s="114"/>
      <c r="AO121" s="6"/>
      <c r="AP121" s="6"/>
      <c r="AQ121" s="6"/>
      <c r="AR121" s="6"/>
      <c r="AS121" s="6"/>
      <c r="AT121" s="6"/>
      <c r="AU121" s="6"/>
      <c r="BG121" s="6"/>
      <c r="BH121" s="6"/>
      <c r="BI121" s="6"/>
      <c r="BJ121" s="6"/>
      <c r="BK121" s="6"/>
      <c r="BL121" s="6"/>
      <c r="BM121" s="6"/>
      <c r="BN121" s="6"/>
      <c r="BO121" s="6"/>
      <c r="BP121" s="6" t="str">
        <f t="shared" si="42"/>
        <v/>
      </c>
      <c r="BQ121" s="49" t="str">
        <f t="shared" si="43"/>
        <v/>
      </c>
      <c r="BR121" s="49" t="str">
        <f t="shared" si="44"/>
        <v/>
      </c>
      <c r="BS121" s="49"/>
      <c r="BT121" s="49"/>
      <c r="BU121" s="49" t="str">
        <f t="shared" si="45"/>
        <v/>
      </c>
      <c r="BX121" s="15">
        <f t="shared" si="46"/>
        <v>0</v>
      </c>
      <c r="BY121" s="126">
        <f t="shared" si="47"/>
        <v>0</v>
      </c>
      <c r="BZ121" s="126"/>
      <c r="CA121" s="126"/>
      <c r="CB121" s="126">
        <f t="shared" si="48"/>
        <v>0</v>
      </c>
      <c r="CC121" s="6" t="str">
        <f t="shared" si="49"/>
        <v/>
      </c>
    </row>
    <row r="122" spans="1:82" s="15" customFormat="1" ht="15" customHeight="1" x14ac:dyDescent="0.15">
      <c r="A122" s="55" t="s">
        <v>164</v>
      </c>
      <c r="B122" s="29">
        <f t="shared" si="40"/>
        <v>0</v>
      </c>
      <c r="C122" s="34"/>
      <c r="D122" s="56"/>
      <c r="E122" s="37"/>
      <c r="F122" s="37"/>
      <c r="G122" s="37"/>
      <c r="H122" s="59"/>
      <c r="I122" s="59"/>
      <c r="J122" s="59"/>
      <c r="K122" s="59"/>
      <c r="L122" s="59"/>
      <c r="M122" s="59"/>
      <c r="N122" s="59"/>
      <c r="O122" s="59"/>
      <c r="P122" s="59"/>
      <c r="Q122" s="59"/>
      <c r="R122" s="59"/>
      <c r="S122" s="59"/>
      <c r="T122" s="34"/>
      <c r="U122" s="35"/>
      <c r="V122" s="34"/>
      <c r="W122" s="35"/>
      <c r="X122" s="36">
        <f t="shared" si="38"/>
        <v>0</v>
      </c>
      <c r="Y122" s="34"/>
      <c r="Z122" s="37"/>
      <c r="AA122" s="35"/>
      <c r="AB122" s="38">
        <f t="shared" si="39"/>
        <v>0</v>
      </c>
      <c r="AC122" s="34"/>
      <c r="AD122" s="37"/>
      <c r="AE122" s="59"/>
      <c r="AF122" s="174"/>
      <c r="AG122" s="35"/>
      <c r="AH122" s="177"/>
      <c r="AI122" s="178"/>
      <c r="AJ122" s="177"/>
      <c r="AK122" s="178"/>
      <c r="AL122" s="142" t="str">
        <f t="shared" si="41"/>
        <v/>
      </c>
      <c r="AM122" s="6"/>
      <c r="AN122" s="114"/>
      <c r="AO122" s="6"/>
      <c r="AP122" s="6"/>
      <c r="AQ122" s="6"/>
      <c r="AR122" s="6"/>
      <c r="AS122" s="6"/>
      <c r="AT122" s="6"/>
      <c r="AU122" s="6"/>
      <c r="BG122" s="6"/>
      <c r="BH122" s="6"/>
      <c r="BI122" s="6"/>
      <c r="BJ122" s="6"/>
      <c r="BK122" s="6"/>
      <c r="BL122" s="6"/>
      <c r="BM122" s="6"/>
      <c r="BN122" s="6"/>
      <c r="BO122" s="6"/>
      <c r="BP122" s="6" t="str">
        <f t="shared" si="42"/>
        <v/>
      </c>
      <c r="BQ122" s="49" t="str">
        <f t="shared" si="43"/>
        <v/>
      </c>
      <c r="BR122" s="49" t="str">
        <f t="shared" si="44"/>
        <v/>
      </c>
      <c r="BS122" s="49"/>
      <c r="BT122" s="49"/>
      <c r="BU122" s="49" t="str">
        <f t="shared" si="45"/>
        <v/>
      </c>
      <c r="BX122" s="15">
        <f t="shared" si="46"/>
        <v>0</v>
      </c>
      <c r="BY122" s="126">
        <f t="shared" si="47"/>
        <v>0</v>
      </c>
      <c r="BZ122" s="126"/>
      <c r="CA122" s="126"/>
      <c r="CB122" s="126">
        <f t="shared" si="48"/>
        <v>0</v>
      </c>
      <c r="CC122" s="6" t="str">
        <f t="shared" si="49"/>
        <v/>
      </c>
    </row>
    <row r="123" spans="1:82" s="15" customFormat="1" ht="15" customHeight="1" x14ac:dyDescent="0.15">
      <c r="A123" s="55" t="s">
        <v>165</v>
      </c>
      <c r="B123" s="29">
        <f t="shared" si="40"/>
        <v>0</v>
      </c>
      <c r="C123" s="34"/>
      <c r="D123" s="56"/>
      <c r="E123" s="37"/>
      <c r="F123" s="37"/>
      <c r="G123" s="37"/>
      <c r="H123" s="59"/>
      <c r="I123" s="59"/>
      <c r="J123" s="59"/>
      <c r="K123" s="59"/>
      <c r="L123" s="59"/>
      <c r="M123" s="59"/>
      <c r="N123" s="59"/>
      <c r="O123" s="59"/>
      <c r="P123" s="59"/>
      <c r="Q123" s="59"/>
      <c r="R123" s="59"/>
      <c r="S123" s="59"/>
      <c r="T123" s="34"/>
      <c r="U123" s="35"/>
      <c r="V123" s="34"/>
      <c r="W123" s="35"/>
      <c r="X123" s="36">
        <f t="shared" si="38"/>
        <v>0</v>
      </c>
      <c r="Y123" s="34"/>
      <c r="Z123" s="37"/>
      <c r="AA123" s="35"/>
      <c r="AB123" s="38">
        <f t="shared" si="39"/>
        <v>0</v>
      </c>
      <c r="AC123" s="34"/>
      <c r="AD123" s="37"/>
      <c r="AE123" s="59"/>
      <c r="AF123" s="174"/>
      <c r="AG123" s="35"/>
      <c r="AH123" s="177"/>
      <c r="AI123" s="178"/>
      <c r="AJ123" s="177"/>
      <c r="AK123" s="178"/>
      <c r="AL123" s="142" t="str">
        <f t="shared" si="41"/>
        <v/>
      </c>
      <c r="AM123" s="6"/>
      <c r="AN123" s="114"/>
      <c r="AO123" s="6"/>
      <c r="AP123" s="6"/>
      <c r="AQ123" s="6"/>
      <c r="AR123" s="6"/>
      <c r="AS123" s="6"/>
      <c r="AT123" s="6"/>
      <c r="AU123" s="6"/>
      <c r="BG123" s="6"/>
      <c r="BH123" s="6"/>
      <c r="BI123" s="6"/>
      <c r="BJ123" s="6"/>
      <c r="BK123" s="6"/>
      <c r="BL123" s="6"/>
      <c r="BM123" s="6"/>
      <c r="BN123" s="6"/>
      <c r="BO123" s="6"/>
      <c r="BP123" s="6" t="str">
        <f t="shared" si="42"/>
        <v/>
      </c>
      <c r="BQ123" s="49" t="str">
        <f t="shared" si="43"/>
        <v/>
      </c>
      <c r="BR123" s="49" t="str">
        <f t="shared" si="44"/>
        <v/>
      </c>
      <c r="BS123" s="49"/>
      <c r="BT123" s="49"/>
      <c r="BU123" s="49" t="str">
        <f t="shared" si="45"/>
        <v/>
      </c>
      <c r="BX123" s="15">
        <f t="shared" si="46"/>
        <v>0</v>
      </c>
      <c r="BY123" s="126">
        <f t="shared" si="47"/>
        <v>0</v>
      </c>
      <c r="BZ123" s="126"/>
      <c r="CA123" s="126"/>
      <c r="CB123" s="126">
        <f t="shared" si="48"/>
        <v>0</v>
      </c>
      <c r="CC123" s="6" t="str">
        <f t="shared" si="49"/>
        <v/>
      </c>
    </row>
    <row r="124" spans="1:82" s="15" customFormat="1" ht="15" customHeight="1" x14ac:dyDescent="0.15">
      <c r="A124" s="80" t="s">
        <v>166</v>
      </c>
      <c r="B124" s="81">
        <f t="shared" si="40"/>
        <v>0</v>
      </c>
      <c r="C124" s="82"/>
      <c r="D124" s="83"/>
      <c r="E124" s="84"/>
      <c r="F124" s="84"/>
      <c r="G124" s="84"/>
      <c r="H124" s="85"/>
      <c r="I124" s="85"/>
      <c r="J124" s="85"/>
      <c r="K124" s="85"/>
      <c r="L124" s="85"/>
      <c r="M124" s="85"/>
      <c r="N124" s="85"/>
      <c r="O124" s="85"/>
      <c r="P124" s="85"/>
      <c r="Q124" s="85"/>
      <c r="R124" s="85"/>
      <c r="S124" s="85"/>
      <c r="T124" s="82"/>
      <c r="U124" s="78"/>
      <c r="V124" s="86"/>
      <c r="W124" s="87"/>
      <c r="X124" s="88">
        <f t="shared" si="38"/>
        <v>0</v>
      </c>
      <c r="Y124" s="82"/>
      <c r="Z124" s="84"/>
      <c r="AA124" s="78"/>
      <c r="AB124" s="89">
        <f t="shared" si="39"/>
        <v>0</v>
      </c>
      <c r="AC124" s="82"/>
      <c r="AD124" s="84"/>
      <c r="AE124" s="85"/>
      <c r="AF124" s="174"/>
      <c r="AG124" s="35"/>
      <c r="AH124" s="177"/>
      <c r="AI124" s="178"/>
      <c r="AJ124" s="177"/>
      <c r="AK124" s="178"/>
      <c r="AL124" s="142" t="str">
        <f t="shared" si="41"/>
        <v/>
      </c>
      <c r="AM124" s="6"/>
      <c r="AN124" s="114"/>
      <c r="AO124" s="6"/>
      <c r="AP124" s="6"/>
      <c r="AQ124" s="6"/>
      <c r="AR124" s="6"/>
      <c r="AS124" s="6"/>
      <c r="AT124" s="6"/>
      <c r="AU124" s="6"/>
      <c r="BG124" s="6"/>
      <c r="BH124" s="6"/>
      <c r="BI124" s="6"/>
      <c r="BJ124" s="6"/>
      <c r="BK124" s="6"/>
      <c r="BL124" s="6"/>
      <c r="BM124" s="6"/>
      <c r="BN124" s="6"/>
      <c r="BO124" s="6"/>
      <c r="BP124" s="6" t="str">
        <f t="shared" si="42"/>
        <v/>
      </c>
      <c r="BQ124" s="49" t="str">
        <f t="shared" si="43"/>
        <v/>
      </c>
      <c r="BR124" s="49" t="str">
        <f t="shared" si="44"/>
        <v/>
      </c>
      <c r="BS124" s="49"/>
      <c r="BT124" s="49"/>
      <c r="BU124" s="49" t="str">
        <f t="shared" si="45"/>
        <v/>
      </c>
      <c r="BX124" s="15">
        <f t="shared" si="46"/>
        <v>0</v>
      </c>
      <c r="BY124" s="126">
        <f t="shared" si="47"/>
        <v>0</v>
      </c>
      <c r="BZ124" s="126"/>
      <c r="CA124" s="126"/>
      <c r="CB124" s="126">
        <f t="shared" si="48"/>
        <v>0</v>
      </c>
      <c r="CC124" s="6" t="str">
        <f t="shared" si="49"/>
        <v/>
      </c>
    </row>
    <row r="125" spans="1:82" s="15" customFormat="1" ht="15" customHeight="1" x14ac:dyDescent="0.15">
      <c r="A125" s="219" t="s">
        <v>51</v>
      </c>
      <c r="B125" s="99">
        <f>SUM(B117:B124)</f>
        <v>34</v>
      </c>
      <c r="C125" s="100">
        <f>SUM(C117:C124)</f>
        <v>1</v>
      </c>
      <c r="D125" s="101">
        <f t="shared" ref="D125:AI125" si="50">SUM(D117:D124)</f>
        <v>5</v>
      </c>
      <c r="E125" s="102">
        <f t="shared" si="50"/>
        <v>4</v>
      </c>
      <c r="F125" s="103">
        <f t="shared" si="50"/>
        <v>3</v>
      </c>
      <c r="G125" s="104">
        <f t="shared" si="50"/>
        <v>0</v>
      </c>
      <c r="H125" s="104">
        <f t="shared" si="50"/>
        <v>0</v>
      </c>
      <c r="I125" s="104">
        <f t="shared" si="50"/>
        <v>0</v>
      </c>
      <c r="J125" s="104">
        <f t="shared" si="50"/>
        <v>1</v>
      </c>
      <c r="K125" s="104">
        <f t="shared" si="50"/>
        <v>1</v>
      </c>
      <c r="L125" s="104">
        <f t="shared" si="50"/>
        <v>0</v>
      </c>
      <c r="M125" s="104">
        <f t="shared" si="50"/>
        <v>1</v>
      </c>
      <c r="N125" s="104">
        <f t="shared" si="50"/>
        <v>1</v>
      </c>
      <c r="O125" s="104">
        <f t="shared" si="50"/>
        <v>5</v>
      </c>
      <c r="P125" s="104">
        <f t="shared" si="50"/>
        <v>5</v>
      </c>
      <c r="Q125" s="104">
        <f t="shared" si="50"/>
        <v>4</v>
      </c>
      <c r="R125" s="104">
        <f t="shared" si="50"/>
        <v>2</v>
      </c>
      <c r="S125" s="104">
        <f t="shared" si="50"/>
        <v>1</v>
      </c>
      <c r="T125" s="105">
        <f t="shared" si="50"/>
        <v>10</v>
      </c>
      <c r="U125" s="106">
        <f t="shared" si="50"/>
        <v>24</v>
      </c>
      <c r="V125" s="105">
        <f t="shared" si="50"/>
        <v>22</v>
      </c>
      <c r="W125" s="106">
        <f t="shared" si="50"/>
        <v>12</v>
      </c>
      <c r="X125" s="105">
        <f t="shared" si="50"/>
        <v>0</v>
      </c>
      <c r="Y125" s="105">
        <f t="shared" si="50"/>
        <v>0</v>
      </c>
      <c r="Z125" s="102">
        <f t="shared" si="50"/>
        <v>0</v>
      </c>
      <c r="AA125" s="101">
        <f t="shared" si="50"/>
        <v>0</v>
      </c>
      <c r="AB125" s="100">
        <f t="shared" si="50"/>
        <v>34</v>
      </c>
      <c r="AC125" s="105">
        <f t="shared" si="50"/>
        <v>0</v>
      </c>
      <c r="AD125" s="102">
        <f t="shared" si="50"/>
        <v>34</v>
      </c>
      <c r="AE125" s="101">
        <f t="shared" si="50"/>
        <v>0</v>
      </c>
      <c r="AF125" s="179">
        <f t="shared" si="50"/>
        <v>0</v>
      </c>
      <c r="AG125" s="106">
        <f t="shared" si="50"/>
        <v>0</v>
      </c>
      <c r="AH125" s="100">
        <f t="shared" si="50"/>
        <v>0</v>
      </c>
      <c r="AI125" s="106">
        <f t="shared" si="50"/>
        <v>0</v>
      </c>
      <c r="AJ125" s="100">
        <f>SUM(AJ117:AJ124)</f>
        <v>10</v>
      </c>
      <c r="AK125" s="106">
        <f>SUM(AK117:AK124)</f>
        <v>24</v>
      </c>
      <c r="AL125" s="142" t="str">
        <f t="shared" si="41"/>
        <v/>
      </c>
      <c r="AM125" s="6"/>
      <c r="AN125" s="114"/>
      <c r="AO125" s="6"/>
      <c r="AP125" s="6"/>
      <c r="AQ125" s="6"/>
      <c r="AR125" s="6"/>
      <c r="AS125" s="6"/>
      <c r="AT125" s="6"/>
      <c r="AU125" s="6"/>
      <c r="BG125" s="6"/>
      <c r="BH125" s="6"/>
      <c r="BI125" s="6"/>
      <c r="BJ125" s="6"/>
      <c r="BK125" s="6"/>
      <c r="BL125" s="6"/>
      <c r="BM125" s="6"/>
      <c r="BN125" s="6"/>
      <c r="BO125" s="6"/>
      <c r="BP125" s="6" t="str">
        <f t="shared" si="42"/>
        <v/>
      </c>
      <c r="BQ125" s="49" t="str">
        <f t="shared" si="43"/>
        <v/>
      </c>
      <c r="BR125" s="49" t="str">
        <f t="shared" si="44"/>
        <v/>
      </c>
      <c r="BS125" s="49"/>
      <c r="BT125" s="49"/>
      <c r="BU125" s="49" t="str">
        <f t="shared" si="45"/>
        <v/>
      </c>
      <c r="BX125" s="15">
        <f t="shared" si="46"/>
        <v>0</v>
      </c>
      <c r="BY125" s="126">
        <f t="shared" si="47"/>
        <v>0</v>
      </c>
      <c r="BZ125" s="126"/>
      <c r="CA125" s="126"/>
      <c r="CB125" s="126">
        <f t="shared" si="48"/>
        <v>0</v>
      </c>
      <c r="CC125" s="6">
        <f t="shared" si="49"/>
        <v>0</v>
      </c>
    </row>
    <row r="126" spans="1:82" s="6" customFormat="1" ht="21.75" customHeight="1" x14ac:dyDescent="0.15">
      <c r="A126" s="180" t="s">
        <v>167</v>
      </c>
      <c r="X126" s="181"/>
      <c r="AD126" s="114"/>
      <c r="AE126" s="114"/>
      <c r="AH126" s="114"/>
      <c r="AK126" s="114"/>
      <c r="AP126" s="114"/>
    </row>
    <row r="127" spans="1:82" s="6" customFormat="1" ht="13.5" customHeight="1" x14ac:dyDescent="0.15">
      <c r="A127" s="180" t="s">
        <v>168</v>
      </c>
      <c r="AD127" s="114"/>
      <c r="AE127" s="114"/>
      <c r="AH127" s="114"/>
      <c r="AK127" s="114"/>
      <c r="AP127" s="114"/>
    </row>
    <row r="128" spans="1:82" s="6" customFormat="1" ht="33" customHeight="1" x14ac:dyDescent="0.25">
      <c r="A128" s="182" t="s">
        <v>169</v>
      </c>
      <c r="B128" s="12"/>
      <c r="C128" s="12"/>
      <c r="D128" s="12"/>
      <c r="E128" s="183"/>
      <c r="F128" s="183"/>
      <c r="G128" s="183"/>
      <c r="H128" s="183"/>
      <c r="AD128" s="114"/>
      <c r="AE128" s="114"/>
      <c r="AH128" s="114"/>
      <c r="AK128" s="114"/>
      <c r="AP128" s="114"/>
    </row>
    <row r="129" spans="1:77" s="6" customFormat="1" ht="10.5" customHeight="1" x14ac:dyDescent="0.15">
      <c r="A129" s="238" t="s">
        <v>8</v>
      </c>
      <c r="B129" s="241" t="s">
        <v>24</v>
      </c>
      <c r="C129" s="238" t="s">
        <v>170</v>
      </c>
      <c r="D129" s="244"/>
      <c r="E129" s="244"/>
      <c r="F129" s="244"/>
      <c r="G129" s="244"/>
      <c r="H129" s="244"/>
      <c r="I129" s="244"/>
      <c r="J129" s="244"/>
      <c r="K129" s="244"/>
      <c r="L129" s="244"/>
      <c r="M129" s="244"/>
      <c r="N129" s="244"/>
      <c r="O129" s="244"/>
      <c r="P129" s="244"/>
      <c r="Q129" s="244"/>
      <c r="R129" s="244"/>
      <c r="S129" s="245"/>
      <c r="T129" s="238" t="s">
        <v>171</v>
      </c>
      <c r="U129" s="250"/>
      <c r="V129" s="253" t="s">
        <v>172</v>
      </c>
      <c r="W129" s="245"/>
      <c r="AR129" s="114"/>
      <c r="AS129" s="114"/>
      <c r="AU129" s="114"/>
      <c r="BA129" s="114"/>
    </row>
    <row r="130" spans="1:77" s="6" customFormat="1" x14ac:dyDescent="0.15">
      <c r="A130" s="239"/>
      <c r="B130" s="242"/>
      <c r="C130" s="239"/>
      <c r="D130" s="246"/>
      <c r="E130" s="246"/>
      <c r="F130" s="246"/>
      <c r="G130" s="246"/>
      <c r="H130" s="246"/>
      <c r="I130" s="246"/>
      <c r="J130" s="246"/>
      <c r="K130" s="246"/>
      <c r="L130" s="246"/>
      <c r="M130" s="246"/>
      <c r="N130" s="246"/>
      <c r="O130" s="246"/>
      <c r="P130" s="246"/>
      <c r="Q130" s="246"/>
      <c r="R130" s="246"/>
      <c r="S130" s="247"/>
      <c r="T130" s="239"/>
      <c r="U130" s="251"/>
      <c r="V130" s="254"/>
      <c r="W130" s="247"/>
      <c r="AR130" s="114"/>
      <c r="AS130" s="114"/>
      <c r="AU130" s="114"/>
      <c r="BA130" s="114"/>
    </row>
    <row r="131" spans="1:77" s="6" customFormat="1" ht="27" customHeight="1" x14ac:dyDescent="0.25">
      <c r="A131" s="239"/>
      <c r="B131" s="242"/>
      <c r="C131" s="240"/>
      <c r="D131" s="248"/>
      <c r="E131" s="248"/>
      <c r="F131" s="248"/>
      <c r="G131" s="248"/>
      <c r="H131" s="248"/>
      <c r="I131" s="248"/>
      <c r="J131" s="248"/>
      <c r="K131" s="248"/>
      <c r="L131" s="248"/>
      <c r="M131" s="248"/>
      <c r="N131" s="248"/>
      <c r="O131" s="248"/>
      <c r="P131" s="248"/>
      <c r="Q131" s="248"/>
      <c r="R131" s="248"/>
      <c r="S131" s="249"/>
      <c r="T131" s="240"/>
      <c r="U131" s="252"/>
      <c r="V131" s="255"/>
      <c r="W131" s="249"/>
      <c r="Y131" s="184"/>
      <c r="AR131" s="114"/>
      <c r="AS131" s="114"/>
      <c r="AU131" s="114"/>
      <c r="BA131" s="114"/>
    </row>
    <row r="132" spans="1:77" s="6" customFormat="1" ht="27" customHeight="1" x14ac:dyDescent="0.15">
      <c r="A132" s="240"/>
      <c r="B132" s="243"/>
      <c r="C132" s="17" t="s">
        <v>31</v>
      </c>
      <c r="D132" s="185" t="s">
        <v>32</v>
      </c>
      <c r="E132" s="19" t="s">
        <v>33</v>
      </c>
      <c r="F132" s="19" t="s">
        <v>34</v>
      </c>
      <c r="G132" s="19" t="s">
        <v>35</v>
      </c>
      <c r="H132" s="20" t="s">
        <v>36</v>
      </c>
      <c r="I132" s="20" t="s">
        <v>37</v>
      </c>
      <c r="J132" s="20" t="s">
        <v>38</v>
      </c>
      <c r="K132" s="20" t="s">
        <v>39</v>
      </c>
      <c r="L132" s="20" t="s">
        <v>40</v>
      </c>
      <c r="M132" s="20" t="s">
        <v>41</v>
      </c>
      <c r="N132" s="20" t="s">
        <v>42</v>
      </c>
      <c r="O132" s="20" t="s">
        <v>43</v>
      </c>
      <c r="P132" s="20" t="s">
        <v>44</v>
      </c>
      <c r="Q132" s="20" t="s">
        <v>45</v>
      </c>
      <c r="R132" s="20" t="s">
        <v>46</v>
      </c>
      <c r="S132" s="21" t="s">
        <v>47</v>
      </c>
      <c r="T132" s="17" t="s">
        <v>49</v>
      </c>
      <c r="U132" s="186" t="s">
        <v>50</v>
      </c>
      <c r="V132" s="187" t="s">
        <v>22</v>
      </c>
      <c r="W132" s="22" t="s">
        <v>23</v>
      </c>
      <c r="AR132" s="114"/>
      <c r="AS132" s="114"/>
      <c r="AU132" s="114"/>
      <c r="BA132" s="114"/>
    </row>
    <row r="133" spans="1:77" s="6" customFormat="1" ht="13.5" customHeight="1" x14ac:dyDescent="0.15">
      <c r="A133" s="28" t="s">
        <v>57</v>
      </c>
      <c r="B133" s="29">
        <f t="shared" ref="B133:B174" si="51">SUM(C133:S133)</f>
        <v>0</v>
      </c>
      <c r="C133" s="34"/>
      <c r="D133" s="32"/>
      <c r="E133" s="37"/>
      <c r="F133" s="32"/>
      <c r="G133" s="37"/>
      <c r="H133" s="32"/>
      <c r="I133" s="37"/>
      <c r="J133" s="32"/>
      <c r="K133" s="37"/>
      <c r="L133" s="32"/>
      <c r="M133" s="37"/>
      <c r="N133" s="32"/>
      <c r="O133" s="37"/>
      <c r="P133" s="32"/>
      <c r="Q133" s="37"/>
      <c r="R133" s="32"/>
      <c r="S133" s="35"/>
      <c r="T133" s="188"/>
      <c r="U133" s="189"/>
      <c r="V133" s="40"/>
      <c r="W133" s="189"/>
      <c r="X133" s="142" t="str">
        <f>+BQ133</f>
        <v/>
      </c>
      <c r="AR133" s="114"/>
      <c r="AS133" s="114"/>
      <c r="AU133" s="114"/>
      <c r="BA133" s="114"/>
      <c r="BQ133" s="49" t="str">
        <f>IF($B133&lt;&gt;($T133+$U133)," El número de consultas según sexo NO puede ser diferente al Total.","")</f>
        <v/>
      </c>
      <c r="BY133" s="126">
        <f>IF($B133&lt;&gt;($T133+$U133),1,0)</f>
        <v>0</v>
      </c>
    </row>
    <row r="134" spans="1:77" s="6" customFormat="1" ht="13.5" customHeight="1" x14ac:dyDescent="0.15">
      <c r="A134" s="55" t="s">
        <v>58</v>
      </c>
      <c r="B134" s="29">
        <f t="shared" si="51"/>
        <v>0</v>
      </c>
      <c r="C134" s="34"/>
      <c r="D134" s="37"/>
      <c r="E134" s="37"/>
      <c r="F134" s="37"/>
      <c r="G134" s="37"/>
      <c r="H134" s="37"/>
      <c r="I134" s="37"/>
      <c r="J134" s="37"/>
      <c r="K134" s="37"/>
      <c r="L134" s="37"/>
      <c r="M134" s="37"/>
      <c r="N134" s="37"/>
      <c r="O134" s="37"/>
      <c r="P134" s="37"/>
      <c r="Q134" s="37"/>
      <c r="R134" s="37"/>
      <c r="S134" s="35"/>
      <c r="T134" s="40"/>
      <c r="U134" s="190"/>
      <c r="V134" s="40"/>
      <c r="W134" s="190"/>
      <c r="X134" s="142" t="str">
        <f t="shared" ref="X134:X175" si="52">+BQ134</f>
        <v/>
      </c>
      <c r="AR134" s="114"/>
      <c r="AS134" s="114"/>
      <c r="AU134" s="114"/>
      <c r="BA134" s="114"/>
      <c r="BQ134" s="49" t="str">
        <f t="shared" ref="BQ134:BQ175" si="53">IF($B134&lt;&gt;($T134+$U134)," El número de consultas según sexo NO puede ser diferente al Total.","")</f>
        <v/>
      </c>
      <c r="BY134" s="126">
        <f t="shared" ref="BY134:BY175" si="54">IF($B134&lt;&gt;($T134+$U134),1,0)</f>
        <v>0</v>
      </c>
    </row>
    <row r="135" spans="1:77" s="6" customFormat="1" ht="13.5" customHeight="1" x14ac:dyDescent="0.15">
      <c r="A135" s="55" t="s">
        <v>60</v>
      </c>
      <c r="B135" s="29">
        <f t="shared" si="51"/>
        <v>0</v>
      </c>
      <c r="C135" s="34"/>
      <c r="D135" s="37"/>
      <c r="E135" s="37"/>
      <c r="F135" s="37"/>
      <c r="G135" s="37"/>
      <c r="H135" s="37"/>
      <c r="I135" s="37"/>
      <c r="J135" s="37"/>
      <c r="K135" s="37"/>
      <c r="L135" s="37"/>
      <c r="M135" s="37"/>
      <c r="N135" s="37"/>
      <c r="O135" s="37"/>
      <c r="P135" s="37"/>
      <c r="Q135" s="37"/>
      <c r="R135" s="37"/>
      <c r="S135" s="35"/>
      <c r="T135" s="40"/>
      <c r="U135" s="190"/>
      <c r="V135" s="40"/>
      <c r="W135" s="190"/>
      <c r="X135" s="142" t="str">
        <f t="shared" si="52"/>
        <v/>
      </c>
      <c r="AR135" s="114"/>
      <c r="AS135" s="114"/>
      <c r="AU135" s="114"/>
      <c r="BA135" s="114"/>
      <c r="BQ135" s="49" t="str">
        <f t="shared" si="53"/>
        <v/>
      </c>
      <c r="BY135" s="126">
        <f t="shared" si="54"/>
        <v>0</v>
      </c>
    </row>
    <row r="136" spans="1:77" s="6" customFormat="1" ht="13.5" customHeight="1" x14ac:dyDescent="0.15">
      <c r="A136" s="55" t="s">
        <v>61</v>
      </c>
      <c r="B136" s="29">
        <f t="shared" si="51"/>
        <v>0</v>
      </c>
      <c r="C136" s="34"/>
      <c r="D136" s="37"/>
      <c r="E136" s="37"/>
      <c r="F136" s="37"/>
      <c r="G136" s="37"/>
      <c r="H136" s="37"/>
      <c r="I136" s="37"/>
      <c r="J136" s="37"/>
      <c r="K136" s="37"/>
      <c r="L136" s="37"/>
      <c r="M136" s="37"/>
      <c r="N136" s="37"/>
      <c r="O136" s="37"/>
      <c r="P136" s="37"/>
      <c r="Q136" s="37"/>
      <c r="R136" s="37"/>
      <c r="S136" s="35"/>
      <c r="T136" s="40"/>
      <c r="U136" s="190"/>
      <c r="V136" s="40"/>
      <c r="W136" s="190"/>
      <c r="X136" s="142" t="str">
        <f t="shared" si="52"/>
        <v/>
      </c>
      <c r="AR136" s="114"/>
      <c r="AS136" s="114"/>
      <c r="AU136" s="114"/>
      <c r="BA136" s="114"/>
      <c r="BQ136" s="49" t="str">
        <f t="shared" si="53"/>
        <v/>
      </c>
      <c r="BY136" s="126">
        <f t="shared" si="54"/>
        <v>0</v>
      </c>
    </row>
    <row r="137" spans="1:77" s="6" customFormat="1" ht="13.5" customHeight="1" x14ac:dyDescent="0.15">
      <c r="A137" s="55" t="s">
        <v>62</v>
      </c>
      <c r="B137" s="29">
        <f t="shared" si="51"/>
        <v>0</v>
      </c>
      <c r="C137" s="34"/>
      <c r="D137" s="37"/>
      <c r="E137" s="37"/>
      <c r="F137" s="37"/>
      <c r="G137" s="37"/>
      <c r="H137" s="37"/>
      <c r="I137" s="37"/>
      <c r="J137" s="37"/>
      <c r="K137" s="37"/>
      <c r="L137" s="37"/>
      <c r="M137" s="37"/>
      <c r="N137" s="37"/>
      <c r="O137" s="37"/>
      <c r="P137" s="37"/>
      <c r="Q137" s="37"/>
      <c r="R137" s="37"/>
      <c r="S137" s="35"/>
      <c r="T137" s="40"/>
      <c r="U137" s="190"/>
      <c r="V137" s="40"/>
      <c r="W137" s="190"/>
      <c r="X137" s="142" t="str">
        <f t="shared" si="52"/>
        <v/>
      </c>
      <c r="AR137" s="114"/>
      <c r="AS137" s="114"/>
      <c r="AU137" s="114"/>
      <c r="BA137" s="114"/>
      <c r="BQ137" s="49" t="str">
        <f t="shared" si="53"/>
        <v/>
      </c>
      <c r="BY137" s="126">
        <f t="shared" si="54"/>
        <v>0</v>
      </c>
    </row>
    <row r="138" spans="1:77" s="6" customFormat="1" ht="13.5" customHeight="1" x14ac:dyDescent="0.15">
      <c r="A138" s="55" t="s">
        <v>63</v>
      </c>
      <c r="B138" s="29">
        <f t="shared" si="51"/>
        <v>0</v>
      </c>
      <c r="C138" s="34"/>
      <c r="D138" s="37"/>
      <c r="E138" s="37"/>
      <c r="F138" s="37"/>
      <c r="G138" s="37"/>
      <c r="H138" s="37"/>
      <c r="I138" s="37"/>
      <c r="J138" s="37"/>
      <c r="K138" s="37"/>
      <c r="L138" s="37"/>
      <c r="M138" s="37"/>
      <c r="N138" s="37"/>
      <c r="O138" s="37"/>
      <c r="P138" s="37"/>
      <c r="Q138" s="37"/>
      <c r="R138" s="37"/>
      <c r="S138" s="35"/>
      <c r="T138" s="40"/>
      <c r="U138" s="190"/>
      <c r="V138" s="40"/>
      <c r="W138" s="190"/>
      <c r="X138" s="142" t="str">
        <f t="shared" si="52"/>
        <v/>
      </c>
      <c r="AR138" s="114"/>
      <c r="AS138" s="114"/>
      <c r="AU138" s="114"/>
      <c r="BA138" s="114"/>
      <c r="BQ138" s="49" t="str">
        <f t="shared" si="53"/>
        <v/>
      </c>
      <c r="BY138" s="126">
        <f t="shared" si="54"/>
        <v>0</v>
      </c>
    </row>
    <row r="139" spans="1:77" s="6" customFormat="1" ht="13.5" customHeight="1" x14ac:dyDescent="0.15">
      <c r="A139" s="55" t="s">
        <v>67</v>
      </c>
      <c r="B139" s="29">
        <f t="shared" si="51"/>
        <v>0</v>
      </c>
      <c r="C139" s="34"/>
      <c r="D139" s="37"/>
      <c r="E139" s="37"/>
      <c r="F139" s="37"/>
      <c r="G139" s="37"/>
      <c r="H139" s="37"/>
      <c r="I139" s="37"/>
      <c r="J139" s="37"/>
      <c r="K139" s="37"/>
      <c r="L139" s="37"/>
      <c r="M139" s="37"/>
      <c r="N139" s="37"/>
      <c r="O139" s="37"/>
      <c r="P139" s="37"/>
      <c r="Q139" s="37"/>
      <c r="R139" s="37"/>
      <c r="S139" s="35"/>
      <c r="T139" s="40"/>
      <c r="U139" s="190"/>
      <c r="V139" s="40"/>
      <c r="W139" s="190"/>
      <c r="X139" s="142" t="str">
        <f t="shared" si="52"/>
        <v/>
      </c>
      <c r="AR139" s="114"/>
      <c r="AS139" s="114"/>
      <c r="AU139" s="114"/>
      <c r="BA139" s="114"/>
      <c r="BQ139" s="49" t="str">
        <f t="shared" si="53"/>
        <v/>
      </c>
      <c r="BY139" s="126">
        <f t="shared" si="54"/>
        <v>0</v>
      </c>
    </row>
    <row r="140" spans="1:77" s="6" customFormat="1" ht="13.5" customHeight="1" x14ac:dyDescent="0.15">
      <c r="A140" s="55" t="s">
        <v>68</v>
      </c>
      <c r="B140" s="29">
        <f t="shared" si="51"/>
        <v>0</v>
      </c>
      <c r="C140" s="34"/>
      <c r="D140" s="37"/>
      <c r="E140" s="37"/>
      <c r="F140" s="37"/>
      <c r="G140" s="37"/>
      <c r="H140" s="37"/>
      <c r="I140" s="37"/>
      <c r="J140" s="37"/>
      <c r="K140" s="37"/>
      <c r="L140" s="37"/>
      <c r="M140" s="37"/>
      <c r="N140" s="37"/>
      <c r="O140" s="37"/>
      <c r="P140" s="37"/>
      <c r="Q140" s="37"/>
      <c r="R140" s="37"/>
      <c r="S140" s="35"/>
      <c r="T140" s="40"/>
      <c r="U140" s="190"/>
      <c r="V140" s="40"/>
      <c r="W140" s="190"/>
      <c r="X140" s="142" t="str">
        <f t="shared" si="52"/>
        <v/>
      </c>
      <c r="AR140" s="114"/>
      <c r="AS140" s="114"/>
      <c r="AU140" s="114"/>
      <c r="BA140" s="114"/>
      <c r="BQ140" s="49" t="str">
        <f t="shared" si="53"/>
        <v/>
      </c>
      <c r="BY140" s="126">
        <f t="shared" si="54"/>
        <v>0</v>
      </c>
    </row>
    <row r="141" spans="1:77" s="6" customFormat="1" ht="13.5" customHeight="1" x14ac:dyDescent="0.15">
      <c r="A141" s="55" t="s">
        <v>69</v>
      </c>
      <c r="B141" s="29">
        <f t="shared" si="51"/>
        <v>0</v>
      </c>
      <c r="C141" s="34"/>
      <c r="D141" s="37"/>
      <c r="E141" s="37"/>
      <c r="F141" s="37"/>
      <c r="G141" s="37"/>
      <c r="H141" s="37"/>
      <c r="I141" s="37"/>
      <c r="J141" s="37"/>
      <c r="K141" s="37"/>
      <c r="L141" s="37"/>
      <c r="M141" s="37"/>
      <c r="N141" s="37"/>
      <c r="O141" s="37"/>
      <c r="P141" s="37"/>
      <c r="Q141" s="37"/>
      <c r="R141" s="37"/>
      <c r="S141" s="35"/>
      <c r="T141" s="40"/>
      <c r="U141" s="190"/>
      <c r="V141" s="40"/>
      <c r="W141" s="190"/>
      <c r="X141" s="142" t="str">
        <f t="shared" si="52"/>
        <v/>
      </c>
      <c r="AR141" s="114"/>
      <c r="AS141" s="114"/>
      <c r="AU141" s="114"/>
      <c r="BA141" s="114"/>
      <c r="BQ141" s="49" t="str">
        <f t="shared" si="53"/>
        <v/>
      </c>
      <c r="BY141" s="126">
        <f t="shared" si="54"/>
        <v>0</v>
      </c>
    </row>
    <row r="142" spans="1:77" s="6" customFormat="1" ht="13.5" customHeight="1" x14ac:dyDescent="0.15">
      <c r="A142" s="55" t="s">
        <v>70</v>
      </c>
      <c r="B142" s="29">
        <f t="shared" si="51"/>
        <v>0</v>
      </c>
      <c r="C142" s="34"/>
      <c r="D142" s="37"/>
      <c r="E142" s="37"/>
      <c r="F142" s="37"/>
      <c r="G142" s="37"/>
      <c r="H142" s="37"/>
      <c r="I142" s="37"/>
      <c r="J142" s="37"/>
      <c r="K142" s="37"/>
      <c r="L142" s="37"/>
      <c r="M142" s="37"/>
      <c r="N142" s="37"/>
      <c r="O142" s="37"/>
      <c r="P142" s="37"/>
      <c r="Q142" s="37"/>
      <c r="R142" s="37"/>
      <c r="S142" s="35"/>
      <c r="T142" s="40"/>
      <c r="U142" s="190"/>
      <c r="V142" s="40"/>
      <c r="W142" s="190"/>
      <c r="X142" s="142" t="str">
        <f t="shared" si="52"/>
        <v/>
      </c>
      <c r="AR142" s="114"/>
      <c r="AS142" s="114"/>
      <c r="AU142" s="114"/>
      <c r="BA142" s="114"/>
      <c r="BQ142" s="49" t="str">
        <f t="shared" si="53"/>
        <v/>
      </c>
      <c r="BY142" s="126">
        <f t="shared" si="54"/>
        <v>0</v>
      </c>
    </row>
    <row r="143" spans="1:77" s="6" customFormat="1" ht="21" x14ac:dyDescent="0.15">
      <c r="A143" s="74" t="s">
        <v>71</v>
      </c>
      <c r="B143" s="29">
        <f t="shared" si="51"/>
        <v>0</v>
      </c>
      <c r="C143" s="34"/>
      <c r="D143" s="37"/>
      <c r="E143" s="37"/>
      <c r="F143" s="37"/>
      <c r="G143" s="37"/>
      <c r="H143" s="37"/>
      <c r="I143" s="37"/>
      <c r="J143" s="37"/>
      <c r="K143" s="37"/>
      <c r="L143" s="37"/>
      <c r="M143" s="37"/>
      <c r="N143" s="37"/>
      <c r="O143" s="37"/>
      <c r="P143" s="37"/>
      <c r="Q143" s="37"/>
      <c r="R143" s="37"/>
      <c r="S143" s="35"/>
      <c r="T143" s="40"/>
      <c r="U143" s="190"/>
      <c r="V143" s="40"/>
      <c r="W143" s="190"/>
      <c r="X143" s="142" t="str">
        <f t="shared" si="52"/>
        <v/>
      </c>
      <c r="AR143" s="114"/>
      <c r="AS143" s="114"/>
      <c r="AU143" s="114"/>
      <c r="BA143" s="114"/>
      <c r="BQ143" s="49" t="str">
        <f t="shared" si="53"/>
        <v/>
      </c>
      <c r="BY143" s="126">
        <f t="shared" si="54"/>
        <v>0</v>
      </c>
    </row>
    <row r="144" spans="1:77" s="6" customFormat="1" ht="16.5" customHeight="1" x14ac:dyDescent="0.15">
      <c r="A144" s="55" t="s">
        <v>72</v>
      </c>
      <c r="B144" s="29">
        <f t="shared" si="51"/>
        <v>0</v>
      </c>
      <c r="C144" s="34"/>
      <c r="D144" s="37"/>
      <c r="E144" s="37"/>
      <c r="F144" s="37"/>
      <c r="G144" s="37"/>
      <c r="H144" s="37"/>
      <c r="I144" s="37"/>
      <c r="J144" s="37"/>
      <c r="K144" s="37"/>
      <c r="L144" s="37"/>
      <c r="M144" s="37"/>
      <c r="N144" s="37"/>
      <c r="O144" s="37"/>
      <c r="P144" s="37"/>
      <c r="Q144" s="37"/>
      <c r="R144" s="37"/>
      <c r="S144" s="35"/>
      <c r="T144" s="40"/>
      <c r="U144" s="190"/>
      <c r="V144" s="40"/>
      <c r="W144" s="190"/>
      <c r="X144" s="142" t="str">
        <f t="shared" si="52"/>
        <v/>
      </c>
      <c r="AR144" s="114"/>
      <c r="AS144" s="114"/>
      <c r="AU144" s="114"/>
      <c r="BA144" s="114"/>
      <c r="BQ144" s="49" t="str">
        <f t="shared" si="53"/>
        <v/>
      </c>
      <c r="BY144" s="126">
        <f t="shared" si="54"/>
        <v>0</v>
      </c>
    </row>
    <row r="145" spans="1:77" s="6" customFormat="1" ht="14.25" customHeight="1" x14ac:dyDescent="0.15">
      <c r="A145" s="55" t="s">
        <v>73</v>
      </c>
      <c r="B145" s="29">
        <f t="shared" si="51"/>
        <v>0</v>
      </c>
      <c r="C145" s="69"/>
      <c r="D145" s="66"/>
      <c r="E145" s="66"/>
      <c r="F145" s="66"/>
      <c r="G145" s="66"/>
      <c r="H145" s="66"/>
      <c r="I145" s="66"/>
      <c r="J145" s="66"/>
      <c r="K145" s="66"/>
      <c r="L145" s="66"/>
      <c r="M145" s="66"/>
      <c r="N145" s="66"/>
      <c r="O145" s="37"/>
      <c r="P145" s="37"/>
      <c r="Q145" s="37"/>
      <c r="R145" s="37"/>
      <c r="S145" s="35"/>
      <c r="T145" s="40"/>
      <c r="U145" s="190"/>
      <c r="V145" s="76"/>
      <c r="W145" s="190"/>
      <c r="X145" s="142" t="str">
        <f t="shared" si="52"/>
        <v/>
      </c>
      <c r="AR145" s="114"/>
      <c r="AS145" s="114"/>
      <c r="AU145" s="114"/>
      <c r="BA145" s="114"/>
      <c r="BQ145" s="49" t="str">
        <f t="shared" si="53"/>
        <v/>
      </c>
      <c r="BY145" s="126">
        <f t="shared" si="54"/>
        <v>0</v>
      </c>
    </row>
    <row r="146" spans="1:77" s="6" customFormat="1" ht="16.5" customHeight="1" x14ac:dyDescent="0.15">
      <c r="A146" s="191" t="s">
        <v>74</v>
      </c>
      <c r="B146" s="29">
        <f t="shared" si="51"/>
        <v>0</v>
      </c>
      <c r="C146" s="34"/>
      <c r="D146" s="37"/>
      <c r="E146" s="37"/>
      <c r="F146" s="37"/>
      <c r="G146" s="37"/>
      <c r="H146" s="37"/>
      <c r="I146" s="37"/>
      <c r="J146" s="37"/>
      <c r="K146" s="37"/>
      <c r="L146" s="37"/>
      <c r="M146" s="37"/>
      <c r="N146" s="37"/>
      <c r="O146" s="37"/>
      <c r="P146" s="37"/>
      <c r="Q146" s="37"/>
      <c r="R146" s="37"/>
      <c r="S146" s="35"/>
      <c r="T146" s="40"/>
      <c r="U146" s="190"/>
      <c r="V146" s="40"/>
      <c r="W146" s="190"/>
      <c r="X146" s="142" t="str">
        <f t="shared" si="52"/>
        <v/>
      </c>
      <c r="AR146" s="114"/>
      <c r="AS146" s="114"/>
      <c r="AU146" s="114"/>
      <c r="BA146" s="114"/>
      <c r="BQ146" s="49" t="str">
        <f t="shared" si="53"/>
        <v/>
      </c>
      <c r="BY146" s="126">
        <f t="shared" si="54"/>
        <v>0</v>
      </c>
    </row>
    <row r="147" spans="1:77" s="6" customFormat="1" ht="12" customHeight="1" x14ac:dyDescent="0.15">
      <c r="A147" s="55" t="s">
        <v>75</v>
      </c>
      <c r="B147" s="29">
        <f t="shared" si="51"/>
        <v>0</v>
      </c>
      <c r="C147" s="34"/>
      <c r="D147" s="37"/>
      <c r="E147" s="37"/>
      <c r="F147" s="37"/>
      <c r="G147" s="37"/>
      <c r="H147" s="37"/>
      <c r="I147" s="37"/>
      <c r="J147" s="37"/>
      <c r="K147" s="37"/>
      <c r="L147" s="37"/>
      <c r="M147" s="37"/>
      <c r="N147" s="37"/>
      <c r="O147" s="37"/>
      <c r="P147" s="37"/>
      <c r="Q147" s="37"/>
      <c r="R147" s="37"/>
      <c r="S147" s="35"/>
      <c r="T147" s="40"/>
      <c r="U147" s="190"/>
      <c r="V147" s="40"/>
      <c r="W147" s="190"/>
      <c r="X147" s="142" t="str">
        <f t="shared" si="52"/>
        <v/>
      </c>
      <c r="AR147" s="114"/>
      <c r="AS147" s="114"/>
      <c r="AU147" s="114"/>
      <c r="BA147" s="114"/>
      <c r="BQ147" s="49" t="str">
        <f t="shared" si="53"/>
        <v/>
      </c>
      <c r="BY147" s="126">
        <f t="shared" si="54"/>
        <v>0</v>
      </c>
    </row>
    <row r="148" spans="1:77" s="6" customFormat="1" ht="12" customHeight="1" x14ac:dyDescent="0.15">
      <c r="A148" s="55" t="s">
        <v>76</v>
      </c>
      <c r="B148" s="29">
        <f t="shared" si="51"/>
        <v>0</v>
      </c>
      <c r="C148" s="34"/>
      <c r="D148" s="37"/>
      <c r="E148" s="37"/>
      <c r="F148" s="37"/>
      <c r="G148" s="37"/>
      <c r="H148" s="37"/>
      <c r="I148" s="37"/>
      <c r="J148" s="37"/>
      <c r="K148" s="37"/>
      <c r="L148" s="37"/>
      <c r="M148" s="37"/>
      <c r="N148" s="37"/>
      <c r="O148" s="37"/>
      <c r="P148" s="37"/>
      <c r="Q148" s="37"/>
      <c r="R148" s="37"/>
      <c r="S148" s="35"/>
      <c r="T148" s="40"/>
      <c r="U148" s="190"/>
      <c r="V148" s="40"/>
      <c r="W148" s="190"/>
      <c r="X148" s="142" t="str">
        <f t="shared" si="52"/>
        <v/>
      </c>
      <c r="AR148" s="114"/>
      <c r="AS148" s="114"/>
      <c r="AU148" s="114"/>
      <c r="BA148" s="114"/>
      <c r="BQ148" s="49" t="str">
        <f t="shared" si="53"/>
        <v/>
      </c>
      <c r="BY148" s="126">
        <f t="shared" si="54"/>
        <v>0</v>
      </c>
    </row>
    <row r="149" spans="1:77" s="6" customFormat="1" ht="12" customHeight="1" x14ac:dyDescent="0.15">
      <c r="A149" s="55" t="s">
        <v>77</v>
      </c>
      <c r="B149" s="29">
        <f t="shared" si="51"/>
        <v>0</v>
      </c>
      <c r="C149" s="34"/>
      <c r="D149" s="37"/>
      <c r="E149" s="37"/>
      <c r="F149" s="37"/>
      <c r="G149" s="37"/>
      <c r="H149" s="37"/>
      <c r="I149" s="37"/>
      <c r="J149" s="37"/>
      <c r="K149" s="37"/>
      <c r="L149" s="37"/>
      <c r="M149" s="37"/>
      <c r="N149" s="37"/>
      <c r="O149" s="37"/>
      <c r="P149" s="37"/>
      <c r="Q149" s="37"/>
      <c r="R149" s="37"/>
      <c r="S149" s="35"/>
      <c r="T149" s="40"/>
      <c r="U149" s="190"/>
      <c r="V149" s="40"/>
      <c r="W149" s="190"/>
      <c r="X149" s="142" t="str">
        <f t="shared" si="52"/>
        <v/>
      </c>
      <c r="AR149" s="114"/>
      <c r="AS149" s="114"/>
      <c r="AU149" s="114"/>
      <c r="BA149" s="114"/>
      <c r="BQ149" s="49" t="str">
        <f t="shared" si="53"/>
        <v/>
      </c>
      <c r="BY149" s="126">
        <f t="shared" si="54"/>
        <v>0</v>
      </c>
    </row>
    <row r="150" spans="1:77" s="6" customFormat="1" ht="12" customHeight="1" x14ac:dyDescent="0.15">
      <c r="A150" s="55" t="s">
        <v>78</v>
      </c>
      <c r="B150" s="29">
        <f t="shared" si="51"/>
        <v>0</v>
      </c>
      <c r="C150" s="34"/>
      <c r="D150" s="37"/>
      <c r="E150" s="37"/>
      <c r="F150" s="37"/>
      <c r="G150" s="37"/>
      <c r="H150" s="37"/>
      <c r="I150" s="37"/>
      <c r="J150" s="37"/>
      <c r="K150" s="37"/>
      <c r="L150" s="37"/>
      <c r="M150" s="37"/>
      <c r="N150" s="37"/>
      <c r="O150" s="37"/>
      <c r="P150" s="37"/>
      <c r="Q150" s="37"/>
      <c r="R150" s="37"/>
      <c r="S150" s="35"/>
      <c r="T150" s="40"/>
      <c r="U150" s="190"/>
      <c r="V150" s="40"/>
      <c r="W150" s="190"/>
      <c r="X150" s="142" t="str">
        <f t="shared" si="52"/>
        <v/>
      </c>
      <c r="AR150" s="114"/>
      <c r="AS150" s="114"/>
      <c r="AU150" s="114"/>
      <c r="BA150" s="114"/>
      <c r="BQ150" s="49" t="str">
        <f t="shared" si="53"/>
        <v/>
      </c>
      <c r="BY150" s="126">
        <f t="shared" si="54"/>
        <v>0</v>
      </c>
    </row>
    <row r="151" spans="1:77" s="6" customFormat="1" ht="12" customHeight="1" x14ac:dyDescent="0.15">
      <c r="A151" s="55" t="s">
        <v>79</v>
      </c>
      <c r="B151" s="29">
        <f t="shared" si="51"/>
        <v>0</v>
      </c>
      <c r="C151" s="34"/>
      <c r="D151" s="37"/>
      <c r="E151" s="37"/>
      <c r="F151" s="66"/>
      <c r="G151" s="66"/>
      <c r="H151" s="66"/>
      <c r="I151" s="66"/>
      <c r="J151" s="66"/>
      <c r="K151" s="66"/>
      <c r="L151" s="66"/>
      <c r="M151" s="66"/>
      <c r="N151" s="66"/>
      <c r="O151" s="66"/>
      <c r="P151" s="66"/>
      <c r="Q151" s="66"/>
      <c r="R151" s="66"/>
      <c r="S151" s="68"/>
      <c r="T151" s="40"/>
      <c r="U151" s="190"/>
      <c r="V151" s="40"/>
      <c r="W151" s="190"/>
      <c r="X151" s="142" t="str">
        <f t="shared" si="52"/>
        <v/>
      </c>
      <c r="AR151" s="114"/>
      <c r="AS151" s="114"/>
      <c r="AU151" s="114"/>
      <c r="BA151" s="114"/>
      <c r="BQ151" s="49" t="str">
        <f t="shared" si="53"/>
        <v/>
      </c>
      <c r="BY151" s="126">
        <f t="shared" si="54"/>
        <v>0</v>
      </c>
    </row>
    <row r="152" spans="1:77" s="6" customFormat="1" ht="12" customHeight="1" x14ac:dyDescent="0.15">
      <c r="A152" s="55" t="s">
        <v>80</v>
      </c>
      <c r="B152" s="29">
        <f t="shared" si="51"/>
        <v>0</v>
      </c>
      <c r="C152" s="69"/>
      <c r="D152" s="66"/>
      <c r="E152" s="66"/>
      <c r="F152" s="37"/>
      <c r="G152" s="37"/>
      <c r="H152" s="37"/>
      <c r="I152" s="37"/>
      <c r="J152" s="37"/>
      <c r="K152" s="37"/>
      <c r="L152" s="37"/>
      <c r="M152" s="37"/>
      <c r="N152" s="37"/>
      <c r="O152" s="37"/>
      <c r="P152" s="37"/>
      <c r="Q152" s="37"/>
      <c r="R152" s="37"/>
      <c r="S152" s="35"/>
      <c r="T152" s="40"/>
      <c r="U152" s="190"/>
      <c r="V152" s="40"/>
      <c r="W152" s="190"/>
      <c r="X152" s="142" t="str">
        <f t="shared" si="52"/>
        <v/>
      </c>
      <c r="AR152" s="114"/>
      <c r="AS152" s="114"/>
      <c r="AU152" s="114"/>
      <c r="BA152" s="114"/>
      <c r="BQ152" s="49" t="str">
        <f t="shared" si="53"/>
        <v/>
      </c>
      <c r="BY152" s="126">
        <f t="shared" si="54"/>
        <v>0</v>
      </c>
    </row>
    <row r="153" spans="1:77" s="6" customFormat="1" ht="12.75" customHeight="1" x14ac:dyDescent="0.15">
      <c r="A153" s="55" t="s">
        <v>81</v>
      </c>
      <c r="B153" s="29">
        <f t="shared" si="51"/>
        <v>0</v>
      </c>
      <c r="C153" s="34"/>
      <c r="D153" s="37"/>
      <c r="E153" s="37"/>
      <c r="F153" s="37"/>
      <c r="G153" s="37"/>
      <c r="H153" s="37"/>
      <c r="I153" s="37"/>
      <c r="J153" s="37"/>
      <c r="K153" s="37"/>
      <c r="L153" s="37"/>
      <c r="M153" s="37"/>
      <c r="N153" s="37"/>
      <c r="O153" s="37"/>
      <c r="P153" s="37"/>
      <c r="Q153" s="37"/>
      <c r="R153" s="37"/>
      <c r="S153" s="35"/>
      <c r="T153" s="40"/>
      <c r="U153" s="190"/>
      <c r="V153" s="40"/>
      <c r="W153" s="190"/>
      <c r="X153" s="142" t="str">
        <f t="shared" si="52"/>
        <v/>
      </c>
      <c r="AR153" s="114"/>
      <c r="AS153" s="114"/>
      <c r="AU153" s="114"/>
      <c r="BA153" s="114"/>
      <c r="BQ153" s="49" t="str">
        <f t="shared" si="53"/>
        <v/>
      </c>
      <c r="BY153" s="126">
        <f t="shared" si="54"/>
        <v>0</v>
      </c>
    </row>
    <row r="154" spans="1:77" s="6" customFormat="1" ht="21" x14ac:dyDescent="0.15">
      <c r="A154" s="191" t="s">
        <v>82</v>
      </c>
      <c r="B154" s="29">
        <f t="shared" si="51"/>
        <v>0</v>
      </c>
      <c r="C154" s="69"/>
      <c r="D154" s="66"/>
      <c r="E154" s="66"/>
      <c r="F154" s="37"/>
      <c r="G154" s="37"/>
      <c r="H154" s="37"/>
      <c r="I154" s="37"/>
      <c r="J154" s="37"/>
      <c r="K154" s="37"/>
      <c r="L154" s="37"/>
      <c r="M154" s="37"/>
      <c r="N154" s="37"/>
      <c r="O154" s="37"/>
      <c r="P154" s="37"/>
      <c r="Q154" s="37"/>
      <c r="R154" s="37"/>
      <c r="S154" s="35"/>
      <c r="T154" s="40"/>
      <c r="U154" s="190"/>
      <c r="V154" s="76"/>
      <c r="W154" s="190"/>
      <c r="X154" s="142" t="str">
        <f t="shared" si="52"/>
        <v/>
      </c>
      <c r="AR154" s="114"/>
      <c r="AS154" s="114"/>
      <c r="AU154" s="114"/>
      <c r="BA154" s="114"/>
      <c r="BQ154" s="49" t="str">
        <f t="shared" si="53"/>
        <v/>
      </c>
      <c r="BY154" s="126">
        <f t="shared" si="54"/>
        <v>0</v>
      </c>
    </row>
    <row r="155" spans="1:77" s="6" customFormat="1" ht="21" x14ac:dyDescent="0.15">
      <c r="A155" s="191" t="s">
        <v>83</v>
      </c>
      <c r="B155" s="29">
        <f t="shared" si="51"/>
        <v>0</v>
      </c>
      <c r="C155" s="69"/>
      <c r="D155" s="66"/>
      <c r="E155" s="66"/>
      <c r="F155" s="37"/>
      <c r="G155" s="37"/>
      <c r="H155" s="37"/>
      <c r="I155" s="37"/>
      <c r="J155" s="37"/>
      <c r="K155" s="37"/>
      <c r="L155" s="37"/>
      <c r="M155" s="37"/>
      <c r="N155" s="37"/>
      <c r="O155" s="37"/>
      <c r="P155" s="37"/>
      <c r="Q155" s="37"/>
      <c r="R155" s="37"/>
      <c r="S155" s="35"/>
      <c r="T155" s="40"/>
      <c r="U155" s="190"/>
      <c r="V155" s="76"/>
      <c r="W155" s="190"/>
      <c r="X155" s="142" t="str">
        <f t="shared" si="52"/>
        <v/>
      </c>
      <c r="AR155" s="114"/>
      <c r="AS155" s="114"/>
      <c r="AU155" s="114"/>
      <c r="BA155" s="114"/>
      <c r="BQ155" s="49" t="str">
        <f t="shared" si="53"/>
        <v/>
      </c>
      <c r="BY155" s="126">
        <f t="shared" si="54"/>
        <v>0</v>
      </c>
    </row>
    <row r="156" spans="1:77" s="6" customFormat="1" ht="15" customHeight="1" x14ac:dyDescent="0.15">
      <c r="A156" s="55" t="s">
        <v>84</v>
      </c>
      <c r="B156" s="29">
        <f t="shared" si="51"/>
        <v>0</v>
      </c>
      <c r="C156" s="34"/>
      <c r="D156" s="37"/>
      <c r="E156" s="37"/>
      <c r="F156" s="37"/>
      <c r="G156" s="37"/>
      <c r="H156" s="37"/>
      <c r="I156" s="37"/>
      <c r="J156" s="37"/>
      <c r="K156" s="37"/>
      <c r="L156" s="37"/>
      <c r="M156" s="37"/>
      <c r="N156" s="37"/>
      <c r="O156" s="37"/>
      <c r="P156" s="37"/>
      <c r="Q156" s="37"/>
      <c r="R156" s="37"/>
      <c r="S156" s="35"/>
      <c r="T156" s="40"/>
      <c r="U156" s="190"/>
      <c r="V156" s="40"/>
      <c r="W156" s="190"/>
      <c r="X156" s="142" t="str">
        <f t="shared" si="52"/>
        <v/>
      </c>
      <c r="AR156" s="114"/>
      <c r="AS156" s="114"/>
      <c r="AU156" s="114"/>
      <c r="BA156" s="114"/>
      <c r="BQ156" s="49" t="str">
        <f t="shared" si="53"/>
        <v/>
      </c>
      <c r="BY156" s="126">
        <f t="shared" si="54"/>
        <v>0</v>
      </c>
    </row>
    <row r="157" spans="1:77" s="6" customFormat="1" ht="15" customHeight="1" x14ac:dyDescent="0.15">
      <c r="A157" s="55" t="s">
        <v>85</v>
      </c>
      <c r="B157" s="29">
        <f t="shared" si="51"/>
        <v>0</v>
      </c>
      <c r="C157" s="34"/>
      <c r="D157" s="37"/>
      <c r="E157" s="37"/>
      <c r="F157" s="37"/>
      <c r="G157" s="37"/>
      <c r="H157" s="37"/>
      <c r="I157" s="37"/>
      <c r="J157" s="37"/>
      <c r="K157" s="37"/>
      <c r="L157" s="37"/>
      <c r="M157" s="37"/>
      <c r="N157" s="37"/>
      <c r="O157" s="37"/>
      <c r="P157" s="37"/>
      <c r="Q157" s="37"/>
      <c r="R157" s="37"/>
      <c r="S157" s="35"/>
      <c r="T157" s="40"/>
      <c r="U157" s="190"/>
      <c r="V157" s="40"/>
      <c r="W157" s="190"/>
      <c r="X157" s="142" t="str">
        <f t="shared" si="52"/>
        <v/>
      </c>
      <c r="AR157" s="114"/>
      <c r="AS157" s="114"/>
      <c r="AU157" s="114"/>
      <c r="BA157" s="114"/>
      <c r="BQ157" s="49" t="str">
        <f t="shared" si="53"/>
        <v/>
      </c>
      <c r="BY157" s="126">
        <f t="shared" si="54"/>
        <v>0</v>
      </c>
    </row>
    <row r="158" spans="1:77" s="6" customFormat="1" ht="15" customHeight="1" x14ac:dyDescent="0.15">
      <c r="A158" s="55" t="s">
        <v>86</v>
      </c>
      <c r="B158" s="29">
        <f t="shared" si="51"/>
        <v>0</v>
      </c>
      <c r="C158" s="69"/>
      <c r="D158" s="66"/>
      <c r="E158" s="66"/>
      <c r="F158" s="37"/>
      <c r="G158" s="37"/>
      <c r="H158" s="37"/>
      <c r="I158" s="37"/>
      <c r="J158" s="37"/>
      <c r="K158" s="37"/>
      <c r="L158" s="37"/>
      <c r="M158" s="37"/>
      <c r="N158" s="37"/>
      <c r="O158" s="37"/>
      <c r="P158" s="37"/>
      <c r="Q158" s="37"/>
      <c r="R158" s="37"/>
      <c r="S158" s="35"/>
      <c r="T158" s="40"/>
      <c r="U158" s="190"/>
      <c r="V158" s="76"/>
      <c r="W158" s="190"/>
      <c r="X158" s="142" t="str">
        <f t="shared" si="52"/>
        <v/>
      </c>
      <c r="AR158" s="114"/>
      <c r="AS158" s="114"/>
      <c r="AU158" s="114"/>
      <c r="BA158" s="114"/>
      <c r="BQ158" s="49" t="str">
        <f t="shared" si="53"/>
        <v/>
      </c>
      <c r="BY158" s="126">
        <f t="shared" si="54"/>
        <v>0</v>
      </c>
    </row>
    <row r="159" spans="1:77" s="6" customFormat="1" ht="15" customHeight="1" x14ac:dyDescent="0.15">
      <c r="A159" s="55" t="s">
        <v>87</v>
      </c>
      <c r="B159" s="29">
        <f t="shared" si="51"/>
        <v>0</v>
      </c>
      <c r="C159" s="34"/>
      <c r="D159" s="37"/>
      <c r="E159" s="37"/>
      <c r="F159" s="37"/>
      <c r="G159" s="37"/>
      <c r="H159" s="37"/>
      <c r="I159" s="37"/>
      <c r="J159" s="37"/>
      <c r="K159" s="37"/>
      <c r="L159" s="37"/>
      <c r="M159" s="37"/>
      <c r="N159" s="37"/>
      <c r="O159" s="37"/>
      <c r="P159" s="37"/>
      <c r="Q159" s="37"/>
      <c r="R159" s="37"/>
      <c r="S159" s="35"/>
      <c r="T159" s="40"/>
      <c r="U159" s="190"/>
      <c r="V159" s="40"/>
      <c r="W159" s="190"/>
      <c r="X159" s="142" t="str">
        <f t="shared" si="52"/>
        <v/>
      </c>
      <c r="AR159" s="114"/>
      <c r="AS159" s="114"/>
      <c r="AU159" s="114"/>
      <c r="BA159" s="114"/>
      <c r="BQ159" s="49" t="str">
        <f t="shared" si="53"/>
        <v/>
      </c>
      <c r="BY159" s="126">
        <f t="shared" si="54"/>
        <v>0</v>
      </c>
    </row>
    <row r="160" spans="1:77" s="6" customFormat="1" ht="15" customHeight="1" x14ac:dyDescent="0.15">
      <c r="A160" s="55" t="s">
        <v>88</v>
      </c>
      <c r="B160" s="29">
        <f t="shared" si="51"/>
        <v>0</v>
      </c>
      <c r="C160" s="69"/>
      <c r="D160" s="66"/>
      <c r="E160" s="66"/>
      <c r="F160" s="37"/>
      <c r="G160" s="37"/>
      <c r="H160" s="37"/>
      <c r="I160" s="37"/>
      <c r="J160" s="37"/>
      <c r="K160" s="37"/>
      <c r="L160" s="37"/>
      <c r="M160" s="37"/>
      <c r="N160" s="37"/>
      <c r="O160" s="37"/>
      <c r="P160" s="37"/>
      <c r="Q160" s="37"/>
      <c r="R160" s="37"/>
      <c r="S160" s="35"/>
      <c r="T160" s="40"/>
      <c r="U160" s="190"/>
      <c r="V160" s="76"/>
      <c r="W160" s="190"/>
      <c r="X160" s="142" t="str">
        <f t="shared" si="52"/>
        <v/>
      </c>
      <c r="AR160" s="114"/>
      <c r="AS160" s="114"/>
      <c r="AU160" s="114"/>
      <c r="BA160" s="114"/>
      <c r="BQ160" s="49" t="str">
        <f t="shared" si="53"/>
        <v/>
      </c>
      <c r="BY160" s="126">
        <f t="shared" si="54"/>
        <v>0</v>
      </c>
    </row>
    <row r="161" spans="1:77" s="6" customFormat="1" ht="15" customHeight="1" x14ac:dyDescent="0.15">
      <c r="A161" s="55" t="s">
        <v>89</v>
      </c>
      <c r="B161" s="29">
        <f t="shared" si="51"/>
        <v>0</v>
      </c>
      <c r="C161" s="34"/>
      <c r="D161" s="37"/>
      <c r="E161" s="37"/>
      <c r="F161" s="37"/>
      <c r="G161" s="37"/>
      <c r="H161" s="37"/>
      <c r="I161" s="37"/>
      <c r="J161" s="37"/>
      <c r="K161" s="37"/>
      <c r="L161" s="37"/>
      <c r="M161" s="37"/>
      <c r="N161" s="37"/>
      <c r="O161" s="37"/>
      <c r="P161" s="37"/>
      <c r="Q161" s="37"/>
      <c r="R161" s="37"/>
      <c r="S161" s="35"/>
      <c r="T161" s="40"/>
      <c r="U161" s="190"/>
      <c r="V161" s="40"/>
      <c r="W161" s="190"/>
      <c r="X161" s="142" t="str">
        <f t="shared" si="52"/>
        <v/>
      </c>
      <c r="AR161" s="114"/>
      <c r="AS161" s="114"/>
      <c r="AU161" s="114"/>
      <c r="BA161" s="114"/>
      <c r="BQ161" s="49" t="str">
        <f t="shared" si="53"/>
        <v/>
      </c>
      <c r="BY161" s="126">
        <f t="shared" si="54"/>
        <v>0</v>
      </c>
    </row>
    <row r="162" spans="1:77" s="6" customFormat="1" ht="15" customHeight="1" x14ac:dyDescent="0.15">
      <c r="A162" s="55" t="s">
        <v>90</v>
      </c>
      <c r="B162" s="29">
        <f t="shared" si="51"/>
        <v>1</v>
      </c>
      <c r="C162" s="34"/>
      <c r="D162" s="37"/>
      <c r="E162" s="37"/>
      <c r="F162" s="37"/>
      <c r="G162" s="37"/>
      <c r="H162" s="37"/>
      <c r="I162" s="37"/>
      <c r="J162" s="37"/>
      <c r="K162" s="37"/>
      <c r="L162" s="37"/>
      <c r="M162" s="37"/>
      <c r="N162" s="37"/>
      <c r="O162" s="37"/>
      <c r="P162" s="37"/>
      <c r="Q162" s="37">
        <v>1</v>
      </c>
      <c r="R162" s="37"/>
      <c r="S162" s="35"/>
      <c r="T162" s="40">
        <v>1</v>
      </c>
      <c r="U162" s="190"/>
      <c r="V162" s="40"/>
      <c r="W162" s="190">
        <v>1</v>
      </c>
      <c r="X162" s="142" t="str">
        <f t="shared" si="52"/>
        <v/>
      </c>
      <c r="AR162" s="114"/>
      <c r="AS162" s="114"/>
      <c r="AU162" s="114"/>
      <c r="BA162" s="114"/>
      <c r="BQ162" s="49" t="str">
        <f t="shared" si="53"/>
        <v/>
      </c>
      <c r="BY162" s="126">
        <f t="shared" si="54"/>
        <v>0</v>
      </c>
    </row>
    <row r="163" spans="1:77" s="6" customFormat="1" ht="15" customHeight="1" x14ac:dyDescent="0.15">
      <c r="A163" s="55" t="s">
        <v>91</v>
      </c>
      <c r="B163" s="29">
        <f t="shared" si="51"/>
        <v>0</v>
      </c>
      <c r="C163" s="34"/>
      <c r="D163" s="37"/>
      <c r="E163" s="37"/>
      <c r="F163" s="37"/>
      <c r="G163" s="37"/>
      <c r="H163" s="37"/>
      <c r="I163" s="37"/>
      <c r="J163" s="37"/>
      <c r="K163" s="37"/>
      <c r="L163" s="37"/>
      <c r="M163" s="37"/>
      <c r="N163" s="37"/>
      <c r="O163" s="37"/>
      <c r="P163" s="37"/>
      <c r="Q163" s="37"/>
      <c r="R163" s="37"/>
      <c r="S163" s="35"/>
      <c r="T163" s="40"/>
      <c r="U163" s="190"/>
      <c r="V163" s="40"/>
      <c r="W163" s="190"/>
      <c r="X163" s="142" t="str">
        <f t="shared" si="52"/>
        <v/>
      </c>
      <c r="AR163" s="114"/>
      <c r="AS163" s="114"/>
      <c r="AU163" s="114"/>
      <c r="BA163" s="114"/>
      <c r="BQ163" s="49" t="str">
        <f t="shared" si="53"/>
        <v/>
      </c>
      <c r="BY163" s="126">
        <f t="shared" si="54"/>
        <v>0</v>
      </c>
    </row>
    <row r="164" spans="1:77" s="6" customFormat="1" ht="15" customHeight="1" x14ac:dyDescent="0.15">
      <c r="A164" s="55" t="s">
        <v>92</v>
      </c>
      <c r="B164" s="29">
        <f t="shared" si="51"/>
        <v>0</v>
      </c>
      <c r="C164" s="69"/>
      <c r="D164" s="66"/>
      <c r="E164" s="37"/>
      <c r="F164" s="37"/>
      <c r="G164" s="37"/>
      <c r="H164" s="37"/>
      <c r="I164" s="37"/>
      <c r="J164" s="37"/>
      <c r="K164" s="37"/>
      <c r="L164" s="37"/>
      <c r="M164" s="66"/>
      <c r="N164" s="66"/>
      <c r="O164" s="66"/>
      <c r="P164" s="66"/>
      <c r="Q164" s="66"/>
      <c r="R164" s="66"/>
      <c r="S164" s="68"/>
      <c r="T164" s="76"/>
      <c r="U164" s="190"/>
      <c r="V164" s="40"/>
      <c r="W164" s="190"/>
      <c r="X164" s="142" t="str">
        <f t="shared" si="52"/>
        <v/>
      </c>
      <c r="AR164" s="114"/>
      <c r="AS164" s="114"/>
      <c r="AU164" s="114"/>
      <c r="BA164" s="114"/>
      <c r="BQ164" s="49" t="str">
        <f t="shared" si="53"/>
        <v/>
      </c>
      <c r="BY164" s="126">
        <f t="shared" si="54"/>
        <v>0</v>
      </c>
    </row>
    <row r="165" spans="1:77" s="6" customFormat="1" ht="24" customHeight="1" x14ac:dyDescent="0.15">
      <c r="A165" s="74" t="s">
        <v>93</v>
      </c>
      <c r="B165" s="29">
        <f t="shared" si="51"/>
        <v>0</v>
      </c>
      <c r="C165" s="34"/>
      <c r="D165" s="37"/>
      <c r="E165" s="37"/>
      <c r="F165" s="37"/>
      <c r="G165" s="37"/>
      <c r="H165" s="37"/>
      <c r="I165" s="37"/>
      <c r="J165" s="37"/>
      <c r="K165" s="37"/>
      <c r="L165" s="37"/>
      <c r="M165" s="37"/>
      <c r="N165" s="37"/>
      <c r="O165" s="37"/>
      <c r="P165" s="37"/>
      <c r="Q165" s="37"/>
      <c r="R165" s="37"/>
      <c r="S165" s="35"/>
      <c r="T165" s="40"/>
      <c r="U165" s="190"/>
      <c r="V165" s="40"/>
      <c r="W165" s="190"/>
      <c r="X165" s="142" t="str">
        <f t="shared" si="52"/>
        <v/>
      </c>
      <c r="AR165" s="114"/>
      <c r="AS165" s="114"/>
      <c r="AU165" s="114"/>
      <c r="BA165" s="114"/>
      <c r="BQ165" s="49" t="str">
        <f t="shared" si="53"/>
        <v/>
      </c>
      <c r="BY165" s="126">
        <f t="shared" si="54"/>
        <v>0</v>
      </c>
    </row>
    <row r="166" spans="1:77" s="6" customFormat="1" ht="15.75" customHeight="1" x14ac:dyDescent="0.15">
      <c r="A166" s="74" t="s">
        <v>173</v>
      </c>
      <c r="B166" s="29">
        <f t="shared" si="51"/>
        <v>0</v>
      </c>
      <c r="C166" s="69"/>
      <c r="D166" s="66"/>
      <c r="E166" s="66"/>
      <c r="F166" s="37"/>
      <c r="G166" s="37"/>
      <c r="H166" s="37"/>
      <c r="I166" s="37"/>
      <c r="J166" s="37"/>
      <c r="K166" s="37"/>
      <c r="L166" s="37"/>
      <c r="M166" s="37"/>
      <c r="N166" s="37"/>
      <c r="O166" s="37"/>
      <c r="P166" s="37"/>
      <c r="Q166" s="37"/>
      <c r="R166" s="37"/>
      <c r="S166" s="35"/>
      <c r="T166" s="76"/>
      <c r="U166" s="190"/>
      <c r="V166" s="40"/>
      <c r="W166" s="190"/>
      <c r="X166" s="142" t="str">
        <f t="shared" si="52"/>
        <v/>
      </c>
      <c r="AR166" s="114"/>
      <c r="AS166" s="114"/>
      <c r="AU166" s="114"/>
      <c r="BA166" s="114"/>
      <c r="BQ166" s="49" t="str">
        <f t="shared" si="53"/>
        <v/>
      </c>
      <c r="BY166" s="126">
        <f t="shared" si="54"/>
        <v>0</v>
      </c>
    </row>
    <row r="167" spans="1:77" s="6" customFormat="1" ht="12.75" customHeight="1" x14ac:dyDescent="0.15">
      <c r="A167" s="55" t="s">
        <v>95</v>
      </c>
      <c r="B167" s="29">
        <f t="shared" si="51"/>
        <v>0</v>
      </c>
      <c r="C167" s="69"/>
      <c r="D167" s="66"/>
      <c r="E167" s="66"/>
      <c r="F167" s="66"/>
      <c r="G167" s="37"/>
      <c r="H167" s="37"/>
      <c r="I167" s="37"/>
      <c r="J167" s="37"/>
      <c r="K167" s="37"/>
      <c r="L167" s="37"/>
      <c r="M167" s="37"/>
      <c r="N167" s="37"/>
      <c r="O167" s="37"/>
      <c r="P167" s="37"/>
      <c r="Q167" s="37"/>
      <c r="R167" s="37"/>
      <c r="S167" s="35"/>
      <c r="T167" s="40"/>
      <c r="U167" s="190"/>
      <c r="V167" s="40"/>
      <c r="W167" s="190"/>
      <c r="X167" s="142" t="str">
        <f t="shared" si="52"/>
        <v/>
      </c>
      <c r="AR167" s="114"/>
      <c r="AS167" s="114"/>
      <c r="AU167" s="114"/>
      <c r="BA167" s="114"/>
      <c r="BQ167" s="49" t="str">
        <f t="shared" si="53"/>
        <v/>
      </c>
      <c r="BY167" s="126">
        <f t="shared" si="54"/>
        <v>0</v>
      </c>
    </row>
    <row r="168" spans="1:77" s="6" customFormat="1" ht="12.75" customHeight="1" x14ac:dyDescent="0.15">
      <c r="A168" s="55" t="s">
        <v>96</v>
      </c>
      <c r="B168" s="29">
        <f t="shared" si="51"/>
        <v>0</v>
      </c>
      <c r="C168" s="34"/>
      <c r="D168" s="37"/>
      <c r="E168" s="37"/>
      <c r="F168" s="37"/>
      <c r="G168" s="37"/>
      <c r="H168" s="37"/>
      <c r="I168" s="37"/>
      <c r="J168" s="37"/>
      <c r="K168" s="37"/>
      <c r="L168" s="37"/>
      <c r="M168" s="37"/>
      <c r="N168" s="37"/>
      <c r="O168" s="37"/>
      <c r="P168" s="37"/>
      <c r="Q168" s="37"/>
      <c r="R168" s="37"/>
      <c r="S168" s="35"/>
      <c r="T168" s="40"/>
      <c r="U168" s="190"/>
      <c r="V168" s="40"/>
      <c r="W168" s="190"/>
      <c r="X168" s="142" t="str">
        <f t="shared" si="52"/>
        <v/>
      </c>
      <c r="AR168" s="114"/>
      <c r="AS168" s="114"/>
      <c r="AU168" s="114"/>
      <c r="BA168" s="114"/>
      <c r="BQ168" s="49" t="str">
        <f t="shared" si="53"/>
        <v/>
      </c>
      <c r="BY168" s="126">
        <f t="shared" si="54"/>
        <v>0</v>
      </c>
    </row>
    <row r="169" spans="1:77" s="6" customFormat="1" ht="12.75" customHeight="1" x14ac:dyDescent="0.15">
      <c r="A169" s="55" t="s">
        <v>97</v>
      </c>
      <c r="B169" s="29">
        <f t="shared" si="51"/>
        <v>0</v>
      </c>
      <c r="C169" s="34"/>
      <c r="D169" s="37"/>
      <c r="E169" s="37"/>
      <c r="F169" s="37"/>
      <c r="G169" s="37"/>
      <c r="H169" s="37"/>
      <c r="I169" s="37"/>
      <c r="J169" s="37"/>
      <c r="K169" s="37"/>
      <c r="L169" s="37"/>
      <c r="M169" s="37"/>
      <c r="N169" s="37"/>
      <c r="O169" s="37"/>
      <c r="P169" s="37"/>
      <c r="Q169" s="37"/>
      <c r="R169" s="37"/>
      <c r="S169" s="35"/>
      <c r="T169" s="40"/>
      <c r="U169" s="190"/>
      <c r="V169" s="40"/>
      <c r="W169" s="190"/>
      <c r="X169" s="142" t="str">
        <f t="shared" si="52"/>
        <v/>
      </c>
      <c r="AR169" s="114"/>
      <c r="AS169" s="114"/>
      <c r="AU169" s="114"/>
      <c r="BA169" s="114"/>
      <c r="BQ169" s="49" t="str">
        <f t="shared" si="53"/>
        <v/>
      </c>
      <c r="BY169" s="126">
        <f t="shared" si="54"/>
        <v>0</v>
      </c>
    </row>
    <row r="170" spans="1:77" s="6" customFormat="1" ht="12.75" customHeight="1" x14ac:dyDescent="0.15">
      <c r="A170" s="55" t="s">
        <v>98</v>
      </c>
      <c r="B170" s="29">
        <f t="shared" si="51"/>
        <v>0</v>
      </c>
      <c r="C170" s="34"/>
      <c r="D170" s="37"/>
      <c r="E170" s="37"/>
      <c r="F170" s="37"/>
      <c r="G170" s="37"/>
      <c r="H170" s="37"/>
      <c r="I170" s="37"/>
      <c r="J170" s="37"/>
      <c r="K170" s="37"/>
      <c r="L170" s="37"/>
      <c r="M170" s="37"/>
      <c r="N170" s="37"/>
      <c r="O170" s="37"/>
      <c r="P170" s="37"/>
      <c r="Q170" s="37"/>
      <c r="R170" s="37"/>
      <c r="S170" s="35"/>
      <c r="T170" s="40"/>
      <c r="U170" s="190"/>
      <c r="V170" s="40"/>
      <c r="W170" s="190"/>
      <c r="X170" s="142" t="str">
        <f t="shared" si="52"/>
        <v/>
      </c>
      <c r="AR170" s="114"/>
      <c r="AS170" s="114"/>
      <c r="AU170" s="114"/>
      <c r="BA170" s="114"/>
      <c r="BQ170" s="49" t="str">
        <f t="shared" si="53"/>
        <v/>
      </c>
      <c r="BY170" s="126">
        <f t="shared" si="54"/>
        <v>0</v>
      </c>
    </row>
    <row r="171" spans="1:77" s="6" customFormat="1" ht="12.75" customHeight="1" x14ac:dyDescent="0.15">
      <c r="A171" s="55" t="s">
        <v>100</v>
      </c>
      <c r="B171" s="29">
        <f t="shared" si="51"/>
        <v>0</v>
      </c>
      <c r="C171" s="34"/>
      <c r="D171" s="37"/>
      <c r="E171" s="37"/>
      <c r="F171" s="37"/>
      <c r="G171" s="37"/>
      <c r="H171" s="37"/>
      <c r="I171" s="37"/>
      <c r="J171" s="37"/>
      <c r="K171" s="37"/>
      <c r="L171" s="37"/>
      <c r="M171" s="37"/>
      <c r="N171" s="37"/>
      <c r="O171" s="37"/>
      <c r="P171" s="37"/>
      <c r="Q171" s="37"/>
      <c r="R171" s="37"/>
      <c r="S171" s="35"/>
      <c r="T171" s="40"/>
      <c r="U171" s="190"/>
      <c r="V171" s="40"/>
      <c r="W171" s="190"/>
      <c r="X171" s="142" t="str">
        <f t="shared" si="52"/>
        <v/>
      </c>
      <c r="AR171" s="114"/>
      <c r="AS171" s="114"/>
      <c r="AU171" s="114"/>
      <c r="BA171" s="114"/>
      <c r="BQ171" s="49" t="str">
        <f t="shared" si="53"/>
        <v/>
      </c>
      <c r="BY171" s="126">
        <f t="shared" si="54"/>
        <v>0</v>
      </c>
    </row>
    <row r="172" spans="1:77" s="6" customFormat="1" ht="12.75" customHeight="1" x14ac:dyDescent="0.15">
      <c r="A172" s="55" t="s">
        <v>101</v>
      </c>
      <c r="B172" s="29">
        <f t="shared" si="51"/>
        <v>0</v>
      </c>
      <c r="C172" s="34"/>
      <c r="D172" s="37"/>
      <c r="E172" s="37"/>
      <c r="F172" s="37"/>
      <c r="G172" s="37"/>
      <c r="H172" s="37"/>
      <c r="I172" s="37"/>
      <c r="J172" s="37"/>
      <c r="K172" s="37"/>
      <c r="L172" s="37"/>
      <c r="M172" s="37"/>
      <c r="N172" s="37"/>
      <c r="O172" s="37"/>
      <c r="P172" s="37"/>
      <c r="Q172" s="37"/>
      <c r="R172" s="37"/>
      <c r="S172" s="35"/>
      <c r="T172" s="40"/>
      <c r="U172" s="190"/>
      <c r="V172" s="40"/>
      <c r="W172" s="190"/>
      <c r="X172" s="142" t="str">
        <f t="shared" si="52"/>
        <v/>
      </c>
      <c r="AR172" s="114"/>
      <c r="AS172" s="114"/>
      <c r="AU172" s="114"/>
      <c r="BA172" s="114"/>
      <c r="BQ172" s="49" t="str">
        <f t="shared" si="53"/>
        <v/>
      </c>
      <c r="BY172" s="126">
        <f t="shared" si="54"/>
        <v>0</v>
      </c>
    </row>
    <row r="173" spans="1:77" s="6" customFormat="1" ht="12.75" customHeight="1" x14ac:dyDescent="0.15">
      <c r="A173" s="80" t="s">
        <v>102</v>
      </c>
      <c r="B173" s="127">
        <f t="shared" si="51"/>
        <v>0</v>
      </c>
      <c r="C173" s="34"/>
      <c r="D173" s="37"/>
      <c r="E173" s="37"/>
      <c r="F173" s="37"/>
      <c r="G173" s="37"/>
      <c r="H173" s="37"/>
      <c r="I173" s="37"/>
      <c r="J173" s="37"/>
      <c r="K173" s="37"/>
      <c r="L173" s="37"/>
      <c r="M173" s="37"/>
      <c r="N173" s="37"/>
      <c r="O173" s="37"/>
      <c r="P173" s="37"/>
      <c r="Q173" s="37"/>
      <c r="R173" s="37"/>
      <c r="S173" s="35"/>
      <c r="T173" s="40"/>
      <c r="U173" s="190"/>
      <c r="V173" s="40"/>
      <c r="W173" s="190"/>
      <c r="X173" s="142" t="str">
        <f t="shared" si="52"/>
        <v/>
      </c>
      <c r="AR173" s="114"/>
      <c r="AS173" s="114"/>
      <c r="AU173" s="114"/>
      <c r="BA173" s="114"/>
      <c r="BQ173" s="49" t="str">
        <f t="shared" si="53"/>
        <v/>
      </c>
      <c r="BY173" s="126">
        <f t="shared" si="54"/>
        <v>0</v>
      </c>
    </row>
    <row r="174" spans="1:77" s="6" customFormat="1" ht="12.75" customHeight="1" x14ac:dyDescent="0.15">
      <c r="A174" s="55" t="s">
        <v>174</v>
      </c>
      <c r="B174" s="29">
        <f t="shared" si="51"/>
        <v>0</v>
      </c>
      <c r="C174" s="86"/>
      <c r="D174" s="131"/>
      <c r="E174" s="192"/>
      <c r="F174" s="131"/>
      <c r="G174" s="192"/>
      <c r="H174" s="131"/>
      <c r="I174" s="192"/>
      <c r="J174" s="131"/>
      <c r="K174" s="192"/>
      <c r="L174" s="131"/>
      <c r="M174" s="192"/>
      <c r="N174" s="131"/>
      <c r="O174" s="192"/>
      <c r="P174" s="131"/>
      <c r="Q174" s="192"/>
      <c r="R174" s="131"/>
      <c r="S174" s="87"/>
      <c r="T174" s="193"/>
      <c r="U174" s="194"/>
      <c r="V174" s="195"/>
      <c r="W174" s="194"/>
      <c r="X174" s="142" t="str">
        <f t="shared" si="52"/>
        <v/>
      </c>
      <c r="AR174" s="114"/>
      <c r="AS174" s="114"/>
      <c r="AU174" s="114"/>
      <c r="BA174" s="114"/>
      <c r="BQ174" s="49" t="str">
        <f t="shared" si="53"/>
        <v/>
      </c>
      <c r="BY174" s="126">
        <f t="shared" si="54"/>
        <v>0</v>
      </c>
    </row>
    <row r="175" spans="1:77" s="6" customFormat="1" ht="18" customHeight="1" x14ac:dyDescent="0.15">
      <c r="A175" s="219" t="s">
        <v>51</v>
      </c>
      <c r="B175" s="99">
        <f>SUM(B133:B174)</f>
        <v>1</v>
      </c>
      <c r="C175" s="100">
        <f t="shared" ref="C175:W175" si="55">SUM(C133:C174)</f>
        <v>0</v>
      </c>
      <c r="D175" s="102">
        <f t="shared" si="55"/>
        <v>0</v>
      </c>
      <c r="E175" s="102">
        <f t="shared" si="55"/>
        <v>0</v>
      </c>
      <c r="F175" s="102">
        <f t="shared" si="55"/>
        <v>0</v>
      </c>
      <c r="G175" s="102">
        <f t="shared" si="55"/>
        <v>0</v>
      </c>
      <c r="H175" s="102">
        <f t="shared" si="55"/>
        <v>0</v>
      </c>
      <c r="I175" s="102">
        <f t="shared" si="55"/>
        <v>0</v>
      </c>
      <c r="J175" s="102">
        <f t="shared" si="55"/>
        <v>0</v>
      </c>
      <c r="K175" s="102">
        <f t="shared" si="55"/>
        <v>0</v>
      </c>
      <c r="L175" s="102">
        <f t="shared" si="55"/>
        <v>0</v>
      </c>
      <c r="M175" s="102">
        <f t="shared" si="55"/>
        <v>0</v>
      </c>
      <c r="N175" s="102">
        <f t="shared" si="55"/>
        <v>0</v>
      </c>
      <c r="O175" s="102">
        <f t="shared" si="55"/>
        <v>0</v>
      </c>
      <c r="P175" s="102">
        <f t="shared" si="55"/>
        <v>0</v>
      </c>
      <c r="Q175" s="102">
        <f t="shared" si="55"/>
        <v>1</v>
      </c>
      <c r="R175" s="102">
        <f t="shared" si="55"/>
        <v>0</v>
      </c>
      <c r="S175" s="106">
        <f t="shared" si="55"/>
        <v>0</v>
      </c>
      <c r="T175" s="99">
        <f t="shared" si="55"/>
        <v>1</v>
      </c>
      <c r="U175" s="196">
        <f t="shared" si="55"/>
        <v>0</v>
      </c>
      <c r="V175" s="197">
        <f t="shared" si="55"/>
        <v>0</v>
      </c>
      <c r="W175" s="196">
        <f t="shared" si="55"/>
        <v>1</v>
      </c>
      <c r="X175" s="142" t="str">
        <f t="shared" si="52"/>
        <v/>
      </c>
      <c r="AR175" s="114"/>
      <c r="AS175" s="114"/>
      <c r="AU175" s="114"/>
      <c r="BA175" s="114"/>
      <c r="BQ175" s="49" t="str">
        <f t="shared" si="53"/>
        <v/>
      </c>
      <c r="BY175" s="126">
        <f t="shared" si="54"/>
        <v>0</v>
      </c>
    </row>
    <row r="176" spans="1:77" s="6" customFormat="1" x14ac:dyDescent="0.15">
      <c r="A176" s="198" t="s">
        <v>175</v>
      </c>
      <c r="B176" s="199"/>
      <c r="C176" s="200"/>
      <c r="D176" s="199"/>
      <c r="E176" s="199"/>
      <c r="F176" s="199"/>
      <c r="G176" s="199"/>
      <c r="H176" s="199"/>
      <c r="AD176" s="114"/>
      <c r="AE176" s="114"/>
      <c r="AH176" s="114"/>
      <c r="AK176" s="114"/>
      <c r="AP176" s="114"/>
    </row>
    <row r="177" spans="1:55" s="71" customFormat="1" ht="36.75" customHeight="1" x14ac:dyDescent="0.2">
      <c r="A177" s="201"/>
      <c r="B177" s="201"/>
    </row>
    <row r="178" spans="1:55" s="71" customFormat="1" ht="21" customHeight="1" x14ac:dyDescent="0.15">
      <c r="A178" s="233"/>
      <c r="B178" s="234"/>
      <c r="C178" s="234"/>
      <c r="D178" s="234"/>
    </row>
    <row r="179" spans="1:55" s="71" customFormat="1" ht="21" customHeight="1" x14ac:dyDescent="0.15">
      <c r="A179" s="233"/>
      <c r="B179" s="234"/>
      <c r="C179" s="234"/>
      <c r="D179" s="234"/>
    </row>
    <row r="180" spans="1:55" s="71" customFormat="1" ht="29.25" customHeight="1" x14ac:dyDescent="0.15">
      <c r="A180" s="202"/>
      <c r="B180" s="199"/>
      <c r="C180" s="203"/>
      <c r="D180" s="203"/>
    </row>
    <row r="181" spans="1:55" s="71" customFormat="1" ht="29.25" customHeight="1" x14ac:dyDescent="0.15">
      <c r="A181" s="202"/>
      <c r="B181" s="199"/>
      <c r="C181" s="203"/>
      <c r="D181" s="203"/>
    </row>
    <row r="182" spans="1:55" s="6" customFormat="1" ht="13.5" customHeight="1" x14ac:dyDescent="0.15">
      <c r="AD182" s="114"/>
      <c r="AE182" s="114"/>
      <c r="AH182" s="114"/>
      <c r="AK182" s="114"/>
      <c r="AP182" s="114"/>
    </row>
    <row r="183" spans="1:55" s="6" customFormat="1" ht="13.5" customHeight="1" x14ac:dyDescent="0.15">
      <c r="B183" s="114"/>
      <c r="AD183" s="114"/>
      <c r="AE183" s="114"/>
      <c r="AH183" s="114"/>
      <c r="AK183" s="114"/>
      <c r="AP183" s="114"/>
    </row>
    <row r="184" spans="1:55" s="6" customFormat="1" ht="13.5" customHeight="1" x14ac:dyDescent="0.15">
      <c r="AD184" s="114"/>
      <c r="AE184" s="114"/>
      <c r="AH184" s="114"/>
      <c r="AK184" s="114"/>
      <c r="AP184" s="114"/>
      <c r="BC184" s="6">
        <f>SUM(BB1:BE183)</f>
        <v>0</v>
      </c>
    </row>
    <row r="185" spans="1:55" s="6" customFormat="1" ht="13.5" customHeight="1" x14ac:dyDescent="0.15">
      <c r="AD185" s="114"/>
      <c r="AE185" s="114"/>
      <c r="AH185" s="114"/>
      <c r="AK185" s="114"/>
      <c r="AP185" s="114"/>
    </row>
    <row r="186" spans="1:55" s="6" customFormat="1" x14ac:dyDescent="0.15">
      <c r="AD186" s="114"/>
      <c r="AE186" s="114"/>
      <c r="AH186" s="114"/>
      <c r="AK186" s="114"/>
      <c r="AP186" s="114"/>
    </row>
    <row r="187" spans="1:55" s="6" customFormat="1" x14ac:dyDescent="0.15">
      <c r="AD187" s="114"/>
      <c r="AE187" s="114"/>
      <c r="AH187" s="114"/>
      <c r="AK187" s="114"/>
      <c r="AP187" s="114"/>
    </row>
    <row r="188" spans="1:55" s="6" customFormat="1" x14ac:dyDescent="0.15">
      <c r="AD188" s="114"/>
      <c r="AE188" s="114"/>
      <c r="AH188" s="114"/>
      <c r="AK188" s="114"/>
      <c r="AP188" s="114"/>
    </row>
    <row r="189" spans="1:55" x14ac:dyDescent="0.15">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114"/>
      <c r="AF189" s="6"/>
      <c r="AG189" s="6"/>
      <c r="AI189" s="169"/>
      <c r="AJ189" s="6"/>
      <c r="AL189" s="6"/>
      <c r="AM189" s="6"/>
      <c r="AO189" s="6"/>
      <c r="AQ189" s="169"/>
    </row>
    <row r="190" spans="1:55" x14ac:dyDescent="0.15">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114"/>
      <c r="AF190" s="6"/>
      <c r="AG190" s="6"/>
      <c r="AI190" s="169"/>
      <c r="AJ190" s="6"/>
      <c r="AL190" s="6"/>
      <c r="AM190" s="6"/>
      <c r="AO190" s="6"/>
      <c r="AQ190" s="169"/>
    </row>
    <row r="191" spans="1:55" x14ac:dyDescent="0.15">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114"/>
      <c r="AF191" s="6"/>
      <c r="AG191" s="6"/>
      <c r="AI191" s="169"/>
      <c r="AJ191" s="6"/>
      <c r="AL191" s="6"/>
      <c r="AM191" s="6"/>
      <c r="AO191" s="6"/>
      <c r="AQ191" s="169"/>
    </row>
    <row r="192" spans="1:55" x14ac:dyDescent="0.15">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114"/>
      <c r="AF192" s="6"/>
      <c r="AG192" s="6"/>
      <c r="AI192" s="169"/>
      <c r="AJ192" s="6"/>
      <c r="AL192" s="6"/>
      <c r="AM192" s="6"/>
      <c r="AO192" s="6"/>
      <c r="AQ192" s="169"/>
    </row>
    <row r="193" spans="1:76" s="169" customFormat="1" x14ac:dyDescent="0.15">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114"/>
      <c r="AE193" s="114"/>
      <c r="AF193" s="6"/>
      <c r="AG193" s="6"/>
      <c r="AH193" s="114"/>
      <c r="AJ193" s="6"/>
      <c r="AK193" s="114"/>
      <c r="AL193" s="6"/>
      <c r="AM193" s="6"/>
      <c r="AN193" s="6"/>
      <c r="AO193" s="6"/>
      <c r="AP193" s="114"/>
    </row>
    <row r="194" spans="1:76" s="169" customFormat="1" x14ac:dyDescent="0.15">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114"/>
      <c r="AE194" s="114"/>
      <c r="AF194" s="6"/>
      <c r="AG194" s="6"/>
      <c r="AH194" s="114"/>
      <c r="AJ194" s="6"/>
      <c r="AK194" s="114"/>
      <c r="AL194" s="6"/>
      <c r="AM194" s="6"/>
      <c r="AN194" s="6"/>
      <c r="AO194" s="6"/>
      <c r="AP194" s="114"/>
    </row>
    <row r="195" spans="1:76" s="169" customFormat="1" x14ac:dyDescent="0.1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114"/>
      <c r="AE195" s="114"/>
      <c r="AF195" s="6"/>
      <c r="AG195" s="6"/>
      <c r="AH195" s="114"/>
      <c r="AJ195" s="6"/>
      <c r="AK195" s="114"/>
      <c r="AL195" s="6"/>
      <c r="AM195" s="6"/>
      <c r="AN195" s="6"/>
      <c r="AO195" s="6"/>
      <c r="AP195" s="114"/>
    </row>
    <row r="196" spans="1:76" s="169" customFormat="1" x14ac:dyDescent="0.1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114"/>
      <c r="AE196" s="114"/>
      <c r="AF196" s="6"/>
      <c r="AG196" s="6"/>
      <c r="AH196" s="114"/>
      <c r="AJ196" s="6"/>
      <c r="AK196" s="114"/>
      <c r="AL196" s="6"/>
      <c r="AM196" s="6"/>
      <c r="AN196" s="6"/>
      <c r="AO196" s="6"/>
      <c r="AP196" s="114"/>
    </row>
    <row r="197" spans="1:76" s="169" customFormat="1" x14ac:dyDescent="0.1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114"/>
      <c r="AE197" s="114"/>
      <c r="AF197" s="6"/>
      <c r="AG197" s="6"/>
      <c r="AH197" s="114"/>
      <c r="AJ197" s="6"/>
      <c r="AK197" s="114"/>
      <c r="AL197" s="6"/>
      <c r="AM197" s="6"/>
      <c r="AN197" s="6"/>
      <c r="AO197" s="6"/>
      <c r="AP197" s="114"/>
    </row>
    <row r="198" spans="1:76" s="169" customFormat="1" x14ac:dyDescent="0.1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114"/>
      <c r="AE198" s="114"/>
      <c r="AF198" s="6"/>
      <c r="AG198" s="6"/>
      <c r="AH198" s="114"/>
      <c r="AJ198" s="6"/>
      <c r="AK198" s="114"/>
      <c r="AL198" s="6"/>
      <c r="AM198" s="6"/>
      <c r="AN198" s="6"/>
      <c r="AO198" s="6"/>
      <c r="AP198" s="114"/>
    </row>
    <row r="199" spans="1:76" s="169" customFormat="1" ht="15.75" hidden="1" customHeight="1" x14ac:dyDescent="0.1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114"/>
      <c r="AE199" s="114"/>
      <c r="AF199" s="6"/>
      <c r="AG199" s="6"/>
      <c r="AH199" s="114"/>
      <c r="AJ199" s="6"/>
      <c r="AK199" s="114"/>
      <c r="AL199" s="6"/>
      <c r="AM199" s="6"/>
      <c r="AN199" s="6"/>
      <c r="AO199" s="6"/>
      <c r="AP199" s="114"/>
    </row>
    <row r="200" spans="1:76" s="169" customFormat="1" ht="15.75" hidden="1" customHeight="1" x14ac:dyDescent="0.15">
      <c r="A200" s="205">
        <f>SUM(A8:AX175)</f>
        <v>83658</v>
      </c>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114"/>
      <c r="AE200" s="114"/>
      <c r="AF200" s="6"/>
      <c r="AG200" s="6"/>
      <c r="AH200" s="114"/>
      <c r="AJ200" s="6"/>
      <c r="AK200" s="114"/>
      <c r="AL200" s="6"/>
      <c r="AM200" s="6"/>
      <c r="AN200" s="6"/>
      <c r="AO200" s="6"/>
      <c r="AP200" s="114"/>
      <c r="BX200" s="205">
        <f>SUM(BX8:CI175)</f>
        <v>0</v>
      </c>
    </row>
    <row r="201" spans="1:76" s="169" customFormat="1" ht="15.75" hidden="1" customHeight="1" x14ac:dyDescent="0.1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114"/>
      <c r="AE201" s="114"/>
      <c r="AF201" s="6"/>
      <c r="AG201" s="6"/>
      <c r="AH201" s="114"/>
      <c r="AJ201" s="6"/>
      <c r="AK201" s="114"/>
      <c r="AL201" s="6"/>
      <c r="AM201" s="6"/>
      <c r="AN201" s="6"/>
      <c r="AO201" s="6"/>
      <c r="AP201" s="114"/>
    </row>
    <row r="202" spans="1:76" s="169" customFormat="1" x14ac:dyDescent="0.1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114"/>
      <c r="AE202" s="114"/>
      <c r="AF202" s="6"/>
      <c r="AG202" s="6"/>
      <c r="AH202" s="114"/>
      <c r="AJ202" s="6"/>
      <c r="AK202" s="114"/>
      <c r="AL202" s="6"/>
      <c r="AM202" s="6"/>
      <c r="AN202" s="6"/>
      <c r="AO202" s="6"/>
      <c r="AP202" s="114"/>
    </row>
    <row r="203" spans="1:76" s="169" customFormat="1" x14ac:dyDescent="0.1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114"/>
      <c r="AE203" s="114"/>
      <c r="AF203" s="6"/>
      <c r="AG203" s="6"/>
      <c r="AH203" s="114"/>
      <c r="AJ203" s="6"/>
      <c r="AK203" s="114"/>
      <c r="AL203" s="6"/>
      <c r="AM203" s="6"/>
      <c r="AN203" s="6"/>
      <c r="AO203" s="6"/>
      <c r="AP203" s="114"/>
    </row>
    <row r="204" spans="1:76" s="169" customFormat="1" x14ac:dyDescent="0.1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114"/>
      <c r="AE204" s="114"/>
      <c r="AF204" s="6"/>
      <c r="AG204" s="6"/>
      <c r="AH204" s="114"/>
      <c r="AJ204" s="6"/>
      <c r="AK204" s="114"/>
      <c r="AL204" s="6"/>
      <c r="AM204" s="6"/>
      <c r="AN204" s="6"/>
      <c r="AO204" s="6"/>
      <c r="AP204" s="114"/>
    </row>
    <row r="205" spans="1:76" s="169" customFormat="1" x14ac:dyDescent="0.1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114"/>
      <c r="AE205" s="114"/>
      <c r="AF205" s="6"/>
      <c r="AG205" s="6"/>
      <c r="AH205" s="114"/>
      <c r="AJ205" s="6"/>
      <c r="AK205" s="114"/>
      <c r="AL205" s="6"/>
      <c r="AM205" s="6"/>
      <c r="AN205" s="6"/>
      <c r="AO205" s="6"/>
      <c r="AP205" s="114"/>
    </row>
    <row r="206" spans="1:76" s="169" customFormat="1" x14ac:dyDescent="0.15">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114"/>
      <c r="AE206" s="114"/>
      <c r="AF206" s="6"/>
      <c r="AG206" s="6"/>
      <c r="AH206" s="114"/>
      <c r="AJ206" s="6"/>
      <c r="AK206" s="114"/>
      <c r="AL206" s="6"/>
      <c r="AM206" s="6"/>
      <c r="AN206" s="6"/>
      <c r="AO206" s="6"/>
      <c r="AP206" s="114"/>
    </row>
    <row r="207" spans="1:76" s="169" customFormat="1" x14ac:dyDescent="0.1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114"/>
      <c r="AE207" s="114"/>
      <c r="AF207" s="6"/>
      <c r="AG207" s="6"/>
      <c r="AH207" s="114"/>
      <c r="AJ207" s="6"/>
      <c r="AK207" s="114"/>
      <c r="AL207" s="6"/>
      <c r="AM207" s="6"/>
      <c r="AN207" s="6"/>
      <c r="AO207" s="6"/>
      <c r="AP207" s="114"/>
    </row>
    <row r="208" spans="1:76" s="169" customFormat="1" x14ac:dyDescent="0.1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114"/>
      <c r="AE208" s="114"/>
      <c r="AF208" s="6"/>
      <c r="AG208" s="6"/>
      <c r="AH208" s="114"/>
      <c r="AJ208" s="6"/>
      <c r="AK208" s="114"/>
      <c r="AL208" s="6"/>
      <c r="AM208" s="6"/>
      <c r="AN208" s="6"/>
      <c r="AO208" s="6"/>
      <c r="AP208" s="114"/>
    </row>
    <row r="209" spans="1:43" x14ac:dyDescent="0.1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114"/>
      <c r="AF209" s="6"/>
      <c r="AG209" s="6"/>
      <c r="AI209" s="169"/>
      <c r="AJ209" s="6"/>
      <c r="AL209" s="6"/>
      <c r="AM209" s="6"/>
      <c r="AO209" s="6"/>
      <c r="AQ209" s="169"/>
    </row>
    <row r="210" spans="1:43" x14ac:dyDescent="0.1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114"/>
      <c r="AF210" s="6"/>
      <c r="AG210" s="6"/>
      <c r="AI210" s="169"/>
      <c r="AJ210" s="6"/>
      <c r="AL210" s="6"/>
      <c r="AM210" s="6"/>
      <c r="AO210" s="6"/>
      <c r="AQ210" s="169"/>
    </row>
    <row r="211" spans="1:43" x14ac:dyDescent="0.1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114"/>
      <c r="AF211" s="6"/>
      <c r="AG211" s="6"/>
      <c r="AI211" s="169"/>
      <c r="AJ211" s="6"/>
      <c r="AL211" s="6"/>
      <c r="AM211" s="6"/>
      <c r="AO211" s="6"/>
      <c r="AQ211" s="169"/>
    </row>
    <row r="212" spans="1:43" x14ac:dyDescent="0.1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114"/>
      <c r="AF212" s="6"/>
      <c r="AG212" s="6"/>
      <c r="AI212" s="169"/>
      <c r="AJ212" s="6"/>
      <c r="AL212" s="6"/>
      <c r="AM212" s="6"/>
      <c r="AO212" s="6"/>
      <c r="AQ212" s="169"/>
    </row>
    <row r="213" spans="1:43" ht="18.75" customHeight="1" x14ac:dyDescent="0.1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114"/>
      <c r="AF213" s="6"/>
      <c r="AG213" s="6"/>
      <c r="AI213" s="169"/>
      <c r="AJ213" s="6"/>
      <c r="AL213" s="6"/>
      <c r="AM213" s="6"/>
      <c r="AO213" s="6"/>
      <c r="AQ213" s="169"/>
    </row>
    <row r="214" spans="1:43" ht="18.75" customHeight="1" x14ac:dyDescent="0.1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114"/>
      <c r="AF214" s="6"/>
      <c r="AG214" s="6"/>
      <c r="AI214" s="169"/>
      <c r="AJ214" s="6"/>
      <c r="AL214" s="6"/>
      <c r="AM214" s="6"/>
      <c r="AO214" s="6"/>
      <c r="AQ214" s="169"/>
    </row>
    <row r="215" spans="1:43" x14ac:dyDescent="0.1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114"/>
      <c r="AF215" s="6"/>
      <c r="AG215" s="6"/>
      <c r="AI215" s="169"/>
      <c r="AJ215" s="6"/>
      <c r="AL215" s="6"/>
      <c r="AM215" s="6"/>
      <c r="AO215" s="6"/>
      <c r="AQ215" s="169"/>
    </row>
    <row r="216" spans="1:43" x14ac:dyDescent="0.1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114"/>
      <c r="AF216" s="6"/>
      <c r="AG216" s="6"/>
      <c r="AI216" s="169"/>
      <c r="AJ216" s="6"/>
      <c r="AL216" s="6"/>
      <c r="AM216" s="6"/>
      <c r="AO216" s="6"/>
      <c r="AQ216" s="169"/>
    </row>
    <row r="217" spans="1:43" x14ac:dyDescent="0.1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114"/>
      <c r="AF217" s="6"/>
      <c r="AG217" s="6"/>
      <c r="AI217" s="169"/>
      <c r="AJ217" s="6"/>
      <c r="AL217" s="6"/>
      <c r="AM217" s="6"/>
      <c r="AO217" s="6"/>
      <c r="AQ217" s="169"/>
    </row>
    <row r="218" spans="1:43" x14ac:dyDescent="0.1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114"/>
      <c r="AF218" s="6"/>
      <c r="AG218" s="6"/>
      <c r="AI218" s="169"/>
      <c r="AJ218" s="6"/>
      <c r="AL218" s="6"/>
      <c r="AM218" s="6"/>
      <c r="AO218" s="6"/>
      <c r="AQ218" s="169"/>
    </row>
    <row r="219" spans="1:43" x14ac:dyDescent="0.1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114"/>
      <c r="AF219" s="6"/>
      <c r="AG219" s="6"/>
      <c r="AI219" s="169"/>
      <c r="AJ219" s="6"/>
      <c r="AL219" s="6"/>
      <c r="AM219" s="6"/>
      <c r="AO219" s="6"/>
      <c r="AQ219" s="169"/>
    </row>
    <row r="220" spans="1:43" x14ac:dyDescent="0.1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114"/>
      <c r="AF220" s="6"/>
      <c r="AG220" s="6"/>
      <c r="AI220" s="169"/>
      <c r="AJ220" s="6"/>
      <c r="AL220" s="6"/>
      <c r="AM220" s="6"/>
      <c r="AO220" s="6"/>
      <c r="AQ220" s="169"/>
    </row>
    <row r="221" spans="1:43" x14ac:dyDescent="0.1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114"/>
      <c r="AF221" s="6"/>
      <c r="AG221" s="6"/>
      <c r="AI221" s="169"/>
      <c r="AJ221" s="6"/>
      <c r="AL221" s="6"/>
      <c r="AM221" s="6"/>
      <c r="AO221" s="6"/>
      <c r="AQ221" s="169"/>
    </row>
    <row r="222" spans="1:43" x14ac:dyDescent="0.1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114"/>
      <c r="AF222" s="6"/>
      <c r="AG222" s="6"/>
      <c r="AI222" s="169"/>
      <c r="AJ222" s="6"/>
      <c r="AL222" s="6"/>
      <c r="AM222" s="6"/>
      <c r="AO222" s="6"/>
      <c r="AQ222" s="169"/>
    </row>
    <row r="223" spans="1:43" x14ac:dyDescent="0.1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114"/>
      <c r="AF223" s="6"/>
      <c r="AG223" s="6"/>
      <c r="AI223" s="169"/>
      <c r="AJ223" s="6"/>
      <c r="AL223" s="6"/>
      <c r="AM223" s="6"/>
      <c r="AO223" s="6"/>
      <c r="AQ223" s="169"/>
    </row>
    <row r="224" spans="1:43" x14ac:dyDescent="0.1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114"/>
      <c r="AF224" s="6"/>
      <c r="AG224" s="6"/>
      <c r="AI224" s="169"/>
      <c r="AJ224" s="6"/>
      <c r="AL224" s="6"/>
      <c r="AM224" s="6"/>
      <c r="AO224" s="6"/>
      <c r="AQ224" s="169"/>
    </row>
    <row r="225" spans="1:43" x14ac:dyDescent="0.1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114"/>
      <c r="AF225" s="6"/>
      <c r="AG225" s="6"/>
      <c r="AI225" s="169"/>
      <c r="AJ225" s="6"/>
      <c r="AL225" s="6"/>
      <c r="AM225" s="6"/>
      <c r="AO225" s="6"/>
      <c r="AQ225" s="169"/>
    </row>
    <row r="226" spans="1:43" x14ac:dyDescent="0.1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114"/>
      <c r="AF226" s="6"/>
      <c r="AG226" s="6"/>
      <c r="AI226" s="169"/>
      <c r="AJ226" s="6"/>
      <c r="AL226" s="6"/>
      <c r="AM226" s="6"/>
      <c r="AO226" s="6"/>
      <c r="AQ226" s="169"/>
    </row>
    <row r="227" spans="1:43" x14ac:dyDescent="0.1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114"/>
      <c r="AF227" s="6"/>
      <c r="AG227" s="6"/>
      <c r="AI227" s="169"/>
      <c r="AJ227" s="6"/>
      <c r="AL227" s="6"/>
      <c r="AM227" s="6"/>
      <c r="AO227" s="6"/>
      <c r="AQ227" s="169"/>
    </row>
    <row r="228" spans="1:43" x14ac:dyDescent="0.1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114"/>
      <c r="AF228" s="6"/>
      <c r="AG228" s="6"/>
      <c r="AI228" s="169"/>
      <c r="AJ228" s="6"/>
      <c r="AL228" s="6"/>
      <c r="AM228" s="6"/>
      <c r="AO228" s="6"/>
      <c r="AQ228" s="169"/>
    </row>
    <row r="229" spans="1:43" x14ac:dyDescent="0.1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114"/>
      <c r="AF229" s="6"/>
      <c r="AG229" s="6"/>
      <c r="AI229" s="169"/>
      <c r="AJ229" s="6"/>
      <c r="AL229" s="6"/>
      <c r="AM229" s="6"/>
      <c r="AO229" s="6"/>
      <c r="AQ229" s="169"/>
    </row>
    <row r="230" spans="1:43" x14ac:dyDescent="0.1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114"/>
      <c r="AF230" s="6"/>
      <c r="AG230" s="6"/>
      <c r="AI230" s="169"/>
      <c r="AJ230" s="6"/>
      <c r="AL230" s="6"/>
      <c r="AM230" s="6"/>
      <c r="AO230" s="6"/>
      <c r="AQ230" s="169"/>
    </row>
    <row r="231" spans="1:43" x14ac:dyDescent="0.1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114"/>
      <c r="AF231" s="6"/>
      <c r="AG231" s="6"/>
      <c r="AI231" s="169"/>
      <c r="AJ231" s="6"/>
      <c r="AL231" s="6"/>
      <c r="AM231" s="6"/>
      <c r="AO231" s="6"/>
      <c r="AQ231" s="169"/>
    </row>
    <row r="232" spans="1:43" x14ac:dyDescent="0.1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114"/>
      <c r="AF232" s="6"/>
      <c r="AG232" s="6"/>
      <c r="AI232" s="169"/>
      <c r="AJ232" s="6"/>
      <c r="AL232" s="6"/>
      <c r="AM232" s="6"/>
      <c r="AO232" s="6"/>
      <c r="AQ232" s="169"/>
    </row>
    <row r="233" spans="1:43" x14ac:dyDescent="0.1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114"/>
      <c r="AF233" s="6"/>
      <c r="AG233" s="6"/>
      <c r="AI233" s="169"/>
      <c r="AJ233" s="6"/>
      <c r="AL233" s="6"/>
      <c r="AM233" s="6"/>
      <c r="AO233" s="6"/>
      <c r="AQ233" s="169"/>
    </row>
    <row r="234" spans="1:43" x14ac:dyDescent="0.1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114"/>
      <c r="AF234" s="6"/>
      <c r="AG234" s="6"/>
      <c r="AI234" s="169"/>
      <c r="AJ234" s="6"/>
      <c r="AL234" s="6"/>
      <c r="AM234" s="6"/>
      <c r="AO234" s="6"/>
      <c r="AQ234" s="169"/>
    </row>
    <row r="235" spans="1:43" x14ac:dyDescent="0.1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114"/>
      <c r="AF235" s="6"/>
      <c r="AG235" s="6"/>
      <c r="AI235" s="169"/>
      <c r="AJ235" s="6"/>
      <c r="AL235" s="6"/>
      <c r="AM235" s="6"/>
      <c r="AO235" s="6"/>
      <c r="AQ235" s="169"/>
    </row>
    <row r="236" spans="1:43" x14ac:dyDescent="0.1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114"/>
      <c r="AF236" s="6"/>
      <c r="AG236" s="6"/>
      <c r="AI236" s="169"/>
      <c r="AJ236" s="6"/>
      <c r="AL236" s="6"/>
      <c r="AM236" s="6"/>
      <c r="AO236" s="6"/>
      <c r="AQ236" s="169"/>
    </row>
    <row r="237" spans="1:43" x14ac:dyDescent="0.1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114"/>
      <c r="AF237" s="6"/>
      <c r="AG237" s="6"/>
      <c r="AI237" s="169"/>
      <c r="AJ237" s="6"/>
      <c r="AL237" s="6"/>
      <c r="AM237" s="6"/>
      <c r="AO237" s="6"/>
      <c r="AQ237" s="169"/>
    </row>
    <row r="238" spans="1:43" x14ac:dyDescent="0.1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114"/>
      <c r="AF238" s="6"/>
      <c r="AG238" s="6"/>
      <c r="AI238" s="169"/>
      <c r="AJ238" s="6"/>
      <c r="AL238" s="6"/>
      <c r="AM238" s="6"/>
      <c r="AO238" s="6"/>
      <c r="AQ238" s="169"/>
    </row>
    <row r="239" spans="1:43" x14ac:dyDescent="0.1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114"/>
      <c r="AF239" s="6"/>
      <c r="AG239" s="6"/>
      <c r="AI239" s="169"/>
      <c r="AJ239" s="6"/>
      <c r="AL239" s="6"/>
      <c r="AM239" s="6"/>
      <c r="AO239" s="6"/>
      <c r="AQ239" s="169"/>
    </row>
  </sheetData>
  <mergeCells count="100">
    <mergeCell ref="AW7:AX7"/>
    <mergeCell ref="A6:AD6"/>
    <mergeCell ref="AP6:AQ7"/>
    <mergeCell ref="AR6:AS7"/>
    <mergeCell ref="AV6:AV7"/>
    <mergeCell ref="AT7:AU7"/>
    <mergeCell ref="A8:A11"/>
    <mergeCell ref="B8:AE8"/>
    <mergeCell ref="AF8:AG10"/>
    <mergeCell ref="AH8:AI10"/>
    <mergeCell ref="AJ8:AJ11"/>
    <mergeCell ref="AB10:AE10"/>
    <mergeCell ref="AX8:AX11"/>
    <mergeCell ref="B9:B11"/>
    <mergeCell ref="C9:S10"/>
    <mergeCell ref="T9:U10"/>
    <mergeCell ref="V9:W10"/>
    <mergeCell ref="X9:AE9"/>
    <mergeCell ref="X10:AA10"/>
    <mergeCell ref="AM8:AN10"/>
    <mergeCell ref="AP8:AP11"/>
    <mergeCell ref="AQ8:AQ11"/>
    <mergeCell ref="AR8:AR11"/>
    <mergeCell ref="AS8:AS11"/>
    <mergeCell ref="AT8:AT11"/>
    <mergeCell ref="AK8:AL10"/>
    <mergeCell ref="W60:W61"/>
    <mergeCell ref="X60:X61"/>
    <mergeCell ref="AU8:AU11"/>
    <mergeCell ref="AV8:AV11"/>
    <mergeCell ref="AW8:AW11"/>
    <mergeCell ref="A69:B69"/>
    <mergeCell ref="A60:A61"/>
    <mergeCell ref="C60:C61"/>
    <mergeCell ref="D60:T60"/>
    <mergeCell ref="U60:V60"/>
    <mergeCell ref="A62:B62"/>
    <mergeCell ref="A63:A65"/>
    <mergeCell ref="A66:B66"/>
    <mergeCell ref="A67:B67"/>
    <mergeCell ref="A68:B68"/>
    <mergeCell ref="A70:B70"/>
    <mergeCell ref="A71:B71"/>
    <mergeCell ref="A72:B72"/>
    <mergeCell ref="A73:B73"/>
    <mergeCell ref="A75:A76"/>
    <mergeCell ref="B75:B76"/>
    <mergeCell ref="A97:B97"/>
    <mergeCell ref="C75:C76"/>
    <mergeCell ref="D75:T75"/>
    <mergeCell ref="U75:V75"/>
    <mergeCell ref="W75:W76"/>
    <mergeCell ref="A77:A78"/>
    <mergeCell ref="A79:A81"/>
    <mergeCell ref="A82:A83"/>
    <mergeCell ref="A84:A85"/>
    <mergeCell ref="A86:A87"/>
    <mergeCell ref="A95:B95"/>
    <mergeCell ref="A96:B96"/>
    <mergeCell ref="A109:B109"/>
    <mergeCell ref="A98:B98"/>
    <mergeCell ref="A99:B99"/>
    <mergeCell ref="A100:B100"/>
    <mergeCell ref="A101:B101"/>
    <mergeCell ref="A102:B102"/>
    <mergeCell ref="A103:B103"/>
    <mergeCell ref="A104:B104"/>
    <mergeCell ref="A105:B105"/>
    <mergeCell ref="A106:B106"/>
    <mergeCell ref="A107:B107"/>
    <mergeCell ref="A108:B108"/>
    <mergeCell ref="A110:B110"/>
    <mergeCell ref="A111:B111"/>
    <mergeCell ref="A113:A116"/>
    <mergeCell ref="B113:AE113"/>
    <mergeCell ref="AF113:AG113"/>
    <mergeCell ref="AJ113:AK113"/>
    <mergeCell ref="B114:B116"/>
    <mergeCell ref="C114:S115"/>
    <mergeCell ref="T114:U115"/>
    <mergeCell ref="V114:W115"/>
    <mergeCell ref="X114:AE114"/>
    <mergeCell ref="AF114:AF116"/>
    <mergeCell ref="AG114:AG116"/>
    <mergeCell ref="AH114:AH116"/>
    <mergeCell ref="AI114:AI116"/>
    <mergeCell ref="AH113:AI113"/>
    <mergeCell ref="AK114:AK116"/>
    <mergeCell ref="X115:AA115"/>
    <mergeCell ref="AB115:AE115"/>
    <mergeCell ref="A129:A132"/>
    <mergeCell ref="B129:B132"/>
    <mergeCell ref="C129:S131"/>
    <mergeCell ref="T129:U131"/>
    <mergeCell ref="V129:W131"/>
    <mergeCell ref="A178:A179"/>
    <mergeCell ref="B178:B179"/>
    <mergeCell ref="C178:C179"/>
    <mergeCell ref="D178:D179"/>
    <mergeCell ref="AJ114:AJ116"/>
  </mergeCells>
  <dataValidations count="2">
    <dataValidation allowBlank="1" showInputMessage="1" showErrorMessage="1" errorTitle="Error" error="Por favor ingrese números enteros" sqref="B64 IX64 ST64 ACP64 AML64 AWH64 BGD64 BPZ64 BZV64 CJR64 CTN64 DDJ64 DNF64 DXB64 EGX64 EQT64 FAP64 FKL64 FUH64 GED64 GNZ64 GXV64 HHR64 HRN64 IBJ64 ILF64 IVB64 JEX64 JOT64 JYP64 KIL64 KSH64 LCD64 LLZ64 LVV64 MFR64 MPN64 MZJ64 NJF64 NTB64 OCX64 OMT64 OWP64 PGL64 PQH64 QAD64 QJZ64 QTV64 RDR64 RNN64 RXJ64 SHF64 SRB64 TAX64 TKT64 TUP64 UEL64 UOH64 UYD64 VHZ64 VRV64 WBR64 WLN64 WVJ64 B65600 IX65600 ST65600 ACP65600 AML65600 AWH65600 BGD65600 BPZ65600 BZV65600 CJR65600 CTN65600 DDJ65600 DNF65600 DXB65600 EGX65600 EQT65600 FAP65600 FKL65600 FUH65600 GED65600 GNZ65600 GXV65600 HHR65600 HRN65600 IBJ65600 ILF65600 IVB65600 JEX65600 JOT65600 JYP65600 KIL65600 KSH65600 LCD65600 LLZ65600 LVV65600 MFR65600 MPN65600 MZJ65600 NJF65600 NTB65600 OCX65600 OMT65600 OWP65600 PGL65600 PQH65600 QAD65600 QJZ65600 QTV65600 RDR65600 RNN65600 RXJ65600 SHF65600 SRB65600 TAX65600 TKT65600 TUP65600 UEL65600 UOH65600 UYD65600 VHZ65600 VRV65600 WBR65600 WLN65600 WVJ65600 B131136 IX131136 ST131136 ACP131136 AML131136 AWH131136 BGD131136 BPZ131136 BZV131136 CJR131136 CTN131136 DDJ131136 DNF131136 DXB131136 EGX131136 EQT131136 FAP131136 FKL131136 FUH131136 GED131136 GNZ131136 GXV131136 HHR131136 HRN131136 IBJ131136 ILF131136 IVB131136 JEX131136 JOT131136 JYP131136 KIL131136 KSH131136 LCD131136 LLZ131136 LVV131136 MFR131136 MPN131136 MZJ131136 NJF131136 NTB131136 OCX131136 OMT131136 OWP131136 PGL131136 PQH131136 QAD131136 QJZ131136 QTV131136 RDR131136 RNN131136 RXJ131136 SHF131136 SRB131136 TAX131136 TKT131136 TUP131136 UEL131136 UOH131136 UYD131136 VHZ131136 VRV131136 WBR131136 WLN131136 WVJ131136 B196672 IX196672 ST196672 ACP196672 AML196672 AWH196672 BGD196672 BPZ196672 BZV196672 CJR196672 CTN196672 DDJ196672 DNF196672 DXB196672 EGX196672 EQT196672 FAP196672 FKL196672 FUH196672 GED196672 GNZ196672 GXV196672 HHR196672 HRN196672 IBJ196672 ILF196672 IVB196672 JEX196672 JOT196672 JYP196672 KIL196672 KSH196672 LCD196672 LLZ196672 LVV196672 MFR196672 MPN196672 MZJ196672 NJF196672 NTB196672 OCX196672 OMT196672 OWP196672 PGL196672 PQH196672 QAD196672 QJZ196672 QTV196672 RDR196672 RNN196672 RXJ196672 SHF196672 SRB196672 TAX196672 TKT196672 TUP196672 UEL196672 UOH196672 UYD196672 VHZ196672 VRV196672 WBR196672 WLN196672 WVJ196672 B262208 IX262208 ST262208 ACP262208 AML262208 AWH262208 BGD262208 BPZ262208 BZV262208 CJR262208 CTN262208 DDJ262208 DNF262208 DXB262208 EGX262208 EQT262208 FAP262208 FKL262208 FUH262208 GED262208 GNZ262208 GXV262208 HHR262208 HRN262208 IBJ262208 ILF262208 IVB262208 JEX262208 JOT262208 JYP262208 KIL262208 KSH262208 LCD262208 LLZ262208 LVV262208 MFR262208 MPN262208 MZJ262208 NJF262208 NTB262208 OCX262208 OMT262208 OWP262208 PGL262208 PQH262208 QAD262208 QJZ262208 QTV262208 RDR262208 RNN262208 RXJ262208 SHF262208 SRB262208 TAX262208 TKT262208 TUP262208 UEL262208 UOH262208 UYD262208 VHZ262208 VRV262208 WBR262208 WLN262208 WVJ262208 B327744 IX327744 ST327744 ACP327744 AML327744 AWH327744 BGD327744 BPZ327744 BZV327744 CJR327744 CTN327744 DDJ327744 DNF327744 DXB327744 EGX327744 EQT327744 FAP327744 FKL327744 FUH327744 GED327744 GNZ327744 GXV327744 HHR327744 HRN327744 IBJ327744 ILF327744 IVB327744 JEX327744 JOT327744 JYP327744 KIL327744 KSH327744 LCD327744 LLZ327744 LVV327744 MFR327744 MPN327744 MZJ327744 NJF327744 NTB327744 OCX327744 OMT327744 OWP327744 PGL327744 PQH327744 QAD327744 QJZ327744 QTV327744 RDR327744 RNN327744 RXJ327744 SHF327744 SRB327744 TAX327744 TKT327744 TUP327744 UEL327744 UOH327744 UYD327744 VHZ327744 VRV327744 WBR327744 WLN327744 WVJ327744 B393280 IX393280 ST393280 ACP393280 AML393280 AWH393280 BGD393280 BPZ393280 BZV393280 CJR393280 CTN393280 DDJ393280 DNF393280 DXB393280 EGX393280 EQT393280 FAP393280 FKL393280 FUH393280 GED393280 GNZ393280 GXV393280 HHR393280 HRN393280 IBJ393280 ILF393280 IVB393280 JEX393280 JOT393280 JYP393280 KIL393280 KSH393280 LCD393280 LLZ393280 LVV393280 MFR393280 MPN393280 MZJ393280 NJF393280 NTB393280 OCX393280 OMT393280 OWP393280 PGL393280 PQH393280 QAD393280 QJZ393280 QTV393280 RDR393280 RNN393280 RXJ393280 SHF393280 SRB393280 TAX393280 TKT393280 TUP393280 UEL393280 UOH393280 UYD393280 VHZ393280 VRV393280 WBR393280 WLN393280 WVJ393280 B458816 IX458816 ST458816 ACP458816 AML458816 AWH458816 BGD458816 BPZ458816 BZV458816 CJR458816 CTN458816 DDJ458816 DNF458816 DXB458816 EGX458816 EQT458816 FAP458816 FKL458816 FUH458816 GED458816 GNZ458816 GXV458816 HHR458816 HRN458816 IBJ458816 ILF458816 IVB458816 JEX458816 JOT458816 JYP458816 KIL458816 KSH458816 LCD458816 LLZ458816 LVV458816 MFR458816 MPN458816 MZJ458816 NJF458816 NTB458816 OCX458816 OMT458816 OWP458816 PGL458816 PQH458816 QAD458816 QJZ458816 QTV458816 RDR458816 RNN458816 RXJ458816 SHF458816 SRB458816 TAX458816 TKT458816 TUP458816 UEL458816 UOH458816 UYD458816 VHZ458816 VRV458816 WBR458816 WLN458816 WVJ458816 B524352 IX524352 ST524352 ACP524352 AML524352 AWH524352 BGD524352 BPZ524352 BZV524352 CJR524352 CTN524352 DDJ524352 DNF524352 DXB524352 EGX524352 EQT524352 FAP524352 FKL524352 FUH524352 GED524352 GNZ524352 GXV524352 HHR524352 HRN524352 IBJ524352 ILF524352 IVB524352 JEX524352 JOT524352 JYP524352 KIL524352 KSH524352 LCD524352 LLZ524352 LVV524352 MFR524352 MPN524352 MZJ524352 NJF524352 NTB524352 OCX524352 OMT524352 OWP524352 PGL524352 PQH524352 QAD524352 QJZ524352 QTV524352 RDR524352 RNN524352 RXJ524352 SHF524352 SRB524352 TAX524352 TKT524352 TUP524352 UEL524352 UOH524352 UYD524352 VHZ524352 VRV524352 WBR524352 WLN524352 WVJ524352 B589888 IX589888 ST589888 ACP589888 AML589888 AWH589888 BGD589888 BPZ589888 BZV589888 CJR589888 CTN589888 DDJ589888 DNF589888 DXB589888 EGX589888 EQT589888 FAP589888 FKL589888 FUH589888 GED589888 GNZ589888 GXV589888 HHR589888 HRN589888 IBJ589888 ILF589888 IVB589888 JEX589888 JOT589888 JYP589888 KIL589888 KSH589888 LCD589888 LLZ589888 LVV589888 MFR589888 MPN589888 MZJ589888 NJF589888 NTB589888 OCX589888 OMT589888 OWP589888 PGL589888 PQH589888 QAD589888 QJZ589888 QTV589888 RDR589888 RNN589888 RXJ589888 SHF589888 SRB589888 TAX589888 TKT589888 TUP589888 UEL589888 UOH589888 UYD589888 VHZ589888 VRV589888 WBR589888 WLN589888 WVJ589888 B655424 IX655424 ST655424 ACP655424 AML655424 AWH655424 BGD655424 BPZ655424 BZV655424 CJR655424 CTN655424 DDJ655424 DNF655424 DXB655424 EGX655424 EQT655424 FAP655424 FKL655424 FUH655424 GED655424 GNZ655424 GXV655424 HHR655424 HRN655424 IBJ655424 ILF655424 IVB655424 JEX655424 JOT655424 JYP655424 KIL655424 KSH655424 LCD655424 LLZ655424 LVV655424 MFR655424 MPN655424 MZJ655424 NJF655424 NTB655424 OCX655424 OMT655424 OWP655424 PGL655424 PQH655424 QAD655424 QJZ655424 QTV655424 RDR655424 RNN655424 RXJ655424 SHF655424 SRB655424 TAX655424 TKT655424 TUP655424 UEL655424 UOH655424 UYD655424 VHZ655424 VRV655424 WBR655424 WLN655424 WVJ655424 B720960 IX720960 ST720960 ACP720960 AML720960 AWH720960 BGD720960 BPZ720960 BZV720960 CJR720960 CTN720960 DDJ720960 DNF720960 DXB720960 EGX720960 EQT720960 FAP720960 FKL720960 FUH720960 GED720960 GNZ720960 GXV720960 HHR720960 HRN720960 IBJ720960 ILF720960 IVB720960 JEX720960 JOT720960 JYP720960 KIL720960 KSH720960 LCD720960 LLZ720960 LVV720960 MFR720960 MPN720960 MZJ720960 NJF720960 NTB720960 OCX720960 OMT720960 OWP720960 PGL720960 PQH720960 QAD720960 QJZ720960 QTV720960 RDR720960 RNN720960 RXJ720960 SHF720960 SRB720960 TAX720960 TKT720960 TUP720960 UEL720960 UOH720960 UYD720960 VHZ720960 VRV720960 WBR720960 WLN720960 WVJ720960 B786496 IX786496 ST786496 ACP786496 AML786496 AWH786496 BGD786496 BPZ786496 BZV786496 CJR786496 CTN786496 DDJ786496 DNF786496 DXB786496 EGX786496 EQT786496 FAP786496 FKL786496 FUH786496 GED786496 GNZ786496 GXV786496 HHR786496 HRN786496 IBJ786496 ILF786496 IVB786496 JEX786496 JOT786496 JYP786496 KIL786496 KSH786496 LCD786496 LLZ786496 LVV786496 MFR786496 MPN786496 MZJ786496 NJF786496 NTB786496 OCX786496 OMT786496 OWP786496 PGL786496 PQH786496 QAD786496 QJZ786496 QTV786496 RDR786496 RNN786496 RXJ786496 SHF786496 SRB786496 TAX786496 TKT786496 TUP786496 UEL786496 UOH786496 UYD786496 VHZ786496 VRV786496 WBR786496 WLN786496 WVJ786496 B852032 IX852032 ST852032 ACP852032 AML852032 AWH852032 BGD852032 BPZ852032 BZV852032 CJR852032 CTN852032 DDJ852032 DNF852032 DXB852032 EGX852032 EQT852032 FAP852032 FKL852032 FUH852032 GED852032 GNZ852032 GXV852032 HHR852032 HRN852032 IBJ852032 ILF852032 IVB852032 JEX852032 JOT852032 JYP852032 KIL852032 KSH852032 LCD852032 LLZ852032 LVV852032 MFR852032 MPN852032 MZJ852032 NJF852032 NTB852032 OCX852032 OMT852032 OWP852032 PGL852032 PQH852032 QAD852032 QJZ852032 QTV852032 RDR852032 RNN852032 RXJ852032 SHF852032 SRB852032 TAX852032 TKT852032 TUP852032 UEL852032 UOH852032 UYD852032 VHZ852032 VRV852032 WBR852032 WLN852032 WVJ852032 B917568 IX917568 ST917568 ACP917568 AML917568 AWH917568 BGD917568 BPZ917568 BZV917568 CJR917568 CTN917568 DDJ917568 DNF917568 DXB917568 EGX917568 EQT917568 FAP917568 FKL917568 FUH917568 GED917568 GNZ917568 GXV917568 HHR917568 HRN917568 IBJ917568 ILF917568 IVB917568 JEX917568 JOT917568 JYP917568 KIL917568 KSH917568 LCD917568 LLZ917568 LVV917568 MFR917568 MPN917568 MZJ917568 NJF917568 NTB917568 OCX917568 OMT917568 OWP917568 PGL917568 PQH917568 QAD917568 QJZ917568 QTV917568 RDR917568 RNN917568 RXJ917568 SHF917568 SRB917568 TAX917568 TKT917568 TUP917568 UEL917568 UOH917568 UYD917568 VHZ917568 VRV917568 WBR917568 WLN917568 WVJ917568 B983104 IX983104 ST983104 ACP983104 AML983104 AWH983104 BGD983104 BPZ983104 BZV983104 CJR983104 CTN983104 DDJ983104 DNF983104 DXB983104 EGX983104 EQT983104 FAP983104 FKL983104 FUH983104 GED983104 GNZ983104 GXV983104 HHR983104 HRN983104 IBJ983104 ILF983104 IVB983104 JEX983104 JOT983104 JYP983104 KIL983104 KSH983104 LCD983104 LLZ983104 LVV983104 MFR983104 MPN983104 MZJ983104 NJF983104 NTB983104 OCX983104 OMT983104 OWP983104 PGL983104 PQH983104 QAD983104 QJZ983104 QTV983104 RDR983104 RNN983104 RXJ983104 SHF983104 SRB983104 TAX983104 TKT983104 TUP983104 UEL983104 UOH983104 UYD983104 VHZ983104 VRV983104 WBR983104 WLN983104 WVJ983104 A94 IW94 SS94 ACO94 AMK94 AWG94 BGC94 BPY94 BZU94 CJQ94 CTM94 DDI94 DNE94 DXA94 EGW94 EQS94 FAO94 FKK94 FUG94 GEC94 GNY94 GXU94 HHQ94 HRM94 IBI94 ILE94 IVA94 JEW94 JOS94 JYO94 KIK94 KSG94 LCC94 LLY94 LVU94 MFQ94 MPM94 MZI94 NJE94 NTA94 OCW94 OMS94 OWO94 PGK94 PQG94 QAC94 QJY94 QTU94 RDQ94 RNM94 RXI94 SHE94 SRA94 TAW94 TKS94 TUO94 UEK94 UOG94 UYC94 VHY94 VRU94 WBQ94 WLM94 WVI94 A65630 IW65630 SS65630 ACO65630 AMK65630 AWG65630 BGC65630 BPY65630 BZU65630 CJQ65630 CTM65630 DDI65630 DNE65630 DXA65630 EGW65630 EQS65630 FAO65630 FKK65630 FUG65630 GEC65630 GNY65630 GXU65630 HHQ65630 HRM65630 IBI65630 ILE65630 IVA65630 JEW65630 JOS65630 JYO65630 KIK65630 KSG65630 LCC65630 LLY65630 LVU65630 MFQ65630 MPM65630 MZI65630 NJE65630 NTA65630 OCW65630 OMS65630 OWO65630 PGK65630 PQG65630 QAC65630 QJY65630 QTU65630 RDQ65630 RNM65630 RXI65630 SHE65630 SRA65630 TAW65630 TKS65630 TUO65630 UEK65630 UOG65630 UYC65630 VHY65630 VRU65630 WBQ65630 WLM65630 WVI65630 A131166 IW131166 SS131166 ACO131166 AMK131166 AWG131166 BGC131166 BPY131166 BZU131166 CJQ131166 CTM131166 DDI131166 DNE131166 DXA131166 EGW131166 EQS131166 FAO131166 FKK131166 FUG131166 GEC131166 GNY131166 GXU131166 HHQ131166 HRM131166 IBI131166 ILE131166 IVA131166 JEW131166 JOS131166 JYO131166 KIK131166 KSG131166 LCC131166 LLY131166 LVU131166 MFQ131166 MPM131166 MZI131166 NJE131166 NTA131166 OCW131166 OMS131166 OWO131166 PGK131166 PQG131166 QAC131166 QJY131166 QTU131166 RDQ131166 RNM131166 RXI131166 SHE131166 SRA131166 TAW131166 TKS131166 TUO131166 UEK131166 UOG131166 UYC131166 VHY131166 VRU131166 WBQ131166 WLM131166 WVI131166 A196702 IW196702 SS196702 ACO196702 AMK196702 AWG196702 BGC196702 BPY196702 BZU196702 CJQ196702 CTM196702 DDI196702 DNE196702 DXA196702 EGW196702 EQS196702 FAO196702 FKK196702 FUG196702 GEC196702 GNY196702 GXU196702 HHQ196702 HRM196702 IBI196702 ILE196702 IVA196702 JEW196702 JOS196702 JYO196702 KIK196702 KSG196702 LCC196702 LLY196702 LVU196702 MFQ196702 MPM196702 MZI196702 NJE196702 NTA196702 OCW196702 OMS196702 OWO196702 PGK196702 PQG196702 QAC196702 QJY196702 QTU196702 RDQ196702 RNM196702 RXI196702 SHE196702 SRA196702 TAW196702 TKS196702 TUO196702 UEK196702 UOG196702 UYC196702 VHY196702 VRU196702 WBQ196702 WLM196702 WVI196702 A262238 IW262238 SS262238 ACO262238 AMK262238 AWG262238 BGC262238 BPY262238 BZU262238 CJQ262238 CTM262238 DDI262238 DNE262238 DXA262238 EGW262238 EQS262238 FAO262238 FKK262238 FUG262238 GEC262238 GNY262238 GXU262238 HHQ262238 HRM262238 IBI262238 ILE262238 IVA262238 JEW262238 JOS262238 JYO262238 KIK262238 KSG262238 LCC262238 LLY262238 LVU262238 MFQ262238 MPM262238 MZI262238 NJE262238 NTA262238 OCW262238 OMS262238 OWO262238 PGK262238 PQG262238 QAC262238 QJY262238 QTU262238 RDQ262238 RNM262238 RXI262238 SHE262238 SRA262238 TAW262238 TKS262238 TUO262238 UEK262238 UOG262238 UYC262238 VHY262238 VRU262238 WBQ262238 WLM262238 WVI262238 A327774 IW327774 SS327774 ACO327774 AMK327774 AWG327774 BGC327774 BPY327774 BZU327774 CJQ327774 CTM327774 DDI327774 DNE327774 DXA327774 EGW327774 EQS327774 FAO327774 FKK327774 FUG327774 GEC327774 GNY327774 GXU327774 HHQ327774 HRM327774 IBI327774 ILE327774 IVA327774 JEW327774 JOS327774 JYO327774 KIK327774 KSG327774 LCC327774 LLY327774 LVU327774 MFQ327774 MPM327774 MZI327774 NJE327774 NTA327774 OCW327774 OMS327774 OWO327774 PGK327774 PQG327774 QAC327774 QJY327774 QTU327774 RDQ327774 RNM327774 RXI327774 SHE327774 SRA327774 TAW327774 TKS327774 TUO327774 UEK327774 UOG327774 UYC327774 VHY327774 VRU327774 WBQ327774 WLM327774 WVI327774 A393310 IW393310 SS393310 ACO393310 AMK393310 AWG393310 BGC393310 BPY393310 BZU393310 CJQ393310 CTM393310 DDI393310 DNE393310 DXA393310 EGW393310 EQS393310 FAO393310 FKK393310 FUG393310 GEC393310 GNY393310 GXU393310 HHQ393310 HRM393310 IBI393310 ILE393310 IVA393310 JEW393310 JOS393310 JYO393310 KIK393310 KSG393310 LCC393310 LLY393310 LVU393310 MFQ393310 MPM393310 MZI393310 NJE393310 NTA393310 OCW393310 OMS393310 OWO393310 PGK393310 PQG393310 QAC393310 QJY393310 QTU393310 RDQ393310 RNM393310 RXI393310 SHE393310 SRA393310 TAW393310 TKS393310 TUO393310 UEK393310 UOG393310 UYC393310 VHY393310 VRU393310 WBQ393310 WLM393310 WVI393310 A458846 IW458846 SS458846 ACO458846 AMK458846 AWG458846 BGC458846 BPY458846 BZU458846 CJQ458846 CTM458846 DDI458846 DNE458846 DXA458846 EGW458846 EQS458846 FAO458846 FKK458846 FUG458846 GEC458846 GNY458846 GXU458846 HHQ458846 HRM458846 IBI458846 ILE458846 IVA458846 JEW458846 JOS458846 JYO458846 KIK458846 KSG458846 LCC458846 LLY458846 LVU458846 MFQ458846 MPM458846 MZI458846 NJE458846 NTA458846 OCW458846 OMS458846 OWO458846 PGK458846 PQG458846 QAC458846 QJY458846 QTU458846 RDQ458846 RNM458846 RXI458846 SHE458846 SRA458846 TAW458846 TKS458846 TUO458846 UEK458846 UOG458846 UYC458846 VHY458846 VRU458846 WBQ458846 WLM458846 WVI458846 A524382 IW524382 SS524382 ACO524382 AMK524382 AWG524382 BGC524382 BPY524382 BZU524382 CJQ524382 CTM524382 DDI524382 DNE524382 DXA524382 EGW524382 EQS524382 FAO524382 FKK524382 FUG524382 GEC524382 GNY524382 GXU524382 HHQ524382 HRM524382 IBI524382 ILE524382 IVA524382 JEW524382 JOS524382 JYO524382 KIK524382 KSG524382 LCC524382 LLY524382 LVU524382 MFQ524382 MPM524382 MZI524382 NJE524382 NTA524382 OCW524382 OMS524382 OWO524382 PGK524382 PQG524382 QAC524382 QJY524382 QTU524382 RDQ524382 RNM524382 RXI524382 SHE524382 SRA524382 TAW524382 TKS524382 TUO524382 UEK524382 UOG524382 UYC524382 VHY524382 VRU524382 WBQ524382 WLM524382 WVI524382 A589918 IW589918 SS589918 ACO589918 AMK589918 AWG589918 BGC589918 BPY589918 BZU589918 CJQ589918 CTM589918 DDI589918 DNE589918 DXA589918 EGW589918 EQS589918 FAO589918 FKK589918 FUG589918 GEC589918 GNY589918 GXU589918 HHQ589918 HRM589918 IBI589918 ILE589918 IVA589918 JEW589918 JOS589918 JYO589918 KIK589918 KSG589918 LCC589918 LLY589918 LVU589918 MFQ589918 MPM589918 MZI589918 NJE589918 NTA589918 OCW589918 OMS589918 OWO589918 PGK589918 PQG589918 QAC589918 QJY589918 QTU589918 RDQ589918 RNM589918 RXI589918 SHE589918 SRA589918 TAW589918 TKS589918 TUO589918 UEK589918 UOG589918 UYC589918 VHY589918 VRU589918 WBQ589918 WLM589918 WVI589918 A655454 IW655454 SS655454 ACO655454 AMK655454 AWG655454 BGC655454 BPY655454 BZU655454 CJQ655454 CTM655454 DDI655454 DNE655454 DXA655454 EGW655454 EQS655454 FAO655454 FKK655454 FUG655454 GEC655454 GNY655454 GXU655454 HHQ655454 HRM655454 IBI655454 ILE655454 IVA655454 JEW655454 JOS655454 JYO655454 KIK655454 KSG655454 LCC655454 LLY655454 LVU655454 MFQ655454 MPM655454 MZI655454 NJE655454 NTA655454 OCW655454 OMS655454 OWO655454 PGK655454 PQG655454 QAC655454 QJY655454 QTU655454 RDQ655454 RNM655454 RXI655454 SHE655454 SRA655454 TAW655454 TKS655454 TUO655454 UEK655454 UOG655454 UYC655454 VHY655454 VRU655454 WBQ655454 WLM655454 WVI655454 A720990 IW720990 SS720990 ACO720990 AMK720990 AWG720990 BGC720990 BPY720990 BZU720990 CJQ720990 CTM720990 DDI720990 DNE720990 DXA720990 EGW720990 EQS720990 FAO720990 FKK720990 FUG720990 GEC720990 GNY720990 GXU720990 HHQ720990 HRM720990 IBI720990 ILE720990 IVA720990 JEW720990 JOS720990 JYO720990 KIK720990 KSG720990 LCC720990 LLY720990 LVU720990 MFQ720990 MPM720990 MZI720990 NJE720990 NTA720990 OCW720990 OMS720990 OWO720990 PGK720990 PQG720990 QAC720990 QJY720990 QTU720990 RDQ720990 RNM720990 RXI720990 SHE720990 SRA720990 TAW720990 TKS720990 TUO720990 UEK720990 UOG720990 UYC720990 VHY720990 VRU720990 WBQ720990 WLM720990 WVI720990 A786526 IW786526 SS786526 ACO786526 AMK786526 AWG786526 BGC786526 BPY786526 BZU786526 CJQ786526 CTM786526 DDI786526 DNE786526 DXA786526 EGW786526 EQS786526 FAO786526 FKK786526 FUG786526 GEC786526 GNY786526 GXU786526 HHQ786526 HRM786526 IBI786526 ILE786526 IVA786526 JEW786526 JOS786526 JYO786526 KIK786526 KSG786526 LCC786526 LLY786526 LVU786526 MFQ786526 MPM786526 MZI786526 NJE786526 NTA786526 OCW786526 OMS786526 OWO786526 PGK786526 PQG786526 QAC786526 QJY786526 QTU786526 RDQ786526 RNM786526 RXI786526 SHE786526 SRA786526 TAW786526 TKS786526 TUO786526 UEK786526 UOG786526 UYC786526 VHY786526 VRU786526 WBQ786526 WLM786526 WVI786526 A852062 IW852062 SS852062 ACO852062 AMK852062 AWG852062 BGC852062 BPY852062 BZU852062 CJQ852062 CTM852062 DDI852062 DNE852062 DXA852062 EGW852062 EQS852062 FAO852062 FKK852062 FUG852062 GEC852062 GNY852062 GXU852062 HHQ852062 HRM852062 IBI852062 ILE852062 IVA852062 JEW852062 JOS852062 JYO852062 KIK852062 KSG852062 LCC852062 LLY852062 LVU852062 MFQ852062 MPM852062 MZI852062 NJE852062 NTA852062 OCW852062 OMS852062 OWO852062 PGK852062 PQG852062 QAC852062 QJY852062 QTU852062 RDQ852062 RNM852062 RXI852062 SHE852062 SRA852062 TAW852062 TKS852062 TUO852062 UEK852062 UOG852062 UYC852062 VHY852062 VRU852062 WBQ852062 WLM852062 WVI852062 A917598 IW917598 SS917598 ACO917598 AMK917598 AWG917598 BGC917598 BPY917598 BZU917598 CJQ917598 CTM917598 DDI917598 DNE917598 DXA917598 EGW917598 EQS917598 FAO917598 FKK917598 FUG917598 GEC917598 GNY917598 GXU917598 HHQ917598 HRM917598 IBI917598 ILE917598 IVA917598 JEW917598 JOS917598 JYO917598 KIK917598 KSG917598 LCC917598 LLY917598 LVU917598 MFQ917598 MPM917598 MZI917598 NJE917598 NTA917598 OCW917598 OMS917598 OWO917598 PGK917598 PQG917598 QAC917598 QJY917598 QTU917598 RDQ917598 RNM917598 RXI917598 SHE917598 SRA917598 TAW917598 TKS917598 TUO917598 UEK917598 UOG917598 UYC917598 VHY917598 VRU917598 WBQ917598 WLM917598 WVI917598 A983134 IW983134 SS983134 ACO983134 AMK983134 AWG983134 BGC983134 BPY983134 BZU983134 CJQ983134 CTM983134 DDI983134 DNE983134 DXA983134 EGW983134 EQS983134 FAO983134 FKK983134 FUG983134 GEC983134 GNY983134 GXU983134 HHQ983134 HRM983134 IBI983134 ILE983134 IVA983134 JEW983134 JOS983134 JYO983134 KIK983134 KSG983134 LCC983134 LLY983134 LVU983134 MFQ983134 MPM983134 MZI983134 NJE983134 NTA983134 OCW983134 OMS983134 OWO983134 PGK983134 PQG983134 QAC983134 QJY983134 QTU983134 RDQ983134 RNM983134 RXI983134 SHE983134 SRA983134 TAW983134 TKS983134 TUO983134 UEK983134 UOG983134 UYC983134 VHY983134 VRU983134 WBQ983134 WLM983134 WVI983134 A177:D181 IW177:IZ181 SS177:SV181 ACO177:ACR181 AMK177:AMN181 AWG177:AWJ181 BGC177:BGF181 BPY177:BQB181 BZU177:BZX181 CJQ177:CJT181 CTM177:CTP181 DDI177:DDL181 DNE177:DNH181 DXA177:DXD181 EGW177:EGZ181 EQS177:EQV181 FAO177:FAR181 FKK177:FKN181 FUG177:FUJ181 GEC177:GEF181 GNY177:GOB181 GXU177:GXX181 HHQ177:HHT181 HRM177:HRP181 IBI177:IBL181 ILE177:ILH181 IVA177:IVD181 JEW177:JEZ181 JOS177:JOV181 JYO177:JYR181 KIK177:KIN181 KSG177:KSJ181 LCC177:LCF181 LLY177:LMB181 LVU177:LVX181 MFQ177:MFT181 MPM177:MPP181 MZI177:MZL181 NJE177:NJH181 NTA177:NTD181 OCW177:OCZ181 OMS177:OMV181 OWO177:OWR181 PGK177:PGN181 PQG177:PQJ181 QAC177:QAF181 QJY177:QKB181 QTU177:QTX181 RDQ177:RDT181 RNM177:RNP181 RXI177:RXL181 SHE177:SHH181 SRA177:SRD181 TAW177:TAZ181 TKS177:TKV181 TUO177:TUR181 UEK177:UEN181 UOG177:UOJ181 UYC177:UYF181 VHY177:VIB181 VRU177:VRX181 WBQ177:WBT181 WLM177:WLP181 WVI177:WVL181 A65713:D65717 IW65713:IZ65717 SS65713:SV65717 ACO65713:ACR65717 AMK65713:AMN65717 AWG65713:AWJ65717 BGC65713:BGF65717 BPY65713:BQB65717 BZU65713:BZX65717 CJQ65713:CJT65717 CTM65713:CTP65717 DDI65713:DDL65717 DNE65713:DNH65717 DXA65713:DXD65717 EGW65713:EGZ65717 EQS65713:EQV65717 FAO65713:FAR65717 FKK65713:FKN65717 FUG65713:FUJ65717 GEC65713:GEF65717 GNY65713:GOB65717 GXU65713:GXX65717 HHQ65713:HHT65717 HRM65713:HRP65717 IBI65713:IBL65717 ILE65713:ILH65717 IVA65713:IVD65717 JEW65713:JEZ65717 JOS65713:JOV65717 JYO65713:JYR65717 KIK65713:KIN65717 KSG65713:KSJ65717 LCC65713:LCF65717 LLY65713:LMB65717 LVU65713:LVX65717 MFQ65713:MFT65717 MPM65713:MPP65717 MZI65713:MZL65717 NJE65713:NJH65717 NTA65713:NTD65717 OCW65713:OCZ65717 OMS65713:OMV65717 OWO65713:OWR65717 PGK65713:PGN65717 PQG65713:PQJ65717 QAC65713:QAF65717 QJY65713:QKB65717 QTU65713:QTX65717 RDQ65713:RDT65717 RNM65713:RNP65717 RXI65713:RXL65717 SHE65713:SHH65717 SRA65713:SRD65717 TAW65713:TAZ65717 TKS65713:TKV65717 TUO65713:TUR65717 UEK65713:UEN65717 UOG65713:UOJ65717 UYC65713:UYF65717 VHY65713:VIB65717 VRU65713:VRX65717 WBQ65713:WBT65717 WLM65713:WLP65717 WVI65713:WVL65717 A131249:D131253 IW131249:IZ131253 SS131249:SV131253 ACO131249:ACR131253 AMK131249:AMN131253 AWG131249:AWJ131253 BGC131249:BGF131253 BPY131249:BQB131253 BZU131249:BZX131253 CJQ131249:CJT131253 CTM131249:CTP131253 DDI131249:DDL131253 DNE131249:DNH131253 DXA131249:DXD131253 EGW131249:EGZ131253 EQS131249:EQV131253 FAO131249:FAR131253 FKK131249:FKN131253 FUG131249:FUJ131253 GEC131249:GEF131253 GNY131249:GOB131253 GXU131249:GXX131253 HHQ131249:HHT131253 HRM131249:HRP131253 IBI131249:IBL131253 ILE131249:ILH131253 IVA131249:IVD131253 JEW131249:JEZ131253 JOS131249:JOV131253 JYO131249:JYR131253 KIK131249:KIN131253 KSG131249:KSJ131253 LCC131249:LCF131253 LLY131249:LMB131253 LVU131249:LVX131253 MFQ131249:MFT131253 MPM131249:MPP131253 MZI131249:MZL131253 NJE131249:NJH131253 NTA131249:NTD131253 OCW131249:OCZ131253 OMS131249:OMV131253 OWO131249:OWR131253 PGK131249:PGN131253 PQG131249:PQJ131253 QAC131249:QAF131253 QJY131249:QKB131253 QTU131249:QTX131253 RDQ131249:RDT131253 RNM131249:RNP131253 RXI131249:RXL131253 SHE131249:SHH131253 SRA131249:SRD131253 TAW131249:TAZ131253 TKS131249:TKV131253 TUO131249:TUR131253 UEK131249:UEN131253 UOG131249:UOJ131253 UYC131249:UYF131253 VHY131249:VIB131253 VRU131249:VRX131253 WBQ131249:WBT131253 WLM131249:WLP131253 WVI131249:WVL131253 A196785:D196789 IW196785:IZ196789 SS196785:SV196789 ACO196785:ACR196789 AMK196785:AMN196789 AWG196785:AWJ196789 BGC196785:BGF196789 BPY196785:BQB196789 BZU196785:BZX196789 CJQ196785:CJT196789 CTM196785:CTP196789 DDI196785:DDL196789 DNE196785:DNH196789 DXA196785:DXD196789 EGW196785:EGZ196789 EQS196785:EQV196789 FAO196785:FAR196789 FKK196785:FKN196789 FUG196785:FUJ196789 GEC196785:GEF196789 GNY196785:GOB196789 GXU196785:GXX196789 HHQ196785:HHT196789 HRM196785:HRP196789 IBI196785:IBL196789 ILE196785:ILH196789 IVA196785:IVD196789 JEW196785:JEZ196789 JOS196785:JOV196789 JYO196785:JYR196789 KIK196785:KIN196789 KSG196785:KSJ196789 LCC196785:LCF196789 LLY196785:LMB196789 LVU196785:LVX196789 MFQ196785:MFT196789 MPM196785:MPP196789 MZI196785:MZL196789 NJE196785:NJH196789 NTA196785:NTD196789 OCW196785:OCZ196789 OMS196785:OMV196789 OWO196785:OWR196789 PGK196785:PGN196789 PQG196785:PQJ196789 QAC196785:QAF196789 QJY196785:QKB196789 QTU196785:QTX196789 RDQ196785:RDT196789 RNM196785:RNP196789 RXI196785:RXL196789 SHE196785:SHH196789 SRA196785:SRD196789 TAW196785:TAZ196789 TKS196785:TKV196789 TUO196785:TUR196789 UEK196785:UEN196789 UOG196785:UOJ196789 UYC196785:UYF196789 VHY196785:VIB196789 VRU196785:VRX196789 WBQ196785:WBT196789 WLM196785:WLP196789 WVI196785:WVL196789 A262321:D262325 IW262321:IZ262325 SS262321:SV262325 ACO262321:ACR262325 AMK262321:AMN262325 AWG262321:AWJ262325 BGC262321:BGF262325 BPY262321:BQB262325 BZU262321:BZX262325 CJQ262321:CJT262325 CTM262321:CTP262325 DDI262321:DDL262325 DNE262321:DNH262325 DXA262321:DXD262325 EGW262321:EGZ262325 EQS262321:EQV262325 FAO262321:FAR262325 FKK262321:FKN262325 FUG262321:FUJ262325 GEC262321:GEF262325 GNY262321:GOB262325 GXU262321:GXX262325 HHQ262321:HHT262325 HRM262321:HRP262325 IBI262321:IBL262325 ILE262321:ILH262325 IVA262321:IVD262325 JEW262321:JEZ262325 JOS262321:JOV262325 JYO262321:JYR262325 KIK262321:KIN262325 KSG262321:KSJ262325 LCC262321:LCF262325 LLY262321:LMB262325 LVU262321:LVX262325 MFQ262321:MFT262325 MPM262321:MPP262325 MZI262321:MZL262325 NJE262321:NJH262325 NTA262321:NTD262325 OCW262321:OCZ262325 OMS262321:OMV262325 OWO262321:OWR262325 PGK262321:PGN262325 PQG262321:PQJ262325 QAC262321:QAF262325 QJY262321:QKB262325 QTU262321:QTX262325 RDQ262321:RDT262325 RNM262321:RNP262325 RXI262321:RXL262325 SHE262321:SHH262325 SRA262321:SRD262325 TAW262321:TAZ262325 TKS262321:TKV262325 TUO262321:TUR262325 UEK262321:UEN262325 UOG262321:UOJ262325 UYC262321:UYF262325 VHY262321:VIB262325 VRU262321:VRX262325 WBQ262321:WBT262325 WLM262321:WLP262325 WVI262321:WVL262325 A327857:D327861 IW327857:IZ327861 SS327857:SV327861 ACO327857:ACR327861 AMK327857:AMN327861 AWG327857:AWJ327861 BGC327857:BGF327861 BPY327857:BQB327861 BZU327857:BZX327861 CJQ327857:CJT327861 CTM327857:CTP327861 DDI327857:DDL327861 DNE327857:DNH327861 DXA327857:DXD327861 EGW327857:EGZ327861 EQS327857:EQV327861 FAO327857:FAR327861 FKK327857:FKN327861 FUG327857:FUJ327861 GEC327857:GEF327861 GNY327857:GOB327861 GXU327857:GXX327861 HHQ327857:HHT327861 HRM327857:HRP327861 IBI327857:IBL327861 ILE327857:ILH327861 IVA327857:IVD327861 JEW327857:JEZ327861 JOS327857:JOV327861 JYO327857:JYR327861 KIK327857:KIN327861 KSG327857:KSJ327861 LCC327857:LCF327861 LLY327857:LMB327861 LVU327857:LVX327861 MFQ327857:MFT327861 MPM327857:MPP327861 MZI327857:MZL327861 NJE327857:NJH327861 NTA327857:NTD327861 OCW327857:OCZ327861 OMS327857:OMV327861 OWO327857:OWR327861 PGK327857:PGN327861 PQG327857:PQJ327861 QAC327857:QAF327861 QJY327857:QKB327861 QTU327857:QTX327861 RDQ327857:RDT327861 RNM327857:RNP327861 RXI327857:RXL327861 SHE327857:SHH327861 SRA327857:SRD327861 TAW327857:TAZ327861 TKS327857:TKV327861 TUO327857:TUR327861 UEK327857:UEN327861 UOG327857:UOJ327861 UYC327857:UYF327861 VHY327857:VIB327861 VRU327857:VRX327861 WBQ327857:WBT327861 WLM327857:WLP327861 WVI327857:WVL327861 A393393:D393397 IW393393:IZ393397 SS393393:SV393397 ACO393393:ACR393397 AMK393393:AMN393397 AWG393393:AWJ393397 BGC393393:BGF393397 BPY393393:BQB393397 BZU393393:BZX393397 CJQ393393:CJT393397 CTM393393:CTP393397 DDI393393:DDL393397 DNE393393:DNH393397 DXA393393:DXD393397 EGW393393:EGZ393397 EQS393393:EQV393397 FAO393393:FAR393397 FKK393393:FKN393397 FUG393393:FUJ393397 GEC393393:GEF393397 GNY393393:GOB393397 GXU393393:GXX393397 HHQ393393:HHT393397 HRM393393:HRP393397 IBI393393:IBL393397 ILE393393:ILH393397 IVA393393:IVD393397 JEW393393:JEZ393397 JOS393393:JOV393397 JYO393393:JYR393397 KIK393393:KIN393397 KSG393393:KSJ393397 LCC393393:LCF393397 LLY393393:LMB393397 LVU393393:LVX393397 MFQ393393:MFT393397 MPM393393:MPP393397 MZI393393:MZL393397 NJE393393:NJH393397 NTA393393:NTD393397 OCW393393:OCZ393397 OMS393393:OMV393397 OWO393393:OWR393397 PGK393393:PGN393397 PQG393393:PQJ393397 QAC393393:QAF393397 QJY393393:QKB393397 QTU393393:QTX393397 RDQ393393:RDT393397 RNM393393:RNP393397 RXI393393:RXL393397 SHE393393:SHH393397 SRA393393:SRD393397 TAW393393:TAZ393397 TKS393393:TKV393397 TUO393393:TUR393397 UEK393393:UEN393397 UOG393393:UOJ393397 UYC393393:UYF393397 VHY393393:VIB393397 VRU393393:VRX393397 WBQ393393:WBT393397 WLM393393:WLP393397 WVI393393:WVL393397 A458929:D458933 IW458929:IZ458933 SS458929:SV458933 ACO458929:ACR458933 AMK458929:AMN458933 AWG458929:AWJ458933 BGC458929:BGF458933 BPY458929:BQB458933 BZU458929:BZX458933 CJQ458929:CJT458933 CTM458929:CTP458933 DDI458929:DDL458933 DNE458929:DNH458933 DXA458929:DXD458933 EGW458929:EGZ458933 EQS458929:EQV458933 FAO458929:FAR458933 FKK458929:FKN458933 FUG458929:FUJ458933 GEC458929:GEF458933 GNY458929:GOB458933 GXU458929:GXX458933 HHQ458929:HHT458933 HRM458929:HRP458933 IBI458929:IBL458933 ILE458929:ILH458933 IVA458929:IVD458933 JEW458929:JEZ458933 JOS458929:JOV458933 JYO458929:JYR458933 KIK458929:KIN458933 KSG458929:KSJ458933 LCC458929:LCF458933 LLY458929:LMB458933 LVU458929:LVX458933 MFQ458929:MFT458933 MPM458929:MPP458933 MZI458929:MZL458933 NJE458929:NJH458933 NTA458929:NTD458933 OCW458929:OCZ458933 OMS458929:OMV458933 OWO458929:OWR458933 PGK458929:PGN458933 PQG458929:PQJ458933 QAC458929:QAF458933 QJY458929:QKB458933 QTU458929:QTX458933 RDQ458929:RDT458933 RNM458929:RNP458933 RXI458929:RXL458933 SHE458929:SHH458933 SRA458929:SRD458933 TAW458929:TAZ458933 TKS458929:TKV458933 TUO458929:TUR458933 UEK458929:UEN458933 UOG458929:UOJ458933 UYC458929:UYF458933 VHY458929:VIB458933 VRU458929:VRX458933 WBQ458929:WBT458933 WLM458929:WLP458933 WVI458929:WVL458933 A524465:D524469 IW524465:IZ524469 SS524465:SV524469 ACO524465:ACR524469 AMK524465:AMN524469 AWG524465:AWJ524469 BGC524465:BGF524469 BPY524465:BQB524469 BZU524465:BZX524469 CJQ524465:CJT524469 CTM524465:CTP524469 DDI524465:DDL524469 DNE524465:DNH524469 DXA524465:DXD524469 EGW524465:EGZ524469 EQS524465:EQV524469 FAO524465:FAR524469 FKK524465:FKN524469 FUG524465:FUJ524469 GEC524465:GEF524469 GNY524465:GOB524469 GXU524465:GXX524469 HHQ524465:HHT524469 HRM524465:HRP524469 IBI524465:IBL524469 ILE524465:ILH524469 IVA524465:IVD524469 JEW524465:JEZ524469 JOS524465:JOV524469 JYO524465:JYR524469 KIK524465:KIN524469 KSG524465:KSJ524469 LCC524465:LCF524469 LLY524465:LMB524469 LVU524465:LVX524469 MFQ524465:MFT524469 MPM524465:MPP524469 MZI524465:MZL524469 NJE524465:NJH524469 NTA524465:NTD524469 OCW524465:OCZ524469 OMS524465:OMV524469 OWO524465:OWR524469 PGK524465:PGN524469 PQG524465:PQJ524469 QAC524465:QAF524469 QJY524465:QKB524469 QTU524465:QTX524469 RDQ524465:RDT524469 RNM524465:RNP524469 RXI524465:RXL524469 SHE524465:SHH524469 SRA524465:SRD524469 TAW524465:TAZ524469 TKS524465:TKV524469 TUO524465:TUR524469 UEK524465:UEN524469 UOG524465:UOJ524469 UYC524465:UYF524469 VHY524465:VIB524469 VRU524465:VRX524469 WBQ524465:WBT524469 WLM524465:WLP524469 WVI524465:WVL524469 A590001:D590005 IW590001:IZ590005 SS590001:SV590005 ACO590001:ACR590005 AMK590001:AMN590005 AWG590001:AWJ590005 BGC590001:BGF590005 BPY590001:BQB590005 BZU590001:BZX590005 CJQ590001:CJT590005 CTM590001:CTP590005 DDI590001:DDL590005 DNE590001:DNH590005 DXA590001:DXD590005 EGW590001:EGZ590005 EQS590001:EQV590005 FAO590001:FAR590005 FKK590001:FKN590005 FUG590001:FUJ590005 GEC590001:GEF590005 GNY590001:GOB590005 GXU590001:GXX590005 HHQ590001:HHT590005 HRM590001:HRP590005 IBI590001:IBL590005 ILE590001:ILH590005 IVA590001:IVD590005 JEW590001:JEZ590005 JOS590001:JOV590005 JYO590001:JYR590005 KIK590001:KIN590005 KSG590001:KSJ590005 LCC590001:LCF590005 LLY590001:LMB590005 LVU590001:LVX590005 MFQ590001:MFT590005 MPM590001:MPP590005 MZI590001:MZL590005 NJE590001:NJH590005 NTA590001:NTD590005 OCW590001:OCZ590005 OMS590001:OMV590005 OWO590001:OWR590005 PGK590001:PGN590005 PQG590001:PQJ590005 QAC590001:QAF590005 QJY590001:QKB590005 QTU590001:QTX590005 RDQ590001:RDT590005 RNM590001:RNP590005 RXI590001:RXL590005 SHE590001:SHH590005 SRA590001:SRD590005 TAW590001:TAZ590005 TKS590001:TKV590005 TUO590001:TUR590005 UEK590001:UEN590005 UOG590001:UOJ590005 UYC590001:UYF590005 VHY590001:VIB590005 VRU590001:VRX590005 WBQ590001:WBT590005 WLM590001:WLP590005 WVI590001:WVL590005 A655537:D655541 IW655537:IZ655541 SS655537:SV655541 ACO655537:ACR655541 AMK655537:AMN655541 AWG655537:AWJ655541 BGC655537:BGF655541 BPY655537:BQB655541 BZU655537:BZX655541 CJQ655537:CJT655541 CTM655537:CTP655541 DDI655537:DDL655541 DNE655537:DNH655541 DXA655537:DXD655541 EGW655537:EGZ655541 EQS655537:EQV655541 FAO655537:FAR655541 FKK655537:FKN655541 FUG655537:FUJ655541 GEC655537:GEF655541 GNY655537:GOB655541 GXU655537:GXX655541 HHQ655537:HHT655541 HRM655537:HRP655541 IBI655537:IBL655541 ILE655537:ILH655541 IVA655537:IVD655541 JEW655537:JEZ655541 JOS655537:JOV655541 JYO655537:JYR655541 KIK655537:KIN655541 KSG655537:KSJ655541 LCC655537:LCF655541 LLY655537:LMB655541 LVU655537:LVX655541 MFQ655537:MFT655541 MPM655537:MPP655541 MZI655537:MZL655541 NJE655537:NJH655541 NTA655537:NTD655541 OCW655537:OCZ655541 OMS655537:OMV655541 OWO655537:OWR655541 PGK655537:PGN655541 PQG655537:PQJ655541 QAC655537:QAF655541 QJY655537:QKB655541 QTU655537:QTX655541 RDQ655537:RDT655541 RNM655537:RNP655541 RXI655537:RXL655541 SHE655537:SHH655541 SRA655537:SRD655541 TAW655537:TAZ655541 TKS655537:TKV655541 TUO655537:TUR655541 UEK655537:UEN655541 UOG655537:UOJ655541 UYC655537:UYF655541 VHY655537:VIB655541 VRU655537:VRX655541 WBQ655537:WBT655541 WLM655537:WLP655541 WVI655537:WVL655541 A721073:D721077 IW721073:IZ721077 SS721073:SV721077 ACO721073:ACR721077 AMK721073:AMN721077 AWG721073:AWJ721077 BGC721073:BGF721077 BPY721073:BQB721077 BZU721073:BZX721077 CJQ721073:CJT721077 CTM721073:CTP721077 DDI721073:DDL721077 DNE721073:DNH721077 DXA721073:DXD721077 EGW721073:EGZ721077 EQS721073:EQV721077 FAO721073:FAR721077 FKK721073:FKN721077 FUG721073:FUJ721077 GEC721073:GEF721077 GNY721073:GOB721077 GXU721073:GXX721077 HHQ721073:HHT721077 HRM721073:HRP721077 IBI721073:IBL721077 ILE721073:ILH721077 IVA721073:IVD721077 JEW721073:JEZ721077 JOS721073:JOV721077 JYO721073:JYR721077 KIK721073:KIN721077 KSG721073:KSJ721077 LCC721073:LCF721077 LLY721073:LMB721077 LVU721073:LVX721077 MFQ721073:MFT721077 MPM721073:MPP721077 MZI721073:MZL721077 NJE721073:NJH721077 NTA721073:NTD721077 OCW721073:OCZ721077 OMS721073:OMV721077 OWO721073:OWR721077 PGK721073:PGN721077 PQG721073:PQJ721077 QAC721073:QAF721077 QJY721073:QKB721077 QTU721073:QTX721077 RDQ721073:RDT721077 RNM721073:RNP721077 RXI721073:RXL721077 SHE721073:SHH721077 SRA721073:SRD721077 TAW721073:TAZ721077 TKS721073:TKV721077 TUO721073:TUR721077 UEK721073:UEN721077 UOG721073:UOJ721077 UYC721073:UYF721077 VHY721073:VIB721077 VRU721073:VRX721077 WBQ721073:WBT721077 WLM721073:WLP721077 WVI721073:WVL721077 A786609:D786613 IW786609:IZ786613 SS786609:SV786613 ACO786609:ACR786613 AMK786609:AMN786613 AWG786609:AWJ786613 BGC786609:BGF786613 BPY786609:BQB786613 BZU786609:BZX786613 CJQ786609:CJT786613 CTM786609:CTP786613 DDI786609:DDL786613 DNE786609:DNH786613 DXA786609:DXD786613 EGW786609:EGZ786613 EQS786609:EQV786613 FAO786609:FAR786613 FKK786609:FKN786613 FUG786609:FUJ786613 GEC786609:GEF786613 GNY786609:GOB786613 GXU786609:GXX786613 HHQ786609:HHT786613 HRM786609:HRP786613 IBI786609:IBL786613 ILE786609:ILH786613 IVA786609:IVD786613 JEW786609:JEZ786613 JOS786609:JOV786613 JYO786609:JYR786613 KIK786609:KIN786613 KSG786609:KSJ786613 LCC786609:LCF786613 LLY786609:LMB786613 LVU786609:LVX786613 MFQ786609:MFT786613 MPM786609:MPP786613 MZI786609:MZL786613 NJE786609:NJH786613 NTA786609:NTD786613 OCW786609:OCZ786613 OMS786609:OMV786613 OWO786609:OWR786613 PGK786609:PGN786613 PQG786609:PQJ786613 QAC786609:QAF786613 QJY786609:QKB786613 QTU786609:QTX786613 RDQ786609:RDT786613 RNM786609:RNP786613 RXI786609:RXL786613 SHE786609:SHH786613 SRA786609:SRD786613 TAW786609:TAZ786613 TKS786609:TKV786613 TUO786609:TUR786613 UEK786609:UEN786613 UOG786609:UOJ786613 UYC786609:UYF786613 VHY786609:VIB786613 VRU786609:VRX786613 WBQ786609:WBT786613 WLM786609:WLP786613 WVI786609:WVL786613 A852145:D852149 IW852145:IZ852149 SS852145:SV852149 ACO852145:ACR852149 AMK852145:AMN852149 AWG852145:AWJ852149 BGC852145:BGF852149 BPY852145:BQB852149 BZU852145:BZX852149 CJQ852145:CJT852149 CTM852145:CTP852149 DDI852145:DDL852149 DNE852145:DNH852149 DXA852145:DXD852149 EGW852145:EGZ852149 EQS852145:EQV852149 FAO852145:FAR852149 FKK852145:FKN852149 FUG852145:FUJ852149 GEC852145:GEF852149 GNY852145:GOB852149 GXU852145:GXX852149 HHQ852145:HHT852149 HRM852145:HRP852149 IBI852145:IBL852149 ILE852145:ILH852149 IVA852145:IVD852149 JEW852145:JEZ852149 JOS852145:JOV852149 JYO852145:JYR852149 KIK852145:KIN852149 KSG852145:KSJ852149 LCC852145:LCF852149 LLY852145:LMB852149 LVU852145:LVX852149 MFQ852145:MFT852149 MPM852145:MPP852149 MZI852145:MZL852149 NJE852145:NJH852149 NTA852145:NTD852149 OCW852145:OCZ852149 OMS852145:OMV852149 OWO852145:OWR852149 PGK852145:PGN852149 PQG852145:PQJ852149 QAC852145:QAF852149 QJY852145:QKB852149 QTU852145:QTX852149 RDQ852145:RDT852149 RNM852145:RNP852149 RXI852145:RXL852149 SHE852145:SHH852149 SRA852145:SRD852149 TAW852145:TAZ852149 TKS852145:TKV852149 TUO852145:TUR852149 UEK852145:UEN852149 UOG852145:UOJ852149 UYC852145:UYF852149 VHY852145:VIB852149 VRU852145:VRX852149 WBQ852145:WBT852149 WLM852145:WLP852149 WVI852145:WVL852149 A917681:D917685 IW917681:IZ917685 SS917681:SV917685 ACO917681:ACR917685 AMK917681:AMN917685 AWG917681:AWJ917685 BGC917681:BGF917685 BPY917681:BQB917685 BZU917681:BZX917685 CJQ917681:CJT917685 CTM917681:CTP917685 DDI917681:DDL917685 DNE917681:DNH917685 DXA917681:DXD917685 EGW917681:EGZ917685 EQS917681:EQV917685 FAO917681:FAR917685 FKK917681:FKN917685 FUG917681:FUJ917685 GEC917681:GEF917685 GNY917681:GOB917685 GXU917681:GXX917685 HHQ917681:HHT917685 HRM917681:HRP917685 IBI917681:IBL917685 ILE917681:ILH917685 IVA917681:IVD917685 JEW917681:JEZ917685 JOS917681:JOV917685 JYO917681:JYR917685 KIK917681:KIN917685 KSG917681:KSJ917685 LCC917681:LCF917685 LLY917681:LMB917685 LVU917681:LVX917685 MFQ917681:MFT917685 MPM917681:MPP917685 MZI917681:MZL917685 NJE917681:NJH917685 NTA917681:NTD917685 OCW917681:OCZ917685 OMS917681:OMV917685 OWO917681:OWR917685 PGK917681:PGN917685 PQG917681:PQJ917685 QAC917681:QAF917685 QJY917681:QKB917685 QTU917681:QTX917685 RDQ917681:RDT917685 RNM917681:RNP917685 RXI917681:RXL917685 SHE917681:SHH917685 SRA917681:SRD917685 TAW917681:TAZ917685 TKS917681:TKV917685 TUO917681:TUR917685 UEK917681:UEN917685 UOG917681:UOJ917685 UYC917681:UYF917685 VHY917681:VIB917685 VRU917681:VRX917685 WBQ917681:WBT917685 WLM917681:WLP917685 WVI917681:WVL917685 A983217:D983221 IW983217:IZ983221 SS983217:SV983221 ACO983217:ACR983221 AMK983217:AMN983221 AWG983217:AWJ983221 BGC983217:BGF983221 BPY983217:BQB983221 BZU983217:BZX983221 CJQ983217:CJT983221 CTM983217:CTP983221 DDI983217:DDL983221 DNE983217:DNH983221 DXA983217:DXD983221 EGW983217:EGZ983221 EQS983217:EQV983221 FAO983217:FAR983221 FKK983217:FKN983221 FUG983217:FUJ983221 GEC983217:GEF983221 GNY983217:GOB983221 GXU983217:GXX983221 HHQ983217:HHT983221 HRM983217:HRP983221 IBI983217:IBL983221 ILE983217:ILH983221 IVA983217:IVD983221 JEW983217:JEZ983221 JOS983217:JOV983221 JYO983217:JYR983221 KIK983217:KIN983221 KSG983217:KSJ983221 LCC983217:LCF983221 LLY983217:LMB983221 LVU983217:LVX983221 MFQ983217:MFT983221 MPM983217:MPP983221 MZI983217:MZL983221 NJE983217:NJH983221 NTA983217:NTD983221 OCW983217:OCZ983221 OMS983217:OMV983221 OWO983217:OWR983221 PGK983217:PGN983221 PQG983217:PQJ983221 QAC983217:QAF983221 QJY983217:QKB983221 QTU983217:QTX983221 RDQ983217:RDT983221 RNM983217:RNP983221 RXI983217:RXL983221 SHE983217:SHH983221 SRA983217:SRD983221 TAW983217:TAZ983221 TKS983217:TKV983221 TUO983217:TUR983221 UEK983217:UEN983221 UOG983217:UOJ983221 UYC983217:UYF983221 VHY983217:VIB983221 VRU983217:VRX983221 WBQ983217:WBT983221 WLM983217:WLP983221 WVI983217:WVL983221"/>
    <dataValidation type="whole" allowBlank="1" showInputMessage="1" showErrorMessage="1" errorTitle="Error" error="Por favor ingrese números enteros" sqref="B1:B63 IX1:IX63 ST1:ST63 ACP1:ACP63 AML1:AML63 AWH1:AWH63 BGD1:BGD63 BPZ1:BPZ63 BZV1:BZV63 CJR1:CJR63 CTN1:CTN63 DDJ1:DDJ63 DNF1:DNF63 DXB1:DXB63 EGX1:EGX63 EQT1:EQT63 FAP1:FAP63 FKL1:FKL63 FUH1:FUH63 GED1:GED63 GNZ1:GNZ63 GXV1:GXV63 HHR1:HHR63 HRN1:HRN63 IBJ1:IBJ63 ILF1:ILF63 IVB1:IVB63 JEX1:JEX63 JOT1:JOT63 JYP1:JYP63 KIL1:KIL63 KSH1:KSH63 LCD1:LCD63 LLZ1:LLZ63 LVV1:LVV63 MFR1:MFR63 MPN1:MPN63 MZJ1:MZJ63 NJF1:NJF63 NTB1:NTB63 OCX1:OCX63 OMT1:OMT63 OWP1:OWP63 PGL1:PGL63 PQH1:PQH63 QAD1:QAD63 QJZ1:QJZ63 QTV1:QTV63 RDR1:RDR63 RNN1:RNN63 RXJ1:RXJ63 SHF1:SHF63 SRB1:SRB63 TAX1:TAX63 TKT1:TKT63 TUP1:TUP63 UEL1:UEL63 UOH1:UOH63 UYD1:UYD63 VHZ1:VHZ63 VRV1:VRV63 WBR1:WBR63 WLN1:WLN63 WVJ1:WVJ63 B65537:B65599 IX65537:IX65599 ST65537:ST65599 ACP65537:ACP65599 AML65537:AML65599 AWH65537:AWH65599 BGD65537:BGD65599 BPZ65537:BPZ65599 BZV65537:BZV65599 CJR65537:CJR65599 CTN65537:CTN65599 DDJ65537:DDJ65599 DNF65537:DNF65599 DXB65537:DXB65599 EGX65537:EGX65599 EQT65537:EQT65599 FAP65537:FAP65599 FKL65537:FKL65599 FUH65537:FUH65599 GED65537:GED65599 GNZ65537:GNZ65599 GXV65537:GXV65599 HHR65537:HHR65599 HRN65537:HRN65599 IBJ65537:IBJ65599 ILF65537:ILF65599 IVB65537:IVB65599 JEX65537:JEX65599 JOT65537:JOT65599 JYP65537:JYP65599 KIL65537:KIL65599 KSH65537:KSH65599 LCD65537:LCD65599 LLZ65537:LLZ65599 LVV65537:LVV65599 MFR65537:MFR65599 MPN65537:MPN65599 MZJ65537:MZJ65599 NJF65537:NJF65599 NTB65537:NTB65599 OCX65537:OCX65599 OMT65537:OMT65599 OWP65537:OWP65599 PGL65537:PGL65599 PQH65537:PQH65599 QAD65537:QAD65599 QJZ65537:QJZ65599 QTV65537:QTV65599 RDR65537:RDR65599 RNN65537:RNN65599 RXJ65537:RXJ65599 SHF65537:SHF65599 SRB65537:SRB65599 TAX65537:TAX65599 TKT65537:TKT65599 TUP65537:TUP65599 UEL65537:UEL65599 UOH65537:UOH65599 UYD65537:UYD65599 VHZ65537:VHZ65599 VRV65537:VRV65599 WBR65537:WBR65599 WLN65537:WLN65599 WVJ65537:WVJ65599 B131073:B131135 IX131073:IX131135 ST131073:ST131135 ACP131073:ACP131135 AML131073:AML131135 AWH131073:AWH131135 BGD131073:BGD131135 BPZ131073:BPZ131135 BZV131073:BZV131135 CJR131073:CJR131135 CTN131073:CTN131135 DDJ131073:DDJ131135 DNF131073:DNF131135 DXB131073:DXB131135 EGX131073:EGX131135 EQT131073:EQT131135 FAP131073:FAP131135 FKL131073:FKL131135 FUH131073:FUH131135 GED131073:GED131135 GNZ131073:GNZ131135 GXV131073:GXV131135 HHR131073:HHR131135 HRN131073:HRN131135 IBJ131073:IBJ131135 ILF131073:ILF131135 IVB131073:IVB131135 JEX131073:JEX131135 JOT131073:JOT131135 JYP131073:JYP131135 KIL131073:KIL131135 KSH131073:KSH131135 LCD131073:LCD131135 LLZ131073:LLZ131135 LVV131073:LVV131135 MFR131073:MFR131135 MPN131073:MPN131135 MZJ131073:MZJ131135 NJF131073:NJF131135 NTB131073:NTB131135 OCX131073:OCX131135 OMT131073:OMT131135 OWP131073:OWP131135 PGL131073:PGL131135 PQH131073:PQH131135 QAD131073:QAD131135 QJZ131073:QJZ131135 QTV131073:QTV131135 RDR131073:RDR131135 RNN131073:RNN131135 RXJ131073:RXJ131135 SHF131073:SHF131135 SRB131073:SRB131135 TAX131073:TAX131135 TKT131073:TKT131135 TUP131073:TUP131135 UEL131073:UEL131135 UOH131073:UOH131135 UYD131073:UYD131135 VHZ131073:VHZ131135 VRV131073:VRV131135 WBR131073:WBR131135 WLN131073:WLN131135 WVJ131073:WVJ131135 B196609:B196671 IX196609:IX196671 ST196609:ST196671 ACP196609:ACP196671 AML196609:AML196671 AWH196609:AWH196671 BGD196609:BGD196671 BPZ196609:BPZ196671 BZV196609:BZV196671 CJR196609:CJR196671 CTN196609:CTN196671 DDJ196609:DDJ196671 DNF196609:DNF196671 DXB196609:DXB196671 EGX196609:EGX196671 EQT196609:EQT196671 FAP196609:FAP196671 FKL196609:FKL196671 FUH196609:FUH196671 GED196609:GED196671 GNZ196609:GNZ196671 GXV196609:GXV196671 HHR196609:HHR196671 HRN196609:HRN196671 IBJ196609:IBJ196671 ILF196609:ILF196671 IVB196609:IVB196671 JEX196609:JEX196671 JOT196609:JOT196671 JYP196609:JYP196671 KIL196609:KIL196671 KSH196609:KSH196671 LCD196609:LCD196671 LLZ196609:LLZ196671 LVV196609:LVV196671 MFR196609:MFR196671 MPN196609:MPN196671 MZJ196609:MZJ196671 NJF196609:NJF196671 NTB196609:NTB196671 OCX196609:OCX196671 OMT196609:OMT196671 OWP196609:OWP196671 PGL196609:PGL196671 PQH196609:PQH196671 QAD196609:QAD196671 QJZ196609:QJZ196671 QTV196609:QTV196671 RDR196609:RDR196671 RNN196609:RNN196671 RXJ196609:RXJ196671 SHF196609:SHF196671 SRB196609:SRB196671 TAX196609:TAX196671 TKT196609:TKT196671 TUP196609:TUP196671 UEL196609:UEL196671 UOH196609:UOH196671 UYD196609:UYD196671 VHZ196609:VHZ196671 VRV196609:VRV196671 WBR196609:WBR196671 WLN196609:WLN196671 WVJ196609:WVJ196671 B262145:B262207 IX262145:IX262207 ST262145:ST262207 ACP262145:ACP262207 AML262145:AML262207 AWH262145:AWH262207 BGD262145:BGD262207 BPZ262145:BPZ262207 BZV262145:BZV262207 CJR262145:CJR262207 CTN262145:CTN262207 DDJ262145:DDJ262207 DNF262145:DNF262207 DXB262145:DXB262207 EGX262145:EGX262207 EQT262145:EQT262207 FAP262145:FAP262207 FKL262145:FKL262207 FUH262145:FUH262207 GED262145:GED262207 GNZ262145:GNZ262207 GXV262145:GXV262207 HHR262145:HHR262207 HRN262145:HRN262207 IBJ262145:IBJ262207 ILF262145:ILF262207 IVB262145:IVB262207 JEX262145:JEX262207 JOT262145:JOT262207 JYP262145:JYP262207 KIL262145:KIL262207 KSH262145:KSH262207 LCD262145:LCD262207 LLZ262145:LLZ262207 LVV262145:LVV262207 MFR262145:MFR262207 MPN262145:MPN262207 MZJ262145:MZJ262207 NJF262145:NJF262207 NTB262145:NTB262207 OCX262145:OCX262207 OMT262145:OMT262207 OWP262145:OWP262207 PGL262145:PGL262207 PQH262145:PQH262207 QAD262145:QAD262207 QJZ262145:QJZ262207 QTV262145:QTV262207 RDR262145:RDR262207 RNN262145:RNN262207 RXJ262145:RXJ262207 SHF262145:SHF262207 SRB262145:SRB262207 TAX262145:TAX262207 TKT262145:TKT262207 TUP262145:TUP262207 UEL262145:UEL262207 UOH262145:UOH262207 UYD262145:UYD262207 VHZ262145:VHZ262207 VRV262145:VRV262207 WBR262145:WBR262207 WLN262145:WLN262207 WVJ262145:WVJ262207 B327681:B327743 IX327681:IX327743 ST327681:ST327743 ACP327681:ACP327743 AML327681:AML327743 AWH327681:AWH327743 BGD327681:BGD327743 BPZ327681:BPZ327743 BZV327681:BZV327743 CJR327681:CJR327743 CTN327681:CTN327743 DDJ327681:DDJ327743 DNF327681:DNF327743 DXB327681:DXB327743 EGX327681:EGX327743 EQT327681:EQT327743 FAP327681:FAP327743 FKL327681:FKL327743 FUH327681:FUH327743 GED327681:GED327743 GNZ327681:GNZ327743 GXV327681:GXV327743 HHR327681:HHR327743 HRN327681:HRN327743 IBJ327681:IBJ327743 ILF327681:ILF327743 IVB327681:IVB327743 JEX327681:JEX327743 JOT327681:JOT327743 JYP327681:JYP327743 KIL327681:KIL327743 KSH327681:KSH327743 LCD327681:LCD327743 LLZ327681:LLZ327743 LVV327681:LVV327743 MFR327681:MFR327743 MPN327681:MPN327743 MZJ327681:MZJ327743 NJF327681:NJF327743 NTB327681:NTB327743 OCX327681:OCX327743 OMT327681:OMT327743 OWP327681:OWP327743 PGL327681:PGL327743 PQH327681:PQH327743 QAD327681:QAD327743 QJZ327681:QJZ327743 QTV327681:QTV327743 RDR327681:RDR327743 RNN327681:RNN327743 RXJ327681:RXJ327743 SHF327681:SHF327743 SRB327681:SRB327743 TAX327681:TAX327743 TKT327681:TKT327743 TUP327681:TUP327743 UEL327681:UEL327743 UOH327681:UOH327743 UYD327681:UYD327743 VHZ327681:VHZ327743 VRV327681:VRV327743 WBR327681:WBR327743 WLN327681:WLN327743 WVJ327681:WVJ327743 B393217:B393279 IX393217:IX393279 ST393217:ST393279 ACP393217:ACP393279 AML393217:AML393279 AWH393217:AWH393279 BGD393217:BGD393279 BPZ393217:BPZ393279 BZV393217:BZV393279 CJR393217:CJR393279 CTN393217:CTN393279 DDJ393217:DDJ393279 DNF393217:DNF393279 DXB393217:DXB393279 EGX393217:EGX393279 EQT393217:EQT393279 FAP393217:FAP393279 FKL393217:FKL393279 FUH393217:FUH393279 GED393217:GED393279 GNZ393217:GNZ393279 GXV393217:GXV393279 HHR393217:HHR393279 HRN393217:HRN393279 IBJ393217:IBJ393279 ILF393217:ILF393279 IVB393217:IVB393279 JEX393217:JEX393279 JOT393217:JOT393279 JYP393217:JYP393279 KIL393217:KIL393279 KSH393217:KSH393279 LCD393217:LCD393279 LLZ393217:LLZ393279 LVV393217:LVV393279 MFR393217:MFR393279 MPN393217:MPN393279 MZJ393217:MZJ393279 NJF393217:NJF393279 NTB393217:NTB393279 OCX393217:OCX393279 OMT393217:OMT393279 OWP393217:OWP393279 PGL393217:PGL393279 PQH393217:PQH393279 QAD393217:QAD393279 QJZ393217:QJZ393279 QTV393217:QTV393279 RDR393217:RDR393279 RNN393217:RNN393279 RXJ393217:RXJ393279 SHF393217:SHF393279 SRB393217:SRB393279 TAX393217:TAX393279 TKT393217:TKT393279 TUP393217:TUP393279 UEL393217:UEL393279 UOH393217:UOH393279 UYD393217:UYD393279 VHZ393217:VHZ393279 VRV393217:VRV393279 WBR393217:WBR393279 WLN393217:WLN393279 WVJ393217:WVJ393279 B458753:B458815 IX458753:IX458815 ST458753:ST458815 ACP458753:ACP458815 AML458753:AML458815 AWH458753:AWH458815 BGD458753:BGD458815 BPZ458753:BPZ458815 BZV458753:BZV458815 CJR458753:CJR458815 CTN458753:CTN458815 DDJ458753:DDJ458815 DNF458753:DNF458815 DXB458753:DXB458815 EGX458753:EGX458815 EQT458753:EQT458815 FAP458753:FAP458815 FKL458753:FKL458815 FUH458753:FUH458815 GED458753:GED458815 GNZ458753:GNZ458815 GXV458753:GXV458815 HHR458753:HHR458815 HRN458753:HRN458815 IBJ458753:IBJ458815 ILF458753:ILF458815 IVB458753:IVB458815 JEX458753:JEX458815 JOT458753:JOT458815 JYP458753:JYP458815 KIL458753:KIL458815 KSH458753:KSH458815 LCD458753:LCD458815 LLZ458753:LLZ458815 LVV458753:LVV458815 MFR458753:MFR458815 MPN458753:MPN458815 MZJ458753:MZJ458815 NJF458753:NJF458815 NTB458753:NTB458815 OCX458753:OCX458815 OMT458753:OMT458815 OWP458753:OWP458815 PGL458753:PGL458815 PQH458753:PQH458815 QAD458753:QAD458815 QJZ458753:QJZ458815 QTV458753:QTV458815 RDR458753:RDR458815 RNN458753:RNN458815 RXJ458753:RXJ458815 SHF458753:SHF458815 SRB458753:SRB458815 TAX458753:TAX458815 TKT458753:TKT458815 TUP458753:TUP458815 UEL458753:UEL458815 UOH458753:UOH458815 UYD458753:UYD458815 VHZ458753:VHZ458815 VRV458753:VRV458815 WBR458753:WBR458815 WLN458753:WLN458815 WVJ458753:WVJ458815 B524289:B524351 IX524289:IX524351 ST524289:ST524351 ACP524289:ACP524351 AML524289:AML524351 AWH524289:AWH524351 BGD524289:BGD524351 BPZ524289:BPZ524351 BZV524289:BZV524351 CJR524289:CJR524351 CTN524289:CTN524351 DDJ524289:DDJ524351 DNF524289:DNF524351 DXB524289:DXB524351 EGX524289:EGX524351 EQT524289:EQT524351 FAP524289:FAP524351 FKL524289:FKL524351 FUH524289:FUH524351 GED524289:GED524351 GNZ524289:GNZ524351 GXV524289:GXV524351 HHR524289:HHR524351 HRN524289:HRN524351 IBJ524289:IBJ524351 ILF524289:ILF524351 IVB524289:IVB524351 JEX524289:JEX524351 JOT524289:JOT524351 JYP524289:JYP524351 KIL524289:KIL524351 KSH524289:KSH524351 LCD524289:LCD524351 LLZ524289:LLZ524351 LVV524289:LVV524351 MFR524289:MFR524351 MPN524289:MPN524351 MZJ524289:MZJ524351 NJF524289:NJF524351 NTB524289:NTB524351 OCX524289:OCX524351 OMT524289:OMT524351 OWP524289:OWP524351 PGL524289:PGL524351 PQH524289:PQH524351 QAD524289:QAD524351 QJZ524289:QJZ524351 QTV524289:QTV524351 RDR524289:RDR524351 RNN524289:RNN524351 RXJ524289:RXJ524351 SHF524289:SHF524351 SRB524289:SRB524351 TAX524289:TAX524351 TKT524289:TKT524351 TUP524289:TUP524351 UEL524289:UEL524351 UOH524289:UOH524351 UYD524289:UYD524351 VHZ524289:VHZ524351 VRV524289:VRV524351 WBR524289:WBR524351 WLN524289:WLN524351 WVJ524289:WVJ524351 B589825:B589887 IX589825:IX589887 ST589825:ST589887 ACP589825:ACP589887 AML589825:AML589887 AWH589825:AWH589887 BGD589825:BGD589887 BPZ589825:BPZ589887 BZV589825:BZV589887 CJR589825:CJR589887 CTN589825:CTN589887 DDJ589825:DDJ589887 DNF589825:DNF589887 DXB589825:DXB589887 EGX589825:EGX589887 EQT589825:EQT589887 FAP589825:FAP589887 FKL589825:FKL589887 FUH589825:FUH589887 GED589825:GED589887 GNZ589825:GNZ589887 GXV589825:GXV589887 HHR589825:HHR589887 HRN589825:HRN589887 IBJ589825:IBJ589887 ILF589825:ILF589887 IVB589825:IVB589887 JEX589825:JEX589887 JOT589825:JOT589887 JYP589825:JYP589887 KIL589825:KIL589887 KSH589825:KSH589887 LCD589825:LCD589887 LLZ589825:LLZ589887 LVV589825:LVV589887 MFR589825:MFR589887 MPN589825:MPN589887 MZJ589825:MZJ589887 NJF589825:NJF589887 NTB589825:NTB589887 OCX589825:OCX589887 OMT589825:OMT589887 OWP589825:OWP589887 PGL589825:PGL589887 PQH589825:PQH589887 QAD589825:QAD589887 QJZ589825:QJZ589887 QTV589825:QTV589887 RDR589825:RDR589887 RNN589825:RNN589887 RXJ589825:RXJ589887 SHF589825:SHF589887 SRB589825:SRB589887 TAX589825:TAX589887 TKT589825:TKT589887 TUP589825:TUP589887 UEL589825:UEL589887 UOH589825:UOH589887 UYD589825:UYD589887 VHZ589825:VHZ589887 VRV589825:VRV589887 WBR589825:WBR589887 WLN589825:WLN589887 WVJ589825:WVJ589887 B655361:B655423 IX655361:IX655423 ST655361:ST655423 ACP655361:ACP655423 AML655361:AML655423 AWH655361:AWH655423 BGD655361:BGD655423 BPZ655361:BPZ655423 BZV655361:BZV655423 CJR655361:CJR655423 CTN655361:CTN655423 DDJ655361:DDJ655423 DNF655361:DNF655423 DXB655361:DXB655423 EGX655361:EGX655423 EQT655361:EQT655423 FAP655361:FAP655423 FKL655361:FKL655423 FUH655361:FUH655423 GED655361:GED655423 GNZ655361:GNZ655423 GXV655361:GXV655423 HHR655361:HHR655423 HRN655361:HRN655423 IBJ655361:IBJ655423 ILF655361:ILF655423 IVB655361:IVB655423 JEX655361:JEX655423 JOT655361:JOT655423 JYP655361:JYP655423 KIL655361:KIL655423 KSH655361:KSH655423 LCD655361:LCD655423 LLZ655361:LLZ655423 LVV655361:LVV655423 MFR655361:MFR655423 MPN655361:MPN655423 MZJ655361:MZJ655423 NJF655361:NJF655423 NTB655361:NTB655423 OCX655361:OCX655423 OMT655361:OMT655423 OWP655361:OWP655423 PGL655361:PGL655423 PQH655361:PQH655423 QAD655361:QAD655423 QJZ655361:QJZ655423 QTV655361:QTV655423 RDR655361:RDR655423 RNN655361:RNN655423 RXJ655361:RXJ655423 SHF655361:SHF655423 SRB655361:SRB655423 TAX655361:TAX655423 TKT655361:TKT655423 TUP655361:TUP655423 UEL655361:UEL655423 UOH655361:UOH655423 UYD655361:UYD655423 VHZ655361:VHZ655423 VRV655361:VRV655423 WBR655361:WBR655423 WLN655361:WLN655423 WVJ655361:WVJ655423 B720897:B720959 IX720897:IX720959 ST720897:ST720959 ACP720897:ACP720959 AML720897:AML720959 AWH720897:AWH720959 BGD720897:BGD720959 BPZ720897:BPZ720959 BZV720897:BZV720959 CJR720897:CJR720959 CTN720897:CTN720959 DDJ720897:DDJ720959 DNF720897:DNF720959 DXB720897:DXB720959 EGX720897:EGX720959 EQT720897:EQT720959 FAP720897:FAP720959 FKL720897:FKL720959 FUH720897:FUH720959 GED720897:GED720959 GNZ720897:GNZ720959 GXV720897:GXV720959 HHR720897:HHR720959 HRN720897:HRN720959 IBJ720897:IBJ720959 ILF720897:ILF720959 IVB720897:IVB720959 JEX720897:JEX720959 JOT720897:JOT720959 JYP720897:JYP720959 KIL720897:KIL720959 KSH720897:KSH720959 LCD720897:LCD720959 LLZ720897:LLZ720959 LVV720897:LVV720959 MFR720897:MFR720959 MPN720897:MPN720959 MZJ720897:MZJ720959 NJF720897:NJF720959 NTB720897:NTB720959 OCX720897:OCX720959 OMT720897:OMT720959 OWP720897:OWP720959 PGL720897:PGL720959 PQH720897:PQH720959 QAD720897:QAD720959 QJZ720897:QJZ720959 QTV720897:QTV720959 RDR720897:RDR720959 RNN720897:RNN720959 RXJ720897:RXJ720959 SHF720897:SHF720959 SRB720897:SRB720959 TAX720897:TAX720959 TKT720897:TKT720959 TUP720897:TUP720959 UEL720897:UEL720959 UOH720897:UOH720959 UYD720897:UYD720959 VHZ720897:VHZ720959 VRV720897:VRV720959 WBR720897:WBR720959 WLN720897:WLN720959 WVJ720897:WVJ720959 B786433:B786495 IX786433:IX786495 ST786433:ST786495 ACP786433:ACP786495 AML786433:AML786495 AWH786433:AWH786495 BGD786433:BGD786495 BPZ786433:BPZ786495 BZV786433:BZV786495 CJR786433:CJR786495 CTN786433:CTN786495 DDJ786433:DDJ786495 DNF786433:DNF786495 DXB786433:DXB786495 EGX786433:EGX786495 EQT786433:EQT786495 FAP786433:FAP786495 FKL786433:FKL786495 FUH786433:FUH786495 GED786433:GED786495 GNZ786433:GNZ786495 GXV786433:GXV786495 HHR786433:HHR786495 HRN786433:HRN786495 IBJ786433:IBJ786495 ILF786433:ILF786495 IVB786433:IVB786495 JEX786433:JEX786495 JOT786433:JOT786495 JYP786433:JYP786495 KIL786433:KIL786495 KSH786433:KSH786495 LCD786433:LCD786495 LLZ786433:LLZ786495 LVV786433:LVV786495 MFR786433:MFR786495 MPN786433:MPN786495 MZJ786433:MZJ786495 NJF786433:NJF786495 NTB786433:NTB786495 OCX786433:OCX786495 OMT786433:OMT786495 OWP786433:OWP786495 PGL786433:PGL786495 PQH786433:PQH786495 QAD786433:QAD786495 QJZ786433:QJZ786495 QTV786433:QTV786495 RDR786433:RDR786495 RNN786433:RNN786495 RXJ786433:RXJ786495 SHF786433:SHF786495 SRB786433:SRB786495 TAX786433:TAX786495 TKT786433:TKT786495 TUP786433:TUP786495 UEL786433:UEL786495 UOH786433:UOH786495 UYD786433:UYD786495 VHZ786433:VHZ786495 VRV786433:VRV786495 WBR786433:WBR786495 WLN786433:WLN786495 WVJ786433:WVJ786495 B851969:B852031 IX851969:IX852031 ST851969:ST852031 ACP851969:ACP852031 AML851969:AML852031 AWH851969:AWH852031 BGD851969:BGD852031 BPZ851969:BPZ852031 BZV851969:BZV852031 CJR851969:CJR852031 CTN851969:CTN852031 DDJ851969:DDJ852031 DNF851969:DNF852031 DXB851969:DXB852031 EGX851969:EGX852031 EQT851969:EQT852031 FAP851969:FAP852031 FKL851969:FKL852031 FUH851969:FUH852031 GED851969:GED852031 GNZ851969:GNZ852031 GXV851969:GXV852031 HHR851969:HHR852031 HRN851969:HRN852031 IBJ851969:IBJ852031 ILF851969:ILF852031 IVB851969:IVB852031 JEX851969:JEX852031 JOT851969:JOT852031 JYP851969:JYP852031 KIL851969:KIL852031 KSH851969:KSH852031 LCD851969:LCD852031 LLZ851969:LLZ852031 LVV851969:LVV852031 MFR851969:MFR852031 MPN851969:MPN852031 MZJ851969:MZJ852031 NJF851969:NJF852031 NTB851969:NTB852031 OCX851969:OCX852031 OMT851969:OMT852031 OWP851969:OWP852031 PGL851969:PGL852031 PQH851969:PQH852031 QAD851969:QAD852031 QJZ851969:QJZ852031 QTV851969:QTV852031 RDR851969:RDR852031 RNN851969:RNN852031 RXJ851969:RXJ852031 SHF851969:SHF852031 SRB851969:SRB852031 TAX851969:TAX852031 TKT851969:TKT852031 TUP851969:TUP852031 UEL851969:UEL852031 UOH851969:UOH852031 UYD851969:UYD852031 VHZ851969:VHZ852031 VRV851969:VRV852031 WBR851969:WBR852031 WLN851969:WLN852031 WVJ851969:WVJ852031 B917505:B917567 IX917505:IX917567 ST917505:ST917567 ACP917505:ACP917567 AML917505:AML917567 AWH917505:AWH917567 BGD917505:BGD917567 BPZ917505:BPZ917567 BZV917505:BZV917567 CJR917505:CJR917567 CTN917505:CTN917567 DDJ917505:DDJ917567 DNF917505:DNF917567 DXB917505:DXB917567 EGX917505:EGX917567 EQT917505:EQT917567 FAP917505:FAP917567 FKL917505:FKL917567 FUH917505:FUH917567 GED917505:GED917567 GNZ917505:GNZ917567 GXV917505:GXV917567 HHR917505:HHR917567 HRN917505:HRN917567 IBJ917505:IBJ917567 ILF917505:ILF917567 IVB917505:IVB917567 JEX917505:JEX917567 JOT917505:JOT917567 JYP917505:JYP917567 KIL917505:KIL917567 KSH917505:KSH917567 LCD917505:LCD917567 LLZ917505:LLZ917567 LVV917505:LVV917567 MFR917505:MFR917567 MPN917505:MPN917567 MZJ917505:MZJ917567 NJF917505:NJF917567 NTB917505:NTB917567 OCX917505:OCX917567 OMT917505:OMT917567 OWP917505:OWP917567 PGL917505:PGL917567 PQH917505:PQH917567 QAD917505:QAD917567 QJZ917505:QJZ917567 QTV917505:QTV917567 RDR917505:RDR917567 RNN917505:RNN917567 RXJ917505:RXJ917567 SHF917505:SHF917567 SRB917505:SRB917567 TAX917505:TAX917567 TKT917505:TKT917567 TUP917505:TUP917567 UEL917505:UEL917567 UOH917505:UOH917567 UYD917505:UYD917567 VHZ917505:VHZ917567 VRV917505:VRV917567 WBR917505:WBR917567 WLN917505:WLN917567 WVJ917505:WVJ917567 B983041:B983103 IX983041:IX983103 ST983041:ST983103 ACP983041:ACP983103 AML983041:AML983103 AWH983041:AWH983103 BGD983041:BGD983103 BPZ983041:BPZ983103 BZV983041:BZV983103 CJR983041:CJR983103 CTN983041:CTN983103 DDJ983041:DDJ983103 DNF983041:DNF983103 DXB983041:DXB983103 EGX983041:EGX983103 EQT983041:EQT983103 FAP983041:FAP983103 FKL983041:FKL983103 FUH983041:FUH983103 GED983041:GED983103 GNZ983041:GNZ983103 GXV983041:GXV983103 HHR983041:HHR983103 HRN983041:HRN983103 IBJ983041:IBJ983103 ILF983041:ILF983103 IVB983041:IVB983103 JEX983041:JEX983103 JOT983041:JOT983103 JYP983041:JYP983103 KIL983041:KIL983103 KSH983041:KSH983103 LCD983041:LCD983103 LLZ983041:LLZ983103 LVV983041:LVV983103 MFR983041:MFR983103 MPN983041:MPN983103 MZJ983041:MZJ983103 NJF983041:NJF983103 NTB983041:NTB983103 OCX983041:OCX983103 OMT983041:OMT983103 OWP983041:OWP983103 PGL983041:PGL983103 PQH983041:PQH983103 QAD983041:QAD983103 QJZ983041:QJZ983103 QTV983041:QTV983103 RDR983041:RDR983103 RNN983041:RNN983103 RXJ983041:RXJ983103 SHF983041:SHF983103 SRB983041:SRB983103 TAX983041:TAX983103 TKT983041:TKT983103 TUP983041:TUP983103 UEL983041:UEL983103 UOH983041:UOH983103 UYD983041:UYD983103 VHZ983041:VHZ983103 VRV983041:VRV983103 WBR983041:WBR983103 WLN983041:WLN983103 WVJ983041:WVJ983103 A1:A93 IW1:IW93 SS1:SS93 ACO1:ACO93 AMK1:AMK93 AWG1:AWG93 BGC1:BGC93 BPY1:BPY93 BZU1:BZU93 CJQ1:CJQ93 CTM1:CTM93 DDI1:DDI93 DNE1:DNE93 DXA1:DXA93 EGW1:EGW93 EQS1:EQS93 FAO1:FAO93 FKK1:FKK93 FUG1:FUG93 GEC1:GEC93 GNY1:GNY93 GXU1:GXU93 HHQ1:HHQ93 HRM1:HRM93 IBI1:IBI93 ILE1:ILE93 IVA1:IVA93 JEW1:JEW93 JOS1:JOS93 JYO1:JYO93 KIK1:KIK93 KSG1:KSG93 LCC1:LCC93 LLY1:LLY93 LVU1:LVU93 MFQ1:MFQ93 MPM1:MPM93 MZI1:MZI93 NJE1:NJE93 NTA1:NTA93 OCW1:OCW93 OMS1:OMS93 OWO1:OWO93 PGK1:PGK93 PQG1:PQG93 QAC1:QAC93 QJY1:QJY93 QTU1:QTU93 RDQ1:RDQ93 RNM1:RNM93 RXI1:RXI93 SHE1:SHE93 SRA1:SRA93 TAW1:TAW93 TKS1:TKS93 TUO1:TUO93 UEK1:UEK93 UOG1:UOG93 UYC1:UYC93 VHY1:VHY93 VRU1:VRU93 WBQ1:WBQ93 WLM1:WLM93 WVI1:WVI93 A65537:A65629 IW65537:IW65629 SS65537:SS65629 ACO65537:ACO65629 AMK65537:AMK65629 AWG65537:AWG65629 BGC65537:BGC65629 BPY65537:BPY65629 BZU65537:BZU65629 CJQ65537:CJQ65629 CTM65537:CTM65629 DDI65537:DDI65629 DNE65537:DNE65629 DXA65537:DXA65629 EGW65537:EGW65629 EQS65537:EQS65629 FAO65537:FAO65629 FKK65537:FKK65629 FUG65537:FUG65629 GEC65537:GEC65629 GNY65537:GNY65629 GXU65537:GXU65629 HHQ65537:HHQ65629 HRM65537:HRM65629 IBI65537:IBI65629 ILE65537:ILE65629 IVA65537:IVA65629 JEW65537:JEW65629 JOS65537:JOS65629 JYO65537:JYO65629 KIK65537:KIK65629 KSG65537:KSG65629 LCC65537:LCC65629 LLY65537:LLY65629 LVU65537:LVU65629 MFQ65537:MFQ65629 MPM65537:MPM65629 MZI65537:MZI65629 NJE65537:NJE65629 NTA65537:NTA65629 OCW65537:OCW65629 OMS65537:OMS65629 OWO65537:OWO65629 PGK65537:PGK65629 PQG65537:PQG65629 QAC65537:QAC65629 QJY65537:QJY65629 QTU65537:QTU65629 RDQ65537:RDQ65629 RNM65537:RNM65629 RXI65537:RXI65629 SHE65537:SHE65629 SRA65537:SRA65629 TAW65537:TAW65629 TKS65537:TKS65629 TUO65537:TUO65629 UEK65537:UEK65629 UOG65537:UOG65629 UYC65537:UYC65629 VHY65537:VHY65629 VRU65537:VRU65629 WBQ65537:WBQ65629 WLM65537:WLM65629 WVI65537:WVI65629 A131073:A131165 IW131073:IW131165 SS131073:SS131165 ACO131073:ACO131165 AMK131073:AMK131165 AWG131073:AWG131165 BGC131073:BGC131165 BPY131073:BPY131165 BZU131073:BZU131165 CJQ131073:CJQ131165 CTM131073:CTM131165 DDI131073:DDI131165 DNE131073:DNE131165 DXA131073:DXA131165 EGW131073:EGW131165 EQS131073:EQS131165 FAO131073:FAO131165 FKK131073:FKK131165 FUG131073:FUG131165 GEC131073:GEC131165 GNY131073:GNY131165 GXU131073:GXU131165 HHQ131073:HHQ131165 HRM131073:HRM131165 IBI131073:IBI131165 ILE131073:ILE131165 IVA131073:IVA131165 JEW131073:JEW131165 JOS131073:JOS131165 JYO131073:JYO131165 KIK131073:KIK131165 KSG131073:KSG131165 LCC131073:LCC131165 LLY131073:LLY131165 LVU131073:LVU131165 MFQ131073:MFQ131165 MPM131073:MPM131165 MZI131073:MZI131165 NJE131073:NJE131165 NTA131073:NTA131165 OCW131073:OCW131165 OMS131073:OMS131165 OWO131073:OWO131165 PGK131073:PGK131165 PQG131073:PQG131165 QAC131073:QAC131165 QJY131073:QJY131165 QTU131073:QTU131165 RDQ131073:RDQ131165 RNM131073:RNM131165 RXI131073:RXI131165 SHE131073:SHE131165 SRA131073:SRA131165 TAW131073:TAW131165 TKS131073:TKS131165 TUO131073:TUO131165 UEK131073:UEK131165 UOG131073:UOG131165 UYC131073:UYC131165 VHY131073:VHY131165 VRU131073:VRU131165 WBQ131073:WBQ131165 WLM131073:WLM131165 WVI131073:WVI131165 A196609:A196701 IW196609:IW196701 SS196609:SS196701 ACO196609:ACO196701 AMK196609:AMK196701 AWG196609:AWG196701 BGC196609:BGC196701 BPY196609:BPY196701 BZU196609:BZU196701 CJQ196609:CJQ196701 CTM196609:CTM196701 DDI196609:DDI196701 DNE196609:DNE196701 DXA196609:DXA196701 EGW196609:EGW196701 EQS196609:EQS196701 FAO196609:FAO196701 FKK196609:FKK196701 FUG196609:FUG196701 GEC196609:GEC196701 GNY196609:GNY196701 GXU196609:GXU196701 HHQ196609:HHQ196701 HRM196609:HRM196701 IBI196609:IBI196701 ILE196609:ILE196701 IVA196609:IVA196701 JEW196609:JEW196701 JOS196609:JOS196701 JYO196609:JYO196701 KIK196609:KIK196701 KSG196609:KSG196701 LCC196609:LCC196701 LLY196609:LLY196701 LVU196609:LVU196701 MFQ196609:MFQ196701 MPM196609:MPM196701 MZI196609:MZI196701 NJE196609:NJE196701 NTA196609:NTA196701 OCW196609:OCW196701 OMS196609:OMS196701 OWO196609:OWO196701 PGK196609:PGK196701 PQG196609:PQG196701 QAC196609:QAC196701 QJY196609:QJY196701 QTU196609:QTU196701 RDQ196609:RDQ196701 RNM196609:RNM196701 RXI196609:RXI196701 SHE196609:SHE196701 SRA196609:SRA196701 TAW196609:TAW196701 TKS196609:TKS196701 TUO196609:TUO196701 UEK196609:UEK196701 UOG196609:UOG196701 UYC196609:UYC196701 VHY196609:VHY196701 VRU196609:VRU196701 WBQ196609:WBQ196701 WLM196609:WLM196701 WVI196609:WVI196701 A262145:A262237 IW262145:IW262237 SS262145:SS262237 ACO262145:ACO262237 AMK262145:AMK262237 AWG262145:AWG262237 BGC262145:BGC262237 BPY262145:BPY262237 BZU262145:BZU262237 CJQ262145:CJQ262237 CTM262145:CTM262237 DDI262145:DDI262237 DNE262145:DNE262237 DXA262145:DXA262237 EGW262145:EGW262237 EQS262145:EQS262237 FAO262145:FAO262237 FKK262145:FKK262237 FUG262145:FUG262237 GEC262145:GEC262237 GNY262145:GNY262237 GXU262145:GXU262237 HHQ262145:HHQ262237 HRM262145:HRM262237 IBI262145:IBI262237 ILE262145:ILE262237 IVA262145:IVA262237 JEW262145:JEW262237 JOS262145:JOS262237 JYO262145:JYO262237 KIK262145:KIK262237 KSG262145:KSG262237 LCC262145:LCC262237 LLY262145:LLY262237 LVU262145:LVU262237 MFQ262145:MFQ262237 MPM262145:MPM262237 MZI262145:MZI262237 NJE262145:NJE262237 NTA262145:NTA262237 OCW262145:OCW262237 OMS262145:OMS262237 OWO262145:OWO262237 PGK262145:PGK262237 PQG262145:PQG262237 QAC262145:QAC262237 QJY262145:QJY262237 QTU262145:QTU262237 RDQ262145:RDQ262237 RNM262145:RNM262237 RXI262145:RXI262237 SHE262145:SHE262237 SRA262145:SRA262237 TAW262145:TAW262237 TKS262145:TKS262237 TUO262145:TUO262237 UEK262145:UEK262237 UOG262145:UOG262237 UYC262145:UYC262237 VHY262145:VHY262237 VRU262145:VRU262237 WBQ262145:WBQ262237 WLM262145:WLM262237 WVI262145:WVI262237 A327681:A327773 IW327681:IW327773 SS327681:SS327773 ACO327681:ACO327773 AMK327681:AMK327773 AWG327681:AWG327773 BGC327681:BGC327773 BPY327681:BPY327773 BZU327681:BZU327773 CJQ327681:CJQ327773 CTM327681:CTM327773 DDI327681:DDI327773 DNE327681:DNE327773 DXA327681:DXA327773 EGW327681:EGW327773 EQS327681:EQS327773 FAO327681:FAO327773 FKK327681:FKK327773 FUG327681:FUG327773 GEC327681:GEC327773 GNY327681:GNY327773 GXU327681:GXU327773 HHQ327681:HHQ327773 HRM327681:HRM327773 IBI327681:IBI327773 ILE327681:ILE327773 IVA327681:IVA327773 JEW327681:JEW327773 JOS327681:JOS327773 JYO327681:JYO327773 KIK327681:KIK327773 KSG327681:KSG327773 LCC327681:LCC327773 LLY327681:LLY327773 LVU327681:LVU327773 MFQ327681:MFQ327773 MPM327681:MPM327773 MZI327681:MZI327773 NJE327681:NJE327773 NTA327681:NTA327773 OCW327681:OCW327773 OMS327681:OMS327773 OWO327681:OWO327773 PGK327681:PGK327773 PQG327681:PQG327773 QAC327681:QAC327773 QJY327681:QJY327773 QTU327681:QTU327773 RDQ327681:RDQ327773 RNM327681:RNM327773 RXI327681:RXI327773 SHE327681:SHE327773 SRA327681:SRA327773 TAW327681:TAW327773 TKS327681:TKS327773 TUO327681:TUO327773 UEK327681:UEK327773 UOG327681:UOG327773 UYC327681:UYC327773 VHY327681:VHY327773 VRU327681:VRU327773 WBQ327681:WBQ327773 WLM327681:WLM327773 WVI327681:WVI327773 A393217:A393309 IW393217:IW393309 SS393217:SS393309 ACO393217:ACO393309 AMK393217:AMK393309 AWG393217:AWG393309 BGC393217:BGC393309 BPY393217:BPY393309 BZU393217:BZU393309 CJQ393217:CJQ393309 CTM393217:CTM393309 DDI393217:DDI393309 DNE393217:DNE393309 DXA393217:DXA393309 EGW393217:EGW393309 EQS393217:EQS393309 FAO393217:FAO393309 FKK393217:FKK393309 FUG393217:FUG393309 GEC393217:GEC393309 GNY393217:GNY393309 GXU393217:GXU393309 HHQ393217:HHQ393309 HRM393217:HRM393309 IBI393217:IBI393309 ILE393217:ILE393309 IVA393217:IVA393309 JEW393217:JEW393309 JOS393217:JOS393309 JYO393217:JYO393309 KIK393217:KIK393309 KSG393217:KSG393309 LCC393217:LCC393309 LLY393217:LLY393309 LVU393217:LVU393309 MFQ393217:MFQ393309 MPM393217:MPM393309 MZI393217:MZI393309 NJE393217:NJE393309 NTA393217:NTA393309 OCW393217:OCW393309 OMS393217:OMS393309 OWO393217:OWO393309 PGK393217:PGK393309 PQG393217:PQG393309 QAC393217:QAC393309 QJY393217:QJY393309 QTU393217:QTU393309 RDQ393217:RDQ393309 RNM393217:RNM393309 RXI393217:RXI393309 SHE393217:SHE393309 SRA393217:SRA393309 TAW393217:TAW393309 TKS393217:TKS393309 TUO393217:TUO393309 UEK393217:UEK393309 UOG393217:UOG393309 UYC393217:UYC393309 VHY393217:VHY393309 VRU393217:VRU393309 WBQ393217:WBQ393309 WLM393217:WLM393309 WVI393217:WVI393309 A458753:A458845 IW458753:IW458845 SS458753:SS458845 ACO458753:ACO458845 AMK458753:AMK458845 AWG458753:AWG458845 BGC458753:BGC458845 BPY458753:BPY458845 BZU458753:BZU458845 CJQ458753:CJQ458845 CTM458753:CTM458845 DDI458753:DDI458845 DNE458753:DNE458845 DXA458753:DXA458845 EGW458753:EGW458845 EQS458753:EQS458845 FAO458753:FAO458845 FKK458753:FKK458845 FUG458753:FUG458845 GEC458753:GEC458845 GNY458753:GNY458845 GXU458753:GXU458845 HHQ458753:HHQ458845 HRM458753:HRM458845 IBI458753:IBI458845 ILE458753:ILE458845 IVA458753:IVA458845 JEW458753:JEW458845 JOS458753:JOS458845 JYO458753:JYO458845 KIK458753:KIK458845 KSG458753:KSG458845 LCC458753:LCC458845 LLY458753:LLY458845 LVU458753:LVU458845 MFQ458753:MFQ458845 MPM458753:MPM458845 MZI458753:MZI458845 NJE458753:NJE458845 NTA458753:NTA458845 OCW458753:OCW458845 OMS458753:OMS458845 OWO458753:OWO458845 PGK458753:PGK458845 PQG458753:PQG458845 QAC458753:QAC458845 QJY458753:QJY458845 QTU458753:QTU458845 RDQ458753:RDQ458845 RNM458753:RNM458845 RXI458753:RXI458845 SHE458753:SHE458845 SRA458753:SRA458845 TAW458753:TAW458845 TKS458753:TKS458845 TUO458753:TUO458845 UEK458753:UEK458845 UOG458753:UOG458845 UYC458753:UYC458845 VHY458753:VHY458845 VRU458753:VRU458845 WBQ458753:WBQ458845 WLM458753:WLM458845 WVI458753:WVI458845 A524289:A524381 IW524289:IW524381 SS524289:SS524381 ACO524289:ACO524381 AMK524289:AMK524381 AWG524289:AWG524381 BGC524289:BGC524381 BPY524289:BPY524381 BZU524289:BZU524381 CJQ524289:CJQ524381 CTM524289:CTM524381 DDI524289:DDI524381 DNE524289:DNE524381 DXA524289:DXA524381 EGW524289:EGW524381 EQS524289:EQS524381 FAO524289:FAO524381 FKK524289:FKK524381 FUG524289:FUG524381 GEC524289:GEC524381 GNY524289:GNY524381 GXU524289:GXU524381 HHQ524289:HHQ524381 HRM524289:HRM524381 IBI524289:IBI524381 ILE524289:ILE524381 IVA524289:IVA524381 JEW524289:JEW524381 JOS524289:JOS524381 JYO524289:JYO524381 KIK524289:KIK524381 KSG524289:KSG524381 LCC524289:LCC524381 LLY524289:LLY524381 LVU524289:LVU524381 MFQ524289:MFQ524381 MPM524289:MPM524381 MZI524289:MZI524381 NJE524289:NJE524381 NTA524289:NTA524381 OCW524289:OCW524381 OMS524289:OMS524381 OWO524289:OWO524381 PGK524289:PGK524381 PQG524289:PQG524381 QAC524289:QAC524381 QJY524289:QJY524381 QTU524289:QTU524381 RDQ524289:RDQ524381 RNM524289:RNM524381 RXI524289:RXI524381 SHE524289:SHE524381 SRA524289:SRA524381 TAW524289:TAW524381 TKS524289:TKS524381 TUO524289:TUO524381 UEK524289:UEK524381 UOG524289:UOG524381 UYC524289:UYC524381 VHY524289:VHY524381 VRU524289:VRU524381 WBQ524289:WBQ524381 WLM524289:WLM524381 WVI524289:WVI524381 A589825:A589917 IW589825:IW589917 SS589825:SS589917 ACO589825:ACO589917 AMK589825:AMK589917 AWG589825:AWG589917 BGC589825:BGC589917 BPY589825:BPY589917 BZU589825:BZU589917 CJQ589825:CJQ589917 CTM589825:CTM589917 DDI589825:DDI589917 DNE589825:DNE589917 DXA589825:DXA589917 EGW589825:EGW589917 EQS589825:EQS589917 FAO589825:FAO589917 FKK589825:FKK589917 FUG589825:FUG589917 GEC589825:GEC589917 GNY589825:GNY589917 GXU589825:GXU589917 HHQ589825:HHQ589917 HRM589825:HRM589917 IBI589825:IBI589917 ILE589825:ILE589917 IVA589825:IVA589917 JEW589825:JEW589917 JOS589825:JOS589917 JYO589825:JYO589917 KIK589825:KIK589917 KSG589825:KSG589917 LCC589825:LCC589917 LLY589825:LLY589917 LVU589825:LVU589917 MFQ589825:MFQ589917 MPM589825:MPM589917 MZI589825:MZI589917 NJE589825:NJE589917 NTA589825:NTA589917 OCW589825:OCW589917 OMS589825:OMS589917 OWO589825:OWO589917 PGK589825:PGK589917 PQG589825:PQG589917 QAC589825:QAC589917 QJY589825:QJY589917 QTU589825:QTU589917 RDQ589825:RDQ589917 RNM589825:RNM589917 RXI589825:RXI589917 SHE589825:SHE589917 SRA589825:SRA589917 TAW589825:TAW589917 TKS589825:TKS589917 TUO589825:TUO589917 UEK589825:UEK589917 UOG589825:UOG589917 UYC589825:UYC589917 VHY589825:VHY589917 VRU589825:VRU589917 WBQ589825:WBQ589917 WLM589825:WLM589917 WVI589825:WVI589917 A655361:A655453 IW655361:IW655453 SS655361:SS655453 ACO655361:ACO655453 AMK655361:AMK655453 AWG655361:AWG655453 BGC655361:BGC655453 BPY655361:BPY655453 BZU655361:BZU655453 CJQ655361:CJQ655453 CTM655361:CTM655453 DDI655361:DDI655453 DNE655361:DNE655453 DXA655361:DXA655453 EGW655361:EGW655453 EQS655361:EQS655453 FAO655361:FAO655453 FKK655361:FKK655453 FUG655361:FUG655453 GEC655361:GEC655453 GNY655361:GNY655453 GXU655361:GXU655453 HHQ655361:HHQ655453 HRM655361:HRM655453 IBI655361:IBI655453 ILE655361:ILE655453 IVA655361:IVA655453 JEW655361:JEW655453 JOS655361:JOS655453 JYO655361:JYO655453 KIK655361:KIK655453 KSG655361:KSG655453 LCC655361:LCC655453 LLY655361:LLY655453 LVU655361:LVU655453 MFQ655361:MFQ655453 MPM655361:MPM655453 MZI655361:MZI655453 NJE655361:NJE655453 NTA655361:NTA655453 OCW655361:OCW655453 OMS655361:OMS655453 OWO655361:OWO655453 PGK655361:PGK655453 PQG655361:PQG655453 QAC655361:QAC655453 QJY655361:QJY655453 QTU655361:QTU655453 RDQ655361:RDQ655453 RNM655361:RNM655453 RXI655361:RXI655453 SHE655361:SHE655453 SRA655361:SRA655453 TAW655361:TAW655453 TKS655361:TKS655453 TUO655361:TUO655453 UEK655361:UEK655453 UOG655361:UOG655453 UYC655361:UYC655453 VHY655361:VHY655453 VRU655361:VRU655453 WBQ655361:WBQ655453 WLM655361:WLM655453 WVI655361:WVI655453 A720897:A720989 IW720897:IW720989 SS720897:SS720989 ACO720897:ACO720989 AMK720897:AMK720989 AWG720897:AWG720989 BGC720897:BGC720989 BPY720897:BPY720989 BZU720897:BZU720989 CJQ720897:CJQ720989 CTM720897:CTM720989 DDI720897:DDI720989 DNE720897:DNE720989 DXA720897:DXA720989 EGW720897:EGW720989 EQS720897:EQS720989 FAO720897:FAO720989 FKK720897:FKK720989 FUG720897:FUG720989 GEC720897:GEC720989 GNY720897:GNY720989 GXU720897:GXU720989 HHQ720897:HHQ720989 HRM720897:HRM720989 IBI720897:IBI720989 ILE720897:ILE720989 IVA720897:IVA720989 JEW720897:JEW720989 JOS720897:JOS720989 JYO720897:JYO720989 KIK720897:KIK720989 KSG720897:KSG720989 LCC720897:LCC720989 LLY720897:LLY720989 LVU720897:LVU720989 MFQ720897:MFQ720989 MPM720897:MPM720989 MZI720897:MZI720989 NJE720897:NJE720989 NTA720897:NTA720989 OCW720897:OCW720989 OMS720897:OMS720989 OWO720897:OWO720989 PGK720897:PGK720989 PQG720897:PQG720989 QAC720897:QAC720989 QJY720897:QJY720989 QTU720897:QTU720989 RDQ720897:RDQ720989 RNM720897:RNM720989 RXI720897:RXI720989 SHE720897:SHE720989 SRA720897:SRA720989 TAW720897:TAW720989 TKS720897:TKS720989 TUO720897:TUO720989 UEK720897:UEK720989 UOG720897:UOG720989 UYC720897:UYC720989 VHY720897:VHY720989 VRU720897:VRU720989 WBQ720897:WBQ720989 WLM720897:WLM720989 WVI720897:WVI720989 A786433:A786525 IW786433:IW786525 SS786433:SS786525 ACO786433:ACO786525 AMK786433:AMK786525 AWG786433:AWG786525 BGC786433:BGC786525 BPY786433:BPY786525 BZU786433:BZU786525 CJQ786433:CJQ786525 CTM786433:CTM786525 DDI786433:DDI786525 DNE786433:DNE786525 DXA786433:DXA786525 EGW786433:EGW786525 EQS786433:EQS786525 FAO786433:FAO786525 FKK786433:FKK786525 FUG786433:FUG786525 GEC786433:GEC786525 GNY786433:GNY786525 GXU786433:GXU786525 HHQ786433:HHQ786525 HRM786433:HRM786525 IBI786433:IBI786525 ILE786433:ILE786525 IVA786433:IVA786525 JEW786433:JEW786525 JOS786433:JOS786525 JYO786433:JYO786525 KIK786433:KIK786525 KSG786433:KSG786525 LCC786433:LCC786525 LLY786433:LLY786525 LVU786433:LVU786525 MFQ786433:MFQ786525 MPM786433:MPM786525 MZI786433:MZI786525 NJE786433:NJE786525 NTA786433:NTA786525 OCW786433:OCW786525 OMS786433:OMS786525 OWO786433:OWO786525 PGK786433:PGK786525 PQG786433:PQG786525 QAC786433:QAC786525 QJY786433:QJY786525 QTU786433:QTU786525 RDQ786433:RDQ786525 RNM786433:RNM786525 RXI786433:RXI786525 SHE786433:SHE786525 SRA786433:SRA786525 TAW786433:TAW786525 TKS786433:TKS786525 TUO786433:TUO786525 UEK786433:UEK786525 UOG786433:UOG786525 UYC786433:UYC786525 VHY786433:VHY786525 VRU786433:VRU786525 WBQ786433:WBQ786525 WLM786433:WLM786525 WVI786433:WVI786525 A851969:A852061 IW851969:IW852061 SS851969:SS852061 ACO851969:ACO852061 AMK851969:AMK852061 AWG851969:AWG852061 BGC851969:BGC852061 BPY851969:BPY852061 BZU851969:BZU852061 CJQ851969:CJQ852061 CTM851969:CTM852061 DDI851969:DDI852061 DNE851969:DNE852061 DXA851969:DXA852061 EGW851969:EGW852061 EQS851969:EQS852061 FAO851969:FAO852061 FKK851969:FKK852061 FUG851969:FUG852061 GEC851969:GEC852061 GNY851969:GNY852061 GXU851969:GXU852061 HHQ851969:HHQ852061 HRM851969:HRM852061 IBI851969:IBI852061 ILE851969:ILE852061 IVA851969:IVA852061 JEW851969:JEW852061 JOS851969:JOS852061 JYO851969:JYO852061 KIK851969:KIK852061 KSG851969:KSG852061 LCC851969:LCC852061 LLY851969:LLY852061 LVU851969:LVU852061 MFQ851969:MFQ852061 MPM851969:MPM852061 MZI851969:MZI852061 NJE851969:NJE852061 NTA851969:NTA852061 OCW851969:OCW852061 OMS851969:OMS852061 OWO851969:OWO852061 PGK851969:PGK852061 PQG851969:PQG852061 QAC851969:QAC852061 QJY851969:QJY852061 QTU851969:QTU852061 RDQ851969:RDQ852061 RNM851969:RNM852061 RXI851969:RXI852061 SHE851969:SHE852061 SRA851969:SRA852061 TAW851969:TAW852061 TKS851969:TKS852061 TUO851969:TUO852061 UEK851969:UEK852061 UOG851969:UOG852061 UYC851969:UYC852061 VHY851969:VHY852061 VRU851969:VRU852061 WBQ851969:WBQ852061 WLM851969:WLM852061 WVI851969:WVI852061 A917505:A917597 IW917505:IW917597 SS917505:SS917597 ACO917505:ACO917597 AMK917505:AMK917597 AWG917505:AWG917597 BGC917505:BGC917597 BPY917505:BPY917597 BZU917505:BZU917597 CJQ917505:CJQ917597 CTM917505:CTM917597 DDI917505:DDI917597 DNE917505:DNE917597 DXA917505:DXA917597 EGW917505:EGW917597 EQS917505:EQS917597 FAO917505:FAO917597 FKK917505:FKK917597 FUG917505:FUG917597 GEC917505:GEC917597 GNY917505:GNY917597 GXU917505:GXU917597 HHQ917505:HHQ917597 HRM917505:HRM917597 IBI917505:IBI917597 ILE917505:ILE917597 IVA917505:IVA917597 JEW917505:JEW917597 JOS917505:JOS917597 JYO917505:JYO917597 KIK917505:KIK917597 KSG917505:KSG917597 LCC917505:LCC917597 LLY917505:LLY917597 LVU917505:LVU917597 MFQ917505:MFQ917597 MPM917505:MPM917597 MZI917505:MZI917597 NJE917505:NJE917597 NTA917505:NTA917597 OCW917505:OCW917597 OMS917505:OMS917597 OWO917505:OWO917597 PGK917505:PGK917597 PQG917505:PQG917597 QAC917505:QAC917597 QJY917505:QJY917597 QTU917505:QTU917597 RDQ917505:RDQ917597 RNM917505:RNM917597 RXI917505:RXI917597 SHE917505:SHE917597 SRA917505:SRA917597 TAW917505:TAW917597 TKS917505:TKS917597 TUO917505:TUO917597 UEK917505:UEK917597 UOG917505:UOG917597 UYC917505:UYC917597 VHY917505:VHY917597 VRU917505:VRU917597 WBQ917505:WBQ917597 WLM917505:WLM917597 WVI917505:WVI917597 A983041:A983133 IW983041:IW983133 SS983041:SS983133 ACO983041:ACO983133 AMK983041:AMK983133 AWG983041:AWG983133 BGC983041:BGC983133 BPY983041:BPY983133 BZU983041:BZU983133 CJQ983041:CJQ983133 CTM983041:CTM983133 DDI983041:DDI983133 DNE983041:DNE983133 DXA983041:DXA983133 EGW983041:EGW983133 EQS983041:EQS983133 FAO983041:FAO983133 FKK983041:FKK983133 FUG983041:FUG983133 GEC983041:GEC983133 GNY983041:GNY983133 GXU983041:GXU983133 HHQ983041:HHQ983133 HRM983041:HRM983133 IBI983041:IBI983133 ILE983041:ILE983133 IVA983041:IVA983133 JEW983041:JEW983133 JOS983041:JOS983133 JYO983041:JYO983133 KIK983041:KIK983133 KSG983041:KSG983133 LCC983041:LCC983133 LLY983041:LLY983133 LVU983041:LVU983133 MFQ983041:MFQ983133 MPM983041:MPM983133 MZI983041:MZI983133 NJE983041:NJE983133 NTA983041:NTA983133 OCW983041:OCW983133 OMS983041:OMS983133 OWO983041:OWO983133 PGK983041:PGK983133 PQG983041:PQG983133 QAC983041:QAC983133 QJY983041:QJY983133 QTU983041:QTU983133 RDQ983041:RDQ983133 RNM983041:RNM983133 RXI983041:RXI983133 SHE983041:SHE983133 SRA983041:SRA983133 TAW983041:TAW983133 TKS983041:TKS983133 TUO983041:TUO983133 UEK983041:UEK983133 UOG983041:UOG983133 UYC983041:UYC983133 VHY983041:VHY983133 VRU983041:VRU983133 WBQ983041:WBQ983133 WLM983041:WLM983133 WVI983041:WVI983133 A95:A176 IW95:IW176 SS95:SS176 ACO95:ACO176 AMK95:AMK176 AWG95:AWG176 BGC95:BGC176 BPY95:BPY176 BZU95:BZU176 CJQ95:CJQ176 CTM95:CTM176 DDI95:DDI176 DNE95:DNE176 DXA95:DXA176 EGW95:EGW176 EQS95:EQS176 FAO95:FAO176 FKK95:FKK176 FUG95:FUG176 GEC95:GEC176 GNY95:GNY176 GXU95:GXU176 HHQ95:HHQ176 HRM95:HRM176 IBI95:IBI176 ILE95:ILE176 IVA95:IVA176 JEW95:JEW176 JOS95:JOS176 JYO95:JYO176 KIK95:KIK176 KSG95:KSG176 LCC95:LCC176 LLY95:LLY176 LVU95:LVU176 MFQ95:MFQ176 MPM95:MPM176 MZI95:MZI176 NJE95:NJE176 NTA95:NTA176 OCW95:OCW176 OMS95:OMS176 OWO95:OWO176 PGK95:PGK176 PQG95:PQG176 QAC95:QAC176 QJY95:QJY176 QTU95:QTU176 RDQ95:RDQ176 RNM95:RNM176 RXI95:RXI176 SHE95:SHE176 SRA95:SRA176 TAW95:TAW176 TKS95:TKS176 TUO95:TUO176 UEK95:UEK176 UOG95:UOG176 UYC95:UYC176 VHY95:VHY176 VRU95:VRU176 WBQ95:WBQ176 WLM95:WLM176 WVI95:WVI176 A65631:A65712 IW65631:IW65712 SS65631:SS65712 ACO65631:ACO65712 AMK65631:AMK65712 AWG65631:AWG65712 BGC65631:BGC65712 BPY65631:BPY65712 BZU65631:BZU65712 CJQ65631:CJQ65712 CTM65631:CTM65712 DDI65631:DDI65712 DNE65631:DNE65712 DXA65631:DXA65712 EGW65631:EGW65712 EQS65631:EQS65712 FAO65631:FAO65712 FKK65631:FKK65712 FUG65631:FUG65712 GEC65631:GEC65712 GNY65631:GNY65712 GXU65631:GXU65712 HHQ65631:HHQ65712 HRM65631:HRM65712 IBI65631:IBI65712 ILE65631:ILE65712 IVA65631:IVA65712 JEW65631:JEW65712 JOS65631:JOS65712 JYO65631:JYO65712 KIK65631:KIK65712 KSG65631:KSG65712 LCC65631:LCC65712 LLY65631:LLY65712 LVU65631:LVU65712 MFQ65631:MFQ65712 MPM65631:MPM65712 MZI65631:MZI65712 NJE65631:NJE65712 NTA65631:NTA65712 OCW65631:OCW65712 OMS65631:OMS65712 OWO65631:OWO65712 PGK65631:PGK65712 PQG65631:PQG65712 QAC65631:QAC65712 QJY65631:QJY65712 QTU65631:QTU65712 RDQ65631:RDQ65712 RNM65631:RNM65712 RXI65631:RXI65712 SHE65631:SHE65712 SRA65631:SRA65712 TAW65631:TAW65712 TKS65631:TKS65712 TUO65631:TUO65712 UEK65631:UEK65712 UOG65631:UOG65712 UYC65631:UYC65712 VHY65631:VHY65712 VRU65631:VRU65712 WBQ65631:WBQ65712 WLM65631:WLM65712 WVI65631:WVI65712 A131167:A131248 IW131167:IW131248 SS131167:SS131248 ACO131167:ACO131248 AMK131167:AMK131248 AWG131167:AWG131248 BGC131167:BGC131248 BPY131167:BPY131248 BZU131167:BZU131248 CJQ131167:CJQ131248 CTM131167:CTM131248 DDI131167:DDI131248 DNE131167:DNE131248 DXA131167:DXA131248 EGW131167:EGW131248 EQS131167:EQS131248 FAO131167:FAO131248 FKK131167:FKK131248 FUG131167:FUG131248 GEC131167:GEC131248 GNY131167:GNY131248 GXU131167:GXU131248 HHQ131167:HHQ131248 HRM131167:HRM131248 IBI131167:IBI131248 ILE131167:ILE131248 IVA131167:IVA131248 JEW131167:JEW131248 JOS131167:JOS131248 JYO131167:JYO131248 KIK131167:KIK131248 KSG131167:KSG131248 LCC131167:LCC131248 LLY131167:LLY131248 LVU131167:LVU131248 MFQ131167:MFQ131248 MPM131167:MPM131248 MZI131167:MZI131248 NJE131167:NJE131248 NTA131167:NTA131248 OCW131167:OCW131248 OMS131167:OMS131248 OWO131167:OWO131248 PGK131167:PGK131248 PQG131167:PQG131248 QAC131167:QAC131248 QJY131167:QJY131248 QTU131167:QTU131248 RDQ131167:RDQ131248 RNM131167:RNM131248 RXI131167:RXI131248 SHE131167:SHE131248 SRA131167:SRA131248 TAW131167:TAW131248 TKS131167:TKS131248 TUO131167:TUO131248 UEK131167:UEK131248 UOG131167:UOG131248 UYC131167:UYC131248 VHY131167:VHY131248 VRU131167:VRU131248 WBQ131167:WBQ131248 WLM131167:WLM131248 WVI131167:WVI131248 A196703:A196784 IW196703:IW196784 SS196703:SS196784 ACO196703:ACO196784 AMK196703:AMK196784 AWG196703:AWG196784 BGC196703:BGC196784 BPY196703:BPY196784 BZU196703:BZU196784 CJQ196703:CJQ196784 CTM196703:CTM196784 DDI196703:DDI196784 DNE196703:DNE196784 DXA196703:DXA196784 EGW196703:EGW196784 EQS196703:EQS196784 FAO196703:FAO196784 FKK196703:FKK196784 FUG196703:FUG196784 GEC196703:GEC196784 GNY196703:GNY196784 GXU196703:GXU196784 HHQ196703:HHQ196784 HRM196703:HRM196784 IBI196703:IBI196784 ILE196703:ILE196784 IVA196703:IVA196784 JEW196703:JEW196784 JOS196703:JOS196784 JYO196703:JYO196784 KIK196703:KIK196784 KSG196703:KSG196784 LCC196703:LCC196784 LLY196703:LLY196784 LVU196703:LVU196784 MFQ196703:MFQ196784 MPM196703:MPM196784 MZI196703:MZI196784 NJE196703:NJE196784 NTA196703:NTA196784 OCW196703:OCW196784 OMS196703:OMS196784 OWO196703:OWO196784 PGK196703:PGK196784 PQG196703:PQG196784 QAC196703:QAC196784 QJY196703:QJY196784 QTU196703:QTU196784 RDQ196703:RDQ196784 RNM196703:RNM196784 RXI196703:RXI196784 SHE196703:SHE196784 SRA196703:SRA196784 TAW196703:TAW196784 TKS196703:TKS196784 TUO196703:TUO196784 UEK196703:UEK196784 UOG196703:UOG196784 UYC196703:UYC196784 VHY196703:VHY196784 VRU196703:VRU196784 WBQ196703:WBQ196784 WLM196703:WLM196784 WVI196703:WVI196784 A262239:A262320 IW262239:IW262320 SS262239:SS262320 ACO262239:ACO262320 AMK262239:AMK262320 AWG262239:AWG262320 BGC262239:BGC262320 BPY262239:BPY262320 BZU262239:BZU262320 CJQ262239:CJQ262320 CTM262239:CTM262320 DDI262239:DDI262320 DNE262239:DNE262320 DXA262239:DXA262320 EGW262239:EGW262320 EQS262239:EQS262320 FAO262239:FAO262320 FKK262239:FKK262320 FUG262239:FUG262320 GEC262239:GEC262320 GNY262239:GNY262320 GXU262239:GXU262320 HHQ262239:HHQ262320 HRM262239:HRM262320 IBI262239:IBI262320 ILE262239:ILE262320 IVA262239:IVA262320 JEW262239:JEW262320 JOS262239:JOS262320 JYO262239:JYO262320 KIK262239:KIK262320 KSG262239:KSG262320 LCC262239:LCC262320 LLY262239:LLY262320 LVU262239:LVU262320 MFQ262239:MFQ262320 MPM262239:MPM262320 MZI262239:MZI262320 NJE262239:NJE262320 NTA262239:NTA262320 OCW262239:OCW262320 OMS262239:OMS262320 OWO262239:OWO262320 PGK262239:PGK262320 PQG262239:PQG262320 QAC262239:QAC262320 QJY262239:QJY262320 QTU262239:QTU262320 RDQ262239:RDQ262320 RNM262239:RNM262320 RXI262239:RXI262320 SHE262239:SHE262320 SRA262239:SRA262320 TAW262239:TAW262320 TKS262239:TKS262320 TUO262239:TUO262320 UEK262239:UEK262320 UOG262239:UOG262320 UYC262239:UYC262320 VHY262239:VHY262320 VRU262239:VRU262320 WBQ262239:WBQ262320 WLM262239:WLM262320 WVI262239:WVI262320 A327775:A327856 IW327775:IW327856 SS327775:SS327856 ACO327775:ACO327856 AMK327775:AMK327856 AWG327775:AWG327856 BGC327775:BGC327856 BPY327775:BPY327856 BZU327775:BZU327856 CJQ327775:CJQ327856 CTM327775:CTM327856 DDI327775:DDI327856 DNE327775:DNE327856 DXA327775:DXA327856 EGW327775:EGW327856 EQS327775:EQS327856 FAO327775:FAO327856 FKK327775:FKK327856 FUG327775:FUG327856 GEC327775:GEC327856 GNY327775:GNY327856 GXU327775:GXU327856 HHQ327775:HHQ327856 HRM327775:HRM327856 IBI327775:IBI327856 ILE327775:ILE327856 IVA327775:IVA327856 JEW327775:JEW327856 JOS327775:JOS327856 JYO327775:JYO327856 KIK327775:KIK327856 KSG327775:KSG327856 LCC327775:LCC327856 LLY327775:LLY327856 LVU327775:LVU327856 MFQ327775:MFQ327856 MPM327775:MPM327856 MZI327775:MZI327856 NJE327775:NJE327856 NTA327775:NTA327856 OCW327775:OCW327856 OMS327775:OMS327856 OWO327775:OWO327856 PGK327775:PGK327856 PQG327775:PQG327856 QAC327775:QAC327856 QJY327775:QJY327856 QTU327775:QTU327856 RDQ327775:RDQ327856 RNM327775:RNM327856 RXI327775:RXI327856 SHE327775:SHE327856 SRA327775:SRA327856 TAW327775:TAW327856 TKS327775:TKS327856 TUO327775:TUO327856 UEK327775:UEK327856 UOG327775:UOG327856 UYC327775:UYC327856 VHY327775:VHY327856 VRU327775:VRU327856 WBQ327775:WBQ327856 WLM327775:WLM327856 WVI327775:WVI327856 A393311:A393392 IW393311:IW393392 SS393311:SS393392 ACO393311:ACO393392 AMK393311:AMK393392 AWG393311:AWG393392 BGC393311:BGC393392 BPY393311:BPY393392 BZU393311:BZU393392 CJQ393311:CJQ393392 CTM393311:CTM393392 DDI393311:DDI393392 DNE393311:DNE393392 DXA393311:DXA393392 EGW393311:EGW393392 EQS393311:EQS393392 FAO393311:FAO393392 FKK393311:FKK393392 FUG393311:FUG393392 GEC393311:GEC393392 GNY393311:GNY393392 GXU393311:GXU393392 HHQ393311:HHQ393392 HRM393311:HRM393392 IBI393311:IBI393392 ILE393311:ILE393392 IVA393311:IVA393392 JEW393311:JEW393392 JOS393311:JOS393392 JYO393311:JYO393392 KIK393311:KIK393392 KSG393311:KSG393392 LCC393311:LCC393392 LLY393311:LLY393392 LVU393311:LVU393392 MFQ393311:MFQ393392 MPM393311:MPM393392 MZI393311:MZI393392 NJE393311:NJE393392 NTA393311:NTA393392 OCW393311:OCW393392 OMS393311:OMS393392 OWO393311:OWO393392 PGK393311:PGK393392 PQG393311:PQG393392 QAC393311:QAC393392 QJY393311:QJY393392 QTU393311:QTU393392 RDQ393311:RDQ393392 RNM393311:RNM393392 RXI393311:RXI393392 SHE393311:SHE393392 SRA393311:SRA393392 TAW393311:TAW393392 TKS393311:TKS393392 TUO393311:TUO393392 UEK393311:UEK393392 UOG393311:UOG393392 UYC393311:UYC393392 VHY393311:VHY393392 VRU393311:VRU393392 WBQ393311:WBQ393392 WLM393311:WLM393392 WVI393311:WVI393392 A458847:A458928 IW458847:IW458928 SS458847:SS458928 ACO458847:ACO458928 AMK458847:AMK458928 AWG458847:AWG458928 BGC458847:BGC458928 BPY458847:BPY458928 BZU458847:BZU458928 CJQ458847:CJQ458928 CTM458847:CTM458928 DDI458847:DDI458928 DNE458847:DNE458928 DXA458847:DXA458928 EGW458847:EGW458928 EQS458847:EQS458928 FAO458847:FAO458928 FKK458847:FKK458928 FUG458847:FUG458928 GEC458847:GEC458928 GNY458847:GNY458928 GXU458847:GXU458928 HHQ458847:HHQ458928 HRM458847:HRM458928 IBI458847:IBI458928 ILE458847:ILE458928 IVA458847:IVA458928 JEW458847:JEW458928 JOS458847:JOS458928 JYO458847:JYO458928 KIK458847:KIK458928 KSG458847:KSG458928 LCC458847:LCC458928 LLY458847:LLY458928 LVU458847:LVU458928 MFQ458847:MFQ458928 MPM458847:MPM458928 MZI458847:MZI458928 NJE458847:NJE458928 NTA458847:NTA458928 OCW458847:OCW458928 OMS458847:OMS458928 OWO458847:OWO458928 PGK458847:PGK458928 PQG458847:PQG458928 QAC458847:QAC458928 QJY458847:QJY458928 QTU458847:QTU458928 RDQ458847:RDQ458928 RNM458847:RNM458928 RXI458847:RXI458928 SHE458847:SHE458928 SRA458847:SRA458928 TAW458847:TAW458928 TKS458847:TKS458928 TUO458847:TUO458928 UEK458847:UEK458928 UOG458847:UOG458928 UYC458847:UYC458928 VHY458847:VHY458928 VRU458847:VRU458928 WBQ458847:WBQ458928 WLM458847:WLM458928 WVI458847:WVI458928 A524383:A524464 IW524383:IW524464 SS524383:SS524464 ACO524383:ACO524464 AMK524383:AMK524464 AWG524383:AWG524464 BGC524383:BGC524464 BPY524383:BPY524464 BZU524383:BZU524464 CJQ524383:CJQ524464 CTM524383:CTM524464 DDI524383:DDI524464 DNE524383:DNE524464 DXA524383:DXA524464 EGW524383:EGW524464 EQS524383:EQS524464 FAO524383:FAO524464 FKK524383:FKK524464 FUG524383:FUG524464 GEC524383:GEC524464 GNY524383:GNY524464 GXU524383:GXU524464 HHQ524383:HHQ524464 HRM524383:HRM524464 IBI524383:IBI524464 ILE524383:ILE524464 IVA524383:IVA524464 JEW524383:JEW524464 JOS524383:JOS524464 JYO524383:JYO524464 KIK524383:KIK524464 KSG524383:KSG524464 LCC524383:LCC524464 LLY524383:LLY524464 LVU524383:LVU524464 MFQ524383:MFQ524464 MPM524383:MPM524464 MZI524383:MZI524464 NJE524383:NJE524464 NTA524383:NTA524464 OCW524383:OCW524464 OMS524383:OMS524464 OWO524383:OWO524464 PGK524383:PGK524464 PQG524383:PQG524464 QAC524383:QAC524464 QJY524383:QJY524464 QTU524383:QTU524464 RDQ524383:RDQ524464 RNM524383:RNM524464 RXI524383:RXI524464 SHE524383:SHE524464 SRA524383:SRA524464 TAW524383:TAW524464 TKS524383:TKS524464 TUO524383:TUO524464 UEK524383:UEK524464 UOG524383:UOG524464 UYC524383:UYC524464 VHY524383:VHY524464 VRU524383:VRU524464 WBQ524383:WBQ524464 WLM524383:WLM524464 WVI524383:WVI524464 A589919:A590000 IW589919:IW590000 SS589919:SS590000 ACO589919:ACO590000 AMK589919:AMK590000 AWG589919:AWG590000 BGC589919:BGC590000 BPY589919:BPY590000 BZU589919:BZU590000 CJQ589919:CJQ590000 CTM589919:CTM590000 DDI589919:DDI590000 DNE589919:DNE590000 DXA589919:DXA590000 EGW589919:EGW590000 EQS589919:EQS590000 FAO589919:FAO590000 FKK589919:FKK590000 FUG589919:FUG590000 GEC589919:GEC590000 GNY589919:GNY590000 GXU589919:GXU590000 HHQ589919:HHQ590000 HRM589919:HRM590000 IBI589919:IBI590000 ILE589919:ILE590000 IVA589919:IVA590000 JEW589919:JEW590000 JOS589919:JOS590000 JYO589919:JYO590000 KIK589919:KIK590000 KSG589919:KSG590000 LCC589919:LCC590000 LLY589919:LLY590000 LVU589919:LVU590000 MFQ589919:MFQ590000 MPM589919:MPM590000 MZI589919:MZI590000 NJE589919:NJE590000 NTA589919:NTA590000 OCW589919:OCW590000 OMS589919:OMS590000 OWO589919:OWO590000 PGK589919:PGK590000 PQG589919:PQG590000 QAC589919:QAC590000 QJY589919:QJY590000 QTU589919:QTU590000 RDQ589919:RDQ590000 RNM589919:RNM590000 RXI589919:RXI590000 SHE589919:SHE590000 SRA589919:SRA590000 TAW589919:TAW590000 TKS589919:TKS590000 TUO589919:TUO590000 UEK589919:UEK590000 UOG589919:UOG590000 UYC589919:UYC590000 VHY589919:VHY590000 VRU589919:VRU590000 WBQ589919:WBQ590000 WLM589919:WLM590000 WVI589919:WVI590000 A655455:A655536 IW655455:IW655536 SS655455:SS655536 ACO655455:ACO655536 AMK655455:AMK655536 AWG655455:AWG655536 BGC655455:BGC655536 BPY655455:BPY655536 BZU655455:BZU655536 CJQ655455:CJQ655536 CTM655455:CTM655536 DDI655455:DDI655536 DNE655455:DNE655536 DXA655455:DXA655536 EGW655455:EGW655536 EQS655455:EQS655536 FAO655455:FAO655536 FKK655455:FKK655536 FUG655455:FUG655536 GEC655455:GEC655536 GNY655455:GNY655536 GXU655455:GXU655536 HHQ655455:HHQ655536 HRM655455:HRM655536 IBI655455:IBI655536 ILE655455:ILE655536 IVA655455:IVA655536 JEW655455:JEW655536 JOS655455:JOS655536 JYO655455:JYO655536 KIK655455:KIK655536 KSG655455:KSG655536 LCC655455:LCC655536 LLY655455:LLY655536 LVU655455:LVU655536 MFQ655455:MFQ655536 MPM655455:MPM655536 MZI655455:MZI655536 NJE655455:NJE655536 NTA655455:NTA655536 OCW655455:OCW655536 OMS655455:OMS655536 OWO655455:OWO655536 PGK655455:PGK655536 PQG655455:PQG655536 QAC655455:QAC655536 QJY655455:QJY655536 QTU655455:QTU655536 RDQ655455:RDQ655536 RNM655455:RNM655536 RXI655455:RXI655536 SHE655455:SHE655536 SRA655455:SRA655536 TAW655455:TAW655536 TKS655455:TKS655536 TUO655455:TUO655536 UEK655455:UEK655536 UOG655455:UOG655536 UYC655455:UYC655536 VHY655455:VHY655536 VRU655455:VRU655536 WBQ655455:WBQ655536 WLM655455:WLM655536 WVI655455:WVI655536 A720991:A721072 IW720991:IW721072 SS720991:SS721072 ACO720991:ACO721072 AMK720991:AMK721072 AWG720991:AWG721072 BGC720991:BGC721072 BPY720991:BPY721072 BZU720991:BZU721072 CJQ720991:CJQ721072 CTM720991:CTM721072 DDI720991:DDI721072 DNE720991:DNE721072 DXA720991:DXA721072 EGW720991:EGW721072 EQS720991:EQS721072 FAO720991:FAO721072 FKK720991:FKK721072 FUG720991:FUG721072 GEC720991:GEC721072 GNY720991:GNY721072 GXU720991:GXU721072 HHQ720991:HHQ721072 HRM720991:HRM721072 IBI720991:IBI721072 ILE720991:ILE721072 IVA720991:IVA721072 JEW720991:JEW721072 JOS720991:JOS721072 JYO720991:JYO721072 KIK720991:KIK721072 KSG720991:KSG721072 LCC720991:LCC721072 LLY720991:LLY721072 LVU720991:LVU721072 MFQ720991:MFQ721072 MPM720991:MPM721072 MZI720991:MZI721072 NJE720991:NJE721072 NTA720991:NTA721072 OCW720991:OCW721072 OMS720991:OMS721072 OWO720991:OWO721072 PGK720991:PGK721072 PQG720991:PQG721072 QAC720991:QAC721072 QJY720991:QJY721072 QTU720991:QTU721072 RDQ720991:RDQ721072 RNM720991:RNM721072 RXI720991:RXI721072 SHE720991:SHE721072 SRA720991:SRA721072 TAW720991:TAW721072 TKS720991:TKS721072 TUO720991:TUO721072 UEK720991:UEK721072 UOG720991:UOG721072 UYC720991:UYC721072 VHY720991:VHY721072 VRU720991:VRU721072 WBQ720991:WBQ721072 WLM720991:WLM721072 WVI720991:WVI721072 A786527:A786608 IW786527:IW786608 SS786527:SS786608 ACO786527:ACO786608 AMK786527:AMK786608 AWG786527:AWG786608 BGC786527:BGC786608 BPY786527:BPY786608 BZU786527:BZU786608 CJQ786527:CJQ786608 CTM786527:CTM786608 DDI786527:DDI786608 DNE786527:DNE786608 DXA786527:DXA786608 EGW786527:EGW786608 EQS786527:EQS786608 FAO786527:FAO786608 FKK786527:FKK786608 FUG786527:FUG786608 GEC786527:GEC786608 GNY786527:GNY786608 GXU786527:GXU786608 HHQ786527:HHQ786608 HRM786527:HRM786608 IBI786527:IBI786608 ILE786527:ILE786608 IVA786527:IVA786608 JEW786527:JEW786608 JOS786527:JOS786608 JYO786527:JYO786608 KIK786527:KIK786608 KSG786527:KSG786608 LCC786527:LCC786608 LLY786527:LLY786608 LVU786527:LVU786608 MFQ786527:MFQ786608 MPM786527:MPM786608 MZI786527:MZI786608 NJE786527:NJE786608 NTA786527:NTA786608 OCW786527:OCW786608 OMS786527:OMS786608 OWO786527:OWO786608 PGK786527:PGK786608 PQG786527:PQG786608 QAC786527:QAC786608 QJY786527:QJY786608 QTU786527:QTU786608 RDQ786527:RDQ786608 RNM786527:RNM786608 RXI786527:RXI786608 SHE786527:SHE786608 SRA786527:SRA786608 TAW786527:TAW786608 TKS786527:TKS786608 TUO786527:TUO786608 UEK786527:UEK786608 UOG786527:UOG786608 UYC786527:UYC786608 VHY786527:VHY786608 VRU786527:VRU786608 WBQ786527:WBQ786608 WLM786527:WLM786608 WVI786527:WVI786608 A852063:A852144 IW852063:IW852144 SS852063:SS852144 ACO852063:ACO852144 AMK852063:AMK852144 AWG852063:AWG852144 BGC852063:BGC852144 BPY852063:BPY852144 BZU852063:BZU852144 CJQ852063:CJQ852144 CTM852063:CTM852144 DDI852063:DDI852144 DNE852063:DNE852144 DXA852063:DXA852144 EGW852063:EGW852144 EQS852063:EQS852144 FAO852063:FAO852144 FKK852063:FKK852144 FUG852063:FUG852144 GEC852063:GEC852144 GNY852063:GNY852144 GXU852063:GXU852144 HHQ852063:HHQ852144 HRM852063:HRM852144 IBI852063:IBI852144 ILE852063:ILE852144 IVA852063:IVA852144 JEW852063:JEW852144 JOS852063:JOS852144 JYO852063:JYO852144 KIK852063:KIK852144 KSG852063:KSG852144 LCC852063:LCC852144 LLY852063:LLY852144 LVU852063:LVU852144 MFQ852063:MFQ852144 MPM852063:MPM852144 MZI852063:MZI852144 NJE852063:NJE852144 NTA852063:NTA852144 OCW852063:OCW852144 OMS852063:OMS852144 OWO852063:OWO852144 PGK852063:PGK852144 PQG852063:PQG852144 QAC852063:QAC852144 QJY852063:QJY852144 QTU852063:QTU852144 RDQ852063:RDQ852144 RNM852063:RNM852144 RXI852063:RXI852144 SHE852063:SHE852144 SRA852063:SRA852144 TAW852063:TAW852144 TKS852063:TKS852144 TUO852063:TUO852144 UEK852063:UEK852144 UOG852063:UOG852144 UYC852063:UYC852144 VHY852063:VHY852144 VRU852063:VRU852144 WBQ852063:WBQ852144 WLM852063:WLM852144 WVI852063:WVI852144 A917599:A917680 IW917599:IW917680 SS917599:SS917680 ACO917599:ACO917680 AMK917599:AMK917680 AWG917599:AWG917680 BGC917599:BGC917680 BPY917599:BPY917680 BZU917599:BZU917680 CJQ917599:CJQ917680 CTM917599:CTM917680 DDI917599:DDI917680 DNE917599:DNE917680 DXA917599:DXA917680 EGW917599:EGW917680 EQS917599:EQS917680 FAO917599:FAO917680 FKK917599:FKK917680 FUG917599:FUG917680 GEC917599:GEC917680 GNY917599:GNY917680 GXU917599:GXU917680 HHQ917599:HHQ917680 HRM917599:HRM917680 IBI917599:IBI917680 ILE917599:ILE917680 IVA917599:IVA917680 JEW917599:JEW917680 JOS917599:JOS917680 JYO917599:JYO917680 KIK917599:KIK917680 KSG917599:KSG917680 LCC917599:LCC917680 LLY917599:LLY917680 LVU917599:LVU917680 MFQ917599:MFQ917680 MPM917599:MPM917680 MZI917599:MZI917680 NJE917599:NJE917680 NTA917599:NTA917680 OCW917599:OCW917680 OMS917599:OMS917680 OWO917599:OWO917680 PGK917599:PGK917680 PQG917599:PQG917680 QAC917599:QAC917680 QJY917599:QJY917680 QTU917599:QTU917680 RDQ917599:RDQ917680 RNM917599:RNM917680 RXI917599:RXI917680 SHE917599:SHE917680 SRA917599:SRA917680 TAW917599:TAW917680 TKS917599:TKS917680 TUO917599:TUO917680 UEK917599:UEK917680 UOG917599:UOG917680 UYC917599:UYC917680 VHY917599:VHY917680 VRU917599:VRU917680 WBQ917599:WBQ917680 WLM917599:WLM917680 WVI917599:WVI917680 A983135:A983216 IW983135:IW983216 SS983135:SS983216 ACO983135:ACO983216 AMK983135:AMK983216 AWG983135:AWG983216 BGC983135:BGC983216 BPY983135:BPY983216 BZU983135:BZU983216 CJQ983135:CJQ983216 CTM983135:CTM983216 DDI983135:DDI983216 DNE983135:DNE983216 DXA983135:DXA983216 EGW983135:EGW983216 EQS983135:EQS983216 FAO983135:FAO983216 FKK983135:FKK983216 FUG983135:FUG983216 GEC983135:GEC983216 GNY983135:GNY983216 GXU983135:GXU983216 HHQ983135:HHQ983216 HRM983135:HRM983216 IBI983135:IBI983216 ILE983135:ILE983216 IVA983135:IVA983216 JEW983135:JEW983216 JOS983135:JOS983216 JYO983135:JYO983216 KIK983135:KIK983216 KSG983135:KSG983216 LCC983135:LCC983216 LLY983135:LLY983216 LVU983135:LVU983216 MFQ983135:MFQ983216 MPM983135:MPM983216 MZI983135:MZI983216 NJE983135:NJE983216 NTA983135:NTA983216 OCW983135:OCW983216 OMS983135:OMS983216 OWO983135:OWO983216 PGK983135:PGK983216 PQG983135:PQG983216 QAC983135:QAC983216 QJY983135:QJY983216 QTU983135:QTU983216 RDQ983135:RDQ983216 RNM983135:RNM983216 RXI983135:RXI983216 SHE983135:SHE983216 SRA983135:SRA983216 TAW983135:TAW983216 TKS983135:TKS983216 TUO983135:TUO983216 UEK983135:UEK983216 UOG983135:UOG983216 UYC983135:UYC983216 VHY983135:VHY983216 VRU983135:VRU983216 WBQ983135:WBQ983216 WLM983135:WLM983216 WVI983135:WVI983216 A182:D65536 IW182:IZ65536 SS182:SV65536 ACO182:ACR65536 AMK182:AMN65536 AWG182:AWJ65536 BGC182:BGF65536 BPY182:BQB65536 BZU182:BZX65536 CJQ182:CJT65536 CTM182:CTP65536 DDI182:DDL65536 DNE182:DNH65536 DXA182:DXD65536 EGW182:EGZ65536 EQS182:EQV65536 FAO182:FAR65536 FKK182:FKN65536 FUG182:FUJ65536 GEC182:GEF65536 GNY182:GOB65536 GXU182:GXX65536 HHQ182:HHT65536 HRM182:HRP65536 IBI182:IBL65536 ILE182:ILH65536 IVA182:IVD65536 JEW182:JEZ65536 JOS182:JOV65536 JYO182:JYR65536 KIK182:KIN65536 KSG182:KSJ65536 LCC182:LCF65536 LLY182:LMB65536 LVU182:LVX65536 MFQ182:MFT65536 MPM182:MPP65536 MZI182:MZL65536 NJE182:NJH65536 NTA182:NTD65536 OCW182:OCZ65536 OMS182:OMV65536 OWO182:OWR65536 PGK182:PGN65536 PQG182:PQJ65536 QAC182:QAF65536 QJY182:QKB65536 QTU182:QTX65536 RDQ182:RDT65536 RNM182:RNP65536 RXI182:RXL65536 SHE182:SHH65536 SRA182:SRD65536 TAW182:TAZ65536 TKS182:TKV65536 TUO182:TUR65536 UEK182:UEN65536 UOG182:UOJ65536 UYC182:UYF65536 VHY182:VIB65536 VRU182:VRX65536 WBQ182:WBT65536 WLM182:WLP65536 WVI182:WVL65536 A65718:D131072 IW65718:IZ131072 SS65718:SV131072 ACO65718:ACR131072 AMK65718:AMN131072 AWG65718:AWJ131072 BGC65718:BGF131072 BPY65718:BQB131072 BZU65718:BZX131072 CJQ65718:CJT131072 CTM65718:CTP131072 DDI65718:DDL131072 DNE65718:DNH131072 DXA65718:DXD131072 EGW65718:EGZ131072 EQS65718:EQV131072 FAO65718:FAR131072 FKK65718:FKN131072 FUG65718:FUJ131072 GEC65718:GEF131072 GNY65718:GOB131072 GXU65718:GXX131072 HHQ65718:HHT131072 HRM65718:HRP131072 IBI65718:IBL131072 ILE65718:ILH131072 IVA65718:IVD131072 JEW65718:JEZ131072 JOS65718:JOV131072 JYO65718:JYR131072 KIK65718:KIN131072 KSG65718:KSJ131072 LCC65718:LCF131072 LLY65718:LMB131072 LVU65718:LVX131072 MFQ65718:MFT131072 MPM65718:MPP131072 MZI65718:MZL131072 NJE65718:NJH131072 NTA65718:NTD131072 OCW65718:OCZ131072 OMS65718:OMV131072 OWO65718:OWR131072 PGK65718:PGN131072 PQG65718:PQJ131072 QAC65718:QAF131072 QJY65718:QKB131072 QTU65718:QTX131072 RDQ65718:RDT131072 RNM65718:RNP131072 RXI65718:RXL131072 SHE65718:SHH131072 SRA65718:SRD131072 TAW65718:TAZ131072 TKS65718:TKV131072 TUO65718:TUR131072 UEK65718:UEN131072 UOG65718:UOJ131072 UYC65718:UYF131072 VHY65718:VIB131072 VRU65718:VRX131072 WBQ65718:WBT131072 WLM65718:WLP131072 WVI65718:WVL131072 A131254:D196608 IW131254:IZ196608 SS131254:SV196608 ACO131254:ACR196608 AMK131254:AMN196608 AWG131254:AWJ196608 BGC131254:BGF196608 BPY131254:BQB196608 BZU131254:BZX196608 CJQ131254:CJT196608 CTM131254:CTP196608 DDI131254:DDL196608 DNE131254:DNH196608 DXA131254:DXD196608 EGW131254:EGZ196608 EQS131254:EQV196608 FAO131254:FAR196608 FKK131254:FKN196608 FUG131254:FUJ196608 GEC131254:GEF196608 GNY131254:GOB196608 GXU131254:GXX196608 HHQ131254:HHT196608 HRM131254:HRP196608 IBI131254:IBL196608 ILE131254:ILH196608 IVA131254:IVD196608 JEW131254:JEZ196608 JOS131254:JOV196608 JYO131254:JYR196608 KIK131254:KIN196608 KSG131254:KSJ196608 LCC131254:LCF196608 LLY131254:LMB196608 LVU131254:LVX196608 MFQ131254:MFT196608 MPM131254:MPP196608 MZI131254:MZL196608 NJE131254:NJH196608 NTA131254:NTD196608 OCW131254:OCZ196608 OMS131254:OMV196608 OWO131254:OWR196608 PGK131254:PGN196608 PQG131254:PQJ196608 QAC131254:QAF196608 QJY131254:QKB196608 QTU131254:QTX196608 RDQ131254:RDT196608 RNM131254:RNP196608 RXI131254:RXL196608 SHE131254:SHH196608 SRA131254:SRD196608 TAW131254:TAZ196608 TKS131254:TKV196608 TUO131254:TUR196608 UEK131254:UEN196608 UOG131254:UOJ196608 UYC131254:UYF196608 VHY131254:VIB196608 VRU131254:VRX196608 WBQ131254:WBT196608 WLM131254:WLP196608 WVI131254:WVL196608 A196790:D262144 IW196790:IZ262144 SS196790:SV262144 ACO196790:ACR262144 AMK196790:AMN262144 AWG196790:AWJ262144 BGC196790:BGF262144 BPY196790:BQB262144 BZU196790:BZX262144 CJQ196790:CJT262144 CTM196790:CTP262144 DDI196790:DDL262144 DNE196790:DNH262144 DXA196790:DXD262144 EGW196790:EGZ262144 EQS196790:EQV262144 FAO196790:FAR262144 FKK196790:FKN262144 FUG196790:FUJ262144 GEC196790:GEF262144 GNY196790:GOB262144 GXU196790:GXX262144 HHQ196790:HHT262144 HRM196790:HRP262144 IBI196790:IBL262144 ILE196790:ILH262144 IVA196790:IVD262144 JEW196790:JEZ262144 JOS196790:JOV262144 JYO196790:JYR262144 KIK196790:KIN262144 KSG196790:KSJ262144 LCC196790:LCF262144 LLY196790:LMB262144 LVU196790:LVX262144 MFQ196790:MFT262144 MPM196790:MPP262144 MZI196790:MZL262144 NJE196790:NJH262144 NTA196790:NTD262144 OCW196790:OCZ262144 OMS196790:OMV262144 OWO196790:OWR262144 PGK196790:PGN262144 PQG196790:PQJ262144 QAC196790:QAF262144 QJY196790:QKB262144 QTU196790:QTX262144 RDQ196790:RDT262144 RNM196790:RNP262144 RXI196790:RXL262144 SHE196790:SHH262144 SRA196790:SRD262144 TAW196790:TAZ262144 TKS196790:TKV262144 TUO196790:TUR262144 UEK196790:UEN262144 UOG196790:UOJ262144 UYC196790:UYF262144 VHY196790:VIB262144 VRU196790:VRX262144 WBQ196790:WBT262144 WLM196790:WLP262144 WVI196790:WVL262144 A262326:D327680 IW262326:IZ327680 SS262326:SV327680 ACO262326:ACR327680 AMK262326:AMN327680 AWG262326:AWJ327680 BGC262326:BGF327680 BPY262326:BQB327680 BZU262326:BZX327680 CJQ262326:CJT327680 CTM262326:CTP327680 DDI262326:DDL327680 DNE262326:DNH327680 DXA262326:DXD327680 EGW262326:EGZ327680 EQS262326:EQV327680 FAO262326:FAR327680 FKK262326:FKN327680 FUG262326:FUJ327680 GEC262326:GEF327680 GNY262326:GOB327680 GXU262326:GXX327680 HHQ262326:HHT327680 HRM262326:HRP327680 IBI262326:IBL327680 ILE262326:ILH327680 IVA262326:IVD327680 JEW262326:JEZ327680 JOS262326:JOV327680 JYO262326:JYR327680 KIK262326:KIN327680 KSG262326:KSJ327680 LCC262326:LCF327680 LLY262326:LMB327680 LVU262326:LVX327680 MFQ262326:MFT327680 MPM262326:MPP327680 MZI262326:MZL327680 NJE262326:NJH327680 NTA262326:NTD327680 OCW262326:OCZ327680 OMS262326:OMV327680 OWO262326:OWR327680 PGK262326:PGN327680 PQG262326:PQJ327680 QAC262326:QAF327680 QJY262326:QKB327680 QTU262326:QTX327680 RDQ262326:RDT327680 RNM262326:RNP327680 RXI262326:RXL327680 SHE262326:SHH327680 SRA262326:SRD327680 TAW262326:TAZ327680 TKS262326:TKV327680 TUO262326:TUR327680 UEK262326:UEN327680 UOG262326:UOJ327680 UYC262326:UYF327680 VHY262326:VIB327680 VRU262326:VRX327680 WBQ262326:WBT327680 WLM262326:WLP327680 WVI262326:WVL327680 A327862:D393216 IW327862:IZ393216 SS327862:SV393216 ACO327862:ACR393216 AMK327862:AMN393216 AWG327862:AWJ393216 BGC327862:BGF393216 BPY327862:BQB393216 BZU327862:BZX393216 CJQ327862:CJT393216 CTM327862:CTP393216 DDI327862:DDL393216 DNE327862:DNH393216 DXA327862:DXD393216 EGW327862:EGZ393216 EQS327862:EQV393216 FAO327862:FAR393216 FKK327862:FKN393216 FUG327862:FUJ393216 GEC327862:GEF393216 GNY327862:GOB393216 GXU327862:GXX393216 HHQ327862:HHT393216 HRM327862:HRP393216 IBI327862:IBL393216 ILE327862:ILH393216 IVA327862:IVD393216 JEW327862:JEZ393216 JOS327862:JOV393216 JYO327862:JYR393216 KIK327862:KIN393216 KSG327862:KSJ393216 LCC327862:LCF393216 LLY327862:LMB393216 LVU327862:LVX393216 MFQ327862:MFT393216 MPM327862:MPP393216 MZI327862:MZL393216 NJE327862:NJH393216 NTA327862:NTD393216 OCW327862:OCZ393216 OMS327862:OMV393216 OWO327862:OWR393216 PGK327862:PGN393216 PQG327862:PQJ393216 QAC327862:QAF393216 QJY327862:QKB393216 QTU327862:QTX393216 RDQ327862:RDT393216 RNM327862:RNP393216 RXI327862:RXL393216 SHE327862:SHH393216 SRA327862:SRD393216 TAW327862:TAZ393216 TKS327862:TKV393216 TUO327862:TUR393216 UEK327862:UEN393216 UOG327862:UOJ393216 UYC327862:UYF393216 VHY327862:VIB393216 VRU327862:VRX393216 WBQ327862:WBT393216 WLM327862:WLP393216 WVI327862:WVL393216 A393398:D458752 IW393398:IZ458752 SS393398:SV458752 ACO393398:ACR458752 AMK393398:AMN458752 AWG393398:AWJ458752 BGC393398:BGF458752 BPY393398:BQB458752 BZU393398:BZX458752 CJQ393398:CJT458752 CTM393398:CTP458752 DDI393398:DDL458752 DNE393398:DNH458752 DXA393398:DXD458752 EGW393398:EGZ458752 EQS393398:EQV458752 FAO393398:FAR458752 FKK393398:FKN458752 FUG393398:FUJ458752 GEC393398:GEF458752 GNY393398:GOB458752 GXU393398:GXX458752 HHQ393398:HHT458752 HRM393398:HRP458752 IBI393398:IBL458752 ILE393398:ILH458752 IVA393398:IVD458752 JEW393398:JEZ458752 JOS393398:JOV458752 JYO393398:JYR458752 KIK393398:KIN458752 KSG393398:KSJ458752 LCC393398:LCF458752 LLY393398:LMB458752 LVU393398:LVX458752 MFQ393398:MFT458752 MPM393398:MPP458752 MZI393398:MZL458752 NJE393398:NJH458752 NTA393398:NTD458752 OCW393398:OCZ458752 OMS393398:OMV458752 OWO393398:OWR458752 PGK393398:PGN458752 PQG393398:PQJ458752 QAC393398:QAF458752 QJY393398:QKB458752 QTU393398:QTX458752 RDQ393398:RDT458752 RNM393398:RNP458752 RXI393398:RXL458752 SHE393398:SHH458752 SRA393398:SRD458752 TAW393398:TAZ458752 TKS393398:TKV458752 TUO393398:TUR458752 UEK393398:UEN458752 UOG393398:UOJ458752 UYC393398:UYF458752 VHY393398:VIB458752 VRU393398:VRX458752 WBQ393398:WBT458752 WLM393398:WLP458752 WVI393398:WVL458752 A458934:D524288 IW458934:IZ524288 SS458934:SV524288 ACO458934:ACR524288 AMK458934:AMN524288 AWG458934:AWJ524288 BGC458934:BGF524288 BPY458934:BQB524288 BZU458934:BZX524288 CJQ458934:CJT524288 CTM458934:CTP524288 DDI458934:DDL524288 DNE458934:DNH524288 DXA458934:DXD524288 EGW458934:EGZ524288 EQS458934:EQV524288 FAO458934:FAR524288 FKK458934:FKN524288 FUG458934:FUJ524288 GEC458934:GEF524288 GNY458934:GOB524288 GXU458934:GXX524288 HHQ458934:HHT524288 HRM458934:HRP524288 IBI458934:IBL524288 ILE458934:ILH524288 IVA458934:IVD524288 JEW458934:JEZ524288 JOS458934:JOV524288 JYO458934:JYR524288 KIK458934:KIN524288 KSG458934:KSJ524288 LCC458934:LCF524288 LLY458934:LMB524288 LVU458934:LVX524288 MFQ458934:MFT524288 MPM458934:MPP524288 MZI458934:MZL524288 NJE458934:NJH524288 NTA458934:NTD524288 OCW458934:OCZ524288 OMS458934:OMV524288 OWO458934:OWR524288 PGK458934:PGN524288 PQG458934:PQJ524288 QAC458934:QAF524288 QJY458934:QKB524288 QTU458934:QTX524288 RDQ458934:RDT524288 RNM458934:RNP524288 RXI458934:RXL524288 SHE458934:SHH524288 SRA458934:SRD524288 TAW458934:TAZ524288 TKS458934:TKV524288 TUO458934:TUR524288 UEK458934:UEN524288 UOG458934:UOJ524288 UYC458934:UYF524288 VHY458934:VIB524288 VRU458934:VRX524288 WBQ458934:WBT524288 WLM458934:WLP524288 WVI458934:WVL524288 A524470:D589824 IW524470:IZ589824 SS524470:SV589824 ACO524470:ACR589824 AMK524470:AMN589824 AWG524470:AWJ589824 BGC524470:BGF589824 BPY524470:BQB589824 BZU524470:BZX589824 CJQ524470:CJT589824 CTM524470:CTP589824 DDI524470:DDL589824 DNE524470:DNH589824 DXA524470:DXD589824 EGW524470:EGZ589824 EQS524470:EQV589824 FAO524470:FAR589824 FKK524470:FKN589824 FUG524470:FUJ589824 GEC524470:GEF589824 GNY524470:GOB589824 GXU524470:GXX589824 HHQ524470:HHT589824 HRM524470:HRP589824 IBI524470:IBL589824 ILE524470:ILH589824 IVA524470:IVD589824 JEW524470:JEZ589824 JOS524470:JOV589824 JYO524470:JYR589824 KIK524470:KIN589824 KSG524470:KSJ589824 LCC524470:LCF589824 LLY524470:LMB589824 LVU524470:LVX589824 MFQ524470:MFT589824 MPM524470:MPP589824 MZI524470:MZL589824 NJE524470:NJH589824 NTA524470:NTD589824 OCW524470:OCZ589824 OMS524470:OMV589824 OWO524470:OWR589824 PGK524470:PGN589824 PQG524470:PQJ589824 QAC524470:QAF589824 QJY524470:QKB589824 QTU524470:QTX589824 RDQ524470:RDT589824 RNM524470:RNP589824 RXI524470:RXL589824 SHE524470:SHH589824 SRA524470:SRD589824 TAW524470:TAZ589824 TKS524470:TKV589824 TUO524470:TUR589824 UEK524470:UEN589824 UOG524470:UOJ589824 UYC524470:UYF589824 VHY524470:VIB589824 VRU524470:VRX589824 WBQ524470:WBT589824 WLM524470:WLP589824 WVI524470:WVL589824 A590006:D655360 IW590006:IZ655360 SS590006:SV655360 ACO590006:ACR655360 AMK590006:AMN655360 AWG590006:AWJ655360 BGC590006:BGF655360 BPY590006:BQB655360 BZU590006:BZX655360 CJQ590006:CJT655360 CTM590006:CTP655360 DDI590006:DDL655360 DNE590006:DNH655360 DXA590006:DXD655360 EGW590006:EGZ655360 EQS590006:EQV655360 FAO590006:FAR655360 FKK590006:FKN655360 FUG590006:FUJ655360 GEC590006:GEF655360 GNY590006:GOB655360 GXU590006:GXX655360 HHQ590006:HHT655360 HRM590006:HRP655360 IBI590006:IBL655360 ILE590006:ILH655360 IVA590006:IVD655360 JEW590006:JEZ655360 JOS590006:JOV655360 JYO590006:JYR655360 KIK590006:KIN655360 KSG590006:KSJ655360 LCC590006:LCF655360 LLY590006:LMB655360 LVU590006:LVX655360 MFQ590006:MFT655360 MPM590006:MPP655360 MZI590006:MZL655360 NJE590006:NJH655360 NTA590006:NTD655360 OCW590006:OCZ655360 OMS590006:OMV655360 OWO590006:OWR655360 PGK590006:PGN655360 PQG590006:PQJ655360 QAC590006:QAF655360 QJY590006:QKB655360 QTU590006:QTX655360 RDQ590006:RDT655360 RNM590006:RNP655360 RXI590006:RXL655360 SHE590006:SHH655360 SRA590006:SRD655360 TAW590006:TAZ655360 TKS590006:TKV655360 TUO590006:TUR655360 UEK590006:UEN655360 UOG590006:UOJ655360 UYC590006:UYF655360 VHY590006:VIB655360 VRU590006:VRX655360 WBQ590006:WBT655360 WLM590006:WLP655360 WVI590006:WVL655360 A655542:D720896 IW655542:IZ720896 SS655542:SV720896 ACO655542:ACR720896 AMK655542:AMN720896 AWG655542:AWJ720896 BGC655542:BGF720896 BPY655542:BQB720896 BZU655542:BZX720896 CJQ655542:CJT720896 CTM655542:CTP720896 DDI655542:DDL720896 DNE655542:DNH720896 DXA655542:DXD720896 EGW655542:EGZ720896 EQS655542:EQV720896 FAO655542:FAR720896 FKK655542:FKN720896 FUG655542:FUJ720896 GEC655542:GEF720896 GNY655542:GOB720896 GXU655542:GXX720896 HHQ655542:HHT720896 HRM655542:HRP720896 IBI655542:IBL720896 ILE655542:ILH720896 IVA655542:IVD720896 JEW655542:JEZ720896 JOS655542:JOV720896 JYO655542:JYR720896 KIK655542:KIN720896 KSG655542:KSJ720896 LCC655542:LCF720896 LLY655542:LMB720896 LVU655542:LVX720896 MFQ655542:MFT720896 MPM655542:MPP720896 MZI655542:MZL720896 NJE655542:NJH720896 NTA655542:NTD720896 OCW655542:OCZ720896 OMS655542:OMV720896 OWO655542:OWR720896 PGK655542:PGN720896 PQG655542:PQJ720896 QAC655542:QAF720896 QJY655542:QKB720896 QTU655542:QTX720896 RDQ655542:RDT720896 RNM655542:RNP720896 RXI655542:RXL720896 SHE655542:SHH720896 SRA655542:SRD720896 TAW655542:TAZ720896 TKS655542:TKV720896 TUO655542:TUR720896 UEK655542:UEN720896 UOG655542:UOJ720896 UYC655542:UYF720896 VHY655542:VIB720896 VRU655542:VRX720896 WBQ655542:WBT720896 WLM655542:WLP720896 WVI655542:WVL720896 A721078:D786432 IW721078:IZ786432 SS721078:SV786432 ACO721078:ACR786432 AMK721078:AMN786432 AWG721078:AWJ786432 BGC721078:BGF786432 BPY721078:BQB786432 BZU721078:BZX786432 CJQ721078:CJT786432 CTM721078:CTP786432 DDI721078:DDL786432 DNE721078:DNH786432 DXA721078:DXD786432 EGW721078:EGZ786432 EQS721078:EQV786432 FAO721078:FAR786432 FKK721078:FKN786432 FUG721078:FUJ786432 GEC721078:GEF786432 GNY721078:GOB786432 GXU721078:GXX786432 HHQ721078:HHT786432 HRM721078:HRP786432 IBI721078:IBL786432 ILE721078:ILH786432 IVA721078:IVD786432 JEW721078:JEZ786432 JOS721078:JOV786432 JYO721078:JYR786432 KIK721078:KIN786432 KSG721078:KSJ786432 LCC721078:LCF786432 LLY721078:LMB786432 LVU721078:LVX786432 MFQ721078:MFT786432 MPM721078:MPP786432 MZI721078:MZL786432 NJE721078:NJH786432 NTA721078:NTD786432 OCW721078:OCZ786432 OMS721078:OMV786432 OWO721078:OWR786432 PGK721078:PGN786432 PQG721078:PQJ786432 QAC721078:QAF786432 QJY721078:QKB786432 QTU721078:QTX786432 RDQ721078:RDT786432 RNM721078:RNP786432 RXI721078:RXL786432 SHE721078:SHH786432 SRA721078:SRD786432 TAW721078:TAZ786432 TKS721078:TKV786432 TUO721078:TUR786432 UEK721078:UEN786432 UOG721078:UOJ786432 UYC721078:UYF786432 VHY721078:VIB786432 VRU721078:VRX786432 WBQ721078:WBT786432 WLM721078:WLP786432 WVI721078:WVL786432 A786614:D851968 IW786614:IZ851968 SS786614:SV851968 ACO786614:ACR851968 AMK786614:AMN851968 AWG786614:AWJ851968 BGC786614:BGF851968 BPY786614:BQB851968 BZU786614:BZX851968 CJQ786614:CJT851968 CTM786614:CTP851968 DDI786614:DDL851968 DNE786614:DNH851968 DXA786614:DXD851968 EGW786614:EGZ851968 EQS786614:EQV851968 FAO786614:FAR851968 FKK786614:FKN851968 FUG786614:FUJ851968 GEC786614:GEF851968 GNY786614:GOB851968 GXU786614:GXX851968 HHQ786614:HHT851968 HRM786614:HRP851968 IBI786614:IBL851968 ILE786614:ILH851968 IVA786614:IVD851968 JEW786614:JEZ851968 JOS786614:JOV851968 JYO786614:JYR851968 KIK786614:KIN851968 KSG786614:KSJ851968 LCC786614:LCF851968 LLY786614:LMB851968 LVU786614:LVX851968 MFQ786614:MFT851968 MPM786614:MPP851968 MZI786614:MZL851968 NJE786614:NJH851968 NTA786614:NTD851968 OCW786614:OCZ851968 OMS786614:OMV851968 OWO786614:OWR851968 PGK786614:PGN851968 PQG786614:PQJ851968 QAC786614:QAF851968 QJY786614:QKB851968 QTU786614:QTX851968 RDQ786614:RDT851968 RNM786614:RNP851968 RXI786614:RXL851968 SHE786614:SHH851968 SRA786614:SRD851968 TAW786614:TAZ851968 TKS786614:TKV851968 TUO786614:TUR851968 UEK786614:UEN851968 UOG786614:UOJ851968 UYC786614:UYF851968 VHY786614:VIB851968 VRU786614:VRX851968 WBQ786614:WBT851968 WLM786614:WLP851968 WVI786614:WVL851968 A852150:D917504 IW852150:IZ917504 SS852150:SV917504 ACO852150:ACR917504 AMK852150:AMN917504 AWG852150:AWJ917504 BGC852150:BGF917504 BPY852150:BQB917504 BZU852150:BZX917504 CJQ852150:CJT917504 CTM852150:CTP917504 DDI852150:DDL917504 DNE852150:DNH917504 DXA852150:DXD917504 EGW852150:EGZ917504 EQS852150:EQV917504 FAO852150:FAR917504 FKK852150:FKN917504 FUG852150:FUJ917504 GEC852150:GEF917504 GNY852150:GOB917504 GXU852150:GXX917504 HHQ852150:HHT917504 HRM852150:HRP917504 IBI852150:IBL917504 ILE852150:ILH917504 IVA852150:IVD917504 JEW852150:JEZ917504 JOS852150:JOV917504 JYO852150:JYR917504 KIK852150:KIN917504 KSG852150:KSJ917504 LCC852150:LCF917504 LLY852150:LMB917504 LVU852150:LVX917504 MFQ852150:MFT917504 MPM852150:MPP917504 MZI852150:MZL917504 NJE852150:NJH917504 NTA852150:NTD917504 OCW852150:OCZ917504 OMS852150:OMV917504 OWO852150:OWR917504 PGK852150:PGN917504 PQG852150:PQJ917504 QAC852150:QAF917504 QJY852150:QKB917504 QTU852150:QTX917504 RDQ852150:RDT917504 RNM852150:RNP917504 RXI852150:RXL917504 SHE852150:SHH917504 SRA852150:SRD917504 TAW852150:TAZ917504 TKS852150:TKV917504 TUO852150:TUR917504 UEK852150:UEN917504 UOG852150:UOJ917504 UYC852150:UYF917504 VHY852150:VIB917504 VRU852150:VRX917504 WBQ852150:WBT917504 WLM852150:WLP917504 WVI852150:WVL917504 A917686:D983040 IW917686:IZ983040 SS917686:SV983040 ACO917686:ACR983040 AMK917686:AMN983040 AWG917686:AWJ983040 BGC917686:BGF983040 BPY917686:BQB983040 BZU917686:BZX983040 CJQ917686:CJT983040 CTM917686:CTP983040 DDI917686:DDL983040 DNE917686:DNH983040 DXA917686:DXD983040 EGW917686:EGZ983040 EQS917686:EQV983040 FAO917686:FAR983040 FKK917686:FKN983040 FUG917686:FUJ983040 GEC917686:GEF983040 GNY917686:GOB983040 GXU917686:GXX983040 HHQ917686:HHT983040 HRM917686:HRP983040 IBI917686:IBL983040 ILE917686:ILH983040 IVA917686:IVD983040 JEW917686:JEZ983040 JOS917686:JOV983040 JYO917686:JYR983040 KIK917686:KIN983040 KSG917686:KSJ983040 LCC917686:LCF983040 LLY917686:LMB983040 LVU917686:LVX983040 MFQ917686:MFT983040 MPM917686:MPP983040 MZI917686:MZL983040 NJE917686:NJH983040 NTA917686:NTD983040 OCW917686:OCZ983040 OMS917686:OMV983040 OWO917686:OWR983040 PGK917686:PGN983040 PQG917686:PQJ983040 QAC917686:QAF983040 QJY917686:QKB983040 QTU917686:QTX983040 RDQ917686:RDT983040 RNM917686:RNP983040 RXI917686:RXL983040 SHE917686:SHH983040 SRA917686:SRD983040 TAW917686:TAZ983040 TKS917686:TKV983040 TUO917686:TUR983040 UEK917686:UEN983040 UOG917686:UOJ983040 UYC917686:UYF983040 VHY917686:VIB983040 VRU917686:VRX983040 WBQ917686:WBT983040 WLM917686:WLP983040 WVI917686:WVL983040 A983222:D1048576 IW983222:IZ1048576 SS983222:SV1048576 ACO983222:ACR1048576 AMK983222:AMN1048576 AWG983222:AWJ1048576 BGC983222:BGF1048576 BPY983222:BQB1048576 BZU983222:BZX1048576 CJQ983222:CJT1048576 CTM983222:CTP1048576 DDI983222:DDL1048576 DNE983222:DNH1048576 DXA983222:DXD1048576 EGW983222:EGZ1048576 EQS983222:EQV1048576 FAO983222:FAR1048576 FKK983222:FKN1048576 FUG983222:FUJ1048576 GEC983222:GEF1048576 GNY983222:GOB1048576 GXU983222:GXX1048576 HHQ983222:HHT1048576 HRM983222:HRP1048576 IBI983222:IBL1048576 ILE983222:ILH1048576 IVA983222:IVD1048576 JEW983222:JEZ1048576 JOS983222:JOV1048576 JYO983222:JYR1048576 KIK983222:KIN1048576 KSG983222:KSJ1048576 LCC983222:LCF1048576 LLY983222:LMB1048576 LVU983222:LVX1048576 MFQ983222:MFT1048576 MPM983222:MPP1048576 MZI983222:MZL1048576 NJE983222:NJH1048576 NTA983222:NTD1048576 OCW983222:OCZ1048576 OMS983222:OMV1048576 OWO983222:OWR1048576 PGK983222:PGN1048576 PQG983222:PQJ1048576 QAC983222:QAF1048576 QJY983222:QKB1048576 QTU983222:QTX1048576 RDQ983222:RDT1048576 RNM983222:RNP1048576 RXI983222:RXL1048576 SHE983222:SHH1048576 SRA983222:SRD1048576 TAW983222:TAZ1048576 TKS983222:TKV1048576 TUO983222:TUR1048576 UEK983222:UEN1048576 UOG983222:UOJ1048576 UYC983222:UYF1048576 VHY983222:VIB1048576 VRU983222:VRX1048576 WBQ983222:WBT1048576 WLM983222:WLP1048576 WVI983222:WVL1048576 B65:B176 IX65:IX176 ST65:ST176 ACP65:ACP176 AML65:AML176 AWH65:AWH176 BGD65:BGD176 BPZ65:BPZ176 BZV65:BZV176 CJR65:CJR176 CTN65:CTN176 DDJ65:DDJ176 DNF65:DNF176 DXB65:DXB176 EGX65:EGX176 EQT65:EQT176 FAP65:FAP176 FKL65:FKL176 FUH65:FUH176 GED65:GED176 GNZ65:GNZ176 GXV65:GXV176 HHR65:HHR176 HRN65:HRN176 IBJ65:IBJ176 ILF65:ILF176 IVB65:IVB176 JEX65:JEX176 JOT65:JOT176 JYP65:JYP176 KIL65:KIL176 KSH65:KSH176 LCD65:LCD176 LLZ65:LLZ176 LVV65:LVV176 MFR65:MFR176 MPN65:MPN176 MZJ65:MZJ176 NJF65:NJF176 NTB65:NTB176 OCX65:OCX176 OMT65:OMT176 OWP65:OWP176 PGL65:PGL176 PQH65:PQH176 QAD65:QAD176 QJZ65:QJZ176 QTV65:QTV176 RDR65:RDR176 RNN65:RNN176 RXJ65:RXJ176 SHF65:SHF176 SRB65:SRB176 TAX65:TAX176 TKT65:TKT176 TUP65:TUP176 UEL65:UEL176 UOH65:UOH176 UYD65:UYD176 VHZ65:VHZ176 VRV65:VRV176 WBR65:WBR176 WLN65:WLN176 WVJ65:WVJ176 B65601:B65712 IX65601:IX65712 ST65601:ST65712 ACP65601:ACP65712 AML65601:AML65712 AWH65601:AWH65712 BGD65601:BGD65712 BPZ65601:BPZ65712 BZV65601:BZV65712 CJR65601:CJR65712 CTN65601:CTN65712 DDJ65601:DDJ65712 DNF65601:DNF65712 DXB65601:DXB65712 EGX65601:EGX65712 EQT65601:EQT65712 FAP65601:FAP65712 FKL65601:FKL65712 FUH65601:FUH65712 GED65601:GED65712 GNZ65601:GNZ65712 GXV65601:GXV65712 HHR65601:HHR65712 HRN65601:HRN65712 IBJ65601:IBJ65712 ILF65601:ILF65712 IVB65601:IVB65712 JEX65601:JEX65712 JOT65601:JOT65712 JYP65601:JYP65712 KIL65601:KIL65712 KSH65601:KSH65712 LCD65601:LCD65712 LLZ65601:LLZ65712 LVV65601:LVV65712 MFR65601:MFR65712 MPN65601:MPN65712 MZJ65601:MZJ65712 NJF65601:NJF65712 NTB65601:NTB65712 OCX65601:OCX65712 OMT65601:OMT65712 OWP65601:OWP65712 PGL65601:PGL65712 PQH65601:PQH65712 QAD65601:QAD65712 QJZ65601:QJZ65712 QTV65601:QTV65712 RDR65601:RDR65712 RNN65601:RNN65712 RXJ65601:RXJ65712 SHF65601:SHF65712 SRB65601:SRB65712 TAX65601:TAX65712 TKT65601:TKT65712 TUP65601:TUP65712 UEL65601:UEL65712 UOH65601:UOH65712 UYD65601:UYD65712 VHZ65601:VHZ65712 VRV65601:VRV65712 WBR65601:WBR65712 WLN65601:WLN65712 WVJ65601:WVJ65712 B131137:B131248 IX131137:IX131248 ST131137:ST131248 ACP131137:ACP131248 AML131137:AML131248 AWH131137:AWH131248 BGD131137:BGD131248 BPZ131137:BPZ131248 BZV131137:BZV131248 CJR131137:CJR131248 CTN131137:CTN131248 DDJ131137:DDJ131248 DNF131137:DNF131248 DXB131137:DXB131248 EGX131137:EGX131248 EQT131137:EQT131248 FAP131137:FAP131248 FKL131137:FKL131248 FUH131137:FUH131248 GED131137:GED131248 GNZ131137:GNZ131248 GXV131137:GXV131248 HHR131137:HHR131248 HRN131137:HRN131248 IBJ131137:IBJ131248 ILF131137:ILF131248 IVB131137:IVB131248 JEX131137:JEX131248 JOT131137:JOT131248 JYP131137:JYP131248 KIL131137:KIL131248 KSH131137:KSH131248 LCD131137:LCD131248 LLZ131137:LLZ131248 LVV131137:LVV131248 MFR131137:MFR131248 MPN131137:MPN131248 MZJ131137:MZJ131248 NJF131137:NJF131248 NTB131137:NTB131248 OCX131137:OCX131248 OMT131137:OMT131248 OWP131137:OWP131248 PGL131137:PGL131248 PQH131137:PQH131248 QAD131137:QAD131248 QJZ131137:QJZ131248 QTV131137:QTV131248 RDR131137:RDR131248 RNN131137:RNN131248 RXJ131137:RXJ131248 SHF131137:SHF131248 SRB131137:SRB131248 TAX131137:TAX131248 TKT131137:TKT131248 TUP131137:TUP131248 UEL131137:UEL131248 UOH131137:UOH131248 UYD131137:UYD131248 VHZ131137:VHZ131248 VRV131137:VRV131248 WBR131137:WBR131248 WLN131137:WLN131248 WVJ131137:WVJ131248 B196673:B196784 IX196673:IX196784 ST196673:ST196784 ACP196673:ACP196784 AML196673:AML196784 AWH196673:AWH196784 BGD196673:BGD196784 BPZ196673:BPZ196784 BZV196673:BZV196784 CJR196673:CJR196784 CTN196673:CTN196784 DDJ196673:DDJ196784 DNF196673:DNF196784 DXB196673:DXB196784 EGX196673:EGX196784 EQT196673:EQT196784 FAP196673:FAP196784 FKL196673:FKL196784 FUH196673:FUH196784 GED196673:GED196784 GNZ196673:GNZ196784 GXV196673:GXV196784 HHR196673:HHR196784 HRN196673:HRN196784 IBJ196673:IBJ196784 ILF196673:ILF196784 IVB196673:IVB196784 JEX196673:JEX196784 JOT196673:JOT196784 JYP196673:JYP196784 KIL196673:KIL196784 KSH196673:KSH196784 LCD196673:LCD196784 LLZ196673:LLZ196784 LVV196673:LVV196784 MFR196673:MFR196784 MPN196673:MPN196784 MZJ196673:MZJ196784 NJF196673:NJF196784 NTB196673:NTB196784 OCX196673:OCX196784 OMT196673:OMT196784 OWP196673:OWP196784 PGL196673:PGL196784 PQH196673:PQH196784 QAD196673:QAD196784 QJZ196673:QJZ196784 QTV196673:QTV196784 RDR196673:RDR196784 RNN196673:RNN196784 RXJ196673:RXJ196784 SHF196673:SHF196784 SRB196673:SRB196784 TAX196673:TAX196784 TKT196673:TKT196784 TUP196673:TUP196784 UEL196673:UEL196784 UOH196673:UOH196784 UYD196673:UYD196784 VHZ196673:VHZ196784 VRV196673:VRV196784 WBR196673:WBR196784 WLN196673:WLN196784 WVJ196673:WVJ196784 B262209:B262320 IX262209:IX262320 ST262209:ST262320 ACP262209:ACP262320 AML262209:AML262320 AWH262209:AWH262320 BGD262209:BGD262320 BPZ262209:BPZ262320 BZV262209:BZV262320 CJR262209:CJR262320 CTN262209:CTN262320 DDJ262209:DDJ262320 DNF262209:DNF262320 DXB262209:DXB262320 EGX262209:EGX262320 EQT262209:EQT262320 FAP262209:FAP262320 FKL262209:FKL262320 FUH262209:FUH262320 GED262209:GED262320 GNZ262209:GNZ262320 GXV262209:GXV262320 HHR262209:HHR262320 HRN262209:HRN262320 IBJ262209:IBJ262320 ILF262209:ILF262320 IVB262209:IVB262320 JEX262209:JEX262320 JOT262209:JOT262320 JYP262209:JYP262320 KIL262209:KIL262320 KSH262209:KSH262320 LCD262209:LCD262320 LLZ262209:LLZ262320 LVV262209:LVV262320 MFR262209:MFR262320 MPN262209:MPN262320 MZJ262209:MZJ262320 NJF262209:NJF262320 NTB262209:NTB262320 OCX262209:OCX262320 OMT262209:OMT262320 OWP262209:OWP262320 PGL262209:PGL262320 PQH262209:PQH262320 QAD262209:QAD262320 QJZ262209:QJZ262320 QTV262209:QTV262320 RDR262209:RDR262320 RNN262209:RNN262320 RXJ262209:RXJ262320 SHF262209:SHF262320 SRB262209:SRB262320 TAX262209:TAX262320 TKT262209:TKT262320 TUP262209:TUP262320 UEL262209:UEL262320 UOH262209:UOH262320 UYD262209:UYD262320 VHZ262209:VHZ262320 VRV262209:VRV262320 WBR262209:WBR262320 WLN262209:WLN262320 WVJ262209:WVJ262320 B327745:B327856 IX327745:IX327856 ST327745:ST327856 ACP327745:ACP327856 AML327745:AML327856 AWH327745:AWH327856 BGD327745:BGD327856 BPZ327745:BPZ327856 BZV327745:BZV327856 CJR327745:CJR327856 CTN327745:CTN327856 DDJ327745:DDJ327856 DNF327745:DNF327856 DXB327745:DXB327856 EGX327745:EGX327856 EQT327745:EQT327856 FAP327745:FAP327856 FKL327745:FKL327856 FUH327745:FUH327856 GED327745:GED327856 GNZ327745:GNZ327856 GXV327745:GXV327856 HHR327745:HHR327856 HRN327745:HRN327856 IBJ327745:IBJ327856 ILF327745:ILF327856 IVB327745:IVB327856 JEX327745:JEX327856 JOT327745:JOT327856 JYP327745:JYP327856 KIL327745:KIL327856 KSH327745:KSH327856 LCD327745:LCD327856 LLZ327745:LLZ327856 LVV327745:LVV327856 MFR327745:MFR327856 MPN327745:MPN327856 MZJ327745:MZJ327856 NJF327745:NJF327856 NTB327745:NTB327856 OCX327745:OCX327856 OMT327745:OMT327856 OWP327745:OWP327856 PGL327745:PGL327856 PQH327745:PQH327856 QAD327745:QAD327856 QJZ327745:QJZ327856 QTV327745:QTV327856 RDR327745:RDR327856 RNN327745:RNN327856 RXJ327745:RXJ327856 SHF327745:SHF327856 SRB327745:SRB327856 TAX327745:TAX327856 TKT327745:TKT327856 TUP327745:TUP327856 UEL327745:UEL327856 UOH327745:UOH327856 UYD327745:UYD327856 VHZ327745:VHZ327856 VRV327745:VRV327856 WBR327745:WBR327856 WLN327745:WLN327856 WVJ327745:WVJ327856 B393281:B393392 IX393281:IX393392 ST393281:ST393392 ACP393281:ACP393392 AML393281:AML393392 AWH393281:AWH393392 BGD393281:BGD393392 BPZ393281:BPZ393392 BZV393281:BZV393392 CJR393281:CJR393392 CTN393281:CTN393392 DDJ393281:DDJ393392 DNF393281:DNF393392 DXB393281:DXB393392 EGX393281:EGX393392 EQT393281:EQT393392 FAP393281:FAP393392 FKL393281:FKL393392 FUH393281:FUH393392 GED393281:GED393392 GNZ393281:GNZ393392 GXV393281:GXV393392 HHR393281:HHR393392 HRN393281:HRN393392 IBJ393281:IBJ393392 ILF393281:ILF393392 IVB393281:IVB393392 JEX393281:JEX393392 JOT393281:JOT393392 JYP393281:JYP393392 KIL393281:KIL393392 KSH393281:KSH393392 LCD393281:LCD393392 LLZ393281:LLZ393392 LVV393281:LVV393392 MFR393281:MFR393392 MPN393281:MPN393392 MZJ393281:MZJ393392 NJF393281:NJF393392 NTB393281:NTB393392 OCX393281:OCX393392 OMT393281:OMT393392 OWP393281:OWP393392 PGL393281:PGL393392 PQH393281:PQH393392 QAD393281:QAD393392 QJZ393281:QJZ393392 QTV393281:QTV393392 RDR393281:RDR393392 RNN393281:RNN393392 RXJ393281:RXJ393392 SHF393281:SHF393392 SRB393281:SRB393392 TAX393281:TAX393392 TKT393281:TKT393392 TUP393281:TUP393392 UEL393281:UEL393392 UOH393281:UOH393392 UYD393281:UYD393392 VHZ393281:VHZ393392 VRV393281:VRV393392 WBR393281:WBR393392 WLN393281:WLN393392 WVJ393281:WVJ393392 B458817:B458928 IX458817:IX458928 ST458817:ST458928 ACP458817:ACP458928 AML458817:AML458928 AWH458817:AWH458928 BGD458817:BGD458928 BPZ458817:BPZ458928 BZV458817:BZV458928 CJR458817:CJR458928 CTN458817:CTN458928 DDJ458817:DDJ458928 DNF458817:DNF458928 DXB458817:DXB458928 EGX458817:EGX458928 EQT458817:EQT458928 FAP458817:FAP458928 FKL458817:FKL458928 FUH458817:FUH458928 GED458817:GED458928 GNZ458817:GNZ458928 GXV458817:GXV458928 HHR458817:HHR458928 HRN458817:HRN458928 IBJ458817:IBJ458928 ILF458817:ILF458928 IVB458817:IVB458928 JEX458817:JEX458928 JOT458817:JOT458928 JYP458817:JYP458928 KIL458817:KIL458928 KSH458817:KSH458928 LCD458817:LCD458928 LLZ458817:LLZ458928 LVV458817:LVV458928 MFR458817:MFR458928 MPN458817:MPN458928 MZJ458817:MZJ458928 NJF458817:NJF458928 NTB458817:NTB458928 OCX458817:OCX458928 OMT458817:OMT458928 OWP458817:OWP458928 PGL458817:PGL458928 PQH458817:PQH458928 QAD458817:QAD458928 QJZ458817:QJZ458928 QTV458817:QTV458928 RDR458817:RDR458928 RNN458817:RNN458928 RXJ458817:RXJ458928 SHF458817:SHF458928 SRB458817:SRB458928 TAX458817:TAX458928 TKT458817:TKT458928 TUP458817:TUP458928 UEL458817:UEL458928 UOH458817:UOH458928 UYD458817:UYD458928 VHZ458817:VHZ458928 VRV458817:VRV458928 WBR458817:WBR458928 WLN458817:WLN458928 WVJ458817:WVJ458928 B524353:B524464 IX524353:IX524464 ST524353:ST524464 ACP524353:ACP524464 AML524353:AML524464 AWH524353:AWH524464 BGD524353:BGD524464 BPZ524353:BPZ524464 BZV524353:BZV524464 CJR524353:CJR524464 CTN524353:CTN524464 DDJ524353:DDJ524464 DNF524353:DNF524464 DXB524353:DXB524464 EGX524353:EGX524464 EQT524353:EQT524464 FAP524353:FAP524464 FKL524353:FKL524464 FUH524353:FUH524464 GED524353:GED524464 GNZ524353:GNZ524464 GXV524353:GXV524464 HHR524353:HHR524464 HRN524353:HRN524464 IBJ524353:IBJ524464 ILF524353:ILF524464 IVB524353:IVB524464 JEX524353:JEX524464 JOT524353:JOT524464 JYP524353:JYP524464 KIL524353:KIL524464 KSH524353:KSH524464 LCD524353:LCD524464 LLZ524353:LLZ524464 LVV524353:LVV524464 MFR524353:MFR524464 MPN524353:MPN524464 MZJ524353:MZJ524464 NJF524353:NJF524464 NTB524353:NTB524464 OCX524353:OCX524464 OMT524353:OMT524464 OWP524353:OWP524464 PGL524353:PGL524464 PQH524353:PQH524464 QAD524353:QAD524464 QJZ524353:QJZ524464 QTV524353:QTV524464 RDR524353:RDR524464 RNN524353:RNN524464 RXJ524353:RXJ524464 SHF524353:SHF524464 SRB524353:SRB524464 TAX524353:TAX524464 TKT524353:TKT524464 TUP524353:TUP524464 UEL524353:UEL524464 UOH524353:UOH524464 UYD524353:UYD524464 VHZ524353:VHZ524464 VRV524353:VRV524464 WBR524353:WBR524464 WLN524353:WLN524464 WVJ524353:WVJ524464 B589889:B590000 IX589889:IX590000 ST589889:ST590000 ACP589889:ACP590000 AML589889:AML590000 AWH589889:AWH590000 BGD589889:BGD590000 BPZ589889:BPZ590000 BZV589889:BZV590000 CJR589889:CJR590000 CTN589889:CTN590000 DDJ589889:DDJ590000 DNF589889:DNF590000 DXB589889:DXB590000 EGX589889:EGX590000 EQT589889:EQT590000 FAP589889:FAP590000 FKL589889:FKL590000 FUH589889:FUH590000 GED589889:GED590000 GNZ589889:GNZ590000 GXV589889:GXV590000 HHR589889:HHR590000 HRN589889:HRN590000 IBJ589889:IBJ590000 ILF589889:ILF590000 IVB589889:IVB590000 JEX589889:JEX590000 JOT589889:JOT590000 JYP589889:JYP590000 KIL589889:KIL590000 KSH589889:KSH590000 LCD589889:LCD590000 LLZ589889:LLZ590000 LVV589889:LVV590000 MFR589889:MFR590000 MPN589889:MPN590000 MZJ589889:MZJ590000 NJF589889:NJF590000 NTB589889:NTB590000 OCX589889:OCX590000 OMT589889:OMT590000 OWP589889:OWP590000 PGL589889:PGL590000 PQH589889:PQH590000 QAD589889:QAD590000 QJZ589889:QJZ590000 QTV589889:QTV590000 RDR589889:RDR590000 RNN589889:RNN590000 RXJ589889:RXJ590000 SHF589889:SHF590000 SRB589889:SRB590000 TAX589889:TAX590000 TKT589889:TKT590000 TUP589889:TUP590000 UEL589889:UEL590000 UOH589889:UOH590000 UYD589889:UYD590000 VHZ589889:VHZ590000 VRV589889:VRV590000 WBR589889:WBR590000 WLN589889:WLN590000 WVJ589889:WVJ590000 B655425:B655536 IX655425:IX655536 ST655425:ST655536 ACP655425:ACP655536 AML655425:AML655536 AWH655425:AWH655536 BGD655425:BGD655536 BPZ655425:BPZ655536 BZV655425:BZV655536 CJR655425:CJR655536 CTN655425:CTN655536 DDJ655425:DDJ655536 DNF655425:DNF655536 DXB655425:DXB655536 EGX655425:EGX655536 EQT655425:EQT655536 FAP655425:FAP655536 FKL655425:FKL655536 FUH655425:FUH655536 GED655425:GED655536 GNZ655425:GNZ655536 GXV655425:GXV655536 HHR655425:HHR655536 HRN655425:HRN655536 IBJ655425:IBJ655536 ILF655425:ILF655536 IVB655425:IVB655536 JEX655425:JEX655536 JOT655425:JOT655536 JYP655425:JYP655536 KIL655425:KIL655536 KSH655425:KSH655536 LCD655425:LCD655536 LLZ655425:LLZ655536 LVV655425:LVV655536 MFR655425:MFR655536 MPN655425:MPN655536 MZJ655425:MZJ655536 NJF655425:NJF655536 NTB655425:NTB655536 OCX655425:OCX655536 OMT655425:OMT655536 OWP655425:OWP655536 PGL655425:PGL655536 PQH655425:PQH655536 QAD655425:QAD655536 QJZ655425:QJZ655536 QTV655425:QTV655536 RDR655425:RDR655536 RNN655425:RNN655536 RXJ655425:RXJ655536 SHF655425:SHF655536 SRB655425:SRB655536 TAX655425:TAX655536 TKT655425:TKT655536 TUP655425:TUP655536 UEL655425:UEL655536 UOH655425:UOH655536 UYD655425:UYD655536 VHZ655425:VHZ655536 VRV655425:VRV655536 WBR655425:WBR655536 WLN655425:WLN655536 WVJ655425:WVJ655536 B720961:B721072 IX720961:IX721072 ST720961:ST721072 ACP720961:ACP721072 AML720961:AML721072 AWH720961:AWH721072 BGD720961:BGD721072 BPZ720961:BPZ721072 BZV720961:BZV721072 CJR720961:CJR721072 CTN720961:CTN721072 DDJ720961:DDJ721072 DNF720961:DNF721072 DXB720961:DXB721072 EGX720961:EGX721072 EQT720961:EQT721072 FAP720961:FAP721072 FKL720961:FKL721072 FUH720961:FUH721072 GED720961:GED721072 GNZ720961:GNZ721072 GXV720961:GXV721072 HHR720961:HHR721072 HRN720961:HRN721072 IBJ720961:IBJ721072 ILF720961:ILF721072 IVB720961:IVB721072 JEX720961:JEX721072 JOT720961:JOT721072 JYP720961:JYP721072 KIL720961:KIL721072 KSH720961:KSH721072 LCD720961:LCD721072 LLZ720961:LLZ721072 LVV720961:LVV721072 MFR720961:MFR721072 MPN720961:MPN721072 MZJ720961:MZJ721072 NJF720961:NJF721072 NTB720961:NTB721072 OCX720961:OCX721072 OMT720961:OMT721072 OWP720961:OWP721072 PGL720961:PGL721072 PQH720961:PQH721072 QAD720961:QAD721072 QJZ720961:QJZ721072 QTV720961:QTV721072 RDR720961:RDR721072 RNN720961:RNN721072 RXJ720961:RXJ721072 SHF720961:SHF721072 SRB720961:SRB721072 TAX720961:TAX721072 TKT720961:TKT721072 TUP720961:TUP721072 UEL720961:UEL721072 UOH720961:UOH721072 UYD720961:UYD721072 VHZ720961:VHZ721072 VRV720961:VRV721072 WBR720961:WBR721072 WLN720961:WLN721072 WVJ720961:WVJ721072 B786497:B786608 IX786497:IX786608 ST786497:ST786608 ACP786497:ACP786608 AML786497:AML786608 AWH786497:AWH786608 BGD786497:BGD786608 BPZ786497:BPZ786608 BZV786497:BZV786608 CJR786497:CJR786608 CTN786497:CTN786608 DDJ786497:DDJ786608 DNF786497:DNF786608 DXB786497:DXB786608 EGX786497:EGX786608 EQT786497:EQT786608 FAP786497:FAP786608 FKL786497:FKL786608 FUH786497:FUH786608 GED786497:GED786608 GNZ786497:GNZ786608 GXV786497:GXV786608 HHR786497:HHR786608 HRN786497:HRN786608 IBJ786497:IBJ786608 ILF786497:ILF786608 IVB786497:IVB786608 JEX786497:JEX786608 JOT786497:JOT786608 JYP786497:JYP786608 KIL786497:KIL786608 KSH786497:KSH786608 LCD786497:LCD786608 LLZ786497:LLZ786608 LVV786497:LVV786608 MFR786497:MFR786608 MPN786497:MPN786608 MZJ786497:MZJ786608 NJF786497:NJF786608 NTB786497:NTB786608 OCX786497:OCX786608 OMT786497:OMT786608 OWP786497:OWP786608 PGL786497:PGL786608 PQH786497:PQH786608 QAD786497:QAD786608 QJZ786497:QJZ786608 QTV786497:QTV786608 RDR786497:RDR786608 RNN786497:RNN786608 RXJ786497:RXJ786608 SHF786497:SHF786608 SRB786497:SRB786608 TAX786497:TAX786608 TKT786497:TKT786608 TUP786497:TUP786608 UEL786497:UEL786608 UOH786497:UOH786608 UYD786497:UYD786608 VHZ786497:VHZ786608 VRV786497:VRV786608 WBR786497:WBR786608 WLN786497:WLN786608 WVJ786497:WVJ786608 B852033:B852144 IX852033:IX852144 ST852033:ST852144 ACP852033:ACP852144 AML852033:AML852144 AWH852033:AWH852144 BGD852033:BGD852144 BPZ852033:BPZ852144 BZV852033:BZV852144 CJR852033:CJR852144 CTN852033:CTN852144 DDJ852033:DDJ852144 DNF852033:DNF852144 DXB852033:DXB852144 EGX852033:EGX852144 EQT852033:EQT852144 FAP852033:FAP852144 FKL852033:FKL852144 FUH852033:FUH852144 GED852033:GED852144 GNZ852033:GNZ852144 GXV852033:GXV852144 HHR852033:HHR852144 HRN852033:HRN852144 IBJ852033:IBJ852144 ILF852033:ILF852144 IVB852033:IVB852144 JEX852033:JEX852144 JOT852033:JOT852144 JYP852033:JYP852144 KIL852033:KIL852144 KSH852033:KSH852144 LCD852033:LCD852144 LLZ852033:LLZ852144 LVV852033:LVV852144 MFR852033:MFR852144 MPN852033:MPN852144 MZJ852033:MZJ852144 NJF852033:NJF852144 NTB852033:NTB852144 OCX852033:OCX852144 OMT852033:OMT852144 OWP852033:OWP852144 PGL852033:PGL852144 PQH852033:PQH852144 QAD852033:QAD852144 QJZ852033:QJZ852144 QTV852033:QTV852144 RDR852033:RDR852144 RNN852033:RNN852144 RXJ852033:RXJ852144 SHF852033:SHF852144 SRB852033:SRB852144 TAX852033:TAX852144 TKT852033:TKT852144 TUP852033:TUP852144 UEL852033:UEL852144 UOH852033:UOH852144 UYD852033:UYD852144 VHZ852033:VHZ852144 VRV852033:VRV852144 WBR852033:WBR852144 WLN852033:WLN852144 WVJ852033:WVJ852144 B917569:B917680 IX917569:IX917680 ST917569:ST917680 ACP917569:ACP917680 AML917569:AML917680 AWH917569:AWH917680 BGD917569:BGD917680 BPZ917569:BPZ917680 BZV917569:BZV917680 CJR917569:CJR917680 CTN917569:CTN917680 DDJ917569:DDJ917680 DNF917569:DNF917680 DXB917569:DXB917680 EGX917569:EGX917680 EQT917569:EQT917680 FAP917569:FAP917680 FKL917569:FKL917680 FUH917569:FUH917680 GED917569:GED917680 GNZ917569:GNZ917680 GXV917569:GXV917680 HHR917569:HHR917680 HRN917569:HRN917680 IBJ917569:IBJ917680 ILF917569:ILF917680 IVB917569:IVB917680 JEX917569:JEX917680 JOT917569:JOT917680 JYP917569:JYP917680 KIL917569:KIL917680 KSH917569:KSH917680 LCD917569:LCD917680 LLZ917569:LLZ917680 LVV917569:LVV917680 MFR917569:MFR917680 MPN917569:MPN917680 MZJ917569:MZJ917680 NJF917569:NJF917680 NTB917569:NTB917680 OCX917569:OCX917680 OMT917569:OMT917680 OWP917569:OWP917680 PGL917569:PGL917680 PQH917569:PQH917680 QAD917569:QAD917680 QJZ917569:QJZ917680 QTV917569:QTV917680 RDR917569:RDR917680 RNN917569:RNN917680 RXJ917569:RXJ917680 SHF917569:SHF917680 SRB917569:SRB917680 TAX917569:TAX917680 TKT917569:TKT917680 TUP917569:TUP917680 UEL917569:UEL917680 UOH917569:UOH917680 UYD917569:UYD917680 VHZ917569:VHZ917680 VRV917569:VRV917680 WBR917569:WBR917680 WLN917569:WLN917680 WVJ917569:WVJ917680 B983105:B983216 IX983105:IX983216 ST983105:ST983216 ACP983105:ACP983216 AML983105:AML983216 AWH983105:AWH983216 BGD983105:BGD983216 BPZ983105:BPZ983216 BZV983105:BZV983216 CJR983105:CJR983216 CTN983105:CTN983216 DDJ983105:DDJ983216 DNF983105:DNF983216 DXB983105:DXB983216 EGX983105:EGX983216 EQT983105:EQT983216 FAP983105:FAP983216 FKL983105:FKL983216 FUH983105:FUH983216 GED983105:GED983216 GNZ983105:GNZ983216 GXV983105:GXV983216 HHR983105:HHR983216 HRN983105:HRN983216 IBJ983105:IBJ983216 ILF983105:ILF983216 IVB983105:IVB983216 JEX983105:JEX983216 JOT983105:JOT983216 JYP983105:JYP983216 KIL983105:KIL983216 KSH983105:KSH983216 LCD983105:LCD983216 LLZ983105:LLZ983216 LVV983105:LVV983216 MFR983105:MFR983216 MPN983105:MPN983216 MZJ983105:MZJ983216 NJF983105:NJF983216 NTB983105:NTB983216 OCX983105:OCX983216 OMT983105:OMT983216 OWP983105:OWP983216 PGL983105:PGL983216 PQH983105:PQH983216 QAD983105:QAD983216 QJZ983105:QJZ983216 QTV983105:QTV983216 RDR983105:RDR983216 RNN983105:RNN983216 RXJ983105:RXJ983216 SHF983105:SHF983216 SRB983105:SRB983216 TAX983105:TAX983216 TKT983105:TKT983216 TUP983105:TUP983216 UEL983105:UEL983216 UOH983105:UOH983216 UYD983105:UYD983216 VHZ983105:VHZ983216 VRV983105:VRV983216 WBR983105:WBR983216 WLN983105:WLN983216 WVJ983105:WVJ983216 C1:D176 IY1:IZ176 SU1:SV176 ACQ1:ACR176 AMM1:AMN176 AWI1:AWJ176 BGE1:BGF176 BQA1:BQB176 BZW1:BZX176 CJS1:CJT176 CTO1:CTP176 DDK1:DDL176 DNG1:DNH176 DXC1:DXD176 EGY1:EGZ176 EQU1:EQV176 FAQ1:FAR176 FKM1:FKN176 FUI1:FUJ176 GEE1:GEF176 GOA1:GOB176 GXW1:GXX176 HHS1:HHT176 HRO1:HRP176 IBK1:IBL176 ILG1:ILH176 IVC1:IVD176 JEY1:JEZ176 JOU1:JOV176 JYQ1:JYR176 KIM1:KIN176 KSI1:KSJ176 LCE1:LCF176 LMA1:LMB176 LVW1:LVX176 MFS1:MFT176 MPO1:MPP176 MZK1:MZL176 NJG1:NJH176 NTC1:NTD176 OCY1:OCZ176 OMU1:OMV176 OWQ1:OWR176 PGM1:PGN176 PQI1:PQJ176 QAE1:QAF176 QKA1:QKB176 QTW1:QTX176 RDS1:RDT176 RNO1:RNP176 RXK1:RXL176 SHG1:SHH176 SRC1:SRD176 TAY1:TAZ176 TKU1:TKV176 TUQ1:TUR176 UEM1:UEN176 UOI1:UOJ176 UYE1:UYF176 VIA1:VIB176 VRW1:VRX176 WBS1:WBT176 WLO1:WLP176 WVK1:WVL176 C65537:D65712 IY65537:IZ65712 SU65537:SV65712 ACQ65537:ACR65712 AMM65537:AMN65712 AWI65537:AWJ65712 BGE65537:BGF65712 BQA65537:BQB65712 BZW65537:BZX65712 CJS65537:CJT65712 CTO65537:CTP65712 DDK65537:DDL65712 DNG65537:DNH65712 DXC65537:DXD65712 EGY65537:EGZ65712 EQU65537:EQV65712 FAQ65537:FAR65712 FKM65537:FKN65712 FUI65537:FUJ65712 GEE65537:GEF65712 GOA65537:GOB65712 GXW65537:GXX65712 HHS65537:HHT65712 HRO65537:HRP65712 IBK65537:IBL65712 ILG65537:ILH65712 IVC65537:IVD65712 JEY65537:JEZ65712 JOU65537:JOV65712 JYQ65537:JYR65712 KIM65537:KIN65712 KSI65537:KSJ65712 LCE65537:LCF65712 LMA65537:LMB65712 LVW65537:LVX65712 MFS65537:MFT65712 MPO65537:MPP65712 MZK65537:MZL65712 NJG65537:NJH65712 NTC65537:NTD65712 OCY65537:OCZ65712 OMU65537:OMV65712 OWQ65537:OWR65712 PGM65537:PGN65712 PQI65537:PQJ65712 QAE65537:QAF65712 QKA65537:QKB65712 QTW65537:QTX65712 RDS65537:RDT65712 RNO65537:RNP65712 RXK65537:RXL65712 SHG65537:SHH65712 SRC65537:SRD65712 TAY65537:TAZ65712 TKU65537:TKV65712 TUQ65537:TUR65712 UEM65537:UEN65712 UOI65537:UOJ65712 UYE65537:UYF65712 VIA65537:VIB65712 VRW65537:VRX65712 WBS65537:WBT65712 WLO65537:WLP65712 WVK65537:WVL65712 C131073:D131248 IY131073:IZ131248 SU131073:SV131248 ACQ131073:ACR131248 AMM131073:AMN131248 AWI131073:AWJ131248 BGE131073:BGF131248 BQA131073:BQB131248 BZW131073:BZX131248 CJS131073:CJT131248 CTO131073:CTP131248 DDK131073:DDL131248 DNG131073:DNH131248 DXC131073:DXD131248 EGY131073:EGZ131248 EQU131073:EQV131248 FAQ131073:FAR131248 FKM131073:FKN131248 FUI131073:FUJ131248 GEE131073:GEF131248 GOA131073:GOB131248 GXW131073:GXX131248 HHS131073:HHT131248 HRO131073:HRP131248 IBK131073:IBL131248 ILG131073:ILH131248 IVC131073:IVD131248 JEY131073:JEZ131248 JOU131073:JOV131248 JYQ131073:JYR131248 KIM131073:KIN131248 KSI131073:KSJ131248 LCE131073:LCF131248 LMA131073:LMB131248 LVW131073:LVX131248 MFS131073:MFT131248 MPO131073:MPP131248 MZK131073:MZL131248 NJG131073:NJH131248 NTC131073:NTD131248 OCY131073:OCZ131248 OMU131073:OMV131248 OWQ131073:OWR131248 PGM131073:PGN131248 PQI131073:PQJ131248 QAE131073:QAF131248 QKA131073:QKB131248 QTW131073:QTX131248 RDS131073:RDT131248 RNO131073:RNP131248 RXK131073:RXL131248 SHG131073:SHH131248 SRC131073:SRD131248 TAY131073:TAZ131248 TKU131073:TKV131248 TUQ131073:TUR131248 UEM131073:UEN131248 UOI131073:UOJ131248 UYE131073:UYF131248 VIA131073:VIB131248 VRW131073:VRX131248 WBS131073:WBT131248 WLO131073:WLP131248 WVK131073:WVL131248 C196609:D196784 IY196609:IZ196784 SU196609:SV196784 ACQ196609:ACR196784 AMM196609:AMN196784 AWI196609:AWJ196784 BGE196609:BGF196784 BQA196609:BQB196784 BZW196609:BZX196784 CJS196609:CJT196784 CTO196609:CTP196784 DDK196609:DDL196784 DNG196609:DNH196784 DXC196609:DXD196784 EGY196609:EGZ196784 EQU196609:EQV196784 FAQ196609:FAR196784 FKM196609:FKN196784 FUI196609:FUJ196784 GEE196609:GEF196784 GOA196609:GOB196784 GXW196609:GXX196784 HHS196609:HHT196784 HRO196609:HRP196784 IBK196609:IBL196784 ILG196609:ILH196784 IVC196609:IVD196784 JEY196609:JEZ196784 JOU196609:JOV196784 JYQ196609:JYR196784 KIM196609:KIN196784 KSI196609:KSJ196784 LCE196609:LCF196784 LMA196609:LMB196784 LVW196609:LVX196784 MFS196609:MFT196784 MPO196609:MPP196784 MZK196609:MZL196784 NJG196609:NJH196784 NTC196609:NTD196784 OCY196609:OCZ196784 OMU196609:OMV196784 OWQ196609:OWR196784 PGM196609:PGN196784 PQI196609:PQJ196784 QAE196609:QAF196784 QKA196609:QKB196784 QTW196609:QTX196784 RDS196609:RDT196784 RNO196609:RNP196784 RXK196609:RXL196784 SHG196609:SHH196784 SRC196609:SRD196784 TAY196609:TAZ196784 TKU196609:TKV196784 TUQ196609:TUR196784 UEM196609:UEN196784 UOI196609:UOJ196784 UYE196609:UYF196784 VIA196609:VIB196784 VRW196609:VRX196784 WBS196609:WBT196784 WLO196609:WLP196784 WVK196609:WVL196784 C262145:D262320 IY262145:IZ262320 SU262145:SV262320 ACQ262145:ACR262320 AMM262145:AMN262320 AWI262145:AWJ262320 BGE262145:BGF262320 BQA262145:BQB262320 BZW262145:BZX262320 CJS262145:CJT262320 CTO262145:CTP262320 DDK262145:DDL262320 DNG262145:DNH262320 DXC262145:DXD262320 EGY262145:EGZ262320 EQU262145:EQV262320 FAQ262145:FAR262320 FKM262145:FKN262320 FUI262145:FUJ262320 GEE262145:GEF262320 GOA262145:GOB262320 GXW262145:GXX262320 HHS262145:HHT262320 HRO262145:HRP262320 IBK262145:IBL262320 ILG262145:ILH262320 IVC262145:IVD262320 JEY262145:JEZ262320 JOU262145:JOV262320 JYQ262145:JYR262320 KIM262145:KIN262320 KSI262145:KSJ262320 LCE262145:LCF262320 LMA262145:LMB262320 LVW262145:LVX262320 MFS262145:MFT262320 MPO262145:MPP262320 MZK262145:MZL262320 NJG262145:NJH262320 NTC262145:NTD262320 OCY262145:OCZ262320 OMU262145:OMV262320 OWQ262145:OWR262320 PGM262145:PGN262320 PQI262145:PQJ262320 QAE262145:QAF262320 QKA262145:QKB262320 QTW262145:QTX262320 RDS262145:RDT262320 RNO262145:RNP262320 RXK262145:RXL262320 SHG262145:SHH262320 SRC262145:SRD262320 TAY262145:TAZ262320 TKU262145:TKV262320 TUQ262145:TUR262320 UEM262145:UEN262320 UOI262145:UOJ262320 UYE262145:UYF262320 VIA262145:VIB262320 VRW262145:VRX262320 WBS262145:WBT262320 WLO262145:WLP262320 WVK262145:WVL262320 C327681:D327856 IY327681:IZ327856 SU327681:SV327856 ACQ327681:ACR327856 AMM327681:AMN327856 AWI327681:AWJ327856 BGE327681:BGF327856 BQA327681:BQB327856 BZW327681:BZX327856 CJS327681:CJT327856 CTO327681:CTP327856 DDK327681:DDL327856 DNG327681:DNH327856 DXC327681:DXD327856 EGY327681:EGZ327856 EQU327681:EQV327856 FAQ327681:FAR327856 FKM327681:FKN327856 FUI327681:FUJ327856 GEE327681:GEF327856 GOA327681:GOB327856 GXW327681:GXX327856 HHS327681:HHT327856 HRO327681:HRP327856 IBK327681:IBL327856 ILG327681:ILH327856 IVC327681:IVD327856 JEY327681:JEZ327856 JOU327681:JOV327856 JYQ327681:JYR327856 KIM327681:KIN327856 KSI327681:KSJ327856 LCE327681:LCF327856 LMA327681:LMB327856 LVW327681:LVX327856 MFS327681:MFT327856 MPO327681:MPP327856 MZK327681:MZL327856 NJG327681:NJH327856 NTC327681:NTD327856 OCY327681:OCZ327856 OMU327681:OMV327856 OWQ327681:OWR327856 PGM327681:PGN327856 PQI327681:PQJ327856 QAE327681:QAF327856 QKA327681:QKB327856 QTW327681:QTX327856 RDS327681:RDT327856 RNO327681:RNP327856 RXK327681:RXL327856 SHG327681:SHH327856 SRC327681:SRD327856 TAY327681:TAZ327856 TKU327681:TKV327856 TUQ327681:TUR327856 UEM327681:UEN327856 UOI327681:UOJ327856 UYE327681:UYF327856 VIA327681:VIB327856 VRW327681:VRX327856 WBS327681:WBT327856 WLO327681:WLP327856 WVK327681:WVL327856 C393217:D393392 IY393217:IZ393392 SU393217:SV393392 ACQ393217:ACR393392 AMM393217:AMN393392 AWI393217:AWJ393392 BGE393217:BGF393392 BQA393217:BQB393392 BZW393217:BZX393392 CJS393217:CJT393392 CTO393217:CTP393392 DDK393217:DDL393392 DNG393217:DNH393392 DXC393217:DXD393392 EGY393217:EGZ393392 EQU393217:EQV393392 FAQ393217:FAR393392 FKM393217:FKN393392 FUI393217:FUJ393392 GEE393217:GEF393392 GOA393217:GOB393392 GXW393217:GXX393392 HHS393217:HHT393392 HRO393217:HRP393392 IBK393217:IBL393392 ILG393217:ILH393392 IVC393217:IVD393392 JEY393217:JEZ393392 JOU393217:JOV393392 JYQ393217:JYR393392 KIM393217:KIN393392 KSI393217:KSJ393392 LCE393217:LCF393392 LMA393217:LMB393392 LVW393217:LVX393392 MFS393217:MFT393392 MPO393217:MPP393392 MZK393217:MZL393392 NJG393217:NJH393392 NTC393217:NTD393392 OCY393217:OCZ393392 OMU393217:OMV393392 OWQ393217:OWR393392 PGM393217:PGN393392 PQI393217:PQJ393392 QAE393217:QAF393392 QKA393217:QKB393392 QTW393217:QTX393392 RDS393217:RDT393392 RNO393217:RNP393392 RXK393217:RXL393392 SHG393217:SHH393392 SRC393217:SRD393392 TAY393217:TAZ393392 TKU393217:TKV393392 TUQ393217:TUR393392 UEM393217:UEN393392 UOI393217:UOJ393392 UYE393217:UYF393392 VIA393217:VIB393392 VRW393217:VRX393392 WBS393217:WBT393392 WLO393217:WLP393392 WVK393217:WVL393392 C458753:D458928 IY458753:IZ458928 SU458753:SV458928 ACQ458753:ACR458928 AMM458753:AMN458928 AWI458753:AWJ458928 BGE458753:BGF458928 BQA458753:BQB458928 BZW458753:BZX458928 CJS458753:CJT458928 CTO458753:CTP458928 DDK458753:DDL458928 DNG458753:DNH458928 DXC458753:DXD458928 EGY458753:EGZ458928 EQU458753:EQV458928 FAQ458753:FAR458928 FKM458753:FKN458928 FUI458753:FUJ458928 GEE458753:GEF458928 GOA458753:GOB458928 GXW458753:GXX458928 HHS458753:HHT458928 HRO458753:HRP458928 IBK458753:IBL458928 ILG458753:ILH458928 IVC458753:IVD458928 JEY458753:JEZ458928 JOU458753:JOV458928 JYQ458753:JYR458928 KIM458753:KIN458928 KSI458753:KSJ458928 LCE458753:LCF458928 LMA458753:LMB458928 LVW458753:LVX458928 MFS458753:MFT458928 MPO458753:MPP458928 MZK458753:MZL458928 NJG458753:NJH458928 NTC458753:NTD458928 OCY458753:OCZ458928 OMU458753:OMV458928 OWQ458753:OWR458928 PGM458753:PGN458928 PQI458753:PQJ458928 QAE458753:QAF458928 QKA458753:QKB458928 QTW458753:QTX458928 RDS458753:RDT458928 RNO458753:RNP458928 RXK458753:RXL458928 SHG458753:SHH458928 SRC458753:SRD458928 TAY458753:TAZ458928 TKU458753:TKV458928 TUQ458753:TUR458928 UEM458753:UEN458928 UOI458753:UOJ458928 UYE458753:UYF458928 VIA458753:VIB458928 VRW458753:VRX458928 WBS458753:WBT458928 WLO458753:WLP458928 WVK458753:WVL458928 C524289:D524464 IY524289:IZ524464 SU524289:SV524464 ACQ524289:ACR524464 AMM524289:AMN524464 AWI524289:AWJ524464 BGE524289:BGF524464 BQA524289:BQB524464 BZW524289:BZX524464 CJS524289:CJT524464 CTO524289:CTP524464 DDK524289:DDL524464 DNG524289:DNH524464 DXC524289:DXD524464 EGY524289:EGZ524464 EQU524289:EQV524464 FAQ524289:FAR524464 FKM524289:FKN524464 FUI524289:FUJ524464 GEE524289:GEF524464 GOA524289:GOB524464 GXW524289:GXX524464 HHS524289:HHT524464 HRO524289:HRP524464 IBK524289:IBL524464 ILG524289:ILH524464 IVC524289:IVD524464 JEY524289:JEZ524464 JOU524289:JOV524464 JYQ524289:JYR524464 KIM524289:KIN524464 KSI524289:KSJ524464 LCE524289:LCF524464 LMA524289:LMB524464 LVW524289:LVX524464 MFS524289:MFT524464 MPO524289:MPP524464 MZK524289:MZL524464 NJG524289:NJH524464 NTC524289:NTD524464 OCY524289:OCZ524464 OMU524289:OMV524464 OWQ524289:OWR524464 PGM524289:PGN524464 PQI524289:PQJ524464 QAE524289:QAF524464 QKA524289:QKB524464 QTW524289:QTX524464 RDS524289:RDT524464 RNO524289:RNP524464 RXK524289:RXL524464 SHG524289:SHH524464 SRC524289:SRD524464 TAY524289:TAZ524464 TKU524289:TKV524464 TUQ524289:TUR524464 UEM524289:UEN524464 UOI524289:UOJ524464 UYE524289:UYF524464 VIA524289:VIB524464 VRW524289:VRX524464 WBS524289:WBT524464 WLO524289:WLP524464 WVK524289:WVL524464 C589825:D590000 IY589825:IZ590000 SU589825:SV590000 ACQ589825:ACR590000 AMM589825:AMN590000 AWI589825:AWJ590000 BGE589825:BGF590000 BQA589825:BQB590000 BZW589825:BZX590000 CJS589825:CJT590000 CTO589825:CTP590000 DDK589825:DDL590000 DNG589825:DNH590000 DXC589825:DXD590000 EGY589825:EGZ590000 EQU589825:EQV590000 FAQ589825:FAR590000 FKM589825:FKN590000 FUI589825:FUJ590000 GEE589825:GEF590000 GOA589825:GOB590000 GXW589825:GXX590000 HHS589825:HHT590000 HRO589825:HRP590000 IBK589825:IBL590000 ILG589825:ILH590000 IVC589825:IVD590000 JEY589825:JEZ590000 JOU589825:JOV590000 JYQ589825:JYR590000 KIM589825:KIN590000 KSI589825:KSJ590000 LCE589825:LCF590000 LMA589825:LMB590000 LVW589825:LVX590000 MFS589825:MFT590000 MPO589825:MPP590000 MZK589825:MZL590000 NJG589825:NJH590000 NTC589825:NTD590000 OCY589825:OCZ590000 OMU589825:OMV590000 OWQ589825:OWR590000 PGM589825:PGN590000 PQI589825:PQJ590000 QAE589825:QAF590000 QKA589825:QKB590000 QTW589825:QTX590000 RDS589825:RDT590000 RNO589825:RNP590000 RXK589825:RXL590000 SHG589825:SHH590000 SRC589825:SRD590000 TAY589825:TAZ590000 TKU589825:TKV590000 TUQ589825:TUR590000 UEM589825:UEN590000 UOI589825:UOJ590000 UYE589825:UYF590000 VIA589825:VIB590000 VRW589825:VRX590000 WBS589825:WBT590000 WLO589825:WLP590000 WVK589825:WVL590000 C655361:D655536 IY655361:IZ655536 SU655361:SV655536 ACQ655361:ACR655536 AMM655361:AMN655536 AWI655361:AWJ655536 BGE655361:BGF655536 BQA655361:BQB655536 BZW655361:BZX655536 CJS655361:CJT655536 CTO655361:CTP655536 DDK655361:DDL655536 DNG655361:DNH655536 DXC655361:DXD655536 EGY655361:EGZ655536 EQU655361:EQV655536 FAQ655361:FAR655536 FKM655361:FKN655536 FUI655361:FUJ655536 GEE655361:GEF655536 GOA655361:GOB655536 GXW655361:GXX655536 HHS655361:HHT655536 HRO655361:HRP655536 IBK655361:IBL655536 ILG655361:ILH655536 IVC655361:IVD655536 JEY655361:JEZ655536 JOU655361:JOV655536 JYQ655361:JYR655536 KIM655361:KIN655536 KSI655361:KSJ655536 LCE655361:LCF655536 LMA655361:LMB655536 LVW655361:LVX655536 MFS655361:MFT655536 MPO655361:MPP655536 MZK655361:MZL655536 NJG655361:NJH655536 NTC655361:NTD655536 OCY655361:OCZ655536 OMU655361:OMV655536 OWQ655361:OWR655536 PGM655361:PGN655536 PQI655361:PQJ655536 QAE655361:QAF655536 QKA655361:QKB655536 QTW655361:QTX655536 RDS655361:RDT655536 RNO655361:RNP655536 RXK655361:RXL655536 SHG655361:SHH655536 SRC655361:SRD655536 TAY655361:TAZ655536 TKU655361:TKV655536 TUQ655361:TUR655536 UEM655361:UEN655536 UOI655361:UOJ655536 UYE655361:UYF655536 VIA655361:VIB655536 VRW655361:VRX655536 WBS655361:WBT655536 WLO655361:WLP655536 WVK655361:WVL655536 C720897:D721072 IY720897:IZ721072 SU720897:SV721072 ACQ720897:ACR721072 AMM720897:AMN721072 AWI720897:AWJ721072 BGE720897:BGF721072 BQA720897:BQB721072 BZW720897:BZX721072 CJS720897:CJT721072 CTO720897:CTP721072 DDK720897:DDL721072 DNG720897:DNH721072 DXC720897:DXD721072 EGY720897:EGZ721072 EQU720897:EQV721072 FAQ720897:FAR721072 FKM720897:FKN721072 FUI720897:FUJ721072 GEE720897:GEF721072 GOA720897:GOB721072 GXW720897:GXX721072 HHS720897:HHT721072 HRO720897:HRP721072 IBK720897:IBL721072 ILG720897:ILH721072 IVC720897:IVD721072 JEY720897:JEZ721072 JOU720897:JOV721072 JYQ720897:JYR721072 KIM720897:KIN721072 KSI720897:KSJ721072 LCE720897:LCF721072 LMA720897:LMB721072 LVW720897:LVX721072 MFS720897:MFT721072 MPO720897:MPP721072 MZK720897:MZL721072 NJG720897:NJH721072 NTC720897:NTD721072 OCY720897:OCZ721072 OMU720897:OMV721072 OWQ720897:OWR721072 PGM720897:PGN721072 PQI720897:PQJ721072 QAE720897:QAF721072 QKA720897:QKB721072 QTW720897:QTX721072 RDS720897:RDT721072 RNO720897:RNP721072 RXK720897:RXL721072 SHG720897:SHH721072 SRC720897:SRD721072 TAY720897:TAZ721072 TKU720897:TKV721072 TUQ720897:TUR721072 UEM720897:UEN721072 UOI720897:UOJ721072 UYE720897:UYF721072 VIA720897:VIB721072 VRW720897:VRX721072 WBS720897:WBT721072 WLO720897:WLP721072 WVK720897:WVL721072 C786433:D786608 IY786433:IZ786608 SU786433:SV786608 ACQ786433:ACR786608 AMM786433:AMN786608 AWI786433:AWJ786608 BGE786433:BGF786608 BQA786433:BQB786608 BZW786433:BZX786608 CJS786433:CJT786608 CTO786433:CTP786608 DDK786433:DDL786608 DNG786433:DNH786608 DXC786433:DXD786608 EGY786433:EGZ786608 EQU786433:EQV786608 FAQ786433:FAR786608 FKM786433:FKN786608 FUI786433:FUJ786608 GEE786433:GEF786608 GOA786433:GOB786608 GXW786433:GXX786608 HHS786433:HHT786608 HRO786433:HRP786608 IBK786433:IBL786608 ILG786433:ILH786608 IVC786433:IVD786608 JEY786433:JEZ786608 JOU786433:JOV786608 JYQ786433:JYR786608 KIM786433:KIN786608 KSI786433:KSJ786608 LCE786433:LCF786608 LMA786433:LMB786608 LVW786433:LVX786608 MFS786433:MFT786608 MPO786433:MPP786608 MZK786433:MZL786608 NJG786433:NJH786608 NTC786433:NTD786608 OCY786433:OCZ786608 OMU786433:OMV786608 OWQ786433:OWR786608 PGM786433:PGN786608 PQI786433:PQJ786608 QAE786433:QAF786608 QKA786433:QKB786608 QTW786433:QTX786608 RDS786433:RDT786608 RNO786433:RNP786608 RXK786433:RXL786608 SHG786433:SHH786608 SRC786433:SRD786608 TAY786433:TAZ786608 TKU786433:TKV786608 TUQ786433:TUR786608 UEM786433:UEN786608 UOI786433:UOJ786608 UYE786433:UYF786608 VIA786433:VIB786608 VRW786433:VRX786608 WBS786433:WBT786608 WLO786433:WLP786608 WVK786433:WVL786608 C851969:D852144 IY851969:IZ852144 SU851969:SV852144 ACQ851969:ACR852144 AMM851969:AMN852144 AWI851969:AWJ852144 BGE851969:BGF852144 BQA851969:BQB852144 BZW851969:BZX852144 CJS851969:CJT852144 CTO851969:CTP852144 DDK851969:DDL852144 DNG851969:DNH852144 DXC851969:DXD852144 EGY851969:EGZ852144 EQU851969:EQV852144 FAQ851969:FAR852144 FKM851969:FKN852144 FUI851969:FUJ852144 GEE851969:GEF852144 GOA851969:GOB852144 GXW851969:GXX852144 HHS851969:HHT852144 HRO851969:HRP852144 IBK851969:IBL852144 ILG851969:ILH852144 IVC851969:IVD852144 JEY851969:JEZ852144 JOU851969:JOV852144 JYQ851969:JYR852144 KIM851969:KIN852144 KSI851969:KSJ852144 LCE851969:LCF852144 LMA851969:LMB852144 LVW851969:LVX852144 MFS851969:MFT852144 MPO851969:MPP852144 MZK851969:MZL852144 NJG851969:NJH852144 NTC851969:NTD852144 OCY851969:OCZ852144 OMU851969:OMV852144 OWQ851969:OWR852144 PGM851969:PGN852144 PQI851969:PQJ852144 QAE851969:QAF852144 QKA851969:QKB852144 QTW851969:QTX852144 RDS851969:RDT852144 RNO851969:RNP852144 RXK851969:RXL852144 SHG851969:SHH852144 SRC851969:SRD852144 TAY851969:TAZ852144 TKU851969:TKV852144 TUQ851969:TUR852144 UEM851969:UEN852144 UOI851969:UOJ852144 UYE851969:UYF852144 VIA851969:VIB852144 VRW851969:VRX852144 WBS851969:WBT852144 WLO851969:WLP852144 WVK851969:WVL852144 C917505:D917680 IY917505:IZ917680 SU917505:SV917680 ACQ917505:ACR917680 AMM917505:AMN917680 AWI917505:AWJ917680 BGE917505:BGF917680 BQA917505:BQB917680 BZW917505:BZX917680 CJS917505:CJT917680 CTO917505:CTP917680 DDK917505:DDL917680 DNG917505:DNH917680 DXC917505:DXD917680 EGY917505:EGZ917680 EQU917505:EQV917680 FAQ917505:FAR917680 FKM917505:FKN917680 FUI917505:FUJ917680 GEE917505:GEF917680 GOA917505:GOB917680 GXW917505:GXX917680 HHS917505:HHT917680 HRO917505:HRP917680 IBK917505:IBL917680 ILG917505:ILH917680 IVC917505:IVD917680 JEY917505:JEZ917680 JOU917505:JOV917680 JYQ917505:JYR917680 KIM917505:KIN917680 KSI917505:KSJ917680 LCE917505:LCF917680 LMA917505:LMB917680 LVW917505:LVX917680 MFS917505:MFT917680 MPO917505:MPP917680 MZK917505:MZL917680 NJG917505:NJH917680 NTC917505:NTD917680 OCY917505:OCZ917680 OMU917505:OMV917680 OWQ917505:OWR917680 PGM917505:PGN917680 PQI917505:PQJ917680 QAE917505:QAF917680 QKA917505:QKB917680 QTW917505:QTX917680 RDS917505:RDT917680 RNO917505:RNP917680 RXK917505:RXL917680 SHG917505:SHH917680 SRC917505:SRD917680 TAY917505:TAZ917680 TKU917505:TKV917680 TUQ917505:TUR917680 UEM917505:UEN917680 UOI917505:UOJ917680 UYE917505:UYF917680 VIA917505:VIB917680 VRW917505:VRX917680 WBS917505:WBT917680 WLO917505:WLP917680 WVK917505:WVL917680 C983041:D983216 IY983041:IZ983216 SU983041:SV983216 ACQ983041:ACR983216 AMM983041:AMN983216 AWI983041:AWJ983216 BGE983041:BGF983216 BQA983041:BQB983216 BZW983041:BZX983216 CJS983041:CJT983216 CTO983041:CTP983216 DDK983041:DDL983216 DNG983041:DNH983216 DXC983041:DXD983216 EGY983041:EGZ983216 EQU983041:EQV983216 FAQ983041:FAR983216 FKM983041:FKN983216 FUI983041:FUJ983216 GEE983041:GEF983216 GOA983041:GOB983216 GXW983041:GXX983216 HHS983041:HHT983216 HRO983041:HRP983216 IBK983041:IBL983216 ILG983041:ILH983216 IVC983041:IVD983216 JEY983041:JEZ983216 JOU983041:JOV983216 JYQ983041:JYR983216 KIM983041:KIN983216 KSI983041:KSJ983216 LCE983041:LCF983216 LMA983041:LMB983216 LVW983041:LVX983216 MFS983041:MFT983216 MPO983041:MPP983216 MZK983041:MZL983216 NJG983041:NJH983216 NTC983041:NTD983216 OCY983041:OCZ983216 OMU983041:OMV983216 OWQ983041:OWR983216 PGM983041:PGN983216 PQI983041:PQJ983216 QAE983041:QAF983216 QKA983041:QKB983216 QTW983041:QTX983216 RDS983041:RDT983216 RNO983041:RNP983216 RXK983041:RXL983216 SHG983041:SHH983216 SRC983041:SRD983216 TAY983041:TAZ983216 TKU983041:TKV983216 TUQ983041:TUR983216 UEM983041:UEN983216 UOI983041:UOJ983216 UYE983041:UYF983216 VIA983041:VIB983216 VRW983041:VRX983216 WBS983041:WBT983216 WLO983041:WLP983216 WVK983041:WVL983216 E1:IV1048576 JA1:SR1048576 SW1:ACN1048576 ACS1:AMJ1048576 AMO1:AWF1048576 AWK1:BGB1048576 BGG1:BPX1048576 BQC1:BZT1048576 BZY1:CJP1048576 CJU1:CTL1048576 CTQ1:DDH1048576 DDM1:DND1048576 DNI1:DWZ1048576 DXE1:EGV1048576 EHA1:EQR1048576 EQW1:FAN1048576 FAS1:FKJ1048576 FKO1:FUF1048576 FUK1:GEB1048576 GEG1:GNX1048576 GOC1:GXT1048576 GXY1:HHP1048576 HHU1:HRL1048576 HRQ1:IBH1048576 IBM1:ILD1048576 ILI1:IUZ1048576 IVE1:JEV1048576 JFA1:JOR1048576 JOW1:JYN1048576 JYS1:KIJ1048576 KIO1:KSF1048576 KSK1:LCB1048576 LCG1:LLX1048576 LMC1:LVT1048576 LVY1:MFP1048576 MFU1:MPL1048576 MPQ1:MZH1048576 MZM1:NJD1048576 NJI1:NSZ1048576 NTE1:OCV1048576 ODA1:OMR1048576 OMW1:OWN1048576 OWS1:PGJ1048576 PGO1:PQF1048576 PQK1:QAB1048576 QAG1:QJX1048576 QKC1:QTT1048576 QTY1:RDP1048576 RDU1:RNL1048576 RNQ1:RXH1048576 RXM1:SHD1048576 SHI1:SQZ1048576 SRE1:TAV1048576 TBA1:TKR1048576 TKW1:TUN1048576 TUS1:UEJ1048576 UEO1:UOF1048576 UOK1:UYB1048576 UYG1:VHX1048576 VIC1:VRT1048576 VRY1:WBP1048576 WBU1:WLL1048576 WLQ1:WVH1048576 WVM1:XFD1048576">
      <formula1>0</formula1>
      <formula2>10000000000</formula2>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239"/>
  <sheetViews>
    <sheetView tabSelected="1" workbookViewId="0">
      <selection activeCell="B7" sqref="B7"/>
    </sheetView>
  </sheetViews>
  <sheetFormatPr baseColWidth="10" defaultRowHeight="10.5" x14ac:dyDescent="0.15"/>
  <cols>
    <col min="1" max="1" width="29" style="15" customWidth="1"/>
    <col min="2" max="2" width="23.28515625" style="15" bestFit="1" customWidth="1"/>
    <col min="3" max="3" width="11.28515625" style="15" customWidth="1"/>
    <col min="4" max="4" width="9.85546875" style="15" customWidth="1"/>
    <col min="5" max="6" width="10.140625" style="15" customWidth="1"/>
    <col min="7" max="7" width="10.42578125" style="15" customWidth="1"/>
    <col min="8" max="8" width="9.42578125" style="15" customWidth="1"/>
    <col min="9" max="9" width="10.7109375" style="15" customWidth="1"/>
    <col min="10" max="12" width="8.7109375" style="15" customWidth="1"/>
    <col min="13" max="13" width="8.85546875" style="15" customWidth="1"/>
    <col min="14" max="21" width="8.7109375" style="15" customWidth="1"/>
    <col min="22" max="22" width="11.85546875" style="15" customWidth="1"/>
    <col min="23" max="23" width="12.5703125" style="15" customWidth="1"/>
    <col min="24" max="24" width="12.7109375" style="15" customWidth="1"/>
    <col min="25" max="25" width="9.28515625" style="15" customWidth="1"/>
    <col min="26" max="26" width="12.28515625" style="15" customWidth="1"/>
    <col min="27" max="27" width="9.7109375" style="15" customWidth="1"/>
    <col min="28" max="28" width="8.7109375" style="15" customWidth="1"/>
    <col min="29" max="29" width="13.140625" style="15" customWidth="1"/>
    <col min="30" max="30" width="12.85546875" style="71" customWidth="1"/>
    <col min="31" max="31" width="10.85546875" style="114" customWidth="1"/>
    <col min="32" max="33" width="11.5703125" style="15" customWidth="1"/>
    <col min="34" max="34" width="11.7109375" style="114" customWidth="1"/>
    <col min="35" max="35" width="11.85546875" style="204" customWidth="1"/>
    <col min="36" max="36" width="10.7109375" style="15" customWidth="1"/>
    <col min="37" max="37" width="12.7109375" style="114" customWidth="1"/>
    <col min="38" max="39" width="10.7109375" style="15" customWidth="1"/>
    <col min="40" max="40" width="10.85546875" style="6" customWidth="1"/>
    <col min="41" max="41" width="2" style="15" customWidth="1"/>
    <col min="42" max="42" width="10.85546875" style="114" customWidth="1"/>
    <col min="43" max="43" width="10.85546875" style="204" customWidth="1"/>
    <col min="44" max="58" width="10.85546875" style="169" customWidth="1"/>
    <col min="59" max="64" width="12.5703125" style="169" customWidth="1"/>
    <col min="65" max="71" width="12.5703125" style="169" hidden="1" customWidth="1"/>
    <col min="72" max="100" width="12.5703125" style="204" hidden="1" customWidth="1"/>
    <col min="101" max="118" width="11.42578125" style="204" hidden="1" customWidth="1"/>
    <col min="119" max="256" width="11.42578125" style="204"/>
    <col min="257" max="257" width="29" style="204" customWidth="1"/>
    <col min="258" max="258" width="23.28515625" style="204" bestFit="1" customWidth="1"/>
    <col min="259" max="259" width="11.28515625" style="204" customWidth="1"/>
    <col min="260" max="260" width="9.85546875" style="204" customWidth="1"/>
    <col min="261" max="262" width="10.140625" style="204" customWidth="1"/>
    <col min="263" max="263" width="10.42578125" style="204" customWidth="1"/>
    <col min="264" max="264" width="9.42578125" style="204" customWidth="1"/>
    <col min="265" max="265" width="10.7109375" style="204" customWidth="1"/>
    <col min="266" max="268" width="8.7109375" style="204" customWidth="1"/>
    <col min="269" max="269" width="8.85546875" style="204" customWidth="1"/>
    <col min="270" max="277" width="8.7109375" style="204" customWidth="1"/>
    <col min="278" max="278" width="11.85546875" style="204" customWidth="1"/>
    <col min="279" max="279" width="12.5703125" style="204" customWidth="1"/>
    <col min="280" max="280" width="12.7109375" style="204" customWidth="1"/>
    <col min="281" max="281" width="9.28515625" style="204" customWidth="1"/>
    <col min="282" max="282" width="12.28515625" style="204" customWidth="1"/>
    <col min="283" max="283" width="9.7109375" style="204" customWidth="1"/>
    <col min="284" max="284" width="8.7109375" style="204" customWidth="1"/>
    <col min="285" max="285" width="13.140625" style="204" customWidth="1"/>
    <col min="286" max="286" width="12.85546875" style="204" customWidth="1"/>
    <col min="287" max="287" width="10.85546875" style="204" customWidth="1"/>
    <col min="288" max="289" width="11.5703125" style="204" customWidth="1"/>
    <col min="290" max="290" width="11.7109375" style="204" customWidth="1"/>
    <col min="291" max="291" width="11.85546875" style="204" customWidth="1"/>
    <col min="292" max="292" width="10.7109375" style="204" customWidth="1"/>
    <col min="293" max="293" width="12.7109375" style="204" customWidth="1"/>
    <col min="294" max="295" width="10.7109375" style="204" customWidth="1"/>
    <col min="296" max="296" width="10.85546875" style="204" customWidth="1"/>
    <col min="297" max="297" width="2" style="204" customWidth="1"/>
    <col min="298" max="314" width="10.85546875" style="204" customWidth="1"/>
    <col min="315" max="320" width="12.5703125" style="204" customWidth="1"/>
    <col min="321" max="374" width="0" style="204" hidden="1" customWidth="1"/>
    <col min="375" max="512" width="11.42578125" style="204"/>
    <col min="513" max="513" width="29" style="204" customWidth="1"/>
    <col min="514" max="514" width="23.28515625" style="204" bestFit="1" customWidth="1"/>
    <col min="515" max="515" width="11.28515625" style="204" customWidth="1"/>
    <col min="516" max="516" width="9.85546875" style="204" customWidth="1"/>
    <col min="517" max="518" width="10.140625" style="204" customWidth="1"/>
    <col min="519" max="519" width="10.42578125" style="204" customWidth="1"/>
    <col min="520" max="520" width="9.42578125" style="204" customWidth="1"/>
    <col min="521" max="521" width="10.7109375" style="204" customWidth="1"/>
    <col min="522" max="524" width="8.7109375" style="204" customWidth="1"/>
    <col min="525" max="525" width="8.85546875" style="204" customWidth="1"/>
    <col min="526" max="533" width="8.7109375" style="204" customWidth="1"/>
    <col min="534" max="534" width="11.85546875" style="204" customWidth="1"/>
    <col min="535" max="535" width="12.5703125" style="204" customWidth="1"/>
    <col min="536" max="536" width="12.7109375" style="204" customWidth="1"/>
    <col min="537" max="537" width="9.28515625" style="204" customWidth="1"/>
    <col min="538" max="538" width="12.28515625" style="204" customWidth="1"/>
    <col min="539" max="539" width="9.7109375" style="204" customWidth="1"/>
    <col min="540" max="540" width="8.7109375" style="204" customWidth="1"/>
    <col min="541" max="541" width="13.140625" style="204" customWidth="1"/>
    <col min="542" max="542" width="12.85546875" style="204" customWidth="1"/>
    <col min="543" max="543" width="10.85546875" style="204" customWidth="1"/>
    <col min="544" max="545" width="11.5703125" style="204" customWidth="1"/>
    <col min="546" max="546" width="11.7109375" style="204" customWidth="1"/>
    <col min="547" max="547" width="11.85546875" style="204" customWidth="1"/>
    <col min="548" max="548" width="10.7109375" style="204" customWidth="1"/>
    <col min="549" max="549" width="12.7109375" style="204" customWidth="1"/>
    <col min="550" max="551" width="10.7109375" style="204" customWidth="1"/>
    <col min="552" max="552" width="10.85546875" style="204" customWidth="1"/>
    <col min="553" max="553" width="2" style="204" customWidth="1"/>
    <col min="554" max="570" width="10.85546875" style="204" customWidth="1"/>
    <col min="571" max="576" width="12.5703125" style="204" customWidth="1"/>
    <col min="577" max="630" width="0" style="204" hidden="1" customWidth="1"/>
    <col min="631" max="768" width="11.42578125" style="204"/>
    <col min="769" max="769" width="29" style="204" customWidth="1"/>
    <col min="770" max="770" width="23.28515625" style="204" bestFit="1" customWidth="1"/>
    <col min="771" max="771" width="11.28515625" style="204" customWidth="1"/>
    <col min="772" max="772" width="9.85546875" style="204" customWidth="1"/>
    <col min="773" max="774" width="10.140625" style="204" customWidth="1"/>
    <col min="775" max="775" width="10.42578125" style="204" customWidth="1"/>
    <col min="776" max="776" width="9.42578125" style="204" customWidth="1"/>
    <col min="777" max="777" width="10.7109375" style="204" customWidth="1"/>
    <col min="778" max="780" width="8.7109375" style="204" customWidth="1"/>
    <col min="781" max="781" width="8.85546875" style="204" customWidth="1"/>
    <col min="782" max="789" width="8.7109375" style="204" customWidth="1"/>
    <col min="790" max="790" width="11.85546875" style="204" customWidth="1"/>
    <col min="791" max="791" width="12.5703125" style="204" customWidth="1"/>
    <col min="792" max="792" width="12.7109375" style="204" customWidth="1"/>
    <col min="793" max="793" width="9.28515625" style="204" customWidth="1"/>
    <col min="794" max="794" width="12.28515625" style="204" customWidth="1"/>
    <col min="795" max="795" width="9.7109375" style="204" customWidth="1"/>
    <col min="796" max="796" width="8.7109375" style="204" customWidth="1"/>
    <col min="797" max="797" width="13.140625" style="204" customWidth="1"/>
    <col min="798" max="798" width="12.85546875" style="204" customWidth="1"/>
    <col min="799" max="799" width="10.85546875" style="204" customWidth="1"/>
    <col min="800" max="801" width="11.5703125" style="204" customWidth="1"/>
    <col min="802" max="802" width="11.7109375" style="204" customWidth="1"/>
    <col min="803" max="803" width="11.85546875" style="204" customWidth="1"/>
    <col min="804" max="804" width="10.7109375" style="204" customWidth="1"/>
    <col min="805" max="805" width="12.7109375" style="204" customWidth="1"/>
    <col min="806" max="807" width="10.7109375" style="204" customWidth="1"/>
    <col min="808" max="808" width="10.85546875" style="204" customWidth="1"/>
    <col min="809" max="809" width="2" style="204" customWidth="1"/>
    <col min="810" max="826" width="10.85546875" style="204" customWidth="1"/>
    <col min="827" max="832" width="12.5703125" style="204" customWidth="1"/>
    <col min="833" max="886" width="0" style="204" hidden="1" customWidth="1"/>
    <col min="887" max="1024" width="11.42578125" style="204"/>
    <col min="1025" max="1025" width="29" style="204" customWidth="1"/>
    <col min="1026" max="1026" width="23.28515625" style="204" bestFit="1" customWidth="1"/>
    <col min="1027" max="1027" width="11.28515625" style="204" customWidth="1"/>
    <col min="1028" max="1028" width="9.85546875" style="204" customWidth="1"/>
    <col min="1029" max="1030" width="10.140625" style="204" customWidth="1"/>
    <col min="1031" max="1031" width="10.42578125" style="204" customWidth="1"/>
    <col min="1032" max="1032" width="9.42578125" style="204" customWidth="1"/>
    <col min="1033" max="1033" width="10.7109375" style="204" customWidth="1"/>
    <col min="1034" max="1036" width="8.7109375" style="204" customWidth="1"/>
    <col min="1037" max="1037" width="8.85546875" style="204" customWidth="1"/>
    <col min="1038" max="1045" width="8.7109375" style="204" customWidth="1"/>
    <col min="1046" max="1046" width="11.85546875" style="204" customWidth="1"/>
    <col min="1047" max="1047" width="12.5703125" style="204" customWidth="1"/>
    <col min="1048" max="1048" width="12.7109375" style="204" customWidth="1"/>
    <col min="1049" max="1049" width="9.28515625" style="204" customWidth="1"/>
    <col min="1050" max="1050" width="12.28515625" style="204" customWidth="1"/>
    <col min="1051" max="1051" width="9.7109375" style="204" customWidth="1"/>
    <col min="1052" max="1052" width="8.7109375" style="204" customWidth="1"/>
    <col min="1053" max="1053" width="13.140625" style="204" customWidth="1"/>
    <col min="1054" max="1054" width="12.85546875" style="204" customWidth="1"/>
    <col min="1055" max="1055" width="10.85546875" style="204" customWidth="1"/>
    <col min="1056" max="1057" width="11.5703125" style="204" customWidth="1"/>
    <col min="1058" max="1058" width="11.7109375" style="204" customWidth="1"/>
    <col min="1059" max="1059" width="11.85546875" style="204" customWidth="1"/>
    <col min="1060" max="1060" width="10.7109375" style="204" customWidth="1"/>
    <col min="1061" max="1061" width="12.7109375" style="204" customWidth="1"/>
    <col min="1062" max="1063" width="10.7109375" style="204" customWidth="1"/>
    <col min="1064" max="1064" width="10.85546875" style="204" customWidth="1"/>
    <col min="1065" max="1065" width="2" style="204" customWidth="1"/>
    <col min="1066" max="1082" width="10.85546875" style="204" customWidth="1"/>
    <col min="1083" max="1088" width="12.5703125" style="204" customWidth="1"/>
    <col min="1089" max="1142" width="0" style="204" hidden="1" customWidth="1"/>
    <col min="1143" max="1280" width="11.42578125" style="204"/>
    <col min="1281" max="1281" width="29" style="204" customWidth="1"/>
    <col min="1282" max="1282" width="23.28515625" style="204" bestFit="1" customWidth="1"/>
    <col min="1283" max="1283" width="11.28515625" style="204" customWidth="1"/>
    <col min="1284" max="1284" width="9.85546875" style="204" customWidth="1"/>
    <col min="1285" max="1286" width="10.140625" style="204" customWidth="1"/>
    <col min="1287" max="1287" width="10.42578125" style="204" customWidth="1"/>
    <col min="1288" max="1288" width="9.42578125" style="204" customWidth="1"/>
    <col min="1289" max="1289" width="10.7109375" style="204" customWidth="1"/>
    <col min="1290" max="1292" width="8.7109375" style="204" customWidth="1"/>
    <col min="1293" max="1293" width="8.85546875" style="204" customWidth="1"/>
    <col min="1294" max="1301" width="8.7109375" style="204" customWidth="1"/>
    <col min="1302" max="1302" width="11.85546875" style="204" customWidth="1"/>
    <col min="1303" max="1303" width="12.5703125" style="204" customWidth="1"/>
    <col min="1304" max="1304" width="12.7109375" style="204" customWidth="1"/>
    <col min="1305" max="1305" width="9.28515625" style="204" customWidth="1"/>
    <col min="1306" max="1306" width="12.28515625" style="204" customWidth="1"/>
    <col min="1307" max="1307" width="9.7109375" style="204" customWidth="1"/>
    <col min="1308" max="1308" width="8.7109375" style="204" customWidth="1"/>
    <col min="1309" max="1309" width="13.140625" style="204" customWidth="1"/>
    <col min="1310" max="1310" width="12.85546875" style="204" customWidth="1"/>
    <col min="1311" max="1311" width="10.85546875" style="204" customWidth="1"/>
    <col min="1312" max="1313" width="11.5703125" style="204" customWidth="1"/>
    <col min="1314" max="1314" width="11.7109375" style="204" customWidth="1"/>
    <col min="1315" max="1315" width="11.85546875" style="204" customWidth="1"/>
    <col min="1316" max="1316" width="10.7109375" style="204" customWidth="1"/>
    <col min="1317" max="1317" width="12.7109375" style="204" customWidth="1"/>
    <col min="1318" max="1319" width="10.7109375" style="204" customWidth="1"/>
    <col min="1320" max="1320" width="10.85546875" style="204" customWidth="1"/>
    <col min="1321" max="1321" width="2" style="204" customWidth="1"/>
    <col min="1322" max="1338" width="10.85546875" style="204" customWidth="1"/>
    <col min="1339" max="1344" width="12.5703125" style="204" customWidth="1"/>
    <col min="1345" max="1398" width="0" style="204" hidden="1" customWidth="1"/>
    <col min="1399" max="1536" width="11.42578125" style="204"/>
    <col min="1537" max="1537" width="29" style="204" customWidth="1"/>
    <col min="1538" max="1538" width="23.28515625" style="204" bestFit="1" customWidth="1"/>
    <col min="1539" max="1539" width="11.28515625" style="204" customWidth="1"/>
    <col min="1540" max="1540" width="9.85546875" style="204" customWidth="1"/>
    <col min="1541" max="1542" width="10.140625" style="204" customWidth="1"/>
    <col min="1543" max="1543" width="10.42578125" style="204" customWidth="1"/>
    <col min="1544" max="1544" width="9.42578125" style="204" customWidth="1"/>
    <col min="1545" max="1545" width="10.7109375" style="204" customWidth="1"/>
    <col min="1546" max="1548" width="8.7109375" style="204" customWidth="1"/>
    <col min="1549" max="1549" width="8.85546875" style="204" customWidth="1"/>
    <col min="1550" max="1557" width="8.7109375" style="204" customWidth="1"/>
    <col min="1558" max="1558" width="11.85546875" style="204" customWidth="1"/>
    <col min="1559" max="1559" width="12.5703125" style="204" customWidth="1"/>
    <col min="1560" max="1560" width="12.7109375" style="204" customWidth="1"/>
    <col min="1561" max="1561" width="9.28515625" style="204" customWidth="1"/>
    <col min="1562" max="1562" width="12.28515625" style="204" customWidth="1"/>
    <col min="1563" max="1563" width="9.7109375" style="204" customWidth="1"/>
    <col min="1564" max="1564" width="8.7109375" style="204" customWidth="1"/>
    <col min="1565" max="1565" width="13.140625" style="204" customWidth="1"/>
    <col min="1566" max="1566" width="12.85546875" style="204" customWidth="1"/>
    <col min="1567" max="1567" width="10.85546875" style="204" customWidth="1"/>
    <col min="1568" max="1569" width="11.5703125" style="204" customWidth="1"/>
    <col min="1570" max="1570" width="11.7109375" style="204" customWidth="1"/>
    <col min="1571" max="1571" width="11.85546875" style="204" customWidth="1"/>
    <col min="1572" max="1572" width="10.7109375" style="204" customWidth="1"/>
    <col min="1573" max="1573" width="12.7109375" style="204" customWidth="1"/>
    <col min="1574" max="1575" width="10.7109375" style="204" customWidth="1"/>
    <col min="1576" max="1576" width="10.85546875" style="204" customWidth="1"/>
    <col min="1577" max="1577" width="2" style="204" customWidth="1"/>
    <col min="1578" max="1594" width="10.85546875" style="204" customWidth="1"/>
    <col min="1595" max="1600" width="12.5703125" style="204" customWidth="1"/>
    <col min="1601" max="1654" width="0" style="204" hidden="1" customWidth="1"/>
    <col min="1655" max="1792" width="11.42578125" style="204"/>
    <col min="1793" max="1793" width="29" style="204" customWidth="1"/>
    <col min="1794" max="1794" width="23.28515625" style="204" bestFit="1" customWidth="1"/>
    <col min="1795" max="1795" width="11.28515625" style="204" customWidth="1"/>
    <col min="1796" max="1796" width="9.85546875" style="204" customWidth="1"/>
    <col min="1797" max="1798" width="10.140625" style="204" customWidth="1"/>
    <col min="1799" max="1799" width="10.42578125" style="204" customWidth="1"/>
    <col min="1800" max="1800" width="9.42578125" style="204" customWidth="1"/>
    <col min="1801" max="1801" width="10.7109375" style="204" customWidth="1"/>
    <col min="1802" max="1804" width="8.7109375" style="204" customWidth="1"/>
    <col min="1805" max="1805" width="8.85546875" style="204" customWidth="1"/>
    <col min="1806" max="1813" width="8.7109375" style="204" customWidth="1"/>
    <col min="1814" max="1814" width="11.85546875" style="204" customWidth="1"/>
    <col min="1815" max="1815" width="12.5703125" style="204" customWidth="1"/>
    <col min="1816" max="1816" width="12.7109375" style="204" customWidth="1"/>
    <col min="1817" max="1817" width="9.28515625" style="204" customWidth="1"/>
    <col min="1818" max="1818" width="12.28515625" style="204" customWidth="1"/>
    <col min="1819" max="1819" width="9.7109375" style="204" customWidth="1"/>
    <col min="1820" max="1820" width="8.7109375" style="204" customWidth="1"/>
    <col min="1821" max="1821" width="13.140625" style="204" customWidth="1"/>
    <col min="1822" max="1822" width="12.85546875" style="204" customWidth="1"/>
    <col min="1823" max="1823" width="10.85546875" style="204" customWidth="1"/>
    <col min="1824" max="1825" width="11.5703125" style="204" customWidth="1"/>
    <col min="1826" max="1826" width="11.7109375" style="204" customWidth="1"/>
    <col min="1827" max="1827" width="11.85546875" style="204" customWidth="1"/>
    <col min="1828" max="1828" width="10.7109375" style="204" customWidth="1"/>
    <col min="1829" max="1829" width="12.7109375" style="204" customWidth="1"/>
    <col min="1830" max="1831" width="10.7109375" style="204" customWidth="1"/>
    <col min="1832" max="1832" width="10.85546875" style="204" customWidth="1"/>
    <col min="1833" max="1833" width="2" style="204" customWidth="1"/>
    <col min="1834" max="1850" width="10.85546875" style="204" customWidth="1"/>
    <col min="1851" max="1856" width="12.5703125" style="204" customWidth="1"/>
    <col min="1857" max="1910" width="0" style="204" hidden="1" customWidth="1"/>
    <col min="1911" max="2048" width="11.42578125" style="204"/>
    <col min="2049" max="2049" width="29" style="204" customWidth="1"/>
    <col min="2050" max="2050" width="23.28515625" style="204" bestFit="1" customWidth="1"/>
    <col min="2051" max="2051" width="11.28515625" style="204" customWidth="1"/>
    <col min="2052" max="2052" width="9.85546875" style="204" customWidth="1"/>
    <col min="2053" max="2054" width="10.140625" style="204" customWidth="1"/>
    <col min="2055" max="2055" width="10.42578125" style="204" customWidth="1"/>
    <col min="2056" max="2056" width="9.42578125" style="204" customWidth="1"/>
    <col min="2057" max="2057" width="10.7109375" style="204" customWidth="1"/>
    <col min="2058" max="2060" width="8.7109375" style="204" customWidth="1"/>
    <col min="2061" max="2061" width="8.85546875" style="204" customWidth="1"/>
    <col min="2062" max="2069" width="8.7109375" style="204" customWidth="1"/>
    <col min="2070" max="2070" width="11.85546875" style="204" customWidth="1"/>
    <col min="2071" max="2071" width="12.5703125" style="204" customWidth="1"/>
    <col min="2072" max="2072" width="12.7109375" style="204" customWidth="1"/>
    <col min="2073" max="2073" width="9.28515625" style="204" customWidth="1"/>
    <col min="2074" max="2074" width="12.28515625" style="204" customWidth="1"/>
    <col min="2075" max="2075" width="9.7109375" style="204" customWidth="1"/>
    <col min="2076" max="2076" width="8.7109375" style="204" customWidth="1"/>
    <col min="2077" max="2077" width="13.140625" style="204" customWidth="1"/>
    <col min="2078" max="2078" width="12.85546875" style="204" customWidth="1"/>
    <col min="2079" max="2079" width="10.85546875" style="204" customWidth="1"/>
    <col min="2080" max="2081" width="11.5703125" style="204" customWidth="1"/>
    <col min="2082" max="2082" width="11.7109375" style="204" customWidth="1"/>
    <col min="2083" max="2083" width="11.85546875" style="204" customWidth="1"/>
    <col min="2084" max="2084" width="10.7109375" style="204" customWidth="1"/>
    <col min="2085" max="2085" width="12.7109375" style="204" customWidth="1"/>
    <col min="2086" max="2087" width="10.7109375" style="204" customWidth="1"/>
    <col min="2088" max="2088" width="10.85546875" style="204" customWidth="1"/>
    <col min="2089" max="2089" width="2" style="204" customWidth="1"/>
    <col min="2090" max="2106" width="10.85546875" style="204" customWidth="1"/>
    <col min="2107" max="2112" width="12.5703125" style="204" customWidth="1"/>
    <col min="2113" max="2166" width="0" style="204" hidden="1" customWidth="1"/>
    <col min="2167" max="2304" width="11.42578125" style="204"/>
    <col min="2305" max="2305" width="29" style="204" customWidth="1"/>
    <col min="2306" max="2306" width="23.28515625" style="204" bestFit="1" customWidth="1"/>
    <col min="2307" max="2307" width="11.28515625" style="204" customWidth="1"/>
    <col min="2308" max="2308" width="9.85546875" style="204" customWidth="1"/>
    <col min="2309" max="2310" width="10.140625" style="204" customWidth="1"/>
    <col min="2311" max="2311" width="10.42578125" style="204" customWidth="1"/>
    <col min="2312" max="2312" width="9.42578125" style="204" customWidth="1"/>
    <col min="2313" max="2313" width="10.7109375" style="204" customWidth="1"/>
    <col min="2314" max="2316" width="8.7109375" style="204" customWidth="1"/>
    <col min="2317" max="2317" width="8.85546875" style="204" customWidth="1"/>
    <col min="2318" max="2325" width="8.7109375" style="204" customWidth="1"/>
    <col min="2326" max="2326" width="11.85546875" style="204" customWidth="1"/>
    <col min="2327" max="2327" width="12.5703125" style="204" customWidth="1"/>
    <col min="2328" max="2328" width="12.7109375" style="204" customWidth="1"/>
    <col min="2329" max="2329" width="9.28515625" style="204" customWidth="1"/>
    <col min="2330" max="2330" width="12.28515625" style="204" customWidth="1"/>
    <col min="2331" max="2331" width="9.7109375" style="204" customWidth="1"/>
    <col min="2332" max="2332" width="8.7109375" style="204" customWidth="1"/>
    <col min="2333" max="2333" width="13.140625" style="204" customWidth="1"/>
    <col min="2334" max="2334" width="12.85546875" style="204" customWidth="1"/>
    <col min="2335" max="2335" width="10.85546875" style="204" customWidth="1"/>
    <col min="2336" max="2337" width="11.5703125" style="204" customWidth="1"/>
    <col min="2338" max="2338" width="11.7109375" style="204" customWidth="1"/>
    <col min="2339" max="2339" width="11.85546875" style="204" customWidth="1"/>
    <col min="2340" max="2340" width="10.7109375" style="204" customWidth="1"/>
    <col min="2341" max="2341" width="12.7109375" style="204" customWidth="1"/>
    <col min="2342" max="2343" width="10.7109375" style="204" customWidth="1"/>
    <col min="2344" max="2344" width="10.85546875" style="204" customWidth="1"/>
    <col min="2345" max="2345" width="2" style="204" customWidth="1"/>
    <col min="2346" max="2362" width="10.85546875" style="204" customWidth="1"/>
    <col min="2363" max="2368" width="12.5703125" style="204" customWidth="1"/>
    <col min="2369" max="2422" width="0" style="204" hidden="1" customWidth="1"/>
    <col min="2423" max="2560" width="11.42578125" style="204"/>
    <col min="2561" max="2561" width="29" style="204" customWidth="1"/>
    <col min="2562" max="2562" width="23.28515625" style="204" bestFit="1" customWidth="1"/>
    <col min="2563" max="2563" width="11.28515625" style="204" customWidth="1"/>
    <col min="2564" max="2564" width="9.85546875" style="204" customWidth="1"/>
    <col min="2565" max="2566" width="10.140625" style="204" customWidth="1"/>
    <col min="2567" max="2567" width="10.42578125" style="204" customWidth="1"/>
    <col min="2568" max="2568" width="9.42578125" style="204" customWidth="1"/>
    <col min="2569" max="2569" width="10.7109375" style="204" customWidth="1"/>
    <col min="2570" max="2572" width="8.7109375" style="204" customWidth="1"/>
    <col min="2573" max="2573" width="8.85546875" style="204" customWidth="1"/>
    <col min="2574" max="2581" width="8.7109375" style="204" customWidth="1"/>
    <col min="2582" max="2582" width="11.85546875" style="204" customWidth="1"/>
    <col min="2583" max="2583" width="12.5703125" style="204" customWidth="1"/>
    <col min="2584" max="2584" width="12.7109375" style="204" customWidth="1"/>
    <col min="2585" max="2585" width="9.28515625" style="204" customWidth="1"/>
    <col min="2586" max="2586" width="12.28515625" style="204" customWidth="1"/>
    <col min="2587" max="2587" width="9.7109375" style="204" customWidth="1"/>
    <col min="2588" max="2588" width="8.7109375" style="204" customWidth="1"/>
    <col min="2589" max="2589" width="13.140625" style="204" customWidth="1"/>
    <col min="2590" max="2590" width="12.85546875" style="204" customWidth="1"/>
    <col min="2591" max="2591" width="10.85546875" style="204" customWidth="1"/>
    <col min="2592" max="2593" width="11.5703125" style="204" customWidth="1"/>
    <col min="2594" max="2594" width="11.7109375" style="204" customWidth="1"/>
    <col min="2595" max="2595" width="11.85546875" style="204" customWidth="1"/>
    <col min="2596" max="2596" width="10.7109375" style="204" customWidth="1"/>
    <col min="2597" max="2597" width="12.7109375" style="204" customWidth="1"/>
    <col min="2598" max="2599" width="10.7109375" style="204" customWidth="1"/>
    <col min="2600" max="2600" width="10.85546875" style="204" customWidth="1"/>
    <col min="2601" max="2601" width="2" style="204" customWidth="1"/>
    <col min="2602" max="2618" width="10.85546875" style="204" customWidth="1"/>
    <col min="2619" max="2624" width="12.5703125" style="204" customWidth="1"/>
    <col min="2625" max="2678" width="0" style="204" hidden="1" customWidth="1"/>
    <col min="2679" max="2816" width="11.42578125" style="204"/>
    <col min="2817" max="2817" width="29" style="204" customWidth="1"/>
    <col min="2818" max="2818" width="23.28515625" style="204" bestFit="1" customWidth="1"/>
    <col min="2819" max="2819" width="11.28515625" style="204" customWidth="1"/>
    <col min="2820" max="2820" width="9.85546875" style="204" customWidth="1"/>
    <col min="2821" max="2822" width="10.140625" style="204" customWidth="1"/>
    <col min="2823" max="2823" width="10.42578125" style="204" customWidth="1"/>
    <col min="2824" max="2824" width="9.42578125" style="204" customWidth="1"/>
    <col min="2825" max="2825" width="10.7109375" style="204" customWidth="1"/>
    <col min="2826" max="2828" width="8.7109375" style="204" customWidth="1"/>
    <col min="2829" max="2829" width="8.85546875" style="204" customWidth="1"/>
    <col min="2830" max="2837" width="8.7109375" style="204" customWidth="1"/>
    <col min="2838" max="2838" width="11.85546875" style="204" customWidth="1"/>
    <col min="2839" max="2839" width="12.5703125" style="204" customWidth="1"/>
    <col min="2840" max="2840" width="12.7109375" style="204" customWidth="1"/>
    <col min="2841" max="2841" width="9.28515625" style="204" customWidth="1"/>
    <col min="2842" max="2842" width="12.28515625" style="204" customWidth="1"/>
    <col min="2843" max="2843" width="9.7109375" style="204" customWidth="1"/>
    <col min="2844" max="2844" width="8.7109375" style="204" customWidth="1"/>
    <col min="2845" max="2845" width="13.140625" style="204" customWidth="1"/>
    <col min="2846" max="2846" width="12.85546875" style="204" customWidth="1"/>
    <col min="2847" max="2847" width="10.85546875" style="204" customWidth="1"/>
    <col min="2848" max="2849" width="11.5703125" style="204" customWidth="1"/>
    <col min="2850" max="2850" width="11.7109375" style="204" customWidth="1"/>
    <col min="2851" max="2851" width="11.85546875" style="204" customWidth="1"/>
    <col min="2852" max="2852" width="10.7109375" style="204" customWidth="1"/>
    <col min="2853" max="2853" width="12.7109375" style="204" customWidth="1"/>
    <col min="2854" max="2855" width="10.7109375" style="204" customWidth="1"/>
    <col min="2856" max="2856" width="10.85546875" style="204" customWidth="1"/>
    <col min="2857" max="2857" width="2" style="204" customWidth="1"/>
    <col min="2858" max="2874" width="10.85546875" style="204" customWidth="1"/>
    <col min="2875" max="2880" width="12.5703125" style="204" customWidth="1"/>
    <col min="2881" max="2934" width="0" style="204" hidden="1" customWidth="1"/>
    <col min="2935" max="3072" width="11.42578125" style="204"/>
    <col min="3073" max="3073" width="29" style="204" customWidth="1"/>
    <col min="3074" max="3074" width="23.28515625" style="204" bestFit="1" customWidth="1"/>
    <col min="3075" max="3075" width="11.28515625" style="204" customWidth="1"/>
    <col min="3076" max="3076" width="9.85546875" style="204" customWidth="1"/>
    <col min="3077" max="3078" width="10.140625" style="204" customWidth="1"/>
    <col min="3079" max="3079" width="10.42578125" style="204" customWidth="1"/>
    <col min="3080" max="3080" width="9.42578125" style="204" customWidth="1"/>
    <col min="3081" max="3081" width="10.7109375" style="204" customWidth="1"/>
    <col min="3082" max="3084" width="8.7109375" style="204" customWidth="1"/>
    <col min="3085" max="3085" width="8.85546875" style="204" customWidth="1"/>
    <col min="3086" max="3093" width="8.7109375" style="204" customWidth="1"/>
    <col min="3094" max="3094" width="11.85546875" style="204" customWidth="1"/>
    <col min="3095" max="3095" width="12.5703125" style="204" customWidth="1"/>
    <col min="3096" max="3096" width="12.7109375" style="204" customWidth="1"/>
    <col min="3097" max="3097" width="9.28515625" style="204" customWidth="1"/>
    <col min="3098" max="3098" width="12.28515625" style="204" customWidth="1"/>
    <col min="3099" max="3099" width="9.7109375" style="204" customWidth="1"/>
    <col min="3100" max="3100" width="8.7109375" style="204" customWidth="1"/>
    <col min="3101" max="3101" width="13.140625" style="204" customWidth="1"/>
    <col min="3102" max="3102" width="12.85546875" style="204" customWidth="1"/>
    <col min="3103" max="3103" width="10.85546875" style="204" customWidth="1"/>
    <col min="3104" max="3105" width="11.5703125" style="204" customWidth="1"/>
    <col min="3106" max="3106" width="11.7109375" style="204" customWidth="1"/>
    <col min="3107" max="3107" width="11.85546875" style="204" customWidth="1"/>
    <col min="3108" max="3108" width="10.7109375" style="204" customWidth="1"/>
    <col min="3109" max="3109" width="12.7109375" style="204" customWidth="1"/>
    <col min="3110" max="3111" width="10.7109375" style="204" customWidth="1"/>
    <col min="3112" max="3112" width="10.85546875" style="204" customWidth="1"/>
    <col min="3113" max="3113" width="2" style="204" customWidth="1"/>
    <col min="3114" max="3130" width="10.85546875" style="204" customWidth="1"/>
    <col min="3131" max="3136" width="12.5703125" style="204" customWidth="1"/>
    <col min="3137" max="3190" width="0" style="204" hidden="1" customWidth="1"/>
    <col min="3191" max="3328" width="11.42578125" style="204"/>
    <col min="3329" max="3329" width="29" style="204" customWidth="1"/>
    <col min="3330" max="3330" width="23.28515625" style="204" bestFit="1" customWidth="1"/>
    <col min="3331" max="3331" width="11.28515625" style="204" customWidth="1"/>
    <col min="3332" max="3332" width="9.85546875" style="204" customWidth="1"/>
    <col min="3333" max="3334" width="10.140625" style="204" customWidth="1"/>
    <col min="3335" max="3335" width="10.42578125" style="204" customWidth="1"/>
    <col min="3336" max="3336" width="9.42578125" style="204" customWidth="1"/>
    <col min="3337" max="3337" width="10.7109375" style="204" customWidth="1"/>
    <col min="3338" max="3340" width="8.7109375" style="204" customWidth="1"/>
    <col min="3341" max="3341" width="8.85546875" style="204" customWidth="1"/>
    <col min="3342" max="3349" width="8.7109375" style="204" customWidth="1"/>
    <col min="3350" max="3350" width="11.85546875" style="204" customWidth="1"/>
    <col min="3351" max="3351" width="12.5703125" style="204" customWidth="1"/>
    <col min="3352" max="3352" width="12.7109375" style="204" customWidth="1"/>
    <col min="3353" max="3353" width="9.28515625" style="204" customWidth="1"/>
    <col min="3354" max="3354" width="12.28515625" style="204" customWidth="1"/>
    <col min="3355" max="3355" width="9.7109375" style="204" customWidth="1"/>
    <col min="3356" max="3356" width="8.7109375" style="204" customWidth="1"/>
    <col min="3357" max="3357" width="13.140625" style="204" customWidth="1"/>
    <col min="3358" max="3358" width="12.85546875" style="204" customWidth="1"/>
    <col min="3359" max="3359" width="10.85546875" style="204" customWidth="1"/>
    <col min="3360" max="3361" width="11.5703125" style="204" customWidth="1"/>
    <col min="3362" max="3362" width="11.7109375" style="204" customWidth="1"/>
    <col min="3363" max="3363" width="11.85546875" style="204" customWidth="1"/>
    <col min="3364" max="3364" width="10.7109375" style="204" customWidth="1"/>
    <col min="3365" max="3365" width="12.7109375" style="204" customWidth="1"/>
    <col min="3366" max="3367" width="10.7109375" style="204" customWidth="1"/>
    <col min="3368" max="3368" width="10.85546875" style="204" customWidth="1"/>
    <col min="3369" max="3369" width="2" style="204" customWidth="1"/>
    <col min="3370" max="3386" width="10.85546875" style="204" customWidth="1"/>
    <col min="3387" max="3392" width="12.5703125" style="204" customWidth="1"/>
    <col min="3393" max="3446" width="0" style="204" hidden="1" customWidth="1"/>
    <col min="3447" max="3584" width="11.42578125" style="204"/>
    <col min="3585" max="3585" width="29" style="204" customWidth="1"/>
    <col min="3586" max="3586" width="23.28515625" style="204" bestFit="1" customWidth="1"/>
    <col min="3587" max="3587" width="11.28515625" style="204" customWidth="1"/>
    <col min="3588" max="3588" width="9.85546875" style="204" customWidth="1"/>
    <col min="3589" max="3590" width="10.140625" style="204" customWidth="1"/>
    <col min="3591" max="3591" width="10.42578125" style="204" customWidth="1"/>
    <col min="3592" max="3592" width="9.42578125" style="204" customWidth="1"/>
    <col min="3593" max="3593" width="10.7109375" style="204" customWidth="1"/>
    <col min="3594" max="3596" width="8.7109375" style="204" customWidth="1"/>
    <col min="3597" max="3597" width="8.85546875" style="204" customWidth="1"/>
    <col min="3598" max="3605" width="8.7109375" style="204" customWidth="1"/>
    <col min="3606" max="3606" width="11.85546875" style="204" customWidth="1"/>
    <col min="3607" max="3607" width="12.5703125" style="204" customWidth="1"/>
    <col min="3608" max="3608" width="12.7109375" style="204" customWidth="1"/>
    <col min="3609" max="3609" width="9.28515625" style="204" customWidth="1"/>
    <col min="3610" max="3610" width="12.28515625" style="204" customWidth="1"/>
    <col min="3611" max="3611" width="9.7109375" style="204" customWidth="1"/>
    <col min="3612" max="3612" width="8.7109375" style="204" customWidth="1"/>
    <col min="3613" max="3613" width="13.140625" style="204" customWidth="1"/>
    <col min="3614" max="3614" width="12.85546875" style="204" customWidth="1"/>
    <col min="3615" max="3615" width="10.85546875" style="204" customWidth="1"/>
    <col min="3616" max="3617" width="11.5703125" style="204" customWidth="1"/>
    <col min="3618" max="3618" width="11.7109375" style="204" customWidth="1"/>
    <col min="3619" max="3619" width="11.85546875" style="204" customWidth="1"/>
    <col min="3620" max="3620" width="10.7109375" style="204" customWidth="1"/>
    <col min="3621" max="3621" width="12.7109375" style="204" customWidth="1"/>
    <col min="3622" max="3623" width="10.7109375" style="204" customWidth="1"/>
    <col min="3624" max="3624" width="10.85546875" style="204" customWidth="1"/>
    <col min="3625" max="3625" width="2" style="204" customWidth="1"/>
    <col min="3626" max="3642" width="10.85546875" style="204" customWidth="1"/>
    <col min="3643" max="3648" width="12.5703125" style="204" customWidth="1"/>
    <col min="3649" max="3702" width="0" style="204" hidden="1" customWidth="1"/>
    <col min="3703" max="3840" width="11.42578125" style="204"/>
    <col min="3841" max="3841" width="29" style="204" customWidth="1"/>
    <col min="3842" max="3842" width="23.28515625" style="204" bestFit="1" customWidth="1"/>
    <col min="3843" max="3843" width="11.28515625" style="204" customWidth="1"/>
    <col min="3844" max="3844" width="9.85546875" style="204" customWidth="1"/>
    <col min="3845" max="3846" width="10.140625" style="204" customWidth="1"/>
    <col min="3847" max="3847" width="10.42578125" style="204" customWidth="1"/>
    <col min="3848" max="3848" width="9.42578125" style="204" customWidth="1"/>
    <col min="3849" max="3849" width="10.7109375" style="204" customWidth="1"/>
    <col min="3850" max="3852" width="8.7109375" style="204" customWidth="1"/>
    <col min="3853" max="3853" width="8.85546875" style="204" customWidth="1"/>
    <col min="3854" max="3861" width="8.7109375" style="204" customWidth="1"/>
    <col min="3862" max="3862" width="11.85546875" style="204" customWidth="1"/>
    <col min="3863" max="3863" width="12.5703125" style="204" customWidth="1"/>
    <col min="3864" max="3864" width="12.7109375" style="204" customWidth="1"/>
    <col min="3865" max="3865" width="9.28515625" style="204" customWidth="1"/>
    <col min="3866" max="3866" width="12.28515625" style="204" customWidth="1"/>
    <col min="3867" max="3867" width="9.7109375" style="204" customWidth="1"/>
    <col min="3868" max="3868" width="8.7109375" style="204" customWidth="1"/>
    <col min="3869" max="3869" width="13.140625" style="204" customWidth="1"/>
    <col min="3870" max="3870" width="12.85546875" style="204" customWidth="1"/>
    <col min="3871" max="3871" width="10.85546875" style="204" customWidth="1"/>
    <col min="3872" max="3873" width="11.5703125" style="204" customWidth="1"/>
    <col min="3874" max="3874" width="11.7109375" style="204" customWidth="1"/>
    <col min="3875" max="3875" width="11.85546875" style="204" customWidth="1"/>
    <col min="3876" max="3876" width="10.7109375" style="204" customWidth="1"/>
    <col min="3877" max="3877" width="12.7109375" style="204" customWidth="1"/>
    <col min="3878" max="3879" width="10.7109375" style="204" customWidth="1"/>
    <col min="3880" max="3880" width="10.85546875" style="204" customWidth="1"/>
    <col min="3881" max="3881" width="2" style="204" customWidth="1"/>
    <col min="3882" max="3898" width="10.85546875" style="204" customWidth="1"/>
    <col min="3899" max="3904" width="12.5703125" style="204" customWidth="1"/>
    <col min="3905" max="3958" width="0" style="204" hidden="1" customWidth="1"/>
    <col min="3959" max="4096" width="11.42578125" style="204"/>
    <col min="4097" max="4097" width="29" style="204" customWidth="1"/>
    <col min="4098" max="4098" width="23.28515625" style="204" bestFit="1" customWidth="1"/>
    <col min="4099" max="4099" width="11.28515625" style="204" customWidth="1"/>
    <col min="4100" max="4100" width="9.85546875" style="204" customWidth="1"/>
    <col min="4101" max="4102" width="10.140625" style="204" customWidth="1"/>
    <col min="4103" max="4103" width="10.42578125" style="204" customWidth="1"/>
    <col min="4104" max="4104" width="9.42578125" style="204" customWidth="1"/>
    <col min="4105" max="4105" width="10.7109375" style="204" customWidth="1"/>
    <col min="4106" max="4108" width="8.7109375" style="204" customWidth="1"/>
    <col min="4109" max="4109" width="8.85546875" style="204" customWidth="1"/>
    <col min="4110" max="4117" width="8.7109375" style="204" customWidth="1"/>
    <col min="4118" max="4118" width="11.85546875" style="204" customWidth="1"/>
    <col min="4119" max="4119" width="12.5703125" style="204" customWidth="1"/>
    <col min="4120" max="4120" width="12.7109375" style="204" customWidth="1"/>
    <col min="4121" max="4121" width="9.28515625" style="204" customWidth="1"/>
    <col min="4122" max="4122" width="12.28515625" style="204" customWidth="1"/>
    <col min="4123" max="4123" width="9.7109375" style="204" customWidth="1"/>
    <col min="4124" max="4124" width="8.7109375" style="204" customWidth="1"/>
    <col min="4125" max="4125" width="13.140625" style="204" customWidth="1"/>
    <col min="4126" max="4126" width="12.85546875" style="204" customWidth="1"/>
    <col min="4127" max="4127" width="10.85546875" style="204" customWidth="1"/>
    <col min="4128" max="4129" width="11.5703125" style="204" customWidth="1"/>
    <col min="4130" max="4130" width="11.7109375" style="204" customWidth="1"/>
    <col min="4131" max="4131" width="11.85546875" style="204" customWidth="1"/>
    <col min="4132" max="4132" width="10.7109375" style="204" customWidth="1"/>
    <col min="4133" max="4133" width="12.7109375" style="204" customWidth="1"/>
    <col min="4134" max="4135" width="10.7109375" style="204" customWidth="1"/>
    <col min="4136" max="4136" width="10.85546875" style="204" customWidth="1"/>
    <col min="4137" max="4137" width="2" style="204" customWidth="1"/>
    <col min="4138" max="4154" width="10.85546875" style="204" customWidth="1"/>
    <col min="4155" max="4160" width="12.5703125" style="204" customWidth="1"/>
    <col min="4161" max="4214" width="0" style="204" hidden="1" customWidth="1"/>
    <col min="4215" max="4352" width="11.42578125" style="204"/>
    <col min="4353" max="4353" width="29" style="204" customWidth="1"/>
    <col min="4354" max="4354" width="23.28515625" style="204" bestFit="1" customWidth="1"/>
    <col min="4355" max="4355" width="11.28515625" style="204" customWidth="1"/>
    <col min="4356" max="4356" width="9.85546875" style="204" customWidth="1"/>
    <col min="4357" max="4358" width="10.140625" style="204" customWidth="1"/>
    <col min="4359" max="4359" width="10.42578125" style="204" customWidth="1"/>
    <col min="4360" max="4360" width="9.42578125" style="204" customWidth="1"/>
    <col min="4361" max="4361" width="10.7109375" style="204" customWidth="1"/>
    <col min="4362" max="4364" width="8.7109375" style="204" customWidth="1"/>
    <col min="4365" max="4365" width="8.85546875" style="204" customWidth="1"/>
    <col min="4366" max="4373" width="8.7109375" style="204" customWidth="1"/>
    <col min="4374" max="4374" width="11.85546875" style="204" customWidth="1"/>
    <col min="4375" max="4375" width="12.5703125" style="204" customWidth="1"/>
    <col min="4376" max="4376" width="12.7109375" style="204" customWidth="1"/>
    <col min="4377" max="4377" width="9.28515625" style="204" customWidth="1"/>
    <col min="4378" max="4378" width="12.28515625" style="204" customWidth="1"/>
    <col min="4379" max="4379" width="9.7109375" style="204" customWidth="1"/>
    <col min="4380" max="4380" width="8.7109375" style="204" customWidth="1"/>
    <col min="4381" max="4381" width="13.140625" style="204" customWidth="1"/>
    <col min="4382" max="4382" width="12.85546875" style="204" customWidth="1"/>
    <col min="4383" max="4383" width="10.85546875" style="204" customWidth="1"/>
    <col min="4384" max="4385" width="11.5703125" style="204" customWidth="1"/>
    <col min="4386" max="4386" width="11.7109375" style="204" customWidth="1"/>
    <col min="4387" max="4387" width="11.85546875" style="204" customWidth="1"/>
    <col min="4388" max="4388" width="10.7109375" style="204" customWidth="1"/>
    <col min="4389" max="4389" width="12.7109375" style="204" customWidth="1"/>
    <col min="4390" max="4391" width="10.7109375" style="204" customWidth="1"/>
    <col min="4392" max="4392" width="10.85546875" style="204" customWidth="1"/>
    <col min="4393" max="4393" width="2" style="204" customWidth="1"/>
    <col min="4394" max="4410" width="10.85546875" style="204" customWidth="1"/>
    <col min="4411" max="4416" width="12.5703125" style="204" customWidth="1"/>
    <col min="4417" max="4470" width="0" style="204" hidden="1" customWidth="1"/>
    <col min="4471" max="4608" width="11.42578125" style="204"/>
    <col min="4609" max="4609" width="29" style="204" customWidth="1"/>
    <col min="4610" max="4610" width="23.28515625" style="204" bestFit="1" customWidth="1"/>
    <col min="4611" max="4611" width="11.28515625" style="204" customWidth="1"/>
    <col min="4612" max="4612" width="9.85546875" style="204" customWidth="1"/>
    <col min="4613" max="4614" width="10.140625" style="204" customWidth="1"/>
    <col min="4615" max="4615" width="10.42578125" style="204" customWidth="1"/>
    <col min="4616" max="4616" width="9.42578125" style="204" customWidth="1"/>
    <col min="4617" max="4617" width="10.7109375" style="204" customWidth="1"/>
    <col min="4618" max="4620" width="8.7109375" style="204" customWidth="1"/>
    <col min="4621" max="4621" width="8.85546875" style="204" customWidth="1"/>
    <col min="4622" max="4629" width="8.7109375" style="204" customWidth="1"/>
    <col min="4630" max="4630" width="11.85546875" style="204" customWidth="1"/>
    <col min="4631" max="4631" width="12.5703125" style="204" customWidth="1"/>
    <col min="4632" max="4632" width="12.7109375" style="204" customWidth="1"/>
    <col min="4633" max="4633" width="9.28515625" style="204" customWidth="1"/>
    <col min="4634" max="4634" width="12.28515625" style="204" customWidth="1"/>
    <col min="4635" max="4635" width="9.7109375" style="204" customWidth="1"/>
    <col min="4636" max="4636" width="8.7109375" style="204" customWidth="1"/>
    <col min="4637" max="4637" width="13.140625" style="204" customWidth="1"/>
    <col min="4638" max="4638" width="12.85546875" style="204" customWidth="1"/>
    <col min="4639" max="4639" width="10.85546875" style="204" customWidth="1"/>
    <col min="4640" max="4641" width="11.5703125" style="204" customWidth="1"/>
    <col min="4642" max="4642" width="11.7109375" style="204" customWidth="1"/>
    <col min="4643" max="4643" width="11.85546875" style="204" customWidth="1"/>
    <col min="4644" max="4644" width="10.7109375" style="204" customWidth="1"/>
    <col min="4645" max="4645" width="12.7109375" style="204" customWidth="1"/>
    <col min="4646" max="4647" width="10.7109375" style="204" customWidth="1"/>
    <col min="4648" max="4648" width="10.85546875" style="204" customWidth="1"/>
    <col min="4649" max="4649" width="2" style="204" customWidth="1"/>
    <col min="4650" max="4666" width="10.85546875" style="204" customWidth="1"/>
    <col min="4667" max="4672" width="12.5703125" style="204" customWidth="1"/>
    <col min="4673" max="4726" width="0" style="204" hidden="1" customWidth="1"/>
    <col min="4727" max="4864" width="11.42578125" style="204"/>
    <col min="4865" max="4865" width="29" style="204" customWidth="1"/>
    <col min="4866" max="4866" width="23.28515625" style="204" bestFit="1" customWidth="1"/>
    <col min="4867" max="4867" width="11.28515625" style="204" customWidth="1"/>
    <col min="4868" max="4868" width="9.85546875" style="204" customWidth="1"/>
    <col min="4869" max="4870" width="10.140625" style="204" customWidth="1"/>
    <col min="4871" max="4871" width="10.42578125" style="204" customWidth="1"/>
    <col min="4872" max="4872" width="9.42578125" style="204" customWidth="1"/>
    <col min="4873" max="4873" width="10.7109375" style="204" customWidth="1"/>
    <col min="4874" max="4876" width="8.7109375" style="204" customWidth="1"/>
    <col min="4877" max="4877" width="8.85546875" style="204" customWidth="1"/>
    <col min="4878" max="4885" width="8.7109375" style="204" customWidth="1"/>
    <col min="4886" max="4886" width="11.85546875" style="204" customWidth="1"/>
    <col min="4887" max="4887" width="12.5703125" style="204" customWidth="1"/>
    <col min="4888" max="4888" width="12.7109375" style="204" customWidth="1"/>
    <col min="4889" max="4889" width="9.28515625" style="204" customWidth="1"/>
    <col min="4890" max="4890" width="12.28515625" style="204" customWidth="1"/>
    <col min="4891" max="4891" width="9.7109375" style="204" customWidth="1"/>
    <col min="4892" max="4892" width="8.7109375" style="204" customWidth="1"/>
    <col min="4893" max="4893" width="13.140625" style="204" customWidth="1"/>
    <col min="4894" max="4894" width="12.85546875" style="204" customWidth="1"/>
    <col min="4895" max="4895" width="10.85546875" style="204" customWidth="1"/>
    <col min="4896" max="4897" width="11.5703125" style="204" customWidth="1"/>
    <col min="4898" max="4898" width="11.7109375" style="204" customWidth="1"/>
    <col min="4899" max="4899" width="11.85546875" style="204" customWidth="1"/>
    <col min="4900" max="4900" width="10.7109375" style="204" customWidth="1"/>
    <col min="4901" max="4901" width="12.7109375" style="204" customWidth="1"/>
    <col min="4902" max="4903" width="10.7109375" style="204" customWidth="1"/>
    <col min="4904" max="4904" width="10.85546875" style="204" customWidth="1"/>
    <col min="4905" max="4905" width="2" style="204" customWidth="1"/>
    <col min="4906" max="4922" width="10.85546875" style="204" customWidth="1"/>
    <col min="4923" max="4928" width="12.5703125" style="204" customWidth="1"/>
    <col min="4929" max="4982" width="0" style="204" hidden="1" customWidth="1"/>
    <col min="4983" max="5120" width="11.42578125" style="204"/>
    <col min="5121" max="5121" width="29" style="204" customWidth="1"/>
    <col min="5122" max="5122" width="23.28515625" style="204" bestFit="1" customWidth="1"/>
    <col min="5123" max="5123" width="11.28515625" style="204" customWidth="1"/>
    <col min="5124" max="5124" width="9.85546875" style="204" customWidth="1"/>
    <col min="5125" max="5126" width="10.140625" style="204" customWidth="1"/>
    <col min="5127" max="5127" width="10.42578125" style="204" customWidth="1"/>
    <col min="5128" max="5128" width="9.42578125" style="204" customWidth="1"/>
    <col min="5129" max="5129" width="10.7109375" style="204" customWidth="1"/>
    <col min="5130" max="5132" width="8.7109375" style="204" customWidth="1"/>
    <col min="5133" max="5133" width="8.85546875" style="204" customWidth="1"/>
    <col min="5134" max="5141" width="8.7109375" style="204" customWidth="1"/>
    <col min="5142" max="5142" width="11.85546875" style="204" customWidth="1"/>
    <col min="5143" max="5143" width="12.5703125" style="204" customWidth="1"/>
    <col min="5144" max="5144" width="12.7109375" style="204" customWidth="1"/>
    <col min="5145" max="5145" width="9.28515625" style="204" customWidth="1"/>
    <col min="5146" max="5146" width="12.28515625" style="204" customWidth="1"/>
    <col min="5147" max="5147" width="9.7109375" style="204" customWidth="1"/>
    <col min="5148" max="5148" width="8.7109375" style="204" customWidth="1"/>
    <col min="5149" max="5149" width="13.140625" style="204" customWidth="1"/>
    <col min="5150" max="5150" width="12.85546875" style="204" customWidth="1"/>
    <col min="5151" max="5151" width="10.85546875" style="204" customWidth="1"/>
    <col min="5152" max="5153" width="11.5703125" style="204" customWidth="1"/>
    <col min="5154" max="5154" width="11.7109375" style="204" customWidth="1"/>
    <col min="5155" max="5155" width="11.85546875" style="204" customWidth="1"/>
    <col min="5156" max="5156" width="10.7109375" style="204" customWidth="1"/>
    <col min="5157" max="5157" width="12.7109375" style="204" customWidth="1"/>
    <col min="5158" max="5159" width="10.7109375" style="204" customWidth="1"/>
    <col min="5160" max="5160" width="10.85546875" style="204" customWidth="1"/>
    <col min="5161" max="5161" width="2" style="204" customWidth="1"/>
    <col min="5162" max="5178" width="10.85546875" style="204" customWidth="1"/>
    <col min="5179" max="5184" width="12.5703125" style="204" customWidth="1"/>
    <col min="5185" max="5238" width="0" style="204" hidden="1" customWidth="1"/>
    <col min="5239" max="5376" width="11.42578125" style="204"/>
    <col min="5377" max="5377" width="29" style="204" customWidth="1"/>
    <col min="5378" max="5378" width="23.28515625" style="204" bestFit="1" customWidth="1"/>
    <col min="5379" max="5379" width="11.28515625" style="204" customWidth="1"/>
    <col min="5380" max="5380" width="9.85546875" style="204" customWidth="1"/>
    <col min="5381" max="5382" width="10.140625" style="204" customWidth="1"/>
    <col min="5383" max="5383" width="10.42578125" style="204" customWidth="1"/>
    <col min="5384" max="5384" width="9.42578125" style="204" customWidth="1"/>
    <col min="5385" max="5385" width="10.7109375" style="204" customWidth="1"/>
    <col min="5386" max="5388" width="8.7109375" style="204" customWidth="1"/>
    <col min="5389" max="5389" width="8.85546875" style="204" customWidth="1"/>
    <col min="5390" max="5397" width="8.7109375" style="204" customWidth="1"/>
    <col min="5398" max="5398" width="11.85546875" style="204" customWidth="1"/>
    <col min="5399" max="5399" width="12.5703125" style="204" customWidth="1"/>
    <col min="5400" max="5400" width="12.7109375" style="204" customWidth="1"/>
    <col min="5401" max="5401" width="9.28515625" style="204" customWidth="1"/>
    <col min="5402" max="5402" width="12.28515625" style="204" customWidth="1"/>
    <col min="5403" max="5403" width="9.7109375" style="204" customWidth="1"/>
    <col min="5404" max="5404" width="8.7109375" style="204" customWidth="1"/>
    <col min="5405" max="5405" width="13.140625" style="204" customWidth="1"/>
    <col min="5406" max="5406" width="12.85546875" style="204" customWidth="1"/>
    <col min="5407" max="5407" width="10.85546875" style="204" customWidth="1"/>
    <col min="5408" max="5409" width="11.5703125" style="204" customWidth="1"/>
    <col min="5410" max="5410" width="11.7109375" style="204" customWidth="1"/>
    <col min="5411" max="5411" width="11.85546875" style="204" customWidth="1"/>
    <col min="5412" max="5412" width="10.7109375" style="204" customWidth="1"/>
    <col min="5413" max="5413" width="12.7109375" style="204" customWidth="1"/>
    <col min="5414" max="5415" width="10.7109375" style="204" customWidth="1"/>
    <col min="5416" max="5416" width="10.85546875" style="204" customWidth="1"/>
    <col min="5417" max="5417" width="2" style="204" customWidth="1"/>
    <col min="5418" max="5434" width="10.85546875" style="204" customWidth="1"/>
    <col min="5435" max="5440" width="12.5703125" style="204" customWidth="1"/>
    <col min="5441" max="5494" width="0" style="204" hidden="1" customWidth="1"/>
    <col min="5495" max="5632" width="11.42578125" style="204"/>
    <col min="5633" max="5633" width="29" style="204" customWidth="1"/>
    <col min="5634" max="5634" width="23.28515625" style="204" bestFit="1" customWidth="1"/>
    <col min="5635" max="5635" width="11.28515625" style="204" customWidth="1"/>
    <col min="5636" max="5636" width="9.85546875" style="204" customWidth="1"/>
    <col min="5637" max="5638" width="10.140625" style="204" customWidth="1"/>
    <col min="5639" max="5639" width="10.42578125" style="204" customWidth="1"/>
    <col min="5640" max="5640" width="9.42578125" style="204" customWidth="1"/>
    <col min="5641" max="5641" width="10.7109375" style="204" customWidth="1"/>
    <col min="5642" max="5644" width="8.7109375" style="204" customWidth="1"/>
    <col min="5645" max="5645" width="8.85546875" style="204" customWidth="1"/>
    <col min="5646" max="5653" width="8.7109375" style="204" customWidth="1"/>
    <col min="5654" max="5654" width="11.85546875" style="204" customWidth="1"/>
    <col min="5655" max="5655" width="12.5703125" style="204" customWidth="1"/>
    <col min="5656" max="5656" width="12.7109375" style="204" customWidth="1"/>
    <col min="5657" max="5657" width="9.28515625" style="204" customWidth="1"/>
    <col min="5658" max="5658" width="12.28515625" style="204" customWidth="1"/>
    <col min="5659" max="5659" width="9.7109375" style="204" customWidth="1"/>
    <col min="5660" max="5660" width="8.7109375" style="204" customWidth="1"/>
    <col min="5661" max="5661" width="13.140625" style="204" customWidth="1"/>
    <col min="5662" max="5662" width="12.85546875" style="204" customWidth="1"/>
    <col min="5663" max="5663" width="10.85546875" style="204" customWidth="1"/>
    <col min="5664" max="5665" width="11.5703125" style="204" customWidth="1"/>
    <col min="5666" max="5666" width="11.7109375" style="204" customWidth="1"/>
    <col min="5667" max="5667" width="11.85546875" style="204" customWidth="1"/>
    <col min="5668" max="5668" width="10.7109375" style="204" customWidth="1"/>
    <col min="5669" max="5669" width="12.7109375" style="204" customWidth="1"/>
    <col min="5670" max="5671" width="10.7109375" style="204" customWidth="1"/>
    <col min="5672" max="5672" width="10.85546875" style="204" customWidth="1"/>
    <col min="5673" max="5673" width="2" style="204" customWidth="1"/>
    <col min="5674" max="5690" width="10.85546875" style="204" customWidth="1"/>
    <col min="5691" max="5696" width="12.5703125" style="204" customWidth="1"/>
    <col min="5697" max="5750" width="0" style="204" hidden="1" customWidth="1"/>
    <col min="5751" max="5888" width="11.42578125" style="204"/>
    <col min="5889" max="5889" width="29" style="204" customWidth="1"/>
    <col min="5890" max="5890" width="23.28515625" style="204" bestFit="1" customWidth="1"/>
    <col min="5891" max="5891" width="11.28515625" style="204" customWidth="1"/>
    <col min="5892" max="5892" width="9.85546875" style="204" customWidth="1"/>
    <col min="5893" max="5894" width="10.140625" style="204" customWidth="1"/>
    <col min="5895" max="5895" width="10.42578125" style="204" customWidth="1"/>
    <col min="5896" max="5896" width="9.42578125" style="204" customWidth="1"/>
    <col min="5897" max="5897" width="10.7109375" style="204" customWidth="1"/>
    <col min="5898" max="5900" width="8.7109375" style="204" customWidth="1"/>
    <col min="5901" max="5901" width="8.85546875" style="204" customWidth="1"/>
    <col min="5902" max="5909" width="8.7109375" style="204" customWidth="1"/>
    <col min="5910" max="5910" width="11.85546875" style="204" customWidth="1"/>
    <col min="5911" max="5911" width="12.5703125" style="204" customWidth="1"/>
    <col min="5912" max="5912" width="12.7109375" style="204" customWidth="1"/>
    <col min="5913" max="5913" width="9.28515625" style="204" customWidth="1"/>
    <col min="5914" max="5914" width="12.28515625" style="204" customWidth="1"/>
    <col min="5915" max="5915" width="9.7109375" style="204" customWidth="1"/>
    <col min="5916" max="5916" width="8.7109375" style="204" customWidth="1"/>
    <col min="5917" max="5917" width="13.140625" style="204" customWidth="1"/>
    <col min="5918" max="5918" width="12.85546875" style="204" customWidth="1"/>
    <col min="5919" max="5919" width="10.85546875" style="204" customWidth="1"/>
    <col min="5920" max="5921" width="11.5703125" style="204" customWidth="1"/>
    <col min="5922" max="5922" width="11.7109375" style="204" customWidth="1"/>
    <col min="5923" max="5923" width="11.85546875" style="204" customWidth="1"/>
    <col min="5924" max="5924" width="10.7109375" style="204" customWidth="1"/>
    <col min="5925" max="5925" width="12.7109375" style="204" customWidth="1"/>
    <col min="5926" max="5927" width="10.7109375" style="204" customWidth="1"/>
    <col min="5928" max="5928" width="10.85546875" style="204" customWidth="1"/>
    <col min="5929" max="5929" width="2" style="204" customWidth="1"/>
    <col min="5930" max="5946" width="10.85546875" style="204" customWidth="1"/>
    <col min="5947" max="5952" width="12.5703125" style="204" customWidth="1"/>
    <col min="5953" max="6006" width="0" style="204" hidden="1" customWidth="1"/>
    <col min="6007" max="6144" width="11.42578125" style="204"/>
    <col min="6145" max="6145" width="29" style="204" customWidth="1"/>
    <col min="6146" max="6146" width="23.28515625" style="204" bestFit="1" customWidth="1"/>
    <col min="6147" max="6147" width="11.28515625" style="204" customWidth="1"/>
    <col min="6148" max="6148" width="9.85546875" style="204" customWidth="1"/>
    <col min="6149" max="6150" width="10.140625" style="204" customWidth="1"/>
    <col min="6151" max="6151" width="10.42578125" style="204" customWidth="1"/>
    <col min="6152" max="6152" width="9.42578125" style="204" customWidth="1"/>
    <col min="6153" max="6153" width="10.7109375" style="204" customWidth="1"/>
    <col min="6154" max="6156" width="8.7109375" style="204" customWidth="1"/>
    <col min="6157" max="6157" width="8.85546875" style="204" customWidth="1"/>
    <col min="6158" max="6165" width="8.7109375" style="204" customWidth="1"/>
    <col min="6166" max="6166" width="11.85546875" style="204" customWidth="1"/>
    <col min="6167" max="6167" width="12.5703125" style="204" customWidth="1"/>
    <col min="6168" max="6168" width="12.7109375" style="204" customWidth="1"/>
    <col min="6169" max="6169" width="9.28515625" style="204" customWidth="1"/>
    <col min="6170" max="6170" width="12.28515625" style="204" customWidth="1"/>
    <col min="6171" max="6171" width="9.7109375" style="204" customWidth="1"/>
    <col min="6172" max="6172" width="8.7109375" style="204" customWidth="1"/>
    <col min="6173" max="6173" width="13.140625" style="204" customWidth="1"/>
    <col min="6174" max="6174" width="12.85546875" style="204" customWidth="1"/>
    <col min="6175" max="6175" width="10.85546875" style="204" customWidth="1"/>
    <col min="6176" max="6177" width="11.5703125" style="204" customWidth="1"/>
    <col min="6178" max="6178" width="11.7109375" style="204" customWidth="1"/>
    <col min="6179" max="6179" width="11.85546875" style="204" customWidth="1"/>
    <col min="6180" max="6180" width="10.7109375" style="204" customWidth="1"/>
    <col min="6181" max="6181" width="12.7109375" style="204" customWidth="1"/>
    <col min="6182" max="6183" width="10.7109375" style="204" customWidth="1"/>
    <col min="6184" max="6184" width="10.85546875" style="204" customWidth="1"/>
    <col min="6185" max="6185" width="2" style="204" customWidth="1"/>
    <col min="6186" max="6202" width="10.85546875" style="204" customWidth="1"/>
    <col min="6203" max="6208" width="12.5703125" style="204" customWidth="1"/>
    <col min="6209" max="6262" width="0" style="204" hidden="1" customWidth="1"/>
    <col min="6263" max="6400" width="11.42578125" style="204"/>
    <col min="6401" max="6401" width="29" style="204" customWidth="1"/>
    <col min="6402" max="6402" width="23.28515625" style="204" bestFit="1" customWidth="1"/>
    <col min="6403" max="6403" width="11.28515625" style="204" customWidth="1"/>
    <col min="6404" max="6404" width="9.85546875" style="204" customWidth="1"/>
    <col min="6405" max="6406" width="10.140625" style="204" customWidth="1"/>
    <col min="6407" max="6407" width="10.42578125" style="204" customWidth="1"/>
    <col min="6408" max="6408" width="9.42578125" style="204" customWidth="1"/>
    <col min="6409" max="6409" width="10.7109375" style="204" customWidth="1"/>
    <col min="6410" max="6412" width="8.7109375" style="204" customWidth="1"/>
    <col min="6413" max="6413" width="8.85546875" style="204" customWidth="1"/>
    <col min="6414" max="6421" width="8.7109375" style="204" customWidth="1"/>
    <col min="6422" max="6422" width="11.85546875" style="204" customWidth="1"/>
    <col min="6423" max="6423" width="12.5703125" style="204" customWidth="1"/>
    <col min="6424" max="6424" width="12.7109375" style="204" customWidth="1"/>
    <col min="6425" max="6425" width="9.28515625" style="204" customWidth="1"/>
    <col min="6426" max="6426" width="12.28515625" style="204" customWidth="1"/>
    <col min="6427" max="6427" width="9.7109375" style="204" customWidth="1"/>
    <col min="6428" max="6428" width="8.7109375" style="204" customWidth="1"/>
    <col min="6429" max="6429" width="13.140625" style="204" customWidth="1"/>
    <col min="6430" max="6430" width="12.85546875" style="204" customWidth="1"/>
    <col min="6431" max="6431" width="10.85546875" style="204" customWidth="1"/>
    <col min="6432" max="6433" width="11.5703125" style="204" customWidth="1"/>
    <col min="6434" max="6434" width="11.7109375" style="204" customWidth="1"/>
    <col min="6435" max="6435" width="11.85546875" style="204" customWidth="1"/>
    <col min="6436" max="6436" width="10.7109375" style="204" customWidth="1"/>
    <col min="6437" max="6437" width="12.7109375" style="204" customWidth="1"/>
    <col min="6438" max="6439" width="10.7109375" style="204" customWidth="1"/>
    <col min="6440" max="6440" width="10.85546875" style="204" customWidth="1"/>
    <col min="6441" max="6441" width="2" style="204" customWidth="1"/>
    <col min="6442" max="6458" width="10.85546875" style="204" customWidth="1"/>
    <col min="6459" max="6464" width="12.5703125" style="204" customWidth="1"/>
    <col min="6465" max="6518" width="0" style="204" hidden="1" customWidth="1"/>
    <col min="6519" max="6656" width="11.42578125" style="204"/>
    <col min="6657" max="6657" width="29" style="204" customWidth="1"/>
    <col min="6658" max="6658" width="23.28515625" style="204" bestFit="1" customWidth="1"/>
    <col min="6659" max="6659" width="11.28515625" style="204" customWidth="1"/>
    <col min="6660" max="6660" width="9.85546875" style="204" customWidth="1"/>
    <col min="6661" max="6662" width="10.140625" style="204" customWidth="1"/>
    <col min="6663" max="6663" width="10.42578125" style="204" customWidth="1"/>
    <col min="6664" max="6664" width="9.42578125" style="204" customWidth="1"/>
    <col min="6665" max="6665" width="10.7109375" style="204" customWidth="1"/>
    <col min="6666" max="6668" width="8.7109375" style="204" customWidth="1"/>
    <col min="6669" max="6669" width="8.85546875" style="204" customWidth="1"/>
    <col min="6670" max="6677" width="8.7109375" style="204" customWidth="1"/>
    <col min="6678" max="6678" width="11.85546875" style="204" customWidth="1"/>
    <col min="6679" max="6679" width="12.5703125" style="204" customWidth="1"/>
    <col min="6680" max="6680" width="12.7109375" style="204" customWidth="1"/>
    <col min="6681" max="6681" width="9.28515625" style="204" customWidth="1"/>
    <col min="6682" max="6682" width="12.28515625" style="204" customWidth="1"/>
    <col min="6683" max="6683" width="9.7109375" style="204" customWidth="1"/>
    <col min="6684" max="6684" width="8.7109375" style="204" customWidth="1"/>
    <col min="6685" max="6685" width="13.140625" style="204" customWidth="1"/>
    <col min="6686" max="6686" width="12.85546875" style="204" customWidth="1"/>
    <col min="6687" max="6687" width="10.85546875" style="204" customWidth="1"/>
    <col min="6688" max="6689" width="11.5703125" style="204" customWidth="1"/>
    <col min="6690" max="6690" width="11.7109375" style="204" customWidth="1"/>
    <col min="6691" max="6691" width="11.85546875" style="204" customWidth="1"/>
    <col min="6692" max="6692" width="10.7109375" style="204" customWidth="1"/>
    <col min="6693" max="6693" width="12.7109375" style="204" customWidth="1"/>
    <col min="6694" max="6695" width="10.7109375" style="204" customWidth="1"/>
    <col min="6696" max="6696" width="10.85546875" style="204" customWidth="1"/>
    <col min="6697" max="6697" width="2" style="204" customWidth="1"/>
    <col min="6698" max="6714" width="10.85546875" style="204" customWidth="1"/>
    <col min="6715" max="6720" width="12.5703125" style="204" customWidth="1"/>
    <col min="6721" max="6774" width="0" style="204" hidden="1" customWidth="1"/>
    <col min="6775" max="6912" width="11.42578125" style="204"/>
    <col min="6913" max="6913" width="29" style="204" customWidth="1"/>
    <col min="6914" max="6914" width="23.28515625" style="204" bestFit="1" customWidth="1"/>
    <col min="6915" max="6915" width="11.28515625" style="204" customWidth="1"/>
    <col min="6916" max="6916" width="9.85546875" style="204" customWidth="1"/>
    <col min="6917" max="6918" width="10.140625" style="204" customWidth="1"/>
    <col min="6919" max="6919" width="10.42578125" style="204" customWidth="1"/>
    <col min="6920" max="6920" width="9.42578125" style="204" customWidth="1"/>
    <col min="6921" max="6921" width="10.7109375" style="204" customWidth="1"/>
    <col min="6922" max="6924" width="8.7109375" style="204" customWidth="1"/>
    <col min="6925" max="6925" width="8.85546875" style="204" customWidth="1"/>
    <col min="6926" max="6933" width="8.7109375" style="204" customWidth="1"/>
    <col min="6934" max="6934" width="11.85546875" style="204" customWidth="1"/>
    <col min="6935" max="6935" width="12.5703125" style="204" customWidth="1"/>
    <col min="6936" max="6936" width="12.7109375" style="204" customWidth="1"/>
    <col min="6937" max="6937" width="9.28515625" style="204" customWidth="1"/>
    <col min="6938" max="6938" width="12.28515625" style="204" customWidth="1"/>
    <col min="6939" max="6939" width="9.7109375" style="204" customWidth="1"/>
    <col min="6940" max="6940" width="8.7109375" style="204" customWidth="1"/>
    <col min="6941" max="6941" width="13.140625" style="204" customWidth="1"/>
    <col min="6942" max="6942" width="12.85546875" style="204" customWidth="1"/>
    <col min="6943" max="6943" width="10.85546875" style="204" customWidth="1"/>
    <col min="6944" max="6945" width="11.5703125" style="204" customWidth="1"/>
    <col min="6946" max="6946" width="11.7109375" style="204" customWidth="1"/>
    <col min="6947" max="6947" width="11.85546875" style="204" customWidth="1"/>
    <col min="6948" max="6948" width="10.7109375" style="204" customWidth="1"/>
    <col min="6949" max="6949" width="12.7109375" style="204" customWidth="1"/>
    <col min="6950" max="6951" width="10.7109375" style="204" customWidth="1"/>
    <col min="6952" max="6952" width="10.85546875" style="204" customWidth="1"/>
    <col min="6953" max="6953" width="2" style="204" customWidth="1"/>
    <col min="6954" max="6970" width="10.85546875" style="204" customWidth="1"/>
    <col min="6971" max="6976" width="12.5703125" style="204" customWidth="1"/>
    <col min="6977" max="7030" width="0" style="204" hidden="1" customWidth="1"/>
    <col min="7031" max="7168" width="11.42578125" style="204"/>
    <col min="7169" max="7169" width="29" style="204" customWidth="1"/>
    <col min="7170" max="7170" width="23.28515625" style="204" bestFit="1" customWidth="1"/>
    <col min="7171" max="7171" width="11.28515625" style="204" customWidth="1"/>
    <col min="7172" max="7172" width="9.85546875" style="204" customWidth="1"/>
    <col min="7173" max="7174" width="10.140625" style="204" customWidth="1"/>
    <col min="7175" max="7175" width="10.42578125" style="204" customWidth="1"/>
    <col min="7176" max="7176" width="9.42578125" style="204" customWidth="1"/>
    <col min="7177" max="7177" width="10.7109375" style="204" customWidth="1"/>
    <col min="7178" max="7180" width="8.7109375" style="204" customWidth="1"/>
    <col min="7181" max="7181" width="8.85546875" style="204" customWidth="1"/>
    <col min="7182" max="7189" width="8.7109375" style="204" customWidth="1"/>
    <col min="7190" max="7190" width="11.85546875" style="204" customWidth="1"/>
    <col min="7191" max="7191" width="12.5703125" style="204" customWidth="1"/>
    <col min="7192" max="7192" width="12.7109375" style="204" customWidth="1"/>
    <col min="7193" max="7193" width="9.28515625" style="204" customWidth="1"/>
    <col min="7194" max="7194" width="12.28515625" style="204" customWidth="1"/>
    <col min="7195" max="7195" width="9.7109375" style="204" customWidth="1"/>
    <col min="7196" max="7196" width="8.7109375" style="204" customWidth="1"/>
    <col min="7197" max="7197" width="13.140625" style="204" customWidth="1"/>
    <col min="7198" max="7198" width="12.85546875" style="204" customWidth="1"/>
    <col min="7199" max="7199" width="10.85546875" style="204" customWidth="1"/>
    <col min="7200" max="7201" width="11.5703125" style="204" customWidth="1"/>
    <col min="7202" max="7202" width="11.7109375" style="204" customWidth="1"/>
    <col min="7203" max="7203" width="11.85546875" style="204" customWidth="1"/>
    <col min="7204" max="7204" width="10.7109375" style="204" customWidth="1"/>
    <col min="7205" max="7205" width="12.7109375" style="204" customWidth="1"/>
    <col min="7206" max="7207" width="10.7109375" style="204" customWidth="1"/>
    <col min="7208" max="7208" width="10.85546875" style="204" customWidth="1"/>
    <col min="7209" max="7209" width="2" style="204" customWidth="1"/>
    <col min="7210" max="7226" width="10.85546875" style="204" customWidth="1"/>
    <col min="7227" max="7232" width="12.5703125" style="204" customWidth="1"/>
    <col min="7233" max="7286" width="0" style="204" hidden="1" customWidth="1"/>
    <col min="7287" max="7424" width="11.42578125" style="204"/>
    <col min="7425" max="7425" width="29" style="204" customWidth="1"/>
    <col min="7426" max="7426" width="23.28515625" style="204" bestFit="1" customWidth="1"/>
    <col min="7427" max="7427" width="11.28515625" style="204" customWidth="1"/>
    <col min="7428" max="7428" width="9.85546875" style="204" customWidth="1"/>
    <col min="7429" max="7430" width="10.140625" style="204" customWidth="1"/>
    <col min="7431" max="7431" width="10.42578125" style="204" customWidth="1"/>
    <col min="7432" max="7432" width="9.42578125" style="204" customWidth="1"/>
    <col min="7433" max="7433" width="10.7109375" style="204" customWidth="1"/>
    <col min="7434" max="7436" width="8.7109375" style="204" customWidth="1"/>
    <col min="7437" max="7437" width="8.85546875" style="204" customWidth="1"/>
    <col min="7438" max="7445" width="8.7109375" style="204" customWidth="1"/>
    <col min="7446" max="7446" width="11.85546875" style="204" customWidth="1"/>
    <col min="7447" max="7447" width="12.5703125" style="204" customWidth="1"/>
    <col min="7448" max="7448" width="12.7109375" style="204" customWidth="1"/>
    <col min="7449" max="7449" width="9.28515625" style="204" customWidth="1"/>
    <col min="7450" max="7450" width="12.28515625" style="204" customWidth="1"/>
    <col min="7451" max="7451" width="9.7109375" style="204" customWidth="1"/>
    <col min="7452" max="7452" width="8.7109375" style="204" customWidth="1"/>
    <col min="7453" max="7453" width="13.140625" style="204" customWidth="1"/>
    <col min="7454" max="7454" width="12.85546875" style="204" customWidth="1"/>
    <col min="7455" max="7455" width="10.85546875" style="204" customWidth="1"/>
    <col min="7456" max="7457" width="11.5703125" style="204" customWidth="1"/>
    <col min="7458" max="7458" width="11.7109375" style="204" customWidth="1"/>
    <col min="7459" max="7459" width="11.85546875" style="204" customWidth="1"/>
    <col min="7460" max="7460" width="10.7109375" style="204" customWidth="1"/>
    <col min="7461" max="7461" width="12.7109375" style="204" customWidth="1"/>
    <col min="7462" max="7463" width="10.7109375" style="204" customWidth="1"/>
    <col min="7464" max="7464" width="10.85546875" style="204" customWidth="1"/>
    <col min="7465" max="7465" width="2" style="204" customWidth="1"/>
    <col min="7466" max="7482" width="10.85546875" style="204" customWidth="1"/>
    <col min="7483" max="7488" width="12.5703125" style="204" customWidth="1"/>
    <col min="7489" max="7542" width="0" style="204" hidden="1" customWidth="1"/>
    <col min="7543" max="7680" width="11.42578125" style="204"/>
    <col min="7681" max="7681" width="29" style="204" customWidth="1"/>
    <col min="7682" max="7682" width="23.28515625" style="204" bestFit="1" customWidth="1"/>
    <col min="7683" max="7683" width="11.28515625" style="204" customWidth="1"/>
    <col min="7684" max="7684" width="9.85546875" style="204" customWidth="1"/>
    <col min="7685" max="7686" width="10.140625" style="204" customWidth="1"/>
    <col min="7687" max="7687" width="10.42578125" style="204" customWidth="1"/>
    <col min="7688" max="7688" width="9.42578125" style="204" customWidth="1"/>
    <col min="7689" max="7689" width="10.7109375" style="204" customWidth="1"/>
    <col min="7690" max="7692" width="8.7109375" style="204" customWidth="1"/>
    <col min="7693" max="7693" width="8.85546875" style="204" customWidth="1"/>
    <col min="7694" max="7701" width="8.7109375" style="204" customWidth="1"/>
    <col min="7702" max="7702" width="11.85546875" style="204" customWidth="1"/>
    <col min="7703" max="7703" width="12.5703125" style="204" customWidth="1"/>
    <col min="7704" max="7704" width="12.7109375" style="204" customWidth="1"/>
    <col min="7705" max="7705" width="9.28515625" style="204" customWidth="1"/>
    <col min="7706" max="7706" width="12.28515625" style="204" customWidth="1"/>
    <col min="7707" max="7707" width="9.7109375" style="204" customWidth="1"/>
    <col min="7708" max="7708" width="8.7109375" style="204" customWidth="1"/>
    <col min="7709" max="7709" width="13.140625" style="204" customWidth="1"/>
    <col min="7710" max="7710" width="12.85546875" style="204" customWidth="1"/>
    <col min="7711" max="7711" width="10.85546875" style="204" customWidth="1"/>
    <col min="7712" max="7713" width="11.5703125" style="204" customWidth="1"/>
    <col min="7714" max="7714" width="11.7109375" style="204" customWidth="1"/>
    <col min="7715" max="7715" width="11.85546875" style="204" customWidth="1"/>
    <col min="7716" max="7716" width="10.7109375" style="204" customWidth="1"/>
    <col min="7717" max="7717" width="12.7109375" style="204" customWidth="1"/>
    <col min="7718" max="7719" width="10.7109375" style="204" customWidth="1"/>
    <col min="7720" max="7720" width="10.85546875" style="204" customWidth="1"/>
    <col min="7721" max="7721" width="2" style="204" customWidth="1"/>
    <col min="7722" max="7738" width="10.85546875" style="204" customWidth="1"/>
    <col min="7739" max="7744" width="12.5703125" style="204" customWidth="1"/>
    <col min="7745" max="7798" width="0" style="204" hidden="1" customWidth="1"/>
    <col min="7799" max="7936" width="11.42578125" style="204"/>
    <col min="7937" max="7937" width="29" style="204" customWidth="1"/>
    <col min="7938" max="7938" width="23.28515625" style="204" bestFit="1" customWidth="1"/>
    <col min="7939" max="7939" width="11.28515625" style="204" customWidth="1"/>
    <col min="7940" max="7940" width="9.85546875" style="204" customWidth="1"/>
    <col min="7941" max="7942" width="10.140625" style="204" customWidth="1"/>
    <col min="7943" max="7943" width="10.42578125" style="204" customWidth="1"/>
    <col min="7944" max="7944" width="9.42578125" style="204" customWidth="1"/>
    <col min="7945" max="7945" width="10.7109375" style="204" customWidth="1"/>
    <col min="7946" max="7948" width="8.7109375" style="204" customWidth="1"/>
    <col min="7949" max="7949" width="8.85546875" style="204" customWidth="1"/>
    <col min="7950" max="7957" width="8.7109375" style="204" customWidth="1"/>
    <col min="7958" max="7958" width="11.85546875" style="204" customWidth="1"/>
    <col min="7959" max="7959" width="12.5703125" style="204" customWidth="1"/>
    <col min="7960" max="7960" width="12.7109375" style="204" customWidth="1"/>
    <col min="7961" max="7961" width="9.28515625" style="204" customWidth="1"/>
    <col min="7962" max="7962" width="12.28515625" style="204" customWidth="1"/>
    <col min="7963" max="7963" width="9.7109375" style="204" customWidth="1"/>
    <col min="7964" max="7964" width="8.7109375" style="204" customWidth="1"/>
    <col min="7965" max="7965" width="13.140625" style="204" customWidth="1"/>
    <col min="7966" max="7966" width="12.85546875" style="204" customWidth="1"/>
    <col min="7967" max="7967" width="10.85546875" style="204" customWidth="1"/>
    <col min="7968" max="7969" width="11.5703125" style="204" customWidth="1"/>
    <col min="7970" max="7970" width="11.7109375" style="204" customWidth="1"/>
    <col min="7971" max="7971" width="11.85546875" style="204" customWidth="1"/>
    <col min="7972" max="7972" width="10.7109375" style="204" customWidth="1"/>
    <col min="7973" max="7973" width="12.7109375" style="204" customWidth="1"/>
    <col min="7974" max="7975" width="10.7109375" style="204" customWidth="1"/>
    <col min="7976" max="7976" width="10.85546875" style="204" customWidth="1"/>
    <col min="7977" max="7977" width="2" style="204" customWidth="1"/>
    <col min="7978" max="7994" width="10.85546875" style="204" customWidth="1"/>
    <col min="7995" max="8000" width="12.5703125" style="204" customWidth="1"/>
    <col min="8001" max="8054" width="0" style="204" hidden="1" customWidth="1"/>
    <col min="8055" max="8192" width="11.42578125" style="204"/>
    <col min="8193" max="8193" width="29" style="204" customWidth="1"/>
    <col min="8194" max="8194" width="23.28515625" style="204" bestFit="1" customWidth="1"/>
    <col min="8195" max="8195" width="11.28515625" style="204" customWidth="1"/>
    <col min="8196" max="8196" width="9.85546875" style="204" customWidth="1"/>
    <col min="8197" max="8198" width="10.140625" style="204" customWidth="1"/>
    <col min="8199" max="8199" width="10.42578125" style="204" customWidth="1"/>
    <col min="8200" max="8200" width="9.42578125" style="204" customWidth="1"/>
    <col min="8201" max="8201" width="10.7109375" style="204" customWidth="1"/>
    <col min="8202" max="8204" width="8.7109375" style="204" customWidth="1"/>
    <col min="8205" max="8205" width="8.85546875" style="204" customWidth="1"/>
    <col min="8206" max="8213" width="8.7109375" style="204" customWidth="1"/>
    <col min="8214" max="8214" width="11.85546875" style="204" customWidth="1"/>
    <col min="8215" max="8215" width="12.5703125" style="204" customWidth="1"/>
    <col min="8216" max="8216" width="12.7109375" style="204" customWidth="1"/>
    <col min="8217" max="8217" width="9.28515625" style="204" customWidth="1"/>
    <col min="8218" max="8218" width="12.28515625" style="204" customWidth="1"/>
    <col min="8219" max="8219" width="9.7109375" style="204" customWidth="1"/>
    <col min="8220" max="8220" width="8.7109375" style="204" customWidth="1"/>
    <col min="8221" max="8221" width="13.140625" style="204" customWidth="1"/>
    <col min="8222" max="8222" width="12.85546875" style="204" customWidth="1"/>
    <col min="8223" max="8223" width="10.85546875" style="204" customWidth="1"/>
    <col min="8224" max="8225" width="11.5703125" style="204" customWidth="1"/>
    <col min="8226" max="8226" width="11.7109375" style="204" customWidth="1"/>
    <col min="8227" max="8227" width="11.85546875" style="204" customWidth="1"/>
    <col min="8228" max="8228" width="10.7109375" style="204" customWidth="1"/>
    <col min="8229" max="8229" width="12.7109375" style="204" customWidth="1"/>
    <col min="8230" max="8231" width="10.7109375" style="204" customWidth="1"/>
    <col min="8232" max="8232" width="10.85546875" style="204" customWidth="1"/>
    <col min="8233" max="8233" width="2" style="204" customWidth="1"/>
    <col min="8234" max="8250" width="10.85546875" style="204" customWidth="1"/>
    <col min="8251" max="8256" width="12.5703125" style="204" customWidth="1"/>
    <col min="8257" max="8310" width="0" style="204" hidden="1" customWidth="1"/>
    <col min="8311" max="8448" width="11.42578125" style="204"/>
    <col min="8449" max="8449" width="29" style="204" customWidth="1"/>
    <col min="8450" max="8450" width="23.28515625" style="204" bestFit="1" customWidth="1"/>
    <col min="8451" max="8451" width="11.28515625" style="204" customWidth="1"/>
    <col min="8452" max="8452" width="9.85546875" style="204" customWidth="1"/>
    <col min="8453" max="8454" width="10.140625" style="204" customWidth="1"/>
    <col min="8455" max="8455" width="10.42578125" style="204" customWidth="1"/>
    <col min="8456" max="8456" width="9.42578125" style="204" customWidth="1"/>
    <col min="8457" max="8457" width="10.7109375" style="204" customWidth="1"/>
    <col min="8458" max="8460" width="8.7109375" style="204" customWidth="1"/>
    <col min="8461" max="8461" width="8.85546875" style="204" customWidth="1"/>
    <col min="8462" max="8469" width="8.7109375" style="204" customWidth="1"/>
    <col min="8470" max="8470" width="11.85546875" style="204" customWidth="1"/>
    <col min="8471" max="8471" width="12.5703125" style="204" customWidth="1"/>
    <col min="8472" max="8472" width="12.7109375" style="204" customWidth="1"/>
    <col min="8473" max="8473" width="9.28515625" style="204" customWidth="1"/>
    <col min="8474" max="8474" width="12.28515625" style="204" customWidth="1"/>
    <col min="8475" max="8475" width="9.7109375" style="204" customWidth="1"/>
    <col min="8476" max="8476" width="8.7109375" style="204" customWidth="1"/>
    <col min="8477" max="8477" width="13.140625" style="204" customWidth="1"/>
    <col min="8478" max="8478" width="12.85546875" style="204" customWidth="1"/>
    <col min="8479" max="8479" width="10.85546875" style="204" customWidth="1"/>
    <col min="8480" max="8481" width="11.5703125" style="204" customWidth="1"/>
    <col min="8482" max="8482" width="11.7109375" style="204" customWidth="1"/>
    <col min="8483" max="8483" width="11.85546875" style="204" customWidth="1"/>
    <col min="8484" max="8484" width="10.7109375" style="204" customWidth="1"/>
    <col min="8485" max="8485" width="12.7109375" style="204" customWidth="1"/>
    <col min="8486" max="8487" width="10.7109375" style="204" customWidth="1"/>
    <col min="8488" max="8488" width="10.85546875" style="204" customWidth="1"/>
    <col min="8489" max="8489" width="2" style="204" customWidth="1"/>
    <col min="8490" max="8506" width="10.85546875" style="204" customWidth="1"/>
    <col min="8507" max="8512" width="12.5703125" style="204" customWidth="1"/>
    <col min="8513" max="8566" width="0" style="204" hidden="1" customWidth="1"/>
    <col min="8567" max="8704" width="11.42578125" style="204"/>
    <col min="8705" max="8705" width="29" style="204" customWidth="1"/>
    <col min="8706" max="8706" width="23.28515625" style="204" bestFit="1" customWidth="1"/>
    <col min="8707" max="8707" width="11.28515625" style="204" customWidth="1"/>
    <col min="8708" max="8708" width="9.85546875" style="204" customWidth="1"/>
    <col min="8709" max="8710" width="10.140625" style="204" customWidth="1"/>
    <col min="8711" max="8711" width="10.42578125" style="204" customWidth="1"/>
    <col min="8712" max="8712" width="9.42578125" style="204" customWidth="1"/>
    <col min="8713" max="8713" width="10.7109375" style="204" customWidth="1"/>
    <col min="8714" max="8716" width="8.7109375" style="204" customWidth="1"/>
    <col min="8717" max="8717" width="8.85546875" style="204" customWidth="1"/>
    <col min="8718" max="8725" width="8.7109375" style="204" customWidth="1"/>
    <col min="8726" max="8726" width="11.85546875" style="204" customWidth="1"/>
    <col min="8727" max="8727" width="12.5703125" style="204" customWidth="1"/>
    <col min="8728" max="8728" width="12.7109375" style="204" customWidth="1"/>
    <col min="8729" max="8729" width="9.28515625" style="204" customWidth="1"/>
    <col min="8730" max="8730" width="12.28515625" style="204" customWidth="1"/>
    <col min="8731" max="8731" width="9.7109375" style="204" customWidth="1"/>
    <col min="8732" max="8732" width="8.7109375" style="204" customWidth="1"/>
    <col min="8733" max="8733" width="13.140625" style="204" customWidth="1"/>
    <col min="8734" max="8734" width="12.85546875" style="204" customWidth="1"/>
    <col min="8735" max="8735" width="10.85546875" style="204" customWidth="1"/>
    <col min="8736" max="8737" width="11.5703125" style="204" customWidth="1"/>
    <col min="8738" max="8738" width="11.7109375" style="204" customWidth="1"/>
    <col min="8739" max="8739" width="11.85546875" style="204" customWidth="1"/>
    <col min="8740" max="8740" width="10.7109375" style="204" customWidth="1"/>
    <col min="8741" max="8741" width="12.7109375" style="204" customWidth="1"/>
    <col min="8742" max="8743" width="10.7109375" style="204" customWidth="1"/>
    <col min="8744" max="8744" width="10.85546875" style="204" customWidth="1"/>
    <col min="8745" max="8745" width="2" style="204" customWidth="1"/>
    <col min="8746" max="8762" width="10.85546875" style="204" customWidth="1"/>
    <col min="8763" max="8768" width="12.5703125" style="204" customWidth="1"/>
    <col min="8769" max="8822" width="0" style="204" hidden="1" customWidth="1"/>
    <col min="8823" max="8960" width="11.42578125" style="204"/>
    <col min="8961" max="8961" width="29" style="204" customWidth="1"/>
    <col min="8962" max="8962" width="23.28515625" style="204" bestFit="1" customWidth="1"/>
    <col min="8963" max="8963" width="11.28515625" style="204" customWidth="1"/>
    <col min="8964" max="8964" width="9.85546875" style="204" customWidth="1"/>
    <col min="8965" max="8966" width="10.140625" style="204" customWidth="1"/>
    <col min="8967" max="8967" width="10.42578125" style="204" customWidth="1"/>
    <col min="8968" max="8968" width="9.42578125" style="204" customWidth="1"/>
    <col min="8969" max="8969" width="10.7109375" style="204" customWidth="1"/>
    <col min="8970" max="8972" width="8.7109375" style="204" customWidth="1"/>
    <col min="8973" max="8973" width="8.85546875" style="204" customWidth="1"/>
    <col min="8974" max="8981" width="8.7109375" style="204" customWidth="1"/>
    <col min="8982" max="8982" width="11.85546875" style="204" customWidth="1"/>
    <col min="8983" max="8983" width="12.5703125" style="204" customWidth="1"/>
    <col min="8984" max="8984" width="12.7109375" style="204" customWidth="1"/>
    <col min="8985" max="8985" width="9.28515625" style="204" customWidth="1"/>
    <col min="8986" max="8986" width="12.28515625" style="204" customWidth="1"/>
    <col min="8987" max="8987" width="9.7109375" style="204" customWidth="1"/>
    <col min="8988" max="8988" width="8.7109375" style="204" customWidth="1"/>
    <col min="8989" max="8989" width="13.140625" style="204" customWidth="1"/>
    <col min="8990" max="8990" width="12.85546875" style="204" customWidth="1"/>
    <col min="8991" max="8991" width="10.85546875" style="204" customWidth="1"/>
    <col min="8992" max="8993" width="11.5703125" style="204" customWidth="1"/>
    <col min="8994" max="8994" width="11.7109375" style="204" customWidth="1"/>
    <col min="8995" max="8995" width="11.85546875" style="204" customWidth="1"/>
    <col min="8996" max="8996" width="10.7109375" style="204" customWidth="1"/>
    <col min="8997" max="8997" width="12.7109375" style="204" customWidth="1"/>
    <col min="8998" max="8999" width="10.7109375" style="204" customWidth="1"/>
    <col min="9000" max="9000" width="10.85546875" style="204" customWidth="1"/>
    <col min="9001" max="9001" width="2" style="204" customWidth="1"/>
    <col min="9002" max="9018" width="10.85546875" style="204" customWidth="1"/>
    <col min="9019" max="9024" width="12.5703125" style="204" customWidth="1"/>
    <col min="9025" max="9078" width="0" style="204" hidden="1" customWidth="1"/>
    <col min="9079" max="9216" width="11.42578125" style="204"/>
    <col min="9217" max="9217" width="29" style="204" customWidth="1"/>
    <col min="9218" max="9218" width="23.28515625" style="204" bestFit="1" customWidth="1"/>
    <col min="9219" max="9219" width="11.28515625" style="204" customWidth="1"/>
    <col min="9220" max="9220" width="9.85546875" style="204" customWidth="1"/>
    <col min="9221" max="9222" width="10.140625" style="204" customWidth="1"/>
    <col min="9223" max="9223" width="10.42578125" style="204" customWidth="1"/>
    <col min="9224" max="9224" width="9.42578125" style="204" customWidth="1"/>
    <col min="9225" max="9225" width="10.7109375" style="204" customWidth="1"/>
    <col min="9226" max="9228" width="8.7109375" style="204" customWidth="1"/>
    <col min="9229" max="9229" width="8.85546875" style="204" customWidth="1"/>
    <col min="9230" max="9237" width="8.7109375" style="204" customWidth="1"/>
    <col min="9238" max="9238" width="11.85546875" style="204" customWidth="1"/>
    <col min="9239" max="9239" width="12.5703125" style="204" customWidth="1"/>
    <col min="9240" max="9240" width="12.7109375" style="204" customWidth="1"/>
    <col min="9241" max="9241" width="9.28515625" style="204" customWidth="1"/>
    <col min="9242" max="9242" width="12.28515625" style="204" customWidth="1"/>
    <col min="9243" max="9243" width="9.7109375" style="204" customWidth="1"/>
    <col min="9244" max="9244" width="8.7109375" style="204" customWidth="1"/>
    <col min="9245" max="9245" width="13.140625" style="204" customWidth="1"/>
    <col min="9246" max="9246" width="12.85546875" style="204" customWidth="1"/>
    <col min="9247" max="9247" width="10.85546875" style="204" customWidth="1"/>
    <col min="9248" max="9249" width="11.5703125" style="204" customWidth="1"/>
    <col min="9250" max="9250" width="11.7109375" style="204" customWidth="1"/>
    <col min="9251" max="9251" width="11.85546875" style="204" customWidth="1"/>
    <col min="9252" max="9252" width="10.7109375" style="204" customWidth="1"/>
    <col min="9253" max="9253" width="12.7109375" style="204" customWidth="1"/>
    <col min="9254" max="9255" width="10.7109375" style="204" customWidth="1"/>
    <col min="9256" max="9256" width="10.85546875" style="204" customWidth="1"/>
    <col min="9257" max="9257" width="2" style="204" customWidth="1"/>
    <col min="9258" max="9274" width="10.85546875" style="204" customWidth="1"/>
    <col min="9275" max="9280" width="12.5703125" style="204" customWidth="1"/>
    <col min="9281" max="9334" width="0" style="204" hidden="1" customWidth="1"/>
    <col min="9335" max="9472" width="11.42578125" style="204"/>
    <col min="9473" max="9473" width="29" style="204" customWidth="1"/>
    <col min="9474" max="9474" width="23.28515625" style="204" bestFit="1" customWidth="1"/>
    <col min="9475" max="9475" width="11.28515625" style="204" customWidth="1"/>
    <col min="9476" max="9476" width="9.85546875" style="204" customWidth="1"/>
    <col min="9477" max="9478" width="10.140625" style="204" customWidth="1"/>
    <col min="9479" max="9479" width="10.42578125" style="204" customWidth="1"/>
    <col min="9480" max="9480" width="9.42578125" style="204" customWidth="1"/>
    <col min="9481" max="9481" width="10.7109375" style="204" customWidth="1"/>
    <col min="9482" max="9484" width="8.7109375" style="204" customWidth="1"/>
    <col min="9485" max="9485" width="8.85546875" style="204" customWidth="1"/>
    <col min="9486" max="9493" width="8.7109375" style="204" customWidth="1"/>
    <col min="9494" max="9494" width="11.85546875" style="204" customWidth="1"/>
    <col min="9495" max="9495" width="12.5703125" style="204" customWidth="1"/>
    <col min="9496" max="9496" width="12.7109375" style="204" customWidth="1"/>
    <col min="9497" max="9497" width="9.28515625" style="204" customWidth="1"/>
    <col min="9498" max="9498" width="12.28515625" style="204" customWidth="1"/>
    <col min="9499" max="9499" width="9.7109375" style="204" customWidth="1"/>
    <col min="9500" max="9500" width="8.7109375" style="204" customWidth="1"/>
    <col min="9501" max="9501" width="13.140625" style="204" customWidth="1"/>
    <col min="9502" max="9502" width="12.85546875" style="204" customWidth="1"/>
    <col min="9503" max="9503" width="10.85546875" style="204" customWidth="1"/>
    <col min="9504" max="9505" width="11.5703125" style="204" customWidth="1"/>
    <col min="9506" max="9506" width="11.7109375" style="204" customWidth="1"/>
    <col min="9507" max="9507" width="11.85546875" style="204" customWidth="1"/>
    <col min="9508" max="9508" width="10.7109375" style="204" customWidth="1"/>
    <col min="9509" max="9509" width="12.7109375" style="204" customWidth="1"/>
    <col min="9510" max="9511" width="10.7109375" style="204" customWidth="1"/>
    <col min="9512" max="9512" width="10.85546875" style="204" customWidth="1"/>
    <col min="9513" max="9513" width="2" style="204" customWidth="1"/>
    <col min="9514" max="9530" width="10.85546875" style="204" customWidth="1"/>
    <col min="9531" max="9536" width="12.5703125" style="204" customWidth="1"/>
    <col min="9537" max="9590" width="0" style="204" hidden="1" customWidth="1"/>
    <col min="9591" max="9728" width="11.42578125" style="204"/>
    <col min="9729" max="9729" width="29" style="204" customWidth="1"/>
    <col min="9730" max="9730" width="23.28515625" style="204" bestFit="1" customWidth="1"/>
    <col min="9731" max="9731" width="11.28515625" style="204" customWidth="1"/>
    <col min="9732" max="9732" width="9.85546875" style="204" customWidth="1"/>
    <col min="9733" max="9734" width="10.140625" style="204" customWidth="1"/>
    <col min="9735" max="9735" width="10.42578125" style="204" customWidth="1"/>
    <col min="9736" max="9736" width="9.42578125" style="204" customWidth="1"/>
    <col min="9737" max="9737" width="10.7109375" style="204" customWidth="1"/>
    <col min="9738" max="9740" width="8.7109375" style="204" customWidth="1"/>
    <col min="9741" max="9741" width="8.85546875" style="204" customWidth="1"/>
    <col min="9742" max="9749" width="8.7109375" style="204" customWidth="1"/>
    <col min="9750" max="9750" width="11.85546875" style="204" customWidth="1"/>
    <col min="9751" max="9751" width="12.5703125" style="204" customWidth="1"/>
    <col min="9752" max="9752" width="12.7109375" style="204" customWidth="1"/>
    <col min="9753" max="9753" width="9.28515625" style="204" customWidth="1"/>
    <col min="9754" max="9754" width="12.28515625" style="204" customWidth="1"/>
    <col min="9755" max="9755" width="9.7109375" style="204" customWidth="1"/>
    <col min="9756" max="9756" width="8.7109375" style="204" customWidth="1"/>
    <col min="9757" max="9757" width="13.140625" style="204" customWidth="1"/>
    <col min="9758" max="9758" width="12.85546875" style="204" customWidth="1"/>
    <col min="9759" max="9759" width="10.85546875" style="204" customWidth="1"/>
    <col min="9760" max="9761" width="11.5703125" style="204" customWidth="1"/>
    <col min="9762" max="9762" width="11.7109375" style="204" customWidth="1"/>
    <col min="9763" max="9763" width="11.85546875" style="204" customWidth="1"/>
    <col min="9764" max="9764" width="10.7109375" style="204" customWidth="1"/>
    <col min="9765" max="9765" width="12.7109375" style="204" customWidth="1"/>
    <col min="9766" max="9767" width="10.7109375" style="204" customWidth="1"/>
    <col min="9768" max="9768" width="10.85546875" style="204" customWidth="1"/>
    <col min="9769" max="9769" width="2" style="204" customWidth="1"/>
    <col min="9770" max="9786" width="10.85546875" style="204" customWidth="1"/>
    <col min="9787" max="9792" width="12.5703125" style="204" customWidth="1"/>
    <col min="9793" max="9846" width="0" style="204" hidden="1" customWidth="1"/>
    <col min="9847" max="9984" width="11.42578125" style="204"/>
    <col min="9985" max="9985" width="29" style="204" customWidth="1"/>
    <col min="9986" max="9986" width="23.28515625" style="204" bestFit="1" customWidth="1"/>
    <col min="9987" max="9987" width="11.28515625" style="204" customWidth="1"/>
    <col min="9988" max="9988" width="9.85546875" style="204" customWidth="1"/>
    <col min="9989" max="9990" width="10.140625" style="204" customWidth="1"/>
    <col min="9991" max="9991" width="10.42578125" style="204" customWidth="1"/>
    <col min="9992" max="9992" width="9.42578125" style="204" customWidth="1"/>
    <col min="9993" max="9993" width="10.7109375" style="204" customWidth="1"/>
    <col min="9994" max="9996" width="8.7109375" style="204" customWidth="1"/>
    <col min="9997" max="9997" width="8.85546875" style="204" customWidth="1"/>
    <col min="9998" max="10005" width="8.7109375" style="204" customWidth="1"/>
    <col min="10006" max="10006" width="11.85546875" style="204" customWidth="1"/>
    <col min="10007" max="10007" width="12.5703125" style="204" customWidth="1"/>
    <col min="10008" max="10008" width="12.7109375" style="204" customWidth="1"/>
    <col min="10009" max="10009" width="9.28515625" style="204" customWidth="1"/>
    <col min="10010" max="10010" width="12.28515625" style="204" customWidth="1"/>
    <col min="10011" max="10011" width="9.7109375" style="204" customWidth="1"/>
    <col min="10012" max="10012" width="8.7109375" style="204" customWidth="1"/>
    <col min="10013" max="10013" width="13.140625" style="204" customWidth="1"/>
    <col min="10014" max="10014" width="12.85546875" style="204" customWidth="1"/>
    <col min="10015" max="10015" width="10.85546875" style="204" customWidth="1"/>
    <col min="10016" max="10017" width="11.5703125" style="204" customWidth="1"/>
    <col min="10018" max="10018" width="11.7109375" style="204" customWidth="1"/>
    <col min="10019" max="10019" width="11.85546875" style="204" customWidth="1"/>
    <col min="10020" max="10020" width="10.7109375" style="204" customWidth="1"/>
    <col min="10021" max="10021" width="12.7109375" style="204" customWidth="1"/>
    <col min="10022" max="10023" width="10.7109375" style="204" customWidth="1"/>
    <col min="10024" max="10024" width="10.85546875" style="204" customWidth="1"/>
    <col min="10025" max="10025" width="2" style="204" customWidth="1"/>
    <col min="10026" max="10042" width="10.85546875" style="204" customWidth="1"/>
    <col min="10043" max="10048" width="12.5703125" style="204" customWidth="1"/>
    <col min="10049" max="10102" width="0" style="204" hidden="1" customWidth="1"/>
    <col min="10103" max="10240" width="11.42578125" style="204"/>
    <col min="10241" max="10241" width="29" style="204" customWidth="1"/>
    <col min="10242" max="10242" width="23.28515625" style="204" bestFit="1" customWidth="1"/>
    <col min="10243" max="10243" width="11.28515625" style="204" customWidth="1"/>
    <col min="10244" max="10244" width="9.85546875" style="204" customWidth="1"/>
    <col min="10245" max="10246" width="10.140625" style="204" customWidth="1"/>
    <col min="10247" max="10247" width="10.42578125" style="204" customWidth="1"/>
    <col min="10248" max="10248" width="9.42578125" style="204" customWidth="1"/>
    <col min="10249" max="10249" width="10.7109375" style="204" customWidth="1"/>
    <col min="10250" max="10252" width="8.7109375" style="204" customWidth="1"/>
    <col min="10253" max="10253" width="8.85546875" style="204" customWidth="1"/>
    <col min="10254" max="10261" width="8.7109375" style="204" customWidth="1"/>
    <col min="10262" max="10262" width="11.85546875" style="204" customWidth="1"/>
    <col min="10263" max="10263" width="12.5703125" style="204" customWidth="1"/>
    <col min="10264" max="10264" width="12.7109375" style="204" customWidth="1"/>
    <col min="10265" max="10265" width="9.28515625" style="204" customWidth="1"/>
    <col min="10266" max="10266" width="12.28515625" style="204" customWidth="1"/>
    <col min="10267" max="10267" width="9.7109375" style="204" customWidth="1"/>
    <col min="10268" max="10268" width="8.7109375" style="204" customWidth="1"/>
    <col min="10269" max="10269" width="13.140625" style="204" customWidth="1"/>
    <col min="10270" max="10270" width="12.85546875" style="204" customWidth="1"/>
    <col min="10271" max="10271" width="10.85546875" style="204" customWidth="1"/>
    <col min="10272" max="10273" width="11.5703125" style="204" customWidth="1"/>
    <col min="10274" max="10274" width="11.7109375" style="204" customWidth="1"/>
    <col min="10275" max="10275" width="11.85546875" style="204" customWidth="1"/>
    <col min="10276" max="10276" width="10.7109375" style="204" customWidth="1"/>
    <col min="10277" max="10277" width="12.7109375" style="204" customWidth="1"/>
    <col min="10278" max="10279" width="10.7109375" style="204" customWidth="1"/>
    <col min="10280" max="10280" width="10.85546875" style="204" customWidth="1"/>
    <col min="10281" max="10281" width="2" style="204" customWidth="1"/>
    <col min="10282" max="10298" width="10.85546875" style="204" customWidth="1"/>
    <col min="10299" max="10304" width="12.5703125" style="204" customWidth="1"/>
    <col min="10305" max="10358" width="0" style="204" hidden="1" customWidth="1"/>
    <col min="10359" max="10496" width="11.42578125" style="204"/>
    <col min="10497" max="10497" width="29" style="204" customWidth="1"/>
    <col min="10498" max="10498" width="23.28515625" style="204" bestFit="1" customWidth="1"/>
    <col min="10499" max="10499" width="11.28515625" style="204" customWidth="1"/>
    <col min="10500" max="10500" width="9.85546875" style="204" customWidth="1"/>
    <col min="10501" max="10502" width="10.140625" style="204" customWidth="1"/>
    <col min="10503" max="10503" width="10.42578125" style="204" customWidth="1"/>
    <col min="10504" max="10504" width="9.42578125" style="204" customWidth="1"/>
    <col min="10505" max="10505" width="10.7109375" style="204" customWidth="1"/>
    <col min="10506" max="10508" width="8.7109375" style="204" customWidth="1"/>
    <col min="10509" max="10509" width="8.85546875" style="204" customWidth="1"/>
    <col min="10510" max="10517" width="8.7109375" style="204" customWidth="1"/>
    <col min="10518" max="10518" width="11.85546875" style="204" customWidth="1"/>
    <col min="10519" max="10519" width="12.5703125" style="204" customWidth="1"/>
    <col min="10520" max="10520" width="12.7109375" style="204" customWidth="1"/>
    <col min="10521" max="10521" width="9.28515625" style="204" customWidth="1"/>
    <col min="10522" max="10522" width="12.28515625" style="204" customWidth="1"/>
    <col min="10523" max="10523" width="9.7109375" style="204" customWidth="1"/>
    <col min="10524" max="10524" width="8.7109375" style="204" customWidth="1"/>
    <col min="10525" max="10525" width="13.140625" style="204" customWidth="1"/>
    <col min="10526" max="10526" width="12.85546875" style="204" customWidth="1"/>
    <col min="10527" max="10527" width="10.85546875" style="204" customWidth="1"/>
    <col min="10528" max="10529" width="11.5703125" style="204" customWidth="1"/>
    <col min="10530" max="10530" width="11.7109375" style="204" customWidth="1"/>
    <col min="10531" max="10531" width="11.85546875" style="204" customWidth="1"/>
    <col min="10532" max="10532" width="10.7109375" style="204" customWidth="1"/>
    <col min="10533" max="10533" width="12.7109375" style="204" customWidth="1"/>
    <col min="10534" max="10535" width="10.7109375" style="204" customWidth="1"/>
    <col min="10536" max="10536" width="10.85546875" style="204" customWidth="1"/>
    <col min="10537" max="10537" width="2" style="204" customWidth="1"/>
    <col min="10538" max="10554" width="10.85546875" style="204" customWidth="1"/>
    <col min="10555" max="10560" width="12.5703125" style="204" customWidth="1"/>
    <col min="10561" max="10614" width="0" style="204" hidden="1" customWidth="1"/>
    <col min="10615" max="10752" width="11.42578125" style="204"/>
    <col min="10753" max="10753" width="29" style="204" customWidth="1"/>
    <col min="10754" max="10754" width="23.28515625" style="204" bestFit="1" customWidth="1"/>
    <col min="10755" max="10755" width="11.28515625" style="204" customWidth="1"/>
    <col min="10756" max="10756" width="9.85546875" style="204" customWidth="1"/>
    <col min="10757" max="10758" width="10.140625" style="204" customWidth="1"/>
    <col min="10759" max="10759" width="10.42578125" style="204" customWidth="1"/>
    <col min="10760" max="10760" width="9.42578125" style="204" customWidth="1"/>
    <col min="10761" max="10761" width="10.7109375" style="204" customWidth="1"/>
    <col min="10762" max="10764" width="8.7109375" style="204" customWidth="1"/>
    <col min="10765" max="10765" width="8.85546875" style="204" customWidth="1"/>
    <col min="10766" max="10773" width="8.7109375" style="204" customWidth="1"/>
    <col min="10774" max="10774" width="11.85546875" style="204" customWidth="1"/>
    <col min="10775" max="10775" width="12.5703125" style="204" customWidth="1"/>
    <col min="10776" max="10776" width="12.7109375" style="204" customWidth="1"/>
    <col min="10777" max="10777" width="9.28515625" style="204" customWidth="1"/>
    <col min="10778" max="10778" width="12.28515625" style="204" customWidth="1"/>
    <col min="10779" max="10779" width="9.7109375" style="204" customWidth="1"/>
    <col min="10780" max="10780" width="8.7109375" style="204" customWidth="1"/>
    <col min="10781" max="10781" width="13.140625" style="204" customWidth="1"/>
    <col min="10782" max="10782" width="12.85546875" style="204" customWidth="1"/>
    <col min="10783" max="10783" width="10.85546875" style="204" customWidth="1"/>
    <col min="10784" max="10785" width="11.5703125" style="204" customWidth="1"/>
    <col min="10786" max="10786" width="11.7109375" style="204" customWidth="1"/>
    <col min="10787" max="10787" width="11.85546875" style="204" customWidth="1"/>
    <col min="10788" max="10788" width="10.7109375" style="204" customWidth="1"/>
    <col min="10789" max="10789" width="12.7109375" style="204" customWidth="1"/>
    <col min="10790" max="10791" width="10.7109375" style="204" customWidth="1"/>
    <col min="10792" max="10792" width="10.85546875" style="204" customWidth="1"/>
    <col min="10793" max="10793" width="2" style="204" customWidth="1"/>
    <col min="10794" max="10810" width="10.85546875" style="204" customWidth="1"/>
    <col min="10811" max="10816" width="12.5703125" style="204" customWidth="1"/>
    <col min="10817" max="10870" width="0" style="204" hidden="1" customWidth="1"/>
    <col min="10871" max="11008" width="11.42578125" style="204"/>
    <col min="11009" max="11009" width="29" style="204" customWidth="1"/>
    <col min="11010" max="11010" width="23.28515625" style="204" bestFit="1" customWidth="1"/>
    <col min="11011" max="11011" width="11.28515625" style="204" customWidth="1"/>
    <col min="11012" max="11012" width="9.85546875" style="204" customWidth="1"/>
    <col min="11013" max="11014" width="10.140625" style="204" customWidth="1"/>
    <col min="11015" max="11015" width="10.42578125" style="204" customWidth="1"/>
    <col min="11016" max="11016" width="9.42578125" style="204" customWidth="1"/>
    <col min="11017" max="11017" width="10.7109375" style="204" customWidth="1"/>
    <col min="11018" max="11020" width="8.7109375" style="204" customWidth="1"/>
    <col min="11021" max="11021" width="8.85546875" style="204" customWidth="1"/>
    <col min="11022" max="11029" width="8.7109375" style="204" customWidth="1"/>
    <col min="11030" max="11030" width="11.85546875" style="204" customWidth="1"/>
    <col min="11031" max="11031" width="12.5703125" style="204" customWidth="1"/>
    <col min="11032" max="11032" width="12.7109375" style="204" customWidth="1"/>
    <col min="11033" max="11033" width="9.28515625" style="204" customWidth="1"/>
    <col min="11034" max="11034" width="12.28515625" style="204" customWidth="1"/>
    <col min="11035" max="11035" width="9.7109375" style="204" customWidth="1"/>
    <col min="11036" max="11036" width="8.7109375" style="204" customWidth="1"/>
    <col min="11037" max="11037" width="13.140625" style="204" customWidth="1"/>
    <col min="11038" max="11038" width="12.85546875" style="204" customWidth="1"/>
    <col min="11039" max="11039" width="10.85546875" style="204" customWidth="1"/>
    <col min="11040" max="11041" width="11.5703125" style="204" customWidth="1"/>
    <col min="11042" max="11042" width="11.7109375" style="204" customWidth="1"/>
    <col min="11043" max="11043" width="11.85546875" style="204" customWidth="1"/>
    <col min="11044" max="11044" width="10.7109375" style="204" customWidth="1"/>
    <col min="11045" max="11045" width="12.7109375" style="204" customWidth="1"/>
    <col min="11046" max="11047" width="10.7109375" style="204" customWidth="1"/>
    <col min="11048" max="11048" width="10.85546875" style="204" customWidth="1"/>
    <col min="11049" max="11049" width="2" style="204" customWidth="1"/>
    <col min="11050" max="11066" width="10.85546875" style="204" customWidth="1"/>
    <col min="11067" max="11072" width="12.5703125" style="204" customWidth="1"/>
    <col min="11073" max="11126" width="0" style="204" hidden="1" customWidth="1"/>
    <col min="11127" max="11264" width="11.42578125" style="204"/>
    <col min="11265" max="11265" width="29" style="204" customWidth="1"/>
    <col min="11266" max="11266" width="23.28515625" style="204" bestFit="1" customWidth="1"/>
    <col min="11267" max="11267" width="11.28515625" style="204" customWidth="1"/>
    <col min="11268" max="11268" width="9.85546875" style="204" customWidth="1"/>
    <col min="11269" max="11270" width="10.140625" style="204" customWidth="1"/>
    <col min="11271" max="11271" width="10.42578125" style="204" customWidth="1"/>
    <col min="11272" max="11272" width="9.42578125" style="204" customWidth="1"/>
    <col min="11273" max="11273" width="10.7109375" style="204" customWidth="1"/>
    <col min="11274" max="11276" width="8.7109375" style="204" customWidth="1"/>
    <col min="11277" max="11277" width="8.85546875" style="204" customWidth="1"/>
    <col min="11278" max="11285" width="8.7109375" style="204" customWidth="1"/>
    <col min="11286" max="11286" width="11.85546875" style="204" customWidth="1"/>
    <col min="11287" max="11287" width="12.5703125" style="204" customWidth="1"/>
    <col min="11288" max="11288" width="12.7109375" style="204" customWidth="1"/>
    <col min="11289" max="11289" width="9.28515625" style="204" customWidth="1"/>
    <col min="11290" max="11290" width="12.28515625" style="204" customWidth="1"/>
    <col min="11291" max="11291" width="9.7109375" style="204" customWidth="1"/>
    <col min="11292" max="11292" width="8.7109375" style="204" customWidth="1"/>
    <col min="11293" max="11293" width="13.140625" style="204" customWidth="1"/>
    <col min="11294" max="11294" width="12.85546875" style="204" customWidth="1"/>
    <col min="11295" max="11295" width="10.85546875" style="204" customWidth="1"/>
    <col min="11296" max="11297" width="11.5703125" style="204" customWidth="1"/>
    <col min="11298" max="11298" width="11.7109375" style="204" customWidth="1"/>
    <col min="11299" max="11299" width="11.85546875" style="204" customWidth="1"/>
    <col min="11300" max="11300" width="10.7109375" style="204" customWidth="1"/>
    <col min="11301" max="11301" width="12.7109375" style="204" customWidth="1"/>
    <col min="11302" max="11303" width="10.7109375" style="204" customWidth="1"/>
    <col min="11304" max="11304" width="10.85546875" style="204" customWidth="1"/>
    <col min="11305" max="11305" width="2" style="204" customWidth="1"/>
    <col min="11306" max="11322" width="10.85546875" style="204" customWidth="1"/>
    <col min="11323" max="11328" width="12.5703125" style="204" customWidth="1"/>
    <col min="11329" max="11382" width="0" style="204" hidden="1" customWidth="1"/>
    <col min="11383" max="11520" width="11.42578125" style="204"/>
    <col min="11521" max="11521" width="29" style="204" customWidth="1"/>
    <col min="11522" max="11522" width="23.28515625" style="204" bestFit="1" customWidth="1"/>
    <col min="11523" max="11523" width="11.28515625" style="204" customWidth="1"/>
    <col min="11524" max="11524" width="9.85546875" style="204" customWidth="1"/>
    <col min="11525" max="11526" width="10.140625" style="204" customWidth="1"/>
    <col min="11527" max="11527" width="10.42578125" style="204" customWidth="1"/>
    <col min="11528" max="11528" width="9.42578125" style="204" customWidth="1"/>
    <col min="11529" max="11529" width="10.7109375" style="204" customWidth="1"/>
    <col min="11530" max="11532" width="8.7109375" style="204" customWidth="1"/>
    <col min="11533" max="11533" width="8.85546875" style="204" customWidth="1"/>
    <col min="11534" max="11541" width="8.7109375" style="204" customWidth="1"/>
    <col min="11542" max="11542" width="11.85546875" style="204" customWidth="1"/>
    <col min="11543" max="11543" width="12.5703125" style="204" customWidth="1"/>
    <col min="11544" max="11544" width="12.7109375" style="204" customWidth="1"/>
    <col min="11545" max="11545" width="9.28515625" style="204" customWidth="1"/>
    <col min="11546" max="11546" width="12.28515625" style="204" customWidth="1"/>
    <col min="11547" max="11547" width="9.7109375" style="204" customWidth="1"/>
    <col min="11548" max="11548" width="8.7109375" style="204" customWidth="1"/>
    <col min="11549" max="11549" width="13.140625" style="204" customWidth="1"/>
    <col min="11550" max="11550" width="12.85546875" style="204" customWidth="1"/>
    <col min="11551" max="11551" width="10.85546875" style="204" customWidth="1"/>
    <col min="11552" max="11553" width="11.5703125" style="204" customWidth="1"/>
    <col min="11554" max="11554" width="11.7109375" style="204" customWidth="1"/>
    <col min="11555" max="11555" width="11.85546875" style="204" customWidth="1"/>
    <col min="11556" max="11556" width="10.7109375" style="204" customWidth="1"/>
    <col min="11557" max="11557" width="12.7109375" style="204" customWidth="1"/>
    <col min="11558" max="11559" width="10.7109375" style="204" customWidth="1"/>
    <col min="11560" max="11560" width="10.85546875" style="204" customWidth="1"/>
    <col min="11561" max="11561" width="2" style="204" customWidth="1"/>
    <col min="11562" max="11578" width="10.85546875" style="204" customWidth="1"/>
    <col min="11579" max="11584" width="12.5703125" style="204" customWidth="1"/>
    <col min="11585" max="11638" width="0" style="204" hidden="1" customWidth="1"/>
    <col min="11639" max="11776" width="11.42578125" style="204"/>
    <col min="11777" max="11777" width="29" style="204" customWidth="1"/>
    <col min="11778" max="11778" width="23.28515625" style="204" bestFit="1" customWidth="1"/>
    <col min="11779" max="11779" width="11.28515625" style="204" customWidth="1"/>
    <col min="11780" max="11780" width="9.85546875" style="204" customWidth="1"/>
    <col min="11781" max="11782" width="10.140625" style="204" customWidth="1"/>
    <col min="11783" max="11783" width="10.42578125" style="204" customWidth="1"/>
    <col min="11784" max="11784" width="9.42578125" style="204" customWidth="1"/>
    <col min="11785" max="11785" width="10.7109375" style="204" customWidth="1"/>
    <col min="11786" max="11788" width="8.7109375" style="204" customWidth="1"/>
    <col min="11789" max="11789" width="8.85546875" style="204" customWidth="1"/>
    <col min="11790" max="11797" width="8.7109375" style="204" customWidth="1"/>
    <col min="11798" max="11798" width="11.85546875" style="204" customWidth="1"/>
    <col min="11799" max="11799" width="12.5703125" style="204" customWidth="1"/>
    <col min="11800" max="11800" width="12.7109375" style="204" customWidth="1"/>
    <col min="11801" max="11801" width="9.28515625" style="204" customWidth="1"/>
    <col min="11802" max="11802" width="12.28515625" style="204" customWidth="1"/>
    <col min="11803" max="11803" width="9.7109375" style="204" customWidth="1"/>
    <col min="11804" max="11804" width="8.7109375" style="204" customWidth="1"/>
    <col min="11805" max="11805" width="13.140625" style="204" customWidth="1"/>
    <col min="11806" max="11806" width="12.85546875" style="204" customWidth="1"/>
    <col min="11807" max="11807" width="10.85546875" style="204" customWidth="1"/>
    <col min="11808" max="11809" width="11.5703125" style="204" customWidth="1"/>
    <col min="11810" max="11810" width="11.7109375" style="204" customWidth="1"/>
    <col min="11811" max="11811" width="11.85546875" style="204" customWidth="1"/>
    <col min="11812" max="11812" width="10.7109375" style="204" customWidth="1"/>
    <col min="11813" max="11813" width="12.7109375" style="204" customWidth="1"/>
    <col min="11814" max="11815" width="10.7109375" style="204" customWidth="1"/>
    <col min="11816" max="11816" width="10.85546875" style="204" customWidth="1"/>
    <col min="11817" max="11817" width="2" style="204" customWidth="1"/>
    <col min="11818" max="11834" width="10.85546875" style="204" customWidth="1"/>
    <col min="11835" max="11840" width="12.5703125" style="204" customWidth="1"/>
    <col min="11841" max="11894" width="0" style="204" hidden="1" customWidth="1"/>
    <col min="11895" max="12032" width="11.42578125" style="204"/>
    <col min="12033" max="12033" width="29" style="204" customWidth="1"/>
    <col min="12034" max="12034" width="23.28515625" style="204" bestFit="1" customWidth="1"/>
    <col min="12035" max="12035" width="11.28515625" style="204" customWidth="1"/>
    <col min="12036" max="12036" width="9.85546875" style="204" customWidth="1"/>
    <col min="12037" max="12038" width="10.140625" style="204" customWidth="1"/>
    <col min="12039" max="12039" width="10.42578125" style="204" customWidth="1"/>
    <col min="12040" max="12040" width="9.42578125" style="204" customWidth="1"/>
    <col min="12041" max="12041" width="10.7109375" style="204" customWidth="1"/>
    <col min="12042" max="12044" width="8.7109375" style="204" customWidth="1"/>
    <col min="12045" max="12045" width="8.85546875" style="204" customWidth="1"/>
    <col min="12046" max="12053" width="8.7109375" style="204" customWidth="1"/>
    <col min="12054" max="12054" width="11.85546875" style="204" customWidth="1"/>
    <col min="12055" max="12055" width="12.5703125" style="204" customWidth="1"/>
    <col min="12056" max="12056" width="12.7109375" style="204" customWidth="1"/>
    <col min="12057" max="12057" width="9.28515625" style="204" customWidth="1"/>
    <col min="12058" max="12058" width="12.28515625" style="204" customWidth="1"/>
    <col min="12059" max="12059" width="9.7109375" style="204" customWidth="1"/>
    <col min="12060" max="12060" width="8.7109375" style="204" customWidth="1"/>
    <col min="12061" max="12061" width="13.140625" style="204" customWidth="1"/>
    <col min="12062" max="12062" width="12.85546875" style="204" customWidth="1"/>
    <col min="12063" max="12063" width="10.85546875" style="204" customWidth="1"/>
    <col min="12064" max="12065" width="11.5703125" style="204" customWidth="1"/>
    <col min="12066" max="12066" width="11.7109375" style="204" customWidth="1"/>
    <col min="12067" max="12067" width="11.85546875" style="204" customWidth="1"/>
    <col min="12068" max="12068" width="10.7109375" style="204" customWidth="1"/>
    <col min="12069" max="12069" width="12.7109375" style="204" customWidth="1"/>
    <col min="12070" max="12071" width="10.7109375" style="204" customWidth="1"/>
    <col min="12072" max="12072" width="10.85546875" style="204" customWidth="1"/>
    <col min="12073" max="12073" width="2" style="204" customWidth="1"/>
    <col min="12074" max="12090" width="10.85546875" style="204" customWidth="1"/>
    <col min="12091" max="12096" width="12.5703125" style="204" customWidth="1"/>
    <col min="12097" max="12150" width="0" style="204" hidden="1" customWidth="1"/>
    <col min="12151" max="12288" width="11.42578125" style="204"/>
    <col min="12289" max="12289" width="29" style="204" customWidth="1"/>
    <col min="12290" max="12290" width="23.28515625" style="204" bestFit="1" customWidth="1"/>
    <col min="12291" max="12291" width="11.28515625" style="204" customWidth="1"/>
    <col min="12292" max="12292" width="9.85546875" style="204" customWidth="1"/>
    <col min="12293" max="12294" width="10.140625" style="204" customWidth="1"/>
    <col min="12295" max="12295" width="10.42578125" style="204" customWidth="1"/>
    <col min="12296" max="12296" width="9.42578125" style="204" customWidth="1"/>
    <col min="12297" max="12297" width="10.7109375" style="204" customWidth="1"/>
    <col min="12298" max="12300" width="8.7109375" style="204" customWidth="1"/>
    <col min="12301" max="12301" width="8.85546875" style="204" customWidth="1"/>
    <col min="12302" max="12309" width="8.7109375" style="204" customWidth="1"/>
    <col min="12310" max="12310" width="11.85546875" style="204" customWidth="1"/>
    <col min="12311" max="12311" width="12.5703125" style="204" customWidth="1"/>
    <col min="12312" max="12312" width="12.7109375" style="204" customWidth="1"/>
    <col min="12313" max="12313" width="9.28515625" style="204" customWidth="1"/>
    <col min="12314" max="12314" width="12.28515625" style="204" customWidth="1"/>
    <col min="12315" max="12315" width="9.7109375" style="204" customWidth="1"/>
    <col min="12316" max="12316" width="8.7109375" style="204" customWidth="1"/>
    <col min="12317" max="12317" width="13.140625" style="204" customWidth="1"/>
    <col min="12318" max="12318" width="12.85546875" style="204" customWidth="1"/>
    <col min="12319" max="12319" width="10.85546875" style="204" customWidth="1"/>
    <col min="12320" max="12321" width="11.5703125" style="204" customWidth="1"/>
    <col min="12322" max="12322" width="11.7109375" style="204" customWidth="1"/>
    <col min="12323" max="12323" width="11.85546875" style="204" customWidth="1"/>
    <col min="12324" max="12324" width="10.7109375" style="204" customWidth="1"/>
    <col min="12325" max="12325" width="12.7109375" style="204" customWidth="1"/>
    <col min="12326" max="12327" width="10.7109375" style="204" customWidth="1"/>
    <col min="12328" max="12328" width="10.85546875" style="204" customWidth="1"/>
    <col min="12329" max="12329" width="2" style="204" customWidth="1"/>
    <col min="12330" max="12346" width="10.85546875" style="204" customWidth="1"/>
    <col min="12347" max="12352" width="12.5703125" style="204" customWidth="1"/>
    <col min="12353" max="12406" width="0" style="204" hidden="1" customWidth="1"/>
    <col min="12407" max="12544" width="11.42578125" style="204"/>
    <col min="12545" max="12545" width="29" style="204" customWidth="1"/>
    <col min="12546" max="12546" width="23.28515625" style="204" bestFit="1" customWidth="1"/>
    <col min="12547" max="12547" width="11.28515625" style="204" customWidth="1"/>
    <col min="12548" max="12548" width="9.85546875" style="204" customWidth="1"/>
    <col min="12549" max="12550" width="10.140625" style="204" customWidth="1"/>
    <col min="12551" max="12551" width="10.42578125" style="204" customWidth="1"/>
    <col min="12552" max="12552" width="9.42578125" style="204" customWidth="1"/>
    <col min="12553" max="12553" width="10.7109375" style="204" customWidth="1"/>
    <col min="12554" max="12556" width="8.7109375" style="204" customWidth="1"/>
    <col min="12557" max="12557" width="8.85546875" style="204" customWidth="1"/>
    <col min="12558" max="12565" width="8.7109375" style="204" customWidth="1"/>
    <col min="12566" max="12566" width="11.85546875" style="204" customWidth="1"/>
    <col min="12567" max="12567" width="12.5703125" style="204" customWidth="1"/>
    <col min="12568" max="12568" width="12.7109375" style="204" customWidth="1"/>
    <col min="12569" max="12569" width="9.28515625" style="204" customWidth="1"/>
    <col min="12570" max="12570" width="12.28515625" style="204" customWidth="1"/>
    <col min="12571" max="12571" width="9.7109375" style="204" customWidth="1"/>
    <col min="12572" max="12572" width="8.7109375" style="204" customWidth="1"/>
    <col min="12573" max="12573" width="13.140625" style="204" customWidth="1"/>
    <col min="12574" max="12574" width="12.85546875" style="204" customWidth="1"/>
    <col min="12575" max="12575" width="10.85546875" style="204" customWidth="1"/>
    <col min="12576" max="12577" width="11.5703125" style="204" customWidth="1"/>
    <col min="12578" max="12578" width="11.7109375" style="204" customWidth="1"/>
    <col min="12579" max="12579" width="11.85546875" style="204" customWidth="1"/>
    <col min="12580" max="12580" width="10.7109375" style="204" customWidth="1"/>
    <col min="12581" max="12581" width="12.7109375" style="204" customWidth="1"/>
    <col min="12582" max="12583" width="10.7109375" style="204" customWidth="1"/>
    <col min="12584" max="12584" width="10.85546875" style="204" customWidth="1"/>
    <col min="12585" max="12585" width="2" style="204" customWidth="1"/>
    <col min="12586" max="12602" width="10.85546875" style="204" customWidth="1"/>
    <col min="12603" max="12608" width="12.5703125" style="204" customWidth="1"/>
    <col min="12609" max="12662" width="0" style="204" hidden="1" customWidth="1"/>
    <col min="12663" max="12800" width="11.42578125" style="204"/>
    <col min="12801" max="12801" width="29" style="204" customWidth="1"/>
    <col min="12802" max="12802" width="23.28515625" style="204" bestFit="1" customWidth="1"/>
    <col min="12803" max="12803" width="11.28515625" style="204" customWidth="1"/>
    <col min="12804" max="12804" width="9.85546875" style="204" customWidth="1"/>
    <col min="12805" max="12806" width="10.140625" style="204" customWidth="1"/>
    <col min="12807" max="12807" width="10.42578125" style="204" customWidth="1"/>
    <col min="12808" max="12808" width="9.42578125" style="204" customWidth="1"/>
    <col min="12809" max="12809" width="10.7109375" style="204" customWidth="1"/>
    <col min="12810" max="12812" width="8.7109375" style="204" customWidth="1"/>
    <col min="12813" max="12813" width="8.85546875" style="204" customWidth="1"/>
    <col min="12814" max="12821" width="8.7109375" style="204" customWidth="1"/>
    <col min="12822" max="12822" width="11.85546875" style="204" customWidth="1"/>
    <col min="12823" max="12823" width="12.5703125" style="204" customWidth="1"/>
    <col min="12824" max="12824" width="12.7109375" style="204" customWidth="1"/>
    <col min="12825" max="12825" width="9.28515625" style="204" customWidth="1"/>
    <col min="12826" max="12826" width="12.28515625" style="204" customWidth="1"/>
    <col min="12827" max="12827" width="9.7109375" style="204" customWidth="1"/>
    <col min="12828" max="12828" width="8.7109375" style="204" customWidth="1"/>
    <col min="12829" max="12829" width="13.140625" style="204" customWidth="1"/>
    <col min="12830" max="12830" width="12.85546875" style="204" customWidth="1"/>
    <col min="12831" max="12831" width="10.85546875" style="204" customWidth="1"/>
    <col min="12832" max="12833" width="11.5703125" style="204" customWidth="1"/>
    <col min="12834" max="12834" width="11.7109375" style="204" customWidth="1"/>
    <col min="12835" max="12835" width="11.85546875" style="204" customWidth="1"/>
    <col min="12836" max="12836" width="10.7109375" style="204" customWidth="1"/>
    <col min="12837" max="12837" width="12.7109375" style="204" customWidth="1"/>
    <col min="12838" max="12839" width="10.7109375" style="204" customWidth="1"/>
    <col min="12840" max="12840" width="10.85546875" style="204" customWidth="1"/>
    <col min="12841" max="12841" width="2" style="204" customWidth="1"/>
    <col min="12842" max="12858" width="10.85546875" style="204" customWidth="1"/>
    <col min="12859" max="12864" width="12.5703125" style="204" customWidth="1"/>
    <col min="12865" max="12918" width="0" style="204" hidden="1" customWidth="1"/>
    <col min="12919" max="13056" width="11.42578125" style="204"/>
    <col min="13057" max="13057" width="29" style="204" customWidth="1"/>
    <col min="13058" max="13058" width="23.28515625" style="204" bestFit="1" customWidth="1"/>
    <col min="13059" max="13059" width="11.28515625" style="204" customWidth="1"/>
    <col min="13060" max="13060" width="9.85546875" style="204" customWidth="1"/>
    <col min="13061" max="13062" width="10.140625" style="204" customWidth="1"/>
    <col min="13063" max="13063" width="10.42578125" style="204" customWidth="1"/>
    <col min="13064" max="13064" width="9.42578125" style="204" customWidth="1"/>
    <col min="13065" max="13065" width="10.7109375" style="204" customWidth="1"/>
    <col min="13066" max="13068" width="8.7109375" style="204" customWidth="1"/>
    <col min="13069" max="13069" width="8.85546875" style="204" customWidth="1"/>
    <col min="13070" max="13077" width="8.7109375" style="204" customWidth="1"/>
    <col min="13078" max="13078" width="11.85546875" style="204" customWidth="1"/>
    <col min="13079" max="13079" width="12.5703125" style="204" customWidth="1"/>
    <col min="13080" max="13080" width="12.7109375" style="204" customWidth="1"/>
    <col min="13081" max="13081" width="9.28515625" style="204" customWidth="1"/>
    <col min="13082" max="13082" width="12.28515625" style="204" customWidth="1"/>
    <col min="13083" max="13083" width="9.7109375" style="204" customWidth="1"/>
    <col min="13084" max="13084" width="8.7109375" style="204" customWidth="1"/>
    <col min="13085" max="13085" width="13.140625" style="204" customWidth="1"/>
    <col min="13086" max="13086" width="12.85546875" style="204" customWidth="1"/>
    <col min="13087" max="13087" width="10.85546875" style="204" customWidth="1"/>
    <col min="13088" max="13089" width="11.5703125" style="204" customWidth="1"/>
    <col min="13090" max="13090" width="11.7109375" style="204" customWidth="1"/>
    <col min="13091" max="13091" width="11.85546875" style="204" customWidth="1"/>
    <col min="13092" max="13092" width="10.7109375" style="204" customWidth="1"/>
    <col min="13093" max="13093" width="12.7109375" style="204" customWidth="1"/>
    <col min="13094" max="13095" width="10.7109375" style="204" customWidth="1"/>
    <col min="13096" max="13096" width="10.85546875" style="204" customWidth="1"/>
    <col min="13097" max="13097" width="2" style="204" customWidth="1"/>
    <col min="13098" max="13114" width="10.85546875" style="204" customWidth="1"/>
    <col min="13115" max="13120" width="12.5703125" style="204" customWidth="1"/>
    <col min="13121" max="13174" width="0" style="204" hidden="1" customWidth="1"/>
    <col min="13175" max="13312" width="11.42578125" style="204"/>
    <col min="13313" max="13313" width="29" style="204" customWidth="1"/>
    <col min="13314" max="13314" width="23.28515625" style="204" bestFit="1" customWidth="1"/>
    <col min="13315" max="13315" width="11.28515625" style="204" customWidth="1"/>
    <col min="13316" max="13316" width="9.85546875" style="204" customWidth="1"/>
    <col min="13317" max="13318" width="10.140625" style="204" customWidth="1"/>
    <col min="13319" max="13319" width="10.42578125" style="204" customWidth="1"/>
    <col min="13320" max="13320" width="9.42578125" style="204" customWidth="1"/>
    <col min="13321" max="13321" width="10.7109375" style="204" customWidth="1"/>
    <col min="13322" max="13324" width="8.7109375" style="204" customWidth="1"/>
    <col min="13325" max="13325" width="8.85546875" style="204" customWidth="1"/>
    <col min="13326" max="13333" width="8.7109375" style="204" customWidth="1"/>
    <col min="13334" max="13334" width="11.85546875" style="204" customWidth="1"/>
    <col min="13335" max="13335" width="12.5703125" style="204" customWidth="1"/>
    <col min="13336" max="13336" width="12.7109375" style="204" customWidth="1"/>
    <col min="13337" max="13337" width="9.28515625" style="204" customWidth="1"/>
    <col min="13338" max="13338" width="12.28515625" style="204" customWidth="1"/>
    <col min="13339" max="13339" width="9.7109375" style="204" customWidth="1"/>
    <col min="13340" max="13340" width="8.7109375" style="204" customWidth="1"/>
    <col min="13341" max="13341" width="13.140625" style="204" customWidth="1"/>
    <col min="13342" max="13342" width="12.85546875" style="204" customWidth="1"/>
    <col min="13343" max="13343" width="10.85546875" style="204" customWidth="1"/>
    <col min="13344" max="13345" width="11.5703125" style="204" customWidth="1"/>
    <col min="13346" max="13346" width="11.7109375" style="204" customWidth="1"/>
    <col min="13347" max="13347" width="11.85546875" style="204" customWidth="1"/>
    <col min="13348" max="13348" width="10.7109375" style="204" customWidth="1"/>
    <col min="13349" max="13349" width="12.7109375" style="204" customWidth="1"/>
    <col min="13350" max="13351" width="10.7109375" style="204" customWidth="1"/>
    <col min="13352" max="13352" width="10.85546875" style="204" customWidth="1"/>
    <col min="13353" max="13353" width="2" style="204" customWidth="1"/>
    <col min="13354" max="13370" width="10.85546875" style="204" customWidth="1"/>
    <col min="13371" max="13376" width="12.5703125" style="204" customWidth="1"/>
    <col min="13377" max="13430" width="0" style="204" hidden="1" customWidth="1"/>
    <col min="13431" max="13568" width="11.42578125" style="204"/>
    <col min="13569" max="13569" width="29" style="204" customWidth="1"/>
    <col min="13570" max="13570" width="23.28515625" style="204" bestFit="1" customWidth="1"/>
    <col min="13571" max="13571" width="11.28515625" style="204" customWidth="1"/>
    <col min="13572" max="13572" width="9.85546875" style="204" customWidth="1"/>
    <col min="13573" max="13574" width="10.140625" style="204" customWidth="1"/>
    <col min="13575" max="13575" width="10.42578125" style="204" customWidth="1"/>
    <col min="13576" max="13576" width="9.42578125" style="204" customWidth="1"/>
    <col min="13577" max="13577" width="10.7109375" style="204" customWidth="1"/>
    <col min="13578" max="13580" width="8.7109375" style="204" customWidth="1"/>
    <col min="13581" max="13581" width="8.85546875" style="204" customWidth="1"/>
    <col min="13582" max="13589" width="8.7109375" style="204" customWidth="1"/>
    <col min="13590" max="13590" width="11.85546875" style="204" customWidth="1"/>
    <col min="13591" max="13591" width="12.5703125" style="204" customWidth="1"/>
    <col min="13592" max="13592" width="12.7109375" style="204" customWidth="1"/>
    <col min="13593" max="13593" width="9.28515625" style="204" customWidth="1"/>
    <col min="13594" max="13594" width="12.28515625" style="204" customWidth="1"/>
    <col min="13595" max="13595" width="9.7109375" style="204" customWidth="1"/>
    <col min="13596" max="13596" width="8.7109375" style="204" customWidth="1"/>
    <col min="13597" max="13597" width="13.140625" style="204" customWidth="1"/>
    <col min="13598" max="13598" width="12.85546875" style="204" customWidth="1"/>
    <col min="13599" max="13599" width="10.85546875" style="204" customWidth="1"/>
    <col min="13600" max="13601" width="11.5703125" style="204" customWidth="1"/>
    <col min="13602" max="13602" width="11.7109375" style="204" customWidth="1"/>
    <col min="13603" max="13603" width="11.85546875" style="204" customWidth="1"/>
    <col min="13604" max="13604" width="10.7109375" style="204" customWidth="1"/>
    <col min="13605" max="13605" width="12.7109375" style="204" customWidth="1"/>
    <col min="13606" max="13607" width="10.7109375" style="204" customWidth="1"/>
    <col min="13608" max="13608" width="10.85546875" style="204" customWidth="1"/>
    <col min="13609" max="13609" width="2" style="204" customWidth="1"/>
    <col min="13610" max="13626" width="10.85546875" style="204" customWidth="1"/>
    <col min="13627" max="13632" width="12.5703125" style="204" customWidth="1"/>
    <col min="13633" max="13686" width="0" style="204" hidden="1" customWidth="1"/>
    <col min="13687" max="13824" width="11.42578125" style="204"/>
    <col min="13825" max="13825" width="29" style="204" customWidth="1"/>
    <col min="13826" max="13826" width="23.28515625" style="204" bestFit="1" customWidth="1"/>
    <col min="13827" max="13827" width="11.28515625" style="204" customWidth="1"/>
    <col min="13828" max="13828" width="9.85546875" style="204" customWidth="1"/>
    <col min="13829" max="13830" width="10.140625" style="204" customWidth="1"/>
    <col min="13831" max="13831" width="10.42578125" style="204" customWidth="1"/>
    <col min="13832" max="13832" width="9.42578125" style="204" customWidth="1"/>
    <col min="13833" max="13833" width="10.7109375" style="204" customWidth="1"/>
    <col min="13834" max="13836" width="8.7109375" style="204" customWidth="1"/>
    <col min="13837" max="13837" width="8.85546875" style="204" customWidth="1"/>
    <col min="13838" max="13845" width="8.7109375" style="204" customWidth="1"/>
    <col min="13846" max="13846" width="11.85546875" style="204" customWidth="1"/>
    <col min="13847" max="13847" width="12.5703125" style="204" customWidth="1"/>
    <col min="13848" max="13848" width="12.7109375" style="204" customWidth="1"/>
    <col min="13849" max="13849" width="9.28515625" style="204" customWidth="1"/>
    <col min="13850" max="13850" width="12.28515625" style="204" customWidth="1"/>
    <col min="13851" max="13851" width="9.7109375" style="204" customWidth="1"/>
    <col min="13852" max="13852" width="8.7109375" style="204" customWidth="1"/>
    <col min="13853" max="13853" width="13.140625" style="204" customWidth="1"/>
    <col min="13854" max="13854" width="12.85546875" style="204" customWidth="1"/>
    <col min="13855" max="13855" width="10.85546875" style="204" customWidth="1"/>
    <col min="13856" max="13857" width="11.5703125" style="204" customWidth="1"/>
    <col min="13858" max="13858" width="11.7109375" style="204" customWidth="1"/>
    <col min="13859" max="13859" width="11.85546875" style="204" customWidth="1"/>
    <col min="13860" max="13860" width="10.7109375" style="204" customWidth="1"/>
    <col min="13861" max="13861" width="12.7109375" style="204" customWidth="1"/>
    <col min="13862" max="13863" width="10.7109375" style="204" customWidth="1"/>
    <col min="13864" max="13864" width="10.85546875" style="204" customWidth="1"/>
    <col min="13865" max="13865" width="2" style="204" customWidth="1"/>
    <col min="13866" max="13882" width="10.85546875" style="204" customWidth="1"/>
    <col min="13883" max="13888" width="12.5703125" style="204" customWidth="1"/>
    <col min="13889" max="13942" width="0" style="204" hidden="1" customWidth="1"/>
    <col min="13943" max="14080" width="11.42578125" style="204"/>
    <col min="14081" max="14081" width="29" style="204" customWidth="1"/>
    <col min="14082" max="14082" width="23.28515625" style="204" bestFit="1" customWidth="1"/>
    <col min="14083" max="14083" width="11.28515625" style="204" customWidth="1"/>
    <col min="14084" max="14084" width="9.85546875" style="204" customWidth="1"/>
    <col min="14085" max="14086" width="10.140625" style="204" customWidth="1"/>
    <col min="14087" max="14087" width="10.42578125" style="204" customWidth="1"/>
    <col min="14088" max="14088" width="9.42578125" style="204" customWidth="1"/>
    <col min="14089" max="14089" width="10.7109375" style="204" customWidth="1"/>
    <col min="14090" max="14092" width="8.7109375" style="204" customWidth="1"/>
    <col min="14093" max="14093" width="8.85546875" style="204" customWidth="1"/>
    <col min="14094" max="14101" width="8.7109375" style="204" customWidth="1"/>
    <col min="14102" max="14102" width="11.85546875" style="204" customWidth="1"/>
    <col min="14103" max="14103" width="12.5703125" style="204" customWidth="1"/>
    <col min="14104" max="14104" width="12.7109375" style="204" customWidth="1"/>
    <col min="14105" max="14105" width="9.28515625" style="204" customWidth="1"/>
    <col min="14106" max="14106" width="12.28515625" style="204" customWidth="1"/>
    <col min="14107" max="14107" width="9.7109375" style="204" customWidth="1"/>
    <col min="14108" max="14108" width="8.7109375" style="204" customWidth="1"/>
    <col min="14109" max="14109" width="13.140625" style="204" customWidth="1"/>
    <col min="14110" max="14110" width="12.85546875" style="204" customWidth="1"/>
    <col min="14111" max="14111" width="10.85546875" style="204" customWidth="1"/>
    <col min="14112" max="14113" width="11.5703125" style="204" customWidth="1"/>
    <col min="14114" max="14114" width="11.7109375" style="204" customWidth="1"/>
    <col min="14115" max="14115" width="11.85546875" style="204" customWidth="1"/>
    <col min="14116" max="14116" width="10.7109375" style="204" customWidth="1"/>
    <col min="14117" max="14117" width="12.7109375" style="204" customWidth="1"/>
    <col min="14118" max="14119" width="10.7109375" style="204" customWidth="1"/>
    <col min="14120" max="14120" width="10.85546875" style="204" customWidth="1"/>
    <col min="14121" max="14121" width="2" style="204" customWidth="1"/>
    <col min="14122" max="14138" width="10.85546875" style="204" customWidth="1"/>
    <col min="14139" max="14144" width="12.5703125" style="204" customWidth="1"/>
    <col min="14145" max="14198" width="0" style="204" hidden="1" customWidth="1"/>
    <col min="14199" max="14336" width="11.42578125" style="204"/>
    <col min="14337" max="14337" width="29" style="204" customWidth="1"/>
    <col min="14338" max="14338" width="23.28515625" style="204" bestFit="1" customWidth="1"/>
    <col min="14339" max="14339" width="11.28515625" style="204" customWidth="1"/>
    <col min="14340" max="14340" width="9.85546875" style="204" customWidth="1"/>
    <col min="14341" max="14342" width="10.140625" style="204" customWidth="1"/>
    <col min="14343" max="14343" width="10.42578125" style="204" customWidth="1"/>
    <col min="14344" max="14344" width="9.42578125" style="204" customWidth="1"/>
    <col min="14345" max="14345" width="10.7109375" style="204" customWidth="1"/>
    <col min="14346" max="14348" width="8.7109375" style="204" customWidth="1"/>
    <col min="14349" max="14349" width="8.85546875" style="204" customWidth="1"/>
    <col min="14350" max="14357" width="8.7109375" style="204" customWidth="1"/>
    <col min="14358" max="14358" width="11.85546875" style="204" customWidth="1"/>
    <col min="14359" max="14359" width="12.5703125" style="204" customWidth="1"/>
    <col min="14360" max="14360" width="12.7109375" style="204" customWidth="1"/>
    <col min="14361" max="14361" width="9.28515625" style="204" customWidth="1"/>
    <col min="14362" max="14362" width="12.28515625" style="204" customWidth="1"/>
    <col min="14363" max="14363" width="9.7109375" style="204" customWidth="1"/>
    <col min="14364" max="14364" width="8.7109375" style="204" customWidth="1"/>
    <col min="14365" max="14365" width="13.140625" style="204" customWidth="1"/>
    <col min="14366" max="14366" width="12.85546875" style="204" customWidth="1"/>
    <col min="14367" max="14367" width="10.85546875" style="204" customWidth="1"/>
    <col min="14368" max="14369" width="11.5703125" style="204" customWidth="1"/>
    <col min="14370" max="14370" width="11.7109375" style="204" customWidth="1"/>
    <col min="14371" max="14371" width="11.85546875" style="204" customWidth="1"/>
    <col min="14372" max="14372" width="10.7109375" style="204" customWidth="1"/>
    <col min="14373" max="14373" width="12.7109375" style="204" customWidth="1"/>
    <col min="14374" max="14375" width="10.7109375" style="204" customWidth="1"/>
    <col min="14376" max="14376" width="10.85546875" style="204" customWidth="1"/>
    <col min="14377" max="14377" width="2" style="204" customWidth="1"/>
    <col min="14378" max="14394" width="10.85546875" style="204" customWidth="1"/>
    <col min="14395" max="14400" width="12.5703125" style="204" customWidth="1"/>
    <col min="14401" max="14454" width="0" style="204" hidden="1" customWidth="1"/>
    <col min="14455" max="14592" width="11.42578125" style="204"/>
    <col min="14593" max="14593" width="29" style="204" customWidth="1"/>
    <col min="14594" max="14594" width="23.28515625" style="204" bestFit="1" customWidth="1"/>
    <col min="14595" max="14595" width="11.28515625" style="204" customWidth="1"/>
    <col min="14596" max="14596" width="9.85546875" style="204" customWidth="1"/>
    <col min="14597" max="14598" width="10.140625" style="204" customWidth="1"/>
    <col min="14599" max="14599" width="10.42578125" style="204" customWidth="1"/>
    <col min="14600" max="14600" width="9.42578125" style="204" customWidth="1"/>
    <col min="14601" max="14601" width="10.7109375" style="204" customWidth="1"/>
    <col min="14602" max="14604" width="8.7109375" style="204" customWidth="1"/>
    <col min="14605" max="14605" width="8.85546875" style="204" customWidth="1"/>
    <col min="14606" max="14613" width="8.7109375" style="204" customWidth="1"/>
    <col min="14614" max="14614" width="11.85546875" style="204" customWidth="1"/>
    <col min="14615" max="14615" width="12.5703125" style="204" customWidth="1"/>
    <col min="14616" max="14616" width="12.7109375" style="204" customWidth="1"/>
    <col min="14617" max="14617" width="9.28515625" style="204" customWidth="1"/>
    <col min="14618" max="14618" width="12.28515625" style="204" customWidth="1"/>
    <col min="14619" max="14619" width="9.7109375" style="204" customWidth="1"/>
    <col min="14620" max="14620" width="8.7109375" style="204" customWidth="1"/>
    <col min="14621" max="14621" width="13.140625" style="204" customWidth="1"/>
    <col min="14622" max="14622" width="12.85546875" style="204" customWidth="1"/>
    <col min="14623" max="14623" width="10.85546875" style="204" customWidth="1"/>
    <col min="14624" max="14625" width="11.5703125" style="204" customWidth="1"/>
    <col min="14626" max="14626" width="11.7109375" style="204" customWidth="1"/>
    <col min="14627" max="14627" width="11.85546875" style="204" customWidth="1"/>
    <col min="14628" max="14628" width="10.7109375" style="204" customWidth="1"/>
    <col min="14629" max="14629" width="12.7109375" style="204" customWidth="1"/>
    <col min="14630" max="14631" width="10.7109375" style="204" customWidth="1"/>
    <col min="14632" max="14632" width="10.85546875" style="204" customWidth="1"/>
    <col min="14633" max="14633" width="2" style="204" customWidth="1"/>
    <col min="14634" max="14650" width="10.85546875" style="204" customWidth="1"/>
    <col min="14651" max="14656" width="12.5703125" style="204" customWidth="1"/>
    <col min="14657" max="14710" width="0" style="204" hidden="1" customWidth="1"/>
    <col min="14711" max="14848" width="11.42578125" style="204"/>
    <col min="14849" max="14849" width="29" style="204" customWidth="1"/>
    <col min="14850" max="14850" width="23.28515625" style="204" bestFit="1" customWidth="1"/>
    <col min="14851" max="14851" width="11.28515625" style="204" customWidth="1"/>
    <col min="14852" max="14852" width="9.85546875" style="204" customWidth="1"/>
    <col min="14853" max="14854" width="10.140625" style="204" customWidth="1"/>
    <col min="14855" max="14855" width="10.42578125" style="204" customWidth="1"/>
    <col min="14856" max="14856" width="9.42578125" style="204" customWidth="1"/>
    <col min="14857" max="14857" width="10.7109375" style="204" customWidth="1"/>
    <col min="14858" max="14860" width="8.7109375" style="204" customWidth="1"/>
    <col min="14861" max="14861" width="8.85546875" style="204" customWidth="1"/>
    <col min="14862" max="14869" width="8.7109375" style="204" customWidth="1"/>
    <col min="14870" max="14870" width="11.85546875" style="204" customWidth="1"/>
    <col min="14871" max="14871" width="12.5703125" style="204" customWidth="1"/>
    <col min="14872" max="14872" width="12.7109375" style="204" customWidth="1"/>
    <col min="14873" max="14873" width="9.28515625" style="204" customWidth="1"/>
    <col min="14874" max="14874" width="12.28515625" style="204" customWidth="1"/>
    <col min="14875" max="14875" width="9.7109375" style="204" customWidth="1"/>
    <col min="14876" max="14876" width="8.7109375" style="204" customWidth="1"/>
    <col min="14877" max="14877" width="13.140625" style="204" customWidth="1"/>
    <col min="14878" max="14878" width="12.85546875" style="204" customWidth="1"/>
    <col min="14879" max="14879" width="10.85546875" style="204" customWidth="1"/>
    <col min="14880" max="14881" width="11.5703125" style="204" customWidth="1"/>
    <col min="14882" max="14882" width="11.7109375" style="204" customWidth="1"/>
    <col min="14883" max="14883" width="11.85546875" style="204" customWidth="1"/>
    <col min="14884" max="14884" width="10.7109375" style="204" customWidth="1"/>
    <col min="14885" max="14885" width="12.7109375" style="204" customWidth="1"/>
    <col min="14886" max="14887" width="10.7109375" style="204" customWidth="1"/>
    <col min="14888" max="14888" width="10.85546875" style="204" customWidth="1"/>
    <col min="14889" max="14889" width="2" style="204" customWidth="1"/>
    <col min="14890" max="14906" width="10.85546875" style="204" customWidth="1"/>
    <col min="14907" max="14912" width="12.5703125" style="204" customWidth="1"/>
    <col min="14913" max="14966" width="0" style="204" hidden="1" customWidth="1"/>
    <col min="14967" max="15104" width="11.42578125" style="204"/>
    <col min="15105" max="15105" width="29" style="204" customWidth="1"/>
    <col min="15106" max="15106" width="23.28515625" style="204" bestFit="1" customWidth="1"/>
    <col min="15107" max="15107" width="11.28515625" style="204" customWidth="1"/>
    <col min="15108" max="15108" width="9.85546875" style="204" customWidth="1"/>
    <col min="15109" max="15110" width="10.140625" style="204" customWidth="1"/>
    <col min="15111" max="15111" width="10.42578125" style="204" customWidth="1"/>
    <col min="15112" max="15112" width="9.42578125" style="204" customWidth="1"/>
    <col min="15113" max="15113" width="10.7109375" style="204" customWidth="1"/>
    <col min="15114" max="15116" width="8.7109375" style="204" customWidth="1"/>
    <col min="15117" max="15117" width="8.85546875" style="204" customWidth="1"/>
    <col min="15118" max="15125" width="8.7109375" style="204" customWidth="1"/>
    <col min="15126" max="15126" width="11.85546875" style="204" customWidth="1"/>
    <col min="15127" max="15127" width="12.5703125" style="204" customWidth="1"/>
    <col min="15128" max="15128" width="12.7109375" style="204" customWidth="1"/>
    <col min="15129" max="15129" width="9.28515625" style="204" customWidth="1"/>
    <col min="15130" max="15130" width="12.28515625" style="204" customWidth="1"/>
    <col min="15131" max="15131" width="9.7109375" style="204" customWidth="1"/>
    <col min="15132" max="15132" width="8.7109375" style="204" customWidth="1"/>
    <col min="15133" max="15133" width="13.140625" style="204" customWidth="1"/>
    <col min="15134" max="15134" width="12.85546875" style="204" customWidth="1"/>
    <col min="15135" max="15135" width="10.85546875" style="204" customWidth="1"/>
    <col min="15136" max="15137" width="11.5703125" style="204" customWidth="1"/>
    <col min="15138" max="15138" width="11.7109375" style="204" customWidth="1"/>
    <col min="15139" max="15139" width="11.85546875" style="204" customWidth="1"/>
    <col min="15140" max="15140" width="10.7109375" style="204" customWidth="1"/>
    <col min="15141" max="15141" width="12.7109375" style="204" customWidth="1"/>
    <col min="15142" max="15143" width="10.7109375" style="204" customWidth="1"/>
    <col min="15144" max="15144" width="10.85546875" style="204" customWidth="1"/>
    <col min="15145" max="15145" width="2" style="204" customWidth="1"/>
    <col min="15146" max="15162" width="10.85546875" style="204" customWidth="1"/>
    <col min="15163" max="15168" width="12.5703125" style="204" customWidth="1"/>
    <col min="15169" max="15222" width="0" style="204" hidden="1" customWidth="1"/>
    <col min="15223" max="15360" width="11.42578125" style="204"/>
    <col min="15361" max="15361" width="29" style="204" customWidth="1"/>
    <col min="15362" max="15362" width="23.28515625" style="204" bestFit="1" customWidth="1"/>
    <col min="15363" max="15363" width="11.28515625" style="204" customWidth="1"/>
    <col min="15364" max="15364" width="9.85546875" style="204" customWidth="1"/>
    <col min="15365" max="15366" width="10.140625" style="204" customWidth="1"/>
    <col min="15367" max="15367" width="10.42578125" style="204" customWidth="1"/>
    <col min="15368" max="15368" width="9.42578125" style="204" customWidth="1"/>
    <col min="15369" max="15369" width="10.7109375" style="204" customWidth="1"/>
    <col min="15370" max="15372" width="8.7109375" style="204" customWidth="1"/>
    <col min="15373" max="15373" width="8.85546875" style="204" customWidth="1"/>
    <col min="15374" max="15381" width="8.7109375" style="204" customWidth="1"/>
    <col min="15382" max="15382" width="11.85546875" style="204" customWidth="1"/>
    <col min="15383" max="15383" width="12.5703125" style="204" customWidth="1"/>
    <col min="15384" max="15384" width="12.7109375" style="204" customWidth="1"/>
    <col min="15385" max="15385" width="9.28515625" style="204" customWidth="1"/>
    <col min="15386" max="15386" width="12.28515625" style="204" customWidth="1"/>
    <col min="15387" max="15387" width="9.7109375" style="204" customWidth="1"/>
    <col min="15388" max="15388" width="8.7109375" style="204" customWidth="1"/>
    <col min="15389" max="15389" width="13.140625" style="204" customWidth="1"/>
    <col min="15390" max="15390" width="12.85546875" style="204" customWidth="1"/>
    <col min="15391" max="15391" width="10.85546875" style="204" customWidth="1"/>
    <col min="15392" max="15393" width="11.5703125" style="204" customWidth="1"/>
    <col min="15394" max="15394" width="11.7109375" style="204" customWidth="1"/>
    <col min="15395" max="15395" width="11.85546875" style="204" customWidth="1"/>
    <col min="15396" max="15396" width="10.7109375" style="204" customWidth="1"/>
    <col min="15397" max="15397" width="12.7109375" style="204" customWidth="1"/>
    <col min="15398" max="15399" width="10.7109375" style="204" customWidth="1"/>
    <col min="15400" max="15400" width="10.85546875" style="204" customWidth="1"/>
    <col min="15401" max="15401" width="2" style="204" customWidth="1"/>
    <col min="15402" max="15418" width="10.85546875" style="204" customWidth="1"/>
    <col min="15419" max="15424" width="12.5703125" style="204" customWidth="1"/>
    <col min="15425" max="15478" width="0" style="204" hidden="1" customWidth="1"/>
    <col min="15479" max="15616" width="11.42578125" style="204"/>
    <col min="15617" max="15617" width="29" style="204" customWidth="1"/>
    <col min="15618" max="15618" width="23.28515625" style="204" bestFit="1" customWidth="1"/>
    <col min="15619" max="15619" width="11.28515625" style="204" customWidth="1"/>
    <col min="15620" max="15620" width="9.85546875" style="204" customWidth="1"/>
    <col min="15621" max="15622" width="10.140625" style="204" customWidth="1"/>
    <col min="15623" max="15623" width="10.42578125" style="204" customWidth="1"/>
    <col min="15624" max="15624" width="9.42578125" style="204" customWidth="1"/>
    <col min="15625" max="15625" width="10.7109375" style="204" customWidth="1"/>
    <col min="15626" max="15628" width="8.7109375" style="204" customWidth="1"/>
    <col min="15629" max="15629" width="8.85546875" style="204" customWidth="1"/>
    <col min="15630" max="15637" width="8.7109375" style="204" customWidth="1"/>
    <col min="15638" max="15638" width="11.85546875" style="204" customWidth="1"/>
    <col min="15639" max="15639" width="12.5703125" style="204" customWidth="1"/>
    <col min="15640" max="15640" width="12.7109375" style="204" customWidth="1"/>
    <col min="15641" max="15641" width="9.28515625" style="204" customWidth="1"/>
    <col min="15642" max="15642" width="12.28515625" style="204" customWidth="1"/>
    <col min="15643" max="15643" width="9.7109375" style="204" customWidth="1"/>
    <col min="15644" max="15644" width="8.7109375" style="204" customWidth="1"/>
    <col min="15645" max="15645" width="13.140625" style="204" customWidth="1"/>
    <col min="15646" max="15646" width="12.85546875" style="204" customWidth="1"/>
    <col min="15647" max="15647" width="10.85546875" style="204" customWidth="1"/>
    <col min="15648" max="15649" width="11.5703125" style="204" customWidth="1"/>
    <col min="15650" max="15650" width="11.7109375" style="204" customWidth="1"/>
    <col min="15651" max="15651" width="11.85546875" style="204" customWidth="1"/>
    <col min="15652" max="15652" width="10.7109375" style="204" customWidth="1"/>
    <col min="15653" max="15653" width="12.7109375" style="204" customWidth="1"/>
    <col min="15654" max="15655" width="10.7109375" style="204" customWidth="1"/>
    <col min="15656" max="15656" width="10.85546875" style="204" customWidth="1"/>
    <col min="15657" max="15657" width="2" style="204" customWidth="1"/>
    <col min="15658" max="15674" width="10.85546875" style="204" customWidth="1"/>
    <col min="15675" max="15680" width="12.5703125" style="204" customWidth="1"/>
    <col min="15681" max="15734" width="0" style="204" hidden="1" customWidth="1"/>
    <col min="15735" max="15872" width="11.42578125" style="204"/>
    <col min="15873" max="15873" width="29" style="204" customWidth="1"/>
    <col min="15874" max="15874" width="23.28515625" style="204" bestFit="1" customWidth="1"/>
    <col min="15875" max="15875" width="11.28515625" style="204" customWidth="1"/>
    <col min="15876" max="15876" width="9.85546875" style="204" customWidth="1"/>
    <col min="15877" max="15878" width="10.140625" style="204" customWidth="1"/>
    <col min="15879" max="15879" width="10.42578125" style="204" customWidth="1"/>
    <col min="15880" max="15880" width="9.42578125" style="204" customWidth="1"/>
    <col min="15881" max="15881" width="10.7109375" style="204" customWidth="1"/>
    <col min="15882" max="15884" width="8.7109375" style="204" customWidth="1"/>
    <col min="15885" max="15885" width="8.85546875" style="204" customWidth="1"/>
    <col min="15886" max="15893" width="8.7109375" style="204" customWidth="1"/>
    <col min="15894" max="15894" width="11.85546875" style="204" customWidth="1"/>
    <col min="15895" max="15895" width="12.5703125" style="204" customWidth="1"/>
    <col min="15896" max="15896" width="12.7109375" style="204" customWidth="1"/>
    <col min="15897" max="15897" width="9.28515625" style="204" customWidth="1"/>
    <col min="15898" max="15898" width="12.28515625" style="204" customWidth="1"/>
    <col min="15899" max="15899" width="9.7109375" style="204" customWidth="1"/>
    <col min="15900" max="15900" width="8.7109375" style="204" customWidth="1"/>
    <col min="15901" max="15901" width="13.140625" style="204" customWidth="1"/>
    <col min="15902" max="15902" width="12.85546875" style="204" customWidth="1"/>
    <col min="15903" max="15903" width="10.85546875" style="204" customWidth="1"/>
    <col min="15904" max="15905" width="11.5703125" style="204" customWidth="1"/>
    <col min="15906" max="15906" width="11.7109375" style="204" customWidth="1"/>
    <col min="15907" max="15907" width="11.85546875" style="204" customWidth="1"/>
    <col min="15908" max="15908" width="10.7109375" style="204" customWidth="1"/>
    <col min="15909" max="15909" width="12.7109375" style="204" customWidth="1"/>
    <col min="15910" max="15911" width="10.7109375" style="204" customWidth="1"/>
    <col min="15912" max="15912" width="10.85546875" style="204" customWidth="1"/>
    <col min="15913" max="15913" width="2" style="204" customWidth="1"/>
    <col min="15914" max="15930" width="10.85546875" style="204" customWidth="1"/>
    <col min="15931" max="15936" width="12.5703125" style="204" customWidth="1"/>
    <col min="15937" max="15990" width="0" style="204" hidden="1" customWidth="1"/>
    <col min="15991" max="16128" width="11.42578125" style="204"/>
    <col min="16129" max="16129" width="29" style="204" customWidth="1"/>
    <col min="16130" max="16130" width="23.28515625" style="204" bestFit="1" customWidth="1"/>
    <col min="16131" max="16131" width="11.28515625" style="204" customWidth="1"/>
    <col min="16132" max="16132" width="9.85546875" style="204" customWidth="1"/>
    <col min="16133" max="16134" width="10.140625" style="204" customWidth="1"/>
    <col min="16135" max="16135" width="10.42578125" style="204" customWidth="1"/>
    <col min="16136" max="16136" width="9.42578125" style="204" customWidth="1"/>
    <col min="16137" max="16137" width="10.7109375" style="204" customWidth="1"/>
    <col min="16138" max="16140" width="8.7109375" style="204" customWidth="1"/>
    <col min="16141" max="16141" width="8.85546875" style="204" customWidth="1"/>
    <col min="16142" max="16149" width="8.7109375" style="204" customWidth="1"/>
    <col min="16150" max="16150" width="11.85546875" style="204" customWidth="1"/>
    <col min="16151" max="16151" width="12.5703125" style="204" customWidth="1"/>
    <col min="16152" max="16152" width="12.7109375" style="204" customWidth="1"/>
    <col min="16153" max="16153" width="9.28515625" style="204" customWidth="1"/>
    <col min="16154" max="16154" width="12.28515625" style="204" customWidth="1"/>
    <col min="16155" max="16155" width="9.7109375" style="204" customWidth="1"/>
    <col min="16156" max="16156" width="8.7109375" style="204" customWidth="1"/>
    <col min="16157" max="16157" width="13.140625" style="204" customWidth="1"/>
    <col min="16158" max="16158" width="12.85546875" style="204" customWidth="1"/>
    <col min="16159" max="16159" width="10.85546875" style="204" customWidth="1"/>
    <col min="16160" max="16161" width="11.5703125" style="204" customWidth="1"/>
    <col min="16162" max="16162" width="11.7109375" style="204" customWidth="1"/>
    <col min="16163" max="16163" width="11.85546875" style="204" customWidth="1"/>
    <col min="16164" max="16164" width="10.7109375" style="204" customWidth="1"/>
    <col min="16165" max="16165" width="12.7109375" style="204" customWidth="1"/>
    <col min="16166" max="16167" width="10.7109375" style="204" customWidth="1"/>
    <col min="16168" max="16168" width="10.85546875" style="204" customWidth="1"/>
    <col min="16169" max="16169" width="2" style="204" customWidth="1"/>
    <col min="16170" max="16186" width="10.85546875" style="204" customWidth="1"/>
    <col min="16187" max="16192" width="12.5703125" style="204" customWidth="1"/>
    <col min="16193" max="16246" width="0" style="204" hidden="1" customWidth="1"/>
    <col min="16247" max="16384" width="11.42578125" style="204"/>
  </cols>
  <sheetData>
    <row r="1" spans="1:105" s="3" customFormat="1" ht="12.75" customHeight="1" x14ac:dyDescent="0.15">
      <c r="A1" s="1" t="s">
        <v>0</v>
      </c>
      <c r="B1" s="1"/>
      <c r="C1" s="2"/>
      <c r="D1" s="2"/>
      <c r="E1" s="2"/>
      <c r="F1" s="2"/>
      <c r="G1" s="2"/>
      <c r="H1" s="2"/>
      <c r="I1" s="2"/>
      <c r="J1" s="2"/>
      <c r="K1" s="2"/>
      <c r="L1" s="2"/>
      <c r="AD1" s="2"/>
      <c r="AE1" s="2"/>
      <c r="AH1" s="2"/>
      <c r="AK1" s="2"/>
      <c r="AL1" s="2"/>
      <c r="AM1" s="2"/>
      <c r="AN1" s="2"/>
      <c r="AO1" s="2"/>
      <c r="AP1" s="2"/>
    </row>
    <row r="2" spans="1:105" s="3" customFormat="1" ht="12.75" customHeight="1" x14ac:dyDescent="0.15">
      <c r="A2" s="1" t="str">
        <f>CONCATENATE("COMUNA: ",[12]NOMBRE!B2," - ","( ",[12]NOMBRE!C2,[12]NOMBRE!D2,[12]NOMBRE!E2,[12]NOMBRE!F2,[12]NOMBRE!G2," )")</f>
        <v>COMUNA: Linares - ( 07401 )</v>
      </c>
      <c r="B2" s="1"/>
      <c r="C2" s="2"/>
      <c r="D2" s="2"/>
      <c r="E2" s="2"/>
      <c r="F2" s="2"/>
      <c r="G2" s="2"/>
      <c r="H2" s="2"/>
      <c r="I2" s="2"/>
      <c r="J2" s="2"/>
      <c r="K2" s="2"/>
      <c r="L2" s="2"/>
      <c r="AD2" s="2"/>
      <c r="AE2" s="2"/>
      <c r="AH2" s="2"/>
      <c r="AK2" s="2"/>
      <c r="AL2" s="2"/>
      <c r="AM2" s="2"/>
      <c r="AN2" s="2"/>
      <c r="AO2" s="2"/>
      <c r="AP2" s="2"/>
    </row>
    <row r="3" spans="1:105" s="3" customFormat="1" ht="12.75" customHeight="1" x14ac:dyDescent="0.2">
      <c r="A3" s="1" t="str">
        <f>CONCATENATE("ESTABLECIMIENTO/ESTRATEGIA: ",[12]NOMBRE!B3," - ","( ",[12]NOMBRE!C3,[12]NOMBRE!D3,[12]NOMBRE!E3,[12]NOMBRE!F3,[12]NOMBRE!G3,[12]NOMBRE!H3," )")</f>
        <v>ESTABLECIMIENTO/ESTRATEGIA: Hospital Presidente Carlos Ibáñez del Campo - ( 116108 )</v>
      </c>
      <c r="B3" s="1"/>
      <c r="C3" s="2"/>
      <c r="D3" s="2"/>
      <c r="E3" s="4"/>
      <c r="F3" s="2"/>
      <c r="G3" s="2"/>
      <c r="H3" s="2"/>
      <c r="I3" s="2"/>
      <c r="J3" s="2"/>
      <c r="K3" s="2"/>
      <c r="L3" s="2"/>
      <c r="AD3" s="2"/>
      <c r="AE3" s="2"/>
      <c r="AH3" s="2"/>
      <c r="AK3" s="2"/>
      <c r="AL3" s="2"/>
      <c r="AM3" s="2"/>
      <c r="AN3" s="2"/>
      <c r="AO3" s="2"/>
      <c r="AP3" s="2"/>
    </row>
    <row r="4" spans="1:105" s="3" customFormat="1" ht="12.75" customHeight="1" x14ac:dyDescent="0.15">
      <c r="A4" s="1" t="str">
        <f>CONCATENATE("MES: ",[12]NOMBRE!B6," - ","( ",[12]NOMBRE!C6,[12]NOMBRE!D6," )")</f>
        <v>MES: NOVIEMBRE - ( 11 )</v>
      </c>
      <c r="B4" s="1"/>
      <c r="C4" s="2"/>
      <c r="D4" s="2"/>
      <c r="E4" s="2"/>
      <c r="F4" s="2"/>
      <c r="G4" s="2"/>
      <c r="H4" s="2"/>
      <c r="I4" s="2"/>
      <c r="J4" s="2"/>
      <c r="K4" s="2"/>
      <c r="L4" s="2"/>
      <c r="AD4" s="2"/>
      <c r="AE4" s="2"/>
      <c r="AH4" s="2"/>
      <c r="AK4" s="2"/>
      <c r="AL4" s="2"/>
      <c r="AM4" s="2"/>
      <c r="AN4" s="2"/>
      <c r="AO4" s="2"/>
      <c r="AP4" s="2"/>
    </row>
    <row r="5" spans="1:105" s="3" customFormat="1" ht="12.75" customHeight="1" x14ac:dyDescent="0.15">
      <c r="A5" s="5" t="str">
        <f>CONCATENATE("AÑO: ",[12]NOMBRE!B7)</f>
        <v>AÑO: 2015</v>
      </c>
      <c r="B5" s="5"/>
      <c r="C5" s="2"/>
      <c r="D5" s="2"/>
      <c r="E5" s="2"/>
      <c r="F5" s="2"/>
      <c r="G5" s="2"/>
      <c r="H5" s="2"/>
      <c r="I5" s="2"/>
      <c r="J5" s="2"/>
      <c r="K5" s="2"/>
      <c r="L5" s="2"/>
      <c r="AD5" s="2"/>
      <c r="AE5" s="2"/>
      <c r="AH5" s="2"/>
      <c r="AK5" s="2"/>
      <c r="AL5" s="2"/>
      <c r="AM5" s="2"/>
      <c r="AN5" s="2"/>
      <c r="AO5" s="2"/>
      <c r="AP5" s="2"/>
    </row>
    <row r="6" spans="1:105" s="6" customFormat="1" ht="39.75" customHeight="1" x14ac:dyDescent="0.15">
      <c r="A6" s="324" t="s">
        <v>1</v>
      </c>
      <c r="B6" s="324"/>
      <c r="C6" s="324"/>
      <c r="D6" s="324"/>
      <c r="E6" s="324"/>
      <c r="F6" s="324"/>
      <c r="G6" s="324"/>
      <c r="H6" s="324"/>
      <c r="I6" s="324"/>
      <c r="J6" s="324"/>
      <c r="K6" s="324"/>
      <c r="L6" s="324"/>
      <c r="M6" s="324"/>
      <c r="N6" s="324"/>
      <c r="O6" s="324"/>
      <c r="P6" s="324"/>
      <c r="Q6" s="324"/>
      <c r="R6" s="324"/>
      <c r="S6" s="324"/>
      <c r="T6" s="324"/>
      <c r="U6" s="324"/>
      <c r="V6" s="324"/>
      <c r="W6" s="324"/>
      <c r="X6" s="324"/>
      <c r="Y6" s="324"/>
      <c r="Z6" s="325"/>
      <c r="AA6" s="325"/>
      <c r="AB6" s="325"/>
      <c r="AC6" s="325"/>
      <c r="AD6" s="325"/>
      <c r="AH6" s="225"/>
      <c r="AK6" s="225"/>
      <c r="AN6" s="224"/>
      <c r="AP6" s="323" t="s">
        <v>2</v>
      </c>
      <c r="AQ6" s="323"/>
      <c r="AR6" s="323" t="s">
        <v>3</v>
      </c>
      <c r="AS6" s="323"/>
      <c r="AU6" s="225"/>
      <c r="AV6" s="326" t="s">
        <v>4</v>
      </c>
      <c r="CZ6" s="3"/>
      <c r="DA6" s="3"/>
    </row>
    <row r="7" spans="1:105" s="6" customFormat="1" ht="67.5" customHeight="1" thickBot="1" x14ac:dyDescent="0.25">
      <c r="A7" s="11" t="s">
        <v>5</v>
      </c>
      <c r="B7" s="11"/>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3"/>
      <c r="AE7" s="14"/>
      <c r="AF7" s="14"/>
      <c r="AG7" s="14"/>
      <c r="AH7" s="14"/>
      <c r="AK7" s="225"/>
      <c r="AN7" s="224"/>
      <c r="AO7" s="225"/>
      <c r="AP7" s="323"/>
      <c r="AQ7" s="323"/>
      <c r="AR7" s="323"/>
      <c r="AS7" s="323"/>
      <c r="AT7" s="323" t="s">
        <v>6</v>
      </c>
      <c r="AU7" s="323"/>
      <c r="AV7" s="326"/>
      <c r="AW7" s="323" t="s">
        <v>7</v>
      </c>
      <c r="AX7" s="323"/>
      <c r="CZ7" s="3"/>
      <c r="DA7" s="3"/>
    </row>
    <row r="8" spans="1:105" s="15" customFormat="1" ht="34.5" customHeight="1" thickTop="1" x14ac:dyDescent="0.15">
      <c r="A8" s="238" t="s">
        <v>8</v>
      </c>
      <c r="B8" s="317" t="s">
        <v>9</v>
      </c>
      <c r="C8" s="318"/>
      <c r="D8" s="318"/>
      <c r="E8" s="318"/>
      <c r="F8" s="318"/>
      <c r="G8" s="318"/>
      <c r="H8" s="318"/>
      <c r="I8" s="318"/>
      <c r="J8" s="318"/>
      <c r="K8" s="318"/>
      <c r="L8" s="318"/>
      <c r="M8" s="318"/>
      <c r="N8" s="318"/>
      <c r="O8" s="318"/>
      <c r="P8" s="318"/>
      <c r="Q8" s="318"/>
      <c r="R8" s="318"/>
      <c r="S8" s="318"/>
      <c r="T8" s="318"/>
      <c r="U8" s="318"/>
      <c r="V8" s="318"/>
      <c r="W8" s="318"/>
      <c r="X8" s="318"/>
      <c r="Y8" s="318"/>
      <c r="Z8" s="318"/>
      <c r="AA8" s="318"/>
      <c r="AB8" s="318"/>
      <c r="AC8" s="318"/>
      <c r="AD8" s="318"/>
      <c r="AE8" s="319"/>
      <c r="AF8" s="238" t="s">
        <v>10</v>
      </c>
      <c r="AG8" s="245"/>
      <c r="AH8" s="238" t="s">
        <v>11</v>
      </c>
      <c r="AI8" s="245"/>
      <c r="AJ8" s="320" t="s">
        <v>12</v>
      </c>
      <c r="AK8" s="238" t="s">
        <v>13</v>
      </c>
      <c r="AL8" s="245"/>
      <c r="AM8" s="238" t="s">
        <v>14</v>
      </c>
      <c r="AN8" s="245"/>
      <c r="AO8" s="13"/>
      <c r="AP8" s="314" t="s">
        <v>15</v>
      </c>
      <c r="AQ8" s="301" t="s">
        <v>16</v>
      </c>
      <c r="AR8" s="314" t="s">
        <v>17</v>
      </c>
      <c r="AS8" s="301" t="s">
        <v>18</v>
      </c>
      <c r="AT8" s="314" t="s">
        <v>19</v>
      </c>
      <c r="AU8" s="301" t="s">
        <v>20</v>
      </c>
      <c r="AV8" s="304" t="s">
        <v>21</v>
      </c>
      <c r="AW8" s="307" t="s">
        <v>22</v>
      </c>
      <c r="AX8" s="310" t="s">
        <v>23</v>
      </c>
      <c r="AY8" s="6"/>
      <c r="AZ8" s="6"/>
      <c r="BA8" s="6"/>
      <c r="BB8" s="6"/>
      <c r="BC8" s="6"/>
      <c r="BD8" s="6"/>
      <c r="BE8" s="6"/>
      <c r="BF8" s="6"/>
      <c r="BG8" s="6"/>
      <c r="BH8" s="6"/>
      <c r="BI8" s="6"/>
      <c r="BJ8" s="6"/>
      <c r="BK8" s="6"/>
      <c r="BL8" s="6"/>
      <c r="BM8" s="6"/>
      <c r="BN8" s="6"/>
      <c r="BO8" s="6"/>
      <c r="BP8" s="6"/>
      <c r="BQ8" s="6"/>
      <c r="BR8" s="6"/>
      <c r="CY8" s="16"/>
      <c r="CZ8" s="16"/>
    </row>
    <row r="9" spans="1:105" s="15" customFormat="1" ht="10.5" customHeight="1" x14ac:dyDescent="0.15">
      <c r="A9" s="239"/>
      <c r="B9" s="241" t="s">
        <v>24</v>
      </c>
      <c r="C9" s="238" t="s">
        <v>25</v>
      </c>
      <c r="D9" s="244"/>
      <c r="E9" s="244"/>
      <c r="F9" s="244"/>
      <c r="G9" s="244"/>
      <c r="H9" s="244"/>
      <c r="I9" s="244"/>
      <c r="J9" s="244"/>
      <c r="K9" s="244"/>
      <c r="L9" s="244"/>
      <c r="M9" s="244"/>
      <c r="N9" s="244"/>
      <c r="O9" s="244"/>
      <c r="P9" s="244"/>
      <c r="Q9" s="244"/>
      <c r="R9" s="244"/>
      <c r="S9" s="245"/>
      <c r="T9" s="238" t="s">
        <v>26</v>
      </c>
      <c r="U9" s="245"/>
      <c r="V9" s="258" t="s">
        <v>27</v>
      </c>
      <c r="W9" s="259"/>
      <c r="X9" s="256" t="s">
        <v>28</v>
      </c>
      <c r="Y9" s="262"/>
      <c r="Z9" s="262"/>
      <c r="AA9" s="262"/>
      <c r="AB9" s="313"/>
      <c r="AC9" s="313"/>
      <c r="AD9" s="313"/>
      <c r="AE9" s="313"/>
      <c r="AF9" s="239"/>
      <c r="AG9" s="247"/>
      <c r="AH9" s="239"/>
      <c r="AI9" s="247"/>
      <c r="AJ9" s="321"/>
      <c r="AK9" s="239"/>
      <c r="AL9" s="247"/>
      <c r="AM9" s="239"/>
      <c r="AN9" s="247"/>
      <c r="AO9" s="13"/>
      <c r="AP9" s="315"/>
      <c r="AQ9" s="302"/>
      <c r="AR9" s="315"/>
      <c r="AS9" s="302"/>
      <c r="AT9" s="315"/>
      <c r="AU9" s="302"/>
      <c r="AV9" s="305"/>
      <c r="AW9" s="308"/>
      <c r="AX9" s="311"/>
      <c r="AY9" s="6"/>
      <c r="AZ9" s="6"/>
      <c r="BA9" s="6"/>
      <c r="BB9" s="6"/>
      <c r="BC9" s="6"/>
      <c r="BD9" s="6"/>
      <c r="BE9" s="6"/>
      <c r="BF9" s="6"/>
      <c r="BG9" s="6"/>
      <c r="BH9" s="6"/>
      <c r="BI9" s="6"/>
      <c r="BJ9" s="6"/>
      <c r="BK9" s="6"/>
      <c r="BL9" s="6"/>
      <c r="BM9" s="6"/>
      <c r="BN9" s="6"/>
      <c r="BO9" s="6"/>
      <c r="BP9" s="6"/>
      <c r="BQ9" s="6"/>
      <c r="BR9" s="6"/>
      <c r="CY9" s="16"/>
      <c r="CZ9" s="16"/>
    </row>
    <row r="10" spans="1:105" s="15" customFormat="1" x14ac:dyDescent="0.15">
      <c r="A10" s="239"/>
      <c r="B10" s="242"/>
      <c r="C10" s="240"/>
      <c r="D10" s="248"/>
      <c r="E10" s="248"/>
      <c r="F10" s="248"/>
      <c r="G10" s="248"/>
      <c r="H10" s="248"/>
      <c r="I10" s="248"/>
      <c r="J10" s="248"/>
      <c r="K10" s="248"/>
      <c r="L10" s="248"/>
      <c r="M10" s="248"/>
      <c r="N10" s="248"/>
      <c r="O10" s="248"/>
      <c r="P10" s="248"/>
      <c r="Q10" s="248"/>
      <c r="R10" s="248"/>
      <c r="S10" s="249"/>
      <c r="T10" s="240"/>
      <c r="U10" s="249"/>
      <c r="V10" s="260"/>
      <c r="W10" s="261"/>
      <c r="X10" s="269" t="s">
        <v>29</v>
      </c>
      <c r="Y10" s="270"/>
      <c r="Z10" s="270"/>
      <c r="AA10" s="271"/>
      <c r="AB10" s="269" t="s">
        <v>30</v>
      </c>
      <c r="AC10" s="270"/>
      <c r="AD10" s="270"/>
      <c r="AE10" s="270"/>
      <c r="AF10" s="240"/>
      <c r="AG10" s="249"/>
      <c r="AH10" s="240"/>
      <c r="AI10" s="249"/>
      <c r="AJ10" s="321"/>
      <c r="AK10" s="240"/>
      <c r="AL10" s="249"/>
      <c r="AM10" s="240"/>
      <c r="AN10" s="249"/>
      <c r="AO10" s="13"/>
      <c r="AP10" s="315"/>
      <c r="AQ10" s="302"/>
      <c r="AR10" s="315"/>
      <c r="AS10" s="302"/>
      <c r="AT10" s="315"/>
      <c r="AU10" s="302"/>
      <c r="AV10" s="305"/>
      <c r="AW10" s="308"/>
      <c r="AX10" s="311"/>
      <c r="AY10" s="6"/>
      <c r="AZ10" s="6"/>
      <c r="BA10" s="6"/>
      <c r="BB10" s="6"/>
      <c r="BC10" s="6"/>
      <c r="BD10" s="6"/>
      <c r="BE10" s="6"/>
      <c r="BF10" s="6"/>
      <c r="BG10" s="6"/>
      <c r="BH10" s="6"/>
      <c r="BI10" s="6"/>
      <c r="BJ10" s="6"/>
      <c r="BK10" s="6"/>
      <c r="BL10" s="6"/>
      <c r="BM10" s="6"/>
      <c r="BN10" s="6"/>
      <c r="BO10" s="6"/>
      <c r="BP10" s="6"/>
      <c r="BQ10" s="6"/>
      <c r="BR10" s="6"/>
      <c r="CY10" s="16"/>
      <c r="CZ10" s="16"/>
    </row>
    <row r="11" spans="1:105" s="15" customFormat="1" ht="34.5" customHeight="1" thickBot="1" x14ac:dyDescent="0.2">
      <c r="A11" s="240"/>
      <c r="B11" s="243"/>
      <c r="C11" s="17" t="s">
        <v>31</v>
      </c>
      <c r="D11" s="18" t="s">
        <v>32</v>
      </c>
      <c r="E11" s="19" t="s">
        <v>33</v>
      </c>
      <c r="F11" s="19" t="s">
        <v>34</v>
      </c>
      <c r="G11" s="19" t="s">
        <v>35</v>
      </c>
      <c r="H11" s="20" t="s">
        <v>36</v>
      </c>
      <c r="I11" s="20" t="s">
        <v>37</v>
      </c>
      <c r="J11" s="20" t="s">
        <v>38</v>
      </c>
      <c r="K11" s="20" t="s">
        <v>39</v>
      </c>
      <c r="L11" s="20" t="s">
        <v>40</v>
      </c>
      <c r="M11" s="20" t="s">
        <v>41</v>
      </c>
      <c r="N11" s="20" t="s">
        <v>42</v>
      </c>
      <c r="O11" s="20" t="s">
        <v>43</v>
      </c>
      <c r="P11" s="20" t="s">
        <v>44</v>
      </c>
      <c r="Q11" s="20" t="s">
        <v>45</v>
      </c>
      <c r="R11" s="20" t="s">
        <v>46</v>
      </c>
      <c r="S11" s="21" t="s">
        <v>47</v>
      </c>
      <c r="T11" s="17" t="s">
        <v>22</v>
      </c>
      <c r="U11" s="22" t="s">
        <v>48</v>
      </c>
      <c r="V11" s="229" t="s">
        <v>49</v>
      </c>
      <c r="W11" s="22" t="s">
        <v>50</v>
      </c>
      <c r="X11" s="226" t="s">
        <v>51</v>
      </c>
      <c r="Y11" s="25" t="s">
        <v>52</v>
      </c>
      <c r="Z11" s="19" t="s">
        <v>53</v>
      </c>
      <c r="AA11" s="22" t="s">
        <v>54</v>
      </c>
      <c r="AB11" s="25" t="s">
        <v>51</v>
      </c>
      <c r="AC11" s="25" t="s">
        <v>52</v>
      </c>
      <c r="AD11" s="19" t="s">
        <v>53</v>
      </c>
      <c r="AE11" s="22" t="s">
        <v>54</v>
      </c>
      <c r="AF11" s="17" t="s">
        <v>55</v>
      </c>
      <c r="AG11" s="232" t="s">
        <v>56</v>
      </c>
      <c r="AH11" s="17" t="s">
        <v>22</v>
      </c>
      <c r="AI11" s="22" t="s">
        <v>48</v>
      </c>
      <c r="AJ11" s="322"/>
      <c r="AK11" s="17" t="s">
        <v>22</v>
      </c>
      <c r="AL11" s="22" t="s">
        <v>48</v>
      </c>
      <c r="AM11" s="17" t="s">
        <v>22</v>
      </c>
      <c r="AN11" s="22" t="s">
        <v>48</v>
      </c>
      <c r="AO11" s="27"/>
      <c r="AP11" s="316"/>
      <c r="AQ11" s="303"/>
      <c r="AR11" s="316"/>
      <c r="AS11" s="303"/>
      <c r="AT11" s="316"/>
      <c r="AU11" s="303"/>
      <c r="AV11" s="306"/>
      <c r="AW11" s="309"/>
      <c r="AX11" s="312"/>
      <c r="AY11" s="6"/>
      <c r="AZ11" s="6"/>
      <c r="BA11" s="6"/>
      <c r="BB11" s="6"/>
      <c r="BC11" s="6"/>
      <c r="BD11" s="6"/>
      <c r="BE11" s="6"/>
      <c r="BF11" s="6"/>
      <c r="BG11" s="6"/>
      <c r="BH11" s="6"/>
      <c r="BI11" s="6"/>
      <c r="BJ11" s="6"/>
      <c r="BK11" s="6"/>
      <c r="BL11" s="6"/>
      <c r="BM11" s="6"/>
      <c r="BN11" s="6"/>
      <c r="BO11" s="6"/>
      <c r="BP11" s="6"/>
      <c r="BQ11" s="6"/>
      <c r="BR11" s="6"/>
      <c r="CY11" s="16"/>
      <c r="CZ11" s="16"/>
    </row>
    <row r="12" spans="1:105" s="15" customFormat="1" ht="12" customHeight="1" thickTop="1" x14ac:dyDescent="0.15">
      <c r="A12" s="28" t="s">
        <v>57</v>
      </c>
      <c r="B12" s="29">
        <f>SUM(C12:F12)</f>
        <v>414</v>
      </c>
      <c r="C12" s="30">
        <v>200</v>
      </c>
      <c r="D12" s="31">
        <v>125</v>
      </c>
      <c r="E12" s="32">
        <v>80</v>
      </c>
      <c r="F12" s="32">
        <v>9</v>
      </c>
      <c r="G12" s="33"/>
      <c r="H12" s="33"/>
      <c r="I12" s="33"/>
      <c r="J12" s="33"/>
      <c r="K12" s="33"/>
      <c r="L12" s="33"/>
      <c r="M12" s="33"/>
      <c r="N12" s="33"/>
      <c r="O12" s="33"/>
      <c r="P12" s="33"/>
      <c r="Q12" s="33"/>
      <c r="R12" s="33"/>
      <c r="S12" s="33"/>
      <c r="T12" s="34">
        <v>405</v>
      </c>
      <c r="U12" s="35">
        <v>9</v>
      </c>
      <c r="V12" s="34">
        <v>223</v>
      </c>
      <c r="W12" s="35">
        <v>191</v>
      </c>
      <c r="X12" s="36">
        <f>SUM(Y12:AA12)</f>
        <v>143</v>
      </c>
      <c r="Y12" s="34">
        <v>143</v>
      </c>
      <c r="Z12" s="37"/>
      <c r="AA12" s="35"/>
      <c r="AB12" s="38">
        <f>SUM(AC12:AE12)</f>
        <v>0</v>
      </c>
      <c r="AC12" s="34"/>
      <c r="AD12" s="37"/>
      <c r="AE12" s="35"/>
      <c r="AF12" s="30">
        <v>84</v>
      </c>
      <c r="AG12" s="39">
        <v>0</v>
      </c>
      <c r="AH12" s="40">
        <v>65</v>
      </c>
      <c r="AI12" s="41">
        <v>0</v>
      </c>
      <c r="AJ12" s="39"/>
      <c r="AK12" s="40"/>
      <c r="AL12" s="41"/>
      <c r="AM12" s="40">
        <v>55</v>
      </c>
      <c r="AN12" s="41"/>
      <c r="AO12" s="42"/>
      <c r="AP12" s="43"/>
      <c r="AQ12" s="44"/>
      <c r="AR12" s="43"/>
      <c r="AS12" s="44"/>
      <c r="AT12" s="43"/>
      <c r="AU12" s="44"/>
      <c r="AV12" s="45"/>
      <c r="AW12" s="46"/>
      <c r="AX12" s="47"/>
      <c r="AY12" s="48" t="str">
        <f>+BP12&amp;BQ12&amp;BR12&amp;BS12&amp;BT12&amp;BU12&amp;BV12</f>
        <v/>
      </c>
      <c r="BF12" s="6"/>
      <c r="BG12" s="6"/>
      <c r="BH12" s="6"/>
      <c r="BI12" s="6"/>
      <c r="BJ12" s="6"/>
      <c r="BK12" s="6"/>
      <c r="BL12" s="6"/>
      <c r="BM12" s="6"/>
      <c r="BN12" s="6"/>
      <c r="BO12" s="6"/>
      <c r="BP12" s="49" t="str">
        <f>IF($B12&lt;&gt;($V12+$W12)," El número de consultas según sexo NO puede ser diferente al Total. ","")</f>
        <v/>
      </c>
      <c r="BQ12" s="50" t="str">
        <f>IF($B12=0,"",IF(($T12+$U12)=0,IF($B12="",""," No olvide escribir la columna Beneficiarios. "),""))</f>
        <v/>
      </c>
      <c r="BR12" s="50" t="str">
        <f>IF($B12&lt;($T12+$U12)," El número de Beneficiarios NO puede ser mayor que el Total. ","")</f>
        <v/>
      </c>
      <c r="BS12" s="50" t="str">
        <f>IF($B12&lt;($AP12+$AQ12)," Seccion A.2 NO puede ser mayor que sección A.1. ","")</f>
        <v/>
      </c>
      <c r="BT12" s="50" t="str">
        <f>IF($B12&lt;($AR12+$AS12)," Seccion A.3 NO puede ser mayor que sección A.1. ","")</f>
        <v/>
      </c>
      <c r="BU12" s="51" t="str">
        <f>IF($B12&gt;=($X12+$AB12),"","El total de Consulta Nuevas NO debe ser MAYOR que el total de las Consultas Médicas. ")</f>
        <v/>
      </c>
      <c r="BV12" s="52" t="str">
        <f>IF(AND($Y12+$AC12&lt;&gt;0,OR($AF12="",$AG12="")),"No  olvide registrar datos en Pertinencia. ","")</f>
        <v/>
      </c>
      <c r="BW12" s="53"/>
      <c r="BX12" s="54">
        <f>IF($B12&lt;&gt;($V12+$W12),1,0)</f>
        <v>0</v>
      </c>
      <c r="BY12" s="54">
        <f>IF($B12&lt;($T12+$U12),1,0)</f>
        <v>0</v>
      </c>
      <c r="BZ12" s="54">
        <f>IF($B12&lt;($AP12+$AQ12),1,0)</f>
        <v>0</v>
      </c>
      <c r="CA12" s="54">
        <f>IF($B12&lt;($AR12+$AS12),1,0)</f>
        <v>0</v>
      </c>
      <c r="CB12" s="54">
        <f>IF($B12&gt;=($X12+$AB12),0,1)</f>
        <v>0</v>
      </c>
      <c r="CC12" s="54">
        <f>IF($B12=0,"",IF(($T12+$U12)=0,IF($B12="","",1),0))</f>
        <v>0</v>
      </c>
      <c r="CD12" s="54">
        <f>IF(AND($Y12+$AC12&lt;&gt;0,OR($AF12="",$AG12="")),1,0)</f>
        <v>0</v>
      </c>
      <c r="CY12" s="16"/>
      <c r="CZ12" s="16"/>
    </row>
    <row r="13" spans="1:105" s="15" customFormat="1" ht="11.25" x14ac:dyDescent="0.15">
      <c r="A13" s="55" t="s">
        <v>58</v>
      </c>
      <c r="B13" s="29">
        <f>SUM(C13:S13)</f>
        <v>772</v>
      </c>
      <c r="C13" s="34"/>
      <c r="D13" s="56"/>
      <c r="E13" s="57"/>
      <c r="F13" s="57">
        <v>19</v>
      </c>
      <c r="G13" s="57">
        <v>6</v>
      </c>
      <c r="H13" s="58">
        <v>16</v>
      </c>
      <c r="I13" s="58">
        <v>13</v>
      </c>
      <c r="J13" s="58">
        <v>20</v>
      </c>
      <c r="K13" s="58">
        <v>19</v>
      </c>
      <c r="L13" s="58">
        <v>41</v>
      </c>
      <c r="M13" s="58">
        <v>45</v>
      </c>
      <c r="N13" s="58">
        <v>56</v>
      </c>
      <c r="O13" s="58">
        <v>81</v>
      </c>
      <c r="P13" s="58">
        <v>129</v>
      </c>
      <c r="Q13" s="58">
        <v>114</v>
      </c>
      <c r="R13" s="58">
        <v>92</v>
      </c>
      <c r="S13" s="59">
        <v>121</v>
      </c>
      <c r="T13" s="34"/>
      <c r="U13" s="35">
        <v>772</v>
      </c>
      <c r="V13" s="34">
        <v>309</v>
      </c>
      <c r="W13" s="35">
        <v>463</v>
      </c>
      <c r="X13" s="36">
        <f t="shared" ref="X13:X57" si="0">SUM(Y13:AA13)</f>
        <v>0</v>
      </c>
      <c r="Y13" s="34"/>
      <c r="Z13" s="37"/>
      <c r="AA13" s="35"/>
      <c r="AB13" s="38">
        <f t="shared" ref="AB13:AB57" si="1">SUM(AC13:AE13)</f>
        <v>371</v>
      </c>
      <c r="AC13" s="34">
        <v>371</v>
      </c>
      <c r="AD13" s="37"/>
      <c r="AE13" s="35"/>
      <c r="AF13" s="34">
        <v>289</v>
      </c>
      <c r="AG13" s="39">
        <v>0</v>
      </c>
      <c r="AH13" s="34"/>
      <c r="AI13" s="35">
        <v>221</v>
      </c>
      <c r="AJ13" s="39">
        <v>323</v>
      </c>
      <c r="AK13" s="40"/>
      <c r="AL13" s="35">
        <v>42</v>
      </c>
      <c r="AM13" s="40"/>
      <c r="AN13" s="35">
        <v>85</v>
      </c>
      <c r="AO13" s="42"/>
      <c r="AP13" s="60">
        <v>180</v>
      </c>
      <c r="AQ13" s="61"/>
      <c r="AR13" s="60"/>
      <c r="AS13" s="61"/>
      <c r="AT13" s="60"/>
      <c r="AU13" s="61"/>
      <c r="AV13" s="62"/>
      <c r="AW13" s="63"/>
      <c r="AX13" s="64"/>
      <c r="AY13" s="48" t="str">
        <f t="shared" ref="AY13:AY58" si="2">+BP13&amp;BQ13&amp;BR13&amp;BS13&amp;BT13&amp;BU13&amp;BV13</f>
        <v/>
      </c>
      <c r="BF13" s="6"/>
      <c r="BG13" s="6"/>
      <c r="BH13" s="6"/>
      <c r="BI13" s="6"/>
      <c r="BJ13" s="6"/>
      <c r="BK13" s="6"/>
      <c r="BL13" s="6"/>
      <c r="BM13" s="6"/>
      <c r="BN13" s="6"/>
      <c r="BO13" s="6"/>
      <c r="BP13" s="49" t="str">
        <f t="shared" ref="BP13:BP58" si="3">IF($B13&lt;&gt;($V13+$W13)," El número de consultas según sexo NO puede ser diferente al Total. ","")</f>
        <v/>
      </c>
      <c r="BQ13" s="50" t="str">
        <f t="shared" ref="BQ13:BQ58" si="4">IF($B13=0,"",IF(($T13+$U13)=0,IF($B13="",""," No olvide escribir la columna Beneficiarios. "),""))</f>
        <v/>
      </c>
      <c r="BR13" s="50" t="str">
        <f t="shared" ref="BR13:BR58" si="5">IF($B13&lt;($T13+$U13)," El número de Beneficiarios NO puede ser mayor que el Total. ","")</f>
        <v/>
      </c>
      <c r="BS13" s="50" t="str">
        <f t="shared" ref="BS13:BS58" si="6">IF($B13&lt;($AP13+$AQ13)," Seccion A.2 NO puede ser mayor que sección A.1. ","")</f>
        <v/>
      </c>
      <c r="BT13" s="50" t="str">
        <f t="shared" ref="BT13:BT58" si="7">IF($B13&lt;($AR13+$AS13)," Seccion A.3 NO puede ser mayor que sección A.1. ","")</f>
        <v/>
      </c>
      <c r="BU13" s="50" t="str">
        <f t="shared" ref="BU13:BU58" si="8">IF($B13&gt;=($X13+$AB13),"","El total de Consulta Nuevas NO debe ser MAYOR que el total de las Consultas Médicas. ")</f>
        <v/>
      </c>
      <c r="BV13" s="52" t="str">
        <f>IF(AND($Y13+$AC13&lt;&gt;0,OR($AF13="",$AG13="")),"No  olvide registrar datos en Pertinencia. ","")</f>
        <v/>
      </c>
      <c r="BW13" s="53"/>
      <c r="BX13" s="54">
        <f t="shared" ref="BX13:BX58" si="9">IF($B13&lt;&gt;($V13+$W13),1,0)</f>
        <v>0</v>
      </c>
      <c r="BY13" s="54">
        <f t="shared" ref="BY13:BY58" si="10">IF($B13&lt;($T13+$U13),1,0)</f>
        <v>0</v>
      </c>
      <c r="BZ13" s="54">
        <f t="shared" ref="BZ13:BZ58" si="11">IF($B13&lt;($AP13+$AQ13),1,0)</f>
        <v>0</v>
      </c>
      <c r="CA13" s="54">
        <f t="shared" ref="CA13:CA58" si="12">IF($B13&lt;($AR13+$AS13),1,0)</f>
        <v>0</v>
      </c>
      <c r="CB13" s="54">
        <f t="shared" ref="CB13:CB58" si="13">IF($B13&gt;=($X13+$AB13),0,1)</f>
        <v>0</v>
      </c>
      <c r="CC13" s="54">
        <f t="shared" ref="CC13:CC58" si="14">IF($B13=0,"",IF(($T13+$U13)=0,IF($B13="","",1),0))</f>
        <v>0</v>
      </c>
      <c r="CD13" s="54">
        <f>IF(AND($Y13+$AC13&lt;&gt;0,OR($AF13="",$AG13="")),1,0)</f>
        <v>0</v>
      </c>
      <c r="CY13" s="16"/>
      <c r="CZ13" s="16"/>
    </row>
    <row r="14" spans="1:105" s="15" customFormat="1" ht="11.25" x14ac:dyDescent="0.15">
      <c r="A14" s="55" t="s">
        <v>59</v>
      </c>
      <c r="B14" s="29">
        <f>SUM(C14)</f>
        <v>48</v>
      </c>
      <c r="C14" s="34">
        <v>48</v>
      </c>
      <c r="D14" s="65"/>
      <c r="E14" s="66"/>
      <c r="F14" s="66"/>
      <c r="G14" s="66"/>
      <c r="H14" s="67"/>
      <c r="I14" s="67"/>
      <c r="J14" s="67"/>
      <c r="K14" s="67"/>
      <c r="L14" s="67"/>
      <c r="M14" s="67"/>
      <c r="N14" s="67"/>
      <c r="O14" s="67"/>
      <c r="P14" s="67"/>
      <c r="Q14" s="67"/>
      <c r="R14" s="67"/>
      <c r="S14" s="67"/>
      <c r="T14" s="34">
        <v>48</v>
      </c>
      <c r="U14" s="68"/>
      <c r="V14" s="34">
        <v>26</v>
      </c>
      <c r="W14" s="35">
        <v>22</v>
      </c>
      <c r="X14" s="36">
        <f t="shared" si="0"/>
        <v>10</v>
      </c>
      <c r="Y14" s="34">
        <v>10</v>
      </c>
      <c r="Z14" s="37"/>
      <c r="AA14" s="35"/>
      <c r="AC14" s="69"/>
      <c r="AD14" s="65"/>
      <c r="AE14" s="66"/>
      <c r="AF14" s="66"/>
      <c r="AG14" s="65"/>
      <c r="AH14" s="34">
        <v>7</v>
      </c>
      <c r="AI14" s="68"/>
      <c r="AJ14" s="39"/>
      <c r="AK14" s="40"/>
      <c r="AL14" s="68"/>
      <c r="AM14" s="40">
        <v>1</v>
      </c>
      <c r="AN14" s="68"/>
      <c r="AO14" s="42"/>
      <c r="AP14" s="60"/>
      <c r="AQ14" s="61"/>
      <c r="AR14" s="60"/>
      <c r="AS14" s="61"/>
      <c r="AT14" s="60"/>
      <c r="AU14" s="61"/>
      <c r="AV14" s="62"/>
      <c r="AW14" s="63"/>
      <c r="AX14" s="70"/>
      <c r="AY14" s="48" t="str">
        <f t="shared" si="2"/>
        <v/>
      </c>
      <c r="BF14" s="6"/>
      <c r="BG14" s="6"/>
      <c r="BH14" s="6"/>
      <c r="BI14" s="6"/>
      <c r="BJ14" s="6"/>
      <c r="BK14" s="6"/>
      <c r="BL14" s="6"/>
      <c r="BM14" s="6"/>
      <c r="BN14" s="6"/>
      <c r="BO14" s="6"/>
      <c r="BP14" s="49" t="str">
        <f t="shared" si="3"/>
        <v/>
      </c>
      <c r="BQ14" s="50" t="str">
        <f t="shared" si="4"/>
        <v/>
      </c>
      <c r="BR14" s="50" t="str">
        <f t="shared" si="5"/>
        <v/>
      </c>
      <c r="BS14" s="50" t="str">
        <f t="shared" si="6"/>
        <v/>
      </c>
      <c r="BT14" s="50" t="str">
        <f t="shared" si="7"/>
        <v/>
      </c>
      <c r="BU14" s="50" t="str">
        <f t="shared" si="8"/>
        <v/>
      </c>
      <c r="BV14" s="53"/>
      <c r="BW14" s="53"/>
      <c r="BX14" s="54">
        <f t="shared" si="9"/>
        <v>0</v>
      </c>
      <c r="BY14" s="54">
        <f t="shared" si="10"/>
        <v>0</v>
      </c>
      <c r="BZ14" s="54">
        <f t="shared" si="11"/>
        <v>0</v>
      </c>
      <c r="CA14" s="54">
        <f t="shared" si="12"/>
        <v>0</v>
      </c>
      <c r="CB14" s="54">
        <f t="shared" si="13"/>
        <v>0</v>
      </c>
      <c r="CC14" s="54">
        <f t="shared" si="14"/>
        <v>0</v>
      </c>
      <c r="CD14" s="71"/>
      <c r="CY14" s="16"/>
      <c r="CZ14" s="16"/>
    </row>
    <row r="15" spans="1:105" s="15" customFormat="1" ht="11.25" x14ac:dyDescent="0.15">
      <c r="A15" s="55" t="s">
        <v>60</v>
      </c>
      <c r="B15" s="29">
        <f t="shared" ref="B15:B57" si="15">SUM(C15:S15)</f>
        <v>30</v>
      </c>
      <c r="C15" s="34"/>
      <c r="D15" s="56"/>
      <c r="E15" s="37"/>
      <c r="F15" s="37"/>
      <c r="G15" s="37"/>
      <c r="H15" s="59">
        <v>2</v>
      </c>
      <c r="I15" s="59"/>
      <c r="J15" s="59"/>
      <c r="K15" s="59"/>
      <c r="L15" s="59"/>
      <c r="M15" s="59">
        <v>1</v>
      </c>
      <c r="N15" s="59">
        <v>4</v>
      </c>
      <c r="O15" s="59">
        <v>7</v>
      </c>
      <c r="P15" s="59">
        <v>2</v>
      </c>
      <c r="Q15" s="59">
        <v>5</v>
      </c>
      <c r="R15" s="59">
        <v>4</v>
      </c>
      <c r="S15" s="59">
        <v>5</v>
      </c>
      <c r="T15" s="34"/>
      <c r="U15" s="35">
        <v>30</v>
      </c>
      <c r="V15" s="34">
        <v>12</v>
      </c>
      <c r="W15" s="35">
        <v>18</v>
      </c>
      <c r="X15" s="36">
        <f t="shared" si="0"/>
        <v>0</v>
      </c>
      <c r="Y15" s="34"/>
      <c r="Z15" s="37"/>
      <c r="AA15" s="35"/>
      <c r="AB15" s="38">
        <f t="shared" si="1"/>
        <v>14</v>
      </c>
      <c r="AC15" s="34">
        <v>14</v>
      </c>
      <c r="AD15" s="37"/>
      <c r="AE15" s="35"/>
      <c r="AF15" s="34">
        <v>0</v>
      </c>
      <c r="AG15" s="39">
        <v>0</v>
      </c>
      <c r="AH15" s="34"/>
      <c r="AI15" s="35">
        <v>2</v>
      </c>
      <c r="AJ15" s="39"/>
      <c r="AK15" s="40"/>
      <c r="AL15" s="35">
        <v>3</v>
      </c>
      <c r="AM15" s="40"/>
      <c r="AN15" s="35"/>
      <c r="AO15" s="42"/>
      <c r="AP15" s="60"/>
      <c r="AQ15" s="61"/>
      <c r="AR15" s="60"/>
      <c r="AS15" s="61"/>
      <c r="AT15" s="60"/>
      <c r="AU15" s="61"/>
      <c r="AV15" s="62"/>
      <c r="AW15" s="63"/>
      <c r="AX15" s="64"/>
      <c r="AY15" s="48" t="str">
        <f t="shared" si="2"/>
        <v/>
      </c>
      <c r="BF15" s="6"/>
      <c r="BG15" s="6"/>
      <c r="BH15" s="6"/>
      <c r="BI15" s="6"/>
      <c r="BJ15" s="6"/>
      <c r="BK15" s="6"/>
      <c r="BL15" s="6"/>
      <c r="BM15" s="6"/>
      <c r="BN15" s="6"/>
      <c r="BO15" s="6"/>
      <c r="BP15" s="49" t="str">
        <f t="shared" si="3"/>
        <v/>
      </c>
      <c r="BQ15" s="50" t="str">
        <f t="shared" si="4"/>
        <v/>
      </c>
      <c r="BR15" s="50" t="str">
        <f t="shared" si="5"/>
        <v/>
      </c>
      <c r="BS15" s="50" t="str">
        <f t="shared" si="6"/>
        <v/>
      </c>
      <c r="BT15" s="50" t="str">
        <f t="shared" si="7"/>
        <v/>
      </c>
      <c r="BU15" s="50" t="str">
        <f t="shared" si="8"/>
        <v/>
      </c>
      <c r="BV15" s="72" t="str">
        <f>IF(AND($Y15+$AC15&lt;&gt;0,OR($AF15="",$AG15="")),"No  olvide registrar datos en Pertinencia. ","")</f>
        <v/>
      </c>
      <c r="BW15" s="53"/>
      <c r="BX15" s="54">
        <f t="shared" si="9"/>
        <v>0</v>
      </c>
      <c r="BY15" s="54">
        <f t="shared" si="10"/>
        <v>0</v>
      </c>
      <c r="BZ15" s="54">
        <f t="shared" si="11"/>
        <v>0</v>
      </c>
      <c r="CA15" s="54">
        <f t="shared" si="12"/>
        <v>0</v>
      </c>
      <c r="CB15" s="54">
        <f t="shared" si="13"/>
        <v>0</v>
      </c>
      <c r="CC15" s="54">
        <f t="shared" si="14"/>
        <v>0</v>
      </c>
      <c r="CD15" s="54">
        <f>IF(AND($Y15+$AC15&lt;&gt;0,OR($AF15="",$AG15="")),1,0)</f>
        <v>0</v>
      </c>
      <c r="CY15" s="16"/>
      <c r="CZ15" s="16"/>
    </row>
    <row r="16" spans="1:105" s="15" customFormat="1" ht="11.25" x14ac:dyDescent="0.15">
      <c r="A16" s="55" t="s">
        <v>61</v>
      </c>
      <c r="B16" s="29">
        <f t="shared" si="15"/>
        <v>245</v>
      </c>
      <c r="C16" s="34">
        <v>59</v>
      </c>
      <c r="D16" s="56">
        <v>14</v>
      </c>
      <c r="E16" s="37">
        <v>15</v>
      </c>
      <c r="F16" s="37">
        <v>4</v>
      </c>
      <c r="G16" s="37">
        <v>1</v>
      </c>
      <c r="H16" s="59"/>
      <c r="I16" s="59"/>
      <c r="J16" s="59">
        <v>1</v>
      </c>
      <c r="K16" s="59">
        <v>6</v>
      </c>
      <c r="L16" s="59">
        <v>9</v>
      </c>
      <c r="M16" s="59">
        <v>15</v>
      </c>
      <c r="N16" s="59">
        <v>11</v>
      </c>
      <c r="O16" s="59">
        <v>20</v>
      </c>
      <c r="P16" s="59">
        <v>21</v>
      </c>
      <c r="Q16" s="59">
        <v>26</v>
      </c>
      <c r="R16" s="59">
        <v>19</v>
      </c>
      <c r="S16" s="59">
        <v>24</v>
      </c>
      <c r="T16" s="34">
        <v>88</v>
      </c>
      <c r="U16" s="35">
        <v>157</v>
      </c>
      <c r="V16" s="34">
        <v>132</v>
      </c>
      <c r="W16" s="35">
        <v>113</v>
      </c>
      <c r="X16" s="36">
        <f t="shared" si="0"/>
        <v>27</v>
      </c>
      <c r="Y16" s="34">
        <v>27</v>
      </c>
      <c r="Z16" s="37"/>
      <c r="AA16" s="35"/>
      <c r="AB16" s="38">
        <f t="shared" si="1"/>
        <v>82</v>
      </c>
      <c r="AC16" s="34">
        <v>82</v>
      </c>
      <c r="AD16" s="37"/>
      <c r="AE16" s="35"/>
      <c r="AF16" s="34">
        <v>87</v>
      </c>
      <c r="AG16" s="39">
        <v>66</v>
      </c>
      <c r="AH16" s="34">
        <v>9</v>
      </c>
      <c r="AI16" s="35">
        <v>16</v>
      </c>
      <c r="AJ16" s="39"/>
      <c r="AK16" s="40">
        <v>11</v>
      </c>
      <c r="AL16" s="35">
        <v>19</v>
      </c>
      <c r="AM16" s="40">
        <v>9</v>
      </c>
      <c r="AN16" s="35">
        <v>45</v>
      </c>
      <c r="AO16" s="42"/>
      <c r="AP16" s="60">
        <v>27</v>
      </c>
      <c r="AQ16" s="61"/>
      <c r="AR16" s="60"/>
      <c r="AS16" s="61"/>
      <c r="AT16" s="60"/>
      <c r="AU16" s="61"/>
      <c r="AV16" s="62"/>
      <c r="AW16" s="63"/>
      <c r="AX16" s="64"/>
      <c r="AY16" s="48" t="str">
        <f t="shared" si="2"/>
        <v/>
      </c>
      <c r="BF16" s="6"/>
      <c r="BG16" s="6"/>
      <c r="BH16" s="6"/>
      <c r="BI16" s="6"/>
      <c r="BJ16" s="6"/>
      <c r="BK16" s="6"/>
      <c r="BL16" s="6"/>
      <c r="BM16" s="6"/>
      <c r="BN16" s="6"/>
      <c r="BO16" s="6"/>
      <c r="BP16" s="49" t="str">
        <f t="shared" si="3"/>
        <v/>
      </c>
      <c r="BQ16" s="50" t="str">
        <f t="shared" si="4"/>
        <v/>
      </c>
      <c r="BR16" s="50" t="str">
        <f t="shared" si="5"/>
        <v/>
      </c>
      <c r="BS16" s="50" t="str">
        <f t="shared" si="6"/>
        <v/>
      </c>
      <c r="BT16" s="50" t="str">
        <f t="shared" si="7"/>
        <v/>
      </c>
      <c r="BU16" s="50" t="str">
        <f t="shared" si="8"/>
        <v/>
      </c>
      <c r="BV16" s="72" t="str">
        <f t="shared" ref="BV16:BV58" si="16">IF(AND($Y16+$AC16&lt;&gt;0,OR($AF16="",$AG16="")),"No  olvide registrar datos en Pertinencia. ","")</f>
        <v/>
      </c>
      <c r="BW16" s="53"/>
      <c r="BX16" s="54">
        <f t="shared" si="9"/>
        <v>0</v>
      </c>
      <c r="BY16" s="54">
        <f t="shared" si="10"/>
        <v>0</v>
      </c>
      <c r="BZ16" s="54">
        <f t="shared" si="11"/>
        <v>0</v>
      </c>
      <c r="CA16" s="54">
        <f t="shared" si="12"/>
        <v>0</v>
      </c>
      <c r="CB16" s="54">
        <f t="shared" si="13"/>
        <v>0</v>
      </c>
      <c r="CC16" s="54">
        <f t="shared" si="14"/>
        <v>0</v>
      </c>
      <c r="CD16" s="54">
        <f t="shared" ref="CD16:CD58" si="17">IF(AND($Y16+$AC16&lt;&gt;0,OR($AF16="",$AG16="")),1,0)</f>
        <v>0</v>
      </c>
      <c r="CY16" s="16"/>
      <c r="CZ16" s="16"/>
    </row>
    <row r="17" spans="1:104" s="15" customFormat="1" ht="11.25" x14ac:dyDescent="0.15">
      <c r="A17" s="55" t="s">
        <v>62</v>
      </c>
      <c r="B17" s="29">
        <f t="shared" si="15"/>
        <v>0</v>
      </c>
      <c r="C17" s="34"/>
      <c r="D17" s="56"/>
      <c r="E17" s="37"/>
      <c r="F17" s="37"/>
      <c r="G17" s="37"/>
      <c r="H17" s="59"/>
      <c r="I17" s="59"/>
      <c r="J17" s="59"/>
      <c r="K17" s="59"/>
      <c r="L17" s="59"/>
      <c r="M17" s="59"/>
      <c r="N17" s="59"/>
      <c r="O17" s="59"/>
      <c r="P17" s="59"/>
      <c r="Q17" s="59"/>
      <c r="R17" s="59"/>
      <c r="S17" s="59"/>
      <c r="T17" s="34"/>
      <c r="U17" s="35"/>
      <c r="V17" s="34"/>
      <c r="W17" s="35"/>
      <c r="X17" s="36">
        <f t="shared" si="0"/>
        <v>0</v>
      </c>
      <c r="Y17" s="34"/>
      <c r="Z17" s="37"/>
      <c r="AA17" s="35"/>
      <c r="AB17" s="38">
        <f t="shared" si="1"/>
        <v>0</v>
      </c>
      <c r="AC17" s="34"/>
      <c r="AD17" s="37"/>
      <c r="AE17" s="35"/>
      <c r="AF17" s="34"/>
      <c r="AG17" s="39"/>
      <c r="AH17" s="34"/>
      <c r="AI17" s="35"/>
      <c r="AJ17" s="39"/>
      <c r="AK17" s="40"/>
      <c r="AL17" s="35"/>
      <c r="AM17" s="40"/>
      <c r="AN17" s="35"/>
      <c r="AO17" s="42"/>
      <c r="AP17" s="60"/>
      <c r="AQ17" s="61"/>
      <c r="AR17" s="60"/>
      <c r="AS17" s="61"/>
      <c r="AT17" s="60"/>
      <c r="AU17" s="61"/>
      <c r="AV17" s="62"/>
      <c r="AW17" s="63"/>
      <c r="AX17" s="64"/>
      <c r="AY17" s="48" t="str">
        <f t="shared" si="2"/>
        <v/>
      </c>
      <c r="BF17" s="6"/>
      <c r="BG17" s="6"/>
      <c r="BH17" s="6"/>
      <c r="BI17" s="6"/>
      <c r="BJ17" s="6"/>
      <c r="BK17" s="6"/>
      <c r="BL17" s="6"/>
      <c r="BM17" s="6"/>
      <c r="BN17" s="6"/>
      <c r="BO17" s="6"/>
      <c r="BP17" s="49" t="str">
        <f t="shared" si="3"/>
        <v/>
      </c>
      <c r="BQ17" s="50" t="str">
        <f t="shared" si="4"/>
        <v/>
      </c>
      <c r="BR17" s="50" t="str">
        <f t="shared" si="5"/>
        <v/>
      </c>
      <c r="BS17" s="50" t="str">
        <f t="shared" si="6"/>
        <v/>
      </c>
      <c r="BT17" s="50" t="str">
        <f t="shared" si="7"/>
        <v/>
      </c>
      <c r="BU17" s="50" t="str">
        <f t="shared" si="8"/>
        <v/>
      </c>
      <c r="BV17" s="72" t="str">
        <f t="shared" si="16"/>
        <v/>
      </c>
      <c r="BW17" s="53"/>
      <c r="BX17" s="54">
        <f t="shared" si="9"/>
        <v>0</v>
      </c>
      <c r="BY17" s="54">
        <f t="shared" si="10"/>
        <v>0</v>
      </c>
      <c r="BZ17" s="54">
        <f t="shared" si="11"/>
        <v>0</v>
      </c>
      <c r="CA17" s="54">
        <f t="shared" si="12"/>
        <v>0</v>
      </c>
      <c r="CB17" s="54">
        <f t="shared" si="13"/>
        <v>0</v>
      </c>
      <c r="CC17" s="54" t="str">
        <f t="shared" si="14"/>
        <v/>
      </c>
      <c r="CD17" s="54">
        <f t="shared" si="17"/>
        <v>0</v>
      </c>
      <c r="CY17" s="16"/>
      <c r="CZ17" s="16"/>
    </row>
    <row r="18" spans="1:104" s="15" customFormat="1" ht="11.25" x14ac:dyDescent="0.15">
      <c r="A18" s="55" t="s">
        <v>63</v>
      </c>
      <c r="B18" s="29">
        <f t="shared" si="15"/>
        <v>179</v>
      </c>
      <c r="C18" s="34"/>
      <c r="D18" s="56"/>
      <c r="E18" s="37"/>
      <c r="F18" s="37">
        <v>3</v>
      </c>
      <c r="G18" s="37">
        <v>3</v>
      </c>
      <c r="H18" s="59">
        <v>7</v>
      </c>
      <c r="I18" s="59">
        <v>6</v>
      </c>
      <c r="J18" s="59">
        <v>9</v>
      </c>
      <c r="K18" s="59">
        <v>24</v>
      </c>
      <c r="L18" s="59">
        <v>16</v>
      </c>
      <c r="M18" s="59">
        <v>25</v>
      </c>
      <c r="N18" s="59">
        <v>9</v>
      </c>
      <c r="O18" s="59">
        <v>22</v>
      </c>
      <c r="P18" s="59">
        <v>13</v>
      </c>
      <c r="Q18" s="59">
        <v>21</v>
      </c>
      <c r="R18" s="59">
        <v>10</v>
      </c>
      <c r="S18" s="59">
        <v>11</v>
      </c>
      <c r="T18" s="34"/>
      <c r="U18" s="35">
        <v>179</v>
      </c>
      <c r="V18" s="34">
        <v>55</v>
      </c>
      <c r="W18" s="35">
        <v>124</v>
      </c>
      <c r="X18" s="36">
        <f t="shared" si="0"/>
        <v>0</v>
      </c>
      <c r="Y18" s="34"/>
      <c r="Z18" s="37"/>
      <c r="AA18" s="35"/>
      <c r="AB18" s="38">
        <f t="shared" si="1"/>
        <v>108</v>
      </c>
      <c r="AC18" s="34">
        <v>108</v>
      </c>
      <c r="AD18" s="37"/>
      <c r="AE18" s="35"/>
      <c r="AF18" s="34">
        <v>94</v>
      </c>
      <c r="AG18" s="39">
        <v>0</v>
      </c>
      <c r="AH18" s="34"/>
      <c r="AI18" s="35">
        <v>36</v>
      </c>
      <c r="AJ18" s="39"/>
      <c r="AK18" s="40"/>
      <c r="AL18" s="35">
        <v>18</v>
      </c>
      <c r="AM18" s="40"/>
      <c r="AN18" s="35">
        <v>36</v>
      </c>
      <c r="AO18" s="42"/>
      <c r="AP18" s="60"/>
      <c r="AQ18" s="61"/>
      <c r="AR18" s="60"/>
      <c r="AS18" s="61"/>
      <c r="AT18" s="60"/>
      <c r="AU18" s="61"/>
      <c r="AV18" s="62"/>
      <c r="AW18" s="63"/>
      <c r="AX18" s="64"/>
      <c r="AY18" s="48" t="str">
        <f t="shared" si="2"/>
        <v/>
      </c>
      <c r="BF18" s="6"/>
      <c r="BG18" s="6"/>
      <c r="BH18" s="6"/>
      <c r="BI18" s="6"/>
      <c r="BJ18" s="6"/>
      <c r="BK18" s="6"/>
      <c r="BL18" s="6"/>
      <c r="BM18" s="6"/>
      <c r="BN18" s="6"/>
      <c r="BO18" s="6"/>
      <c r="BP18" s="49" t="str">
        <f t="shared" si="3"/>
        <v/>
      </c>
      <c r="BQ18" s="50" t="str">
        <f t="shared" si="4"/>
        <v/>
      </c>
      <c r="BR18" s="50" t="str">
        <f t="shared" si="5"/>
        <v/>
      </c>
      <c r="BS18" s="50" t="str">
        <f t="shared" si="6"/>
        <v/>
      </c>
      <c r="BT18" s="50" t="str">
        <f t="shared" si="7"/>
        <v/>
      </c>
      <c r="BU18" s="50" t="str">
        <f t="shared" si="8"/>
        <v/>
      </c>
      <c r="BV18" s="72" t="str">
        <f t="shared" si="16"/>
        <v/>
      </c>
      <c r="BW18" s="53" t="str">
        <f>IF(AND($AT18&lt;&gt;0,($B92="")),"No olvide registrar si algunas de estas compras de servicio corresponden al Programa de Resolutividad. ","")</f>
        <v/>
      </c>
      <c r="BX18" s="54">
        <f t="shared" si="9"/>
        <v>0</v>
      </c>
      <c r="BY18" s="54">
        <f t="shared" si="10"/>
        <v>0</v>
      </c>
      <c r="BZ18" s="54">
        <f t="shared" si="11"/>
        <v>0</v>
      </c>
      <c r="CA18" s="54">
        <f t="shared" si="12"/>
        <v>0</v>
      </c>
      <c r="CB18" s="54">
        <f t="shared" si="13"/>
        <v>0</v>
      </c>
      <c r="CC18" s="54">
        <f t="shared" si="14"/>
        <v>0</v>
      </c>
      <c r="CD18" s="54">
        <f t="shared" si="17"/>
        <v>0</v>
      </c>
      <c r="CE18" s="54">
        <f>IF(AND($AT18&lt;&gt;0,($B92="")),1,0)</f>
        <v>0</v>
      </c>
      <c r="CY18" s="16"/>
      <c r="CZ18" s="16"/>
    </row>
    <row r="19" spans="1:104" s="15" customFormat="1" ht="11.25" x14ac:dyDescent="0.15">
      <c r="A19" s="55" t="s">
        <v>64</v>
      </c>
      <c r="B19" s="29">
        <f t="shared" si="15"/>
        <v>0</v>
      </c>
      <c r="C19" s="34"/>
      <c r="D19" s="56"/>
      <c r="E19" s="37"/>
      <c r="F19" s="37"/>
      <c r="G19" s="37"/>
      <c r="H19" s="59"/>
      <c r="I19" s="59"/>
      <c r="J19" s="59"/>
      <c r="K19" s="59"/>
      <c r="L19" s="59"/>
      <c r="M19" s="59"/>
      <c r="N19" s="59"/>
      <c r="O19" s="59"/>
      <c r="P19" s="59"/>
      <c r="Q19" s="59"/>
      <c r="R19" s="59"/>
      <c r="S19" s="59"/>
      <c r="T19" s="34"/>
      <c r="U19" s="35"/>
      <c r="V19" s="34"/>
      <c r="W19" s="35"/>
      <c r="X19" s="36">
        <f t="shared" si="0"/>
        <v>0</v>
      </c>
      <c r="Y19" s="34"/>
      <c r="Z19" s="37"/>
      <c r="AA19" s="35"/>
      <c r="AB19" s="38">
        <f t="shared" si="1"/>
        <v>0</v>
      </c>
      <c r="AC19" s="34"/>
      <c r="AD19" s="37"/>
      <c r="AE19" s="35"/>
      <c r="AF19" s="69"/>
      <c r="AG19" s="73"/>
      <c r="AH19" s="34"/>
      <c r="AI19" s="35"/>
      <c r="AJ19" s="39"/>
      <c r="AK19" s="40"/>
      <c r="AL19" s="35"/>
      <c r="AM19" s="40"/>
      <c r="AN19" s="35"/>
      <c r="AO19" s="42"/>
      <c r="AP19" s="60"/>
      <c r="AQ19" s="61"/>
      <c r="AR19" s="60"/>
      <c r="AS19" s="61"/>
      <c r="AT19" s="60"/>
      <c r="AU19" s="61"/>
      <c r="AV19" s="62"/>
      <c r="AW19" s="63"/>
      <c r="AX19" s="64"/>
      <c r="AY19" s="48" t="str">
        <f t="shared" si="2"/>
        <v/>
      </c>
      <c r="BF19" s="6"/>
      <c r="BG19" s="6"/>
      <c r="BH19" s="6"/>
      <c r="BI19" s="6"/>
      <c r="BJ19" s="6"/>
      <c r="BK19" s="6"/>
      <c r="BL19" s="6"/>
      <c r="BM19" s="6"/>
      <c r="BN19" s="6"/>
      <c r="BO19" s="6"/>
      <c r="BP19" s="49" t="str">
        <f t="shared" si="3"/>
        <v/>
      </c>
      <c r="BQ19" s="50" t="str">
        <f t="shared" si="4"/>
        <v/>
      </c>
      <c r="BR19" s="50" t="str">
        <f t="shared" si="5"/>
        <v/>
      </c>
      <c r="BS19" s="50" t="str">
        <f t="shared" si="6"/>
        <v/>
      </c>
      <c r="BT19" s="50" t="str">
        <f t="shared" si="7"/>
        <v/>
      </c>
      <c r="BU19" s="50" t="str">
        <f t="shared" si="8"/>
        <v/>
      </c>
      <c r="BV19" s="53"/>
      <c r="BW19" s="53"/>
      <c r="BX19" s="54">
        <f t="shared" si="9"/>
        <v>0</v>
      </c>
      <c r="BY19" s="54">
        <f t="shared" si="10"/>
        <v>0</v>
      </c>
      <c r="BZ19" s="54">
        <f t="shared" si="11"/>
        <v>0</v>
      </c>
      <c r="CA19" s="54">
        <f t="shared" si="12"/>
        <v>0</v>
      </c>
      <c r="CB19" s="54">
        <f t="shared" si="13"/>
        <v>0</v>
      </c>
      <c r="CC19" s="54" t="str">
        <f t="shared" si="14"/>
        <v/>
      </c>
      <c r="CD19" s="71"/>
      <c r="CY19" s="16"/>
      <c r="CZ19" s="16"/>
    </row>
    <row r="20" spans="1:104" s="15" customFormat="1" ht="11.25" x14ac:dyDescent="0.15">
      <c r="A20" s="55" t="s">
        <v>65</v>
      </c>
      <c r="B20" s="29">
        <f t="shared" si="15"/>
        <v>0</v>
      </c>
      <c r="C20" s="34"/>
      <c r="D20" s="56"/>
      <c r="E20" s="37"/>
      <c r="F20" s="37"/>
      <c r="G20" s="37"/>
      <c r="H20" s="59"/>
      <c r="I20" s="59"/>
      <c r="J20" s="59"/>
      <c r="K20" s="59"/>
      <c r="L20" s="59"/>
      <c r="M20" s="59"/>
      <c r="N20" s="59"/>
      <c r="O20" s="59"/>
      <c r="P20" s="59"/>
      <c r="Q20" s="59"/>
      <c r="R20" s="59"/>
      <c r="S20" s="59"/>
      <c r="T20" s="34"/>
      <c r="U20" s="35"/>
      <c r="V20" s="34"/>
      <c r="W20" s="35"/>
      <c r="X20" s="36">
        <f t="shared" si="0"/>
        <v>0</v>
      </c>
      <c r="Y20" s="34"/>
      <c r="Z20" s="37"/>
      <c r="AA20" s="35"/>
      <c r="AB20" s="38">
        <f t="shared" si="1"/>
        <v>0</v>
      </c>
      <c r="AC20" s="34"/>
      <c r="AD20" s="37"/>
      <c r="AE20" s="35"/>
      <c r="AF20" s="34"/>
      <c r="AG20" s="39"/>
      <c r="AH20" s="34"/>
      <c r="AI20" s="35"/>
      <c r="AJ20" s="39"/>
      <c r="AK20" s="40"/>
      <c r="AL20" s="35"/>
      <c r="AM20" s="40"/>
      <c r="AN20" s="35"/>
      <c r="AO20" s="42"/>
      <c r="AP20" s="60"/>
      <c r="AQ20" s="61"/>
      <c r="AR20" s="60"/>
      <c r="AS20" s="61"/>
      <c r="AT20" s="60"/>
      <c r="AU20" s="61"/>
      <c r="AV20" s="62"/>
      <c r="AW20" s="63"/>
      <c r="AX20" s="64"/>
      <c r="AY20" s="48" t="str">
        <f t="shared" si="2"/>
        <v/>
      </c>
      <c r="BF20" s="6"/>
      <c r="BG20" s="6"/>
      <c r="BH20" s="6"/>
      <c r="BI20" s="6"/>
      <c r="BJ20" s="6"/>
      <c r="BK20" s="6"/>
      <c r="BL20" s="6"/>
      <c r="BM20" s="6"/>
      <c r="BN20" s="6"/>
      <c r="BO20" s="6"/>
      <c r="BP20" s="49" t="str">
        <f t="shared" si="3"/>
        <v/>
      </c>
      <c r="BQ20" s="50" t="str">
        <f t="shared" si="4"/>
        <v/>
      </c>
      <c r="BR20" s="50" t="str">
        <f t="shared" si="5"/>
        <v/>
      </c>
      <c r="BS20" s="50" t="str">
        <f t="shared" si="6"/>
        <v/>
      </c>
      <c r="BT20" s="50" t="str">
        <f t="shared" si="7"/>
        <v/>
      </c>
      <c r="BU20" s="50" t="str">
        <f t="shared" si="8"/>
        <v/>
      </c>
      <c r="BV20" s="72" t="str">
        <f t="shared" si="16"/>
        <v/>
      </c>
      <c r="BW20" s="53"/>
      <c r="BX20" s="54">
        <f t="shared" si="9"/>
        <v>0</v>
      </c>
      <c r="BY20" s="54">
        <f t="shared" si="10"/>
        <v>0</v>
      </c>
      <c r="BZ20" s="54">
        <f t="shared" si="11"/>
        <v>0</v>
      </c>
      <c r="CA20" s="54">
        <f t="shared" si="12"/>
        <v>0</v>
      </c>
      <c r="CB20" s="54">
        <f t="shared" si="13"/>
        <v>0</v>
      </c>
      <c r="CC20" s="54" t="str">
        <f t="shared" si="14"/>
        <v/>
      </c>
      <c r="CD20" s="54">
        <f t="shared" si="17"/>
        <v>0</v>
      </c>
      <c r="CY20" s="16"/>
      <c r="CZ20" s="16"/>
    </row>
    <row r="21" spans="1:104" s="15" customFormat="1" ht="11.25" x14ac:dyDescent="0.15">
      <c r="A21" s="55" t="s">
        <v>66</v>
      </c>
      <c r="B21" s="29">
        <f t="shared" si="15"/>
        <v>0</v>
      </c>
      <c r="C21" s="34"/>
      <c r="D21" s="56"/>
      <c r="E21" s="37"/>
      <c r="F21" s="37"/>
      <c r="G21" s="37"/>
      <c r="H21" s="59"/>
      <c r="I21" s="59"/>
      <c r="J21" s="59"/>
      <c r="K21" s="59"/>
      <c r="L21" s="59"/>
      <c r="M21" s="59"/>
      <c r="N21" s="59"/>
      <c r="O21" s="59"/>
      <c r="P21" s="59"/>
      <c r="Q21" s="59"/>
      <c r="R21" s="59"/>
      <c r="S21" s="59"/>
      <c r="T21" s="34"/>
      <c r="U21" s="35"/>
      <c r="V21" s="34"/>
      <c r="W21" s="35"/>
      <c r="X21" s="36">
        <f t="shared" si="0"/>
        <v>0</v>
      </c>
      <c r="Y21" s="34"/>
      <c r="Z21" s="37"/>
      <c r="AA21" s="35"/>
      <c r="AB21" s="38">
        <f t="shared" si="1"/>
        <v>0</v>
      </c>
      <c r="AC21" s="34"/>
      <c r="AD21" s="37"/>
      <c r="AE21" s="35"/>
      <c r="AF21" s="69"/>
      <c r="AG21" s="73"/>
      <c r="AH21" s="34"/>
      <c r="AI21" s="35"/>
      <c r="AJ21" s="39"/>
      <c r="AK21" s="40"/>
      <c r="AL21" s="35"/>
      <c r="AM21" s="40"/>
      <c r="AN21" s="35"/>
      <c r="AO21" s="42"/>
      <c r="AP21" s="60"/>
      <c r="AQ21" s="61"/>
      <c r="AR21" s="60"/>
      <c r="AS21" s="61"/>
      <c r="AT21" s="60"/>
      <c r="AU21" s="61"/>
      <c r="AV21" s="62"/>
      <c r="AW21" s="63"/>
      <c r="AX21" s="64"/>
      <c r="AY21" s="48" t="str">
        <f t="shared" si="2"/>
        <v/>
      </c>
      <c r="BF21" s="6"/>
      <c r="BG21" s="6"/>
      <c r="BH21" s="6"/>
      <c r="BI21" s="6"/>
      <c r="BJ21" s="6"/>
      <c r="BK21" s="6"/>
      <c r="BL21" s="6"/>
      <c r="BM21" s="6"/>
      <c r="BN21" s="6"/>
      <c r="BO21" s="6"/>
      <c r="BP21" s="49" t="str">
        <f t="shared" si="3"/>
        <v/>
      </c>
      <c r="BQ21" s="50" t="str">
        <f t="shared" si="4"/>
        <v/>
      </c>
      <c r="BR21" s="50" t="str">
        <f t="shared" si="5"/>
        <v/>
      </c>
      <c r="BS21" s="50" t="str">
        <f t="shared" si="6"/>
        <v/>
      </c>
      <c r="BT21" s="50" t="str">
        <f t="shared" si="7"/>
        <v/>
      </c>
      <c r="BU21" s="50" t="str">
        <f t="shared" si="8"/>
        <v/>
      </c>
      <c r="BV21" s="53"/>
      <c r="BW21" s="53"/>
      <c r="BX21" s="54">
        <f t="shared" si="9"/>
        <v>0</v>
      </c>
      <c r="BY21" s="54">
        <f t="shared" si="10"/>
        <v>0</v>
      </c>
      <c r="BZ21" s="54">
        <f t="shared" si="11"/>
        <v>0</v>
      </c>
      <c r="CA21" s="54">
        <f t="shared" si="12"/>
        <v>0</v>
      </c>
      <c r="CB21" s="54">
        <f t="shared" si="13"/>
        <v>0</v>
      </c>
      <c r="CC21" s="54" t="str">
        <f t="shared" si="14"/>
        <v/>
      </c>
      <c r="CD21" s="71"/>
      <c r="CY21" s="16"/>
      <c r="CZ21" s="16"/>
    </row>
    <row r="22" spans="1:104" s="15" customFormat="1" ht="11.25" x14ac:dyDescent="0.15">
      <c r="A22" s="55" t="s">
        <v>67</v>
      </c>
      <c r="B22" s="29">
        <f t="shared" si="15"/>
        <v>36</v>
      </c>
      <c r="C22" s="34"/>
      <c r="D22" s="56"/>
      <c r="E22" s="37"/>
      <c r="F22" s="37">
        <v>1</v>
      </c>
      <c r="G22" s="37"/>
      <c r="H22" s="59">
        <v>1</v>
      </c>
      <c r="I22" s="59"/>
      <c r="J22" s="59"/>
      <c r="K22" s="59">
        <v>1</v>
      </c>
      <c r="L22" s="59">
        <v>3</v>
      </c>
      <c r="M22" s="59">
        <v>1</v>
      </c>
      <c r="N22" s="59"/>
      <c r="O22" s="59">
        <v>2</v>
      </c>
      <c r="P22" s="59">
        <v>7</v>
      </c>
      <c r="Q22" s="59">
        <v>7</v>
      </c>
      <c r="R22" s="59">
        <v>5</v>
      </c>
      <c r="S22" s="59">
        <v>8</v>
      </c>
      <c r="T22" s="34"/>
      <c r="U22" s="35">
        <v>36</v>
      </c>
      <c r="V22" s="34">
        <v>13</v>
      </c>
      <c r="W22" s="35">
        <v>23</v>
      </c>
      <c r="X22" s="36">
        <f t="shared" si="0"/>
        <v>0</v>
      </c>
      <c r="Y22" s="34"/>
      <c r="Z22" s="37"/>
      <c r="AA22" s="35"/>
      <c r="AB22" s="38">
        <f t="shared" si="1"/>
        <v>24</v>
      </c>
      <c r="AC22" s="34">
        <v>24</v>
      </c>
      <c r="AD22" s="37"/>
      <c r="AE22" s="35"/>
      <c r="AF22" s="34">
        <v>24</v>
      </c>
      <c r="AG22" s="39">
        <v>0</v>
      </c>
      <c r="AH22" s="34"/>
      <c r="AI22" s="35">
        <v>5</v>
      </c>
      <c r="AJ22" s="39">
        <v>54</v>
      </c>
      <c r="AK22" s="40"/>
      <c r="AL22" s="35"/>
      <c r="AM22" s="40"/>
      <c r="AN22" s="35">
        <v>13</v>
      </c>
      <c r="AO22" s="42"/>
      <c r="AP22" s="60"/>
      <c r="AQ22" s="61"/>
      <c r="AR22" s="60"/>
      <c r="AS22" s="61"/>
      <c r="AT22" s="60"/>
      <c r="AU22" s="61"/>
      <c r="AV22" s="62"/>
      <c r="AW22" s="63"/>
      <c r="AX22" s="64"/>
      <c r="AY22" s="48" t="str">
        <f t="shared" si="2"/>
        <v/>
      </c>
      <c r="BF22" s="6"/>
      <c r="BG22" s="6"/>
      <c r="BH22" s="6"/>
      <c r="BI22" s="6"/>
      <c r="BJ22" s="6"/>
      <c r="BK22" s="6"/>
      <c r="BL22" s="6"/>
      <c r="BM22" s="6"/>
      <c r="BN22" s="6"/>
      <c r="BO22" s="6"/>
      <c r="BP22" s="49" t="str">
        <f t="shared" si="3"/>
        <v/>
      </c>
      <c r="BQ22" s="50" t="str">
        <f t="shared" si="4"/>
        <v/>
      </c>
      <c r="BR22" s="50" t="str">
        <f t="shared" si="5"/>
        <v/>
      </c>
      <c r="BS22" s="50" t="str">
        <f t="shared" si="6"/>
        <v/>
      </c>
      <c r="BT22" s="50" t="str">
        <f t="shared" si="7"/>
        <v/>
      </c>
      <c r="BU22" s="50" t="str">
        <f t="shared" si="8"/>
        <v/>
      </c>
      <c r="BV22" s="72" t="str">
        <f t="shared" si="16"/>
        <v/>
      </c>
      <c r="BW22" s="53"/>
      <c r="BX22" s="54">
        <f t="shared" si="9"/>
        <v>0</v>
      </c>
      <c r="BY22" s="54">
        <f t="shared" si="10"/>
        <v>0</v>
      </c>
      <c r="BZ22" s="54">
        <f t="shared" si="11"/>
        <v>0</v>
      </c>
      <c r="CA22" s="54">
        <f t="shared" si="12"/>
        <v>0</v>
      </c>
      <c r="CB22" s="54">
        <f t="shared" si="13"/>
        <v>0</v>
      </c>
      <c r="CC22" s="54">
        <f t="shared" si="14"/>
        <v>0</v>
      </c>
      <c r="CD22" s="54">
        <f t="shared" si="17"/>
        <v>0</v>
      </c>
      <c r="CY22" s="16"/>
      <c r="CZ22" s="16"/>
    </row>
    <row r="23" spans="1:104" s="15" customFormat="1" ht="11.25" x14ac:dyDescent="0.15">
      <c r="A23" s="55" t="s">
        <v>68</v>
      </c>
      <c r="B23" s="29">
        <f t="shared" si="15"/>
        <v>0</v>
      </c>
      <c r="C23" s="34"/>
      <c r="D23" s="56"/>
      <c r="E23" s="37"/>
      <c r="F23" s="37"/>
      <c r="G23" s="37"/>
      <c r="H23" s="59"/>
      <c r="I23" s="59"/>
      <c r="J23" s="59"/>
      <c r="K23" s="59"/>
      <c r="L23" s="59"/>
      <c r="M23" s="59"/>
      <c r="N23" s="59"/>
      <c r="O23" s="59"/>
      <c r="P23" s="59"/>
      <c r="Q23" s="59"/>
      <c r="R23" s="59"/>
      <c r="S23" s="59"/>
      <c r="T23" s="34"/>
      <c r="U23" s="35"/>
      <c r="V23" s="34"/>
      <c r="W23" s="35"/>
      <c r="X23" s="36">
        <f t="shared" si="0"/>
        <v>0</v>
      </c>
      <c r="Y23" s="34"/>
      <c r="Z23" s="37"/>
      <c r="AA23" s="35"/>
      <c r="AB23" s="38">
        <f t="shared" si="1"/>
        <v>0</v>
      </c>
      <c r="AC23" s="34"/>
      <c r="AD23" s="37"/>
      <c r="AE23" s="35"/>
      <c r="AF23" s="69"/>
      <c r="AG23" s="73"/>
      <c r="AH23" s="34"/>
      <c r="AI23" s="35"/>
      <c r="AJ23" s="39"/>
      <c r="AK23" s="40"/>
      <c r="AL23" s="35"/>
      <c r="AM23" s="40"/>
      <c r="AN23" s="35"/>
      <c r="AO23" s="42"/>
      <c r="AP23" s="60"/>
      <c r="AQ23" s="61"/>
      <c r="AR23" s="60"/>
      <c r="AS23" s="61"/>
      <c r="AT23" s="60"/>
      <c r="AU23" s="61"/>
      <c r="AV23" s="62"/>
      <c r="AW23" s="63"/>
      <c r="AX23" s="64"/>
      <c r="AY23" s="48" t="str">
        <f t="shared" si="2"/>
        <v/>
      </c>
      <c r="BF23" s="6"/>
      <c r="BG23" s="6"/>
      <c r="BH23" s="6"/>
      <c r="BI23" s="6"/>
      <c r="BJ23" s="6"/>
      <c r="BK23" s="6"/>
      <c r="BL23" s="6"/>
      <c r="BM23" s="6"/>
      <c r="BN23" s="6"/>
      <c r="BO23" s="6"/>
      <c r="BP23" s="49" t="str">
        <f t="shared" si="3"/>
        <v/>
      </c>
      <c r="BQ23" s="50" t="str">
        <f t="shared" si="4"/>
        <v/>
      </c>
      <c r="BR23" s="50" t="str">
        <f t="shared" si="5"/>
        <v/>
      </c>
      <c r="BS23" s="50" t="str">
        <f t="shared" si="6"/>
        <v/>
      </c>
      <c r="BT23" s="50" t="str">
        <f t="shared" si="7"/>
        <v/>
      </c>
      <c r="BU23" s="50" t="str">
        <f t="shared" si="8"/>
        <v/>
      </c>
      <c r="BV23" s="53"/>
      <c r="BW23" s="53"/>
      <c r="BX23" s="54">
        <f t="shared" si="9"/>
        <v>0</v>
      </c>
      <c r="BY23" s="54">
        <f t="shared" si="10"/>
        <v>0</v>
      </c>
      <c r="BZ23" s="54">
        <f t="shared" si="11"/>
        <v>0</v>
      </c>
      <c r="CA23" s="54">
        <f t="shared" si="12"/>
        <v>0</v>
      </c>
      <c r="CB23" s="54">
        <f t="shared" si="13"/>
        <v>0</v>
      </c>
      <c r="CC23" s="54" t="str">
        <f t="shared" si="14"/>
        <v/>
      </c>
      <c r="CD23" s="71"/>
      <c r="CY23" s="16"/>
      <c r="CZ23" s="16"/>
    </row>
    <row r="24" spans="1:104" s="15" customFormat="1" ht="11.25" x14ac:dyDescent="0.15">
      <c r="A24" s="55" t="s">
        <v>69</v>
      </c>
      <c r="B24" s="29">
        <f t="shared" si="15"/>
        <v>0</v>
      </c>
      <c r="C24" s="34"/>
      <c r="D24" s="56"/>
      <c r="E24" s="37"/>
      <c r="F24" s="37"/>
      <c r="G24" s="37"/>
      <c r="H24" s="59"/>
      <c r="I24" s="59"/>
      <c r="J24" s="59"/>
      <c r="K24" s="59"/>
      <c r="L24" s="59"/>
      <c r="M24" s="59"/>
      <c r="N24" s="59"/>
      <c r="O24" s="59"/>
      <c r="P24" s="59"/>
      <c r="Q24" s="59"/>
      <c r="R24" s="59"/>
      <c r="S24" s="59"/>
      <c r="T24" s="34"/>
      <c r="U24" s="35"/>
      <c r="V24" s="34"/>
      <c r="W24" s="35"/>
      <c r="X24" s="36">
        <f t="shared" si="0"/>
        <v>0</v>
      </c>
      <c r="Y24" s="34"/>
      <c r="Z24" s="37"/>
      <c r="AA24" s="35"/>
      <c r="AB24" s="38">
        <f t="shared" si="1"/>
        <v>0</v>
      </c>
      <c r="AC24" s="34"/>
      <c r="AD24" s="37"/>
      <c r="AE24" s="35"/>
      <c r="AF24" s="34"/>
      <c r="AG24" s="39"/>
      <c r="AH24" s="34"/>
      <c r="AI24" s="35"/>
      <c r="AJ24" s="39"/>
      <c r="AK24" s="40"/>
      <c r="AL24" s="35"/>
      <c r="AM24" s="40"/>
      <c r="AN24" s="35"/>
      <c r="AO24" s="42"/>
      <c r="AP24" s="60"/>
      <c r="AQ24" s="61"/>
      <c r="AR24" s="60"/>
      <c r="AS24" s="61"/>
      <c r="AT24" s="60"/>
      <c r="AU24" s="61"/>
      <c r="AV24" s="62"/>
      <c r="AW24" s="63"/>
      <c r="AX24" s="64"/>
      <c r="AY24" s="48" t="str">
        <f t="shared" si="2"/>
        <v/>
      </c>
      <c r="BF24" s="6"/>
      <c r="BG24" s="6"/>
      <c r="BH24" s="6"/>
      <c r="BI24" s="6"/>
      <c r="BJ24" s="6"/>
      <c r="BK24" s="6"/>
      <c r="BL24" s="6"/>
      <c r="BM24" s="6"/>
      <c r="BN24" s="6"/>
      <c r="BO24" s="6"/>
      <c r="BP24" s="49" t="str">
        <f t="shared" si="3"/>
        <v/>
      </c>
      <c r="BQ24" s="50" t="str">
        <f t="shared" si="4"/>
        <v/>
      </c>
      <c r="BR24" s="50" t="str">
        <f t="shared" si="5"/>
        <v/>
      </c>
      <c r="BS24" s="50" t="str">
        <f t="shared" si="6"/>
        <v/>
      </c>
      <c r="BT24" s="50" t="str">
        <f t="shared" si="7"/>
        <v/>
      </c>
      <c r="BU24" s="50" t="str">
        <f t="shared" si="8"/>
        <v/>
      </c>
      <c r="BV24" s="72" t="str">
        <f t="shared" si="16"/>
        <v/>
      </c>
      <c r="BW24" s="53"/>
      <c r="BX24" s="54">
        <f t="shared" si="9"/>
        <v>0</v>
      </c>
      <c r="BY24" s="54">
        <f t="shared" si="10"/>
        <v>0</v>
      </c>
      <c r="BZ24" s="54">
        <f t="shared" si="11"/>
        <v>0</v>
      </c>
      <c r="CA24" s="54">
        <f t="shared" si="12"/>
        <v>0</v>
      </c>
      <c r="CB24" s="54">
        <f t="shared" si="13"/>
        <v>0</v>
      </c>
      <c r="CC24" s="54" t="str">
        <f t="shared" si="14"/>
        <v/>
      </c>
      <c r="CD24" s="54">
        <f t="shared" si="17"/>
        <v>0</v>
      </c>
      <c r="CY24" s="16"/>
      <c r="CZ24" s="16"/>
    </row>
    <row r="25" spans="1:104" s="15" customFormat="1" ht="11.25" x14ac:dyDescent="0.15">
      <c r="A25" s="55" t="s">
        <v>70</v>
      </c>
      <c r="B25" s="29">
        <f t="shared" si="15"/>
        <v>0</v>
      </c>
      <c r="C25" s="34"/>
      <c r="D25" s="56"/>
      <c r="E25" s="37"/>
      <c r="F25" s="37"/>
      <c r="G25" s="37"/>
      <c r="H25" s="59"/>
      <c r="I25" s="59"/>
      <c r="J25" s="59"/>
      <c r="K25" s="59"/>
      <c r="L25" s="59"/>
      <c r="M25" s="59"/>
      <c r="N25" s="59"/>
      <c r="O25" s="59"/>
      <c r="P25" s="59"/>
      <c r="Q25" s="59"/>
      <c r="R25" s="59"/>
      <c r="S25" s="59"/>
      <c r="T25" s="34"/>
      <c r="U25" s="35"/>
      <c r="V25" s="34"/>
      <c r="W25" s="35"/>
      <c r="X25" s="36">
        <f t="shared" si="0"/>
        <v>0</v>
      </c>
      <c r="Y25" s="34"/>
      <c r="Z25" s="37"/>
      <c r="AA25" s="35"/>
      <c r="AB25" s="38">
        <f t="shared" si="1"/>
        <v>0</v>
      </c>
      <c r="AC25" s="34"/>
      <c r="AD25" s="37"/>
      <c r="AE25" s="35"/>
      <c r="AF25" s="34"/>
      <c r="AG25" s="39"/>
      <c r="AH25" s="34"/>
      <c r="AI25" s="35"/>
      <c r="AJ25" s="39"/>
      <c r="AK25" s="40"/>
      <c r="AL25" s="35"/>
      <c r="AM25" s="40"/>
      <c r="AN25" s="35"/>
      <c r="AO25" s="42"/>
      <c r="AP25" s="60"/>
      <c r="AQ25" s="61"/>
      <c r="AR25" s="60"/>
      <c r="AS25" s="61"/>
      <c r="AT25" s="60"/>
      <c r="AU25" s="61"/>
      <c r="AV25" s="62"/>
      <c r="AW25" s="63"/>
      <c r="AX25" s="64"/>
      <c r="AY25" s="48" t="str">
        <f t="shared" si="2"/>
        <v/>
      </c>
      <c r="BF25" s="6"/>
      <c r="BG25" s="6"/>
      <c r="BH25" s="6"/>
      <c r="BI25" s="6"/>
      <c r="BJ25" s="6"/>
      <c r="BK25" s="6"/>
      <c r="BL25" s="6"/>
      <c r="BM25" s="6"/>
      <c r="BN25" s="6"/>
      <c r="BO25" s="6"/>
      <c r="BP25" s="49" t="str">
        <f t="shared" si="3"/>
        <v/>
      </c>
      <c r="BQ25" s="50" t="str">
        <f t="shared" si="4"/>
        <v/>
      </c>
      <c r="BR25" s="50" t="str">
        <f t="shared" si="5"/>
        <v/>
      </c>
      <c r="BS25" s="50" t="str">
        <f t="shared" si="6"/>
        <v/>
      </c>
      <c r="BT25" s="50" t="str">
        <f t="shared" si="7"/>
        <v/>
      </c>
      <c r="BU25" s="50" t="str">
        <f t="shared" si="8"/>
        <v/>
      </c>
      <c r="BV25" s="72" t="str">
        <f t="shared" si="16"/>
        <v/>
      </c>
      <c r="BW25" s="53"/>
      <c r="BX25" s="54">
        <f t="shared" si="9"/>
        <v>0</v>
      </c>
      <c r="BY25" s="54">
        <f t="shared" si="10"/>
        <v>0</v>
      </c>
      <c r="BZ25" s="54">
        <f t="shared" si="11"/>
        <v>0</v>
      </c>
      <c r="CA25" s="54">
        <f t="shared" si="12"/>
        <v>0</v>
      </c>
      <c r="CB25" s="54">
        <f t="shared" si="13"/>
        <v>0</v>
      </c>
      <c r="CC25" s="54" t="str">
        <f t="shared" si="14"/>
        <v/>
      </c>
      <c r="CD25" s="54">
        <f t="shared" si="17"/>
        <v>0</v>
      </c>
      <c r="CY25" s="16"/>
      <c r="CZ25" s="16"/>
    </row>
    <row r="26" spans="1:104" s="15" customFormat="1" ht="21" x14ac:dyDescent="0.15">
      <c r="A26" s="74" t="s">
        <v>71</v>
      </c>
      <c r="B26" s="29">
        <f t="shared" si="15"/>
        <v>37</v>
      </c>
      <c r="C26" s="34"/>
      <c r="D26" s="56"/>
      <c r="E26" s="37"/>
      <c r="F26" s="37">
        <v>7</v>
      </c>
      <c r="G26" s="37">
        <v>5</v>
      </c>
      <c r="H26" s="59">
        <v>9</v>
      </c>
      <c r="I26" s="59">
        <v>3</v>
      </c>
      <c r="J26" s="59">
        <v>7</v>
      </c>
      <c r="K26" s="59">
        <v>2</v>
      </c>
      <c r="L26" s="59">
        <v>2</v>
      </c>
      <c r="M26" s="59">
        <v>1</v>
      </c>
      <c r="N26" s="59"/>
      <c r="O26" s="59">
        <v>1</v>
      </c>
      <c r="P26" s="59"/>
      <c r="Q26" s="59"/>
      <c r="R26" s="59"/>
      <c r="S26" s="59"/>
      <c r="T26" s="34"/>
      <c r="U26" s="35">
        <v>37</v>
      </c>
      <c r="V26" s="34"/>
      <c r="W26" s="35">
        <v>37</v>
      </c>
      <c r="X26" s="36">
        <f t="shared" si="0"/>
        <v>0</v>
      </c>
      <c r="Y26" s="34"/>
      <c r="Z26" s="37"/>
      <c r="AA26" s="35"/>
      <c r="AB26" s="38">
        <f t="shared" si="1"/>
        <v>15</v>
      </c>
      <c r="AC26" s="34">
        <v>15</v>
      </c>
      <c r="AD26" s="37"/>
      <c r="AE26" s="35"/>
      <c r="AF26" s="34">
        <v>8</v>
      </c>
      <c r="AG26" s="39">
        <v>0</v>
      </c>
      <c r="AH26" s="34"/>
      <c r="AI26" s="35">
        <v>4</v>
      </c>
      <c r="AJ26" s="39"/>
      <c r="AK26" s="40"/>
      <c r="AL26" s="35">
        <v>4</v>
      </c>
      <c r="AM26" s="40"/>
      <c r="AN26" s="35">
        <v>6</v>
      </c>
      <c r="AO26" s="42"/>
      <c r="AP26" s="60"/>
      <c r="AQ26" s="61"/>
      <c r="AR26" s="60"/>
      <c r="AS26" s="61"/>
      <c r="AT26" s="60"/>
      <c r="AU26" s="61"/>
      <c r="AV26" s="62"/>
      <c r="AW26" s="63"/>
      <c r="AX26" s="64"/>
      <c r="AY26" s="48" t="str">
        <f t="shared" si="2"/>
        <v/>
      </c>
      <c r="BF26" s="6"/>
      <c r="BG26" s="6"/>
      <c r="BH26" s="6"/>
      <c r="BI26" s="6"/>
      <c r="BJ26" s="6"/>
      <c r="BK26" s="6"/>
      <c r="BL26" s="6"/>
      <c r="BM26" s="6"/>
      <c r="BN26" s="6"/>
      <c r="BO26" s="6"/>
      <c r="BP26" s="49" t="str">
        <f t="shared" si="3"/>
        <v/>
      </c>
      <c r="BQ26" s="50" t="str">
        <f t="shared" si="4"/>
        <v/>
      </c>
      <c r="BR26" s="50" t="str">
        <f t="shared" si="5"/>
        <v/>
      </c>
      <c r="BS26" s="50" t="str">
        <f t="shared" si="6"/>
        <v/>
      </c>
      <c r="BT26" s="50" t="str">
        <f t="shared" si="7"/>
        <v/>
      </c>
      <c r="BU26" s="50" t="str">
        <f t="shared" si="8"/>
        <v/>
      </c>
      <c r="BV26" s="72" t="str">
        <f t="shared" si="16"/>
        <v/>
      </c>
      <c r="BW26" s="53"/>
      <c r="BX26" s="54">
        <f t="shared" si="9"/>
        <v>0</v>
      </c>
      <c r="BY26" s="54">
        <f t="shared" si="10"/>
        <v>0</v>
      </c>
      <c r="BZ26" s="54">
        <f t="shared" si="11"/>
        <v>0</v>
      </c>
      <c r="CA26" s="54">
        <f t="shared" si="12"/>
        <v>0</v>
      </c>
      <c r="CB26" s="54">
        <f t="shared" si="13"/>
        <v>0</v>
      </c>
      <c r="CC26" s="54">
        <f t="shared" si="14"/>
        <v>0</v>
      </c>
      <c r="CD26" s="54">
        <f t="shared" si="17"/>
        <v>0</v>
      </c>
      <c r="CY26" s="16"/>
      <c r="CZ26" s="16"/>
    </row>
    <row r="27" spans="1:104" s="15" customFormat="1" ht="11.25" x14ac:dyDescent="0.15">
      <c r="A27" s="55" t="s">
        <v>72</v>
      </c>
      <c r="B27" s="29">
        <f t="shared" si="15"/>
        <v>0</v>
      </c>
      <c r="C27" s="34"/>
      <c r="D27" s="56"/>
      <c r="E27" s="37"/>
      <c r="F27" s="37"/>
      <c r="G27" s="37"/>
      <c r="H27" s="59"/>
      <c r="I27" s="59"/>
      <c r="J27" s="59"/>
      <c r="K27" s="59"/>
      <c r="L27" s="59"/>
      <c r="M27" s="59"/>
      <c r="N27" s="59"/>
      <c r="O27" s="59"/>
      <c r="P27" s="59"/>
      <c r="Q27" s="59"/>
      <c r="R27" s="59"/>
      <c r="S27" s="59"/>
      <c r="T27" s="34"/>
      <c r="U27" s="35"/>
      <c r="V27" s="34"/>
      <c r="W27" s="35"/>
      <c r="X27" s="36">
        <f t="shared" si="0"/>
        <v>0</v>
      </c>
      <c r="Y27" s="34"/>
      <c r="Z27" s="37"/>
      <c r="AA27" s="35"/>
      <c r="AB27" s="38">
        <f t="shared" si="1"/>
        <v>0</v>
      </c>
      <c r="AC27" s="34"/>
      <c r="AD27" s="37"/>
      <c r="AE27" s="35"/>
      <c r="AF27" s="34"/>
      <c r="AG27" s="39"/>
      <c r="AH27" s="34"/>
      <c r="AI27" s="35"/>
      <c r="AJ27" s="39"/>
      <c r="AK27" s="40"/>
      <c r="AL27" s="35"/>
      <c r="AM27" s="40"/>
      <c r="AN27" s="35"/>
      <c r="AO27" s="42"/>
      <c r="AP27" s="60"/>
      <c r="AQ27" s="61"/>
      <c r="AR27" s="60"/>
      <c r="AS27" s="61"/>
      <c r="AT27" s="60"/>
      <c r="AU27" s="61"/>
      <c r="AV27" s="62"/>
      <c r="AW27" s="63"/>
      <c r="AX27" s="64"/>
      <c r="AY27" s="48" t="str">
        <f t="shared" si="2"/>
        <v/>
      </c>
      <c r="BB27" s="75"/>
      <c r="BF27" s="6"/>
      <c r="BG27" s="6"/>
      <c r="BH27" s="6"/>
      <c r="BI27" s="6"/>
      <c r="BJ27" s="6"/>
      <c r="BK27" s="6"/>
      <c r="BL27" s="6"/>
      <c r="BM27" s="6"/>
      <c r="BN27" s="6"/>
      <c r="BO27" s="6"/>
      <c r="BP27" s="49" t="str">
        <f t="shared" si="3"/>
        <v/>
      </c>
      <c r="BQ27" s="50" t="str">
        <f t="shared" si="4"/>
        <v/>
      </c>
      <c r="BR27" s="50" t="str">
        <f t="shared" si="5"/>
        <v/>
      </c>
      <c r="BS27" s="50" t="str">
        <f t="shared" si="6"/>
        <v/>
      </c>
      <c r="BT27" s="50" t="str">
        <f t="shared" si="7"/>
        <v/>
      </c>
      <c r="BU27" s="50" t="str">
        <f t="shared" si="8"/>
        <v/>
      </c>
      <c r="BV27" s="72" t="str">
        <f t="shared" si="16"/>
        <v/>
      </c>
      <c r="BW27" s="53"/>
      <c r="BX27" s="54">
        <f t="shared" si="9"/>
        <v>0</v>
      </c>
      <c r="BY27" s="54">
        <f t="shared" si="10"/>
        <v>0</v>
      </c>
      <c r="BZ27" s="54">
        <f t="shared" si="11"/>
        <v>0</v>
      </c>
      <c r="CA27" s="54">
        <f t="shared" si="12"/>
        <v>0</v>
      </c>
      <c r="CB27" s="54">
        <f t="shared" si="13"/>
        <v>0</v>
      </c>
      <c r="CC27" s="54" t="str">
        <f t="shared" si="14"/>
        <v/>
      </c>
      <c r="CD27" s="54">
        <f t="shared" si="17"/>
        <v>0</v>
      </c>
      <c r="CY27" s="16"/>
      <c r="CZ27" s="16"/>
    </row>
    <row r="28" spans="1:104" s="15" customFormat="1" ht="11.25" x14ac:dyDescent="0.15">
      <c r="A28" s="55" t="s">
        <v>73</v>
      </c>
      <c r="B28" s="29">
        <f>SUM(O28:S28)</f>
        <v>0</v>
      </c>
      <c r="C28" s="69"/>
      <c r="D28" s="65"/>
      <c r="E28" s="66"/>
      <c r="F28" s="66"/>
      <c r="G28" s="66"/>
      <c r="H28" s="67"/>
      <c r="I28" s="67"/>
      <c r="J28" s="67"/>
      <c r="K28" s="67"/>
      <c r="L28" s="67"/>
      <c r="M28" s="67"/>
      <c r="N28" s="67"/>
      <c r="O28" s="59"/>
      <c r="P28" s="59"/>
      <c r="Q28" s="59"/>
      <c r="R28" s="59"/>
      <c r="S28" s="59"/>
      <c r="T28" s="69"/>
      <c r="U28" s="35"/>
      <c r="V28" s="34"/>
      <c r="W28" s="35"/>
      <c r="X28" s="76"/>
      <c r="Y28" s="69"/>
      <c r="Z28" s="66"/>
      <c r="AA28" s="68"/>
      <c r="AB28" s="38">
        <f t="shared" si="1"/>
        <v>0</v>
      </c>
      <c r="AC28" s="34"/>
      <c r="AD28" s="37"/>
      <c r="AE28" s="35"/>
      <c r="AF28" s="34"/>
      <c r="AG28" s="39"/>
      <c r="AH28" s="69"/>
      <c r="AI28" s="35"/>
      <c r="AJ28" s="39"/>
      <c r="AK28" s="76"/>
      <c r="AL28" s="35"/>
      <c r="AM28" s="76"/>
      <c r="AN28" s="35"/>
      <c r="AO28" s="42"/>
      <c r="AP28" s="60"/>
      <c r="AQ28" s="61"/>
      <c r="AR28" s="60"/>
      <c r="AS28" s="61"/>
      <c r="AT28" s="60"/>
      <c r="AU28" s="61"/>
      <c r="AV28" s="62"/>
      <c r="AW28" s="77"/>
      <c r="AX28" s="64"/>
      <c r="AY28" s="48" t="str">
        <f t="shared" si="2"/>
        <v/>
      </c>
      <c r="BF28" s="6"/>
      <c r="BG28" s="6"/>
      <c r="BH28" s="6"/>
      <c r="BI28" s="6"/>
      <c r="BJ28" s="6"/>
      <c r="BK28" s="6"/>
      <c r="BL28" s="6"/>
      <c r="BM28" s="6"/>
      <c r="BN28" s="6"/>
      <c r="BO28" s="6"/>
      <c r="BP28" s="49" t="str">
        <f t="shared" si="3"/>
        <v/>
      </c>
      <c r="BQ28" s="50" t="str">
        <f t="shared" si="4"/>
        <v/>
      </c>
      <c r="BR28" s="50" t="str">
        <f t="shared" si="5"/>
        <v/>
      </c>
      <c r="BS28" s="50" t="str">
        <f t="shared" si="6"/>
        <v/>
      </c>
      <c r="BT28" s="50" t="str">
        <f t="shared" si="7"/>
        <v/>
      </c>
      <c r="BU28" s="50" t="str">
        <f t="shared" si="8"/>
        <v/>
      </c>
      <c r="BV28" s="72" t="str">
        <f t="shared" si="16"/>
        <v/>
      </c>
      <c r="BW28" s="53"/>
      <c r="BX28" s="54">
        <f t="shared" si="9"/>
        <v>0</v>
      </c>
      <c r="BY28" s="54">
        <f t="shared" si="10"/>
        <v>0</v>
      </c>
      <c r="BZ28" s="54">
        <f t="shared" si="11"/>
        <v>0</v>
      </c>
      <c r="CA28" s="54">
        <f t="shared" si="12"/>
        <v>0</v>
      </c>
      <c r="CB28" s="54">
        <f t="shared" si="13"/>
        <v>0</v>
      </c>
      <c r="CC28" s="54" t="str">
        <f t="shared" si="14"/>
        <v/>
      </c>
      <c r="CD28" s="54">
        <f t="shared" si="17"/>
        <v>0</v>
      </c>
      <c r="CY28" s="16"/>
      <c r="CZ28" s="16"/>
    </row>
    <row r="29" spans="1:104" s="15" customFormat="1" ht="11.25" x14ac:dyDescent="0.15">
      <c r="A29" s="55" t="s">
        <v>74</v>
      </c>
      <c r="B29" s="29">
        <f t="shared" si="15"/>
        <v>0</v>
      </c>
      <c r="C29" s="34"/>
      <c r="D29" s="56"/>
      <c r="E29" s="37"/>
      <c r="F29" s="37"/>
      <c r="G29" s="37"/>
      <c r="H29" s="59"/>
      <c r="I29" s="59"/>
      <c r="J29" s="59"/>
      <c r="K29" s="59"/>
      <c r="L29" s="59"/>
      <c r="M29" s="59"/>
      <c r="N29" s="59"/>
      <c r="O29" s="59"/>
      <c r="P29" s="59"/>
      <c r="Q29" s="59"/>
      <c r="R29" s="59"/>
      <c r="S29" s="59"/>
      <c r="T29" s="34"/>
      <c r="U29" s="35"/>
      <c r="V29" s="34"/>
      <c r="W29" s="35"/>
      <c r="X29" s="36">
        <f t="shared" si="0"/>
        <v>0</v>
      </c>
      <c r="Y29" s="34"/>
      <c r="Z29" s="37"/>
      <c r="AA29" s="35"/>
      <c r="AB29" s="38">
        <f t="shared" si="1"/>
        <v>0</v>
      </c>
      <c r="AC29" s="34"/>
      <c r="AD29" s="37"/>
      <c r="AE29" s="35"/>
      <c r="AF29" s="34"/>
      <c r="AG29" s="39"/>
      <c r="AH29" s="34"/>
      <c r="AI29" s="35"/>
      <c r="AJ29" s="39"/>
      <c r="AK29" s="40"/>
      <c r="AL29" s="35"/>
      <c r="AM29" s="40"/>
      <c r="AN29" s="35"/>
      <c r="AO29" s="42"/>
      <c r="AP29" s="60"/>
      <c r="AQ29" s="61"/>
      <c r="AR29" s="60"/>
      <c r="AS29" s="61"/>
      <c r="AT29" s="60"/>
      <c r="AU29" s="61"/>
      <c r="AV29" s="62"/>
      <c r="AW29" s="63"/>
      <c r="AX29" s="64"/>
      <c r="AY29" s="48" t="str">
        <f t="shared" si="2"/>
        <v/>
      </c>
      <c r="BF29" s="6"/>
      <c r="BG29" s="6"/>
      <c r="BH29" s="6"/>
      <c r="BI29" s="6"/>
      <c r="BJ29" s="6"/>
      <c r="BK29" s="6"/>
      <c r="BL29" s="6"/>
      <c r="BM29" s="6"/>
      <c r="BN29" s="6"/>
      <c r="BO29" s="6"/>
      <c r="BP29" s="49" t="str">
        <f t="shared" si="3"/>
        <v/>
      </c>
      <c r="BQ29" s="50" t="str">
        <f t="shared" si="4"/>
        <v/>
      </c>
      <c r="BR29" s="50" t="str">
        <f t="shared" si="5"/>
        <v/>
      </c>
      <c r="BS29" s="50" t="str">
        <f t="shared" si="6"/>
        <v/>
      </c>
      <c r="BT29" s="50" t="str">
        <f t="shared" si="7"/>
        <v/>
      </c>
      <c r="BU29" s="50" t="str">
        <f t="shared" si="8"/>
        <v/>
      </c>
      <c r="BV29" s="72" t="str">
        <f t="shared" si="16"/>
        <v/>
      </c>
      <c r="BW29" s="53"/>
      <c r="BX29" s="54">
        <f t="shared" si="9"/>
        <v>0</v>
      </c>
      <c r="BY29" s="54">
        <f t="shared" si="10"/>
        <v>0</v>
      </c>
      <c r="BZ29" s="54">
        <f t="shared" si="11"/>
        <v>0</v>
      </c>
      <c r="CA29" s="54">
        <f t="shared" si="12"/>
        <v>0</v>
      </c>
      <c r="CB29" s="54">
        <f t="shared" si="13"/>
        <v>0</v>
      </c>
      <c r="CC29" s="54" t="str">
        <f t="shared" si="14"/>
        <v/>
      </c>
      <c r="CD29" s="54">
        <f t="shared" si="17"/>
        <v>0</v>
      </c>
      <c r="CY29" s="16"/>
      <c r="CZ29" s="16"/>
    </row>
    <row r="30" spans="1:104" s="15" customFormat="1" ht="11.25" x14ac:dyDescent="0.15">
      <c r="A30" s="55" t="s">
        <v>75</v>
      </c>
      <c r="B30" s="29">
        <f t="shared" si="15"/>
        <v>288</v>
      </c>
      <c r="C30" s="34">
        <v>47</v>
      </c>
      <c r="D30" s="56">
        <v>64</v>
      </c>
      <c r="E30" s="37">
        <v>59</v>
      </c>
      <c r="F30" s="37">
        <v>12</v>
      </c>
      <c r="G30" s="37">
        <v>3</v>
      </c>
      <c r="H30" s="59">
        <v>2</v>
      </c>
      <c r="I30" s="59">
        <v>12</v>
      </c>
      <c r="J30" s="59">
        <v>1</v>
      </c>
      <c r="K30" s="59">
        <v>11</v>
      </c>
      <c r="L30" s="59">
        <v>9</v>
      </c>
      <c r="M30" s="59">
        <v>10</v>
      </c>
      <c r="N30" s="59">
        <v>6</v>
      </c>
      <c r="O30" s="59">
        <v>10</v>
      </c>
      <c r="P30" s="59">
        <v>13</v>
      </c>
      <c r="Q30" s="59">
        <v>8</v>
      </c>
      <c r="R30" s="59">
        <v>6</v>
      </c>
      <c r="S30" s="59">
        <v>15</v>
      </c>
      <c r="T30" s="34">
        <v>170</v>
      </c>
      <c r="U30" s="35">
        <v>118</v>
      </c>
      <c r="V30" s="34">
        <v>162</v>
      </c>
      <c r="W30" s="35">
        <v>126</v>
      </c>
      <c r="X30" s="36">
        <f t="shared" si="0"/>
        <v>68</v>
      </c>
      <c r="Y30" s="34">
        <v>68</v>
      </c>
      <c r="Z30" s="37"/>
      <c r="AA30" s="35"/>
      <c r="AB30" s="38">
        <f t="shared" si="1"/>
        <v>74</v>
      </c>
      <c r="AC30" s="34">
        <v>74</v>
      </c>
      <c r="AD30" s="37"/>
      <c r="AE30" s="35"/>
      <c r="AF30" s="34">
        <v>84</v>
      </c>
      <c r="AG30" s="39">
        <v>0</v>
      </c>
      <c r="AH30" s="34">
        <v>27</v>
      </c>
      <c r="AI30" s="35">
        <v>27</v>
      </c>
      <c r="AJ30" s="39">
        <v>52</v>
      </c>
      <c r="AK30" s="40">
        <v>13</v>
      </c>
      <c r="AL30" s="35">
        <v>15</v>
      </c>
      <c r="AM30" s="40">
        <v>2</v>
      </c>
      <c r="AN30" s="35">
        <v>8</v>
      </c>
      <c r="AO30" s="42"/>
      <c r="AP30" s="60">
        <v>44</v>
      </c>
      <c r="AQ30" s="61"/>
      <c r="AR30" s="60"/>
      <c r="AS30" s="61"/>
      <c r="AT30" s="60"/>
      <c r="AU30" s="61"/>
      <c r="AV30" s="62"/>
      <c r="AW30" s="63"/>
      <c r="AX30" s="64"/>
      <c r="AY30" s="48" t="str">
        <f t="shared" si="2"/>
        <v/>
      </c>
      <c r="BF30" s="6"/>
      <c r="BG30" s="6"/>
      <c r="BH30" s="6"/>
      <c r="BI30" s="6"/>
      <c r="BJ30" s="6"/>
      <c r="BK30" s="6"/>
      <c r="BL30" s="6"/>
      <c r="BM30" s="6"/>
      <c r="BN30" s="6"/>
      <c r="BO30" s="6"/>
      <c r="BP30" s="49" t="str">
        <f t="shared" si="3"/>
        <v/>
      </c>
      <c r="BQ30" s="50" t="str">
        <f t="shared" si="4"/>
        <v/>
      </c>
      <c r="BR30" s="50" t="str">
        <f t="shared" si="5"/>
        <v/>
      </c>
      <c r="BS30" s="50" t="str">
        <f t="shared" si="6"/>
        <v/>
      </c>
      <c r="BT30" s="50" t="str">
        <f t="shared" si="7"/>
        <v/>
      </c>
      <c r="BU30" s="50" t="str">
        <f t="shared" si="8"/>
        <v/>
      </c>
      <c r="BV30" s="72" t="str">
        <f t="shared" si="16"/>
        <v/>
      </c>
      <c r="BW30" s="53"/>
      <c r="BX30" s="54">
        <f t="shared" si="9"/>
        <v>0</v>
      </c>
      <c r="BY30" s="54">
        <f t="shared" si="10"/>
        <v>0</v>
      </c>
      <c r="BZ30" s="54">
        <f t="shared" si="11"/>
        <v>0</v>
      </c>
      <c r="CA30" s="54">
        <f t="shared" si="12"/>
        <v>0</v>
      </c>
      <c r="CB30" s="54">
        <f t="shared" si="13"/>
        <v>0</v>
      </c>
      <c r="CC30" s="54">
        <f t="shared" si="14"/>
        <v>0</v>
      </c>
      <c r="CD30" s="54">
        <f t="shared" si="17"/>
        <v>0</v>
      </c>
      <c r="CY30" s="16"/>
      <c r="CZ30" s="16"/>
    </row>
    <row r="31" spans="1:104" s="15" customFormat="1" ht="11.25" x14ac:dyDescent="0.15">
      <c r="A31" s="55" t="s">
        <v>76</v>
      </c>
      <c r="B31" s="29">
        <f t="shared" si="15"/>
        <v>0</v>
      </c>
      <c r="C31" s="34"/>
      <c r="D31" s="56"/>
      <c r="E31" s="37"/>
      <c r="F31" s="37"/>
      <c r="G31" s="37"/>
      <c r="H31" s="59"/>
      <c r="I31" s="59"/>
      <c r="J31" s="59"/>
      <c r="K31" s="59"/>
      <c r="L31" s="59"/>
      <c r="M31" s="59"/>
      <c r="N31" s="59"/>
      <c r="O31" s="59"/>
      <c r="P31" s="59"/>
      <c r="Q31" s="59"/>
      <c r="R31" s="59"/>
      <c r="S31" s="59"/>
      <c r="T31" s="34"/>
      <c r="U31" s="35"/>
      <c r="V31" s="34"/>
      <c r="W31" s="35"/>
      <c r="X31" s="36">
        <f t="shared" si="0"/>
        <v>0</v>
      </c>
      <c r="Y31" s="34"/>
      <c r="Z31" s="37"/>
      <c r="AA31" s="35"/>
      <c r="AB31" s="38">
        <f t="shared" si="1"/>
        <v>0</v>
      </c>
      <c r="AC31" s="34"/>
      <c r="AD31" s="37"/>
      <c r="AE31" s="35"/>
      <c r="AF31" s="34"/>
      <c r="AG31" s="39"/>
      <c r="AH31" s="34"/>
      <c r="AI31" s="35"/>
      <c r="AJ31" s="39"/>
      <c r="AK31" s="40"/>
      <c r="AL31" s="35"/>
      <c r="AM31" s="40"/>
      <c r="AN31" s="35"/>
      <c r="AO31" s="42"/>
      <c r="AP31" s="60"/>
      <c r="AQ31" s="61"/>
      <c r="AR31" s="60"/>
      <c r="AS31" s="61"/>
      <c r="AT31" s="60"/>
      <c r="AU31" s="61"/>
      <c r="AV31" s="62"/>
      <c r="AW31" s="63"/>
      <c r="AX31" s="64"/>
      <c r="AY31" s="48" t="str">
        <f t="shared" si="2"/>
        <v/>
      </c>
      <c r="BF31" s="6"/>
      <c r="BG31" s="6"/>
      <c r="BH31" s="6"/>
      <c r="BI31" s="6"/>
      <c r="BJ31" s="6"/>
      <c r="BK31" s="6"/>
      <c r="BL31" s="6"/>
      <c r="BM31" s="6"/>
      <c r="BN31" s="6"/>
      <c r="BO31" s="6"/>
      <c r="BP31" s="49" t="str">
        <f t="shared" si="3"/>
        <v/>
      </c>
      <c r="BQ31" s="50" t="str">
        <f t="shared" si="4"/>
        <v/>
      </c>
      <c r="BR31" s="50" t="str">
        <f t="shared" si="5"/>
        <v/>
      </c>
      <c r="BS31" s="50" t="str">
        <f t="shared" si="6"/>
        <v/>
      </c>
      <c r="BT31" s="50" t="str">
        <f t="shared" si="7"/>
        <v/>
      </c>
      <c r="BU31" s="50" t="str">
        <f t="shared" si="8"/>
        <v/>
      </c>
      <c r="BV31" s="72" t="str">
        <f t="shared" si="16"/>
        <v/>
      </c>
      <c r="BW31" s="53"/>
      <c r="BX31" s="54">
        <f t="shared" si="9"/>
        <v>0</v>
      </c>
      <c r="BY31" s="54">
        <f t="shared" si="10"/>
        <v>0</v>
      </c>
      <c r="BZ31" s="54">
        <f t="shared" si="11"/>
        <v>0</v>
      </c>
      <c r="CA31" s="54">
        <f t="shared" si="12"/>
        <v>0</v>
      </c>
      <c r="CB31" s="54">
        <f t="shared" si="13"/>
        <v>0</v>
      </c>
      <c r="CC31" s="54" t="str">
        <f t="shared" si="14"/>
        <v/>
      </c>
      <c r="CD31" s="54">
        <f t="shared" si="17"/>
        <v>0</v>
      </c>
      <c r="CY31" s="16"/>
      <c r="CZ31" s="16"/>
    </row>
    <row r="32" spans="1:104" s="15" customFormat="1" ht="11.25" x14ac:dyDescent="0.15">
      <c r="A32" s="55" t="s">
        <v>77</v>
      </c>
      <c r="B32" s="29">
        <f t="shared" si="15"/>
        <v>319</v>
      </c>
      <c r="C32" s="34"/>
      <c r="D32" s="56">
        <v>5</v>
      </c>
      <c r="E32" s="37">
        <v>6</v>
      </c>
      <c r="F32" s="37">
        <v>25</v>
      </c>
      <c r="G32" s="37">
        <v>19</v>
      </c>
      <c r="H32" s="59">
        <v>19</v>
      </c>
      <c r="I32" s="59">
        <v>25</v>
      </c>
      <c r="J32" s="59">
        <v>25</v>
      </c>
      <c r="K32" s="59">
        <v>42</v>
      </c>
      <c r="L32" s="59">
        <v>36</v>
      </c>
      <c r="M32" s="59">
        <v>33</v>
      </c>
      <c r="N32" s="59">
        <v>31</v>
      </c>
      <c r="O32" s="59">
        <v>29</v>
      </c>
      <c r="P32" s="59">
        <v>11</v>
      </c>
      <c r="Q32" s="59">
        <v>7</v>
      </c>
      <c r="R32" s="59">
        <v>4</v>
      </c>
      <c r="S32" s="59">
        <v>2</v>
      </c>
      <c r="T32" s="34">
        <v>11</v>
      </c>
      <c r="U32" s="35">
        <v>308</v>
      </c>
      <c r="V32" s="34">
        <v>130</v>
      </c>
      <c r="W32" s="35">
        <v>189</v>
      </c>
      <c r="X32" s="36">
        <f t="shared" si="0"/>
        <v>15</v>
      </c>
      <c r="Y32" s="34">
        <v>15</v>
      </c>
      <c r="Z32" s="37"/>
      <c r="AA32" s="35"/>
      <c r="AB32" s="38">
        <f t="shared" si="1"/>
        <v>81</v>
      </c>
      <c r="AC32" s="34">
        <v>81</v>
      </c>
      <c r="AD32" s="37"/>
      <c r="AE32" s="35"/>
      <c r="AF32" s="34">
        <v>24</v>
      </c>
      <c r="AG32" s="39">
        <v>22</v>
      </c>
      <c r="AH32" s="34">
        <v>7</v>
      </c>
      <c r="AI32" s="35">
        <v>79</v>
      </c>
      <c r="AJ32" s="39">
        <v>419</v>
      </c>
      <c r="AK32" s="40"/>
      <c r="AL32" s="35"/>
      <c r="AM32" s="40"/>
      <c r="AN32" s="35">
        <v>5</v>
      </c>
      <c r="AO32" s="42"/>
      <c r="AP32" s="60">
        <v>20</v>
      </c>
      <c r="AQ32" s="61"/>
      <c r="AR32" s="60"/>
      <c r="AS32" s="61"/>
      <c r="AT32" s="60"/>
      <c r="AU32" s="61"/>
      <c r="AV32" s="62"/>
      <c r="AW32" s="63"/>
      <c r="AX32" s="64"/>
      <c r="AY32" s="48" t="str">
        <f t="shared" si="2"/>
        <v/>
      </c>
      <c r="BF32" s="6"/>
      <c r="BG32" s="6"/>
      <c r="BH32" s="6"/>
      <c r="BI32" s="6"/>
      <c r="BJ32" s="6"/>
      <c r="BK32" s="6"/>
      <c r="BL32" s="6"/>
      <c r="BM32" s="6"/>
      <c r="BN32" s="6"/>
      <c r="BO32" s="6"/>
      <c r="BP32" s="49" t="str">
        <f t="shared" si="3"/>
        <v/>
      </c>
      <c r="BQ32" s="50" t="str">
        <f t="shared" si="4"/>
        <v/>
      </c>
      <c r="BR32" s="50" t="str">
        <f t="shared" si="5"/>
        <v/>
      </c>
      <c r="BS32" s="50" t="str">
        <f t="shared" si="6"/>
        <v/>
      </c>
      <c r="BT32" s="50" t="str">
        <f t="shared" si="7"/>
        <v/>
      </c>
      <c r="BU32" s="50" t="str">
        <f t="shared" si="8"/>
        <v/>
      </c>
      <c r="BV32" s="72" t="str">
        <f t="shared" si="16"/>
        <v/>
      </c>
      <c r="BW32" s="53"/>
      <c r="BX32" s="54">
        <f t="shared" si="9"/>
        <v>0</v>
      </c>
      <c r="BY32" s="54">
        <f t="shared" si="10"/>
        <v>0</v>
      </c>
      <c r="BZ32" s="54">
        <f t="shared" si="11"/>
        <v>0</v>
      </c>
      <c r="CA32" s="54">
        <f t="shared" si="12"/>
        <v>0</v>
      </c>
      <c r="CB32" s="54">
        <f t="shared" si="13"/>
        <v>0</v>
      </c>
      <c r="CC32" s="54">
        <f t="shared" si="14"/>
        <v>0</v>
      </c>
      <c r="CD32" s="54">
        <f t="shared" si="17"/>
        <v>0</v>
      </c>
      <c r="CY32" s="16"/>
      <c r="CZ32" s="16"/>
    </row>
    <row r="33" spans="1:104" s="15" customFormat="1" ht="11.25" x14ac:dyDescent="0.15">
      <c r="A33" s="55" t="s">
        <v>78</v>
      </c>
      <c r="B33" s="29">
        <f t="shared" si="15"/>
        <v>0</v>
      </c>
      <c r="C33" s="34"/>
      <c r="D33" s="56"/>
      <c r="E33" s="37"/>
      <c r="F33" s="37"/>
      <c r="G33" s="37"/>
      <c r="H33" s="59"/>
      <c r="I33" s="59"/>
      <c r="J33" s="59"/>
      <c r="K33" s="59"/>
      <c r="L33" s="59"/>
      <c r="M33" s="59"/>
      <c r="N33" s="59"/>
      <c r="O33" s="59"/>
      <c r="P33" s="59"/>
      <c r="Q33" s="59"/>
      <c r="R33" s="59"/>
      <c r="S33" s="59"/>
      <c r="T33" s="34"/>
      <c r="U33" s="78"/>
      <c r="V33" s="34"/>
      <c r="W33" s="35"/>
      <c r="X33" s="36">
        <f t="shared" si="0"/>
        <v>0</v>
      </c>
      <c r="Y33" s="34"/>
      <c r="Z33" s="37"/>
      <c r="AA33" s="35"/>
      <c r="AB33" s="38">
        <f t="shared" si="1"/>
        <v>0</v>
      </c>
      <c r="AC33" s="34"/>
      <c r="AD33" s="37"/>
      <c r="AE33" s="35"/>
      <c r="AF33" s="34"/>
      <c r="AG33" s="39"/>
      <c r="AH33" s="34"/>
      <c r="AI33" s="35"/>
      <c r="AJ33" s="39"/>
      <c r="AK33" s="40"/>
      <c r="AL33" s="35"/>
      <c r="AM33" s="40"/>
      <c r="AN33" s="35"/>
      <c r="AO33" s="42"/>
      <c r="AP33" s="60"/>
      <c r="AQ33" s="61"/>
      <c r="AR33" s="60"/>
      <c r="AS33" s="61"/>
      <c r="AT33" s="60"/>
      <c r="AU33" s="61"/>
      <c r="AV33" s="62"/>
      <c r="AW33" s="63"/>
      <c r="AX33" s="64"/>
      <c r="AY33" s="48" t="str">
        <f t="shared" si="2"/>
        <v/>
      </c>
      <c r="BF33" s="6"/>
      <c r="BG33" s="6"/>
      <c r="BH33" s="6"/>
      <c r="BI33" s="6"/>
      <c r="BJ33" s="6"/>
      <c r="BK33" s="6"/>
      <c r="BL33" s="6"/>
      <c r="BM33" s="6"/>
      <c r="BN33" s="6"/>
      <c r="BO33" s="6"/>
      <c r="BP33" s="49" t="str">
        <f t="shared" si="3"/>
        <v/>
      </c>
      <c r="BQ33" s="50" t="str">
        <f t="shared" si="4"/>
        <v/>
      </c>
      <c r="BR33" s="50" t="str">
        <f t="shared" si="5"/>
        <v/>
      </c>
      <c r="BS33" s="50" t="str">
        <f t="shared" si="6"/>
        <v/>
      </c>
      <c r="BT33" s="50" t="str">
        <f t="shared" si="7"/>
        <v/>
      </c>
      <c r="BU33" s="50" t="str">
        <f t="shared" si="8"/>
        <v/>
      </c>
      <c r="BV33" s="72" t="str">
        <f t="shared" si="16"/>
        <v/>
      </c>
      <c r="BW33" s="53"/>
      <c r="BX33" s="54">
        <f t="shared" si="9"/>
        <v>0</v>
      </c>
      <c r="BY33" s="54">
        <f t="shared" si="10"/>
        <v>0</v>
      </c>
      <c r="BZ33" s="54">
        <f t="shared" si="11"/>
        <v>0</v>
      </c>
      <c r="CA33" s="54">
        <f t="shared" si="12"/>
        <v>0</v>
      </c>
      <c r="CB33" s="54">
        <f t="shared" si="13"/>
        <v>0</v>
      </c>
      <c r="CC33" s="54" t="str">
        <f t="shared" si="14"/>
        <v/>
      </c>
      <c r="CD33" s="54">
        <f t="shared" si="17"/>
        <v>0</v>
      </c>
      <c r="CY33" s="16"/>
      <c r="CZ33" s="16"/>
    </row>
    <row r="34" spans="1:104" s="15" customFormat="1" ht="11.25" x14ac:dyDescent="0.15">
      <c r="A34" s="55" t="s">
        <v>79</v>
      </c>
      <c r="B34" s="29">
        <f>SUM(C34:E34)</f>
        <v>81</v>
      </c>
      <c r="C34" s="34">
        <v>27</v>
      </c>
      <c r="D34" s="56">
        <v>43</v>
      </c>
      <c r="E34" s="37">
        <v>11</v>
      </c>
      <c r="F34" s="66"/>
      <c r="G34" s="66"/>
      <c r="H34" s="66"/>
      <c r="I34" s="66"/>
      <c r="J34" s="66"/>
      <c r="K34" s="66"/>
      <c r="L34" s="66"/>
      <c r="M34" s="66"/>
      <c r="N34" s="66"/>
      <c r="O34" s="66"/>
      <c r="P34" s="66"/>
      <c r="Q34" s="66"/>
      <c r="R34" s="66"/>
      <c r="S34" s="66"/>
      <c r="T34" s="34">
        <v>81</v>
      </c>
      <c r="U34" s="68"/>
      <c r="V34" s="34">
        <v>59</v>
      </c>
      <c r="W34" s="35">
        <v>22</v>
      </c>
      <c r="X34" s="36">
        <f t="shared" si="0"/>
        <v>45</v>
      </c>
      <c r="Y34" s="34">
        <v>45</v>
      </c>
      <c r="Z34" s="37"/>
      <c r="AA34" s="35"/>
      <c r="AB34" s="38">
        <f t="shared" si="1"/>
        <v>0</v>
      </c>
      <c r="AC34" s="34"/>
      <c r="AD34" s="37"/>
      <c r="AE34" s="35"/>
      <c r="AF34" s="34">
        <v>23</v>
      </c>
      <c r="AG34" s="39">
        <v>0</v>
      </c>
      <c r="AH34" s="34">
        <v>9</v>
      </c>
      <c r="AI34" s="79"/>
      <c r="AJ34" s="39"/>
      <c r="AK34" s="40">
        <v>4</v>
      </c>
      <c r="AL34" s="35"/>
      <c r="AM34" s="40">
        <v>40</v>
      </c>
      <c r="AN34" s="35"/>
      <c r="AO34" s="42"/>
      <c r="AP34" s="60"/>
      <c r="AQ34" s="61"/>
      <c r="AR34" s="60"/>
      <c r="AS34" s="61"/>
      <c r="AT34" s="60"/>
      <c r="AU34" s="61"/>
      <c r="AV34" s="62"/>
      <c r="AW34" s="63"/>
      <c r="AX34" s="64"/>
      <c r="AY34" s="48" t="str">
        <f t="shared" si="2"/>
        <v/>
      </c>
      <c r="BF34" s="6"/>
      <c r="BG34" s="6"/>
      <c r="BH34" s="6"/>
      <c r="BI34" s="6"/>
      <c r="BJ34" s="6"/>
      <c r="BK34" s="6"/>
      <c r="BL34" s="6"/>
      <c r="BM34" s="6"/>
      <c r="BN34" s="6"/>
      <c r="BO34" s="6"/>
      <c r="BP34" s="49" t="str">
        <f t="shared" si="3"/>
        <v/>
      </c>
      <c r="BQ34" s="50" t="str">
        <f t="shared" si="4"/>
        <v/>
      </c>
      <c r="BR34" s="50" t="str">
        <f t="shared" si="5"/>
        <v/>
      </c>
      <c r="BS34" s="50" t="str">
        <f t="shared" si="6"/>
        <v/>
      </c>
      <c r="BT34" s="50" t="str">
        <f t="shared" si="7"/>
        <v/>
      </c>
      <c r="BU34" s="50" t="str">
        <f t="shared" si="8"/>
        <v/>
      </c>
      <c r="BV34" s="72" t="str">
        <f t="shared" si="16"/>
        <v/>
      </c>
      <c r="BW34" s="53"/>
      <c r="BX34" s="54">
        <f t="shared" si="9"/>
        <v>0</v>
      </c>
      <c r="BY34" s="54">
        <f t="shared" si="10"/>
        <v>0</v>
      </c>
      <c r="BZ34" s="54">
        <f t="shared" si="11"/>
        <v>0</v>
      </c>
      <c r="CA34" s="54">
        <f t="shared" si="12"/>
        <v>0</v>
      </c>
      <c r="CB34" s="54">
        <f t="shared" si="13"/>
        <v>0</v>
      </c>
      <c r="CC34" s="54">
        <f t="shared" si="14"/>
        <v>0</v>
      </c>
      <c r="CD34" s="54">
        <f t="shared" si="17"/>
        <v>0</v>
      </c>
      <c r="CY34" s="16"/>
      <c r="CZ34" s="16"/>
    </row>
    <row r="35" spans="1:104" s="15" customFormat="1" ht="11.25" x14ac:dyDescent="0.15">
      <c r="A35" s="55" t="s">
        <v>80</v>
      </c>
      <c r="B35" s="29">
        <f>SUM(F35:S35)</f>
        <v>665</v>
      </c>
      <c r="C35" s="69"/>
      <c r="D35" s="65"/>
      <c r="E35" s="66"/>
      <c r="F35" s="37">
        <v>9</v>
      </c>
      <c r="G35" s="37">
        <v>23</v>
      </c>
      <c r="H35" s="59">
        <v>15</v>
      </c>
      <c r="I35" s="59">
        <v>16</v>
      </c>
      <c r="J35" s="59">
        <v>46</v>
      </c>
      <c r="K35" s="59">
        <v>59</v>
      </c>
      <c r="L35" s="59">
        <v>60</v>
      </c>
      <c r="M35" s="59">
        <v>68</v>
      </c>
      <c r="N35" s="59">
        <v>85</v>
      </c>
      <c r="O35" s="59">
        <v>79</v>
      </c>
      <c r="P35" s="59">
        <v>75</v>
      </c>
      <c r="Q35" s="59">
        <v>49</v>
      </c>
      <c r="R35" s="59">
        <v>44</v>
      </c>
      <c r="S35" s="59">
        <v>37</v>
      </c>
      <c r="T35" s="69"/>
      <c r="U35" s="35">
        <v>665</v>
      </c>
      <c r="V35" s="34">
        <v>248</v>
      </c>
      <c r="W35" s="35">
        <v>417</v>
      </c>
      <c r="X35" s="76"/>
      <c r="Y35" s="69"/>
      <c r="Z35" s="66"/>
      <c r="AA35" s="68"/>
      <c r="AB35" s="38">
        <f t="shared" si="1"/>
        <v>516</v>
      </c>
      <c r="AC35" s="34">
        <v>516</v>
      </c>
      <c r="AD35" s="37"/>
      <c r="AE35" s="35"/>
      <c r="AF35" s="34">
        <v>443</v>
      </c>
      <c r="AG35" s="39">
        <v>379</v>
      </c>
      <c r="AH35" s="69"/>
      <c r="AI35" s="79">
        <v>177</v>
      </c>
      <c r="AJ35" s="79"/>
      <c r="AK35" s="76"/>
      <c r="AL35" s="35">
        <v>22</v>
      </c>
      <c r="AM35" s="76"/>
      <c r="AN35" s="35">
        <v>73</v>
      </c>
      <c r="AO35" s="42"/>
      <c r="AP35" s="60">
        <v>336</v>
      </c>
      <c r="AQ35" s="61"/>
      <c r="AR35" s="60"/>
      <c r="AS35" s="61"/>
      <c r="AT35" s="60"/>
      <c r="AU35" s="61"/>
      <c r="AV35" s="62"/>
      <c r="AW35" s="77"/>
      <c r="AX35" s="64"/>
      <c r="AY35" s="48" t="str">
        <f t="shared" si="2"/>
        <v/>
      </c>
      <c r="BF35" s="6"/>
      <c r="BG35" s="6"/>
      <c r="BH35" s="6"/>
      <c r="BI35" s="6"/>
      <c r="BJ35" s="6"/>
      <c r="BK35" s="6"/>
      <c r="BL35" s="6"/>
      <c r="BM35" s="6"/>
      <c r="BN35" s="6"/>
      <c r="BO35" s="6"/>
      <c r="BP35" s="49" t="str">
        <f t="shared" si="3"/>
        <v/>
      </c>
      <c r="BQ35" s="50" t="str">
        <f t="shared" si="4"/>
        <v/>
      </c>
      <c r="BR35" s="50" t="str">
        <f t="shared" si="5"/>
        <v/>
      </c>
      <c r="BS35" s="50" t="str">
        <f t="shared" si="6"/>
        <v/>
      </c>
      <c r="BT35" s="50" t="str">
        <f t="shared" si="7"/>
        <v/>
      </c>
      <c r="BU35" s="50" t="str">
        <f t="shared" si="8"/>
        <v/>
      </c>
      <c r="BV35" s="72" t="str">
        <f t="shared" si="16"/>
        <v/>
      </c>
      <c r="BW35" s="53"/>
      <c r="BX35" s="54">
        <f t="shared" si="9"/>
        <v>0</v>
      </c>
      <c r="BY35" s="54">
        <f t="shared" si="10"/>
        <v>0</v>
      </c>
      <c r="BZ35" s="54">
        <f t="shared" si="11"/>
        <v>0</v>
      </c>
      <c r="CA35" s="54">
        <f t="shared" si="12"/>
        <v>0</v>
      </c>
      <c r="CB35" s="54">
        <f t="shared" si="13"/>
        <v>0</v>
      </c>
      <c r="CC35" s="54">
        <f t="shared" si="14"/>
        <v>0</v>
      </c>
      <c r="CD35" s="54">
        <f t="shared" si="17"/>
        <v>0</v>
      </c>
      <c r="CY35" s="16"/>
      <c r="CZ35" s="16"/>
    </row>
    <row r="36" spans="1:104" s="15" customFormat="1" ht="11.25" x14ac:dyDescent="0.15">
      <c r="A36" s="55" t="s">
        <v>81</v>
      </c>
      <c r="B36" s="29">
        <f t="shared" si="15"/>
        <v>0</v>
      </c>
      <c r="C36" s="34"/>
      <c r="D36" s="56"/>
      <c r="E36" s="37"/>
      <c r="F36" s="37"/>
      <c r="G36" s="37"/>
      <c r="H36" s="59"/>
      <c r="I36" s="59"/>
      <c r="J36" s="59"/>
      <c r="K36" s="59"/>
      <c r="L36" s="59"/>
      <c r="M36" s="59"/>
      <c r="N36" s="59"/>
      <c r="O36" s="59"/>
      <c r="P36" s="59"/>
      <c r="Q36" s="59"/>
      <c r="R36" s="59"/>
      <c r="S36" s="59"/>
      <c r="T36" s="34"/>
      <c r="U36" s="35"/>
      <c r="V36" s="34"/>
      <c r="W36" s="35"/>
      <c r="X36" s="36">
        <f t="shared" si="0"/>
        <v>0</v>
      </c>
      <c r="Y36" s="34"/>
      <c r="Z36" s="37"/>
      <c r="AA36" s="35"/>
      <c r="AB36" s="38">
        <f t="shared" si="1"/>
        <v>0</v>
      </c>
      <c r="AC36" s="34"/>
      <c r="AD36" s="37"/>
      <c r="AE36" s="35"/>
      <c r="AF36" s="34"/>
      <c r="AG36" s="39"/>
      <c r="AH36" s="34"/>
      <c r="AI36" s="35"/>
      <c r="AJ36" s="39"/>
      <c r="AK36" s="40"/>
      <c r="AL36" s="35"/>
      <c r="AM36" s="40"/>
      <c r="AN36" s="35"/>
      <c r="AO36" s="42"/>
      <c r="AP36" s="60"/>
      <c r="AQ36" s="61"/>
      <c r="AR36" s="60"/>
      <c r="AS36" s="61"/>
      <c r="AT36" s="60"/>
      <c r="AU36" s="61"/>
      <c r="AV36" s="62"/>
      <c r="AW36" s="63"/>
      <c r="AX36" s="64"/>
      <c r="AY36" s="48" t="str">
        <f t="shared" si="2"/>
        <v/>
      </c>
      <c r="BF36" s="6"/>
      <c r="BG36" s="6"/>
      <c r="BH36" s="6"/>
      <c r="BI36" s="6"/>
      <c r="BJ36" s="6"/>
      <c r="BK36" s="6"/>
      <c r="BL36" s="6"/>
      <c r="BM36" s="6"/>
      <c r="BN36" s="6"/>
      <c r="BO36" s="6"/>
      <c r="BP36" s="49" t="str">
        <f t="shared" si="3"/>
        <v/>
      </c>
      <c r="BQ36" s="50" t="str">
        <f t="shared" si="4"/>
        <v/>
      </c>
      <c r="BR36" s="50" t="str">
        <f t="shared" si="5"/>
        <v/>
      </c>
      <c r="BS36" s="50" t="str">
        <f t="shared" si="6"/>
        <v/>
      </c>
      <c r="BT36" s="50" t="str">
        <f t="shared" si="7"/>
        <v/>
      </c>
      <c r="BU36" s="50" t="str">
        <f t="shared" si="8"/>
        <v/>
      </c>
      <c r="BV36" s="72" t="str">
        <f t="shared" si="16"/>
        <v/>
      </c>
      <c r="BW36" s="53"/>
      <c r="BX36" s="54">
        <f t="shared" si="9"/>
        <v>0</v>
      </c>
      <c r="BY36" s="54">
        <f t="shared" si="10"/>
        <v>0</v>
      </c>
      <c r="BZ36" s="54">
        <f t="shared" si="11"/>
        <v>0</v>
      </c>
      <c r="CA36" s="54">
        <f t="shared" si="12"/>
        <v>0</v>
      </c>
      <c r="CB36" s="54">
        <f t="shared" si="13"/>
        <v>0</v>
      </c>
      <c r="CC36" s="54" t="str">
        <f t="shared" si="14"/>
        <v/>
      </c>
      <c r="CD36" s="54">
        <f t="shared" si="17"/>
        <v>0</v>
      </c>
      <c r="CY36" s="16"/>
      <c r="CZ36" s="16"/>
    </row>
    <row r="37" spans="1:104" s="15" customFormat="1" ht="21" x14ac:dyDescent="0.15">
      <c r="A37" s="74" t="s">
        <v>82</v>
      </c>
      <c r="B37" s="29">
        <f>SUM(F37:S37)</f>
        <v>0</v>
      </c>
      <c r="C37" s="69"/>
      <c r="D37" s="65"/>
      <c r="E37" s="66"/>
      <c r="F37" s="37"/>
      <c r="G37" s="37"/>
      <c r="H37" s="59"/>
      <c r="I37" s="59"/>
      <c r="J37" s="59"/>
      <c r="K37" s="59"/>
      <c r="L37" s="59"/>
      <c r="M37" s="59"/>
      <c r="N37" s="59"/>
      <c r="O37" s="59"/>
      <c r="P37" s="59"/>
      <c r="Q37" s="59"/>
      <c r="R37" s="59"/>
      <c r="S37" s="59"/>
      <c r="T37" s="69"/>
      <c r="U37" s="35"/>
      <c r="V37" s="34"/>
      <c r="W37" s="35"/>
      <c r="X37" s="76"/>
      <c r="Y37" s="69"/>
      <c r="Z37" s="66"/>
      <c r="AA37" s="68"/>
      <c r="AB37" s="38">
        <f t="shared" si="1"/>
        <v>0</v>
      </c>
      <c r="AC37" s="34"/>
      <c r="AD37" s="37"/>
      <c r="AE37" s="35"/>
      <c r="AF37" s="34"/>
      <c r="AG37" s="39"/>
      <c r="AH37" s="69"/>
      <c r="AI37" s="35"/>
      <c r="AJ37" s="39"/>
      <c r="AK37" s="76"/>
      <c r="AL37" s="35"/>
      <c r="AM37" s="76"/>
      <c r="AN37" s="35"/>
      <c r="AO37" s="42"/>
      <c r="AP37" s="60"/>
      <c r="AQ37" s="61"/>
      <c r="AR37" s="60"/>
      <c r="AS37" s="61"/>
      <c r="AT37" s="60"/>
      <c r="AU37" s="61"/>
      <c r="AV37" s="62"/>
      <c r="AW37" s="77"/>
      <c r="AX37" s="64"/>
      <c r="AY37" s="48" t="str">
        <f t="shared" si="2"/>
        <v/>
      </c>
      <c r="BF37" s="6"/>
      <c r="BG37" s="6"/>
      <c r="BH37" s="6"/>
      <c r="BI37" s="6"/>
      <c r="BJ37" s="6"/>
      <c r="BK37" s="6"/>
      <c r="BL37" s="6"/>
      <c r="BM37" s="6"/>
      <c r="BN37" s="6"/>
      <c r="BO37" s="6"/>
      <c r="BP37" s="49" t="str">
        <f t="shared" si="3"/>
        <v/>
      </c>
      <c r="BQ37" s="50" t="str">
        <f t="shared" si="4"/>
        <v/>
      </c>
      <c r="BR37" s="50" t="str">
        <f t="shared" si="5"/>
        <v/>
      </c>
      <c r="BS37" s="50" t="str">
        <f t="shared" si="6"/>
        <v/>
      </c>
      <c r="BT37" s="50" t="str">
        <f t="shared" si="7"/>
        <v/>
      </c>
      <c r="BU37" s="50" t="str">
        <f t="shared" si="8"/>
        <v/>
      </c>
      <c r="BV37" s="72" t="str">
        <f t="shared" si="16"/>
        <v/>
      </c>
      <c r="BW37" s="53"/>
      <c r="BX37" s="54">
        <f t="shared" si="9"/>
        <v>0</v>
      </c>
      <c r="BY37" s="54">
        <f t="shared" si="10"/>
        <v>0</v>
      </c>
      <c r="BZ37" s="54">
        <f t="shared" si="11"/>
        <v>0</v>
      </c>
      <c r="CA37" s="54">
        <f t="shared" si="12"/>
        <v>0</v>
      </c>
      <c r="CB37" s="54">
        <f t="shared" si="13"/>
        <v>0</v>
      </c>
      <c r="CC37" s="54" t="str">
        <f t="shared" si="14"/>
        <v/>
      </c>
      <c r="CD37" s="54">
        <f t="shared" si="17"/>
        <v>0</v>
      </c>
      <c r="CY37" s="16"/>
      <c r="CZ37" s="16"/>
    </row>
    <row r="38" spans="1:104" s="15" customFormat="1" ht="21" x14ac:dyDescent="0.15">
      <c r="A38" s="74" t="s">
        <v>83</v>
      </c>
      <c r="B38" s="29">
        <f>SUM(F38:S38)</f>
        <v>222</v>
      </c>
      <c r="C38" s="69"/>
      <c r="D38" s="65"/>
      <c r="E38" s="66"/>
      <c r="F38" s="37">
        <v>3</v>
      </c>
      <c r="G38" s="37">
        <v>9</v>
      </c>
      <c r="H38" s="59">
        <v>1</v>
      </c>
      <c r="I38" s="59">
        <v>4</v>
      </c>
      <c r="J38" s="59">
        <v>8</v>
      </c>
      <c r="K38" s="59">
        <v>19</v>
      </c>
      <c r="L38" s="59">
        <v>34</v>
      </c>
      <c r="M38" s="59">
        <v>32</v>
      </c>
      <c r="N38" s="59">
        <v>25</v>
      </c>
      <c r="O38" s="59">
        <v>25</v>
      </c>
      <c r="P38" s="59">
        <v>26</v>
      </c>
      <c r="Q38" s="59">
        <v>15</v>
      </c>
      <c r="R38" s="59">
        <v>13</v>
      </c>
      <c r="S38" s="59">
        <v>8</v>
      </c>
      <c r="T38" s="69"/>
      <c r="U38" s="35">
        <v>222</v>
      </c>
      <c r="V38" s="34">
        <v>1</v>
      </c>
      <c r="W38" s="35">
        <v>221</v>
      </c>
      <c r="X38" s="76"/>
      <c r="Y38" s="69"/>
      <c r="Z38" s="66"/>
      <c r="AA38" s="68"/>
      <c r="AB38" s="38">
        <f t="shared" si="1"/>
        <v>86</v>
      </c>
      <c r="AC38" s="34">
        <v>86</v>
      </c>
      <c r="AD38" s="37"/>
      <c r="AE38" s="35"/>
      <c r="AF38" s="34">
        <v>0</v>
      </c>
      <c r="AG38" s="39">
        <v>0</v>
      </c>
      <c r="AH38" s="69"/>
      <c r="AI38" s="35">
        <v>22</v>
      </c>
      <c r="AJ38" s="39"/>
      <c r="AK38" s="76"/>
      <c r="AL38" s="35"/>
      <c r="AM38" s="76"/>
      <c r="AN38" s="35">
        <v>8</v>
      </c>
      <c r="AO38" s="42"/>
      <c r="AP38" s="60"/>
      <c r="AQ38" s="61"/>
      <c r="AR38" s="60"/>
      <c r="AS38" s="61"/>
      <c r="AT38" s="60"/>
      <c r="AU38" s="61"/>
      <c r="AV38" s="62"/>
      <c r="AW38" s="77"/>
      <c r="AX38" s="64"/>
      <c r="AY38" s="48" t="str">
        <f t="shared" si="2"/>
        <v/>
      </c>
      <c r="BF38" s="6"/>
      <c r="BG38" s="6"/>
      <c r="BH38" s="6"/>
      <c r="BI38" s="6"/>
      <c r="BJ38" s="6"/>
      <c r="BK38" s="6"/>
      <c r="BL38" s="6"/>
      <c r="BM38" s="6"/>
      <c r="BN38" s="6"/>
      <c r="BO38" s="6"/>
      <c r="BP38" s="49" t="str">
        <f t="shared" si="3"/>
        <v/>
      </c>
      <c r="BQ38" s="50" t="str">
        <f t="shared" si="4"/>
        <v/>
      </c>
      <c r="BR38" s="50" t="str">
        <f t="shared" si="5"/>
        <v/>
      </c>
      <c r="BS38" s="50" t="str">
        <f t="shared" si="6"/>
        <v/>
      </c>
      <c r="BT38" s="50" t="str">
        <f t="shared" si="7"/>
        <v/>
      </c>
      <c r="BU38" s="50" t="str">
        <f t="shared" si="8"/>
        <v/>
      </c>
      <c r="BV38" s="72" t="str">
        <f t="shared" si="16"/>
        <v/>
      </c>
      <c r="BW38" s="53"/>
      <c r="BX38" s="54">
        <f t="shared" si="9"/>
        <v>0</v>
      </c>
      <c r="BY38" s="54">
        <f t="shared" si="10"/>
        <v>0</v>
      </c>
      <c r="BZ38" s="54">
        <f t="shared" si="11"/>
        <v>0</v>
      </c>
      <c r="CA38" s="54">
        <f t="shared" si="12"/>
        <v>0</v>
      </c>
      <c r="CB38" s="54">
        <f t="shared" si="13"/>
        <v>0</v>
      </c>
      <c r="CC38" s="54">
        <f t="shared" si="14"/>
        <v>0</v>
      </c>
      <c r="CD38" s="54">
        <f t="shared" si="17"/>
        <v>0</v>
      </c>
      <c r="CY38" s="16"/>
      <c r="CZ38" s="16"/>
    </row>
    <row r="39" spans="1:104" s="15" customFormat="1" ht="11.25" x14ac:dyDescent="0.15">
      <c r="A39" s="55" t="s">
        <v>84</v>
      </c>
      <c r="B39" s="29">
        <f t="shared" si="15"/>
        <v>0</v>
      </c>
      <c r="C39" s="34"/>
      <c r="D39" s="56"/>
      <c r="E39" s="37"/>
      <c r="F39" s="37"/>
      <c r="G39" s="37"/>
      <c r="H39" s="59"/>
      <c r="I39" s="59"/>
      <c r="J39" s="59"/>
      <c r="K39" s="59"/>
      <c r="L39" s="59"/>
      <c r="M39" s="59"/>
      <c r="N39" s="59"/>
      <c r="O39" s="59"/>
      <c r="P39" s="59"/>
      <c r="Q39" s="59"/>
      <c r="R39" s="59"/>
      <c r="S39" s="59"/>
      <c r="T39" s="34"/>
      <c r="U39" s="35"/>
      <c r="V39" s="34"/>
      <c r="W39" s="35"/>
      <c r="X39" s="36">
        <f t="shared" si="0"/>
        <v>0</v>
      </c>
      <c r="Y39" s="34"/>
      <c r="Z39" s="37"/>
      <c r="AA39" s="35"/>
      <c r="AB39" s="38">
        <f t="shared" si="1"/>
        <v>0</v>
      </c>
      <c r="AC39" s="34"/>
      <c r="AD39" s="37"/>
      <c r="AE39" s="35"/>
      <c r="AF39" s="34"/>
      <c r="AG39" s="39"/>
      <c r="AH39" s="34"/>
      <c r="AI39" s="35"/>
      <c r="AJ39" s="39"/>
      <c r="AK39" s="40"/>
      <c r="AL39" s="35"/>
      <c r="AM39" s="40"/>
      <c r="AN39" s="35"/>
      <c r="AO39" s="42"/>
      <c r="AP39" s="60"/>
      <c r="AQ39" s="61"/>
      <c r="AR39" s="60"/>
      <c r="AS39" s="61"/>
      <c r="AT39" s="60"/>
      <c r="AU39" s="61"/>
      <c r="AV39" s="62"/>
      <c r="AW39" s="63"/>
      <c r="AX39" s="64"/>
      <c r="AY39" s="48" t="str">
        <f t="shared" si="2"/>
        <v/>
      </c>
      <c r="BF39" s="6"/>
      <c r="BG39" s="6"/>
      <c r="BH39" s="6"/>
      <c r="BI39" s="6"/>
      <c r="BJ39" s="6"/>
      <c r="BK39" s="6"/>
      <c r="BL39" s="6"/>
      <c r="BM39" s="6"/>
      <c r="BN39" s="6"/>
      <c r="BO39" s="6"/>
      <c r="BP39" s="49" t="str">
        <f t="shared" si="3"/>
        <v/>
      </c>
      <c r="BQ39" s="50" t="str">
        <f t="shared" si="4"/>
        <v/>
      </c>
      <c r="BR39" s="50" t="str">
        <f t="shared" si="5"/>
        <v/>
      </c>
      <c r="BS39" s="50" t="str">
        <f t="shared" si="6"/>
        <v/>
      </c>
      <c r="BT39" s="50" t="str">
        <f t="shared" si="7"/>
        <v/>
      </c>
      <c r="BU39" s="50" t="str">
        <f t="shared" si="8"/>
        <v/>
      </c>
      <c r="BV39" s="72" t="str">
        <f t="shared" si="16"/>
        <v/>
      </c>
      <c r="BW39" s="53"/>
      <c r="BX39" s="54">
        <f t="shared" si="9"/>
        <v>0</v>
      </c>
      <c r="BY39" s="54">
        <f t="shared" si="10"/>
        <v>0</v>
      </c>
      <c r="BZ39" s="54">
        <f t="shared" si="11"/>
        <v>0</v>
      </c>
      <c r="CA39" s="54">
        <f t="shared" si="12"/>
        <v>0</v>
      </c>
      <c r="CB39" s="54">
        <f t="shared" si="13"/>
        <v>0</v>
      </c>
      <c r="CC39" s="54" t="str">
        <f t="shared" si="14"/>
        <v/>
      </c>
      <c r="CD39" s="54">
        <f t="shared" si="17"/>
        <v>0</v>
      </c>
      <c r="CY39" s="16"/>
      <c r="CZ39" s="16"/>
    </row>
    <row r="40" spans="1:104" s="15" customFormat="1" ht="11.25" x14ac:dyDescent="0.15">
      <c r="A40" s="55" t="s">
        <v>85</v>
      </c>
      <c r="B40" s="29">
        <f t="shared" si="15"/>
        <v>0</v>
      </c>
      <c r="C40" s="34"/>
      <c r="D40" s="56"/>
      <c r="E40" s="37"/>
      <c r="F40" s="37"/>
      <c r="G40" s="37"/>
      <c r="H40" s="59"/>
      <c r="I40" s="59"/>
      <c r="J40" s="59"/>
      <c r="K40" s="59"/>
      <c r="L40" s="59"/>
      <c r="M40" s="59"/>
      <c r="N40" s="59"/>
      <c r="O40" s="59"/>
      <c r="P40" s="59"/>
      <c r="Q40" s="59"/>
      <c r="R40" s="59"/>
      <c r="S40" s="59"/>
      <c r="T40" s="34"/>
      <c r="U40" s="35"/>
      <c r="V40" s="34"/>
      <c r="W40" s="35"/>
      <c r="X40" s="36">
        <f t="shared" si="0"/>
        <v>0</v>
      </c>
      <c r="Y40" s="34"/>
      <c r="Z40" s="37"/>
      <c r="AA40" s="35"/>
      <c r="AB40" s="38">
        <f t="shared" si="1"/>
        <v>0</v>
      </c>
      <c r="AC40" s="34"/>
      <c r="AD40" s="37"/>
      <c r="AE40" s="35"/>
      <c r="AF40" s="34"/>
      <c r="AG40" s="39"/>
      <c r="AH40" s="34"/>
      <c r="AI40" s="35"/>
      <c r="AJ40" s="39"/>
      <c r="AK40" s="40"/>
      <c r="AL40" s="35"/>
      <c r="AM40" s="40"/>
      <c r="AN40" s="35"/>
      <c r="AO40" s="42"/>
      <c r="AP40" s="60"/>
      <c r="AQ40" s="61"/>
      <c r="AR40" s="60"/>
      <c r="AS40" s="61"/>
      <c r="AT40" s="60"/>
      <c r="AU40" s="61"/>
      <c r="AV40" s="62"/>
      <c r="AW40" s="63"/>
      <c r="AX40" s="64"/>
      <c r="AY40" s="48" t="str">
        <f t="shared" si="2"/>
        <v/>
      </c>
      <c r="BF40" s="6"/>
      <c r="BG40" s="6"/>
      <c r="BH40" s="6"/>
      <c r="BI40" s="6"/>
      <c r="BJ40" s="6"/>
      <c r="BK40" s="6"/>
      <c r="BL40" s="6"/>
      <c r="BM40" s="6"/>
      <c r="BN40" s="6"/>
      <c r="BO40" s="6"/>
      <c r="BP40" s="49" t="str">
        <f t="shared" si="3"/>
        <v/>
      </c>
      <c r="BQ40" s="50" t="str">
        <f t="shared" si="4"/>
        <v/>
      </c>
      <c r="BR40" s="50" t="str">
        <f t="shared" si="5"/>
        <v/>
      </c>
      <c r="BS40" s="50" t="str">
        <f t="shared" si="6"/>
        <v/>
      </c>
      <c r="BT40" s="50" t="str">
        <f t="shared" si="7"/>
        <v/>
      </c>
      <c r="BU40" s="50" t="str">
        <f t="shared" si="8"/>
        <v/>
      </c>
      <c r="BV40" s="72" t="str">
        <f t="shared" si="16"/>
        <v/>
      </c>
      <c r="BW40" s="53"/>
      <c r="BX40" s="54">
        <f t="shared" si="9"/>
        <v>0</v>
      </c>
      <c r="BY40" s="54">
        <f t="shared" si="10"/>
        <v>0</v>
      </c>
      <c r="BZ40" s="54">
        <f t="shared" si="11"/>
        <v>0</v>
      </c>
      <c r="CA40" s="54">
        <f t="shared" si="12"/>
        <v>0</v>
      </c>
      <c r="CB40" s="54">
        <f t="shared" si="13"/>
        <v>0</v>
      </c>
      <c r="CC40" s="54" t="str">
        <f t="shared" si="14"/>
        <v/>
      </c>
      <c r="CD40" s="54">
        <f t="shared" si="17"/>
        <v>0</v>
      </c>
      <c r="CY40" s="16"/>
      <c r="CZ40" s="16"/>
    </row>
    <row r="41" spans="1:104" s="15" customFormat="1" ht="11.25" x14ac:dyDescent="0.15">
      <c r="A41" s="55" t="s">
        <v>86</v>
      </c>
      <c r="B41" s="29">
        <f>SUM(F41:S41)</f>
        <v>0</v>
      </c>
      <c r="C41" s="69"/>
      <c r="D41" s="65"/>
      <c r="E41" s="66"/>
      <c r="F41" s="37"/>
      <c r="G41" s="37"/>
      <c r="H41" s="59"/>
      <c r="I41" s="59"/>
      <c r="J41" s="59"/>
      <c r="K41" s="59"/>
      <c r="L41" s="59"/>
      <c r="M41" s="59"/>
      <c r="N41" s="59"/>
      <c r="O41" s="59"/>
      <c r="P41" s="59"/>
      <c r="Q41" s="59"/>
      <c r="R41" s="59"/>
      <c r="S41" s="59"/>
      <c r="T41" s="69"/>
      <c r="U41" s="35"/>
      <c r="V41" s="34"/>
      <c r="W41" s="35"/>
      <c r="X41" s="76"/>
      <c r="Y41" s="69"/>
      <c r="Z41" s="66"/>
      <c r="AA41" s="68"/>
      <c r="AB41" s="38">
        <f t="shared" si="1"/>
        <v>0</v>
      </c>
      <c r="AC41" s="34"/>
      <c r="AD41" s="37"/>
      <c r="AE41" s="35"/>
      <c r="AF41" s="34"/>
      <c r="AG41" s="39"/>
      <c r="AH41" s="69"/>
      <c r="AI41" s="35"/>
      <c r="AJ41" s="39"/>
      <c r="AK41" s="76"/>
      <c r="AL41" s="35"/>
      <c r="AM41" s="76"/>
      <c r="AN41" s="35"/>
      <c r="AO41" s="42"/>
      <c r="AP41" s="60"/>
      <c r="AQ41" s="61"/>
      <c r="AR41" s="60"/>
      <c r="AS41" s="61"/>
      <c r="AT41" s="60"/>
      <c r="AU41" s="61"/>
      <c r="AV41" s="62"/>
      <c r="AW41" s="77"/>
      <c r="AX41" s="64"/>
      <c r="AY41" s="48" t="str">
        <f t="shared" si="2"/>
        <v/>
      </c>
      <c r="BF41" s="6"/>
      <c r="BG41" s="6"/>
      <c r="BH41" s="6"/>
      <c r="BI41" s="6"/>
      <c r="BJ41" s="6"/>
      <c r="BK41" s="6"/>
      <c r="BL41" s="6"/>
      <c r="BM41" s="6"/>
      <c r="BN41" s="6"/>
      <c r="BO41" s="6"/>
      <c r="BP41" s="49" t="str">
        <f t="shared" si="3"/>
        <v/>
      </c>
      <c r="BQ41" s="50" t="str">
        <f t="shared" si="4"/>
        <v/>
      </c>
      <c r="BR41" s="50" t="str">
        <f t="shared" si="5"/>
        <v/>
      </c>
      <c r="BS41" s="50" t="str">
        <f t="shared" si="6"/>
        <v/>
      </c>
      <c r="BT41" s="50" t="str">
        <f t="shared" si="7"/>
        <v/>
      </c>
      <c r="BU41" s="50" t="str">
        <f t="shared" si="8"/>
        <v/>
      </c>
      <c r="BV41" s="72" t="str">
        <f t="shared" si="16"/>
        <v/>
      </c>
      <c r="BW41" s="53"/>
      <c r="BX41" s="54">
        <f t="shared" si="9"/>
        <v>0</v>
      </c>
      <c r="BY41" s="54">
        <f t="shared" si="10"/>
        <v>0</v>
      </c>
      <c r="BZ41" s="54">
        <f t="shared" si="11"/>
        <v>0</v>
      </c>
      <c r="CA41" s="54">
        <f t="shared" si="12"/>
        <v>0</v>
      </c>
      <c r="CB41" s="54">
        <f t="shared" si="13"/>
        <v>0</v>
      </c>
      <c r="CC41" s="54" t="str">
        <f t="shared" si="14"/>
        <v/>
      </c>
      <c r="CD41" s="54">
        <f t="shared" si="17"/>
        <v>0</v>
      </c>
      <c r="CY41" s="16"/>
      <c r="CZ41" s="16"/>
    </row>
    <row r="42" spans="1:104" s="15" customFormat="1" ht="11.25" x14ac:dyDescent="0.15">
      <c r="A42" s="55" t="s">
        <v>87</v>
      </c>
      <c r="B42" s="29">
        <f t="shared" si="15"/>
        <v>0</v>
      </c>
      <c r="C42" s="34"/>
      <c r="D42" s="56"/>
      <c r="E42" s="37"/>
      <c r="F42" s="37"/>
      <c r="G42" s="37"/>
      <c r="H42" s="59"/>
      <c r="I42" s="59"/>
      <c r="J42" s="59"/>
      <c r="K42" s="59"/>
      <c r="L42" s="59"/>
      <c r="M42" s="59"/>
      <c r="N42" s="59"/>
      <c r="O42" s="59"/>
      <c r="P42" s="59"/>
      <c r="Q42" s="59"/>
      <c r="R42" s="59"/>
      <c r="S42" s="59"/>
      <c r="T42" s="34"/>
      <c r="U42" s="35"/>
      <c r="V42" s="34"/>
      <c r="W42" s="35"/>
      <c r="X42" s="36">
        <f t="shared" si="0"/>
        <v>0</v>
      </c>
      <c r="Y42" s="34"/>
      <c r="Z42" s="37"/>
      <c r="AA42" s="35"/>
      <c r="AB42" s="38">
        <f t="shared" si="1"/>
        <v>0</v>
      </c>
      <c r="AC42" s="34"/>
      <c r="AD42" s="37"/>
      <c r="AE42" s="35"/>
      <c r="AF42" s="34"/>
      <c r="AG42" s="39"/>
      <c r="AH42" s="34"/>
      <c r="AI42" s="35"/>
      <c r="AJ42" s="39"/>
      <c r="AK42" s="40"/>
      <c r="AL42" s="35"/>
      <c r="AM42" s="40"/>
      <c r="AN42" s="35"/>
      <c r="AO42" s="42"/>
      <c r="AP42" s="60"/>
      <c r="AQ42" s="61"/>
      <c r="AR42" s="60"/>
      <c r="AS42" s="61"/>
      <c r="AT42" s="60"/>
      <c r="AU42" s="61"/>
      <c r="AV42" s="62"/>
      <c r="AW42" s="63"/>
      <c r="AX42" s="64"/>
      <c r="AY42" s="48" t="str">
        <f t="shared" si="2"/>
        <v/>
      </c>
      <c r="BF42" s="6"/>
      <c r="BG42" s="6"/>
      <c r="BH42" s="6"/>
      <c r="BI42" s="6"/>
      <c r="BJ42" s="6"/>
      <c r="BK42" s="6"/>
      <c r="BL42" s="6"/>
      <c r="BM42" s="6"/>
      <c r="BN42" s="6"/>
      <c r="BO42" s="6"/>
      <c r="BP42" s="49" t="str">
        <f t="shared" si="3"/>
        <v/>
      </c>
      <c r="BQ42" s="50" t="str">
        <f t="shared" si="4"/>
        <v/>
      </c>
      <c r="BR42" s="50" t="str">
        <f t="shared" si="5"/>
        <v/>
      </c>
      <c r="BS42" s="50" t="str">
        <f t="shared" si="6"/>
        <v/>
      </c>
      <c r="BT42" s="50" t="str">
        <f t="shared" si="7"/>
        <v/>
      </c>
      <c r="BU42" s="50" t="str">
        <f t="shared" si="8"/>
        <v/>
      </c>
      <c r="BV42" s="72" t="str">
        <f t="shared" si="16"/>
        <v/>
      </c>
      <c r="BW42" s="53"/>
      <c r="BX42" s="54">
        <f t="shared" si="9"/>
        <v>0</v>
      </c>
      <c r="BY42" s="54">
        <f t="shared" si="10"/>
        <v>0</v>
      </c>
      <c r="BZ42" s="54">
        <f t="shared" si="11"/>
        <v>0</v>
      </c>
      <c r="CA42" s="54">
        <f t="shared" si="12"/>
        <v>0</v>
      </c>
      <c r="CB42" s="54">
        <f t="shared" si="13"/>
        <v>0</v>
      </c>
      <c r="CC42" s="54" t="str">
        <f t="shared" si="14"/>
        <v/>
      </c>
      <c r="CD42" s="54">
        <f t="shared" si="17"/>
        <v>0</v>
      </c>
      <c r="CY42" s="16"/>
      <c r="CZ42" s="16"/>
    </row>
    <row r="43" spans="1:104" s="15" customFormat="1" ht="11.25" x14ac:dyDescent="0.15">
      <c r="A43" s="55" t="s">
        <v>88</v>
      </c>
      <c r="B43" s="29">
        <f>SUM(F43:S43)</f>
        <v>0</v>
      </c>
      <c r="C43" s="69"/>
      <c r="D43" s="65"/>
      <c r="E43" s="66"/>
      <c r="F43" s="37"/>
      <c r="G43" s="37"/>
      <c r="H43" s="59"/>
      <c r="I43" s="59"/>
      <c r="J43" s="59"/>
      <c r="K43" s="59"/>
      <c r="L43" s="59"/>
      <c r="M43" s="59"/>
      <c r="N43" s="59"/>
      <c r="O43" s="59"/>
      <c r="P43" s="59"/>
      <c r="Q43" s="59"/>
      <c r="R43" s="59"/>
      <c r="S43" s="59"/>
      <c r="T43" s="69"/>
      <c r="U43" s="35"/>
      <c r="V43" s="34"/>
      <c r="W43" s="35"/>
      <c r="X43" s="76"/>
      <c r="Y43" s="69"/>
      <c r="Z43" s="66"/>
      <c r="AA43" s="68"/>
      <c r="AB43" s="38">
        <f t="shared" si="1"/>
        <v>0</v>
      </c>
      <c r="AC43" s="34"/>
      <c r="AD43" s="37"/>
      <c r="AE43" s="35"/>
      <c r="AF43" s="34"/>
      <c r="AG43" s="39"/>
      <c r="AH43" s="69"/>
      <c r="AI43" s="35"/>
      <c r="AJ43" s="39"/>
      <c r="AK43" s="76"/>
      <c r="AL43" s="35"/>
      <c r="AM43" s="76"/>
      <c r="AN43" s="35"/>
      <c r="AO43" s="42"/>
      <c r="AP43" s="60"/>
      <c r="AQ43" s="61"/>
      <c r="AR43" s="60"/>
      <c r="AS43" s="61"/>
      <c r="AT43" s="60"/>
      <c r="AU43" s="61"/>
      <c r="AV43" s="62"/>
      <c r="AW43" s="77"/>
      <c r="AX43" s="64"/>
      <c r="AY43" s="48" t="str">
        <f t="shared" si="2"/>
        <v/>
      </c>
      <c r="BF43" s="6"/>
      <c r="BG43" s="6"/>
      <c r="BH43" s="6"/>
      <c r="BI43" s="6"/>
      <c r="BJ43" s="6"/>
      <c r="BK43" s="6"/>
      <c r="BL43" s="6"/>
      <c r="BM43" s="6"/>
      <c r="BN43" s="6"/>
      <c r="BO43" s="6"/>
      <c r="BP43" s="49" t="str">
        <f t="shared" si="3"/>
        <v/>
      </c>
      <c r="BQ43" s="50" t="str">
        <f t="shared" si="4"/>
        <v/>
      </c>
      <c r="BR43" s="50" t="str">
        <f t="shared" si="5"/>
        <v/>
      </c>
      <c r="BS43" s="50" t="str">
        <f t="shared" si="6"/>
        <v/>
      </c>
      <c r="BT43" s="50" t="str">
        <f t="shared" si="7"/>
        <v/>
      </c>
      <c r="BU43" s="50" t="str">
        <f t="shared" si="8"/>
        <v/>
      </c>
      <c r="BV43" s="72" t="str">
        <f t="shared" si="16"/>
        <v/>
      </c>
      <c r="BW43" s="53"/>
      <c r="BX43" s="54">
        <f t="shared" si="9"/>
        <v>0</v>
      </c>
      <c r="BY43" s="54">
        <f t="shared" si="10"/>
        <v>0</v>
      </c>
      <c r="BZ43" s="54">
        <f t="shared" si="11"/>
        <v>0</v>
      </c>
      <c r="CA43" s="54">
        <f t="shared" si="12"/>
        <v>0</v>
      </c>
      <c r="CB43" s="54">
        <f t="shared" si="13"/>
        <v>0</v>
      </c>
      <c r="CC43" s="54" t="str">
        <f t="shared" si="14"/>
        <v/>
      </c>
      <c r="CD43" s="54">
        <f t="shared" si="17"/>
        <v>0</v>
      </c>
      <c r="CY43" s="16"/>
      <c r="CZ43" s="16"/>
    </row>
    <row r="44" spans="1:104" s="15" customFormat="1" ht="11.25" x14ac:dyDescent="0.15">
      <c r="A44" s="55" t="s">
        <v>89</v>
      </c>
      <c r="B44" s="29">
        <f t="shared" si="15"/>
        <v>0</v>
      </c>
      <c r="C44" s="34"/>
      <c r="D44" s="56"/>
      <c r="E44" s="37"/>
      <c r="F44" s="37"/>
      <c r="G44" s="37"/>
      <c r="H44" s="59"/>
      <c r="I44" s="59"/>
      <c r="J44" s="59"/>
      <c r="K44" s="59"/>
      <c r="L44" s="59"/>
      <c r="M44" s="59"/>
      <c r="N44" s="59"/>
      <c r="O44" s="59"/>
      <c r="P44" s="59"/>
      <c r="Q44" s="59"/>
      <c r="R44" s="59"/>
      <c r="S44" s="59"/>
      <c r="T44" s="34"/>
      <c r="U44" s="35"/>
      <c r="V44" s="34"/>
      <c r="W44" s="35"/>
      <c r="X44" s="36">
        <f t="shared" si="0"/>
        <v>0</v>
      </c>
      <c r="Y44" s="34"/>
      <c r="Z44" s="37"/>
      <c r="AA44" s="35"/>
      <c r="AB44" s="38">
        <f t="shared" si="1"/>
        <v>0</v>
      </c>
      <c r="AC44" s="34"/>
      <c r="AD44" s="37"/>
      <c r="AE44" s="35"/>
      <c r="AF44" s="34"/>
      <c r="AG44" s="39"/>
      <c r="AH44" s="34"/>
      <c r="AI44" s="35"/>
      <c r="AJ44" s="39"/>
      <c r="AK44" s="40"/>
      <c r="AL44" s="35"/>
      <c r="AM44" s="40"/>
      <c r="AN44" s="35"/>
      <c r="AO44" s="42"/>
      <c r="AP44" s="60"/>
      <c r="AQ44" s="61"/>
      <c r="AR44" s="60"/>
      <c r="AS44" s="61"/>
      <c r="AT44" s="60"/>
      <c r="AU44" s="61"/>
      <c r="AV44" s="62"/>
      <c r="AW44" s="63"/>
      <c r="AX44" s="64"/>
      <c r="AY44" s="48" t="str">
        <f t="shared" si="2"/>
        <v/>
      </c>
      <c r="BF44" s="6"/>
      <c r="BG44" s="6"/>
      <c r="BH44" s="6"/>
      <c r="BI44" s="6"/>
      <c r="BJ44" s="6"/>
      <c r="BK44" s="6"/>
      <c r="BL44" s="6"/>
      <c r="BM44" s="6"/>
      <c r="BN44" s="6"/>
      <c r="BO44" s="6"/>
      <c r="BP44" s="49" t="str">
        <f t="shared" si="3"/>
        <v/>
      </c>
      <c r="BQ44" s="50" t="str">
        <f t="shared" si="4"/>
        <v/>
      </c>
      <c r="BR44" s="50" t="str">
        <f t="shared" si="5"/>
        <v/>
      </c>
      <c r="BS44" s="50" t="str">
        <f t="shared" si="6"/>
        <v/>
      </c>
      <c r="BT44" s="50" t="str">
        <f t="shared" si="7"/>
        <v/>
      </c>
      <c r="BU44" s="50" t="str">
        <f t="shared" si="8"/>
        <v/>
      </c>
      <c r="BV44" s="72" t="str">
        <f t="shared" si="16"/>
        <v/>
      </c>
      <c r="BW44" s="53"/>
      <c r="BX44" s="54">
        <f t="shared" si="9"/>
        <v>0</v>
      </c>
      <c r="BY44" s="54">
        <f t="shared" si="10"/>
        <v>0</v>
      </c>
      <c r="BZ44" s="54">
        <f t="shared" si="11"/>
        <v>0</v>
      </c>
      <c r="CA44" s="54">
        <f t="shared" si="12"/>
        <v>0</v>
      </c>
      <c r="CB44" s="54">
        <f t="shared" si="13"/>
        <v>0</v>
      </c>
      <c r="CC44" s="54" t="str">
        <f t="shared" si="14"/>
        <v/>
      </c>
      <c r="CD44" s="54">
        <f t="shared" si="17"/>
        <v>0</v>
      </c>
      <c r="CY44" s="16"/>
      <c r="CZ44" s="16"/>
    </row>
    <row r="45" spans="1:104" s="15" customFormat="1" ht="11.25" x14ac:dyDescent="0.15">
      <c r="A45" s="55" t="s">
        <v>90</v>
      </c>
      <c r="B45" s="29">
        <f t="shared" si="15"/>
        <v>0</v>
      </c>
      <c r="C45" s="34"/>
      <c r="D45" s="56"/>
      <c r="E45" s="37"/>
      <c r="F45" s="37"/>
      <c r="G45" s="37"/>
      <c r="H45" s="59"/>
      <c r="I45" s="59"/>
      <c r="J45" s="59"/>
      <c r="K45" s="59"/>
      <c r="L45" s="59"/>
      <c r="M45" s="59"/>
      <c r="N45" s="59"/>
      <c r="O45" s="59"/>
      <c r="P45" s="59"/>
      <c r="Q45" s="59"/>
      <c r="R45" s="59"/>
      <c r="S45" s="59"/>
      <c r="T45" s="34"/>
      <c r="U45" s="35"/>
      <c r="V45" s="34"/>
      <c r="W45" s="35"/>
      <c r="X45" s="36">
        <f t="shared" si="0"/>
        <v>0</v>
      </c>
      <c r="Y45" s="34"/>
      <c r="Z45" s="37"/>
      <c r="AA45" s="35"/>
      <c r="AB45" s="38">
        <f t="shared" si="1"/>
        <v>0</v>
      </c>
      <c r="AC45" s="34"/>
      <c r="AD45" s="37"/>
      <c r="AE45" s="35"/>
      <c r="AF45" s="34"/>
      <c r="AG45" s="39"/>
      <c r="AH45" s="34"/>
      <c r="AI45" s="35"/>
      <c r="AJ45" s="39"/>
      <c r="AK45" s="40"/>
      <c r="AL45" s="35"/>
      <c r="AM45" s="40"/>
      <c r="AN45" s="35"/>
      <c r="AO45" s="42"/>
      <c r="AP45" s="60"/>
      <c r="AQ45" s="61"/>
      <c r="AR45" s="60"/>
      <c r="AS45" s="61"/>
      <c r="AT45" s="60"/>
      <c r="AU45" s="61"/>
      <c r="AV45" s="62"/>
      <c r="AW45" s="63"/>
      <c r="AX45" s="64"/>
      <c r="AY45" s="48" t="str">
        <f t="shared" si="2"/>
        <v/>
      </c>
      <c r="BF45" s="6"/>
      <c r="BG45" s="6"/>
      <c r="BH45" s="6"/>
      <c r="BI45" s="6"/>
      <c r="BJ45" s="6"/>
      <c r="BK45" s="6"/>
      <c r="BL45" s="6"/>
      <c r="BM45" s="6"/>
      <c r="BN45" s="6"/>
      <c r="BO45" s="6"/>
      <c r="BP45" s="49" t="str">
        <f t="shared" si="3"/>
        <v/>
      </c>
      <c r="BQ45" s="50" t="str">
        <f t="shared" si="4"/>
        <v/>
      </c>
      <c r="BR45" s="50" t="str">
        <f t="shared" si="5"/>
        <v/>
      </c>
      <c r="BS45" s="50" t="str">
        <f t="shared" si="6"/>
        <v/>
      </c>
      <c r="BT45" s="50" t="str">
        <f t="shared" si="7"/>
        <v/>
      </c>
      <c r="BU45" s="50" t="str">
        <f t="shared" si="8"/>
        <v/>
      </c>
      <c r="BV45" s="72" t="str">
        <f t="shared" si="16"/>
        <v/>
      </c>
      <c r="BW45" s="53"/>
      <c r="BX45" s="54">
        <f t="shared" si="9"/>
        <v>0</v>
      </c>
      <c r="BY45" s="54">
        <f t="shared" si="10"/>
        <v>0</v>
      </c>
      <c r="BZ45" s="54">
        <f t="shared" si="11"/>
        <v>0</v>
      </c>
      <c r="CA45" s="54">
        <f t="shared" si="12"/>
        <v>0</v>
      </c>
      <c r="CB45" s="54">
        <f t="shared" si="13"/>
        <v>0</v>
      </c>
      <c r="CC45" s="54" t="str">
        <f t="shared" si="14"/>
        <v/>
      </c>
      <c r="CD45" s="54">
        <f t="shared" si="17"/>
        <v>0</v>
      </c>
      <c r="CY45" s="16"/>
      <c r="CZ45" s="16"/>
    </row>
    <row r="46" spans="1:104" s="15" customFormat="1" ht="11.25" x14ac:dyDescent="0.15">
      <c r="A46" s="55" t="s">
        <v>91</v>
      </c>
      <c r="B46" s="29">
        <f t="shared" si="15"/>
        <v>2</v>
      </c>
      <c r="C46" s="34"/>
      <c r="D46" s="56"/>
      <c r="E46" s="37"/>
      <c r="F46" s="37"/>
      <c r="G46" s="37"/>
      <c r="H46" s="59"/>
      <c r="I46" s="59"/>
      <c r="J46" s="59"/>
      <c r="K46" s="59"/>
      <c r="L46" s="59"/>
      <c r="M46" s="59"/>
      <c r="N46" s="59"/>
      <c r="O46" s="59">
        <v>2</v>
      </c>
      <c r="P46" s="59"/>
      <c r="Q46" s="59"/>
      <c r="R46" s="59"/>
      <c r="S46" s="59"/>
      <c r="T46" s="34">
        <v>0</v>
      </c>
      <c r="U46" s="35">
        <v>2</v>
      </c>
      <c r="V46" s="34">
        <v>1</v>
      </c>
      <c r="W46" s="35">
        <v>1</v>
      </c>
      <c r="X46" s="36">
        <f t="shared" si="0"/>
        <v>0</v>
      </c>
      <c r="Y46" s="34"/>
      <c r="Z46" s="37"/>
      <c r="AA46" s="35"/>
      <c r="AB46" s="38">
        <f t="shared" si="1"/>
        <v>2</v>
      </c>
      <c r="AC46" s="34">
        <v>2</v>
      </c>
      <c r="AD46" s="37"/>
      <c r="AE46" s="35">
        <v>0</v>
      </c>
      <c r="AF46" s="69"/>
      <c r="AG46" s="73"/>
      <c r="AH46" s="34"/>
      <c r="AI46" s="35"/>
      <c r="AJ46" s="39"/>
      <c r="AK46" s="40"/>
      <c r="AL46" s="35"/>
      <c r="AM46" s="40"/>
      <c r="AN46" s="35"/>
      <c r="AO46" s="42"/>
      <c r="AP46" s="60"/>
      <c r="AQ46" s="61"/>
      <c r="AR46" s="60"/>
      <c r="AS46" s="61"/>
      <c r="AT46" s="60"/>
      <c r="AU46" s="61"/>
      <c r="AV46" s="62"/>
      <c r="AW46" s="63"/>
      <c r="AX46" s="64"/>
      <c r="AY46" s="48" t="str">
        <f t="shared" si="2"/>
        <v/>
      </c>
      <c r="BF46" s="6"/>
      <c r="BG46" s="6"/>
      <c r="BH46" s="6"/>
      <c r="BI46" s="6"/>
      <c r="BJ46" s="6"/>
      <c r="BK46" s="6"/>
      <c r="BL46" s="6"/>
      <c r="BM46" s="6"/>
      <c r="BN46" s="6"/>
      <c r="BO46" s="6"/>
      <c r="BP46" s="49" t="str">
        <f t="shared" si="3"/>
        <v/>
      </c>
      <c r="BQ46" s="50" t="str">
        <f t="shared" si="4"/>
        <v/>
      </c>
      <c r="BR46" s="50" t="str">
        <f t="shared" si="5"/>
        <v/>
      </c>
      <c r="BS46" s="50" t="str">
        <f t="shared" si="6"/>
        <v/>
      </c>
      <c r="BT46" s="50" t="str">
        <f t="shared" si="7"/>
        <v/>
      </c>
      <c r="BU46" s="50" t="str">
        <f t="shared" si="8"/>
        <v/>
      </c>
      <c r="BV46" s="53"/>
      <c r="BW46" s="53"/>
      <c r="BX46" s="54">
        <f t="shared" si="9"/>
        <v>0</v>
      </c>
      <c r="BY46" s="54">
        <f t="shared" si="10"/>
        <v>0</v>
      </c>
      <c r="BZ46" s="54">
        <f t="shared" si="11"/>
        <v>0</v>
      </c>
      <c r="CA46" s="54">
        <f t="shared" si="12"/>
        <v>0</v>
      </c>
      <c r="CB46" s="54">
        <f t="shared" si="13"/>
        <v>0</v>
      </c>
      <c r="CC46" s="54">
        <f t="shared" si="14"/>
        <v>0</v>
      </c>
      <c r="CD46" s="71"/>
      <c r="CY46" s="16"/>
      <c r="CZ46" s="16"/>
    </row>
    <row r="47" spans="1:104" s="15" customFormat="1" ht="11.25" x14ac:dyDescent="0.15">
      <c r="A47" s="55" t="s">
        <v>92</v>
      </c>
      <c r="B47" s="29">
        <f>SUM(E47:L47)</f>
        <v>254</v>
      </c>
      <c r="C47" s="69"/>
      <c r="D47" s="65"/>
      <c r="E47" s="37">
        <v>3</v>
      </c>
      <c r="F47" s="37">
        <v>30</v>
      </c>
      <c r="G47" s="37">
        <v>61</v>
      </c>
      <c r="H47" s="59">
        <v>46</v>
      </c>
      <c r="I47" s="59">
        <v>49</v>
      </c>
      <c r="J47" s="59">
        <v>47</v>
      </c>
      <c r="K47" s="59">
        <v>18</v>
      </c>
      <c r="L47" s="59"/>
      <c r="M47" s="65"/>
      <c r="N47" s="65"/>
      <c r="O47" s="65"/>
      <c r="P47" s="65"/>
      <c r="Q47" s="65"/>
      <c r="R47" s="65"/>
      <c r="S47" s="65"/>
      <c r="T47" s="34">
        <v>3</v>
      </c>
      <c r="U47" s="35">
        <v>251</v>
      </c>
      <c r="V47" s="69"/>
      <c r="W47" s="35">
        <v>254</v>
      </c>
      <c r="X47" s="36">
        <f t="shared" si="0"/>
        <v>0</v>
      </c>
      <c r="Y47" s="34"/>
      <c r="Z47" s="37"/>
      <c r="AA47" s="35"/>
      <c r="AB47" s="38">
        <f t="shared" si="1"/>
        <v>114</v>
      </c>
      <c r="AC47" s="34">
        <v>114</v>
      </c>
      <c r="AD47" s="37"/>
      <c r="AE47" s="35"/>
      <c r="AF47" s="34">
        <v>31</v>
      </c>
      <c r="AG47" s="39">
        <v>0</v>
      </c>
      <c r="AH47" s="34"/>
      <c r="AI47" s="35">
        <v>51</v>
      </c>
      <c r="AJ47" s="39"/>
      <c r="AK47" s="40"/>
      <c r="AL47" s="35"/>
      <c r="AM47" s="40"/>
      <c r="AN47" s="35"/>
      <c r="AO47" s="42"/>
      <c r="AP47" s="60"/>
      <c r="AQ47" s="61"/>
      <c r="AR47" s="60"/>
      <c r="AS47" s="61"/>
      <c r="AT47" s="60"/>
      <c r="AU47" s="61"/>
      <c r="AV47" s="62"/>
      <c r="AW47" s="63"/>
      <c r="AX47" s="64"/>
      <c r="AY47" s="48" t="str">
        <f t="shared" si="2"/>
        <v/>
      </c>
      <c r="BF47" s="6"/>
      <c r="BG47" s="6"/>
      <c r="BH47" s="6"/>
      <c r="BI47" s="6"/>
      <c r="BJ47" s="6"/>
      <c r="BK47" s="6"/>
      <c r="BL47" s="6"/>
      <c r="BM47" s="6"/>
      <c r="BN47" s="6"/>
      <c r="BO47" s="6"/>
      <c r="BP47" s="49" t="str">
        <f t="shared" si="3"/>
        <v/>
      </c>
      <c r="BQ47" s="50" t="str">
        <f t="shared" si="4"/>
        <v/>
      </c>
      <c r="BR47" s="50" t="str">
        <f t="shared" si="5"/>
        <v/>
      </c>
      <c r="BS47" s="50" t="str">
        <f t="shared" si="6"/>
        <v/>
      </c>
      <c r="BT47" s="50" t="str">
        <f t="shared" si="7"/>
        <v/>
      </c>
      <c r="BU47" s="50" t="str">
        <f t="shared" si="8"/>
        <v/>
      </c>
      <c r="BV47" s="72" t="str">
        <f t="shared" si="16"/>
        <v/>
      </c>
      <c r="BW47" s="53"/>
      <c r="BX47" s="54">
        <f t="shared" si="9"/>
        <v>0</v>
      </c>
      <c r="BY47" s="54">
        <f t="shared" si="10"/>
        <v>0</v>
      </c>
      <c r="BZ47" s="54">
        <f t="shared" si="11"/>
        <v>0</v>
      </c>
      <c r="CA47" s="54">
        <f t="shared" si="12"/>
        <v>0</v>
      </c>
      <c r="CB47" s="54">
        <f t="shared" si="13"/>
        <v>0</v>
      </c>
      <c r="CC47" s="54">
        <f t="shared" si="14"/>
        <v>0</v>
      </c>
      <c r="CD47" s="54">
        <f t="shared" si="17"/>
        <v>0</v>
      </c>
      <c r="CY47" s="16"/>
      <c r="CZ47" s="16"/>
    </row>
    <row r="48" spans="1:104" s="15" customFormat="1" ht="24.75" customHeight="1" x14ac:dyDescent="0.15">
      <c r="A48" s="74" t="s">
        <v>93</v>
      </c>
      <c r="B48" s="29">
        <f t="shared" si="15"/>
        <v>263</v>
      </c>
      <c r="C48" s="34"/>
      <c r="D48" s="56"/>
      <c r="E48" s="37"/>
      <c r="F48" s="37">
        <v>6</v>
      </c>
      <c r="G48" s="37">
        <v>10</v>
      </c>
      <c r="H48" s="59">
        <v>17</v>
      </c>
      <c r="I48" s="59">
        <v>29</v>
      </c>
      <c r="J48" s="59">
        <v>24</v>
      </c>
      <c r="K48" s="59">
        <v>38</v>
      </c>
      <c r="L48" s="59">
        <v>31</v>
      </c>
      <c r="M48" s="59">
        <v>47</v>
      </c>
      <c r="N48" s="59">
        <v>14</v>
      </c>
      <c r="O48" s="59">
        <v>24</v>
      </c>
      <c r="P48" s="59">
        <v>7</v>
      </c>
      <c r="Q48" s="59">
        <v>7</v>
      </c>
      <c r="R48" s="59">
        <v>5</v>
      </c>
      <c r="S48" s="59">
        <v>4</v>
      </c>
      <c r="T48" s="34"/>
      <c r="U48" s="35">
        <v>263</v>
      </c>
      <c r="V48" s="34"/>
      <c r="W48" s="35">
        <v>263</v>
      </c>
      <c r="X48" s="36">
        <f t="shared" si="0"/>
        <v>0</v>
      </c>
      <c r="Y48" s="34"/>
      <c r="Z48" s="37"/>
      <c r="AA48" s="35"/>
      <c r="AB48" s="38">
        <f t="shared" si="1"/>
        <v>185</v>
      </c>
      <c r="AC48" s="34">
        <v>185</v>
      </c>
      <c r="AD48" s="37"/>
      <c r="AE48" s="35"/>
      <c r="AF48" s="34">
        <v>70</v>
      </c>
      <c r="AG48" s="39">
        <v>0</v>
      </c>
      <c r="AH48" s="34"/>
      <c r="AI48" s="35">
        <v>98</v>
      </c>
      <c r="AJ48" s="39"/>
      <c r="AK48" s="40"/>
      <c r="AL48" s="35">
        <v>1</v>
      </c>
      <c r="AM48" s="40"/>
      <c r="AN48" s="35">
        <v>10</v>
      </c>
      <c r="AO48" s="42"/>
      <c r="AP48" s="60"/>
      <c r="AQ48" s="61"/>
      <c r="AR48" s="60"/>
      <c r="AS48" s="61"/>
      <c r="AT48" s="60"/>
      <c r="AU48" s="61"/>
      <c r="AV48" s="62"/>
      <c r="AW48" s="63"/>
      <c r="AX48" s="64"/>
      <c r="AY48" s="48" t="str">
        <f t="shared" si="2"/>
        <v/>
      </c>
      <c r="BF48" s="6"/>
      <c r="BG48" s="6"/>
      <c r="BH48" s="6"/>
      <c r="BI48" s="6"/>
      <c r="BJ48" s="6"/>
      <c r="BK48" s="6"/>
      <c r="BL48" s="6"/>
      <c r="BM48" s="6"/>
      <c r="BN48" s="6"/>
      <c r="BO48" s="6"/>
      <c r="BP48" s="49" t="str">
        <f t="shared" si="3"/>
        <v/>
      </c>
      <c r="BQ48" s="50" t="str">
        <f t="shared" si="4"/>
        <v/>
      </c>
      <c r="BR48" s="50" t="str">
        <f t="shared" si="5"/>
        <v/>
      </c>
      <c r="BS48" s="50" t="str">
        <f t="shared" si="6"/>
        <v/>
      </c>
      <c r="BT48" s="50" t="str">
        <f t="shared" si="7"/>
        <v/>
      </c>
      <c r="BU48" s="50" t="str">
        <f t="shared" si="8"/>
        <v/>
      </c>
      <c r="BV48" s="72" t="str">
        <f t="shared" si="16"/>
        <v/>
      </c>
      <c r="BW48" s="53"/>
      <c r="BX48" s="54">
        <f t="shared" si="9"/>
        <v>0</v>
      </c>
      <c r="BY48" s="54">
        <f t="shared" si="10"/>
        <v>0</v>
      </c>
      <c r="BZ48" s="54">
        <f t="shared" si="11"/>
        <v>0</v>
      </c>
      <c r="CA48" s="54">
        <f t="shared" si="12"/>
        <v>0</v>
      </c>
      <c r="CB48" s="54">
        <f t="shared" si="13"/>
        <v>0</v>
      </c>
      <c r="CC48" s="54">
        <f t="shared" si="14"/>
        <v>0</v>
      </c>
      <c r="CD48" s="54">
        <f t="shared" si="17"/>
        <v>0</v>
      </c>
      <c r="CY48" s="16"/>
      <c r="CZ48" s="16"/>
    </row>
    <row r="49" spans="1:105" s="15" customFormat="1" ht="15.75" customHeight="1" x14ac:dyDescent="0.15">
      <c r="A49" s="55" t="s">
        <v>94</v>
      </c>
      <c r="B49" s="29">
        <f>SUM(F49:S49)</f>
        <v>186</v>
      </c>
      <c r="C49" s="69"/>
      <c r="D49" s="65"/>
      <c r="E49" s="65"/>
      <c r="F49" s="37">
        <v>1</v>
      </c>
      <c r="G49" s="37">
        <v>14</v>
      </c>
      <c r="H49" s="59">
        <v>29</v>
      </c>
      <c r="I49" s="59">
        <v>21</v>
      </c>
      <c r="J49" s="59">
        <v>22</v>
      </c>
      <c r="K49" s="59">
        <v>24</v>
      </c>
      <c r="L49" s="59">
        <v>23</v>
      </c>
      <c r="M49" s="59">
        <v>25</v>
      </c>
      <c r="N49" s="59">
        <v>14</v>
      </c>
      <c r="O49" s="59">
        <v>4</v>
      </c>
      <c r="P49" s="59">
        <v>5</v>
      </c>
      <c r="Q49" s="59">
        <v>1</v>
      </c>
      <c r="R49" s="59">
        <v>3</v>
      </c>
      <c r="S49" s="59"/>
      <c r="T49" s="69"/>
      <c r="U49" s="35">
        <v>186</v>
      </c>
      <c r="V49" s="69"/>
      <c r="W49" s="35">
        <v>186</v>
      </c>
      <c r="X49" s="36">
        <f t="shared" si="0"/>
        <v>0</v>
      </c>
      <c r="Y49" s="34"/>
      <c r="Z49" s="37"/>
      <c r="AA49" s="35"/>
      <c r="AB49" s="38">
        <f t="shared" si="1"/>
        <v>113</v>
      </c>
      <c r="AC49" s="34">
        <v>113</v>
      </c>
      <c r="AD49" s="37"/>
      <c r="AE49" s="35"/>
      <c r="AF49" s="34">
        <v>103</v>
      </c>
      <c r="AG49" s="39">
        <v>0</v>
      </c>
      <c r="AH49" s="34"/>
      <c r="AI49" s="35">
        <v>34</v>
      </c>
      <c r="AJ49" s="39"/>
      <c r="AK49" s="40"/>
      <c r="AL49" s="35">
        <v>2</v>
      </c>
      <c r="AM49" s="40"/>
      <c r="AN49" s="35">
        <v>25</v>
      </c>
      <c r="AO49" s="42"/>
      <c r="AP49" s="60">
        <v>45</v>
      </c>
      <c r="AQ49" s="61"/>
      <c r="AR49" s="60"/>
      <c r="AS49" s="61"/>
      <c r="AT49" s="60"/>
      <c r="AU49" s="61"/>
      <c r="AV49" s="62"/>
      <c r="AW49" s="63"/>
      <c r="AX49" s="64"/>
      <c r="AY49" s="48" t="str">
        <f t="shared" si="2"/>
        <v/>
      </c>
      <c r="BF49" s="6"/>
      <c r="BG49" s="6"/>
      <c r="BH49" s="6"/>
      <c r="BI49" s="6"/>
      <c r="BJ49" s="6"/>
      <c r="BK49" s="6"/>
      <c r="BL49" s="6"/>
      <c r="BM49" s="6"/>
      <c r="BN49" s="6"/>
      <c r="BO49" s="6"/>
      <c r="BP49" s="49" t="str">
        <f t="shared" si="3"/>
        <v/>
      </c>
      <c r="BQ49" s="50" t="str">
        <f t="shared" si="4"/>
        <v/>
      </c>
      <c r="BR49" s="50" t="str">
        <f t="shared" si="5"/>
        <v/>
      </c>
      <c r="BS49" s="50" t="str">
        <f t="shared" si="6"/>
        <v/>
      </c>
      <c r="BT49" s="50" t="str">
        <f t="shared" si="7"/>
        <v/>
      </c>
      <c r="BU49" s="50" t="str">
        <f t="shared" si="8"/>
        <v/>
      </c>
      <c r="BV49" s="72" t="str">
        <f t="shared" si="16"/>
        <v/>
      </c>
      <c r="BW49" s="53"/>
      <c r="BX49" s="54">
        <f t="shared" si="9"/>
        <v>0</v>
      </c>
      <c r="BY49" s="54">
        <f t="shared" si="10"/>
        <v>0</v>
      </c>
      <c r="BZ49" s="54">
        <f t="shared" si="11"/>
        <v>0</v>
      </c>
      <c r="CA49" s="54">
        <f t="shared" si="12"/>
        <v>0</v>
      </c>
      <c r="CB49" s="54">
        <f t="shared" si="13"/>
        <v>0</v>
      </c>
      <c r="CC49" s="54">
        <f t="shared" si="14"/>
        <v>0</v>
      </c>
      <c r="CD49" s="54">
        <f t="shared" si="17"/>
        <v>0</v>
      </c>
      <c r="CY49" s="16"/>
      <c r="CZ49" s="16"/>
    </row>
    <row r="50" spans="1:105" s="15" customFormat="1" ht="15.75" customHeight="1" x14ac:dyDescent="0.15">
      <c r="A50" s="55" t="s">
        <v>95</v>
      </c>
      <c r="B50" s="29">
        <f>SUM(G50:S50)</f>
        <v>0</v>
      </c>
      <c r="C50" s="69"/>
      <c r="D50" s="65"/>
      <c r="E50" s="65"/>
      <c r="F50" s="65"/>
      <c r="G50" s="37"/>
      <c r="H50" s="59"/>
      <c r="I50" s="59"/>
      <c r="J50" s="59"/>
      <c r="K50" s="59"/>
      <c r="L50" s="59"/>
      <c r="M50" s="59"/>
      <c r="N50" s="65"/>
      <c r="O50" s="65"/>
      <c r="P50" s="65"/>
      <c r="Q50" s="65"/>
      <c r="R50" s="65"/>
      <c r="S50" s="65"/>
      <c r="T50" s="69"/>
      <c r="U50" s="35"/>
      <c r="V50" s="34"/>
      <c r="W50" s="35"/>
      <c r="X50" s="36">
        <f t="shared" si="0"/>
        <v>0</v>
      </c>
      <c r="Y50" s="34"/>
      <c r="Z50" s="37"/>
      <c r="AA50" s="35"/>
      <c r="AB50" s="38">
        <f t="shared" si="1"/>
        <v>0</v>
      </c>
      <c r="AC50" s="34"/>
      <c r="AD50" s="37"/>
      <c r="AE50" s="35"/>
      <c r="AF50" s="34"/>
      <c r="AG50" s="39"/>
      <c r="AH50" s="34"/>
      <c r="AI50" s="35"/>
      <c r="AJ50" s="39"/>
      <c r="AK50" s="40"/>
      <c r="AL50" s="35"/>
      <c r="AM50" s="40"/>
      <c r="AN50" s="35">
        <v>10</v>
      </c>
      <c r="AO50" s="42"/>
      <c r="AP50" s="60"/>
      <c r="AQ50" s="61"/>
      <c r="AR50" s="60"/>
      <c r="AS50" s="61"/>
      <c r="AT50" s="60"/>
      <c r="AU50" s="61"/>
      <c r="AV50" s="62"/>
      <c r="AW50" s="63"/>
      <c r="AX50" s="64"/>
      <c r="AY50" s="48" t="str">
        <f t="shared" si="2"/>
        <v/>
      </c>
      <c r="BF50" s="6"/>
      <c r="BG50" s="6"/>
      <c r="BH50" s="6"/>
      <c r="BI50" s="6"/>
      <c r="BJ50" s="6"/>
      <c r="BK50" s="6"/>
      <c r="BL50" s="6"/>
      <c r="BM50" s="6"/>
      <c r="BN50" s="6"/>
      <c r="BO50" s="6"/>
      <c r="BP50" s="49" t="str">
        <f t="shared" si="3"/>
        <v/>
      </c>
      <c r="BQ50" s="50" t="str">
        <f t="shared" si="4"/>
        <v/>
      </c>
      <c r="BR50" s="50" t="str">
        <f t="shared" si="5"/>
        <v/>
      </c>
      <c r="BS50" s="50" t="str">
        <f t="shared" si="6"/>
        <v/>
      </c>
      <c r="BT50" s="50" t="str">
        <f t="shared" si="7"/>
        <v/>
      </c>
      <c r="BU50" s="50" t="str">
        <f t="shared" si="8"/>
        <v/>
      </c>
      <c r="BV50" s="72" t="str">
        <f t="shared" si="16"/>
        <v/>
      </c>
      <c r="BW50" s="53"/>
      <c r="BX50" s="54">
        <f t="shared" si="9"/>
        <v>0</v>
      </c>
      <c r="BY50" s="54">
        <f t="shared" si="10"/>
        <v>0</v>
      </c>
      <c r="BZ50" s="54">
        <f t="shared" si="11"/>
        <v>0</v>
      </c>
      <c r="CA50" s="54">
        <f t="shared" si="12"/>
        <v>0</v>
      </c>
      <c r="CB50" s="54">
        <f t="shared" si="13"/>
        <v>0</v>
      </c>
      <c r="CC50" s="54" t="str">
        <f t="shared" si="14"/>
        <v/>
      </c>
      <c r="CD50" s="54">
        <f t="shared" si="17"/>
        <v>0</v>
      </c>
      <c r="CY50" s="16"/>
      <c r="CZ50" s="16"/>
    </row>
    <row r="51" spans="1:105" s="15" customFormat="1" ht="11.25" customHeight="1" x14ac:dyDescent="0.15">
      <c r="A51" s="55" t="s">
        <v>96</v>
      </c>
      <c r="B51" s="29">
        <f t="shared" si="15"/>
        <v>736</v>
      </c>
      <c r="C51" s="34">
        <v>38</v>
      </c>
      <c r="D51" s="56">
        <v>16</v>
      </c>
      <c r="E51" s="37">
        <v>5</v>
      </c>
      <c r="F51" s="37">
        <v>8</v>
      </c>
      <c r="G51" s="37">
        <v>7</v>
      </c>
      <c r="H51" s="59">
        <v>6</v>
      </c>
      <c r="I51" s="59">
        <v>10</v>
      </c>
      <c r="J51" s="59">
        <v>12</v>
      </c>
      <c r="K51" s="59">
        <v>25</v>
      </c>
      <c r="L51" s="59">
        <v>30</v>
      </c>
      <c r="M51" s="59">
        <v>42</v>
      </c>
      <c r="N51" s="59">
        <v>48</v>
      </c>
      <c r="O51" s="59">
        <v>56</v>
      </c>
      <c r="P51" s="59">
        <v>124</v>
      </c>
      <c r="Q51" s="59">
        <v>109</v>
      </c>
      <c r="R51" s="59">
        <v>101</v>
      </c>
      <c r="S51" s="59">
        <v>99</v>
      </c>
      <c r="T51" s="34">
        <v>59</v>
      </c>
      <c r="U51" s="35">
        <v>677</v>
      </c>
      <c r="V51" s="34">
        <v>351</v>
      </c>
      <c r="W51" s="35">
        <v>385</v>
      </c>
      <c r="X51" s="36">
        <f t="shared" si="0"/>
        <v>34</v>
      </c>
      <c r="Y51" s="34">
        <v>31</v>
      </c>
      <c r="Z51" s="37"/>
      <c r="AA51" s="35">
        <v>3</v>
      </c>
      <c r="AB51" s="38">
        <f t="shared" si="1"/>
        <v>401</v>
      </c>
      <c r="AC51" s="34">
        <v>329</v>
      </c>
      <c r="AD51" s="37"/>
      <c r="AE51" s="35">
        <v>72</v>
      </c>
      <c r="AF51" s="34">
        <v>339</v>
      </c>
      <c r="AG51" s="39">
        <v>138</v>
      </c>
      <c r="AH51" s="34">
        <v>12</v>
      </c>
      <c r="AI51" s="35">
        <v>117</v>
      </c>
      <c r="AJ51" s="39">
        <v>156</v>
      </c>
      <c r="AK51" s="40"/>
      <c r="AL51" s="35"/>
      <c r="AM51" s="40">
        <v>12</v>
      </c>
      <c r="AN51" s="35">
        <v>73</v>
      </c>
      <c r="AO51" s="42"/>
      <c r="AP51" s="60">
        <v>77</v>
      </c>
      <c r="AQ51" s="61"/>
      <c r="AR51" s="60"/>
      <c r="AS51" s="61"/>
      <c r="AT51" s="60"/>
      <c r="AU51" s="61"/>
      <c r="AV51" s="62"/>
      <c r="AW51" s="63"/>
      <c r="AX51" s="64"/>
      <c r="AY51" s="48" t="str">
        <f t="shared" si="2"/>
        <v/>
      </c>
      <c r="BF51" s="6"/>
      <c r="BG51" s="6"/>
      <c r="BH51" s="6"/>
      <c r="BI51" s="6"/>
      <c r="BJ51" s="6"/>
      <c r="BK51" s="6"/>
      <c r="BL51" s="6"/>
      <c r="BM51" s="6"/>
      <c r="BN51" s="6"/>
      <c r="BO51" s="6"/>
      <c r="BP51" s="49" t="str">
        <f t="shared" si="3"/>
        <v/>
      </c>
      <c r="BQ51" s="50" t="str">
        <f t="shared" si="4"/>
        <v/>
      </c>
      <c r="BR51" s="50" t="str">
        <f t="shared" si="5"/>
        <v/>
      </c>
      <c r="BS51" s="50" t="str">
        <f t="shared" si="6"/>
        <v/>
      </c>
      <c r="BT51" s="50" t="str">
        <f t="shared" si="7"/>
        <v/>
      </c>
      <c r="BU51" s="50" t="str">
        <f t="shared" si="8"/>
        <v/>
      </c>
      <c r="BV51" s="72" t="str">
        <f t="shared" si="16"/>
        <v/>
      </c>
      <c r="BW51" s="72" t="str">
        <f>IF(AND($AT51&lt;&gt;0,($B90="")),"No olvide registrar si algunas de estas compras de servicio corresponden al Programa de Resolutividad. ","")</f>
        <v/>
      </c>
      <c r="BX51" s="54">
        <f t="shared" si="9"/>
        <v>0</v>
      </c>
      <c r="BY51" s="54">
        <f t="shared" si="10"/>
        <v>0</v>
      </c>
      <c r="BZ51" s="54">
        <f t="shared" si="11"/>
        <v>0</v>
      </c>
      <c r="CA51" s="54">
        <f t="shared" si="12"/>
        <v>0</v>
      </c>
      <c r="CB51" s="54">
        <f t="shared" si="13"/>
        <v>0</v>
      </c>
      <c r="CC51" s="54">
        <f t="shared" si="14"/>
        <v>0</v>
      </c>
      <c r="CD51" s="54">
        <f t="shared" si="17"/>
        <v>0</v>
      </c>
      <c r="CE51" s="54">
        <f>IF(AND($AT51&lt;&gt;0,($B90="")),1,0)</f>
        <v>0</v>
      </c>
      <c r="CY51" s="16"/>
      <c r="CZ51" s="16"/>
    </row>
    <row r="52" spans="1:105" s="15" customFormat="1" ht="11.25" customHeight="1" x14ac:dyDescent="0.15">
      <c r="A52" s="55" t="s">
        <v>97</v>
      </c>
      <c r="B52" s="29">
        <f t="shared" si="15"/>
        <v>0</v>
      </c>
      <c r="C52" s="34"/>
      <c r="D52" s="56"/>
      <c r="E52" s="37"/>
      <c r="F52" s="37"/>
      <c r="G52" s="37"/>
      <c r="H52" s="59"/>
      <c r="I52" s="59"/>
      <c r="J52" s="59"/>
      <c r="K52" s="59"/>
      <c r="L52" s="59"/>
      <c r="M52" s="59"/>
      <c r="N52" s="59"/>
      <c r="O52" s="59"/>
      <c r="P52" s="59"/>
      <c r="Q52" s="59"/>
      <c r="R52" s="59"/>
      <c r="S52" s="59"/>
      <c r="T52" s="34"/>
      <c r="U52" s="35"/>
      <c r="V52" s="34"/>
      <c r="W52" s="35"/>
      <c r="X52" s="36">
        <f t="shared" si="0"/>
        <v>0</v>
      </c>
      <c r="Y52" s="34"/>
      <c r="Z52" s="37"/>
      <c r="AA52" s="35"/>
      <c r="AB52" s="38">
        <f t="shared" si="1"/>
        <v>0</v>
      </c>
      <c r="AC52" s="34"/>
      <c r="AD52" s="37"/>
      <c r="AE52" s="35"/>
      <c r="AF52" s="34"/>
      <c r="AG52" s="39"/>
      <c r="AH52" s="34"/>
      <c r="AI52" s="35"/>
      <c r="AJ52" s="39"/>
      <c r="AK52" s="40"/>
      <c r="AL52" s="35"/>
      <c r="AM52" s="40"/>
      <c r="AN52" s="35"/>
      <c r="AO52" s="42"/>
      <c r="AP52" s="60"/>
      <c r="AQ52" s="61"/>
      <c r="AR52" s="60"/>
      <c r="AS52" s="61"/>
      <c r="AT52" s="60"/>
      <c r="AU52" s="61"/>
      <c r="AV52" s="62"/>
      <c r="AW52" s="63"/>
      <c r="AX52" s="64"/>
      <c r="AY52" s="48" t="str">
        <f t="shared" si="2"/>
        <v/>
      </c>
      <c r="BF52" s="6"/>
      <c r="BG52" s="6"/>
      <c r="BH52" s="6"/>
      <c r="BI52" s="6"/>
      <c r="BJ52" s="6"/>
      <c r="BK52" s="6"/>
      <c r="BL52" s="6"/>
      <c r="BM52" s="6"/>
      <c r="BN52" s="6"/>
      <c r="BO52" s="6"/>
      <c r="BP52" s="49" t="str">
        <f t="shared" si="3"/>
        <v/>
      </c>
      <c r="BQ52" s="50" t="str">
        <f t="shared" si="4"/>
        <v/>
      </c>
      <c r="BR52" s="50" t="str">
        <f t="shared" si="5"/>
        <v/>
      </c>
      <c r="BS52" s="50" t="str">
        <f t="shared" si="6"/>
        <v/>
      </c>
      <c r="BT52" s="50" t="str">
        <f t="shared" si="7"/>
        <v/>
      </c>
      <c r="BU52" s="50" t="str">
        <f t="shared" si="8"/>
        <v/>
      </c>
      <c r="BV52" s="72" t="str">
        <f t="shared" si="16"/>
        <v/>
      </c>
      <c r="BW52" s="72" t="str">
        <f>IF(AND($AT52&lt;&gt;0,($B90="")),"No olvide registrar si algunas de estas compras de servicio corresponden al Programa de Resolutividad. ","")</f>
        <v/>
      </c>
      <c r="BX52" s="54">
        <f t="shared" si="9"/>
        <v>0</v>
      </c>
      <c r="BY52" s="54">
        <f t="shared" si="10"/>
        <v>0</v>
      </c>
      <c r="BZ52" s="54">
        <f t="shared" si="11"/>
        <v>0</v>
      </c>
      <c r="CA52" s="54">
        <f t="shared" si="12"/>
        <v>0</v>
      </c>
      <c r="CB52" s="54">
        <f t="shared" si="13"/>
        <v>0</v>
      </c>
      <c r="CC52" s="54" t="str">
        <f t="shared" si="14"/>
        <v/>
      </c>
      <c r="CD52" s="54">
        <f t="shared" si="17"/>
        <v>0</v>
      </c>
      <c r="CE52" s="54">
        <f>IF(AND($AT52&lt;&gt;0,($B90="")),1,0)</f>
        <v>0</v>
      </c>
      <c r="CY52" s="16"/>
      <c r="CZ52" s="16"/>
    </row>
    <row r="53" spans="1:105" s="15" customFormat="1" ht="11.25" customHeight="1" x14ac:dyDescent="0.15">
      <c r="A53" s="55" t="s">
        <v>98</v>
      </c>
      <c r="B53" s="29">
        <f t="shared" si="15"/>
        <v>599</v>
      </c>
      <c r="C53" s="34">
        <v>17</v>
      </c>
      <c r="D53" s="56">
        <v>190</v>
      </c>
      <c r="E53" s="37">
        <v>95</v>
      </c>
      <c r="F53" s="37">
        <v>35</v>
      </c>
      <c r="G53" s="37">
        <v>16</v>
      </c>
      <c r="H53" s="59">
        <v>14</v>
      </c>
      <c r="I53" s="59">
        <v>8</v>
      </c>
      <c r="J53" s="59">
        <v>8</v>
      </c>
      <c r="K53" s="59">
        <v>10</v>
      </c>
      <c r="L53" s="59">
        <v>17</v>
      </c>
      <c r="M53" s="59">
        <v>10</v>
      </c>
      <c r="N53" s="59">
        <v>20</v>
      </c>
      <c r="O53" s="59">
        <v>40</v>
      </c>
      <c r="P53" s="59">
        <v>44</v>
      </c>
      <c r="Q53" s="59">
        <v>25</v>
      </c>
      <c r="R53" s="59">
        <v>25</v>
      </c>
      <c r="S53" s="59">
        <v>25</v>
      </c>
      <c r="T53" s="34">
        <v>264</v>
      </c>
      <c r="U53" s="35">
        <v>335</v>
      </c>
      <c r="V53" s="34">
        <v>276</v>
      </c>
      <c r="W53" s="35">
        <v>323</v>
      </c>
      <c r="X53" s="36">
        <f t="shared" si="0"/>
        <v>222</v>
      </c>
      <c r="Y53" s="34">
        <v>218</v>
      </c>
      <c r="Z53" s="37"/>
      <c r="AA53" s="35">
        <v>4</v>
      </c>
      <c r="AB53" s="38">
        <f t="shared" si="1"/>
        <v>240</v>
      </c>
      <c r="AC53" s="34">
        <v>229</v>
      </c>
      <c r="AD53" s="37"/>
      <c r="AE53" s="35">
        <v>11</v>
      </c>
      <c r="AF53" s="34">
        <v>383</v>
      </c>
      <c r="AG53" s="39">
        <v>0</v>
      </c>
      <c r="AH53" s="34">
        <v>201</v>
      </c>
      <c r="AI53" s="35">
        <v>103</v>
      </c>
      <c r="AJ53" s="39">
        <v>83</v>
      </c>
      <c r="AK53" s="40">
        <v>1</v>
      </c>
      <c r="AL53" s="35">
        <v>1</v>
      </c>
      <c r="AM53" s="40">
        <v>36</v>
      </c>
      <c r="AN53" s="35">
        <v>48</v>
      </c>
      <c r="AO53" s="42"/>
      <c r="AP53" s="60">
        <v>234</v>
      </c>
      <c r="AQ53" s="61"/>
      <c r="AR53" s="60"/>
      <c r="AS53" s="61"/>
      <c r="AT53" s="60"/>
      <c r="AU53" s="61"/>
      <c r="AV53" s="62"/>
      <c r="AW53" s="63"/>
      <c r="AX53" s="64"/>
      <c r="AY53" s="48" t="str">
        <f t="shared" si="2"/>
        <v/>
      </c>
      <c r="BF53" s="6"/>
      <c r="BG53" s="6"/>
      <c r="BH53" s="6"/>
      <c r="BI53" s="6"/>
      <c r="BJ53" s="6"/>
      <c r="BK53" s="6"/>
      <c r="BL53" s="6"/>
      <c r="BM53" s="6"/>
      <c r="BN53" s="6"/>
      <c r="BO53" s="6"/>
      <c r="BP53" s="49" t="str">
        <f t="shared" si="3"/>
        <v/>
      </c>
      <c r="BQ53" s="50" t="str">
        <f t="shared" si="4"/>
        <v/>
      </c>
      <c r="BR53" s="50" t="str">
        <f t="shared" si="5"/>
        <v/>
      </c>
      <c r="BS53" s="50" t="str">
        <f t="shared" si="6"/>
        <v/>
      </c>
      <c r="BT53" s="50" t="str">
        <f t="shared" si="7"/>
        <v/>
      </c>
      <c r="BU53" s="50" t="str">
        <f t="shared" si="8"/>
        <v/>
      </c>
      <c r="BV53" s="72" t="str">
        <f t="shared" si="16"/>
        <v/>
      </c>
      <c r="BW53" s="72" t="str">
        <f>IF(AND($AT53&lt;&gt;0,($B91="")),"No olvide registrar si algunas de estas compras de servicio corresponden al Programa de Resolutividad. ","")</f>
        <v/>
      </c>
      <c r="BX53" s="54">
        <f t="shared" si="9"/>
        <v>0</v>
      </c>
      <c r="BY53" s="54">
        <f t="shared" si="10"/>
        <v>0</v>
      </c>
      <c r="BZ53" s="54">
        <f t="shared" si="11"/>
        <v>0</v>
      </c>
      <c r="CA53" s="54">
        <f t="shared" si="12"/>
        <v>0</v>
      </c>
      <c r="CB53" s="54">
        <f t="shared" si="13"/>
        <v>0</v>
      </c>
      <c r="CC53" s="54">
        <f t="shared" si="14"/>
        <v>0</v>
      </c>
      <c r="CD53" s="54">
        <f t="shared" si="17"/>
        <v>0</v>
      </c>
      <c r="CE53" s="54">
        <f>IF(AND($AT53&lt;&gt;0,($B91="")),1,0)</f>
        <v>0</v>
      </c>
      <c r="CY53" s="16"/>
      <c r="CZ53" s="16"/>
    </row>
    <row r="54" spans="1:105" s="15" customFormat="1" ht="11.25" x14ac:dyDescent="0.15">
      <c r="A54" s="55" t="s">
        <v>99</v>
      </c>
      <c r="B54" s="29">
        <f>SUM(F54:S54)</f>
        <v>0</v>
      </c>
      <c r="C54" s="69"/>
      <c r="D54" s="65"/>
      <c r="E54" s="66"/>
      <c r="F54" s="37"/>
      <c r="G54" s="37"/>
      <c r="H54" s="59"/>
      <c r="I54" s="59"/>
      <c r="J54" s="59"/>
      <c r="K54" s="59"/>
      <c r="L54" s="59"/>
      <c r="M54" s="59"/>
      <c r="N54" s="59"/>
      <c r="O54" s="59"/>
      <c r="P54" s="59"/>
      <c r="Q54" s="59"/>
      <c r="R54" s="59"/>
      <c r="S54" s="59"/>
      <c r="T54" s="69"/>
      <c r="U54" s="35"/>
      <c r="V54" s="34"/>
      <c r="W54" s="35"/>
      <c r="X54" s="76"/>
      <c r="Y54" s="69"/>
      <c r="Z54" s="66"/>
      <c r="AA54" s="68"/>
      <c r="AB54" s="38">
        <f t="shared" si="1"/>
        <v>0</v>
      </c>
      <c r="AC54" s="34"/>
      <c r="AD54" s="37"/>
      <c r="AE54" s="35"/>
      <c r="AF54" s="34"/>
      <c r="AG54" s="39"/>
      <c r="AH54" s="69"/>
      <c r="AI54" s="35"/>
      <c r="AJ54" s="39"/>
      <c r="AK54" s="76"/>
      <c r="AL54" s="35"/>
      <c r="AM54" s="76"/>
      <c r="AN54" s="35"/>
      <c r="AO54" s="42"/>
      <c r="AP54" s="60"/>
      <c r="AQ54" s="61"/>
      <c r="AR54" s="60"/>
      <c r="AS54" s="61"/>
      <c r="AT54" s="60"/>
      <c r="AU54" s="61"/>
      <c r="AV54" s="62"/>
      <c r="AW54" s="77"/>
      <c r="AX54" s="64"/>
      <c r="AY54" s="48" t="str">
        <f t="shared" si="2"/>
        <v/>
      </c>
      <c r="BF54" s="6"/>
      <c r="BG54" s="6"/>
      <c r="BH54" s="6"/>
      <c r="BI54" s="6"/>
      <c r="BJ54" s="6"/>
      <c r="BK54" s="6"/>
      <c r="BL54" s="6"/>
      <c r="BM54" s="6"/>
      <c r="BN54" s="6"/>
      <c r="BO54" s="6"/>
      <c r="BP54" s="49" t="str">
        <f t="shared" si="3"/>
        <v/>
      </c>
      <c r="BQ54" s="50" t="str">
        <f t="shared" si="4"/>
        <v/>
      </c>
      <c r="BR54" s="50" t="str">
        <f t="shared" si="5"/>
        <v/>
      </c>
      <c r="BS54" s="50" t="str">
        <f t="shared" si="6"/>
        <v/>
      </c>
      <c r="BT54" s="50" t="str">
        <f t="shared" si="7"/>
        <v/>
      </c>
      <c r="BU54" s="50" t="str">
        <f t="shared" si="8"/>
        <v/>
      </c>
      <c r="BV54" s="72" t="str">
        <f t="shared" si="16"/>
        <v/>
      </c>
      <c r="BW54" s="53"/>
      <c r="BX54" s="54">
        <f t="shared" si="9"/>
        <v>0</v>
      </c>
      <c r="BY54" s="54">
        <f t="shared" si="10"/>
        <v>0</v>
      </c>
      <c r="BZ54" s="54">
        <f t="shared" si="11"/>
        <v>0</v>
      </c>
      <c r="CA54" s="54">
        <f t="shared" si="12"/>
        <v>0</v>
      </c>
      <c r="CB54" s="54">
        <f t="shared" si="13"/>
        <v>0</v>
      </c>
      <c r="CC54" s="54" t="str">
        <f t="shared" si="14"/>
        <v/>
      </c>
      <c r="CD54" s="54">
        <f t="shared" si="17"/>
        <v>0</v>
      </c>
      <c r="CY54" s="16"/>
      <c r="CZ54" s="16"/>
    </row>
    <row r="55" spans="1:105" s="15" customFormat="1" ht="11.25" x14ac:dyDescent="0.15">
      <c r="A55" s="55" t="s">
        <v>100</v>
      </c>
      <c r="B55" s="29">
        <f t="shared" si="15"/>
        <v>828</v>
      </c>
      <c r="C55" s="34">
        <v>99</v>
      </c>
      <c r="D55" s="56">
        <v>96</v>
      </c>
      <c r="E55" s="37">
        <v>69</v>
      </c>
      <c r="F55" s="37">
        <v>43</v>
      </c>
      <c r="G55" s="37">
        <v>26</v>
      </c>
      <c r="H55" s="59">
        <v>22</v>
      </c>
      <c r="I55" s="59">
        <v>22</v>
      </c>
      <c r="J55" s="59">
        <v>26</v>
      </c>
      <c r="K55" s="59">
        <v>35</v>
      </c>
      <c r="L55" s="59">
        <v>59</v>
      </c>
      <c r="M55" s="59">
        <v>64</v>
      </c>
      <c r="N55" s="59">
        <v>65</v>
      </c>
      <c r="O55" s="59">
        <v>73</v>
      </c>
      <c r="P55" s="59">
        <v>42</v>
      </c>
      <c r="Q55" s="59">
        <v>41</v>
      </c>
      <c r="R55" s="59">
        <v>25</v>
      </c>
      <c r="S55" s="59">
        <v>21</v>
      </c>
      <c r="T55" s="34">
        <v>264</v>
      </c>
      <c r="U55" s="35">
        <v>564</v>
      </c>
      <c r="V55" s="34">
        <v>353</v>
      </c>
      <c r="W55" s="35">
        <v>475</v>
      </c>
      <c r="X55" s="36">
        <f t="shared" si="0"/>
        <v>163</v>
      </c>
      <c r="Y55" s="34">
        <v>140</v>
      </c>
      <c r="Z55" s="37"/>
      <c r="AA55" s="35">
        <v>23</v>
      </c>
      <c r="AB55" s="38">
        <f t="shared" si="1"/>
        <v>347</v>
      </c>
      <c r="AC55" s="34">
        <v>276</v>
      </c>
      <c r="AD55" s="37"/>
      <c r="AE55" s="35">
        <v>71</v>
      </c>
      <c r="AF55" s="34">
        <v>350</v>
      </c>
      <c r="AG55" s="39">
        <v>241</v>
      </c>
      <c r="AH55" s="34">
        <v>131</v>
      </c>
      <c r="AI55" s="35">
        <v>212</v>
      </c>
      <c r="AJ55" s="39"/>
      <c r="AK55" s="40">
        <v>1</v>
      </c>
      <c r="AL55" s="35">
        <v>1</v>
      </c>
      <c r="AM55" s="40">
        <v>70</v>
      </c>
      <c r="AN55" s="35">
        <v>136</v>
      </c>
      <c r="AO55" s="42"/>
      <c r="AP55" s="60">
        <v>38</v>
      </c>
      <c r="AQ55" s="61"/>
      <c r="AR55" s="60"/>
      <c r="AS55" s="61"/>
      <c r="AT55" s="60"/>
      <c r="AU55" s="61"/>
      <c r="AV55" s="62"/>
      <c r="AW55" s="63"/>
      <c r="AX55" s="64"/>
      <c r="AY55" s="48" t="str">
        <f t="shared" si="2"/>
        <v/>
      </c>
      <c r="BF55" s="6"/>
      <c r="BG55" s="6"/>
      <c r="BH55" s="6"/>
      <c r="BI55" s="6"/>
      <c r="BJ55" s="6"/>
      <c r="BK55" s="6"/>
      <c r="BL55" s="6"/>
      <c r="BM55" s="6"/>
      <c r="BN55" s="6"/>
      <c r="BO55" s="6"/>
      <c r="BP55" s="49" t="str">
        <f t="shared" si="3"/>
        <v/>
      </c>
      <c r="BQ55" s="50" t="str">
        <f t="shared" si="4"/>
        <v/>
      </c>
      <c r="BR55" s="50" t="str">
        <f t="shared" si="5"/>
        <v/>
      </c>
      <c r="BS55" s="50" t="str">
        <f t="shared" si="6"/>
        <v/>
      </c>
      <c r="BT55" s="50" t="str">
        <f t="shared" si="7"/>
        <v/>
      </c>
      <c r="BU55" s="50" t="str">
        <f t="shared" si="8"/>
        <v/>
      </c>
      <c r="BV55" s="72" t="str">
        <f t="shared" si="16"/>
        <v/>
      </c>
      <c r="BW55" s="53"/>
      <c r="BX55" s="54">
        <f t="shared" si="9"/>
        <v>0</v>
      </c>
      <c r="BY55" s="54">
        <f t="shared" si="10"/>
        <v>0</v>
      </c>
      <c r="BZ55" s="54">
        <f t="shared" si="11"/>
        <v>0</v>
      </c>
      <c r="CA55" s="54">
        <f t="shared" si="12"/>
        <v>0</v>
      </c>
      <c r="CB55" s="54">
        <f t="shared" si="13"/>
        <v>0</v>
      </c>
      <c r="CC55" s="54">
        <f t="shared" si="14"/>
        <v>0</v>
      </c>
      <c r="CD55" s="54">
        <f t="shared" si="17"/>
        <v>0</v>
      </c>
      <c r="CY55" s="16"/>
      <c r="CZ55" s="16"/>
    </row>
    <row r="56" spans="1:105" s="15" customFormat="1" ht="11.25" x14ac:dyDescent="0.15">
      <c r="A56" s="55" t="s">
        <v>101</v>
      </c>
      <c r="B56" s="29">
        <f t="shared" si="15"/>
        <v>726</v>
      </c>
      <c r="C56" s="34"/>
      <c r="D56" s="56"/>
      <c r="E56" s="37"/>
      <c r="F56" s="37">
        <v>12</v>
      </c>
      <c r="G56" s="37">
        <v>11</v>
      </c>
      <c r="H56" s="59">
        <v>20</v>
      </c>
      <c r="I56" s="59">
        <v>14</v>
      </c>
      <c r="J56" s="59">
        <v>21</v>
      </c>
      <c r="K56" s="59">
        <v>27</v>
      </c>
      <c r="L56" s="59">
        <v>47</v>
      </c>
      <c r="M56" s="59">
        <v>84</v>
      </c>
      <c r="N56" s="59">
        <v>62</v>
      </c>
      <c r="O56" s="59">
        <v>75</v>
      </c>
      <c r="P56" s="59">
        <v>102</v>
      </c>
      <c r="Q56" s="59">
        <v>93</v>
      </c>
      <c r="R56" s="59">
        <v>84</v>
      </c>
      <c r="S56" s="59">
        <v>74</v>
      </c>
      <c r="T56" s="34"/>
      <c r="U56" s="35">
        <v>726</v>
      </c>
      <c r="V56" s="34">
        <v>481</v>
      </c>
      <c r="W56" s="35">
        <v>245</v>
      </c>
      <c r="X56" s="36">
        <f t="shared" si="0"/>
        <v>0</v>
      </c>
      <c r="Y56" s="34"/>
      <c r="Z56" s="37"/>
      <c r="AA56" s="35"/>
      <c r="AB56" s="38">
        <f t="shared" si="1"/>
        <v>422</v>
      </c>
      <c r="AC56" s="34">
        <v>422</v>
      </c>
      <c r="AD56" s="37"/>
      <c r="AE56" s="35"/>
      <c r="AF56" s="34">
        <v>411</v>
      </c>
      <c r="AG56" s="39">
        <v>358</v>
      </c>
      <c r="AH56" s="34"/>
      <c r="AI56" s="35">
        <v>102</v>
      </c>
      <c r="AJ56" s="39"/>
      <c r="AK56" s="40"/>
      <c r="AL56" s="35">
        <v>10</v>
      </c>
      <c r="AM56" s="40"/>
      <c r="AN56" s="35">
        <v>7</v>
      </c>
      <c r="AO56" s="42"/>
      <c r="AP56" s="60">
        <v>259</v>
      </c>
      <c r="AQ56" s="61"/>
      <c r="AR56" s="60"/>
      <c r="AS56" s="61"/>
      <c r="AT56" s="60"/>
      <c r="AU56" s="61"/>
      <c r="AV56" s="62"/>
      <c r="AW56" s="63"/>
      <c r="AX56" s="64"/>
      <c r="AY56" s="48" t="str">
        <f t="shared" si="2"/>
        <v/>
      </c>
      <c r="BF56" s="6"/>
      <c r="BG56" s="6"/>
      <c r="BH56" s="6"/>
      <c r="BI56" s="6"/>
      <c r="BJ56" s="6"/>
      <c r="BK56" s="6"/>
      <c r="BL56" s="6"/>
      <c r="BM56" s="6"/>
      <c r="BN56" s="6"/>
      <c r="BO56" s="6"/>
      <c r="BP56" s="49" t="str">
        <f t="shared" si="3"/>
        <v/>
      </c>
      <c r="BQ56" s="50" t="str">
        <f t="shared" si="4"/>
        <v/>
      </c>
      <c r="BR56" s="50" t="str">
        <f t="shared" si="5"/>
        <v/>
      </c>
      <c r="BS56" s="50" t="str">
        <f t="shared" si="6"/>
        <v/>
      </c>
      <c r="BT56" s="50" t="str">
        <f t="shared" si="7"/>
        <v/>
      </c>
      <c r="BU56" s="50" t="str">
        <f t="shared" si="8"/>
        <v/>
      </c>
      <c r="BV56" s="72" t="str">
        <f t="shared" si="16"/>
        <v/>
      </c>
      <c r="BW56" s="53"/>
      <c r="BX56" s="54">
        <f t="shared" si="9"/>
        <v>0</v>
      </c>
      <c r="BY56" s="54">
        <f t="shared" si="10"/>
        <v>0</v>
      </c>
      <c r="BZ56" s="54">
        <f t="shared" si="11"/>
        <v>0</v>
      </c>
      <c r="CA56" s="54">
        <f t="shared" si="12"/>
        <v>0</v>
      </c>
      <c r="CB56" s="54">
        <f t="shared" si="13"/>
        <v>0</v>
      </c>
      <c r="CC56" s="54">
        <f t="shared" si="14"/>
        <v>0</v>
      </c>
      <c r="CD56" s="54">
        <f t="shared" si="17"/>
        <v>0</v>
      </c>
      <c r="CY56" s="16"/>
      <c r="CZ56" s="16"/>
    </row>
    <row r="57" spans="1:105" s="15" customFormat="1" ht="11.25" x14ac:dyDescent="0.15">
      <c r="A57" s="80" t="s">
        <v>102</v>
      </c>
      <c r="B57" s="81">
        <f t="shared" si="15"/>
        <v>0</v>
      </c>
      <c r="C57" s="82"/>
      <c r="D57" s="83"/>
      <c r="E57" s="84"/>
      <c r="F57" s="84"/>
      <c r="G57" s="84"/>
      <c r="H57" s="85"/>
      <c r="I57" s="85"/>
      <c r="J57" s="85"/>
      <c r="K57" s="85"/>
      <c r="L57" s="85"/>
      <c r="M57" s="85"/>
      <c r="N57" s="85"/>
      <c r="O57" s="85"/>
      <c r="P57" s="85"/>
      <c r="Q57" s="85"/>
      <c r="R57" s="85"/>
      <c r="S57" s="85"/>
      <c r="T57" s="82"/>
      <c r="U57" s="78"/>
      <c r="V57" s="86"/>
      <c r="W57" s="87"/>
      <c r="X57" s="88">
        <f t="shared" si="0"/>
        <v>0</v>
      </c>
      <c r="Y57" s="82"/>
      <c r="Z57" s="84"/>
      <c r="AA57" s="78"/>
      <c r="AB57" s="89">
        <f t="shared" si="1"/>
        <v>0</v>
      </c>
      <c r="AC57" s="82"/>
      <c r="AD57" s="84"/>
      <c r="AE57" s="78"/>
      <c r="AF57" s="82"/>
      <c r="AG57" s="90"/>
      <c r="AH57" s="91"/>
      <c r="AI57" s="92"/>
      <c r="AJ57" s="90"/>
      <c r="AK57" s="93"/>
      <c r="AL57" s="92"/>
      <c r="AM57" s="93"/>
      <c r="AN57" s="92"/>
      <c r="AO57" s="42"/>
      <c r="AP57" s="94"/>
      <c r="AQ57" s="95"/>
      <c r="AR57" s="94"/>
      <c r="AS57" s="95"/>
      <c r="AT57" s="94"/>
      <c r="AU57" s="95"/>
      <c r="AV57" s="96"/>
      <c r="AW57" s="97"/>
      <c r="AX57" s="98"/>
      <c r="AY57" s="48" t="str">
        <f t="shared" si="2"/>
        <v/>
      </c>
      <c r="BF57" s="6"/>
      <c r="BG57" s="6"/>
      <c r="BH57" s="6"/>
      <c r="BI57" s="6"/>
      <c r="BJ57" s="6"/>
      <c r="BK57" s="6"/>
      <c r="BL57" s="6"/>
      <c r="BM57" s="6"/>
      <c r="BN57" s="6"/>
      <c r="BO57" s="6"/>
      <c r="BP57" s="49" t="str">
        <f t="shared" si="3"/>
        <v/>
      </c>
      <c r="BQ57" s="50" t="str">
        <f t="shared" si="4"/>
        <v/>
      </c>
      <c r="BR57" s="50" t="str">
        <f t="shared" si="5"/>
        <v/>
      </c>
      <c r="BS57" s="50" t="str">
        <f t="shared" si="6"/>
        <v/>
      </c>
      <c r="BT57" s="50" t="str">
        <f t="shared" si="7"/>
        <v/>
      </c>
      <c r="BU57" s="50" t="str">
        <f t="shared" si="8"/>
        <v/>
      </c>
      <c r="BV57" s="72" t="str">
        <f t="shared" si="16"/>
        <v/>
      </c>
      <c r="BW57" s="53"/>
      <c r="BX57" s="54">
        <f t="shared" si="9"/>
        <v>0</v>
      </c>
      <c r="BY57" s="54">
        <f t="shared" si="10"/>
        <v>0</v>
      </c>
      <c r="BZ57" s="54">
        <f t="shared" si="11"/>
        <v>0</v>
      </c>
      <c r="CA57" s="54">
        <f t="shared" si="12"/>
        <v>0</v>
      </c>
      <c r="CB57" s="54">
        <f t="shared" si="13"/>
        <v>0</v>
      </c>
      <c r="CC57" s="54" t="str">
        <f t="shared" si="14"/>
        <v/>
      </c>
      <c r="CD57" s="54">
        <f t="shared" si="17"/>
        <v>0</v>
      </c>
      <c r="CY57" s="16"/>
      <c r="CZ57" s="16"/>
    </row>
    <row r="58" spans="1:105" s="15" customFormat="1" ht="15" customHeight="1" thickBot="1" x14ac:dyDescent="0.2">
      <c r="A58" s="226" t="s">
        <v>51</v>
      </c>
      <c r="B58" s="99">
        <f>SUM(B12:B57)</f>
        <v>6930</v>
      </c>
      <c r="C58" s="100">
        <f>SUM(C12:C57)</f>
        <v>535</v>
      </c>
      <c r="D58" s="101">
        <f t="shared" ref="D58:AX58" si="18">SUM(D12:D57)</f>
        <v>553</v>
      </c>
      <c r="E58" s="102">
        <f t="shared" si="18"/>
        <v>343</v>
      </c>
      <c r="F58" s="103">
        <f t="shared" si="18"/>
        <v>227</v>
      </c>
      <c r="G58" s="104">
        <f t="shared" si="18"/>
        <v>214</v>
      </c>
      <c r="H58" s="104">
        <f t="shared" si="18"/>
        <v>226</v>
      </c>
      <c r="I58" s="104">
        <f t="shared" si="18"/>
        <v>232</v>
      </c>
      <c r="J58" s="104">
        <f t="shared" si="18"/>
        <v>277</v>
      </c>
      <c r="K58" s="104">
        <f t="shared" si="18"/>
        <v>360</v>
      </c>
      <c r="L58" s="104">
        <f t="shared" si="18"/>
        <v>417</v>
      </c>
      <c r="M58" s="104">
        <f t="shared" si="18"/>
        <v>503</v>
      </c>
      <c r="N58" s="104">
        <f t="shared" si="18"/>
        <v>450</v>
      </c>
      <c r="O58" s="104">
        <f t="shared" si="18"/>
        <v>550</v>
      </c>
      <c r="P58" s="104">
        <f t="shared" si="18"/>
        <v>621</v>
      </c>
      <c r="Q58" s="104">
        <f t="shared" si="18"/>
        <v>528</v>
      </c>
      <c r="R58" s="104">
        <f t="shared" si="18"/>
        <v>440</v>
      </c>
      <c r="S58" s="104">
        <f t="shared" si="18"/>
        <v>454</v>
      </c>
      <c r="T58" s="105">
        <f t="shared" si="18"/>
        <v>1393</v>
      </c>
      <c r="U58" s="106">
        <f t="shared" si="18"/>
        <v>5537</v>
      </c>
      <c r="V58" s="105">
        <f t="shared" si="18"/>
        <v>2832</v>
      </c>
      <c r="W58" s="106">
        <f t="shared" si="18"/>
        <v>4098</v>
      </c>
      <c r="X58" s="105">
        <f t="shared" si="18"/>
        <v>727</v>
      </c>
      <c r="Y58" s="105">
        <f t="shared" si="18"/>
        <v>697</v>
      </c>
      <c r="Z58" s="102">
        <f t="shared" si="18"/>
        <v>0</v>
      </c>
      <c r="AA58" s="101">
        <f t="shared" si="18"/>
        <v>30</v>
      </c>
      <c r="AB58" s="100">
        <f t="shared" si="18"/>
        <v>3195</v>
      </c>
      <c r="AC58" s="105">
        <f t="shared" si="18"/>
        <v>3041</v>
      </c>
      <c r="AD58" s="102">
        <f t="shared" si="18"/>
        <v>0</v>
      </c>
      <c r="AE58" s="106">
        <f t="shared" si="18"/>
        <v>154</v>
      </c>
      <c r="AF58" s="100">
        <f t="shared" si="18"/>
        <v>2847</v>
      </c>
      <c r="AG58" s="101">
        <f t="shared" si="18"/>
        <v>1204</v>
      </c>
      <c r="AH58" s="105">
        <f t="shared" si="18"/>
        <v>468</v>
      </c>
      <c r="AI58" s="106">
        <f t="shared" si="18"/>
        <v>1306</v>
      </c>
      <c r="AJ58" s="101">
        <f t="shared" si="18"/>
        <v>1087</v>
      </c>
      <c r="AK58" s="105">
        <f t="shared" si="18"/>
        <v>30</v>
      </c>
      <c r="AL58" s="106">
        <f t="shared" si="18"/>
        <v>138</v>
      </c>
      <c r="AM58" s="105">
        <f t="shared" si="18"/>
        <v>225</v>
      </c>
      <c r="AN58" s="106">
        <f t="shared" si="18"/>
        <v>588</v>
      </c>
      <c r="AO58" s="107"/>
      <c r="AP58" s="108">
        <f t="shared" si="18"/>
        <v>1260</v>
      </c>
      <c r="AQ58" s="109">
        <f t="shared" si="18"/>
        <v>0</v>
      </c>
      <c r="AR58" s="108">
        <f t="shared" si="18"/>
        <v>0</v>
      </c>
      <c r="AS58" s="109">
        <f t="shared" si="18"/>
        <v>0</v>
      </c>
      <c r="AT58" s="108">
        <f t="shared" si="18"/>
        <v>0</v>
      </c>
      <c r="AU58" s="109">
        <f t="shared" si="18"/>
        <v>0</v>
      </c>
      <c r="AV58" s="110">
        <f t="shared" si="18"/>
        <v>0</v>
      </c>
      <c r="AW58" s="111">
        <f t="shared" si="18"/>
        <v>0</v>
      </c>
      <c r="AX58" s="112">
        <f t="shared" si="18"/>
        <v>0</v>
      </c>
      <c r="AY58" s="48" t="str">
        <f t="shared" si="2"/>
        <v/>
      </c>
      <c r="BF58" s="6"/>
      <c r="BG58" s="6"/>
      <c r="BH58" s="6"/>
      <c r="BI58" s="6"/>
      <c r="BJ58" s="6"/>
      <c r="BK58" s="6"/>
      <c r="BL58" s="6"/>
      <c r="BM58" s="6"/>
      <c r="BN58" s="6"/>
      <c r="BO58" s="6"/>
      <c r="BP58" s="49" t="str">
        <f t="shared" si="3"/>
        <v/>
      </c>
      <c r="BQ58" s="50" t="str">
        <f t="shared" si="4"/>
        <v/>
      </c>
      <c r="BR58" s="50" t="str">
        <f t="shared" si="5"/>
        <v/>
      </c>
      <c r="BS58" s="50" t="str">
        <f t="shared" si="6"/>
        <v/>
      </c>
      <c r="BT58" s="50" t="str">
        <f t="shared" si="7"/>
        <v/>
      </c>
      <c r="BU58" s="50" t="str">
        <f t="shared" si="8"/>
        <v/>
      </c>
      <c r="BV58" s="72" t="str">
        <f t="shared" si="16"/>
        <v/>
      </c>
      <c r="BW58" s="53"/>
      <c r="BX58" s="54">
        <f t="shared" si="9"/>
        <v>0</v>
      </c>
      <c r="BY58" s="54">
        <f t="shared" si="10"/>
        <v>0</v>
      </c>
      <c r="BZ58" s="54">
        <f t="shared" si="11"/>
        <v>0</v>
      </c>
      <c r="CA58" s="54">
        <f t="shared" si="12"/>
        <v>0</v>
      </c>
      <c r="CB58" s="54">
        <f t="shared" si="13"/>
        <v>0</v>
      </c>
      <c r="CC58" s="54">
        <f t="shared" si="14"/>
        <v>0</v>
      </c>
      <c r="CD58" s="54">
        <f t="shared" si="17"/>
        <v>0</v>
      </c>
      <c r="CY58" s="16"/>
      <c r="CZ58" s="16"/>
    </row>
    <row r="59" spans="1:105" s="15" customFormat="1" ht="30" customHeight="1" thickTop="1" x14ac:dyDescent="0.2">
      <c r="A59" s="113" t="s">
        <v>103</v>
      </c>
      <c r="B59" s="113"/>
      <c r="C59" s="113"/>
      <c r="D59" s="113"/>
      <c r="E59" s="113"/>
      <c r="F59" s="113"/>
      <c r="G59" s="113"/>
      <c r="H59" s="113"/>
      <c r="I59" s="113"/>
      <c r="J59" s="113"/>
      <c r="K59" s="71"/>
      <c r="L59" s="71"/>
      <c r="M59" s="71"/>
      <c r="N59" s="114"/>
      <c r="O59" s="114"/>
      <c r="P59" s="6"/>
      <c r="Q59" s="6"/>
      <c r="R59" s="6"/>
      <c r="S59" s="6"/>
      <c r="T59" s="6"/>
      <c r="U59" s="6"/>
      <c r="V59" s="6"/>
      <c r="W59" s="6"/>
      <c r="X59" s="6"/>
      <c r="Y59" s="6"/>
      <c r="Z59" s="6"/>
      <c r="AA59" s="6"/>
      <c r="AB59" s="6"/>
      <c r="AC59" s="6"/>
      <c r="AD59" s="114"/>
      <c r="AE59" s="6"/>
      <c r="AF59" s="6"/>
      <c r="AG59" s="114"/>
      <c r="AH59" s="6"/>
      <c r="AI59" s="6"/>
      <c r="AJ59" s="114"/>
      <c r="AK59" s="6"/>
      <c r="AL59" s="6"/>
      <c r="AM59" s="114"/>
      <c r="AN59" s="114"/>
      <c r="AO59" s="114"/>
      <c r="AP59" s="6"/>
      <c r="AQ59" s="6"/>
      <c r="AR59" s="6"/>
      <c r="AS59" s="6"/>
      <c r="AT59" s="6"/>
      <c r="AU59" s="6"/>
      <c r="BG59" s="6"/>
      <c r="BH59" s="6"/>
      <c r="BI59" s="6"/>
      <c r="BJ59" s="6"/>
      <c r="BK59" s="6"/>
      <c r="BL59" s="6"/>
      <c r="BM59" s="6"/>
      <c r="BN59" s="6"/>
      <c r="BO59" s="6"/>
      <c r="BP59" s="6"/>
      <c r="BQ59" s="6"/>
      <c r="BR59" s="6"/>
      <c r="BS59" s="6"/>
      <c r="BT59" s="6"/>
      <c r="BU59" s="6"/>
      <c r="BV59" s="6"/>
      <c r="BW59" s="6"/>
      <c r="BX59" s="6"/>
      <c r="BY59" s="6"/>
      <c r="BZ59" s="6"/>
      <c r="CA59" s="6"/>
      <c r="CB59" s="6"/>
      <c r="CC59" s="6"/>
      <c r="CZ59" s="16"/>
      <c r="DA59" s="16"/>
    </row>
    <row r="60" spans="1:105" s="15" customFormat="1" ht="22.5" customHeight="1" x14ac:dyDescent="0.15">
      <c r="A60" s="290" t="s">
        <v>104</v>
      </c>
      <c r="B60" s="227"/>
      <c r="C60" s="290" t="s">
        <v>105</v>
      </c>
      <c r="D60" s="269" t="s">
        <v>106</v>
      </c>
      <c r="E60" s="270"/>
      <c r="F60" s="270"/>
      <c r="G60" s="270"/>
      <c r="H60" s="270"/>
      <c r="I60" s="270"/>
      <c r="J60" s="270"/>
      <c r="K60" s="270"/>
      <c r="L60" s="270"/>
      <c r="M60" s="270"/>
      <c r="N60" s="270"/>
      <c r="O60" s="270"/>
      <c r="P60" s="270"/>
      <c r="Q60" s="270"/>
      <c r="R60" s="270"/>
      <c r="S60" s="270"/>
      <c r="T60" s="271"/>
      <c r="U60" s="275" t="s">
        <v>27</v>
      </c>
      <c r="V60" s="275"/>
      <c r="W60" s="256" t="s">
        <v>107</v>
      </c>
      <c r="X60" s="300" t="s">
        <v>108</v>
      </c>
      <c r="Y60" s="6"/>
      <c r="Z60" s="6"/>
      <c r="AA60" s="6"/>
      <c r="AB60" s="114"/>
      <c r="AC60" s="6"/>
      <c r="AD60" s="6"/>
      <c r="AE60" s="114"/>
      <c r="AF60" s="6"/>
      <c r="AG60" s="6"/>
      <c r="AH60" s="114"/>
      <c r="AI60" s="6"/>
      <c r="AJ60" s="6"/>
      <c r="AK60" s="114"/>
      <c r="AL60" s="6"/>
      <c r="AM60" s="6"/>
      <c r="AN60" s="6"/>
      <c r="AO60" s="6"/>
      <c r="AP60" s="6"/>
      <c r="AQ60" s="6"/>
      <c r="AR60" s="3"/>
      <c r="AS60" s="6"/>
      <c r="AT60" s="6"/>
      <c r="AU60" s="6"/>
      <c r="BG60" s="6"/>
      <c r="BH60" s="6"/>
      <c r="BI60" s="6"/>
      <c r="BJ60" s="6"/>
      <c r="BK60" s="6"/>
      <c r="BL60" s="6"/>
      <c r="BM60" s="6"/>
      <c r="BN60" s="6"/>
      <c r="BO60" s="6"/>
      <c r="BP60" s="6"/>
      <c r="BQ60" s="6"/>
      <c r="BR60" s="6"/>
      <c r="BS60" s="6"/>
      <c r="BT60" s="6"/>
      <c r="BU60" s="6"/>
      <c r="BV60" s="6"/>
      <c r="BW60" s="6"/>
      <c r="BX60" s="6"/>
      <c r="BY60" s="6"/>
      <c r="BZ60" s="6"/>
      <c r="CA60" s="6"/>
      <c r="CB60" s="6"/>
      <c r="CC60" s="6"/>
      <c r="CZ60" s="16"/>
      <c r="DA60" s="16"/>
    </row>
    <row r="61" spans="1:105" s="15" customFormat="1" ht="33" customHeight="1" x14ac:dyDescent="0.15">
      <c r="A61" s="291"/>
      <c r="B61" s="228"/>
      <c r="C61" s="291"/>
      <c r="D61" s="17" t="s">
        <v>31</v>
      </c>
      <c r="E61" s="117" t="s">
        <v>32</v>
      </c>
      <c r="F61" s="19" t="s">
        <v>33</v>
      </c>
      <c r="G61" s="19" t="s">
        <v>34</v>
      </c>
      <c r="H61" s="19" t="s">
        <v>35</v>
      </c>
      <c r="I61" s="20" t="s">
        <v>36</v>
      </c>
      <c r="J61" s="20" t="s">
        <v>37</v>
      </c>
      <c r="K61" s="20" t="s">
        <v>38</v>
      </c>
      <c r="L61" s="20" t="s">
        <v>39</v>
      </c>
      <c r="M61" s="20" t="s">
        <v>40</v>
      </c>
      <c r="N61" s="20" t="s">
        <v>41</v>
      </c>
      <c r="O61" s="20" t="s">
        <v>42</v>
      </c>
      <c r="P61" s="20" t="s">
        <v>43</v>
      </c>
      <c r="Q61" s="20" t="s">
        <v>44</v>
      </c>
      <c r="R61" s="20" t="s">
        <v>45</v>
      </c>
      <c r="S61" s="20" t="s">
        <v>46</v>
      </c>
      <c r="T61" s="21" t="s">
        <v>47</v>
      </c>
      <c r="U61" s="231" t="s">
        <v>109</v>
      </c>
      <c r="V61" s="231" t="s">
        <v>50</v>
      </c>
      <c r="W61" s="256"/>
      <c r="X61" s="300"/>
      <c r="Y61" s="6"/>
      <c r="Z61" s="6"/>
      <c r="AA61" s="6"/>
      <c r="AB61" s="2"/>
      <c r="AC61" s="6"/>
      <c r="AD61" s="6"/>
      <c r="AE61" s="114"/>
      <c r="AF61" s="6"/>
      <c r="AG61" s="6"/>
      <c r="AH61" s="114"/>
      <c r="AI61" s="6"/>
      <c r="AJ61" s="6"/>
      <c r="AK61" s="114"/>
      <c r="AL61" s="6"/>
      <c r="AM61" s="6"/>
      <c r="AN61" s="6"/>
      <c r="AO61" s="6"/>
      <c r="AP61" s="3"/>
      <c r="AQ61" s="3"/>
      <c r="AR61" s="3"/>
      <c r="AS61" s="6"/>
      <c r="AT61" s="6"/>
      <c r="AU61" s="6"/>
      <c r="BG61" s="6"/>
      <c r="BH61" s="6"/>
      <c r="BI61" s="6"/>
      <c r="BJ61" s="6"/>
      <c r="BK61" s="6"/>
      <c r="BL61" s="6"/>
      <c r="BM61" s="6"/>
      <c r="BN61" s="6"/>
      <c r="BO61" s="6"/>
      <c r="BP61" s="6"/>
      <c r="BQ61" s="6"/>
      <c r="BR61" s="6"/>
      <c r="BS61" s="6"/>
      <c r="BT61" s="6"/>
      <c r="BU61" s="6"/>
      <c r="BV61" s="6"/>
      <c r="BW61" s="6"/>
      <c r="BX61" s="6"/>
      <c r="BY61" s="6"/>
      <c r="BZ61" s="6"/>
      <c r="CA61" s="6"/>
      <c r="CB61" s="6"/>
      <c r="CC61" s="6"/>
      <c r="CZ61" s="16"/>
      <c r="DA61" s="16"/>
    </row>
    <row r="62" spans="1:105" s="15" customFormat="1" ht="20.25" customHeight="1" x14ac:dyDescent="0.15">
      <c r="A62" s="294" t="s">
        <v>110</v>
      </c>
      <c r="B62" s="295"/>
      <c r="C62" s="119">
        <f>SUM(D62:T62)</f>
        <v>574</v>
      </c>
      <c r="D62" s="30">
        <v>4</v>
      </c>
      <c r="E62" s="31">
        <v>4</v>
      </c>
      <c r="F62" s="32">
        <v>3</v>
      </c>
      <c r="G62" s="32">
        <v>9</v>
      </c>
      <c r="H62" s="32">
        <v>15</v>
      </c>
      <c r="I62" s="32">
        <v>20</v>
      </c>
      <c r="J62" s="32">
        <v>13</v>
      </c>
      <c r="K62" s="32">
        <v>38</v>
      </c>
      <c r="L62" s="32">
        <v>25</v>
      </c>
      <c r="M62" s="32">
        <v>31</v>
      </c>
      <c r="N62" s="32">
        <v>37</v>
      </c>
      <c r="O62" s="32">
        <v>41</v>
      </c>
      <c r="P62" s="32">
        <v>79</v>
      </c>
      <c r="Q62" s="32">
        <v>86</v>
      </c>
      <c r="R62" s="32">
        <v>68</v>
      </c>
      <c r="S62" s="32">
        <v>50</v>
      </c>
      <c r="T62" s="41">
        <v>51</v>
      </c>
      <c r="U62" s="120">
        <v>276</v>
      </c>
      <c r="V62" s="120">
        <v>298</v>
      </c>
      <c r="W62" s="121">
        <v>574</v>
      </c>
      <c r="X62" s="122">
        <v>483</v>
      </c>
      <c r="Y62" s="123" t="str">
        <f>+BQ62&amp;BR62&amp;BS62&amp;BT62</f>
        <v/>
      </c>
      <c r="Z62" s="124"/>
      <c r="AA62" s="6"/>
      <c r="AB62" s="6"/>
      <c r="AC62" s="6"/>
      <c r="AD62" s="2"/>
      <c r="AE62" s="2"/>
      <c r="AF62" s="3"/>
      <c r="AG62" s="3"/>
      <c r="AH62" s="2"/>
      <c r="AI62" s="125"/>
      <c r="AJ62" s="3"/>
      <c r="AK62" s="2"/>
      <c r="AL62" s="125"/>
      <c r="AM62" s="3"/>
      <c r="AN62" s="3"/>
      <c r="AO62" s="3"/>
      <c r="AP62" s="2"/>
      <c r="AQ62" s="3"/>
      <c r="AR62" s="3"/>
      <c r="AS62" s="3"/>
      <c r="AT62" s="3"/>
      <c r="AU62" s="6"/>
      <c r="BG62" s="6"/>
      <c r="BH62" s="6"/>
      <c r="BI62" s="6"/>
      <c r="BJ62" s="6"/>
      <c r="BK62" s="6"/>
      <c r="BL62" s="6"/>
      <c r="BM62" s="6"/>
      <c r="BN62" s="6"/>
      <c r="BO62" s="6"/>
      <c r="BP62" s="6"/>
      <c r="BQ62" s="49" t="str">
        <f>IF($C62&lt;&gt;($U62+$V62)," El número de consultas según sexo NO puede ser diferente al Total.","")</f>
        <v/>
      </c>
      <c r="BR62" s="49" t="str">
        <f>IF($C62=0,"",IF(($W62)="",IF($C62="",""," No olvide escribir la columna Beneficiarios."),""))</f>
        <v/>
      </c>
      <c r="BS62" s="49" t="str">
        <f>IF($C62&lt;($W62)," El número de Beneficiarios NO puede ser mayor que el Total.","")</f>
        <v/>
      </c>
      <c r="BT62" s="49" t="str">
        <f>IF($C62&lt;($X62)," El número de Controles NO puede ser mayor que el Total.","")</f>
        <v/>
      </c>
      <c r="BU62" s="6"/>
      <c r="BV62" s="6"/>
      <c r="BW62" s="6"/>
      <c r="BX62" s="6"/>
      <c r="BY62" s="126">
        <f>IF($C62&lt;&gt;($U62+$V62),1,0)</f>
        <v>0</v>
      </c>
      <c r="BZ62" s="126">
        <f>IF($C62&lt;($W62),1,0)</f>
        <v>0</v>
      </c>
      <c r="CA62" s="126">
        <f>IF($C62=0,"",IF(($W62)="",IF($C62="","",1),0))</f>
        <v>0</v>
      </c>
      <c r="CB62" s="54">
        <f>IF($C62&lt;($X62),1,0)</f>
        <v>0</v>
      </c>
      <c r="CC62" s="6"/>
      <c r="CZ62" s="16"/>
      <c r="DA62" s="16"/>
    </row>
    <row r="63" spans="1:105" s="15" customFormat="1" ht="15" customHeight="1" x14ac:dyDescent="0.15">
      <c r="A63" s="296" t="s">
        <v>111</v>
      </c>
      <c r="B63" s="55" t="s">
        <v>112</v>
      </c>
      <c r="C63" s="127">
        <f>SUM(F63:T63)</f>
        <v>250</v>
      </c>
      <c r="D63" s="65"/>
      <c r="E63" s="65"/>
      <c r="F63" s="37">
        <v>1</v>
      </c>
      <c r="G63" s="37">
        <v>29</v>
      </c>
      <c r="H63" s="37">
        <v>54</v>
      </c>
      <c r="I63" s="37">
        <v>49</v>
      </c>
      <c r="J63" s="37">
        <v>54</v>
      </c>
      <c r="K63" s="37">
        <v>46</v>
      </c>
      <c r="L63" s="37">
        <v>17</v>
      </c>
      <c r="M63" s="37"/>
      <c r="N63" s="37"/>
      <c r="O63" s="37"/>
      <c r="P63" s="37"/>
      <c r="Q63" s="37"/>
      <c r="R63" s="37"/>
      <c r="S63" s="37"/>
      <c r="T63" s="35"/>
      <c r="U63" s="65"/>
      <c r="V63" s="128">
        <v>250</v>
      </c>
      <c r="W63" s="40">
        <v>250</v>
      </c>
      <c r="X63" s="60">
        <v>250</v>
      </c>
      <c r="Y63" s="123" t="str">
        <f t="shared" ref="Y63:Y73" si="19">+BQ63&amp;BR63&amp;BS63&amp;BT63</f>
        <v/>
      </c>
      <c r="Z63" s="124"/>
      <c r="AA63" s="6"/>
      <c r="AB63" s="6"/>
      <c r="AC63" s="6"/>
      <c r="AD63" s="2"/>
      <c r="AE63" s="2"/>
      <c r="AF63" s="3"/>
      <c r="AG63" s="3"/>
      <c r="AH63" s="2"/>
      <c r="AI63" s="125"/>
      <c r="AJ63" s="3"/>
      <c r="AK63" s="2"/>
      <c r="AL63" s="125"/>
      <c r="AM63" s="3"/>
      <c r="AN63" s="3"/>
      <c r="AO63" s="3"/>
      <c r="AP63" s="2"/>
      <c r="AQ63" s="3"/>
      <c r="AR63" s="3"/>
      <c r="AS63" s="3"/>
      <c r="AT63" s="3"/>
      <c r="AU63" s="6"/>
      <c r="BG63" s="6"/>
      <c r="BH63" s="6"/>
      <c r="BI63" s="6"/>
      <c r="BJ63" s="6"/>
      <c r="BK63" s="6"/>
      <c r="BL63" s="6"/>
      <c r="BM63" s="6"/>
      <c r="BN63" s="6"/>
      <c r="BO63" s="6"/>
      <c r="BP63" s="6"/>
      <c r="BQ63" s="49" t="str">
        <f t="shared" ref="BQ63:BQ73" si="20">IF($C63&lt;&gt;($U63+$V63)," El número de consultas según sexo NO puede ser diferente al Total.","")</f>
        <v/>
      </c>
      <c r="BR63" s="49" t="str">
        <f t="shared" ref="BR63:BR73" si="21">IF($C63=0,"",IF(($W63)="",IF($C63="",""," No olvide escribir la columna Beneficiarios."),""))</f>
        <v/>
      </c>
      <c r="BS63" s="49" t="str">
        <f t="shared" ref="BS63:BS73" si="22">IF($C63&lt;($W63)," El número de Beneficiarios NO puede ser mayor que el Total.","")</f>
        <v/>
      </c>
      <c r="BT63" s="49" t="str">
        <f t="shared" ref="BT63:BT73" si="23">IF($C63&lt;($X63)," El número de Controles NO puede ser mayor que el Total.","")</f>
        <v/>
      </c>
      <c r="BU63" s="6"/>
      <c r="BV63" s="6"/>
      <c r="BW63" s="6"/>
      <c r="BX63" s="6"/>
      <c r="BY63" s="126">
        <f t="shared" ref="BY63:BY73" si="24">IF($C63&lt;&gt;($U63+$V63),1,0)</f>
        <v>0</v>
      </c>
      <c r="BZ63" s="126">
        <f t="shared" ref="BZ63:BZ73" si="25">IF($C63&lt;($W63),1,0)</f>
        <v>0</v>
      </c>
      <c r="CA63" s="126">
        <f t="shared" ref="CA63:CA73" si="26">IF($C63=0,"",IF(($W63)="",IF($C63="","",1),0))</f>
        <v>0</v>
      </c>
      <c r="CB63" s="54">
        <f t="shared" ref="CB63:CB73" si="27">IF($C63&lt;($X63),1,0)</f>
        <v>0</v>
      </c>
      <c r="CC63" s="6"/>
      <c r="CZ63" s="16"/>
      <c r="DA63" s="16"/>
    </row>
    <row r="64" spans="1:105" s="15" customFormat="1" ht="15.75" customHeight="1" x14ac:dyDescent="0.15">
      <c r="A64" s="242"/>
      <c r="B64" s="55" t="s">
        <v>113</v>
      </c>
      <c r="C64" s="127">
        <f>SUM(D64:T64)</f>
        <v>351</v>
      </c>
      <c r="D64" s="37"/>
      <c r="E64" s="37"/>
      <c r="F64" s="37">
        <v>1</v>
      </c>
      <c r="G64" s="37">
        <v>32</v>
      </c>
      <c r="H64" s="37">
        <v>60</v>
      </c>
      <c r="I64" s="37">
        <v>63</v>
      </c>
      <c r="J64" s="37">
        <v>72</v>
      </c>
      <c r="K64" s="37">
        <v>58</v>
      </c>
      <c r="L64" s="37">
        <v>30</v>
      </c>
      <c r="M64" s="37">
        <v>12</v>
      </c>
      <c r="N64" s="37">
        <v>7</v>
      </c>
      <c r="O64" s="37">
        <v>7</v>
      </c>
      <c r="P64" s="37">
        <v>2</v>
      </c>
      <c r="Q64" s="37">
        <v>3</v>
      </c>
      <c r="R64" s="37">
        <v>3</v>
      </c>
      <c r="S64" s="37">
        <v>1</v>
      </c>
      <c r="T64" s="35"/>
      <c r="U64" s="128">
        <v>2</v>
      </c>
      <c r="V64" s="128">
        <v>349</v>
      </c>
      <c r="W64" s="40">
        <v>351</v>
      </c>
      <c r="X64" s="60">
        <v>325</v>
      </c>
      <c r="Y64" s="123" t="str">
        <f t="shared" si="19"/>
        <v/>
      </c>
      <c r="Z64" s="124"/>
      <c r="AA64" s="6"/>
      <c r="AB64" s="6"/>
      <c r="AC64" s="6"/>
      <c r="AD64" s="2"/>
      <c r="AE64" s="2"/>
      <c r="AF64" s="3"/>
      <c r="AG64" s="3"/>
      <c r="AH64" s="2"/>
      <c r="AI64" s="125"/>
      <c r="AJ64" s="3"/>
      <c r="AK64" s="2"/>
      <c r="AL64" s="125"/>
      <c r="AM64" s="3"/>
      <c r="AN64" s="3"/>
      <c r="AO64" s="3"/>
      <c r="AP64" s="2"/>
      <c r="AQ64" s="3"/>
      <c r="AR64" s="3"/>
      <c r="AS64" s="3"/>
      <c r="AT64" s="3"/>
      <c r="AU64" s="6"/>
      <c r="BG64" s="6"/>
      <c r="BH64" s="6"/>
      <c r="BI64" s="6"/>
      <c r="BJ64" s="6"/>
      <c r="BK64" s="6"/>
      <c r="BL64" s="6"/>
      <c r="BM64" s="6"/>
      <c r="BN64" s="6"/>
      <c r="BO64" s="6"/>
      <c r="BP64" s="6"/>
      <c r="BQ64" s="49" t="str">
        <f t="shared" si="20"/>
        <v/>
      </c>
      <c r="BR64" s="49" t="str">
        <f t="shared" si="21"/>
        <v/>
      </c>
      <c r="BS64" s="49" t="str">
        <f t="shared" si="22"/>
        <v/>
      </c>
      <c r="BT64" s="49" t="str">
        <f t="shared" si="23"/>
        <v/>
      </c>
      <c r="BU64" s="6"/>
      <c r="BV64" s="6"/>
      <c r="BW64" s="6"/>
      <c r="BX64" s="6"/>
      <c r="BY64" s="126">
        <f t="shared" si="24"/>
        <v>0</v>
      </c>
      <c r="BZ64" s="126">
        <f t="shared" si="25"/>
        <v>0</v>
      </c>
      <c r="CA64" s="126">
        <f t="shared" si="26"/>
        <v>0</v>
      </c>
      <c r="CB64" s="54">
        <f t="shared" si="27"/>
        <v>0</v>
      </c>
      <c r="CC64" s="6"/>
      <c r="CZ64" s="16"/>
      <c r="DA64" s="16"/>
    </row>
    <row r="65" spans="1:105" s="15" customFormat="1" ht="15" customHeight="1" x14ac:dyDescent="0.15">
      <c r="A65" s="297"/>
      <c r="B65" s="55" t="s">
        <v>114</v>
      </c>
      <c r="C65" s="29">
        <f t="shared" ref="C65:C72" si="28">SUM(D65:T65)</f>
        <v>0</v>
      </c>
      <c r="D65" s="65"/>
      <c r="E65" s="65"/>
      <c r="F65" s="65"/>
      <c r="G65" s="65"/>
      <c r="H65" s="37"/>
      <c r="I65" s="37"/>
      <c r="J65" s="37"/>
      <c r="K65" s="37"/>
      <c r="L65" s="37"/>
      <c r="M65" s="37"/>
      <c r="N65" s="37"/>
      <c r="O65" s="65"/>
      <c r="P65" s="65"/>
      <c r="Q65" s="65"/>
      <c r="R65" s="65"/>
      <c r="S65" s="65"/>
      <c r="T65" s="65"/>
      <c r="U65" s="128"/>
      <c r="V65" s="128"/>
      <c r="W65" s="40"/>
      <c r="X65" s="60"/>
      <c r="Y65" s="123" t="str">
        <f t="shared" si="19"/>
        <v/>
      </c>
      <c r="Z65" s="124"/>
      <c r="AA65" s="6"/>
      <c r="AB65" s="6"/>
      <c r="AC65" s="6"/>
      <c r="AD65" s="2"/>
      <c r="AE65" s="2"/>
      <c r="AF65" s="3"/>
      <c r="AG65" s="3"/>
      <c r="AH65" s="2"/>
      <c r="AI65" s="125"/>
      <c r="AJ65" s="3"/>
      <c r="AK65" s="2"/>
      <c r="AL65" s="125"/>
      <c r="AM65" s="3"/>
      <c r="AN65" s="3"/>
      <c r="AO65" s="3"/>
      <c r="AP65" s="2"/>
      <c r="AQ65" s="3"/>
      <c r="AR65" s="3"/>
      <c r="AS65" s="3"/>
      <c r="AT65" s="3"/>
      <c r="AU65" s="6"/>
      <c r="BG65" s="6"/>
      <c r="BH65" s="6"/>
      <c r="BI65" s="6"/>
      <c r="BJ65" s="6"/>
      <c r="BK65" s="6"/>
      <c r="BL65" s="6"/>
      <c r="BM65" s="6"/>
      <c r="BN65" s="6"/>
      <c r="BO65" s="6"/>
      <c r="BP65" s="6"/>
      <c r="BQ65" s="49" t="str">
        <f t="shared" si="20"/>
        <v/>
      </c>
      <c r="BR65" s="49" t="str">
        <f t="shared" si="21"/>
        <v/>
      </c>
      <c r="BS65" s="49" t="str">
        <f t="shared" si="22"/>
        <v/>
      </c>
      <c r="BT65" s="49" t="str">
        <f t="shared" si="23"/>
        <v/>
      </c>
      <c r="BU65" s="6"/>
      <c r="BV65" s="6"/>
      <c r="BW65" s="6"/>
      <c r="BX65" s="6"/>
      <c r="BY65" s="126">
        <f t="shared" si="24"/>
        <v>0</v>
      </c>
      <c r="BZ65" s="126">
        <f t="shared" si="25"/>
        <v>0</v>
      </c>
      <c r="CA65" s="126" t="str">
        <f t="shared" si="26"/>
        <v/>
      </c>
      <c r="CB65" s="54">
        <f t="shared" si="27"/>
        <v>0</v>
      </c>
      <c r="CC65" s="6"/>
      <c r="CZ65" s="16"/>
      <c r="DA65" s="16"/>
    </row>
    <row r="66" spans="1:105" s="15" customFormat="1" ht="15.75" customHeight="1" x14ac:dyDescent="0.15">
      <c r="A66" s="284" t="s">
        <v>115</v>
      </c>
      <c r="B66" s="285"/>
      <c r="C66" s="127">
        <f t="shared" si="28"/>
        <v>449</v>
      </c>
      <c r="D66" s="34">
        <v>77</v>
      </c>
      <c r="E66" s="56">
        <v>42</v>
      </c>
      <c r="F66" s="37">
        <v>30</v>
      </c>
      <c r="G66" s="37">
        <v>14</v>
      </c>
      <c r="H66" s="37">
        <v>6</v>
      </c>
      <c r="I66" s="37">
        <v>9</v>
      </c>
      <c r="J66" s="37">
        <v>11</v>
      </c>
      <c r="K66" s="37">
        <v>15</v>
      </c>
      <c r="L66" s="37">
        <v>13</v>
      </c>
      <c r="M66" s="37">
        <v>15</v>
      </c>
      <c r="N66" s="37">
        <v>26</v>
      </c>
      <c r="O66" s="37">
        <v>30</v>
      </c>
      <c r="P66" s="37">
        <v>28</v>
      </c>
      <c r="Q66" s="37">
        <v>37</v>
      </c>
      <c r="R66" s="37">
        <v>33</v>
      </c>
      <c r="S66" s="56">
        <v>23</v>
      </c>
      <c r="T66" s="35">
        <v>40</v>
      </c>
      <c r="U66" s="128">
        <v>173</v>
      </c>
      <c r="V66" s="128">
        <v>276</v>
      </c>
      <c r="W66" s="40">
        <v>449</v>
      </c>
      <c r="X66" s="60">
        <v>379</v>
      </c>
      <c r="Y66" s="123" t="str">
        <f t="shared" si="19"/>
        <v/>
      </c>
      <c r="Z66" s="124"/>
      <c r="AA66" s="6"/>
      <c r="AB66" s="6"/>
      <c r="AC66" s="6"/>
      <c r="AD66" s="2"/>
      <c r="AE66" s="2"/>
      <c r="AF66" s="3"/>
      <c r="AG66" s="3"/>
      <c r="AH66" s="2"/>
      <c r="AI66" s="125"/>
      <c r="AJ66" s="3"/>
      <c r="AK66" s="2"/>
      <c r="AL66" s="125"/>
      <c r="AM66" s="3"/>
      <c r="AN66" s="3"/>
      <c r="AO66" s="3"/>
      <c r="AP66" s="2"/>
      <c r="AQ66" s="3"/>
      <c r="AR66" s="3"/>
      <c r="AS66" s="3"/>
      <c r="AT66" s="3"/>
      <c r="AU66" s="6"/>
      <c r="BG66" s="6"/>
      <c r="BH66" s="6"/>
      <c r="BI66" s="6"/>
      <c r="BJ66" s="6"/>
      <c r="BK66" s="6"/>
      <c r="BL66" s="6"/>
      <c r="BM66" s="6"/>
      <c r="BN66" s="6"/>
      <c r="BO66" s="6"/>
      <c r="BP66" s="6"/>
      <c r="BQ66" s="49" t="str">
        <f t="shared" si="20"/>
        <v/>
      </c>
      <c r="BR66" s="49" t="str">
        <f t="shared" si="21"/>
        <v/>
      </c>
      <c r="BS66" s="49" t="str">
        <f t="shared" si="22"/>
        <v/>
      </c>
      <c r="BT66" s="49" t="str">
        <f t="shared" si="23"/>
        <v/>
      </c>
      <c r="BU66" s="6"/>
      <c r="BV66" s="6"/>
      <c r="BW66" s="6"/>
      <c r="BX66" s="6"/>
      <c r="BY66" s="126">
        <f t="shared" si="24"/>
        <v>0</v>
      </c>
      <c r="BZ66" s="126">
        <f t="shared" si="25"/>
        <v>0</v>
      </c>
      <c r="CA66" s="126">
        <f t="shared" si="26"/>
        <v>0</v>
      </c>
      <c r="CB66" s="54">
        <f t="shared" si="27"/>
        <v>0</v>
      </c>
      <c r="CC66" s="6"/>
      <c r="CZ66" s="16"/>
      <c r="DA66" s="16"/>
    </row>
    <row r="67" spans="1:105" s="15" customFormat="1" ht="15" customHeight="1" x14ac:dyDescent="0.15">
      <c r="A67" s="284" t="s">
        <v>116</v>
      </c>
      <c r="B67" s="285"/>
      <c r="C67" s="36">
        <f t="shared" si="28"/>
        <v>0</v>
      </c>
      <c r="D67" s="34"/>
      <c r="E67" s="56"/>
      <c r="F67" s="37"/>
      <c r="G67" s="37"/>
      <c r="H67" s="37"/>
      <c r="I67" s="37"/>
      <c r="J67" s="37"/>
      <c r="K67" s="37"/>
      <c r="L67" s="37"/>
      <c r="M67" s="37"/>
      <c r="N67" s="37"/>
      <c r="O67" s="37"/>
      <c r="P67" s="56"/>
      <c r="Q67" s="56"/>
      <c r="R67" s="37"/>
      <c r="S67" s="56"/>
      <c r="T67" s="35"/>
      <c r="U67" s="128"/>
      <c r="V67" s="128"/>
      <c r="W67" s="40"/>
      <c r="X67" s="60"/>
      <c r="Y67" s="123" t="str">
        <f t="shared" si="19"/>
        <v/>
      </c>
      <c r="Z67" s="124"/>
      <c r="AA67" s="6"/>
      <c r="AB67" s="6"/>
      <c r="AC67" s="6"/>
      <c r="AD67" s="2"/>
      <c r="AE67" s="2"/>
      <c r="AF67" s="3"/>
      <c r="AG67" s="3"/>
      <c r="AH67" s="2"/>
      <c r="AI67" s="125"/>
      <c r="AJ67" s="3"/>
      <c r="AK67" s="2"/>
      <c r="AL67" s="125"/>
      <c r="AM67" s="3"/>
      <c r="AN67" s="3"/>
      <c r="AO67" s="3"/>
      <c r="AP67" s="2"/>
      <c r="AQ67" s="3"/>
      <c r="AR67" s="3"/>
      <c r="AS67" s="3"/>
      <c r="AT67" s="3"/>
      <c r="AU67" s="6"/>
      <c r="BG67" s="6"/>
      <c r="BH67" s="6"/>
      <c r="BI67" s="6"/>
      <c r="BJ67" s="6"/>
      <c r="BK67" s="6"/>
      <c r="BL67" s="6"/>
      <c r="BM67" s="6"/>
      <c r="BN67" s="6"/>
      <c r="BO67" s="6"/>
      <c r="BP67" s="6"/>
      <c r="BQ67" s="49" t="str">
        <f t="shared" si="20"/>
        <v/>
      </c>
      <c r="BR67" s="49" t="str">
        <f t="shared" si="21"/>
        <v/>
      </c>
      <c r="BS67" s="49" t="str">
        <f t="shared" si="22"/>
        <v/>
      </c>
      <c r="BT67" s="49" t="str">
        <f t="shared" si="23"/>
        <v/>
      </c>
      <c r="BU67" s="6"/>
      <c r="BV67" s="6"/>
      <c r="BW67" s="6"/>
      <c r="BX67" s="6"/>
      <c r="BY67" s="126">
        <f t="shared" si="24"/>
        <v>0</v>
      </c>
      <c r="BZ67" s="126">
        <f t="shared" si="25"/>
        <v>0</v>
      </c>
      <c r="CA67" s="126" t="str">
        <f t="shared" si="26"/>
        <v/>
      </c>
      <c r="CB67" s="54">
        <f t="shared" si="27"/>
        <v>0</v>
      </c>
      <c r="CC67" s="6"/>
      <c r="CZ67" s="16"/>
      <c r="DA67" s="16"/>
    </row>
    <row r="68" spans="1:105" s="15" customFormat="1" ht="18" customHeight="1" x14ac:dyDescent="0.15">
      <c r="A68" s="298" t="s">
        <v>117</v>
      </c>
      <c r="B68" s="299"/>
      <c r="C68" s="127">
        <f t="shared" si="28"/>
        <v>129</v>
      </c>
      <c r="D68" s="34">
        <v>39</v>
      </c>
      <c r="E68" s="56">
        <v>52</v>
      </c>
      <c r="F68" s="37">
        <v>8</v>
      </c>
      <c r="G68" s="37">
        <v>1</v>
      </c>
      <c r="H68" s="37"/>
      <c r="I68" s="37"/>
      <c r="J68" s="37"/>
      <c r="K68" s="37"/>
      <c r="L68" s="37">
        <v>2</v>
      </c>
      <c r="M68" s="37">
        <v>2</v>
      </c>
      <c r="N68" s="37"/>
      <c r="O68" s="37">
        <v>2</v>
      </c>
      <c r="P68" s="56">
        <v>3</v>
      </c>
      <c r="Q68" s="56">
        <v>9</v>
      </c>
      <c r="R68" s="37">
        <v>6</v>
      </c>
      <c r="S68" s="56">
        <v>1</v>
      </c>
      <c r="T68" s="35">
        <v>4</v>
      </c>
      <c r="U68" s="128">
        <v>88</v>
      </c>
      <c r="V68" s="128">
        <v>41</v>
      </c>
      <c r="W68" s="40">
        <v>129</v>
      </c>
      <c r="X68" s="60">
        <v>110</v>
      </c>
      <c r="Y68" s="123" t="str">
        <f t="shared" si="19"/>
        <v/>
      </c>
      <c r="Z68" s="124"/>
      <c r="AA68" s="6"/>
      <c r="AB68" s="6"/>
      <c r="AC68" s="6"/>
      <c r="AD68" s="2"/>
      <c r="AE68" s="2"/>
      <c r="AF68" s="3"/>
      <c r="AG68" s="3"/>
      <c r="AH68" s="2"/>
      <c r="AI68" s="125"/>
      <c r="AJ68" s="3"/>
      <c r="AK68" s="2"/>
      <c r="AL68" s="125"/>
      <c r="AM68" s="3"/>
      <c r="AN68" s="3"/>
      <c r="AO68" s="3"/>
      <c r="AP68" s="2"/>
      <c r="AQ68" s="3"/>
      <c r="AR68" s="3"/>
      <c r="AS68" s="3"/>
      <c r="AT68" s="3"/>
      <c r="AU68" s="6"/>
      <c r="BG68" s="6"/>
      <c r="BH68" s="6"/>
      <c r="BI68" s="6"/>
      <c r="BJ68" s="6"/>
      <c r="BK68" s="6"/>
      <c r="BL68" s="6"/>
      <c r="BM68" s="6"/>
      <c r="BN68" s="6"/>
      <c r="BO68" s="6"/>
      <c r="BP68" s="6"/>
      <c r="BQ68" s="49" t="str">
        <f t="shared" si="20"/>
        <v/>
      </c>
      <c r="BR68" s="49" t="str">
        <f t="shared" si="21"/>
        <v/>
      </c>
      <c r="BS68" s="49" t="str">
        <f t="shared" si="22"/>
        <v/>
      </c>
      <c r="BT68" s="49" t="str">
        <f t="shared" si="23"/>
        <v/>
      </c>
      <c r="BU68" s="6"/>
      <c r="BV68" s="6"/>
      <c r="BW68" s="6"/>
      <c r="BX68" s="6"/>
      <c r="BY68" s="126">
        <f t="shared" si="24"/>
        <v>0</v>
      </c>
      <c r="BZ68" s="126">
        <f t="shared" si="25"/>
        <v>0</v>
      </c>
      <c r="CA68" s="126">
        <f t="shared" si="26"/>
        <v>0</v>
      </c>
      <c r="CB68" s="54">
        <f t="shared" si="27"/>
        <v>0</v>
      </c>
      <c r="CC68" s="6"/>
      <c r="CZ68" s="16"/>
      <c r="DA68" s="16"/>
    </row>
    <row r="69" spans="1:105" s="15" customFormat="1" ht="12.75" customHeight="1" x14ac:dyDescent="0.15">
      <c r="A69" s="292" t="s">
        <v>118</v>
      </c>
      <c r="B69" s="293"/>
      <c r="C69" s="36">
        <f t="shared" si="28"/>
        <v>0</v>
      </c>
      <c r="D69" s="34"/>
      <c r="E69" s="56"/>
      <c r="F69" s="37"/>
      <c r="G69" s="37"/>
      <c r="H69" s="37"/>
      <c r="I69" s="37"/>
      <c r="J69" s="37"/>
      <c r="K69" s="37"/>
      <c r="L69" s="37"/>
      <c r="M69" s="37"/>
      <c r="N69" s="37"/>
      <c r="O69" s="37"/>
      <c r="P69" s="56"/>
      <c r="Q69" s="56"/>
      <c r="R69" s="37"/>
      <c r="S69" s="56"/>
      <c r="T69" s="35"/>
      <c r="U69" s="128"/>
      <c r="V69" s="128"/>
      <c r="W69" s="40"/>
      <c r="X69" s="60"/>
      <c r="Y69" s="123" t="str">
        <f t="shared" si="19"/>
        <v/>
      </c>
      <c r="Z69" s="124"/>
      <c r="AA69" s="6"/>
      <c r="AB69" s="6"/>
      <c r="AC69" s="6"/>
      <c r="AD69" s="2"/>
      <c r="AE69" s="2"/>
      <c r="AF69" s="3"/>
      <c r="AG69" s="3"/>
      <c r="AH69" s="2"/>
      <c r="AI69" s="125"/>
      <c r="AJ69" s="3"/>
      <c r="AK69" s="2"/>
      <c r="AL69" s="125"/>
      <c r="AM69" s="3"/>
      <c r="AN69" s="3"/>
      <c r="AO69" s="3"/>
      <c r="AP69" s="2"/>
      <c r="AQ69" s="3"/>
      <c r="AR69" s="3"/>
      <c r="AS69" s="3"/>
      <c r="AT69" s="3"/>
      <c r="AU69" s="6"/>
      <c r="BG69" s="6"/>
      <c r="BH69" s="6"/>
      <c r="BI69" s="6"/>
      <c r="BJ69" s="6"/>
      <c r="BK69" s="6"/>
      <c r="BL69" s="6"/>
      <c r="BM69" s="6"/>
      <c r="BN69" s="6"/>
      <c r="BO69" s="6"/>
      <c r="BP69" s="6"/>
      <c r="BQ69" s="49" t="str">
        <f t="shared" si="20"/>
        <v/>
      </c>
      <c r="BR69" s="49" t="str">
        <f t="shared" si="21"/>
        <v/>
      </c>
      <c r="BS69" s="49" t="str">
        <f t="shared" si="22"/>
        <v/>
      </c>
      <c r="BT69" s="49" t="str">
        <f t="shared" si="23"/>
        <v/>
      </c>
      <c r="BU69" s="6"/>
      <c r="BV69" s="6"/>
      <c r="BW69" s="6"/>
      <c r="BX69" s="6"/>
      <c r="BY69" s="126">
        <f t="shared" si="24"/>
        <v>0</v>
      </c>
      <c r="BZ69" s="126">
        <f t="shared" si="25"/>
        <v>0</v>
      </c>
      <c r="CA69" s="126" t="str">
        <f t="shared" si="26"/>
        <v/>
      </c>
      <c r="CB69" s="54">
        <f t="shared" si="27"/>
        <v>0</v>
      </c>
      <c r="CC69" s="6"/>
      <c r="CZ69" s="16"/>
      <c r="DA69" s="16"/>
    </row>
    <row r="70" spans="1:105" s="15" customFormat="1" ht="16.5" customHeight="1" x14ac:dyDescent="0.15">
      <c r="A70" s="284" t="s">
        <v>119</v>
      </c>
      <c r="B70" s="285"/>
      <c r="C70" s="36">
        <f t="shared" si="28"/>
        <v>0</v>
      </c>
      <c r="D70" s="34"/>
      <c r="E70" s="56"/>
      <c r="F70" s="37"/>
      <c r="G70" s="37"/>
      <c r="H70" s="37"/>
      <c r="I70" s="37"/>
      <c r="J70" s="37"/>
      <c r="K70" s="37"/>
      <c r="L70" s="37"/>
      <c r="M70" s="37"/>
      <c r="N70" s="37"/>
      <c r="O70" s="37"/>
      <c r="P70" s="56"/>
      <c r="Q70" s="56"/>
      <c r="R70" s="37"/>
      <c r="S70" s="56"/>
      <c r="T70" s="35"/>
      <c r="U70" s="128"/>
      <c r="V70" s="128"/>
      <c r="W70" s="40"/>
      <c r="X70" s="60"/>
      <c r="Y70" s="123" t="str">
        <f t="shared" si="19"/>
        <v/>
      </c>
      <c r="Z70" s="124"/>
      <c r="AA70" s="6"/>
      <c r="AB70" s="6"/>
      <c r="AC70" s="6"/>
      <c r="AD70" s="2"/>
      <c r="AE70" s="2"/>
      <c r="AF70" s="3"/>
      <c r="AG70" s="3"/>
      <c r="AH70" s="2"/>
      <c r="AI70" s="125"/>
      <c r="AJ70" s="3"/>
      <c r="AK70" s="2"/>
      <c r="AL70" s="125"/>
      <c r="AM70" s="3"/>
      <c r="AN70" s="3"/>
      <c r="AO70" s="3"/>
      <c r="AP70" s="2"/>
      <c r="AQ70" s="3"/>
      <c r="AR70" s="3"/>
      <c r="AS70" s="3"/>
      <c r="AT70" s="3"/>
      <c r="AU70" s="6"/>
      <c r="BG70" s="6"/>
      <c r="BH70" s="6"/>
      <c r="BI70" s="6"/>
      <c r="BJ70" s="6"/>
      <c r="BK70" s="6"/>
      <c r="BL70" s="6"/>
      <c r="BM70" s="6"/>
      <c r="BN70" s="6"/>
      <c r="BO70" s="6"/>
      <c r="BP70" s="6"/>
      <c r="BQ70" s="49" t="str">
        <f t="shared" si="20"/>
        <v/>
      </c>
      <c r="BR70" s="49" t="str">
        <f t="shared" si="21"/>
        <v/>
      </c>
      <c r="BS70" s="49" t="str">
        <f t="shared" si="22"/>
        <v/>
      </c>
      <c r="BT70" s="49" t="str">
        <f t="shared" si="23"/>
        <v/>
      </c>
      <c r="BU70" s="6"/>
      <c r="BV70" s="6"/>
      <c r="BW70" s="6"/>
      <c r="BX70" s="6"/>
      <c r="BY70" s="126">
        <f t="shared" si="24"/>
        <v>0</v>
      </c>
      <c r="BZ70" s="126">
        <f t="shared" si="25"/>
        <v>0</v>
      </c>
      <c r="CA70" s="126" t="str">
        <f t="shared" si="26"/>
        <v/>
      </c>
      <c r="CB70" s="54">
        <f t="shared" si="27"/>
        <v>0</v>
      </c>
      <c r="CC70" s="6"/>
      <c r="CZ70" s="16"/>
      <c r="DA70" s="16"/>
    </row>
    <row r="71" spans="1:105" s="15" customFormat="1" ht="16.5" customHeight="1" x14ac:dyDescent="0.15">
      <c r="A71" s="284" t="s">
        <v>120</v>
      </c>
      <c r="B71" s="285"/>
      <c r="C71" s="36">
        <f t="shared" si="28"/>
        <v>188</v>
      </c>
      <c r="D71" s="34">
        <v>1</v>
      </c>
      <c r="E71" s="56">
        <v>1</v>
      </c>
      <c r="F71" s="37">
        <v>2</v>
      </c>
      <c r="G71" s="37">
        <v>1</v>
      </c>
      <c r="H71" s="37"/>
      <c r="I71" s="37"/>
      <c r="J71" s="37"/>
      <c r="K71" s="37"/>
      <c r="L71" s="37"/>
      <c r="M71" s="37">
        <v>4</v>
      </c>
      <c r="N71" s="37">
        <v>1</v>
      </c>
      <c r="O71" s="37">
        <v>1</v>
      </c>
      <c r="P71" s="37">
        <v>5</v>
      </c>
      <c r="Q71" s="37">
        <v>62</v>
      </c>
      <c r="R71" s="37">
        <v>43</v>
      </c>
      <c r="S71" s="56">
        <v>43</v>
      </c>
      <c r="T71" s="35">
        <v>24</v>
      </c>
      <c r="U71" s="128">
        <v>79</v>
      </c>
      <c r="V71" s="128">
        <v>109</v>
      </c>
      <c r="W71" s="40">
        <v>188</v>
      </c>
      <c r="X71" s="60">
        <v>47</v>
      </c>
      <c r="Y71" s="123" t="str">
        <f t="shared" si="19"/>
        <v/>
      </c>
      <c r="Z71" s="124"/>
      <c r="AA71" s="6"/>
      <c r="AB71" s="6"/>
      <c r="AC71" s="6"/>
      <c r="AD71" s="2"/>
      <c r="AE71" s="2"/>
      <c r="AF71" s="3"/>
      <c r="AG71" s="3"/>
      <c r="AH71" s="2"/>
      <c r="AI71" s="125"/>
      <c r="AJ71" s="3"/>
      <c r="AK71" s="2"/>
      <c r="AL71" s="125"/>
      <c r="AM71" s="3"/>
      <c r="AN71" s="3"/>
      <c r="AO71" s="3"/>
      <c r="AP71" s="2"/>
      <c r="AQ71" s="3"/>
      <c r="AR71" s="3"/>
      <c r="AS71" s="3"/>
      <c r="AT71" s="3"/>
      <c r="AU71" s="6"/>
      <c r="BG71" s="6"/>
      <c r="BH71" s="6"/>
      <c r="BI71" s="6"/>
      <c r="BJ71" s="6"/>
      <c r="BK71" s="6"/>
      <c r="BL71" s="6"/>
      <c r="BM71" s="6"/>
      <c r="BN71" s="6"/>
      <c r="BO71" s="6"/>
      <c r="BP71" s="6"/>
      <c r="BQ71" s="49" t="str">
        <f t="shared" si="20"/>
        <v/>
      </c>
      <c r="BR71" s="49" t="str">
        <f t="shared" si="21"/>
        <v/>
      </c>
      <c r="BS71" s="49" t="str">
        <f t="shared" si="22"/>
        <v/>
      </c>
      <c r="BT71" s="49" t="str">
        <f t="shared" si="23"/>
        <v/>
      </c>
      <c r="BU71" s="6"/>
      <c r="BV71" s="6"/>
      <c r="BW71" s="6"/>
      <c r="BX71" s="6"/>
      <c r="BY71" s="126">
        <f t="shared" si="24"/>
        <v>0</v>
      </c>
      <c r="BZ71" s="126">
        <f t="shared" si="25"/>
        <v>0</v>
      </c>
      <c r="CA71" s="126">
        <f t="shared" si="26"/>
        <v>0</v>
      </c>
      <c r="CB71" s="54">
        <f t="shared" si="27"/>
        <v>0</v>
      </c>
      <c r="CC71" s="6"/>
      <c r="CZ71" s="16"/>
      <c r="DA71" s="16"/>
    </row>
    <row r="72" spans="1:105" s="15" customFormat="1" ht="17.25" customHeight="1" x14ac:dyDescent="0.15">
      <c r="A72" s="286" t="s">
        <v>121</v>
      </c>
      <c r="B72" s="287"/>
      <c r="C72" s="129">
        <f t="shared" si="28"/>
        <v>0</v>
      </c>
      <c r="D72" s="91"/>
      <c r="E72" s="130"/>
      <c r="F72" s="131"/>
      <c r="G72" s="131"/>
      <c r="H72" s="131"/>
      <c r="I72" s="131"/>
      <c r="J72" s="131"/>
      <c r="K72" s="131"/>
      <c r="L72" s="131"/>
      <c r="M72" s="131"/>
      <c r="N72" s="131"/>
      <c r="O72" s="131"/>
      <c r="P72" s="131"/>
      <c r="Q72" s="131"/>
      <c r="R72" s="131"/>
      <c r="S72" s="131"/>
      <c r="T72" s="92"/>
      <c r="U72" s="132"/>
      <c r="V72" s="132"/>
      <c r="W72" s="93"/>
      <c r="X72" s="133"/>
      <c r="Y72" s="123" t="str">
        <f t="shared" si="19"/>
        <v/>
      </c>
      <c r="Z72" s="124"/>
      <c r="AA72" s="6"/>
      <c r="AB72" s="6"/>
      <c r="AC72" s="6"/>
      <c r="AD72" s="2"/>
      <c r="AE72" s="2"/>
      <c r="AF72" s="3"/>
      <c r="AG72" s="3"/>
      <c r="AH72" s="2"/>
      <c r="AI72" s="125"/>
      <c r="AJ72" s="3"/>
      <c r="AK72" s="2"/>
      <c r="AL72" s="125"/>
      <c r="AM72" s="3"/>
      <c r="AN72" s="3"/>
      <c r="AO72" s="3"/>
      <c r="AP72" s="2"/>
      <c r="AQ72" s="3"/>
      <c r="AR72" s="3"/>
      <c r="AS72" s="3"/>
      <c r="AT72" s="3"/>
      <c r="AU72" s="6"/>
      <c r="BG72" s="6"/>
      <c r="BH72" s="6"/>
      <c r="BI72" s="6"/>
      <c r="BJ72" s="6"/>
      <c r="BK72" s="6"/>
      <c r="BL72" s="6"/>
      <c r="BM72" s="6"/>
      <c r="BN72" s="6"/>
      <c r="BO72" s="6"/>
      <c r="BP72" s="6"/>
      <c r="BQ72" s="49" t="str">
        <f t="shared" si="20"/>
        <v/>
      </c>
      <c r="BR72" s="49" t="str">
        <f t="shared" si="21"/>
        <v/>
      </c>
      <c r="BS72" s="49" t="str">
        <f t="shared" si="22"/>
        <v/>
      </c>
      <c r="BT72" s="49" t="str">
        <f t="shared" si="23"/>
        <v/>
      </c>
      <c r="BU72" s="6"/>
      <c r="BV72" s="6"/>
      <c r="BW72" s="6"/>
      <c r="BX72" s="6"/>
      <c r="BY72" s="126">
        <f t="shared" si="24"/>
        <v>0</v>
      </c>
      <c r="BZ72" s="126">
        <f t="shared" si="25"/>
        <v>0</v>
      </c>
      <c r="CA72" s="126" t="str">
        <f t="shared" si="26"/>
        <v/>
      </c>
      <c r="CB72" s="54">
        <f t="shared" si="27"/>
        <v>0</v>
      </c>
      <c r="CC72" s="6"/>
      <c r="CZ72" s="16"/>
      <c r="DA72" s="16"/>
    </row>
    <row r="73" spans="1:105" s="15" customFormat="1" ht="15" customHeight="1" x14ac:dyDescent="0.15">
      <c r="A73" s="288" t="s">
        <v>51</v>
      </c>
      <c r="B73" s="289"/>
      <c r="C73" s="134">
        <f t="shared" ref="C73:X73" si="29">SUM(C62:C72)</f>
        <v>1941</v>
      </c>
      <c r="D73" s="135">
        <f>SUM(D62:D72)</f>
        <v>121</v>
      </c>
      <c r="E73" s="136">
        <f t="shared" si="29"/>
        <v>99</v>
      </c>
      <c r="F73" s="102">
        <f t="shared" si="29"/>
        <v>45</v>
      </c>
      <c r="G73" s="102">
        <f t="shared" si="29"/>
        <v>86</v>
      </c>
      <c r="H73" s="102">
        <f t="shared" si="29"/>
        <v>135</v>
      </c>
      <c r="I73" s="102">
        <f t="shared" si="29"/>
        <v>141</v>
      </c>
      <c r="J73" s="102">
        <f t="shared" si="29"/>
        <v>150</v>
      </c>
      <c r="K73" s="102">
        <f t="shared" si="29"/>
        <v>157</v>
      </c>
      <c r="L73" s="102">
        <f t="shared" si="29"/>
        <v>87</v>
      </c>
      <c r="M73" s="102">
        <f t="shared" si="29"/>
        <v>64</v>
      </c>
      <c r="N73" s="102">
        <f t="shared" si="29"/>
        <v>71</v>
      </c>
      <c r="O73" s="102">
        <f t="shared" si="29"/>
        <v>81</v>
      </c>
      <c r="P73" s="102">
        <f t="shared" si="29"/>
        <v>117</v>
      </c>
      <c r="Q73" s="102">
        <f t="shared" si="29"/>
        <v>197</v>
      </c>
      <c r="R73" s="102">
        <f t="shared" si="29"/>
        <v>153</v>
      </c>
      <c r="S73" s="102">
        <f t="shared" si="29"/>
        <v>118</v>
      </c>
      <c r="T73" s="106">
        <f t="shared" si="29"/>
        <v>119</v>
      </c>
      <c r="U73" s="134">
        <f t="shared" si="29"/>
        <v>618</v>
      </c>
      <c r="V73" s="134">
        <f t="shared" si="29"/>
        <v>1323</v>
      </c>
      <c r="W73" s="137">
        <f t="shared" si="29"/>
        <v>1941</v>
      </c>
      <c r="X73" s="138">
        <f t="shared" si="29"/>
        <v>1594</v>
      </c>
      <c r="Y73" s="123" t="str">
        <f t="shared" si="19"/>
        <v/>
      </c>
      <c r="Z73" s="124"/>
      <c r="AA73" s="6"/>
      <c r="AB73" s="6"/>
      <c r="AC73" s="6"/>
      <c r="AD73" s="2"/>
      <c r="AE73" s="2"/>
      <c r="AF73" s="3"/>
      <c r="AG73" s="3"/>
      <c r="AH73" s="2"/>
      <c r="AI73" s="125"/>
      <c r="AJ73" s="3"/>
      <c r="AK73" s="2"/>
      <c r="AL73" s="125"/>
      <c r="AM73" s="3"/>
      <c r="AN73" s="3"/>
      <c r="AO73" s="3"/>
      <c r="AP73" s="2"/>
      <c r="AQ73" s="3"/>
      <c r="AR73" s="3"/>
      <c r="AS73" s="3"/>
      <c r="AT73" s="3"/>
      <c r="AU73" s="6"/>
      <c r="BG73" s="6"/>
      <c r="BH73" s="6"/>
      <c r="BI73" s="6"/>
      <c r="BJ73" s="6"/>
      <c r="BK73" s="6"/>
      <c r="BL73" s="6"/>
      <c r="BM73" s="6"/>
      <c r="BN73" s="6"/>
      <c r="BO73" s="6"/>
      <c r="BP73" s="6"/>
      <c r="BQ73" s="49" t="str">
        <f t="shared" si="20"/>
        <v/>
      </c>
      <c r="BR73" s="49" t="str">
        <f t="shared" si="21"/>
        <v/>
      </c>
      <c r="BS73" s="49" t="str">
        <f t="shared" si="22"/>
        <v/>
      </c>
      <c r="BT73" s="49" t="str">
        <f t="shared" si="23"/>
        <v/>
      </c>
      <c r="BU73" s="6"/>
      <c r="BV73" s="6"/>
      <c r="BW73" s="6"/>
      <c r="BX73" s="6"/>
      <c r="BY73" s="126">
        <f t="shared" si="24"/>
        <v>0</v>
      </c>
      <c r="BZ73" s="126">
        <f t="shared" si="25"/>
        <v>0</v>
      </c>
      <c r="CA73" s="126">
        <f t="shared" si="26"/>
        <v>0</v>
      </c>
      <c r="CB73" s="54">
        <f t="shared" si="27"/>
        <v>0</v>
      </c>
      <c r="CC73" s="6"/>
      <c r="CZ73" s="16"/>
      <c r="DA73" s="16"/>
    </row>
    <row r="74" spans="1:105" s="15" customFormat="1" ht="30" customHeight="1" x14ac:dyDescent="0.2">
      <c r="A74" s="139" t="s">
        <v>122</v>
      </c>
      <c r="B74" s="139"/>
      <c r="C74" s="139"/>
      <c r="D74" s="139"/>
      <c r="E74" s="139"/>
      <c r="F74" s="139"/>
      <c r="G74" s="140"/>
      <c r="H74" s="140"/>
      <c r="I74" s="140"/>
      <c r="J74" s="140"/>
      <c r="K74" s="71"/>
      <c r="L74" s="71"/>
      <c r="N74" s="6"/>
      <c r="O74" s="6"/>
      <c r="P74" s="6"/>
      <c r="Q74" s="6"/>
      <c r="R74" s="6"/>
      <c r="S74" s="6"/>
      <c r="T74" s="6"/>
      <c r="U74" s="6"/>
      <c r="V74" s="6"/>
      <c r="W74" s="6"/>
      <c r="X74" s="6"/>
      <c r="Y74" s="6"/>
      <c r="Z74" s="6"/>
      <c r="AA74" s="6"/>
      <c r="AB74" s="6"/>
      <c r="AC74" s="6"/>
      <c r="AD74" s="114"/>
      <c r="AE74" s="6"/>
      <c r="AF74" s="6"/>
      <c r="AG74" s="114"/>
      <c r="AH74" s="6"/>
      <c r="AI74" s="6"/>
      <c r="AJ74" s="114"/>
      <c r="AK74" s="6"/>
      <c r="AL74" s="6"/>
      <c r="AM74" s="114"/>
      <c r="AN74" s="114"/>
      <c r="AO74" s="114"/>
      <c r="AP74" s="6"/>
      <c r="AQ74" s="6"/>
      <c r="AR74" s="6"/>
      <c r="AS74" s="6"/>
      <c r="AT74" s="6"/>
      <c r="AU74" s="6"/>
      <c r="BG74" s="6"/>
      <c r="BH74" s="6"/>
      <c r="BI74" s="6"/>
      <c r="BJ74" s="6"/>
      <c r="BK74" s="6"/>
      <c r="BL74" s="6"/>
      <c r="BM74" s="6"/>
      <c r="BN74" s="6"/>
      <c r="BO74" s="6"/>
      <c r="BP74" s="6"/>
      <c r="BQ74" s="6"/>
      <c r="BR74" s="6"/>
      <c r="BS74" s="6"/>
      <c r="BT74" s="6"/>
      <c r="BU74" s="6"/>
      <c r="BV74" s="6"/>
      <c r="BW74" s="6"/>
      <c r="BX74" s="6"/>
      <c r="BY74" s="6"/>
      <c r="BZ74" s="6"/>
      <c r="CA74" s="6"/>
      <c r="CB74" s="6"/>
      <c r="CC74" s="6"/>
      <c r="CZ74" s="16"/>
      <c r="DA74" s="16"/>
    </row>
    <row r="75" spans="1:105" s="15" customFormat="1" ht="21" customHeight="1" x14ac:dyDescent="0.15">
      <c r="A75" s="290" t="s">
        <v>123</v>
      </c>
      <c r="B75" s="241" t="s">
        <v>104</v>
      </c>
      <c r="C75" s="258" t="s">
        <v>105</v>
      </c>
      <c r="D75" s="269" t="s">
        <v>106</v>
      </c>
      <c r="E75" s="270"/>
      <c r="F75" s="270"/>
      <c r="G75" s="270"/>
      <c r="H75" s="270"/>
      <c r="I75" s="270"/>
      <c r="J75" s="270"/>
      <c r="K75" s="270"/>
      <c r="L75" s="270"/>
      <c r="M75" s="270"/>
      <c r="N75" s="270"/>
      <c r="O75" s="270"/>
      <c r="P75" s="270"/>
      <c r="Q75" s="270"/>
      <c r="R75" s="270"/>
      <c r="S75" s="270"/>
      <c r="T75" s="271"/>
      <c r="U75" s="275" t="s">
        <v>27</v>
      </c>
      <c r="V75" s="275"/>
      <c r="W75" s="275" t="s">
        <v>107</v>
      </c>
      <c r="X75" s="6"/>
      <c r="Y75" s="6"/>
      <c r="Z75" s="114"/>
      <c r="AA75" s="6"/>
      <c r="AB75" s="6"/>
      <c r="AC75" s="6"/>
      <c r="AD75" s="6"/>
      <c r="AE75" s="6"/>
      <c r="AF75" s="6"/>
      <c r="AG75" s="6"/>
      <c r="AH75" s="3"/>
      <c r="AI75" s="3"/>
      <c r="AJ75" s="3"/>
      <c r="AK75" s="3"/>
      <c r="AL75" s="3"/>
      <c r="AM75" s="3"/>
      <c r="AN75" s="3"/>
      <c r="AO75" s="3"/>
      <c r="AP75" s="3"/>
      <c r="AQ75" s="3"/>
      <c r="AR75" s="6"/>
      <c r="AS75" s="6"/>
      <c r="AT75" s="6"/>
      <c r="BF75" s="6"/>
      <c r="BG75" s="6"/>
      <c r="BH75" s="6"/>
      <c r="BI75" s="6"/>
      <c r="BJ75" s="6"/>
      <c r="BK75" s="6"/>
      <c r="BL75" s="6"/>
      <c r="BM75" s="6"/>
      <c r="BN75" s="6"/>
      <c r="BO75" s="6"/>
      <c r="BP75" s="6"/>
      <c r="BQ75" s="6"/>
      <c r="BR75" s="6"/>
      <c r="BS75" s="6"/>
      <c r="BT75" s="6"/>
      <c r="BU75" s="6"/>
      <c r="BV75" s="6"/>
      <c r="BW75" s="6"/>
      <c r="BX75" s="6"/>
      <c r="BY75" s="6"/>
      <c r="BZ75" s="6"/>
      <c r="CA75" s="6"/>
      <c r="CB75" s="6"/>
      <c r="CY75" s="16"/>
      <c r="CZ75" s="16"/>
    </row>
    <row r="76" spans="1:105" s="15" customFormat="1" ht="22.5" customHeight="1" x14ac:dyDescent="0.15">
      <c r="A76" s="291"/>
      <c r="B76" s="243"/>
      <c r="C76" s="260"/>
      <c r="D76" s="17" t="s">
        <v>31</v>
      </c>
      <c r="E76" s="117" t="s">
        <v>32</v>
      </c>
      <c r="F76" s="19" t="s">
        <v>33</v>
      </c>
      <c r="G76" s="19" t="s">
        <v>34</v>
      </c>
      <c r="H76" s="19" t="s">
        <v>35</v>
      </c>
      <c r="I76" s="20" t="s">
        <v>36</v>
      </c>
      <c r="J76" s="20" t="s">
        <v>37</v>
      </c>
      <c r="K76" s="20" t="s">
        <v>38</v>
      </c>
      <c r="L76" s="20" t="s">
        <v>39</v>
      </c>
      <c r="M76" s="20" t="s">
        <v>40</v>
      </c>
      <c r="N76" s="20" t="s">
        <v>41</v>
      </c>
      <c r="O76" s="20" t="s">
        <v>42</v>
      </c>
      <c r="P76" s="20" t="s">
        <v>43</v>
      </c>
      <c r="Q76" s="20" t="s">
        <v>44</v>
      </c>
      <c r="R76" s="20" t="s">
        <v>45</v>
      </c>
      <c r="S76" s="20" t="s">
        <v>46</v>
      </c>
      <c r="T76" s="21" t="s">
        <v>47</v>
      </c>
      <c r="U76" s="231" t="s">
        <v>109</v>
      </c>
      <c r="V76" s="231" t="s">
        <v>50</v>
      </c>
      <c r="W76" s="275"/>
      <c r="X76" s="6"/>
      <c r="Y76" s="6"/>
      <c r="Z76" s="114"/>
      <c r="AA76" s="6"/>
      <c r="AB76" s="6"/>
      <c r="AC76" s="6"/>
      <c r="AD76" s="6"/>
      <c r="AE76" s="6"/>
      <c r="AF76" s="6"/>
      <c r="AG76" s="6"/>
      <c r="AH76" s="3"/>
      <c r="AI76" s="3"/>
      <c r="AJ76" s="3"/>
      <c r="AK76" s="3"/>
      <c r="AL76" s="3"/>
      <c r="AM76" s="3"/>
      <c r="AN76" s="3"/>
      <c r="AO76" s="3"/>
      <c r="AP76" s="3"/>
      <c r="AQ76" s="3"/>
      <c r="AR76" s="6"/>
      <c r="AS76" s="6"/>
      <c r="AT76" s="6"/>
      <c r="BF76" s="6"/>
      <c r="BG76" s="6"/>
      <c r="BH76" s="6"/>
      <c r="BI76" s="6"/>
      <c r="BJ76" s="6"/>
      <c r="BK76" s="6"/>
      <c r="BL76" s="6"/>
      <c r="BM76" s="6"/>
      <c r="BN76" s="6"/>
      <c r="BO76" s="6"/>
      <c r="BP76" s="6"/>
      <c r="BQ76" s="6"/>
      <c r="BR76" s="6"/>
      <c r="BS76" s="6"/>
      <c r="BT76" s="6"/>
      <c r="BU76" s="6"/>
      <c r="BV76" s="6"/>
      <c r="BW76" s="6"/>
      <c r="BX76" s="6"/>
      <c r="BY76" s="6"/>
      <c r="BZ76" s="6"/>
      <c r="CA76" s="6"/>
      <c r="CB76" s="6"/>
      <c r="CY76" s="16"/>
      <c r="CZ76" s="16"/>
    </row>
    <row r="77" spans="1:105" s="15" customFormat="1" ht="18.75" customHeight="1" x14ac:dyDescent="0.15">
      <c r="A77" s="276" t="s">
        <v>124</v>
      </c>
      <c r="B77" s="141" t="s">
        <v>110</v>
      </c>
      <c r="C77" s="119">
        <f>SUM(D77:T77)</f>
        <v>0</v>
      </c>
      <c r="D77" s="30"/>
      <c r="E77" s="31"/>
      <c r="F77" s="32"/>
      <c r="G77" s="32"/>
      <c r="H77" s="32"/>
      <c r="I77" s="32"/>
      <c r="J77" s="32"/>
      <c r="K77" s="32"/>
      <c r="L77" s="32"/>
      <c r="M77" s="32"/>
      <c r="N77" s="32"/>
      <c r="O77" s="32"/>
      <c r="P77" s="32"/>
      <c r="Q77" s="32"/>
      <c r="R77" s="32"/>
      <c r="S77" s="32"/>
      <c r="T77" s="41"/>
      <c r="U77" s="120"/>
      <c r="V77" s="120"/>
      <c r="W77" s="120"/>
      <c r="X77" s="142" t="str">
        <f>+BP77&amp;BQ77&amp;BR77&amp;BS77</f>
        <v/>
      </c>
      <c r="Y77" s="6"/>
      <c r="Z77" s="114"/>
      <c r="AA77" s="6"/>
      <c r="AB77" s="6"/>
      <c r="AC77" s="6"/>
      <c r="AD77" s="6"/>
      <c r="AE77" s="6"/>
      <c r="AF77" s="6"/>
      <c r="AG77" s="6"/>
      <c r="AH77" s="3"/>
      <c r="AI77" s="3"/>
      <c r="AJ77" s="3"/>
      <c r="AK77" s="3"/>
      <c r="AL77" s="3"/>
      <c r="AM77" s="3"/>
      <c r="AN77" s="3"/>
      <c r="AO77" s="3"/>
      <c r="AP77" s="3"/>
      <c r="AQ77" s="3"/>
      <c r="AR77" s="6"/>
      <c r="AS77" s="6"/>
      <c r="AT77" s="6"/>
      <c r="BF77" s="6"/>
      <c r="BG77" s="6"/>
      <c r="BH77" s="6"/>
      <c r="BI77" s="6"/>
      <c r="BJ77" s="6"/>
      <c r="BK77" s="6"/>
      <c r="BL77" s="6"/>
      <c r="BM77" s="6"/>
      <c r="BN77" s="6"/>
      <c r="BO77" s="6"/>
      <c r="BP77" s="49" t="str">
        <f>IF($C77&lt;&gt;($U77+$V77)," El número atenciones según sexo NO puede ser diferente al Total.","")</f>
        <v/>
      </c>
      <c r="BQ77" s="49" t="str">
        <f>IF($C77=0,"",IF(($W77)="",IF($C77="",""," No olvide escribir la columna Beneficiarios."),""))</f>
        <v/>
      </c>
      <c r="BR77" s="49" t="str">
        <f>IF($C77&lt;($W77)," El número de Beneficiarios NO puede ser mayor que el Total.","")</f>
        <v/>
      </c>
      <c r="BS77" s="49" t="str">
        <f>IF(C77+C79+C82+C84+C86&lt;=C62,"","Las consultas por enfermera NO pueden ser mayor que el Total de consultas de sección B.")</f>
        <v/>
      </c>
      <c r="BT77" s="6"/>
      <c r="BU77" s="6"/>
      <c r="BV77" s="6"/>
      <c r="BW77" s="6"/>
      <c r="BX77" s="126">
        <f>IF($C77&lt;&gt;($U77+$V77),1,0)</f>
        <v>0</v>
      </c>
      <c r="BY77" s="126">
        <f>IF($C77&lt;($W77),1,0)</f>
        <v>0</v>
      </c>
      <c r="BZ77" s="126" t="str">
        <f>IF($C77=0,"",IF(($W77)="",IF($C77="","",1),0))</f>
        <v/>
      </c>
      <c r="CA77" s="126">
        <f>IF(C77+C79+C82+C84+C86&lt;=C62,0,1)</f>
        <v>0</v>
      </c>
      <c r="CB77" s="6"/>
      <c r="CY77" s="16"/>
      <c r="CZ77" s="16"/>
    </row>
    <row r="78" spans="1:105" s="15" customFormat="1" ht="21.75" customHeight="1" x14ac:dyDescent="0.15">
      <c r="A78" s="277"/>
      <c r="B78" s="143" t="s">
        <v>111</v>
      </c>
      <c r="C78" s="129">
        <f t="shared" ref="C78:C85" si="30">SUM(D78:T78)</f>
        <v>24</v>
      </c>
      <c r="D78" s="91"/>
      <c r="E78" s="130"/>
      <c r="F78" s="131"/>
      <c r="G78" s="131">
        <v>3</v>
      </c>
      <c r="H78" s="131">
        <v>3</v>
      </c>
      <c r="I78" s="131">
        <v>4</v>
      </c>
      <c r="J78" s="131">
        <v>7</v>
      </c>
      <c r="K78" s="131">
        <v>1</v>
      </c>
      <c r="L78" s="131">
        <v>2</v>
      </c>
      <c r="M78" s="131"/>
      <c r="N78" s="131">
        <v>2</v>
      </c>
      <c r="O78" s="131"/>
      <c r="P78" s="131">
        <v>1</v>
      </c>
      <c r="Q78" s="131"/>
      <c r="R78" s="131">
        <v>1</v>
      </c>
      <c r="S78" s="131"/>
      <c r="T78" s="92"/>
      <c r="U78" s="132">
        <v>2</v>
      </c>
      <c r="V78" s="132">
        <v>22</v>
      </c>
      <c r="W78" s="132">
        <v>24</v>
      </c>
      <c r="X78" s="142" t="str">
        <f t="shared" ref="X78:X87" si="31">+BP78&amp;BQ78&amp;BR78&amp;BS78</f>
        <v/>
      </c>
      <c r="Y78" s="6"/>
      <c r="Z78" s="114"/>
      <c r="AA78" s="6"/>
      <c r="AB78" s="6"/>
      <c r="AC78" s="6"/>
      <c r="AD78" s="6"/>
      <c r="AE78" s="6"/>
      <c r="AF78" s="6"/>
      <c r="AG78" s="6"/>
      <c r="AH78" s="3"/>
      <c r="AI78" s="3"/>
      <c r="AJ78" s="3"/>
      <c r="AK78" s="3"/>
      <c r="AL78" s="3"/>
      <c r="AM78" s="3"/>
      <c r="AN78" s="3"/>
      <c r="AO78" s="3"/>
      <c r="AP78" s="3"/>
      <c r="AQ78" s="3"/>
      <c r="AR78" s="6"/>
      <c r="AS78" s="6"/>
      <c r="AT78" s="6"/>
      <c r="BF78" s="6"/>
      <c r="BG78" s="6"/>
      <c r="BH78" s="6"/>
      <c r="BI78" s="6"/>
      <c r="BJ78" s="6"/>
      <c r="BK78" s="6"/>
      <c r="BL78" s="6"/>
      <c r="BM78" s="6"/>
      <c r="BN78" s="6"/>
      <c r="BO78" s="6"/>
      <c r="BP78" s="49" t="str">
        <f t="shared" ref="BP78:BP87" si="32">IF($C78&lt;&gt;($U78+$V78)," El número atenciones según sexo NO puede ser diferente al Total.","")</f>
        <v/>
      </c>
      <c r="BQ78" s="49" t="str">
        <f t="shared" ref="BQ78:BQ87" si="33">IF($C78=0,"",IF(($W78)="",IF($C78="",""," No olvide escribir la columna Beneficiarios."),""))</f>
        <v/>
      </c>
      <c r="BR78" s="49" t="str">
        <f t="shared" ref="BR78:BR87" si="34">IF($C78&lt;($W78)," El número de Beneficiarios NO puede ser mayor que el Total.","")</f>
        <v/>
      </c>
      <c r="BS78" s="49" t="str">
        <f>IF(C78+C80+C83+C85+C87&lt;=C63+C64+C65,"","Las consultas por matrona NO pueden ser mayor que el Total de consultas de sección B.")</f>
        <v/>
      </c>
      <c r="BT78" s="6"/>
      <c r="BU78" s="6"/>
      <c r="BV78" s="6"/>
      <c r="BW78" s="6"/>
      <c r="BX78" s="126">
        <f t="shared" ref="BX78:BX87" si="35">IF($C78&lt;&gt;($U78+$V78),1,0)</f>
        <v>0</v>
      </c>
      <c r="BY78" s="126">
        <f t="shared" ref="BY78:BY87" si="36">IF($C78&lt;($W78),1,0)</f>
        <v>0</v>
      </c>
      <c r="BZ78" s="126">
        <f t="shared" ref="BZ78:BZ87" si="37">IF($C78=0,"",IF(($W78)="",IF($C78="","",1),0))</f>
        <v>0</v>
      </c>
      <c r="CA78" s="126">
        <f>IF(C78+C80+C83+C85+C87&lt;=C63+C64+C65,0,1)</f>
        <v>0</v>
      </c>
      <c r="CB78" s="6"/>
      <c r="CY78" s="16"/>
      <c r="CZ78" s="16"/>
    </row>
    <row r="79" spans="1:105" s="15" customFormat="1" ht="18" customHeight="1" x14ac:dyDescent="0.15">
      <c r="A79" s="278" t="s">
        <v>125</v>
      </c>
      <c r="B79" s="141" t="s">
        <v>110</v>
      </c>
      <c r="C79" s="119">
        <f t="shared" si="30"/>
        <v>0</v>
      </c>
      <c r="D79" s="30"/>
      <c r="E79" s="31"/>
      <c r="F79" s="32"/>
      <c r="G79" s="32"/>
      <c r="H79" s="32"/>
      <c r="I79" s="32"/>
      <c r="J79" s="32"/>
      <c r="K79" s="32"/>
      <c r="L79" s="32"/>
      <c r="M79" s="32"/>
      <c r="N79" s="32"/>
      <c r="O79" s="32"/>
      <c r="P79" s="32"/>
      <c r="Q79" s="32"/>
      <c r="R79" s="32"/>
      <c r="S79" s="32"/>
      <c r="T79" s="41"/>
      <c r="U79" s="120"/>
      <c r="V79" s="120"/>
      <c r="W79" s="120"/>
      <c r="X79" s="142" t="str">
        <f t="shared" si="31"/>
        <v/>
      </c>
      <c r="Y79" s="6"/>
      <c r="Z79" s="114"/>
      <c r="AA79" s="6"/>
      <c r="AB79" s="6"/>
      <c r="AC79" s="6"/>
      <c r="AD79" s="6"/>
      <c r="AE79" s="6"/>
      <c r="AF79" s="6"/>
      <c r="AG79" s="6"/>
      <c r="AH79" s="3"/>
      <c r="AI79" s="3"/>
      <c r="AJ79" s="3"/>
      <c r="AK79" s="3"/>
      <c r="AL79" s="3"/>
      <c r="AM79" s="3"/>
      <c r="AN79" s="3"/>
      <c r="AO79" s="3"/>
      <c r="AP79" s="3"/>
      <c r="AQ79" s="3"/>
      <c r="AR79" s="6"/>
      <c r="AS79" s="6"/>
      <c r="AT79" s="6"/>
      <c r="BF79" s="6"/>
      <c r="BG79" s="6"/>
      <c r="BH79" s="6"/>
      <c r="BI79" s="6"/>
      <c r="BJ79" s="6"/>
      <c r="BK79" s="6"/>
      <c r="BL79" s="6"/>
      <c r="BM79" s="6"/>
      <c r="BN79" s="6"/>
      <c r="BO79" s="6"/>
      <c r="BP79" s="49" t="str">
        <f t="shared" si="32"/>
        <v/>
      </c>
      <c r="BQ79" s="49" t="str">
        <f t="shared" si="33"/>
        <v/>
      </c>
      <c r="BR79" s="49" t="str">
        <f t="shared" si="34"/>
        <v/>
      </c>
      <c r="BS79" s="49" t="str">
        <f>IF(C81&lt;=C67,"","Las consultas por psicológo NO pueden ser mayor que el Total de consultas de sección B.")</f>
        <v/>
      </c>
      <c r="BT79" s="6"/>
      <c r="BU79" s="6"/>
      <c r="BV79" s="6"/>
      <c r="BW79" s="6"/>
      <c r="BX79" s="126">
        <f t="shared" si="35"/>
        <v>0</v>
      </c>
      <c r="BY79" s="126">
        <f t="shared" si="36"/>
        <v>0</v>
      </c>
      <c r="BZ79" s="126" t="str">
        <f t="shared" si="37"/>
        <v/>
      </c>
      <c r="CA79" s="126">
        <f>IF(C81&lt;=C67,0,1)</f>
        <v>0</v>
      </c>
      <c r="CB79" s="6"/>
      <c r="CY79" s="16"/>
      <c r="CZ79" s="16"/>
    </row>
    <row r="80" spans="1:105" s="15" customFormat="1" ht="18" customHeight="1" x14ac:dyDescent="0.15">
      <c r="A80" s="279"/>
      <c r="B80" s="144" t="s">
        <v>111</v>
      </c>
      <c r="C80" s="127">
        <f t="shared" si="30"/>
        <v>0</v>
      </c>
      <c r="D80" s="34"/>
      <c r="E80" s="56"/>
      <c r="F80" s="37"/>
      <c r="G80" s="37"/>
      <c r="H80" s="37"/>
      <c r="I80" s="37"/>
      <c r="J80" s="37"/>
      <c r="K80" s="37"/>
      <c r="L80" s="37"/>
      <c r="M80" s="37"/>
      <c r="N80" s="37"/>
      <c r="O80" s="37"/>
      <c r="P80" s="37"/>
      <c r="Q80" s="37"/>
      <c r="R80" s="37"/>
      <c r="S80" s="37"/>
      <c r="T80" s="35"/>
      <c r="U80" s="128"/>
      <c r="V80" s="128"/>
      <c r="W80" s="128"/>
      <c r="X80" s="142" t="str">
        <f t="shared" si="31"/>
        <v/>
      </c>
      <c r="Y80" s="6"/>
      <c r="Z80" s="114"/>
      <c r="AA80" s="6"/>
      <c r="AB80" s="6"/>
      <c r="AC80" s="6"/>
      <c r="AD80" s="6"/>
      <c r="AE80" s="6"/>
      <c r="AF80" s="6"/>
      <c r="AG80" s="6"/>
      <c r="AH80" s="3"/>
      <c r="AI80" s="3"/>
      <c r="AJ80" s="3"/>
      <c r="AK80" s="3"/>
      <c r="AL80" s="3"/>
      <c r="AM80" s="3"/>
      <c r="AN80" s="3"/>
      <c r="AO80" s="3"/>
      <c r="AP80" s="3"/>
      <c r="AQ80" s="3"/>
      <c r="AR80" s="6"/>
      <c r="AS80" s="6"/>
      <c r="AT80" s="6"/>
      <c r="BF80" s="6"/>
      <c r="BG80" s="6"/>
      <c r="BH80" s="6"/>
      <c r="BI80" s="6"/>
      <c r="BJ80" s="6"/>
      <c r="BK80" s="6"/>
      <c r="BL80" s="6"/>
      <c r="BM80" s="6"/>
      <c r="BN80" s="6"/>
      <c r="BO80" s="6"/>
      <c r="BP80" s="49" t="str">
        <f t="shared" si="32"/>
        <v/>
      </c>
      <c r="BQ80" s="49" t="str">
        <f t="shared" si="33"/>
        <v/>
      </c>
      <c r="BR80" s="49" t="str">
        <f t="shared" si="34"/>
        <v/>
      </c>
      <c r="BS80" s="49"/>
      <c r="BT80" s="6"/>
      <c r="BU80" s="6"/>
      <c r="BV80" s="6"/>
      <c r="BW80" s="6"/>
      <c r="BX80" s="126">
        <f t="shared" si="35"/>
        <v>0</v>
      </c>
      <c r="BY80" s="126">
        <f t="shared" si="36"/>
        <v>0</v>
      </c>
      <c r="BZ80" s="126" t="str">
        <f t="shared" si="37"/>
        <v/>
      </c>
      <c r="CA80" s="126"/>
      <c r="CB80" s="6"/>
      <c r="CY80" s="16"/>
      <c r="CZ80" s="16"/>
    </row>
    <row r="81" spans="1:105" s="15" customFormat="1" ht="18" customHeight="1" x14ac:dyDescent="0.15">
      <c r="A81" s="280"/>
      <c r="B81" s="143" t="s">
        <v>126</v>
      </c>
      <c r="C81" s="129">
        <f t="shared" si="30"/>
        <v>0</v>
      </c>
      <c r="D81" s="91"/>
      <c r="E81" s="130"/>
      <c r="F81" s="131"/>
      <c r="G81" s="131"/>
      <c r="H81" s="131"/>
      <c r="I81" s="131"/>
      <c r="J81" s="131"/>
      <c r="K81" s="131"/>
      <c r="L81" s="131"/>
      <c r="M81" s="131"/>
      <c r="N81" s="131"/>
      <c r="O81" s="131"/>
      <c r="P81" s="131"/>
      <c r="Q81" s="131"/>
      <c r="R81" s="131"/>
      <c r="S81" s="131"/>
      <c r="T81" s="92"/>
      <c r="U81" s="132"/>
      <c r="V81" s="132"/>
      <c r="W81" s="132"/>
      <c r="X81" s="142" t="str">
        <f t="shared" si="31"/>
        <v/>
      </c>
      <c r="Y81" s="6"/>
      <c r="Z81" s="114"/>
      <c r="AA81" s="6"/>
      <c r="AB81" s="6"/>
      <c r="AC81" s="6"/>
      <c r="AD81" s="6"/>
      <c r="AE81" s="6"/>
      <c r="AF81" s="6"/>
      <c r="AG81" s="6"/>
      <c r="AH81" s="3"/>
      <c r="AI81" s="3"/>
      <c r="AJ81" s="3"/>
      <c r="AK81" s="3"/>
      <c r="AL81" s="3"/>
      <c r="AM81" s="3"/>
      <c r="AN81" s="3"/>
      <c r="AO81" s="3"/>
      <c r="AP81" s="3"/>
      <c r="AQ81" s="3"/>
      <c r="AR81" s="6"/>
      <c r="AS81" s="6"/>
      <c r="AT81" s="6"/>
      <c r="BF81" s="6"/>
      <c r="BG81" s="6"/>
      <c r="BH81" s="6"/>
      <c r="BI81" s="6"/>
      <c r="BJ81" s="6"/>
      <c r="BK81" s="6"/>
      <c r="BL81" s="6"/>
      <c r="BM81" s="6"/>
      <c r="BN81" s="6"/>
      <c r="BO81" s="6"/>
      <c r="BP81" s="49" t="str">
        <f t="shared" si="32"/>
        <v/>
      </c>
      <c r="BQ81" s="49" t="str">
        <f t="shared" si="33"/>
        <v/>
      </c>
      <c r="BR81" s="49" t="str">
        <f t="shared" si="34"/>
        <v/>
      </c>
      <c r="BS81" s="49"/>
      <c r="BT81" s="6"/>
      <c r="BU81" s="6"/>
      <c r="BV81" s="6"/>
      <c r="BW81" s="6"/>
      <c r="BX81" s="126">
        <f t="shared" si="35"/>
        <v>0</v>
      </c>
      <c r="BY81" s="126">
        <f t="shared" si="36"/>
        <v>0</v>
      </c>
      <c r="BZ81" s="126" t="str">
        <f t="shared" si="37"/>
        <v/>
      </c>
      <c r="CA81" s="126"/>
      <c r="CB81" s="6"/>
      <c r="CY81" s="16"/>
      <c r="CZ81" s="16"/>
    </row>
    <row r="82" spans="1:105" s="15" customFormat="1" ht="18" customHeight="1" x14ac:dyDescent="0.15">
      <c r="A82" s="259" t="s">
        <v>127</v>
      </c>
      <c r="B82" s="141" t="s">
        <v>110</v>
      </c>
      <c r="C82" s="119">
        <f t="shared" si="30"/>
        <v>0</v>
      </c>
      <c r="D82" s="30"/>
      <c r="E82" s="31"/>
      <c r="F82" s="32"/>
      <c r="G82" s="32"/>
      <c r="H82" s="32"/>
      <c r="I82" s="32"/>
      <c r="J82" s="32"/>
      <c r="K82" s="32"/>
      <c r="L82" s="31"/>
      <c r="M82" s="32"/>
      <c r="N82" s="32"/>
      <c r="O82" s="32"/>
      <c r="P82" s="32"/>
      <c r="Q82" s="32"/>
      <c r="R82" s="32"/>
      <c r="S82" s="32"/>
      <c r="T82" s="41"/>
      <c r="U82" s="120"/>
      <c r="V82" s="120"/>
      <c r="W82" s="120"/>
      <c r="X82" s="142" t="str">
        <f t="shared" si="31"/>
        <v/>
      </c>
      <c r="Y82" s="6"/>
      <c r="Z82" s="114"/>
      <c r="AA82" s="6"/>
      <c r="AB82" s="6"/>
      <c r="AC82" s="6"/>
      <c r="AD82" s="6"/>
      <c r="AE82" s="6"/>
      <c r="AF82" s="6"/>
      <c r="AG82" s="6"/>
      <c r="AH82" s="3"/>
      <c r="AI82" s="3"/>
      <c r="AJ82" s="3"/>
      <c r="AK82" s="3"/>
      <c r="AL82" s="3"/>
      <c r="AM82" s="3"/>
      <c r="AN82" s="3"/>
      <c r="AO82" s="3"/>
      <c r="AP82" s="3"/>
      <c r="AQ82" s="3"/>
      <c r="AR82" s="6"/>
      <c r="AS82" s="6"/>
      <c r="AT82" s="6"/>
      <c r="BF82" s="6"/>
      <c r="BG82" s="6"/>
      <c r="BH82" s="6"/>
      <c r="BI82" s="6"/>
      <c r="BJ82" s="6"/>
      <c r="BK82" s="6"/>
      <c r="BL82" s="6"/>
      <c r="BM82" s="6"/>
      <c r="BN82" s="6"/>
      <c r="BO82" s="6"/>
      <c r="BP82" s="49" t="str">
        <f t="shared" si="32"/>
        <v/>
      </c>
      <c r="BQ82" s="49" t="str">
        <f t="shared" si="33"/>
        <v/>
      </c>
      <c r="BR82" s="49" t="str">
        <f t="shared" si="34"/>
        <v/>
      </c>
      <c r="BS82" s="49"/>
      <c r="BT82" s="6"/>
      <c r="BU82" s="6"/>
      <c r="BV82" s="6"/>
      <c r="BW82" s="6"/>
      <c r="BX82" s="126">
        <f t="shared" si="35"/>
        <v>0</v>
      </c>
      <c r="BY82" s="126">
        <f t="shared" si="36"/>
        <v>0</v>
      </c>
      <c r="BZ82" s="126" t="str">
        <f t="shared" si="37"/>
        <v/>
      </c>
      <c r="CA82" s="126"/>
      <c r="CB82" s="6"/>
      <c r="CY82" s="16"/>
      <c r="CZ82" s="16"/>
    </row>
    <row r="83" spans="1:105" s="15" customFormat="1" ht="18" customHeight="1" x14ac:dyDescent="0.15">
      <c r="A83" s="281"/>
      <c r="B83" s="144" t="s">
        <v>111</v>
      </c>
      <c r="C83" s="127">
        <f t="shared" si="30"/>
        <v>0</v>
      </c>
      <c r="D83" s="91"/>
      <c r="E83" s="130"/>
      <c r="F83" s="131"/>
      <c r="G83" s="131"/>
      <c r="H83" s="131"/>
      <c r="I83" s="131"/>
      <c r="J83" s="131"/>
      <c r="K83" s="131"/>
      <c r="L83" s="131"/>
      <c r="M83" s="131"/>
      <c r="N83" s="131"/>
      <c r="O83" s="131"/>
      <c r="P83" s="131"/>
      <c r="Q83" s="131"/>
      <c r="R83" s="131"/>
      <c r="S83" s="131"/>
      <c r="T83" s="92"/>
      <c r="U83" s="132"/>
      <c r="V83" s="132"/>
      <c r="W83" s="132"/>
      <c r="X83" s="142" t="str">
        <f t="shared" si="31"/>
        <v/>
      </c>
      <c r="Y83" s="6"/>
      <c r="Z83" s="114"/>
      <c r="AA83" s="6"/>
      <c r="AB83" s="6"/>
      <c r="AC83" s="6"/>
      <c r="AD83" s="6"/>
      <c r="AE83" s="6"/>
      <c r="AF83" s="6"/>
      <c r="AG83" s="6"/>
      <c r="AH83" s="3"/>
      <c r="AI83" s="3"/>
      <c r="AJ83" s="3"/>
      <c r="AK83" s="3"/>
      <c r="AL83" s="3"/>
      <c r="AM83" s="3"/>
      <c r="AN83" s="3"/>
      <c r="AO83" s="3"/>
      <c r="AP83" s="3"/>
      <c r="AQ83" s="3"/>
      <c r="AR83" s="6"/>
      <c r="AS83" s="6"/>
      <c r="AT83" s="6"/>
      <c r="BF83" s="6"/>
      <c r="BG83" s="6"/>
      <c r="BH83" s="6"/>
      <c r="BI83" s="6"/>
      <c r="BJ83" s="6"/>
      <c r="BK83" s="6"/>
      <c r="BL83" s="6"/>
      <c r="BM83" s="6"/>
      <c r="BN83" s="6"/>
      <c r="BO83" s="6"/>
      <c r="BP83" s="49" t="str">
        <f t="shared" si="32"/>
        <v/>
      </c>
      <c r="BQ83" s="49" t="str">
        <f t="shared" si="33"/>
        <v/>
      </c>
      <c r="BR83" s="49" t="str">
        <f t="shared" si="34"/>
        <v/>
      </c>
      <c r="BS83" s="49"/>
      <c r="BT83" s="6"/>
      <c r="BU83" s="6"/>
      <c r="BV83" s="6"/>
      <c r="BW83" s="6"/>
      <c r="BX83" s="126">
        <f t="shared" si="35"/>
        <v>0</v>
      </c>
      <c r="BY83" s="126">
        <f t="shared" si="36"/>
        <v>0</v>
      </c>
      <c r="BZ83" s="126" t="str">
        <f t="shared" si="37"/>
        <v/>
      </c>
      <c r="CA83" s="126"/>
      <c r="CB83" s="6"/>
      <c r="CY83" s="16"/>
      <c r="CZ83" s="16"/>
    </row>
    <row r="84" spans="1:105" s="15" customFormat="1" ht="18" customHeight="1" x14ac:dyDescent="0.15">
      <c r="A84" s="259" t="s">
        <v>128</v>
      </c>
      <c r="B84" s="141" t="s">
        <v>110</v>
      </c>
      <c r="C84" s="119">
        <f t="shared" si="30"/>
        <v>0</v>
      </c>
      <c r="D84" s="30"/>
      <c r="E84" s="31"/>
      <c r="F84" s="32"/>
      <c r="G84" s="32"/>
      <c r="H84" s="32"/>
      <c r="I84" s="32"/>
      <c r="J84" s="32"/>
      <c r="K84" s="32"/>
      <c r="L84" s="57"/>
      <c r="M84" s="57"/>
      <c r="N84" s="57"/>
      <c r="O84" s="57"/>
      <c r="P84" s="57"/>
      <c r="Q84" s="57"/>
      <c r="R84" s="57"/>
      <c r="S84" s="57"/>
      <c r="T84" s="145"/>
      <c r="U84" s="120"/>
      <c r="V84" s="120"/>
      <c r="W84" s="120"/>
      <c r="X84" s="142" t="str">
        <f t="shared" si="31"/>
        <v/>
      </c>
      <c r="Y84" s="6"/>
      <c r="Z84" s="114"/>
      <c r="AA84" s="6"/>
      <c r="AB84" s="6"/>
      <c r="AC84" s="6"/>
      <c r="AD84" s="6"/>
      <c r="AE84" s="6"/>
      <c r="AF84" s="6"/>
      <c r="AG84" s="6"/>
      <c r="AH84" s="3"/>
      <c r="AI84" s="3"/>
      <c r="AJ84" s="3"/>
      <c r="AK84" s="3"/>
      <c r="AL84" s="3"/>
      <c r="AM84" s="3"/>
      <c r="AN84" s="3"/>
      <c r="AO84" s="3"/>
      <c r="AP84" s="3"/>
      <c r="AQ84" s="3"/>
      <c r="AR84" s="6"/>
      <c r="AS84" s="6"/>
      <c r="AT84" s="6"/>
      <c r="BF84" s="6"/>
      <c r="BG84" s="6"/>
      <c r="BH84" s="6"/>
      <c r="BI84" s="6"/>
      <c r="BJ84" s="6"/>
      <c r="BK84" s="6"/>
      <c r="BL84" s="6"/>
      <c r="BM84" s="6"/>
      <c r="BN84" s="6"/>
      <c r="BO84" s="6"/>
      <c r="BP84" s="49" t="str">
        <f t="shared" si="32"/>
        <v/>
      </c>
      <c r="BQ84" s="49" t="str">
        <f t="shared" si="33"/>
        <v/>
      </c>
      <c r="BR84" s="49" t="str">
        <f t="shared" si="34"/>
        <v/>
      </c>
      <c r="BS84" s="49"/>
      <c r="BT84" s="6"/>
      <c r="BU84" s="6"/>
      <c r="BV84" s="6"/>
      <c r="BW84" s="6"/>
      <c r="BX84" s="126">
        <f t="shared" si="35"/>
        <v>0</v>
      </c>
      <c r="BY84" s="126">
        <f t="shared" si="36"/>
        <v>0</v>
      </c>
      <c r="BZ84" s="126" t="str">
        <f t="shared" si="37"/>
        <v/>
      </c>
      <c r="CA84" s="126"/>
      <c r="CB84" s="6"/>
      <c r="CY84" s="16"/>
      <c r="CZ84" s="16"/>
    </row>
    <row r="85" spans="1:105" s="15" customFormat="1" ht="18" customHeight="1" x14ac:dyDescent="0.15">
      <c r="A85" s="281"/>
      <c r="B85" s="144" t="s">
        <v>111</v>
      </c>
      <c r="C85" s="127">
        <f t="shared" si="30"/>
        <v>0</v>
      </c>
      <c r="D85" s="91"/>
      <c r="E85" s="130"/>
      <c r="F85" s="131"/>
      <c r="G85" s="131"/>
      <c r="H85" s="131"/>
      <c r="I85" s="131"/>
      <c r="J85" s="131"/>
      <c r="K85" s="131"/>
      <c r="L85" s="146"/>
      <c r="M85" s="57"/>
      <c r="N85" s="57"/>
      <c r="O85" s="57"/>
      <c r="P85" s="57"/>
      <c r="Q85" s="57"/>
      <c r="R85" s="57"/>
      <c r="S85" s="57"/>
      <c r="T85" s="145"/>
      <c r="U85" s="147"/>
      <c r="V85" s="147"/>
      <c r="W85" s="147"/>
      <c r="X85" s="142" t="str">
        <f t="shared" si="31"/>
        <v/>
      </c>
      <c r="Y85" s="6"/>
      <c r="Z85" s="114"/>
      <c r="AA85" s="6"/>
      <c r="AB85" s="6"/>
      <c r="AC85" s="6"/>
      <c r="AD85" s="6"/>
      <c r="AE85" s="6"/>
      <c r="AF85" s="6"/>
      <c r="AG85" s="6"/>
      <c r="AH85" s="3"/>
      <c r="AI85" s="3"/>
      <c r="AJ85" s="3"/>
      <c r="AK85" s="3"/>
      <c r="AL85" s="3"/>
      <c r="AM85" s="3"/>
      <c r="AN85" s="3"/>
      <c r="AO85" s="3"/>
      <c r="AP85" s="3"/>
      <c r="AQ85" s="3"/>
      <c r="AR85" s="6"/>
      <c r="AS85" s="6"/>
      <c r="AT85" s="6"/>
      <c r="BF85" s="6"/>
      <c r="BG85" s="6"/>
      <c r="BH85" s="6"/>
      <c r="BI85" s="6"/>
      <c r="BJ85" s="6"/>
      <c r="BK85" s="6"/>
      <c r="BL85" s="6"/>
      <c r="BM85" s="6"/>
      <c r="BN85" s="6"/>
      <c r="BO85" s="6"/>
      <c r="BP85" s="49" t="str">
        <f t="shared" si="32"/>
        <v/>
      </c>
      <c r="BQ85" s="49" t="str">
        <f t="shared" si="33"/>
        <v/>
      </c>
      <c r="BR85" s="49" t="str">
        <f t="shared" si="34"/>
        <v/>
      </c>
      <c r="BS85" s="49"/>
      <c r="BT85" s="6"/>
      <c r="BU85" s="6"/>
      <c r="BV85" s="6"/>
      <c r="BW85" s="6"/>
      <c r="BX85" s="126">
        <f t="shared" si="35"/>
        <v>0</v>
      </c>
      <c r="BY85" s="126">
        <f t="shared" si="36"/>
        <v>0</v>
      </c>
      <c r="BZ85" s="126" t="str">
        <f t="shared" si="37"/>
        <v/>
      </c>
      <c r="CA85" s="126"/>
      <c r="CB85" s="6"/>
      <c r="CY85" s="16"/>
      <c r="CZ85" s="16"/>
    </row>
    <row r="86" spans="1:105" s="15" customFormat="1" ht="18" customHeight="1" x14ac:dyDescent="0.15">
      <c r="A86" s="241" t="s">
        <v>129</v>
      </c>
      <c r="B86" s="148" t="s">
        <v>110</v>
      </c>
      <c r="C86" s="149">
        <f>SUM(G86:T86)</f>
        <v>0</v>
      </c>
      <c r="D86" s="150"/>
      <c r="E86" s="150"/>
      <c r="F86" s="150"/>
      <c r="G86" s="151"/>
      <c r="H86" s="151"/>
      <c r="I86" s="151"/>
      <c r="J86" s="151"/>
      <c r="K86" s="151"/>
      <c r="L86" s="151"/>
      <c r="M86" s="151"/>
      <c r="N86" s="151"/>
      <c r="O86" s="151"/>
      <c r="P86" s="151"/>
      <c r="Q86" s="151"/>
      <c r="R86" s="151"/>
      <c r="S86" s="151"/>
      <c r="T86" s="152"/>
      <c r="U86" s="153"/>
      <c r="V86" s="153"/>
      <c r="W86" s="153"/>
      <c r="X86" s="142" t="str">
        <f t="shared" si="31"/>
        <v/>
      </c>
      <c r="Y86" s="6"/>
      <c r="Z86" s="114"/>
      <c r="AA86" s="6"/>
      <c r="AB86" s="6"/>
      <c r="AC86" s="6"/>
      <c r="AD86" s="6"/>
      <c r="AE86" s="6"/>
      <c r="AF86" s="6"/>
      <c r="AG86" s="6"/>
      <c r="AH86" s="3"/>
      <c r="AI86" s="3"/>
      <c r="AJ86" s="3"/>
      <c r="AK86" s="3"/>
      <c r="AL86" s="3"/>
      <c r="AM86" s="3"/>
      <c r="AN86" s="3"/>
      <c r="AO86" s="3"/>
      <c r="AP86" s="3"/>
      <c r="AQ86" s="3"/>
      <c r="AR86" s="6"/>
      <c r="AS86" s="6"/>
      <c r="AT86" s="6"/>
      <c r="BF86" s="6"/>
      <c r="BG86" s="6"/>
      <c r="BH86" s="6"/>
      <c r="BI86" s="6"/>
      <c r="BJ86" s="6"/>
      <c r="BK86" s="6"/>
      <c r="BL86" s="6"/>
      <c r="BM86" s="6"/>
      <c r="BN86" s="6"/>
      <c r="BO86" s="6"/>
      <c r="BP86" s="49" t="str">
        <f t="shared" si="32"/>
        <v/>
      </c>
      <c r="BQ86" s="49" t="str">
        <f t="shared" si="33"/>
        <v/>
      </c>
      <c r="BR86" s="49" t="str">
        <f t="shared" si="34"/>
        <v/>
      </c>
      <c r="BT86" s="6"/>
      <c r="BU86" s="6"/>
      <c r="BV86" s="6"/>
      <c r="BW86" s="6"/>
      <c r="BX86" s="126">
        <f t="shared" si="35"/>
        <v>0</v>
      </c>
      <c r="BY86" s="126">
        <f t="shared" si="36"/>
        <v>0</v>
      </c>
      <c r="BZ86" s="126" t="str">
        <f t="shared" si="37"/>
        <v/>
      </c>
      <c r="CA86" s="6"/>
      <c r="CB86" s="6"/>
      <c r="CY86" s="16"/>
      <c r="CZ86" s="16"/>
    </row>
    <row r="87" spans="1:105" s="15" customFormat="1" ht="18" customHeight="1" x14ac:dyDescent="0.15">
      <c r="A87" s="243"/>
      <c r="B87" s="143" t="s">
        <v>111</v>
      </c>
      <c r="C87" s="129">
        <f>SUM(G87:T87)</f>
        <v>4</v>
      </c>
      <c r="D87" s="154"/>
      <c r="E87" s="154"/>
      <c r="F87" s="154"/>
      <c r="G87" s="131"/>
      <c r="H87" s="131"/>
      <c r="I87" s="131">
        <v>1</v>
      </c>
      <c r="J87" s="131">
        <v>1</v>
      </c>
      <c r="K87" s="131">
        <v>1</v>
      </c>
      <c r="L87" s="131">
        <v>1</v>
      </c>
      <c r="M87" s="131"/>
      <c r="N87" s="131"/>
      <c r="O87" s="131"/>
      <c r="P87" s="131"/>
      <c r="Q87" s="131"/>
      <c r="R87" s="131"/>
      <c r="S87" s="131"/>
      <c r="T87" s="92"/>
      <c r="U87" s="132"/>
      <c r="V87" s="132">
        <v>4</v>
      </c>
      <c r="W87" s="132">
        <v>4</v>
      </c>
      <c r="X87" s="142" t="str">
        <f t="shared" si="31"/>
        <v/>
      </c>
      <c r="Y87" s="6"/>
      <c r="Z87" s="114"/>
      <c r="AA87" s="6"/>
      <c r="AB87" s="6"/>
      <c r="AC87" s="6"/>
      <c r="AD87" s="6"/>
      <c r="AE87" s="6"/>
      <c r="AF87" s="6"/>
      <c r="AG87" s="6"/>
      <c r="AH87" s="3"/>
      <c r="AI87" s="3"/>
      <c r="AJ87" s="3"/>
      <c r="AK87" s="3"/>
      <c r="AL87" s="3"/>
      <c r="AM87" s="3"/>
      <c r="AN87" s="3"/>
      <c r="AO87" s="3"/>
      <c r="AP87" s="3"/>
      <c r="AQ87" s="3"/>
      <c r="AR87" s="6"/>
      <c r="AS87" s="6"/>
      <c r="AT87" s="6"/>
      <c r="BF87" s="6"/>
      <c r="BG87" s="6"/>
      <c r="BH87" s="6"/>
      <c r="BI87" s="6"/>
      <c r="BJ87" s="6"/>
      <c r="BK87" s="6"/>
      <c r="BL87" s="6"/>
      <c r="BM87" s="6"/>
      <c r="BN87" s="6"/>
      <c r="BO87" s="6"/>
      <c r="BP87" s="49" t="str">
        <f t="shared" si="32"/>
        <v/>
      </c>
      <c r="BQ87" s="49" t="str">
        <f t="shared" si="33"/>
        <v/>
      </c>
      <c r="BR87" s="49" t="str">
        <f t="shared" si="34"/>
        <v/>
      </c>
      <c r="BT87" s="6"/>
      <c r="BU87" s="6"/>
      <c r="BV87" s="6"/>
      <c r="BW87" s="6"/>
      <c r="BX87" s="126">
        <f t="shared" si="35"/>
        <v>0</v>
      </c>
      <c r="BY87" s="126">
        <f t="shared" si="36"/>
        <v>0</v>
      </c>
      <c r="BZ87" s="126">
        <f t="shared" si="37"/>
        <v>0</v>
      </c>
      <c r="CA87" s="6"/>
      <c r="CB87" s="6"/>
      <c r="CY87" s="16"/>
      <c r="CZ87" s="16"/>
    </row>
    <row r="88" spans="1:105" s="6" customFormat="1" ht="30" customHeight="1" x14ac:dyDescent="0.2">
      <c r="A88" s="155" t="s">
        <v>130</v>
      </c>
      <c r="B88" s="11"/>
      <c r="C88" s="156"/>
      <c r="D88" s="156"/>
      <c r="E88" s="156"/>
      <c r="F88" s="156"/>
      <c r="G88" s="156"/>
      <c r="H88" s="156"/>
      <c r="I88" s="156"/>
      <c r="J88" s="156"/>
      <c r="K88" s="156"/>
      <c r="AD88" s="114"/>
      <c r="AG88" s="114"/>
      <c r="AJ88" s="114"/>
      <c r="AM88" s="114"/>
      <c r="AN88" s="114"/>
      <c r="AO88" s="114"/>
      <c r="CZ88" s="3"/>
      <c r="DA88" s="3"/>
    </row>
    <row r="89" spans="1:105" s="15" customFormat="1" ht="57" customHeight="1" x14ac:dyDescent="0.15">
      <c r="A89" s="230" t="s">
        <v>131</v>
      </c>
      <c r="B89" s="158" t="s">
        <v>132</v>
      </c>
      <c r="C89" s="114"/>
      <c r="D89" s="114"/>
      <c r="E89" s="114"/>
      <c r="F89" s="6"/>
      <c r="G89" s="6"/>
      <c r="H89" s="6"/>
      <c r="I89" s="6"/>
      <c r="J89" s="6"/>
      <c r="K89" s="6"/>
      <c r="L89" s="6"/>
      <c r="M89" s="6"/>
      <c r="N89" s="6"/>
      <c r="O89" s="6"/>
      <c r="P89" s="6"/>
      <c r="Q89" s="6"/>
      <c r="R89" s="6"/>
      <c r="S89" s="6"/>
      <c r="T89" s="6"/>
      <c r="U89" s="6"/>
      <c r="V89" s="6"/>
      <c r="W89" s="6"/>
      <c r="X89" s="114"/>
      <c r="Y89" s="6"/>
      <c r="Z89" s="6"/>
      <c r="AA89" s="114"/>
      <c r="AB89" s="6"/>
      <c r="AC89" s="6"/>
      <c r="AD89" s="114"/>
      <c r="AE89" s="6"/>
      <c r="AF89" s="6"/>
      <c r="AG89" s="114"/>
      <c r="AH89" s="6"/>
      <c r="AI89" s="6"/>
      <c r="AJ89" s="6"/>
      <c r="AK89" s="6"/>
      <c r="AL89" s="6"/>
      <c r="AM89" s="6"/>
      <c r="AN89" s="6"/>
      <c r="AO89" s="6"/>
      <c r="AP89" s="6"/>
      <c r="AQ89" s="6"/>
      <c r="AR89" s="6"/>
      <c r="AS89" s="6"/>
      <c r="AT89" s="6"/>
      <c r="BF89" s="6"/>
      <c r="BG89" s="6"/>
      <c r="BH89" s="6"/>
      <c r="BI89" s="6"/>
      <c r="BJ89" s="6"/>
      <c r="BK89" s="6"/>
      <c r="BL89" s="6"/>
      <c r="BM89" s="6"/>
      <c r="BN89" s="6"/>
      <c r="BO89" s="6"/>
      <c r="BP89" s="6"/>
      <c r="BQ89" s="6"/>
      <c r="BR89" s="6"/>
      <c r="BS89" s="6"/>
      <c r="BT89" s="6"/>
      <c r="BU89" s="6"/>
      <c r="BV89" s="6"/>
      <c r="BW89" s="6"/>
      <c r="BX89" s="6"/>
      <c r="BY89" s="6"/>
      <c r="BZ89" s="6"/>
      <c r="CA89" s="6"/>
      <c r="CB89" s="6"/>
      <c r="CW89" s="16"/>
      <c r="CX89" s="16"/>
    </row>
    <row r="90" spans="1:105" s="15" customFormat="1" ht="18" customHeight="1" x14ac:dyDescent="0.15">
      <c r="A90" s="141" t="s">
        <v>133</v>
      </c>
      <c r="B90" s="159"/>
      <c r="C90" s="160" t="str">
        <f>$BP90</f>
        <v/>
      </c>
      <c r="D90" s="6"/>
      <c r="E90" s="6"/>
      <c r="F90" s="6"/>
      <c r="G90" s="6"/>
      <c r="H90" s="6"/>
      <c r="I90" s="6"/>
      <c r="J90" s="6"/>
      <c r="K90" s="6"/>
      <c r="L90" s="6"/>
      <c r="M90" s="6"/>
      <c r="N90" s="6"/>
      <c r="O90" s="6"/>
      <c r="P90" s="6"/>
      <c r="Q90" s="6"/>
      <c r="R90" s="6"/>
      <c r="S90" s="6"/>
      <c r="T90" s="6"/>
      <c r="U90" s="6"/>
      <c r="V90" s="6"/>
      <c r="W90" s="6"/>
      <c r="X90" s="114"/>
      <c r="Y90" s="6"/>
      <c r="Z90" s="6"/>
      <c r="AA90" s="114"/>
      <c r="AB90" s="6"/>
      <c r="AC90" s="6"/>
      <c r="AD90" s="114"/>
      <c r="AE90" s="6"/>
      <c r="AF90" s="6"/>
      <c r="AG90" s="114"/>
      <c r="AH90" s="6"/>
      <c r="AI90" s="6"/>
      <c r="AJ90" s="6"/>
      <c r="AK90" s="6"/>
      <c r="AL90" s="6"/>
      <c r="AM90" s="6"/>
      <c r="AN90" s="6"/>
      <c r="AO90" s="6"/>
      <c r="AP90" s="6"/>
      <c r="AQ90" s="6"/>
      <c r="AR90" s="6"/>
      <c r="AS90" s="6"/>
      <c r="AT90" s="6"/>
      <c r="BF90" s="6"/>
      <c r="BG90" s="6"/>
      <c r="BH90" s="6"/>
      <c r="BI90" s="6"/>
      <c r="BJ90" s="6"/>
      <c r="BK90" s="6"/>
      <c r="BL90" s="6"/>
      <c r="BM90" s="6"/>
      <c r="BN90" s="6"/>
      <c r="BO90" s="6"/>
      <c r="BP90" s="72" t="str">
        <f>IF(AND(($B90&lt;&gt;0),$AT51+$AT52=0),"No olvidar que estas consultas resueltas deben estar incluidas en Sección A.4","")</f>
        <v/>
      </c>
      <c r="BR90" s="6"/>
      <c r="BS90" s="6"/>
      <c r="BT90" s="6"/>
      <c r="BU90" s="6"/>
      <c r="BV90" s="6"/>
      <c r="BW90" s="6"/>
      <c r="BX90" s="126">
        <f>IF(AND(($B90&lt;&gt;0),$AT51+$AT52=0),1,0)</f>
        <v>0</v>
      </c>
      <c r="BY90" s="6"/>
      <c r="BZ90" s="6"/>
      <c r="CA90" s="6"/>
      <c r="CB90" s="6"/>
      <c r="CW90" s="16"/>
      <c r="CX90" s="16"/>
    </row>
    <row r="91" spans="1:105" s="15" customFormat="1" ht="20.25" customHeight="1" x14ac:dyDescent="0.15">
      <c r="A91" s="144" t="s">
        <v>98</v>
      </c>
      <c r="B91" s="161"/>
      <c r="C91" s="160" t="str">
        <f>$BP91</f>
        <v/>
      </c>
      <c r="D91" s="6"/>
      <c r="E91" s="6"/>
      <c r="F91" s="6"/>
      <c r="G91" s="6"/>
      <c r="H91" s="6"/>
      <c r="I91" s="6"/>
      <c r="J91" s="6"/>
      <c r="K91" s="6"/>
      <c r="L91" s="6"/>
      <c r="M91" s="6"/>
      <c r="N91" s="6"/>
      <c r="O91" s="6"/>
      <c r="P91" s="6"/>
      <c r="Q91" s="6"/>
      <c r="R91" s="6"/>
      <c r="S91" s="6"/>
      <c r="T91" s="6"/>
      <c r="U91" s="6"/>
      <c r="V91" s="6"/>
      <c r="W91" s="6"/>
      <c r="X91" s="114"/>
      <c r="Y91" s="6"/>
      <c r="Z91" s="6"/>
      <c r="AA91" s="114"/>
      <c r="AB91" s="6"/>
      <c r="AC91" s="6"/>
      <c r="AD91" s="114"/>
      <c r="AE91" s="6"/>
      <c r="AF91" s="6"/>
      <c r="AG91" s="114"/>
      <c r="AH91" s="6"/>
      <c r="AI91" s="6"/>
      <c r="AJ91" s="6"/>
      <c r="AK91" s="6"/>
      <c r="AL91" s="6"/>
      <c r="AM91" s="6"/>
      <c r="AN91" s="6"/>
      <c r="AO91" s="6"/>
      <c r="AP91" s="6"/>
      <c r="AQ91" s="6"/>
      <c r="AR91" s="6"/>
      <c r="AS91" s="6"/>
      <c r="AT91" s="6"/>
      <c r="BF91" s="6"/>
      <c r="BG91" s="6"/>
      <c r="BH91" s="6"/>
      <c r="BI91" s="6"/>
      <c r="BJ91" s="6"/>
      <c r="BK91" s="6"/>
      <c r="BL91" s="6"/>
      <c r="BM91" s="6"/>
      <c r="BN91" s="6"/>
      <c r="BO91" s="6"/>
      <c r="BP91" s="72" t="str">
        <f>IF(AND(($B91&lt;&gt;0),$AT53=0),"No olvidar que estas consultas resueltas deben estar incluidas en Sección A.4","")</f>
        <v/>
      </c>
      <c r="BR91" s="6"/>
      <c r="BS91" s="6"/>
      <c r="BT91" s="6"/>
      <c r="BU91" s="6"/>
      <c r="BV91" s="6"/>
      <c r="BW91" s="6"/>
      <c r="BX91" s="126">
        <f>IF(AND(($B91&lt;&gt;0),$AT53=0),1,0)</f>
        <v>0</v>
      </c>
      <c r="BY91" s="6"/>
      <c r="BZ91" s="6"/>
      <c r="CA91" s="6"/>
      <c r="CB91" s="6"/>
      <c r="CW91" s="16"/>
      <c r="CX91" s="16"/>
    </row>
    <row r="92" spans="1:105" s="15" customFormat="1" ht="17.25" customHeight="1" x14ac:dyDescent="0.15">
      <c r="A92" s="162" t="s">
        <v>63</v>
      </c>
      <c r="B92" s="161"/>
      <c r="C92" s="160">
        <f>$BP92</f>
        <v>0</v>
      </c>
      <c r="D92" s="6"/>
      <c r="E92" s="6"/>
      <c r="F92" s="6"/>
      <c r="G92" s="6"/>
      <c r="H92" s="6"/>
      <c r="I92" s="6"/>
      <c r="J92" s="6"/>
      <c r="K92" s="6"/>
      <c r="L92" s="6"/>
      <c r="M92" s="6"/>
      <c r="N92" s="6"/>
      <c r="O92" s="6"/>
      <c r="P92" s="6"/>
      <c r="Q92" s="6"/>
      <c r="R92" s="6"/>
      <c r="S92" s="6"/>
      <c r="T92" s="6"/>
      <c r="U92" s="6"/>
      <c r="V92" s="6"/>
      <c r="W92" s="6"/>
      <c r="X92" s="114"/>
      <c r="Y92" s="6"/>
      <c r="Z92" s="6"/>
      <c r="AA92" s="114"/>
      <c r="AB92" s="6"/>
      <c r="AC92" s="6"/>
      <c r="AD92" s="114"/>
      <c r="AE92" s="6"/>
      <c r="AF92" s="6"/>
      <c r="AG92" s="114"/>
      <c r="AH92" s="6"/>
      <c r="AI92" s="6"/>
      <c r="AJ92" s="6"/>
      <c r="AK92" s="6"/>
      <c r="AL92" s="6"/>
      <c r="AM92" s="6"/>
      <c r="AN92" s="6"/>
      <c r="AO92" s="6"/>
      <c r="AP92" s="6"/>
      <c r="AQ92" s="6"/>
      <c r="AR92" s="6"/>
      <c r="AS92" s="6"/>
      <c r="AT92" s="6"/>
      <c r="BF92" s="6"/>
      <c r="BG92" s="6"/>
      <c r="BH92" s="6"/>
      <c r="BI92" s="6"/>
      <c r="BJ92" s="6"/>
      <c r="BK92" s="6"/>
      <c r="BL92" s="6"/>
      <c r="BM92" s="6"/>
      <c r="BN92" s="6"/>
      <c r="BO92" s="6"/>
      <c r="BP92" s="72"/>
      <c r="BR92" s="6"/>
      <c r="BS92" s="6"/>
      <c r="BT92" s="6"/>
      <c r="BU92" s="6"/>
      <c r="BV92" s="6"/>
      <c r="BW92" s="6"/>
      <c r="BX92" s="126"/>
      <c r="BY92" s="6"/>
      <c r="BZ92" s="6"/>
      <c r="CA92" s="6"/>
      <c r="CB92" s="6"/>
      <c r="CW92" s="16"/>
      <c r="CX92" s="16"/>
    </row>
    <row r="93" spans="1:105" s="15" customFormat="1" ht="15.75" customHeight="1" x14ac:dyDescent="0.15">
      <c r="A93" s="163" t="s">
        <v>134</v>
      </c>
      <c r="B93" s="164"/>
      <c r="C93" s="48"/>
      <c r="E93" s="6"/>
      <c r="F93" s="6"/>
      <c r="G93" s="6"/>
      <c r="H93" s="6"/>
      <c r="I93" s="6"/>
      <c r="J93" s="6"/>
      <c r="K93" s="6"/>
      <c r="L93" s="6"/>
      <c r="M93" s="6"/>
      <c r="N93" s="6"/>
      <c r="O93" s="6"/>
      <c r="P93" s="6"/>
      <c r="Q93" s="6"/>
      <c r="R93" s="6"/>
      <c r="S93" s="6"/>
      <c r="T93" s="6"/>
      <c r="U93" s="6"/>
      <c r="V93" s="6"/>
      <c r="W93" s="6"/>
      <c r="X93" s="114"/>
      <c r="Y93" s="6"/>
      <c r="Z93" s="6"/>
      <c r="AA93" s="114"/>
      <c r="AB93" s="6"/>
      <c r="AC93" s="6"/>
      <c r="AD93" s="114"/>
      <c r="AE93" s="6"/>
      <c r="AF93" s="6"/>
      <c r="AG93" s="114"/>
      <c r="AH93" s="6"/>
      <c r="AI93" s="6"/>
      <c r="AJ93" s="6"/>
      <c r="AK93" s="6"/>
      <c r="AL93" s="6"/>
      <c r="AM93" s="6"/>
      <c r="AN93" s="6"/>
      <c r="AO93" s="6"/>
      <c r="AP93" s="6"/>
      <c r="AQ93" s="6"/>
      <c r="AR93" s="6"/>
      <c r="AS93" s="6"/>
      <c r="AT93" s="6"/>
      <c r="BF93" s="6"/>
      <c r="BG93" s="6"/>
      <c r="BH93" s="6"/>
      <c r="BI93" s="6"/>
      <c r="BJ93" s="6"/>
      <c r="BK93" s="6"/>
      <c r="BL93" s="6"/>
      <c r="BM93" s="6"/>
      <c r="BN93" s="6"/>
      <c r="BO93" s="6"/>
      <c r="BP93" s="72"/>
      <c r="BR93" s="6"/>
      <c r="BS93" s="6"/>
      <c r="BT93" s="6"/>
      <c r="BU93" s="6"/>
      <c r="BV93" s="6"/>
      <c r="BW93" s="6"/>
      <c r="BX93" s="126"/>
      <c r="BY93" s="6"/>
      <c r="BZ93" s="6"/>
      <c r="CA93" s="6"/>
      <c r="CB93" s="6"/>
      <c r="CW93" s="16"/>
      <c r="CX93" s="16"/>
    </row>
    <row r="94" spans="1:105" s="6" customFormat="1" ht="30" customHeight="1" x14ac:dyDescent="0.2">
      <c r="A94" s="165" t="s">
        <v>135</v>
      </c>
      <c r="B94" s="166"/>
      <c r="C94" s="166"/>
      <c r="D94" s="166"/>
      <c r="E94" s="167"/>
      <c r="F94" s="167"/>
      <c r="G94" s="167"/>
      <c r="AA94" s="114"/>
      <c r="AD94" s="114"/>
      <c r="AG94" s="114"/>
      <c r="AJ94" s="114"/>
      <c r="AR94" s="3"/>
      <c r="BZ94" s="15"/>
      <c r="CZ94" s="3"/>
      <c r="DA94" s="3"/>
    </row>
    <row r="95" spans="1:105" s="15" customFormat="1" ht="52.5" x14ac:dyDescent="0.15">
      <c r="A95" s="256" t="s">
        <v>136</v>
      </c>
      <c r="B95" s="282"/>
      <c r="C95" s="168" t="s">
        <v>137</v>
      </c>
      <c r="D95" s="168" t="s">
        <v>138</v>
      </c>
      <c r="E95" s="168" t="s">
        <v>139</v>
      </c>
      <c r="F95" s="169"/>
      <c r="G95" s="6"/>
      <c r="H95" s="6"/>
      <c r="I95" s="6"/>
      <c r="J95" s="6"/>
      <c r="K95" s="6"/>
      <c r="L95" s="6"/>
      <c r="M95" s="6"/>
      <c r="N95" s="6"/>
      <c r="O95" s="6"/>
      <c r="P95" s="6"/>
      <c r="Q95" s="6"/>
      <c r="R95" s="6"/>
      <c r="S95" s="6"/>
      <c r="T95" s="6"/>
      <c r="U95" s="6"/>
      <c r="V95" s="6"/>
      <c r="W95" s="6"/>
      <c r="X95" s="6"/>
      <c r="Y95" s="6"/>
      <c r="Z95" s="114"/>
      <c r="AA95" s="6"/>
      <c r="AB95" s="6"/>
      <c r="AC95" s="114"/>
      <c r="AD95" s="6"/>
      <c r="AE95" s="6"/>
      <c r="AF95" s="114"/>
      <c r="AG95" s="6"/>
      <c r="AH95" s="6"/>
      <c r="AI95" s="114"/>
      <c r="AJ95" s="6"/>
      <c r="AK95" s="6"/>
      <c r="AL95" s="6"/>
      <c r="AM95" s="6"/>
      <c r="AN95" s="6"/>
      <c r="AO95" s="6"/>
      <c r="AP95" s="6"/>
      <c r="AQ95" s="6"/>
      <c r="AR95" s="6"/>
      <c r="AS95" s="6"/>
      <c r="AT95" s="6"/>
      <c r="BF95" s="6"/>
      <c r="BG95" s="6"/>
      <c r="BH95" s="6"/>
      <c r="BI95" s="6"/>
      <c r="BJ95" s="6"/>
      <c r="BK95" s="6"/>
      <c r="BL95" s="6"/>
      <c r="BM95" s="6"/>
      <c r="BN95" s="6"/>
      <c r="BO95" s="6"/>
      <c r="BP95" s="6"/>
      <c r="BQ95" s="6"/>
      <c r="BR95" s="6"/>
      <c r="BS95" s="6"/>
      <c r="BT95" s="6"/>
      <c r="BU95" s="6"/>
      <c r="BV95" s="6"/>
      <c r="BW95" s="6"/>
      <c r="BX95" s="6"/>
      <c r="BY95" s="6"/>
      <c r="BZ95" s="6"/>
      <c r="CA95" s="6"/>
      <c r="CB95" s="6"/>
      <c r="CY95" s="16"/>
      <c r="CZ95" s="16"/>
    </row>
    <row r="96" spans="1:105" s="15" customFormat="1" ht="15" customHeight="1" x14ac:dyDescent="0.15">
      <c r="A96" s="283" t="s">
        <v>140</v>
      </c>
      <c r="B96" s="283"/>
      <c r="C96" s="120"/>
      <c r="D96" s="120"/>
      <c r="E96" s="120"/>
      <c r="F96" s="169"/>
      <c r="G96" s="6"/>
      <c r="H96" s="6"/>
      <c r="I96" s="6"/>
      <c r="J96" s="6"/>
      <c r="K96" s="6"/>
      <c r="L96" s="6"/>
      <c r="M96" s="6"/>
      <c r="N96" s="6"/>
      <c r="O96" s="6"/>
      <c r="P96" s="6"/>
      <c r="Q96" s="6"/>
      <c r="R96" s="6"/>
      <c r="S96" s="6"/>
      <c r="T96" s="6"/>
      <c r="U96" s="6"/>
      <c r="V96" s="6"/>
      <c r="W96" s="6"/>
      <c r="X96" s="6"/>
      <c r="Y96" s="6"/>
      <c r="Z96" s="6"/>
      <c r="AA96" s="6"/>
      <c r="AB96" s="6"/>
      <c r="AC96" s="114"/>
      <c r="AD96" s="6"/>
      <c r="AE96" s="6"/>
      <c r="AF96" s="114"/>
      <c r="AG96" s="6"/>
      <c r="AH96" s="6"/>
      <c r="AI96" s="114"/>
      <c r="AJ96" s="6"/>
      <c r="AK96" s="6"/>
      <c r="AL96" s="114"/>
      <c r="AM96" s="114"/>
      <c r="AN96" s="114"/>
      <c r="AO96" s="6"/>
      <c r="AP96" s="6"/>
      <c r="AQ96" s="6"/>
      <c r="AR96" s="6"/>
      <c r="AS96" s="6"/>
      <c r="AT96" s="6"/>
      <c r="BF96" s="6"/>
      <c r="BG96" s="6"/>
      <c r="BH96" s="6"/>
      <c r="BI96" s="6"/>
      <c r="BJ96" s="6"/>
      <c r="BK96" s="6"/>
      <c r="BL96" s="6"/>
      <c r="BM96" s="6"/>
      <c r="BN96" s="6"/>
      <c r="BO96" s="6"/>
      <c r="BP96" s="6"/>
      <c r="BQ96" s="6"/>
      <c r="BR96" s="6"/>
      <c r="BS96" s="6"/>
      <c r="BT96" s="6"/>
      <c r="BU96" s="6"/>
      <c r="BV96" s="6"/>
      <c r="BW96" s="6"/>
      <c r="BX96" s="6"/>
      <c r="BY96" s="6"/>
      <c r="BZ96" s="6"/>
      <c r="CA96" s="6"/>
      <c r="CB96" s="6"/>
      <c r="CY96" s="16"/>
      <c r="CZ96" s="16"/>
    </row>
    <row r="97" spans="1:104" s="15" customFormat="1" ht="15" customHeight="1" x14ac:dyDescent="0.15">
      <c r="A97" s="272" t="s">
        <v>141</v>
      </c>
      <c r="B97" s="272"/>
      <c r="C97" s="128"/>
      <c r="D97" s="128"/>
      <c r="E97" s="128"/>
      <c r="F97" s="6"/>
      <c r="G97" s="6"/>
      <c r="H97" s="6"/>
      <c r="I97" s="6"/>
      <c r="J97" s="6"/>
      <c r="K97" s="6"/>
      <c r="L97" s="6"/>
      <c r="M97" s="6"/>
      <c r="N97" s="6"/>
      <c r="O97" s="6"/>
      <c r="P97" s="6"/>
      <c r="Q97" s="6"/>
      <c r="R97" s="6"/>
      <c r="S97" s="6"/>
      <c r="T97" s="6"/>
      <c r="U97" s="6"/>
      <c r="V97" s="6"/>
      <c r="W97" s="6"/>
      <c r="X97" s="6"/>
      <c r="Y97" s="6"/>
      <c r="Z97" s="6"/>
      <c r="AA97" s="6"/>
      <c r="AB97" s="6"/>
      <c r="AC97" s="114"/>
      <c r="AD97" s="6"/>
      <c r="AE97" s="6"/>
      <c r="AF97" s="114"/>
      <c r="AG97" s="6"/>
      <c r="AH97" s="6"/>
      <c r="AI97" s="114"/>
      <c r="AJ97" s="6"/>
      <c r="AK97" s="6"/>
      <c r="AL97" s="114"/>
      <c r="AM97" s="114"/>
      <c r="AN97" s="114"/>
      <c r="AO97" s="6"/>
      <c r="AP97" s="6"/>
      <c r="AQ97" s="6"/>
      <c r="AR97" s="6"/>
      <c r="AS97" s="6"/>
      <c r="AT97" s="6"/>
      <c r="BF97" s="6"/>
      <c r="BG97" s="6"/>
      <c r="BH97" s="6"/>
      <c r="BI97" s="6"/>
      <c r="BJ97" s="6"/>
      <c r="BK97" s="6"/>
      <c r="BL97" s="6"/>
      <c r="BM97" s="6"/>
      <c r="BN97" s="6"/>
      <c r="BO97" s="6"/>
      <c r="BP97" s="6"/>
      <c r="BQ97" s="6"/>
      <c r="BR97" s="6"/>
      <c r="BS97" s="6"/>
      <c r="BT97" s="6"/>
      <c r="BU97" s="6"/>
      <c r="BV97" s="6"/>
      <c r="BW97" s="6"/>
      <c r="BX97" s="6"/>
      <c r="BY97" s="6"/>
      <c r="BZ97" s="6"/>
      <c r="CA97" s="6"/>
      <c r="CB97" s="6"/>
      <c r="CY97" s="16"/>
      <c r="CZ97" s="16"/>
    </row>
    <row r="98" spans="1:104" s="15" customFormat="1" ht="15" customHeight="1" x14ac:dyDescent="0.15">
      <c r="A98" s="272" t="s">
        <v>142</v>
      </c>
      <c r="B98" s="272"/>
      <c r="C98" s="128"/>
      <c r="D98" s="128"/>
      <c r="E98" s="128"/>
      <c r="F98" s="6"/>
      <c r="G98" s="6"/>
      <c r="H98" s="6"/>
      <c r="I98" s="6"/>
      <c r="J98" s="6"/>
      <c r="K98" s="6"/>
      <c r="L98" s="6"/>
      <c r="M98" s="6"/>
      <c r="N98" s="6"/>
      <c r="O98" s="6"/>
      <c r="P98" s="6"/>
      <c r="Q98" s="6"/>
      <c r="R98" s="6"/>
      <c r="S98" s="6"/>
      <c r="T98" s="6"/>
      <c r="U98" s="6"/>
      <c r="V98" s="6"/>
      <c r="W98" s="6"/>
      <c r="X98" s="6"/>
      <c r="Y98" s="6"/>
      <c r="Z98" s="6"/>
      <c r="AA98" s="6"/>
      <c r="AB98" s="6"/>
      <c r="AC98" s="114"/>
      <c r="AD98" s="6"/>
      <c r="AE98" s="6"/>
      <c r="AF98" s="114"/>
      <c r="AG98" s="6"/>
      <c r="AH98" s="6"/>
      <c r="AI98" s="114"/>
      <c r="AJ98" s="6"/>
      <c r="AK98" s="6"/>
      <c r="AL98" s="114"/>
      <c r="AM98" s="114"/>
      <c r="AN98" s="114"/>
      <c r="AO98" s="6"/>
      <c r="AP98" s="6"/>
      <c r="AQ98" s="6"/>
      <c r="AR98" s="6"/>
      <c r="AS98" s="6"/>
      <c r="AT98" s="6"/>
      <c r="BF98" s="6"/>
      <c r="BG98" s="6"/>
      <c r="BH98" s="6"/>
      <c r="BI98" s="6"/>
      <c r="BJ98" s="6"/>
      <c r="BK98" s="6"/>
      <c r="BL98" s="6"/>
      <c r="BM98" s="6"/>
      <c r="BN98" s="6"/>
      <c r="BO98" s="6"/>
      <c r="BP98" s="6"/>
      <c r="BQ98" s="6"/>
      <c r="BR98" s="6"/>
      <c r="BS98" s="6"/>
      <c r="BT98" s="6"/>
      <c r="BU98" s="6"/>
      <c r="BV98" s="6"/>
      <c r="BW98" s="6"/>
      <c r="BX98" s="6"/>
      <c r="BY98" s="6"/>
      <c r="BZ98" s="6"/>
      <c r="CA98" s="6"/>
      <c r="CB98" s="6"/>
      <c r="CY98" s="16"/>
      <c r="CZ98" s="16"/>
    </row>
    <row r="99" spans="1:104" s="15" customFormat="1" ht="15" customHeight="1" x14ac:dyDescent="0.15">
      <c r="A99" s="272" t="s">
        <v>143</v>
      </c>
      <c r="B99" s="272"/>
      <c r="C99" s="128"/>
      <c r="D99" s="128"/>
      <c r="E99" s="128"/>
      <c r="F99" s="6"/>
      <c r="G99" s="6"/>
      <c r="H99" s="6"/>
      <c r="I99" s="6"/>
      <c r="J99" s="6"/>
      <c r="K99" s="6"/>
      <c r="L99" s="6"/>
      <c r="M99" s="6"/>
      <c r="N99" s="6"/>
      <c r="O99" s="6"/>
      <c r="P99" s="6"/>
      <c r="Q99" s="6"/>
      <c r="R99" s="6"/>
      <c r="S99" s="6"/>
      <c r="T99" s="6"/>
      <c r="U99" s="6"/>
      <c r="V99" s="6"/>
      <c r="W99" s="6"/>
      <c r="X99" s="6"/>
      <c r="Y99" s="6"/>
      <c r="Z99" s="6"/>
      <c r="AA99" s="6"/>
      <c r="AB99" s="6"/>
      <c r="AC99" s="114"/>
      <c r="AD99" s="6"/>
      <c r="AE99" s="6"/>
      <c r="AF99" s="114"/>
      <c r="AG99" s="6"/>
      <c r="AH99" s="6"/>
      <c r="AI99" s="114"/>
      <c r="AJ99" s="6"/>
      <c r="AK99" s="6"/>
      <c r="AL99" s="114"/>
      <c r="AM99" s="114"/>
      <c r="AN99" s="114"/>
      <c r="AO99" s="6"/>
      <c r="AP99" s="6"/>
      <c r="AQ99" s="6"/>
      <c r="AR99" s="6"/>
      <c r="AS99" s="6"/>
      <c r="AT99" s="6"/>
      <c r="BF99" s="6"/>
      <c r="BG99" s="6"/>
      <c r="BH99" s="6"/>
      <c r="BI99" s="6"/>
      <c r="BJ99" s="6"/>
      <c r="BK99" s="6"/>
      <c r="BL99" s="6"/>
      <c r="BM99" s="6"/>
      <c r="BN99" s="6"/>
      <c r="BO99" s="6"/>
      <c r="BP99" s="6"/>
      <c r="BQ99" s="6"/>
      <c r="BR99" s="6"/>
      <c r="BS99" s="6"/>
      <c r="BT99" s="6"/>
      <c r="BU99" s="6"/>
      <c r="BV99" s="6"/>
      <c r="BW99" s="6"/>
      <c r="BX99" s="6"/>
      <c r="BY99" s="6"/>
      <c r="BZ99" s="6"/>
      <c r="CA99" s="6"/>
      <c r="CB99" s="6"/>
      <c r="CY99" s="16"/>
      <c r="CZ99" s="16"/>
    </row>
    <row r="100" spans="1:104" s="15" customFormat="1" ht="15" customHeight="1" x14ac:dyDescent="0.15">
      <c r="A100" s="272" t="s">
        <v>144</v>
      </c>
      <c r="B100" s="272"/>
      <c r="C100" s="128"/>
      <c r="D100" s="128"/>
      <c r="E100" s="128"/>
      <c r="F100" s="6"/>
      <c r="G100" s="6"/>
      <c r="H100" s="6"/>
      <c r="I100" s="6"/>
      <c r="J100" s="6"/>
      <c r="K100" s="6"/>
      <c r="L100" s="6"/>
      <c r="M100" s="6"/>
      <c r="N100" s="6"/>
      <c r="O100" s="6"/>
      <c r="P100" s="6"/>
      <c r="Q100" s="6"/>
      <c r="R100" s="6"/>
      <c r="S100" s="6"/>
      <c r="T100" s="6"/>
      <c r="U100" s="6"/>
      <c r="V100" s="6"/>
      <c r="W100" s="6"/>
      <c r="X100" s="6"/>
      <c r="Y100" s="6"/>
      <c r="Z100" s="6"/>
      <c r="AA100" s="6"/>
      <c r="AB100" s="6"/>
      <c r="AC100" s="114"/>
      <c r="AD100" s="6"/>
      <c r="AE100" s="6"/>
      <c r="AF100" s="114"/>
      <c r="AG100" s="6"/>
      <c r="AH100" s="6"/>
      <c r="AI100" s="114"/>
      <c r="AJ100" s="6"/>
      <c r="AK100" s="6"/>
      <c r="AL100" s="114"/>
      <c r="AM100" s="114"/>
      <c r="AN100" s="114"/>
      <c r="AO100" s="6"/>
      <c r="AP100" s="6"/>
      <c r="AQ100" s="6"/>
      <c r="AR100" s="6"/>
      <c r="AS100" s="6"/>
      <c r="AT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Y100" s="16"/>
      <c r="CZ100" s="16"/>
    </row>
    <row r="101" spans="1:104" s="15" customFormat="1" ht="15" customHeight="1" x14ac:dyDescent="0.15">
      <c r="A101" s="272" t="s">
        <v>145</v>
      </c>
      <c r="B101" s="272"/>
      <c r="C101" s="128"/>
      <c r="D101" s="128"/>
      <c r="E101" s="128"/>
      <c r="F101" s="6"/>
      <c r="G101" s="6"/>
      <c r="H101" s="6"/>
      <c r="I101" s="6"/>
      <c r="J101" s="6"/>
      <c r="K101" s="6"/>
      <c r="L101" s="6"/>
      <c r="M101" s="6"/>
      <c r="N101" s="6"/>
      <c r="O101" s="6"/>
      <c r="P101" s="6"/>
      <c r="Q101" s="6"/>
      <c r="R101" s="6"/>
      <c r="S101" s="6"/>
      <c r="T101" s="6"/>
      <c r="U101" s="6"/>
      <c r="V101" s="6"/>
      <c r="W101" s="6"/>
      <c r="X101" s="6"/>
      <c r="Y101" s="6"/>
      <c r="Z101" s="6"/>
      <c r="AA101" s="6"/>
      <c r="AB101" s="6"/>
      <c r="AC101" s="114"/>
      <c r="AD101" s="6"/>
      <c r="AE101" s="6"/>
      <c r="AF101" s="114"/>
      <c r="AG101" s="6"/>
      <c r="AH101" s="6"/>
      <c r="AI101" s="114"/>
      <c r="AJ101" s="6"/>
      <c r="AK101" s="6"/>
      <c r="AL101" s="114"/>
      <c r="AM101" s="114"/>
      <c r="AN101" s="114"/>
      <c r="AO101" s="6"/>
      <c r="AP101" s="6"/>
      <c r="AQ101" s="6"/>
      <c r="AR101" s="6"/>
      <c r="AS101" s="6"/>
      <c r="AT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Y101" s="16"/>
      <c r="CZ101" s="16"/>
    </row>
    <row r="102" spans="1:104" s="15" customFormat="1" ht="15" customHeight="1" x14ac:dyDescent="0.15">
      <c r="A102" s="272" t="s">
        <v>146</v>
      </c>
      <c r="B102" s="272"/>
      <c r="C102" s="128"/>
      <c r="D102" s="128"/>
      <c r="E102" s="128"/>
      <c r="F102" s="6"/>
      <c r="G102" s="6"/>
      <c r="H102" s="6"/>
      <c r="I102" s="6"/>
      <c r="J102" s="6"/>
      <c r="K102" s="6"/>
      <c r="L102" s="6"/>
      <c r="M102" s="6"/>
      <c r="N102" s="6"/>
      <c r="O102" s="6"/>
      <c r="P102" s="6"/>
      <c r="Q102" s="6"/>
      <c r="R102" s="6"/>
      <c r="S102" s="6"/>
      <c r="T102" s="6"/>
      <c r="U102" s="6"/>
      <c r="V102" s="6"/>
      <c r="W102" s="6"/>
      <c r="X102" s="6"/>
      <c r="Y102" s="6"/>
      <c r="Z102" s="6"/>
      <c r="AA102" s="6"/>
      <c r="AB102" s="6"/>
      <c r="AC102" s="114"/>
      <c r="AD102" s="6"/>
      <c r="AE102" s="6"/>
      <c r="AF102" s="114"/>
      <c r="AG102" s="6"/>
      <c r="AH102" s="6"/>
      <c r="AI102" s="114"/>
      <c r="AJ102" s="6"/>
      <c r="AK102" s="6"/>
      <c r="AL102" s="114"/>
      <c r="AM102" s="114"/>
      <c r="AN102" s="114"/>
      <c r="AO102" s="6"/>
      <c r="AP102" s="6"/>
      <c r="AQ102" s="6"/>
      <c r="AR102" s="6"/>
      <c r="AS102" s="6"/>
      <c r="AT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Y102" s="16"/>
      <c r="CZ102" s="16"/>
    </row>
    <row r="103" spans="1:104" s="15" customFormat="1" ht="15" customHeight="1" x14ac:dyDescent="0.15">
      <c r="A103" s="272" t="s">
        <v>147</v>
      </c>
      <c r="B103" s="272"/>
      <c r="C103" s="128"/>
      <c r="D103" s="128"/>
      <c r="E103" s="128"/>
      <c r="F103" s="6"/>
      <c r="G103" s="6"/>
      <c r="H103" s="6"/>
      <c r="I103" s="6"/>
      <c r="J103" s="6"/>
      <c r="K103" s="6"/>
      <c r="L103" s="6"/>
      <c r="M103" s="6"/>
      <c r="N103" s="6"/>
      <c r="O103" s="6"/>
      <c r="P103" s="6"/>
      <c r="Q103" s="6"/>
      <c r="R103" s="6"/>
      <c r="S103" s="6"/>
      <c r="T103" s="6"/>
      <c r="U103" s="6"/>
      <c r="V103" s="6"/>
      <c r="W103" s="6"/>
      <c r="X103" s="6"/>
      <c r="Y103" s="6"/>
      <c r="Z103" s="6"/>
      <c r="AA103" s="6"/>
      <c r="AB103" s="6"/>
      <c r="AC103" s="114"/>
      <c r="AD103" s="6"/>
      <c r="AE103" s="6"/>
      <c r="AF103" s="114"/>
      <c r="AG103" s="6"/>
      <c r="AH103" s="6"/>
      <c r="AI103" s="114"/>
      <c r="AJ103" s="6"/>
      <c r="AK103" s="6"/>
      <c r="AL103" s="114"/>
      <c r="AM103" s="114"/>
      <c r="AN103" s="114"/>
      <c r="AO103" s="6"/>
      <c r="AP103" s="6"/>
      <c r="AQ103" s="114"/>
      <c r="AR103" s="6"/>
      <c r="AS103" s="6"/>
      <c r="AT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Y103" s="16"/>
      <c r="CZ103" s="16"/>
    </row>
    <row r="104" spans="1:104" s="15" customFormat="1" ht="15" customHeight="1" x14ac:dyDescent="0.15">
      <c r="A104" s="272" t="s">
        <v>148</v>
      </c>
      <c r="B104" s="272"/>
      <c r="C104" s="128"/>
      <c r="D104" s="128"/>
      <c r="E104" s="128"/>
      <c r="F104" s="6"/>
      <c r="G104" s="6"/>
      <c r="H104" s="6"/>
      <c r="I104" s="6"/>
      <c r="J104" s="6"/>
      <c r="K104" s="6"/>
      <c r="L104" s="6"/>
      <c r="M104" s="6"/>
      <c r="N104" s="6"/>
      <c r="O104" s="6"/>
      <c r="P104" s="6"/>
      <c r="Q104" s="6"/>
      <c r="R104" s="6"/>
      <c r="S104" s="6"/>
      <c r="T104" s="6"/>
      <c r="U104" s="6"/>
      <c r="V104" s="6"/>
      <c r="W104" s="6"/>
      <c r="X104" s="6"/>
      <c r="Y104" s="6"/>
      <c r="Z104" s="6"/>
      <c r="AA104" s="6"/>
      <c r="AB104" s="6"/>
      <c r="AC104" s="114"/>
      <c r="AD104" s="6"/>
      <c r="AE104" s="6"/>
      <c r="AF104" s="114"/>
      <c r="AG104" s="6"/>
      <c r="AH104" s="6"/>
      <c r="AI104" s="114"/>
      <c r="AJ104" s="6"/>
      <c r="AK104" s="6"/>
      <c r="AL104" s="114"/>
      <c r="AM104" s="114"/>
      <c r="AN104" s="114"/>
      <c r="AO104" s="6"/>
      <c r="AP104" s="6"/>
      <c r="AQ104" s="114"/>
      <c r="AR104" s="6"/>
      <c r="AS104" s="6"/>
      <c r="AT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Y104" s="16"/>
      <c r="CZ104" s="16"/>
    </row>
    <row r="105" spans="1:104" s="15" customFormat="1" ht="15" customHeight="1" x14ac:dyDescent="0.15">
      <c r="A105" s="272" t="s">
        <v>149</v>
      </c>
      <c r="B105" s="272"/>
      <c r="C105" s="128"/>
      <c r="D105" s="128"/>
      <c r="E105" s="128"/>
      <c r="F105" s="6"/>
      <c r="G105" s="6"/>
      <c r="H105" s="6"/>
      <c r="I105" s="6"/>
      <c r="J105" s="6"/>
      <c r="K105" s="6"/>
      <c r="L105" s="6"/>
      <c r="M105" s="6"/>
      <c r="N105" s="6"/>
      <c r="O105" s="6"/>
      <c r="P105" s="6"/>
      <c r="Q105" s="6"/>
      <c r="R105" s="6"/>
      <c r="S105" s="6"/>
      <c r="T105" s="6"/>
      <c r="U105" s="6"/>
      <c r="V105" s="6"/>
      <c r="W105" s="6"/>
      <c r="X105" s="6"/>
      <c r="Y105" s="6"/>
      <c r="Z105" s="6"/>
      <c r="AA105" s="6"/>
      <c r="AB105" s="6"/>
      <c r="AC105" s="114"/>
      <c r="AD105" s="6"/>
      <c r="AE105" s="6"/>
      <c r="AF105" s="114"/>
      <c r="AG105" s="6"/>
      <c r="AH105" s="6"/>
      <c r="AI105" s="114"/>
      <c r="AJ105" s="6"/>
      <c r="AK105" s="6"/>
      <c r="AL105" s="114"/>
      <c r="AM105" s="114"/>
      <c r="AN105" s="114"/>
      <c r="AO105" s="6"/>
      <c r="AP105" s="6"/>
      <c r="AQ105" s="114"/>
      <c r="AR105" s="6"/>
      <c r="AS105" s="6"/>
      <c r="AT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Y105" s="16"/>
      <c r="CZ105" s="16"/>
    </row>
    <row r="106" spans="1:104" s="15" customFormat="1" ht="15" customHeight="1" x14ac:dyDescent="0.15">
      <c r="A106" s="272" t="s">
        <v>98</v>
      </c>
      <c r="B106" s="272"/>
      <c r="C106" s="128"/>
      <c r="D106" s="128"/>
      <c r="E106" s="128"/>
      <c r="F106" s="6"/>
      <c r="G106" s="6"/>
      <c r="H106" s="6"/>
      <c r="I106" s="6"/>
      <c r="J106" s="6"/>
      <c r="K106" s="6"/>
      <c r="L106" s="6"/>
      <c r="M106" s="6"/>
      <c r="N106" s="6"/>
      <c r="O106" s="6"/>
      <c r="P106" s="6"/>
      <c r="Q106" s="6"/>
      <c r="R106" s="6"/>
      <c r="S106" s="6"/>
      <c r="T106" s="6"/>
      <c r="U106" s="6"/>
      <c r="V106" s="6"/>
      <c r="W106" s="6"/>
      <c r="X106" s="6"/>
      <c r="Y106" s="6"/>
      <c r="Z106" s="6"/>
      <c r="AA106" s="6"/>
      <c r="AB106" s="6"/>
      <c r="AC106" s="114"/>
      <c r="AD106" s="6"/>
      <c r="AE106" s="6"/>
      <c r="AF106" s="114"/>
      <c r="AG106" s="6"/>
      <c r="AH106" s="6"/>
      <c r="AI106" s="114"/>
      <c r="AJ106" s="6"/>
      <c r="AK106" s="6"/>
      <c r="AL106" s="114"/>
      <c r="AM106" s="114"/>
      <c r="AN106" s="114"/>
      <c r="AO106" s="6"/>
      <c r="AP106" s="6"/>
      <c r="AQ106" s="114"/>
      <c r="AR106" s="6"/>
      <c r="AS106" s="6"/>
      <c r="AT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Y106" s="16"/>
      <c r="CZ106" s="16"/>
    </row>
    <row r="107" spans="1:104" s="15" customFormat="1" ht="15" customHeight="1" x14ac:dyDescent="0.15">
      <c r="A107" s="272" t="s">
        <v>133</v>
      </c>
      <c r="B107" s="272"/>
      <c r="C107" s="128"/>
      <c r="D107" s="128"/>
      <c r="E107" s="128"/>
      <c r="F107" s="6"/>
      <c r="G107" s="6"/>
      <c r="H107" s="6"/>
      <c r="I107" s="6"/>
      <c r="J107" s="6"/>
      <c r="K107" s="6"/>
      <c r="L107" s="6"/>
      <c r="M107" s="6"/>
      <c r="N107" s="6"/>
      <c r="O107" s="6"/>
      <c r="P107" s="6"/>
      <c r="Q107" s="6"/>
      <c r="R107" s="6"/>
      <c r="S107" s="6"/>
      <c r="T107" s="6"/>
      <c r="U107" s="6"/>
      <c r="V107" s="6"/>
      <c r="W107" s="6"/>
      <c r="X107" s="6"/>
      <c r="Y107" s="6"/>
      <c r="Z107" s="6"/>
      <c r="AA107" s="6"/>
      <c r="AB107" s="6"/>
      <c r="AC107" s="114"/>
      <c r="AD107" s="6"/>
      <c r="AE107" s="6"/>
      <c r="AF107" s="114"/>
      <c r="AG107" s="6"/>
      <c r="AH107" s="6"/>
      <c r="AI107" s="114"/>
      <c r="AJ107" s="6"/>
      <c r="AK107" s="6"/>
      <c r="AL107" s="114"/>
      <c r="AM107" s="114"/>
      <c r="AN107" s="114"/>
      <c r="AO107" s="6"/>
      <c r="AP107" s="6"/>
      <c r="AQ107" s="114"/>
      <c r="AR107" s="6"/>
      <c r="AS107" s="6"/>
      <c r="AT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Y107" s="16"/>
      <c r="CZ107" s="16"/>
    </row>
    <row r="108" spans="1:104" s="15" customFormat="1" ht="15" customHeight="1" x14ac:dyDescent="0.15">
      <c r="A108" s="272" t="s">
        <v>150</v>
      </c>
      <c r="B108" s="272"/>
      <c r="C108" s="128"/>
      <c r="D108" s="128"/>
      <c r="E108" s="128"/>
      <c r="F108" s="6"/>
      <c r="G108" s="6"/>
      <c r="H108" s="6"/>
      <c r="I108" s="6"/>
      <c r="J108" s="6"/>
      <c r="K108" s="6"/>
      <c r="L108" s="6"/>
      <c r="M108" s="6"/>
      <c r="N108" s="6"/>
      <c r="O108" s="6"/>
      <c r="P108" s="6"/>
      <c r="Q108" s="6"/>
      <c r="R108" s="6"/>
      <c r="S108" s="6"/>
      <c r="T108" s="6"/>
      <c r="U108" s="6"/>
      <c r="V108" s="6"/>
      <c r="W108" s="6"/>
      <c r="X108" s="6"/>
      <c r="Y108" s="6"/>
      <c r="Z108" s="6"/>
      <c r="AA108" s="6"/>
      <c r="AB108" s="6"/>
      <c r="AC108" s="114"/>
      <c r="AD108" s="6"/>
      <c r="AE108" s="6"/>
      <c r="AF108" s="114"/>
      <c r="AG108" s="6"/>
      <c r="AH108" s="6"/>
      <c r="AI108" s="114"/>
      <c r="AJ108" s="6"/>
      <c r="AK108" s="6"/>
      <c r="AL108" s="114"/>
      <c r="AM108" s="114"/>
      <c r="AN108" s="114"/>
      <c r="AO108" s="6"/>
      <c r="AP108" s="6"/>
      <c r="AQ108" s="114"/>
      <c r="AR108" s="6"/>
      <c r="AS108" s="6"/>
      <c r="AT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Y108" s="16"/>
      <c r="CZ108" s="16"/>
    </row>
    <row r="109" spans="1:104" s="15" customFormat="1" ht="15" customHeight="1" x14ac:dyDescent="0.15">
      <c r="A109" s="272" t="s">
        <v>151</v>
      </c>
      <c r="B109" s="272"/>
      <c r="C109" s="128"/>
      <c r="D109" s="128"/>
      <c r="E109" s="128"/>
      <c r="F109" s="6"/>
      <c r="G109" s="6"/>
      <c r="H109" s="6"/>
      <c r="I109" s="6"/>
      <c r="J109" s="6"/>
      <c r="K109" s="6"/>
      <c r="L109" s="6"/>
      <c r="M109" s="6"/>
      <c r="N109" s="6"/>
      <c r="O109" s="6"/>
      <c r="P109" s="6"/>
      <c r="Q109" s="6"/>
      <c r="R109" s="6"/>
      <c r="S109" s="6"/>
      <c r="T109" s="6"/>
      <c r="U109" s="6"/>
      <c r="V109" s="6"/>
      <c r="W109" s="6"/>
      <c r="X109" s="6"/>
      <c r="Y109" s="6"/>
      <c r="Z109" s="6"/>
      <c r="AA109" s="6"/>
      <c r="AB109" s="6"/>
      <c r="AC109" s="114"/>
      <c r="AD109" s="6"/>
      <c r="AE109" s="6"/>
      <c r="AF109" s="114"/>
      <c r="AG109" s="6"/>
      <c r="AH109" s="6"/>
      <c r="AI109" s="114"/>
      <c r="AJ109" s="6"/>
      <c r="AK109" s="6"/>
      <c r="AL109" s="114"/>
      <c r="AM109" s="114"/>
      <c r="AN109" s="114"/>
      <c r="AO109" s="6"/>
      <c r="AP109" s="6"/>
      <c r="AQ109" s="114"/>
      <c r="AR109" s="6"/>
      <c r="AS109" s="6"/>
      <c r="AT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Y109" s="16"/>
      <c r="CZ109" s="16"/>
    </row>
    <row r="110" spans="1:104" s="15" customFormat="1" ht="15" customHeight="1" x14ac:dyDescent="0.15">
      <c r="A110" s="272" t="s">
        <v>152</v>
      </c>
      <c r="B110" s="272"/>
      <c r="C110" s="128"/>
      <c r="D110" s="128"/>
      <c r="E110" s="128"/>
      <c r="F110" s="6"/>
      <c r="G110" s="6"/>
      <c r="H110" s="6"/>
      <c r="I110" s="6"/>
      <c r="J110" s="6"/>
      <c r="K110" s="6"/>
      <c r="L110" s="6"/>
      <c r="M110" s="6"/>
      <c r="N110" s="6"/>
      <c r="O110" s="6"/>
      <c r="P110" s="6"/>
      <c r="Q110" s="6"/>
      <c r="R110" s="6"/>
      <c r="S110" s="6"/>
      <c r="T110" s="6"/>
      <c r="U110" s="6"/>
      <c r="V110" s="6"/>
      <c r="W110" s="6"/>
      <c r="X110" s="6"/>
      <c r="Y110" s="6"/>
      <c r="Z110" s="6"/>
      <c r="AA110" s="6"/>
      <c r="AB110" s="6"/>
      <c r="AC110" s="114"/>
      <c r="AD110" s="6"/>
      <c r="AE110" s="6"/>
      <c r="AF110" s="114"/>
      <c r="AG110" s="6"/>
      <c r="AH110" s="6"/>
      <c r="AI110" s="114"/>
      <c r="AJ110" s="6"/>
      <c r="AK110" s="6"/>
      <c r="AL110" s="114"/>
      <c r="AM110" s="114"/>
      <c r="AN110" s="114"/>
      <c r="AO110" s="6"/>
      <c r="AP110" s="6"/>
      <c r="AQ110" s="114"/>
      <c r="AR110" s="6"/>
      <c r="AS110" s="6"/>
      <c r="AT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Y110" s="16"/>
      <c r="CZ110" s="16"/>
    </row>
    <row r="111" spans="1:104" s="15" customFormat="1" ht="21" customHeight="1" x14ac:dyDescent="0.15">
      <c r="A111" s="273" t="s">
        <v>58</v>
      </c>
      <c r="B111" s="273"/>
      <c r="C111" s="132"/>
      <c r="D111" s="132"/>
      <c r="E111" s="132"/>
      <c r="F111" s="6"/>
      <c r="G111" s="6"/>
      <c r="H111" s="6"/>
      <c r="I111" s="6"/>
      <c r="J111" s="6"/>
      <c r="K111" s="6"/>
      <c r="L111" s="6"/>
      <c r="M111" s="6"/>
      <c r="N111" s="6"/>
      <c r="O111" s="6"/>
      <c r="P111" s="6"/>
      <c r="Q111" s="6"/>
      <c r="R111" s="6"/>
      <c r="S111" s="6"/>
      <c r="T111" s="6"/>
      <c r="U111" s="6"/>
      <c r="V111" s="6"/>
      <c r="W111" s="6"/>
      <c r="X111" s="6"/>
      <c r="Y111" s="6"/>
      <c r="Z111" s="6"/>
      <c r="AA111" s="6"/>
      <c r="AB111" s="6"/>
      <c r="AC111" s="114"/>
      <c r="AD111" s="6"/>
      <c r="AE111" s="6"/>
      <c r="AF111" s="114"/>
      <c r="AG111" s="6"/>
      <c r="AH111" s="6"/>
      <c r="AI111" s="114"/>
      <c r="AJ111" s="6"/>
      <c r="AK111" s="6"/>
      <c r="AL111" s="114"/>
      <c r="AM111" s="114"/>
      <c r="AN111" s="114"/>
      <c r="AO111" s="6"/>
      <c r="AP111" s="6"/>
      <c r="AQ111" s="114"/>
      <c r="AR111" s="6"/>
      <c r="AS111" s="6"/>
      <c r="AT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Y111" s="16"/>
      <c r="CZ111" s="16"/>
    </row>
    <row r="112" spans="1:104" s="6" customFormat="1" ht="30" customHeight="1" x14ac:dyDescent="0.2">
      <c r="A112" s="170" t="s">
        <v>153</v>
      </c>
      <c r="B112" s="170"/>
      <c r="N112" s="12"/>
      <c r="X112" s="171"/>
      <c r="AD112" s="114"/>
      <c r="AE112" s="114"/>
      <c r="AH112" s="114"/>
      <c r="AK112" s="114"/>
      <c r="AP112" s="114"/>
    </row>
    <row r="113" spans="1:82" s="15" customFormat="1" ht="89.25" customHeight="1" x14ac:dyDescent="0.15">
      <c r="A113" s="238" t="s">
        <v>8</v>
      </c>
      <c r="B113" s="256" t="s">
        <v>9</v>
      </c>
      <c r="C113" s="262"/>
      <c r="D113" s="262"/>
      <c r="E113" s="262"/>
      <c r="F113" s="262"/>
      <c r="G113" s="262"/>
      <c r="H113" s="262"/>
      <c r="I113" s="262"/>
      <c r="J113" s="262"/>
      <c r="K113" s="262"/>
      <c r="L113" s="262"/>
      <c r="M113" s="262"/>
      <c r="N113" s="262"/>
      <c r="O113" s="262"/>
      <c r="P113" s="262"/>
      <c r="Q113" s="262"/>
      <c r="R113" s="262"/>
      <c r="S113" s="262"/>
      <c r="T113" s="262"/>
      <c r="U113" s="262"/>
      <c r="V113" s="262"/>
      <c r="W113" s="262"/>
      <c r="X113" s="262"/>
      <c r="Y113" s="262"/>
      <c r="Z113" s="262"/>
      <c r="AA113" s="262"/>
      <c r="AB113" s="262"/>
      <c r="AC113" s="262"/>
      <c r="AD113" s="262"/>
      <c r="AE113" s="262"/>
      <c r="AF113" s="274" t="s">
        <v>154</v>
      </c>
      <c r="AG113" s="257"/>
      <c r="AH113" s="256" t="s">
        <v>155</v>
      </c>
      <c r="AI113" s="257"/>
      <c r="AJ113" s="256" t="s">
        <v>156</v>
      </c>
      <c r="AK113" s="257"/>
      <c r="AL113" s="6"/>
      <c r="AM113" s="6"/>
      <c r="AN113" s="114"/>
      <c r="AO113" s="6"/>
      <c r="AP113" s="6"/>
      <c r="AQ113" s="6"/>
      <c r="AR113" s="6"/>
      <c r="AS113" s="6"/>
      <c r="AT113" s="6"/>
      <c r="AU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row>
    <row r="114" spans="1:82" s="15" customFormat="1" ht="24.75" customHeight="1" x14ac:dyDescent="0.15">
      <c r="A114" s="239"/>
      <c r="B114" s="241" t="s">
        <v>24</v>
      </c>
      <c r="C114" s="238" t="s">
        <v>25</v>
      </c>
      <c r="D114" s="244"/>
      <c r="E114" s="244"/>
      <c r="F114" s="244"/>
      <c r="G114" s="244"/>
      <c r="H114" s="244"/>
      <c r="I114" s="244"/>
      <c r="J114" s="244"/>
      <c r="K114" s="244"/>
      <c r="L114" s="244"/>
      <c r="M114" s="244"/>
      <c r="N114" s="244"/>
      <c r="O114" s="244"/>
      <c r="P114" s="244"/>
      <c r="Q114" s="244"/>
      <c r="R114" s="244"/>
      <c r="S114" s="245"/>
      <c r="T114" s="238" t="s">
        <v>26</v>
      </c>
      <c r="U114" s="245"/>
      <c r="V114" s="258" t="s">
        <v>27</v>
      </c>
      <c r="W114" s="259"/>
      <c r="X114" s="256" t="s">
        <v>28</v>
      </c>
      <c r="Y114" s="262"/>
      <c r="Z114" s="262"/>
      <c r="AA114" s="262"/>
      <c r="AB114" s="262"/>
      <c r="AC114" s="262"/>
      <c r="AD114" s="262"/>
      <c r="AE114" s="262"/>
      <c r="AF114" s="263" t="s">
        <v>157</v>
      </c>
      <c r="AG114" s="266" t="s">
        <v>158</v>
      </c>
      <c r="AH114" s="235" t="s">
        <v>22</v>
      </c>
      <c r="AI114" s="266" t="s">
        <v>23</v>
      </c>
      <c r="AJ114" s="235" t="s">
        <v>22</v>
      </c>
      <c r="AK114" s="266" t="s">
        <v>23</v>
      </c>
      <c r="AL114" s="6"/>
      <c r="AM114" s="6"/>
      <c r="AN114" s="114"/>
      <c r="AO114" s="6"/>
      <c r="AP114" s="6"/>
      <c r="AQ114" s="6"/>
      <c r="AR114" s="6"/>
      <c r="AS114" s="6"/>
      <c r="AT114" s="6"/>
      <c r="AU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row>
    <row r="115" spans="1:82" s="15" customFormat="1" ht="13.5" customHeight="1" x14ac:dyDescent="0.15">
      <c r="A115" s="239"/>
      <c r="B115" s="242"/>
      <c r="C115" s="240"/>
      <c r="D115" s="248"/>
      <c r="E115" s="248"/>
      <c r="F115" s="248"/>
      <c r="G115" s="248"/>
      <c r="H115" s="248"/>
      <c r="I115" s="248"/>
      <c r="J115" s="248"/>
      <c r="K115" s="248"/>
      <c r="L115" s="248"/>
      <c r="M115" s="248"/>
      <c r="N115" s="248"/>
      <c r="O115" s="248"/>
      <c r="P115" s="248"/>
      <c r="Q115" s="248"/>
      <c r="R115" s="248"/>
      <c r="S115" s="249"/>
      <c r="T115" s="240"/>
      <c r="U115" s="249"/>
      <c r="V115" s="260"/>
      <c r="W115" s="261"/>
      <c r="X115" s="269" t="s">
        <v>29</v>
      </c>
      <c r="Y115" s="270"/>
      <c r="Z115" s="270"/>
      <c r="AA115" s="271"/>
      <c r="AB115" s="269" t="s">
        <v>30</v>
      </c>
      <c r="AC115" s="270"/>
      <c r="AD115" s="270"/>
      <c r="AE115" s="270"/>
      <c r="AF115" s="264"/>
      <c r="AG115" s="267"/>
      <c r="AH115" s="236"/>
      <c r="AI115" s="267"/>
      <c r="AJ115" s="236"/>
      <c r="AK115" s="267"/>
      <c r="AL115" s="6"/>
      <c r="AM115" s="6"/>
      <c r="AN115" s="114"/>
      <c r="AO115" s="6"/>
      <c r="AP115" s="6"/>
      <c r="AQ115" s="6"/>
      <c r="AR115" s="6"/>
      <c r="AS115" s="6"/>
      <c r="AT115" s="6"/>
      <c r="AU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row>
    <row r="116" spans="1:82" s="15" customFormat="1" ht="27.75" customHeight="1" x14ac:dyDescent="0.15">
      <c r="A116" s="240"/>
      <c r="B116" s="243"/>
      <c r="C116" s="17" t="s">
        <v>31</v>
      </c>
      <c r="D116" s="117" t="s">
        <v>32</v>
      </c>
      <c r="E116" s="19" t="s">
        <v>33</v>
      </c>
      <c r="F116" s="19" t="s">
        <v>34</v>
      </c>
      <c r="G116" s="19" t="s">
        <v>35</v>
      </c>
      <c r="H116" s="20" t="s">
        <v>36</v>
      </c>
      <c r="I116" s="20" t="s">
        <v>37</v>
      </c>
      <c r="J116" s="20" t="s">
        <v>38</v>
      </c>
      <c r="K116" s="20" t="s">
        <v>39</v>
      </c>
      <c r="L116" s="20" t="s">
        <v>40</v>
      </c>
      <c r="M116" s="20" t="s">
        <v>41</v>
      </c>
      <c r="N116" s="20" t="s">
        <v>42</v>
      </c>
      <c r="O116" s="20" t="s">
        <v>43</v>
      </c>
      <c r="P116" s="20" t="s">
        <v>44</v>
      </c>
      <c r="Q116" s="20" t="s">
        <v>45</v>
      </c>
      <c r="R116" s="20" t="s">
        <v>46</v>
      </c>
      <c r="S116" s="21" t="s">
        <v>47</v>
      </c>
      <c r="T116" s="17" t="s">
        <v>22</v>
      </c>
      <c r="U116" s="22" t="s">
        <v>48</v>
      </c>
      <c r="V116" s="229" t="s">
        <v>49</v>
      </c>
      <c r="W116" s="22" t="s">
        <v>50</v>
      </c>
      <c r="X116" s="226" t="s">
        <v>51</v>
      </c>
      <c r="Y116" s="25" t="s">
        <v>52</v>
      </c>
      <c r="Z116" s="19" t="s">
        <v>53</v>
      </c>
      <c r="AA116" s="22" t="s">
        <v>54</v>
      </c>
      <c r="AB116" s="25" t="s">
        <v>51</v>
      </c>
      <c r="AC116" s="25" t="s">
        <v>52</v>
      </c>
      <c r="AD116" s="19" t="s">
        <v>53</v>
      </c>
      <c r="AE116" s="173" t="s">
        <v>54</v>
      </c>
      <c r="AF116" s="265"/>
      <c r="AG116" s="268"/>
      <c r="AH116" s="237"/>
      <c r="AI116" s="268"/>
      <c r="AJ116" s="237"/>
      <c r="AK116" s="268"/>
      <c r="AL116" s="6"/>
      <c r="AM116" s="6"/>
      <c r="AN116" s="114"/>
      <c r="AO116" s="6"/>
      <c r="AP116" s="6"/>
      <c r="AQ116" s="6"/>
      <c r="AR116" s="6"/>
      <c r="AS116" s="6"/>
      <c r="AT116" s="6"/>
      <c r="AU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row>
    <row r="117" spans="1:82" s="15" customFormat="1" ht="15" customHeight="1" x14ac:dyDescent="0.15">
      <c r="A117" s="55" t="s">
        <v>159</v>
      </c>
      <c r="B117" s="29">
        <f>SUM(C117:S117)</f>
        <v>25</v>
      </c>
      <c r="C117" s="30"/>
      <c r="D117" s="56"/>
      <c r="E117" s="37"/>
      <c r="F117" s="37"/>
      <c r="G117" s="37"/>
      <c r="H117" s="59"/>
      <c r="I117" s="59"/>
      <c r="J117" s="59">
        <v>1</v>
      </c>
      <c r="K117" s="59"/>
      <c r="L117" s="59"/>
      <c r="M117" s="59">
        <v>1</v>
      </c>
      <c r="N117" s="59">
        <v>3</v>
      </c>
      <c r="O117" s="59">
        <v>6</v>
      </c>
      <c r="P117" s="59">
        <v>10</v>
      </c>
      <c r="Q117" s="59">
        <v>2</v>
      </c>
      <c r="R117" s="59">
        <v>1</v>
      </c>
      <c r="S117" s="59">
        <v>1</v>
      </c>
      <c r="T117" s="34"/>
      <c r="U117" s="35">
        <v>25</v>
      </c>
      <c r="V117" s="34">
        <v>14</v>
      </c>
      <c r="W117" s="35">
        <v>11</v>
      </c>
      <c r="X117" s="36">
        <f t="shared" ref="X117:X124" si="38">SUM(Y117:AA117)</f>
        <v>0</v>
      </c>
      <c r="Y117" s="34"/>
      <c r="Z117" s="37"/>
      <c r="AA117" s="35"/>
      <c r="AB117" s="38">
        <f t="shared" ref="AB117:AB124" si="39">SUM(AC117:AE117)</f>
        <v>25</v>
      </c>
      <c r="AC117" s="34"/>
      <c r="AD117" s="37">
        <v>25</v>
      </c>
      <c r="AE117" s="59"/>
      <c r="AF117" s="174"/>
      <c r="AG117" s="35"/>
      <c r="AH117" s="175"/>
      <c r="AI117" s="176"/>
      <c r="AJ117" s="175"/>
      <c r="AK117" s="176">
        <v>25</v>
      </c>
      <c r="AL117" s="48" t="str">
        <f>+BP117&amp;BQ117&amp;BR117&amp;BS117&amp;BT117&amp;BU117&amp;BV117</f>
        <v/>
      </c>
      <c r="AM117" s="6"/>
      <c r="AN117" s="114"/>
      <c r="AO117" s="6"/>
      <c r="AP117" s="6"/>
      <c r="AQ117" s="6"/>
      <c r="AR117" s="6"/>
      <c r="AS117" s="6"/>
      <c r="AT117" s="6"/>
      <c r="AU117" s="6"/>
      <c r="BF117" s="6"/>
      <c r="BG117" s="6"/>
      <c r="BH117" s="6"/>
      <c r="BI117" s="6"/>
      <c r="BJ117" s="6"/>
      <c r="BK117" s="6"/>
      <c r="BL117" s="6"/>
      <c r="BM117" s="6"/>
      <c r="BN117" s="6"/>
      <c r="BO117" s="6"/>
      <c r="BP117" s="49" t="str">
        <f>IF($B117&lt;&gt;($V117+$W117)," El número de consultas según sexo NO puede ser diferente al Total. ","")</f>
        <v/>
      </c>
      <c r="BQ117" s="50" t="str">
        <f>IF($B117=0,"",IF(($T117+$U117)=0,IF($B117="",""," No olvide escribir la columna Beneficiarios. "),""))</f>
        <v/>
      </c>
      <c r="BR117" s="50" t="str">
        <f>IF($B117&lt;($T117+$U117)," El número de Beneficiarios NO puede ser mayor que el Total. ","")</f>
        <v/>
      </c>
      <c r="BS117" s="50"/>
      <c r="BT117" s="50"/>
      <c r="BU117" s="51" t="str">
        <f>IF($B117&gt;=($X117+$AB117),"","El total de Consulta Nuevas NO debe ser MAYOR que el total de las Consultas Médicas. ")</f>
        <v/>
      </c>
      <c r="BV117" s="52"/>
      <c r="BW117" s="53"/>
      <c r="BX117" s="54">
        <f>IF($B117&lt;&gt;($V117+$W117),1,0)</f>
        <v>0</v>
      </c>
      <c r="BY117" s="54">
        <f>IF($B117&lt;($T117+$U117),1,0)</f>
        <v>0</v>
      </c>
      <c r="BZ117" s="54"/>
      <c r="CA117" s="54"/>
      <c r="CB117" s="54">
        <f>IF($B117&gt;=($X117+$AB117),0,1)</f>
        <v>0</v>
      </c>
      <c r="CC117" s="54">
        <f>IF($B117=0,"",IF(($T117+$U117)=0,IF($B117="","",1),0))</f>
        <v>0</v>
      </c>
      <c r="CD117" s="54"/>
    </row>
    <row r="118" spans="1:82" s="15" customFormat="1" ht="15" customHeight="1" x14ac:dyDescent="0.15">
      <c r="A118" s="55" t="s">
        <v>160</v>
      </c>
      <c r="B118" s="29">
        <f t="shared" ref="B118:B124" si="40">SUM(C118:S118)</f>
        <v>0</v>
      </c>
      <c r="C118" s="34"/>
      <c r="D118" s="56"/>
      <c r="E118" s="37"/>
      <c r="F118" s="37"/>
      <c r="G118" s="37"/>
      <c r="H118" s="59"/>
      <c r="I118" s="59"/>
      <c r="J118" s="59"/>
      <c r="K118" s="59"/>
      <c r="L118" s="59"/>
      <c r="M118" s="59"/>
      <c r="N118" s="59"/>
      <c r="O118" s="59"/>
      <c r="P118" s="59"/>
      <c r="Q118" s="59"/>
      <c r="R118" s="59"/>
      <c r="S118" s="59"/>
      <c r="T118" s="34"/>
      <c r="U118" s="35"/>
      <c r="V118" s="34"/>
      <c r="W118" s="35"/>
      <c r="X118" s="36">
        <f t="shared" si="38"/>
        <v>0</v>
      </c>
      <c r="Y118" s="34"/>
      <c r="Z118" s="37"/>
      <c r="AA118" s="35"/>
      <c r="AB118" s="38">
        <f t="shared" si="39"/>
        <v>0</v>
      </c>
      <c r="AC118" s="34"/>
      <c r="AD118" s="37"/>
      <c r="AE118" s="59"/>
      <c r="AF118" s="174"/>
      <c r="AG118" s="35"/>
      <c r="AH118" s="177"/>
      <c r="AI118" s="178"/>
      <c r="AJ118" s="177"/>
      <c r="AK118" s="178"/>
      <c r="AL118" s="142" t="str">
        <f t="shared" ref="AL118:AL125" si="41">+BP118&amp;BQ118&amp;BR118&amp;BS118&amp;BT118&amp;BU118&amp;BV118</f>
        <v/>
      </c>
      <c r="AM118" s="6"/>
      <c r="AN118" s="114"/>
      <c r="AO118" s="6"/>
      <c r="AP118" s="6"/>
      <c r="AQ118" s="6"/>
      <c r="AR118" s="6"/>
      <c r="AS118" s="6"/>
      <c r="AT118" s="6"/>
      <c r="AU118" s="6"/>
      <c r="BG118" s="6"/>
      <c r="BH118" s="6"/>
      <c r="BI118" s="6"/>
      <c r="BJ118" s="6"/>
      <c r="BK118" s="6"/>
      <c r="BL118" s="6"/>
      <c r="BM118" s="6"/>
      <c r="BN118" s="6"/>
      <c r="BO118" s="6"/>
      <c r="BP118" s="6" t="str">
        <f t="shared" ref="BP118:BP125" si="42">IF($B118&lt;&gt;($V118+$W118)," El número de consultas según sexo NO puede ser diferente al Total. ","")</f>
        <v/>
      </c>
      <c r="BQ118" s="49" t="str">
        <f t="shared" ref="BQ118:BQ125" si="43">IF($B118=0,"",IF(($T118+$U118)=0,IF($B118="",""," No olvide escribir la columna Beneficiarios. "),""))</f>
        <v/>
      </c>
      <c r="BR118" s="49" t="str">
        <f t="shared" ref="BR118:BR125" si="44">IF($B118&lt;($T118+$U118)," El número de Beneficiarios NO puede ser mayor que el Total. ","")</f>
        <v/>
      </c>
      <c r="BS118" s="49"/>
      <c r="BT118" s="49"/>
      <c r="BU118" s="49" t="str">
        <f t="shared" ref="BU118:BU125" si="45">IF($B118&gt;=($X118+$AB118),"","El total de Consulta Nuevas NO debe ser MAYOR que el total de las Consultas Médicas. ")</f>
        <v/>
      </c>
      <c r="BX118" s="15">
        <f t="shared" ref="BX118:BX125" si="46">IF($B118&lt;&gt;($V118+$W118),1,0)</f>
        <v>0</v>
      </c>
      <c r="BY118" s="126">
        <f t="shared" ref="BY118:BY125" si="47">IF($B118&lt;($T118+$U118),1,0)</f>
        <v>0</v>
      </c>
      <c r="BZ118" s="126"/>
      <c r="CA118" s="126"/>
      <c r="CB118" s="126">
        <f t="shared" ref="CB118:CB125" si="48">IF($B118&gt;=($X118+$AB118),0,1)</f>
        <v>0</v>
      </c>
      <c r="CC118" s="6" t="str">
        <f t="shared" ref="CC118:CC125" si="49">IF($B118=0,"",IF(($T118+$U118)=0,IF($B118="","",1),0))</f>
        <v/>
      </c>
    </row>
    <row r="119" spans="1:82" s="15" customFormat="1" ht="15" customHeight="1" x14ac:dyDescent="0.15">
      <c r="A119" s="55" t="s">
        <v>161</v>
      </c>
      <c r="B119" s="29">
        <f t="shared" si="40"/>
        <v>15</v>
      </c>
      <c r="C119" s="34"/>
      <c r="D119" s="56">
        <v>7</v>
      </c>
      <c r="E119" s="37">
        <v>5</v>
      </c>
      <c r="F119" s="37">
        <v>3</v>
      </c>
      <c r="G119" s="37"/>
      <c r="H119" s="59"/>
      <c r="I119" s="59"/>
      <c r="J119" s="59"/>
      <c r="K119" s="59"/>
      <c r="L119" s="59"/>
      <c r="M119" s="59"/>
      <c r="N119" s="59"/>
      <c r="O119" s="59"/>
      <c r="P119" s="59"/>
      <c r="Q119" s="59"/>
      <c r="R119" s="59"/>
      <c r="S119" s="59"/>
      <c r="T119" s="34">
        <v>12</v>
      </c>
      <c r="U119" s="35">
        <v>3</v>
      </c>
      <c r="V119" s="34">
        <v>8</v>
      </c>
      <c r="W119" s="35">
        <v>7</v>
      </c>
      <c r="X119" s="36">
        <f t="shared" si="38"/>
        <v>12</v>
      </c>
      <c r="Y119" s="34"/>
      <c r="Z119" s="37">
        <v>12</v>
      </c>
      <c r="AA119" s="35"/>
      <c r="AB119" s="38">
        <f t="shared" si="39"/>
        <v>3</v>
      </c>
      <c r="AC119" s="34"/>
      <c r="AD119" s="37">
        <v>3</v>
      </c>
      <c r="AE119" s="59"/>
      <c r="AF119" s="174"/>
      <c r="AG119" s="35"/>
      <c r="AH119" s="177"/>
      <c r="AI119" s="178"/>
      <c r="AJ119" s="177">
        <v>12</v>
      </c>
      <c r="AK119" s="178">
        <v>3</v>
      </c>
      <c r="AL119" s="142" t="str">
        <f t="shared" si="41"/>
        <v/>
      </c>
      <c r="AM119" s="6"/>
      <c r="AN119" s="114"/>
      <c r="AO119" s="6"/>
      <c r="AP119" s="6"/>
      <c r="AQ119" s="6"/>
      <c r="AR119" s="6"/>
      <c r="AS119" s="6"/>
      <c r="AT119" s="6"/>
      <c r="AU119" s="6"/>
      <c r="BG119" s="6"/>
      <c r="BH119" s="6"/>
      <c r="BI119" s="6"/>
      <c r="BJ119" s="6"/>
      <c r="BK119" s="6"/>
      <c r="BL119" s="6"/>
      <c r="BM119" s="6"/>
      <c r="BN119" s="6"/>
      <c r="BO119" s="6"/>
      <c r="BP119" s="6" t="str">
        <f t="shared" si="42"/>
        <v/>
      </c>
      <c r="BQ119" s="49" t="str">
        <f t="shared" si="43"/>
        <v/>
      </c>
      <c r="BR119" s="49" t="str">
        <f t="shared" si="44"/>
        <v/>
      </c>
      <c r="BS119" s="49"/>
      <c r="BT119" s="49"/>
      <c r="BU119" s="49" t="str">
        <f t="shared" si="45"/>
        <v/>
      </c>
      <c r="BX119" s="15">
        <f t="shared" si="46"/>
        <v>0</v>
      </c>
      <c r="BY119" s="126">
        <f t="shared" si="47"/>
        <v>0</v>
      </c>
      <c r="BZ119" s="126"/>
      <c r="CA119" s="126"/>
      <c r="CB119" s="126">
        <f t="shared" si="48"/>
        <v>0</v>
      </c>
      <c r="CC119" s="6">
        <f t="shared" si="49"/>
        <v>0</v>
      </c>
    </row>
    <row r="120" spans="1:82" s="15" customFormat="1" ht="15" customHeight="1" x14ac:dyDescent="0.15">
      <c r="A120" s="55" t="s">
        <v>162</v>
      </c>
      <c r="B120" s="29">
        <f t="shared" si="40"/>
        <v>0</v>
      </c>
      <c r="C120" s="34"/>
      <c r="D120" s="56"/>
      <c r="E120" s="37"/>
      <c r="F120" s="37"/>
      <c r="G120" s="37"/>
      <c r="H120" s="59"/>
      <c r="I120" s="59"/>
      <c r="J120" s="59"/>
      <c r="K120" s="59"/>
      <c r="L120" s="59"/>
      <c r="M120" s="59"/>
      <c r="N120" s="59"/>
      <c r="O120" s="59"/>
      <c r="P120" s="59"/>
      <c r="Q120" s="59"/>
      <c r="R120" s="59"/>
      <c r="S120" s="59"/>
      <c r="T120" s="34"/>
      <c r="U120" s="35"/>
      <c r="V120" s="34"/>
      <c r="W120" s="35"/>
      <c r="X120" s="36">
        <f t="shared" si="38"/>
        <v>0</v>
      </c>
      <c r="Y120" s="34"/>
      <c r="Z120" s="37"/>
      <c r="AA120" s="35"/>
      <c r="AB120" s="38">
        <f t="shared" si="39"/>
        <v>0</v>
      </c>
      <c r="AC120" s="34"/>
      <c r="AD120" s="37"/>
      <c r="AE120" s="59"/>
      <c r="AF120" s="174"/>
      <c r="AG120" s="35"/>
      <c r="AH120" s="177"/>
      <c r="AI120" s="178"/>
      <c r="AJ120" s="177"/>
      <c r="AK120" s="178"/>
      <c r="AL120" s="142" t="str">
        <f t="shared" si="41"/>
        <v/>
      </c>
      <c r="AM120" s="6"/>
      <c r="AN120" s="114"/>
      <c r="AO120" s="6"/>
      <c r="AP120" s="6"/>
      <c r="AQ120" s="6"/>
      <c r="AR120" s="6"/>
      <c r="AS120" s="6"/>
      <c r="AT120" s="6"/>
      <c r="AU120" s="6"/>
      <c r="BG120" s="6"/>
      <c r="BH120" s="6"/>
      <c r="BI120" s="6"/>
      <c r="BJ120" s="6"/>
      <c r="BK120" s="6"/>
      <c r="BL120" s="6"/>
      <c r="BM120" s="6"/>
      <c r="BN120" s="6"/>
      <c r="BO120" s="6"/>
      <c r="BP120" s="6" t="str">
        <f t="shared" si="42"/>
        <v/>
      </c>
      <c r="BQ120" s="49" t="str">
        <f t="shared" si="43"/>
        <v/>
      </c>
      <c r="BR120" s="49" t="str">
        <f t="shared" si="44"/>
        <v/>
      </c>
      <c r="BS120" s="49"/>
      <c r="BT120" s="49"/>
      <c r="BU120" s="49" t="str">
        <f t="shared" si="45"/>
        <v/>
      </c>
      <c r="BX120" s="15">
        <f t="shared" si="46"/>
        <v>0</v>
      </c>
      <c r="BY120" s="126">
        <f t="shared" si="47"/>
        <v>0</v>
      </c>
      <c r="BZ120" s="126"/>
      <c r="CA120" s="126"/>
      <c r="CB120" s="126">
        <f t="shared" si="48"/>
        <v>0</v>
      </c>
      <c r="CC120" s="6" t="str">
        <f t="shared" si="49"/>
        <v/>
      </c>
    </row>
    <row r="121" spans="1:82" s="15" customFormat="1" ht="15" customHeight="1" x14ac:dyDescent="0.15">
      <c r="A121" s="55" t="s">
        <v>163</v>
      </c>
      <c r="B121" s="29">
        <f t="shared" si="40"/>
        <v>0</v>
      </c>
      <c r="C121" s="34"/>
      <c r="D121" s="56"/>
      <c r="E121" s="37"/>
      <c r="F121" s="37"/>
      <c r="G121" s="37"/>
      <c r="H121" s="59"/>
      <c r="I121" s="59"/>
      <c r="J121" s="59"/>
      <c r="K121" s="59"/>
      <c r="L121" s="59"/>
      <c r="M121" s="59"/>
      <c r="N121" s="59"/>
      <c r="O121" s="59"/>
      <c r="P121" s="59"/>
      <c r="Q121" s="59"/>
      <c r="R121" s="59"/>
      <c r="S121" s="59"/>
      <c r="T121" s="34"/>
      <c r="U121" s="35"/>
      <c r="V121" s="34"/>
      <c r="W121" s="35"/>
      <c r="X121" s="36">
        <f t="shared" si="38"/>
        <v>0</v>
      </c>
      <c r="Y121" s="34"/>
      <c r="Z121" s="37"/>
      <c r="AA121" s="35"/>
      <c r="AB121" s="38">
        <f t="shared" si="39"/>
        <v>0</v>
      </c>
      <c r="AC121" s="34"/>
      <c r="AD121" s="37"/>
      <c r="AE121" s="59"/>
      <c r="AF121" s="174"/>
      <c r="AG121" s="35"/>
      <c r="AH121" s="177"/>
      <c r="AI121" s="178"/>
      <c r="AJ121" s="177"/>
      <c r="AK121" s="178"/>
      <c r="AL121" s="142" t="str">
        <f t="shared" si="41"/>
        <v/>
      </c>
      <c r="AM121" s="6"/>
      <c r="AN121" s="114"/>
      <c r="AO121" s="6"/>
      <c r="AP121" s="6"/>
      <c r="AQ121" s="6"/>
      <c r="AR121" s="6"/>
      <c r="AS121" s="6"/>
      <c r="AT121" s="6"/>
      <c r="AU121" s="6"/>
      <c r="BG121" s="6"/>
      <c r="BH121" s="6"/>
      <c r="BI121" s="6"/>
      <c r="BJ121" s="6"/>
      <c r="BK121" s="6"/>
      <c r="BL121" s="6"/>
      <c r="BM121" s="6"/>
      <c r="BN121" s="6"/>
      <c r="BO121" s="6"/>
      <c r="BP121" s="6" t="str">
        <f t="shared" si="42"/>
        <v/>
      </c>
      <c r="BQ121" s="49" t="str">
        <f t="shared" si="43"/>
        <v/>
      </c>
      <c r="BR121" s="49" t="str">
        <f t="shared" si="44"/>
        <v/>
      </c>
      <c r="BS121" s="49"/>
      <c r="BT121" s="49"/>
      <c r="BU121" s="49" t="str">
        <f t="shared" si="45"/>
        <v/>
      </c>
      <c r="BX121" s="15">
        <f t="shared" si="46"/>
        <v>0</v>
      </c>
      <c r="BY121" s="126">
        <f t="shared" si="47"/>
        <v>0</v>
      </c>
      <c r="BZ121" s="126"/>
      <c r="CA121" s="126"/>
      <c r="CB121" s="126">
        <f t="shared" si="48"/>
        <v>0</v>
      </c>
      <c r="CC121" s="6" t="str">
        <f t="shared" si="49"/>
        <v/>
      </c>
    </row>
    <row r="122" spans="1:82" s="15" customFormat="1" ht="15" customHeight="1" x14ac:dyDescent="0.15">
      <c r="A122" s="55" t="s">
        <v>164</v>
      </c>
      <c r="B122" s="29">
        <f t="shared" si="40"/>
        <v>0</v>
      </c>
      <c r="C122" s="34"/>
      <c r="D122" s="56"/>
      <c r="E122" s="37"/>
      <c r="F122" s="37"/>
      <c r="G122" s="37"/>
      <c r="H122" s="59"/>
      <c r="I122" s="59"/>
      <c r="J122" s="59"/>
      <c r="K122" s="59"/>
      <c r="L122" s="59"/>
      <c r="M122" s="59"/>
      <c r="N122" s="59"/>
      <c r="O122" s="59"/>
      <c r="P122" s="59"/>
      <c r="Q122" s="59"/>
      <c r="R122" s="59"/>
      <c r="S122" s="59"/>
      <c r="T122" s="34"/>
      <c r="U122" s="35"/>
      <c r="V122" s="34"/>
      <c r="W122" s="35"/>
      <c r="X122" s="36">
        <f t="shared" si="38"/>
        <v>0</v>
      </c>
      <c r="Y122" s="34"/>
      <c r="Z122" s="37"/>
      <c r="AA122" s="35"/>
      <c r="AB122" s="38">
        <f t="shared" si="39"/>
        <v>0</v>
      </c>
      <c r="AC122" s="34"/>
      <c r="AD122" s="37"/>
      <c r="AE122" s="59"/>
      <c r="AF122" s="174"/>
      <c r="AG122" s="35"/>
      <c r="AH122" s="177"/>
      <c r="AI122" s="178"/>
      <c r="AJ122" s="177"/>
      <c r="AK122" s="178"/>
      <c r="AL122" s="142" t="str">
        <f t="shared" si="41"/>
        <v/>
      </c>
      <c r="AM122" s="6"/>
      <c r="AN122" s="114"/>
      <c r="AO122" s="6"/>
      <c r="AP122" s="6"/>
      <c r="AQ122" s="6"/>
      <c r="AR122" s="6"/>
      <c r="AS122" s="6"/>
      <c r="AT122" s="6"/>
      <c r="AU122" s="6"/>
      <c r="BG122" s="6"/>
      <c r="BH122" s="6"/>
      <c r="BI122" s="6"/>
      <c r="BJ122" s="6"/>
      <c r="BK122" s="6"/>
      <c r="BL122" s="6"/>
      <c r="BM122" s="6"/>
      <c r="BN122" s="6"/>
      <c r="BO122" s="6"/>
      <c r="BP122" s="6" t="str">
        <f t="shared" si="42"/>
        <v/>
      </c>
      <c r="BQ122" s="49" t="str">
        <f t="shared" si="43"/>
        <v/>
      </c>
      <c r="BR122" s="49" t="str">
        <f t="shared" si="44"/>
        <v/>
      </c>
      <c r="BS122" s="49"/>
      <c r="BT122" s="49"/>
      <c r="BU122" s="49" t="str">
        <f t="shared" si="45"/>
        <v/>
      </c>
      <c r="BX122" s="15">
        <f t="shared" si="46"/>
        <v>0</v>
      </c>
      <c r="BY122" s="126">
        <f t="shared" si="47"/>
        <v>0</v>
      </c>
      <c r="BZ122" s="126"/>
      <c r="CA122" s="126"/>
      <c r="CB122" s="126">
        <f t="shared" si="48"/>
        <v>0</v>
      </c>
      <c r="CC122" s="6" t="str">
        <f t="shared" si="49"/>
        <v/>
      </c>
    </row>
    <row r="123" spans="1:82" s="15" customFormat="1" ht="15" customHeight="1" x14ac:dyDescent="0.15">
      <c r="A123" s="55" t="s">
        <v>165</v>
      </c>
      <c r="B123" s="29">
        <f t="shared" si="40"/>
        <v>0</v>
      </c>
      <c r="C123" s="34"/>
      <c r="D123" s="56"/>
      <c r="E123" s="37"/>
      <c r="F123" s="37"/>
      <c r="G123" s="37"/>
      <c r="H123" s="59"/>
      <c r="I123" s="59"/>
      <c r="J123" s="59"/>
      <c r="K123" s="59"/>
      <c r="L123" s="59"/>
      <c r="M123" s="59"/>
      <c r="N123" s="59"/>
      <c r="O123" s="59"/>
      <c r="P123" s="59"/>
      <c r="Q123" s="59"/>
      <c r="R123" s="59"/>
      <c r="S123" s="59"/>
      <c r="T123" s="34"/>
      <c r="U123" s="35"/>
      <c r="V123" s="34"/>
      <c r="W123" s="35"/>
      <c r="X123" s="36">
        <f t="shared" si="38"/>
        <v>0</v>
      </c>
      <c r="Y123" s="34"/>
      <c r="Z123" s="37"/>
      <c r="AA123" s="35"/>
      <c r="AB123" s="38">
        <f t="shared" si="39"/>
        <v>0</v>
      </c>
      <c r="AC123" s="34"/>
      <c r="AD123" s="37"/>
      <c r="AE123" s="59"/>
      <c r="AF123" s="174"/>
      <c r="AG123" s="35"/>
      <c r="AH123" s="177"/>
      <c r="AI123" s="178"/>
      <c r="AJ123" s="177"/>
      <c r="AK123" s="178"/>
      <c r="AL123" s="142" t="str">
        <f t="shared" si="41"/>
        <v/>
      </c>
      <c r="AM123" s="6"/>
      <c r="AN123" s="114"/>
      <c r="AO123" s="6"/>
      <c r="AP123" s="6"/>
      <c r="AQ123" s="6"/>
      <c r="AR123" s="6"/>
      <c r="AS123" s="6"/>
      <c r="AT123" s="6"/>
      <c r="AU123" s="6"/>
      <c r="BG123" s="6"/>
      <c r="BH123" s="6"/>
      <c r="BI123" s="6"/>
      <c r="BJ123" s="6"/>
      <c r="BK123" s="6"/>
      <c r="BL123" s="6"/>
      <c r="BM123" s="6"/>
      <c r="BN123" s="6"/>
      <c r="BO123" s="6"/>
      <c r="BP123" s="6" t="str">
        <f t="shared" si="42"/>
        <v/>
      </c>
      <c r="BQ123" s="49" t="str">
        <f t="shared" si="43"/>
        <v/>
      </c>
      <c r="BR123" s="49" t="str">
        <f t="shared" si="44"/>
        <v/>
      </c>
      <c r="BS123" s="49"/>
      <c r="BT123" s="49"/>
      <c r="BU123" s="49" t="str">
        <f t="shared" si="45"/>
        <v/>
      </c>
      <c r="BX123" s="15">
        <f t="shared" si="46"/>
        <v>0</v>
      </c>
      <c r="BY123" s="126">
        <f t="shared" si="47"/>
        <v>0</v>
      </c>
      <c r="BZ123" s="126"/>
      <c r="CA123" s="126"/>
      <c r="CB123" s="126">
        <f t="shared" si="48"/>
        <v>0</v>
      </c>
      <c r="CC123" s="6" t="str">
        <f t="shared" si="49"/>
        <v/>
      </c>
    </row>
    <row r="124" spans="1:82" s="15" customFormat="1" ht="15" customHeight="1" x14ac:dyDescent="0.15">
      <c r="A124" s="80" t="s">
        <v>166</v>
      </c>
      <c r="B124" s="81">
        <f t="shared" si="40"/>
        <v>0</v>
      </c>
      <c r="C124" s="82"/>
      <c r="D124" s="83"/>
      <c r="E124" s="84"/>
      <c r="F124" s="84"/>
      <c r="G124" s="84"/>
      <c r="H124" s="85"/>
      <c r="I124" s="85"/>
      <c r="J124" s="85"/>
      <c r="K124" s="85"/>
      <c r="L124" s="85"/>
      <c r="M124" s="85"/>
      <c r="N124" s="85"/>
      <c r="O124" s="85"/>
      <c r="P124" s="85"/>
      <c r="Q124" s="85"/>
      <c r="R124" s="85"/>
      <c r="S124" s="85"/>
      <c r="T124" s="82"/>
      <c r="U124" s="78"/>
      <c r="V124" s="86"/>
      <c r="W124" s="87"/>
      <c r="X124" s="88">
        <f t="shared" si="38"/>
        <v>0</v>
      </c>
      <c r="Y124" s="82"/>
      <c r="Z124" s="84"/>
      <c r="AA124" s="78"/>
      <c r="AB124" s="89">
        <f t="shared" si="39"/>
        <v>0</v>
      </c>
      <c r="AC124" s="82"/>
      <c r="AD124" s="84"/>
      <c r="AE124" s="85"/>
      <c r="AF124" s="174"/>
      <c r="AG124" s="35"/>
      <c r="AH124" s="177"/>
      <c r="AI124" s="178"/>
      <c r="AJ124" s="177"/>
      <c r="AK124" s="178"/>
      <c r="AL124" s="142" t="str">
        <f t="shared" si="41"/>
        <v/>
      </c>
      <c r="AM124" s="6"/>
      <c r="AN124" s="114"/>
      <c r="AO124" s="6"/>
      <c r="AP124" s="6"/>
      <c r="AQ124" s="6"/>
      <c r="AR124" s="6"/>
      <c r="AS124" s="6"/>
      <c r="AT124" s="6"/>
      <c r="AU124" s="6"/>
      <c r="BG124" s="6"/>
      <c r="BH124" s="6"/>
      <c r="BI124" s="6"/>
      <c r="BJ124" s="6"/>
      <c r="BK124" s="6"/>
      <c r="BL124" s="6"/>
      <c r="BM124" s="6"/>
      <c r="BN124" s="6"/>
      <c r="BO124" s="6"/>
      <c r="BP124" s="6" t="str">
        <f t="shared" si="42"/>
        <v/>
      </c>
      <c r="BQ124" s="49" t="str">
        <f t="shared" si="43"/>
        <v/>
      </c>
      <c r="BR124" s="49" t="str">
        <f t="shared" si="44"/>
        <v/>
      </c>
      <c r="BS124" s="49"/>
      <c r="BT124" s="49"/>
      <c r="BU124" s="49" t="str">
        <f t="shared" si="45"/>
        <v/>
      </c>
      <c r="BX124" s="15">
        <f t="shared" si="46"/>
        <v>0</v>
      </c>
      <c r="BY124" s="126">
        <f t="shared" si="47"/>
        <v>0</v>
      </c>
      <c r="BZ124" s="126"/>
      <c r="CA124" s="126"/>
      <c r="CB124" s="126">
        <f t="shared" si="48"/>
        <v>0</v>
      </c>
      <c r="CC124" s="6" t="str">
        <f t="shared" si="49"/>
        <v/>
      </c>
    </row>
    <row r="125" spans="1:82" s="15" customFormat="1" ht="15" customHeight="1" x14ac:dyDescent="0.15">
      <c r="A125" s="226" t="s">
        <v>51</v>
      </c>
      <c r="B125" s="99">
        <f>SUM(B117:B124)</f>
        <v>40</v>
      </c>
      <c r="C125" s="100">
        <f>SUM(C117:C124)</f>
        <v>0</v>
      </c>
      <c r="D125" s="101">
        <f t="shared" ref="D125:AI125" si="50">SUM(D117:D124)</f>
        <v>7</v>
      </c>
      <c r="E125" s="102">
        <f t="shared" si="50"/>
        <v>5</v>
      </c>
      <c r="F125" s="103">
        <f t="shared" si="50"/>
        <v>3</v>
      </c>
      <c r="G125" s="104">
        <f t="shared" si="50"/>
        <v>0</v>
      </c>
      <c r="H125" s="104">
        <f t="shared" si="50"/>
        <v>0</v>
      </c>
      <c r="I125" s="104">
        <f t="shared" si="50"/>
        <v>0</v>
      </c>
      <c r="J125" s="104">
        <f t="shared" si="50"/>
        <v>1</v>
      </c>
      <c r="K125" s="104">
        <f t="shared" si="50"/>
        <v>0</v>
      </c>
      <c r="L125" s="104">
        <f t="shared" si="50"/>
        <v>0</v>
      </c>
      <c r="M125" s="104">
        <f t="shared" si="50"/>
        <v>1</v>
      </c>
      <c r="N125" s="104">
        <f t="shared" si="50"/>
        <v>3</v>
      </c>
      <c r="O125" s="104">
        <f t="shared" si="50"/>
        <v>6</v>
      </c>
      <c r="P125" s="104">
        <f t="shared" si="50"/>
        <v>10</v>
      </c>
      <c r="Q125" s="104">
        <f t="shared" si="50"/>
        <v>2</v>
      </c>
      <c r="R125" s="104">
        <f t="shared" si="50"/>
        <v>1</v>
      </c>
      <c r="S125" s="104">
        <f t="shared" si="50"/>
        <v>1</v>
      </c>
      <c r="T125" s="105">
        <f t="shared" si="50"/>
        <v>12</v>
      </c>
      <c r="U125" s="106">
        <f t="shared" si="50"/>
        <v>28</v>
      </c>
      <c r="V125" s="105">
        <f t="shared" si="50"/>
        <v>22</v>
      </c>
      <c r="W125" s="106">
        <f t="shared" si="50"/>
        <v>18</v>
      </c>
      <c r="X125" s="105">
        <f t="shared" si="50"/>
        <v>12</v>
      </c>
      <c r="Y125" s="105">
        <f t="shared" si="50"/>
        <v>0</v>
      </c>
      <c r="Z125" s="102">
        <f t="shared" si="50"/>
        <v>12</v>
      </c>
      <c r="AA125" s="101">
        <f t="shared" si="50"/>
        <v>0</v>
      </c>
      <c r="AB125" s="100">
        <f t="shared" si="50"/>
        <v>28</v>
      </c>
      <c r="AC125" s="105">
        <f t="shared" si="50"/>
        <v>0</v>
      </c>
      <c r="AD125" s="102">
        <f t="shared" si="50"/>
        <v>28</v>
      </c>
      <c r="AE125" s="101">
        <f t="shared" si="50"/>
        <v>0</v>
      </c>
      <c r="AF125" s="179">
        <f t="shared" si="50"/>
        <v>0</v>
      </c>
      <c r="AG125" s="106">
        <f t="shared" si="50"/>
        <v>0</v>
      </c>
      <c r="AH125" s="100">
        <f t="shared" si="50"/>
        <v>0</v>
      </c>
      <c r="AI125" s="106">
        <f t="shared" si="50"/>
        <v>0</v>
      </c>
      <c r="AJ125" s="100">
        <f>SUM(AJ117:AJ124)</f>
        <v>12</v>
      </c>
      <c r="AK125" s="106">
        <f>SUM(AK117:AK124)</f>
        <v>28</v>
      </c>
      <c r="AL125" s="142" t="str">
        <f t="shared" si="41"/>
        <v/>
      </c>
      <c r="AM125" s="6"/>
      <c r="AN125" s="114"/>
      <c r="AO125" s="6"/>
      <c r="AP125" s="6"/>
      <c r="AQ125" s="6"/>
      <c r="AR125" s="6"/>
      <c r="AS125" s="6"/>
      <c r="AT125" s="6"/>
      <c r="AU125" s="6"/>
      <c r="BG125" s="6"/>
      <c r="BH125" s="6"/>
      <c r="BI125" s="6"/>
      <c r="BJ125" s="6"/>
      <c r="BK125" s="6"/>
      <c r="BL125" s="6"/>
      <c r="BM125" s="6"/>
      <c r="BN125" s="6"/>
      <c r="BO125" s="6"/>
      <c r="BP125" s="6" t="str">
        <f t="shared" si="42"/>
        <v/>
      </c>
      <c r="BQ125" s="49" t="str">
        <f t="shared" si="43"/>
        <v/>
      </c>
      <c r="BR125" s="49" t="str">
        <f t="shared" si="44"/>
        <v/>
      </c>
      <c r="BS125" s="49"/>
      <c r="BT125" s="49"/>
      <c r="BU125" s="49" t="str">
        <f t="shared" si="45"/>
        <v/>
      </c>
      <c r="BX125" s="15">
        <f t="shared" si="46"/>
        <v>0</v>
      </c>
      <c r="BY125" s="126">
        <f t="shared" si="47"/>
        <v>0</v>
      </c>
      <c r="BZ125" s="126"/>
      <c r="CA125" s="126"/>
      <c r="CB125" s="126">
        <f t="shared" si="48"/>
        <v>0</v>
      </c>
      <c r="CC125" s="6">
        <f t="shared" si="49"/>
        <v>0</v>
      </c>
    </row>
    <row r="126" spans="1:82" s="6" customFormat="1" ht="21.75" customHeight="1" x14ac:dyDescent="0.15">
      <c r="A126" s="180" t="s">
        <v>167</v>
      </c>
      <c r="X126" s="181"/>
      <c r="AD126" s="114"/>
      <c r="AE126" s="114"/>
      <c r="AH126" s="114"/>
      <c r="AK126" s="114"/>
      <c r="AP126" s="114"/>
    </row>
    <row r="127" spans="1:82" s="6" customFormat="1" ht="13.5" customHeight="1" x14ac:dyDescent="0.15">
      <c r="A127" s="180" t="s">
        <v>168</v>
      </c>
      <c r="AD127" s="114"/>
      <c r="AE127" s="114"/>
      <c r="AH127" s="114"/>
      <c r="AK127" s="114"/>
      <c r="AP127" s="114"/>
    </row>
    <row r="128" spans="1:82" s="6" customFormat="1" ht="33" customHeight="1" x14ac:dyDescent="0.25">
      <c r="A128" s="182" t="s">
        <v>169</v>
      </c>
      <c r="B128" s="12"/>
      <c r="C128" s="12"/>
      <c r="D128" s="12"/>
      <c r="E128" s="183"/>
      <c r="F128" s="183"/>
      <c r="G128" s="183"/>
      <c r="H128" s="183"/>
      <c r="AD128" s="114"/>
      <c r="AE128" s="114"/>
      <c r="AH128" s="114"/>
      <c r="AK128" s="114"/>
      <c r="AP128" s="114"/>
    </row>
    <row r="129" spans="1:77" s="6" customFormat="1" ht="10.5" customHeight="1" x14ac:dyDescent="0.15">
      <c r="A129" s="238" t="s">
        <v>8</v>
      </c>
      <c r="B129" s="241" t="s">
        <v>24</v>
      </c>
      <c r="C129" s="238" t="s">
        <v>170</v>
      </c>
      <c r="D129" s="244"/>
      <c r="E129" s="244"/>
      <c r="F129" s="244"/>
      <c r="G129" s="244"/>
      <c r="H129" s="244"/>
      <c r="I129" s="244"/>
      <c r="J129" s="244"/>
      <c r="K129" s="244"/>
      <c r="L129" s="244"/>
      <c r="M129" s="244"/>
      <c r="N129" s="244"/>
      <c r="O129" s="244"/>
      <c r="P129" s="244"/>
      <c r="Q129" s="244"/>
      <c r="R129" s="244"/>
      <c r="S129" s="245"/>
      <c r="T129" s="238" t="s">
        <v>171</v>
      </c>
      <c r="U129" s="250"/>
      <c r="V129" s="253" t="s">
        <v>172</v>
      </c>
      <c r="W129" s="245"/>
      <c r="AR129" s="114"/>
      <c r="AS129" s="114"/>
      <c r="AU129" s="114"/>
      <c r="BA129" s="114"/>
    </row>
    <row r="130" spans="1:77" s="6" customFormat="1" x14ac:dyDescent="0.15">
      <c r="A130" s="239"/>
      <c r="B130" s="242"/>
      <c r="C130" s="239"/>
      <c r="D130" s="246"/>
      <c r="E130" s="246"/>
      <c r="F130" s="246"/>
      <c r="G130" s="246"/>
      <c r="H130" s="246"/>
      <c r="I130" s="246"/>
      <c r="J130" s="246"/>
      <c r="K130" s="246"/>
      <c r="L130" s="246"/>
      <c r="M130" s="246"/>
      <c r="N130" s="246"/>
      <c r="O130" s="246"/>
      <c r="P130" s="246"/>
      <c r="Q130" s="246"/>
      <c r="R130" s="246"/>
      <c r="S130" s="247"/>
      <c r="T130" s="239"/>
      <c r="U130" s="251"/>
      <c r="V130" s="254"/>
      <c r="W130" s="247"/>
      <c r="AR130" s="114"/>
      <c r="AS130" s="114"/>
      <c r="AU130" s="114"/>
      <c r="BA130" s="114"/>
    </row>
    <row r="131" spans="1:77" s="6" customFormat="1" ht="27" customHeight="1" x14ac:dyDescent="0.25">
      <c r="A131" s="239"/>
      <c r="B131" s="242"/>
      <c r="C131" s="240"/>
      <c r="D131" s="248"/>
      <c r="E131" s="248"/>
      <c r="F131" s="248"/>
      <c r="G131" s="248"/>
      <c r="H131" s="248"/>
      <c r="I131" s="248"/>
      <c r="J131" s="248"/>
      <c r="K131" s="248"/>
      <c r="L131" s="248"/>
      <c r="M131" s="248"/>
      <c r="N131" s="248"/>
      <c r="O131" s="248"/>
      <c r="P131" s="248"/>
      <c r="Q131" s="248"/>
      <c r="R131" s="248"/>
      <c r="S131" s="249"/>
      <c r="T131" s="240"/>
      <c r="U131" s="252"/>
      <c r="V131" s="255"/>
      <c r="W131" s="249"/>
      <c r="Y131" s="184"/>
      <c r="AR131" s="114"/>
      <c r="AS131" s="114"/>
      <c r="AU131" s="114"/>
      <c r="BA131" s="114"/>
    </row>
    <row r="132" spans="1:77" s="6" customFormat="1" ht="27" customHeight="1" x14ac:dyDescent="0.15">
      <c r="A132" s="240"/>
      <c r="B132" s="243"/>
      <c r="C132" s="17" t="s">
        <v>31</v>
      </c>
      <c r="D132" s="185" t="s">
        <v>32</v>
      </c>
      <c r="E132" s="19" t="s">
        <v>33</v>
      </c>
      <c r="F132" s="19" t="s">
        <v>34</v>
      </c>
      <c r="G132" s="19" t="s">
        <v>35</v>
      </c>
      <c r="H132" s="20" t="s">
        <v>36</v>
      </c>
      <c r="I132" s="20" t="s">
        <v>37</v>
      </c>
      <c r="J132" s="20" t="s">
        <v>38</v>
      </c>
      <c r="K132" s="20" t="s">
        <v>39</v>
      </c>
      <c r="L132" s="20" t="s">
        <v>40</v>
      </c>
      <c r="M132" s="20" t="s">
        <v>41</v>
      </c>
      <c r="N132" s="20" t="s">
        <v>42</v>
      </c>
      <c r="O132" s="20" t="s">
        <v>43</v>
      </c>
      <c r="P132" s="20" t="s">
        <v>44</v>
      </c>
      <c r="Q132" s="20" t="s">
        <v>45</v>
      </c>
      <c r="R132" s="20" t="s">
        <v>46</v>
      </c>
      <c r="S132" s="21" t="s">
        <v>47</v>
      </c>
      <c r="T132" s="17" t="s">
        <v>49</v>
      </c>
      <c r="U132" s="186" t="s">
        <v>50</v>
      </c>
      <c r="V132" s="187" t="s">
        <v>22</v>
      </c>
      <c r="W132" s="22" t="s">
        <v>23</v>
      </c>
      <c r="AR132" s="114"/>
      <c r="AS132" s="114"/>
      <c r="AU132" s="114"/>
      <c r="BA132" s="114"/>
    </row>
    <row r="133" spans="1:77" s="6" customFormat="1" ht="13.5" customHeight="1" x14ac:dyDescent="0.15">
      <c r="A133" s="28" t="s">
        <v>57</v>
      </c>
      <c r="B133" s="29">
        <f t="shared" ref="B133:B174" si="51">SUM(C133:S133)</f>
        <v>0</v>
      </c>
      <c r="C133" s="34"/>
      <c r="D133" s="32"/>
      <c r="E133" s="37"/>
      <c r="F133" s="32"/>
      <c r="G133" s="37"/>
      <c r="H133" s="32"/>
      <c r="I133" s="37"/>
      <c r="J133" s="32"/>
      <c r="K133" s="37"/>
      <c r="L133" s="32"/>
      <c r="M133" s="37"/>
      <c r="N133" s="32"/>
      <c r="O133" s="37"/>
      <c r="P133" s="32"/>
      <c r="Q133" s="37"/>
      <c r="R133" s="32"/>
      <c r="S133" s="35"/>
      <c r="T133" s="188"/>
      <c r="U133" s="189"/>
      <c r="V133" s="40"/>
      <c r="W133" s="189"/>
      <c r="X133" s="142" t="str">
        <f>+BQ133</f>
        <v/>
      </c>
      <c r="AR133" s="114"/>
      <c r="AS133" s="114"/>
      <c r="AU133" s="114"/>
      <c r="BA133" s="114"/>
      <c r="BQ133" s="49" t="str">
        <f>IF($B133&lt;&gt;($T133+$U133)," El número de consultas según sexo NO puede ser diferente al Total.","")</f>
        <v/>
      </c>
      <c r="BY133" s="126">
        <f>IF($B133&lt;&gt;($T133+$U133),1,0)</f>
        <v>0</v>
      </c>
    </row>
    <row r="134" spans="1:77" s="6" customFormat="1" ht="13.5" customHeight="1" x14ac:dyDescent="0.15">
      <c r="A134" s="55" t="s">
        <v>58</v>
      </c>
      <c r="B134" s="29">
        <f t="shared" si="51"/>
        <v>0</v>
      </c>
      <c r="C134" s="34"/>
      <c r="D134" s="37"/>
      <c r="E134" s="37"/>
      <c r="F134" s="37"/>
      <c r="G134" s="37"/>
      <c r="H134" s="37"/>
      <c r="I134" s="37"/>
      <c r="J134" s="37"/>
      <c r="K134" s="37"/>
      <c r="L134" s="37"/>
      <c r="M134" s="37"/>
      <c r="N134" s="37"/>
      <c r="O134" s="37"/>
      <c r="P134" s="37"/>
      <c r="Q134" s="37"/>
      <c r="R134" s="37"/>
      <c r="S134" s="35"/>
      <c r="T134" s="40"/>
      <c r="U134" s="190"/>
      <c r="V134" s="40"/>
      <c r="W134" s="190"/>
      <c r="X134" s="142" t="str">
        <f t="shared" ref="X134:X175" si="52">+BQ134</f>
        <v/>
      </c>
      <c r="AR134" s="114"/>
      <c r="AS134" s="114"/>
      <c r="AU134" s="114"/>
      <c r="BA134" s="114"/>
      <c r="BQ134" s="49" t="str">
        <f t="shared" ref="BQ134:BQ175" si="53">IF($B134&lt;&gt;($T134+$U134)," El número de consultas según sexo NO puede ser diferente al Total.","")</f>
        <v/>
      </c>
      <c r="BY134" s="126">
        <f t="shared" ref="BY134:BY175" si="54">IF($B134&lt;&gt;($T134+$U134),1,0)</f>
        <v>0</v>
      </c>
    </row>
    <row r="135" spans="1:77" s="6" customFormat="1" ht="13.5" customHeight="1" x14ac:dyDescent="0.15">
      <c r="A135" s="55" t="s">
        <v>60</v>
      </c>
      <c r="B135" s="29">
        <f t="shared" si="51"/>
        <v>0</v>
      </c>
      <c r="C135" s="34"/>
      <c r="D135" s="37"/>
      <c r="E135" s="37"/>
      <c r="F135" s="37"/>
      <c r="G135" s="37"/>
      <c r="H135" s="37"/>
      <c r="I135" s="37"/>
      <c r="J135" s="37"/>
      <c r="K135" s="37"/>
      <c r="L135" s="37"/>
      <c r="M135" s="37"/>
      <c r="N135" s="37"/>
      <c r="O135" s="37"/>
      <c r="P135" s="37"/>
      <c r="Q135" s="37"/>
      <c r="R135" s="37"/>
      <c r="S135" s="35"/>
      <c r="T135" s="40"/>
      <c r="U135" s="190"/>
      <c r="V135" s="40"/>
      <c r="W135" s="190"/>
      <c r="X135" s="142" t="str">
        <f t="shared" si="52"/>
        <v/>
      </c>
      <c r="AR135" s="114"/>
      <c r="AS135" s="114"/>
      <c r="AU135" s="114"/>
      <c r="BA135" s="114"/>
      <c r="BQ135" s="49" t="str">
        <f t="shared" si="53"/>
        <v/>
      </c>
      <c r="BY135" s="126">
        <f t="shared" si="54"/>
        <v>0</v>
      </c>
    </row>
    <row r="136" spans="1:77" s="6" customFormat="1" ht="13.5" customHeight="1" x14ac:dyDescent="0.15">
      <c r="A136" s="55" t="s">
        <v>61</v>
      </c>
      <c r="B136" s="29">
        <f t="shared" si="51"/>
        <v>0</v>
      </c>
      <c r="C136" s="34"/>
      <c r="D136" s="37"/>
      <c r="E136" s="37"/>
      <c r="F136" s="37"/>
      <c r="G136" s="37"/>
      <c r="H136" s="37"/>
      <c r="I136" s="37"/>
      <c r="J136" s="37"/>
      <c r="K136" s="37"/>
      <c r="L136" s="37"/>
      <c r="M136" s="37"/>
      <c r="N136" s="37"/>
      <c r="O136" s="37"/>
      <c r="P136" s="37"/>
      <c r="Q136" s="37"/>
      <c r="R136" s="37"/>
      <c r="S136" s="35"/>
      <c r="T136" s="40"/>
      <c r="U136" s="190"/>
      <c r="V136" s="40"/>
      <c r="W136" s="190"/>
      <c r="X136" s="142" t="str">
        <f t="shared" si="52"/>
        <v/>
      </c>
      <c r="AR136" s="114"/>
      <c r="AS136" s="114"/>
      <c r="AU136" s="114"/>
      <c r="BA136" s="114"/>
      <c r="BQ136" s="49" t="str">
        <f t="shared" si="53"/>
        <v/>
      </c>
      <c r="BY136" s="126">
        <f t="shared" si="54"/>
        <v>0</v>
      </c>
    </row>
    <row r="137" spans="1:77" s="6" customFormat="1" ht="13.5" customHeight="1" x14ac:dyDescent="0.15">
      <c r="A137" s="55" t="s">
        <v>62</v>
      </c>
      <c r="B137" s="29">
        <f t="shared" si="51"/>
        <v>0</v>
      </c>
      <c r="C137" s="34"/>
      <c r="D137" s="37"/>
      <c r="E137" s="37"/>
      <c r="F137" s="37"/>
      <c r="G137" s="37"/>
      <c r="H137" s="37"/>
      <c r="I137" s="37"/>
      <c r="J137" s="37"/>
      <c r="K137" s="37"/>
      <c r="L137" s="37"/>
      <c r="M137" s="37"/>
      <c r="N137" s="37"/>
      <c r="O137" s="37"/>
      <c r="P137" s="37"/>
      <c r="Q137" s="37"/>
      <c r="R137" s="37"/>
      <c r="S137" s="35"/>
      <c r="T137" s="40"/>
      <c r="U137" s="190"/>
      <c r="V137" s="40"/>
      <c r="W137" s="190"/>
      <c r="X137" s="142" t="str">
        <f t="shared" si="52"/>
        <v/>
      </c>
      <c r="AR137" s="114"/>
      <c r="AS137" s="114"/>
      <c r="AU137" s="114"/>
      <c r="BA137" s="114"/>
      <c r="BQ137" s="49" t="str">
        <f t="shared" si="53"/>
        <v/>
      </c>
      <c r="BY137" s="126">
        <f t="shared" si="54"/>
        <v>0</v>
      </c>
    </row>
    <row r="138" spans="1:77" s="6" customFormat="1" ht="13.5" customHeight="1" x14ac:dyDescent="0.15">
      <c r="A138" s="55" t="s">
        <v>63</v>
      </c>
      <c r="B138" s="29">
        <f t="shared" si="51"/>
        <v>0</v>
      </c>
      <c r="C138" s="34"/>
      <c r="D138" s="37"/>
      <c r="E138" s="37"/>
      <c r="F138" s="37"/>
      <c r="G138" s="37"/>
      <c r="H138" s="37"/>
      <c r="I138" s="37"/>
      <c r="J138" s="37"/>
      <c r="K138" s="37"/>
      <c r="L138" s="37"/>
      <c r="M138" s="37"/>
      <c r="N138" s="37"/>
      <c r="O138" s="37"/>
      <c r="P138" s="37"/>
      <c r="Q138" s="37"/>
      <c r="R138" s="37"/>
      <c r="S138" s="35"/>
      <c r="T138" s="40"/>
      <c r="U138" s="190"/>
      <c r="V138" s="40"/>
      <c r="W138" s="190"/>
      <c r="X138" s="142" t="str">
        <f t="shared" si="52"/>
        <v/>
      </c>
      <c r="AR138" s="114"/>
      <c r="AS138" s="114"/>
      <c r="AU138" s="114"/>
      <c r="BA138" s="114"/>
      <c r="BQ138" s="49" t="str">
        <f t="shared" si="53"/>
        <v/>
      </c>
      <c r="BY138" s="126">
        <f t="shared" si="54"/>
        <v>0</v>
      </c>
    </row>
    <row r="139" spans="1:77" s="6" customFormat="1" ht="13.5" customHeight="1" x14ac:dyDescent="0.15">
      <c r="A139" s="55" t="s">
        <v>67</v>
      </c>
      <c r="B139" s="29">
        <f t="shared" si="51"/>
        <v>0</v>
      </c>
      <c r="C139" s="34"/>
      <c r="D139" s="37"/>
      <c r="E139" s="37"/>
      <c r="F139" s="37"/>
      <c r="G139" s="37"/>
      <c r="H139" s="37"/>
      <c r="I139" s="37"/>
      <c r="J139" s="37"/>
      <c r="K139" s="37"/>
      <c r="L139" s="37"/>
      <c r="M139" s="37"/>
      <c r="N139" s="37"/>
      <c r="O139" s="37"/>
      <c r="P139" s="37"/>
      <c r="Q139" s="37"/>
      <c r="R139" s="37"/>
      <c r="S139" s="35"/>
      <c r="T139" s="40"/>
      <c r="U139" s="190"/>
      <c r="V139" s="40"/>
      <c r="W139" s="190"/>
      <c r="X139" s="142" t="str">
        <f t="shared" si="52"/>
        <v/>
      </c>
      <c r="AR139" s="114"/>
      <c r="AS139" s="114"/>
      <c r="AU139" s="114"/>
      <c r="BA139" s="114"/>
      <c r="BQ139" s="49" t="str">
        <f t="shared" si="53"/>
        <v/>
      </c>
      <c r="BY139" s="126">
        <f t="shared" si="54"/>
        <v>0</v>
      </c>
    </row>
    <row r="140" spans="1:77" s="6" customFormat="1" ht="13.5" customHeight="1" x14ac:dyDescent="0.15">
      <c r="A140" s="55" t="s">
        <v>68</v>
      </c>
      <c r="B140" s="29">
        <f t="shared" si="51"/>
        <v>0</v>
      </c>
      <c r="C140" s="34"/>
      <c r="D140" s="37"/>
      <c r="E140" s="37"/>
      <c r="F140" s="37"/>
      <c r="G140" s="37"/>
      <c r="H140" s="37"/>
      <c r="I140" s="37"/>
      <c r="J140" s="37"/>
      <c r="K140" s="37"/>
      <c r="L140" s="37"/>
      <c r="M140" s="37"/>
      <c r="N140" s="37"/>
      <c r="O140" s="37"/>
      <c r="P140" s="37"/>
      <c r="Q140" s="37"/>
      <c r="R140" s="37"/>
      <c r="S140" s="35"/>
      <c r="T140" s="40"/>
      <c r="U140" s="190"/>
      <c r="V140" s="40"/>
      <c r="W140" s="190"/>
      <c r="X140" s="142" t="str">
        <f t="shared" si="52"/>
        <v/>
      </c>
      <c r="AR140" s="114"/>
      <c r="AS140" s="114"/>
      <c r="AU140" s="114"/>
      <c r="BA140" s="114"/>
      <c r="BQ140" s="49" t="str">
        <f t="shared" si="53"/>
        <v/>
      </c>
      <c r="BY140" s="126">
        <f t="shared" si="54"/>
        <v>0</v>
      </c>
    </row>
    <row r="141" spans="1:77" s="6" customFormat="1" ht="13.5" customHeight="1" x14ac:dyDescent="0.15">
      <c r="A141" s="55" t="s">
        <v>69</v>
      </c>
      <c r="B141" s="29">
        <f t="shared" si="51"/>
        <v>0</v>
      </c>
      <c r="C141" s="34"/>
      <c r="D141" s="37"/>
      <c r="E141" s="37"/>
      <c r="F141" s="37"/>
      <c r="G141" s="37"/>
      <c r="H141" s="37"/>
      <c r="I141" s="37"/>
      <c r="J141" s="37"/>
      <c r="K141" s="37"/>
      <c r="L141" s="37"/>
      <c r="M141" s="37"/>
      <c r="N141" s="37"/>
      <c r="O141" s="37"/>
      <c r="P141" s="37"/>
      <c r="Q141" s="37"/>
      <c r="R141" s="37"/>
      <c r="S141" s="35"/>
      <c r="T141" s="40"/>
      <c r="U141" s="190"/>
      <c r="V141" s="40"/>
      <c r="W141" s="190"/>
      <c r="X141" s="142" t="str">
        <f t="shared" si="52"/>
        <v/>
      </c>
      <c r="AR141" s="114"/>
      <c r="AS141" s="114"/>
      <c r="AU141" s="114"/>
      <c r="BA141" s="114"/>
      <c r="BQ141" s="49" t="str">
        <f t="shared" si="53"/>
        <v/>
      </c>
      <c r="BY141" s="126">
        <f t="shared" si="54"/>
        <v>0</v>
      </c>
    </row>
    <row r="142" spans="1:77" s="6" customFormat="1" ht="13.5" customHeight="1" x14ac:dyDescent="0.15">
      <c r="A142" s="55" t="s">
        <v>70</v>
      </c>
      <c r="B142" s="29">
        <f t="shared" si="51"/>
        <v>0</v>
      </c>
      <c r="C142" s="34"/>
      <c r="D142" s="37"/>
      <c r="E142" s="37"/>
      <c r="F142" s="37"/>
      <c r="G142" s="37"/>
      <c r="H142" s="37"/>
      <c r="I142" s="37"/>
      <c r="J142" s="37"/>
      <c r="K142" s="37"/>
      <c r="L142" s="37"/>
      <c r="M142" s="37"/>
      <c r="N142" s="37"/>
      <c r="O142" s="37"/>
      <c r="P142" s="37"/>
      <c r="Q142" s="37"/>
      <c r="R142" s="37"/>
      <c r="S142" s="35"/>
      <c r="T142" s="40"/>
      <c r="U142" s="190"/>
      <c r="V142" s="40"/>
      <c r="W142" s="190"/>
      <c r="X142" s="142" t="str">
        <f t="shared" si="52"/>
        <v/>
      </c>
      <c r="AR142" s="114"/>
      <c r="AS142" s="114"/>
      <c r="AU142" s="114"/>
      <c r="BA142" s="114"/>
      <c r="BQ142" s="49" t="str">
        <f t="shared" si="53"/>
        <v/>
      </c>
      <c r="BY142" s="126">
        <f t="shared" si="54"/>
        <v>0</v>
      </c>
    </row>
    <row r="143" spans="1:77" s="6" customFormat="1" ht="21" x14ac:dyDescent="0.15">
      <c r="A143" s="74" t="s">
        <v>71</v>
      </c>
      <c r="B143" s="29">
        <f t="shared" si="51"/>
        <v>0</v>
      </c>
      <c r="C143" s="34"/>
      <c r="D143" s="37"/>
      <c r="E143" s="37"/>
      <c r="F143" s="37"/>
      <c r="G143" s="37"/>
      <c r="H143" s="37"/>
      <c r="I143" s="37"/>
      <c r="J143" s="37"/>
      <c r="K143" s="37"/>
      <c r="L143" s="37"/>
      <c r="M143" s="37"/>
      <c r="N143" s="37"/>
      <c r="O143" s="37"/>
      <c r="P143" s="37"/>
      <c r="Q143" s="37"/>
      <c r="R143" s="37"/>
      <c r="S143" s="35"/>
      <c r="T143" s="40"/>
      <c r="U143" s="190"/>
      <c r="V143" s="40"/>
      <c r="W143" s="190"/>
      <c r="X143" s="142" t="str">
        <f t="shared" si="52"/>
        <v/>
      </c>
      <c r="AR143" s="114"/>
      <c r="AS143" s="114"/>
      <c r="AU143" s="114"/>
      <c r="BA143" s="114"/>
      <c r="BQ143" s="49" t="str">
        <f t="shared" si="53"/>
        <v/>
      </c>
      <c r="BY143" s="126">
        <f t="shared" si="54"/>
        <v>0</v>
      </c>
    </row>
    <row r="144" spans="1:77" s="6" customFormat="1" ht="16.5" customHeight="1" x14ac:dyDescent="0.15">
      <c r="A144" s="55" t="s">
        <v>72</v>
      </c>
      <c r="B144" s="29">
        <f t="shared" si="51"/>
        <v>0</v>
      </c>
      <c r="C144" s="34"/>
      <c r="D144" s="37"/>
      <c r="E144" s="37"/>
      <c r="F144" s="37"/>
      <c r="G144" s="37"/>
      <c r="H144" s="37"/>
      <c r="I144" s="37"/>
      <c r="J144" s="37"/>
      <c r="K144" s="37"/>
      <c r="L144" s="37"/>
      <c r="M144" s="37"/>
      <c r="N144" s="37"/>
      <c r="O144" s="37"/>
      <c r="P144" s="37"/>
      <c r="Q144" s="37"/>
      <c r="R144" s="37"/>
      <c r="S144" s="35"/>
      <c r="T144" s="40"/>
      <c r="U144" s="190"/>
      <c r="V144" s="40"/>
      <c r="W144" s="190"/>
      <c r="X144" s="142" t="str">
        <f t="shared" si="52"/>
        <v/>
      </c>
      <c r="AR144" s="114"/>
      <c r="AS144" s="114"/>
      <c r="AU144" s="114"/>
      <c r="BA144" s="114"/>
      <c r="BQ144" s="49" t="str">
        <f t="shared" si="53"/>
        <v/>
      </c>
      <c r="BY144" s="126">
        <f t="shared" si="54"/>
        <v>0</v>
      </c>
    </row>
    <row r="145" spans="1:77" s="6" customFormat="1" ht="14.25" customHeight="1" x14ac:dyDescent="0.15">
      <c r="A145" s="55" t="s">
        <v>73</v>
      </c>
      <c r="B145" s="29">
        <f t="shared" si="51"/>
        <v>0</v>
      </c>
      <c r="C145" s="69"/>
      <c r="D145" s="66"/>
      <c r="E145" s="66"/>
      <c r="F145" s="66"/>
      <c r="G145" s="66"/>
      <c r="H145" s="66"/>
      <c r="I145" s="66"/>
      <c r="J145" s="66"/>
      <c r="K145" s="66"/>
      <c r="L145" s="66"/>
      <c r="M145" s="66"/>
      <c r="N145" s="66"/>
      <c r="O145" s="37"/>
      <c r="P145" s="37"/>
      <c r="Q145" s="37"/>
      <c r="R145" s="37"/>
      <c r="S145" s="35"/>
      <c r="T145" s="40"/>
      <c r="U145" s="190"/>
      <c r="V145" s="76"/>
      <c r="W145" s="190"/>
      <c r="X145" s="142" t="str">
        <f t="shared" si="52"/>
        <v/>
      </c>
      <c r="AR145" s="114"/>
      <c r="AS145" s="114"/>
      <c r="AU145" s="114"/>
      <c r="BA145" s="114"/>
      <c r="BQ145" s="49" t="str">
        <f t="shared" si="53"/>
        <v/>
      </c>
      <c r="BY145" s="126">
        <f t="shared" si="54"/>
        <v>0</v>
      </c>
    </row>
    <row r="146" spans="1:77" s="6" customFormat="1" ht="16.5" customHeight="1" x14ac:dyDescent="0.15">
      <c r="A146" s="191" t="s">
        <v>74</v>
      </c>
      <c r="B146" s="29">
        <f t="shared" si="51"/>
        <v>0</v>
      </c>
      <c r="C146" s="34"/>
      <c r="D146" s="37"/>
      <c r="E146" s="37"/>
      <c r="F146" s="37"/>
      <c r="G146" s="37"/>
      <c r="H146" s="37"/>
      <c r="I146" s="37"/>
      <c r="J146" s="37"/>
      <c r="K146" s="37"/>
      <c r="L146" s="37"/>
      <c r="M146" s="37"/>
      <c r="N146" s="37"/>
      <c r="O146" s="37"/>
      <c r="P146" s="37"/>
      <c r="Q146" s="37"/>
      <c r="R146" s="37"/>
      <c r="S146" s="35"/>
      <c r="T146" s="40"/>
      <c r="U146" s="190"/>
      <c r="V146" s="40"/>
      <c r="W146" s="190"/>
      <c r="X146" s="142" t="str">
        <f t="shared" si="52"/>
        <v/>
      </c>
      <c r="AR146" s="114"/>
      <c r="AS146" s="114"/>
      <c r="AU146" s="114"/>
      <c r="BA146" s="114"/>
      <c r="BQ146" s="49" t="str">
        <f t="shared" si="53"/>
        <v/>
      </c>
      <c r="BY146" s="126">
        <f t="shared" si="54"/>
        <v>0</v>
      </c>
    </row>
    <row r="147" spans="1:77" s="6" customFormat="1" ht="12" customHeight="1" x14ac:dyDescent="0.15">
      <c r="A147" s="55" t="s">
        <v>75</v>
      </c>
      <c r="B147" s="29">
        <f t="shared" si="51"/>
        <v>0</v>
      </c>
      <c r="C147" s="34"/>
      <c r="D147" s="37"/>
      <c r="E147" s="37"/>
      <c r="F147" s="37"/>
      <c r="G147" s="37"/>
      <c r="H147" s="37"/>
      <c r="I147" s="37"/>
      <c r="J147" s="37"/>
      <c r="K147" s="37"/>
      <c r="L147" s="37"/>
      <c r="M147" s="37"/>
      <c r="N147" s="37"/>
      <c r="O147" s="37"/>
      <c r="P147" s="37"/>
      <c r="Q147" s="37"/>
      <c r="R147" s="37"/>
      <c r="S147" s="35"/>
      <c r="T147" s="40"/>
      <c r="U147" s="190"/>
      <c r="V147" s="40"/>
      <c r="W147" s="190"/>
      <c r="X147" s="142" t="str">
        <f t="shared" si="52"/>
        <v/>
      </c>
      <c r="AR147" s="114"/>
      <c r="AS147" s="114"/>
      <c r="AU147" s="114"/>
      <c r="BA147" s="114"/>
      <c r="BQ147" s="49" t="str">
        <f t="shared" si="53"/>
        <v/>
      </c>
      <c r="BY147" s="126">
        <f t="shared" si="54"/>
        <v>0</v>
      </c>
    </row>
    <row r="148" spans="1:77" s="6" customFormat="1" ht="12" customHeight="1" x14ac:dyDescent="0.15">
      <c r="A148" s="55" t="s">
        <v>76</v>
      </c>
      <c r="B148" s="29">
        <f t="shared" si="51"/>
        <v>0</v>
      </c>
      <c r="C148" s="34"/>
      <c r="D148" s="37"/>
      <c r="E148" s="37"/>
      <c r="F148" s="37"/>
      <c r="G148" s="37"/>
      <c r="H148" s="37"/>
      <c r="I148" s="37"/>
      <c r="J148" s="37"/>
      <c r="K148" s="37"/>
      <c r="L148" s="37"/>
      <c r="M148" s="37"/>
      <c r="N148" s="37"/>
      <c r="O148" s="37"/>
      <c r="P148" s="37"/>
      <c r="Q148" s="37"/>
      <c r="R148" s="37"/>
      <c r="S148" s="35"/>
      <c r="T148" s="40"/>
      <c r="U148" s="190"/>
      <c r="V148" s="40"/>
      <c r="W148" s="190"/>
      <c r="X148" s="142" t="str">
        <f t="shared" si="52"/>
        <v/>
      </c>
      <c r="AR148" s="114"/>
      <c r="AS148" s="114"/>
      <c r="AU148" s="114"/>
      <c r="BA148" s="114"/>
      <c r="BQ148" s="49" t="str">
        <f t="shared" si="53"/>
        <v/>
      </c>
      <c r="BY148" s="126">
        <f t="shared" si="54"/>
        <v>0</v>
      </c>
    </row>
    <row r="149" spans="1:77" s="6" customFormat="1" ht="12" customHeight="1" x14ac:dyDescent="0.15">
      <c r="A149" s="55" t="s">
        <v>77</v>
      </c>
      <c r="B149" s="29">
        <f t="shared" si="51"/>
        <v>0</v>
      </c>
      <c r="C149" s="34"/>
      <c r="D149" s="37"/>
      <c r="E149" s="37"/>
      <c r="F149" s="37"/>
      <c r="G149" s="37"/>
      <c r="H149" s="37"/>
      <c r="I149" s="37"/>
      <c r="J149" s="37"/>
      <c r="K149" s="37"/>
      <c r="L149" s="37"/>
      <c r="M149" s="37"/>
      <c r="N149" s="37"/>
      <c r="O149" s="37"/>
      <c r="P149" s="37"/>
      <c r="Q149" s="37"/>
      <c r="R149" s="37"/>
      <c r="S149" s="35"/>
      <c r="T149" s="40"/>
      <c r="U149" s="190"/>
      <c r="V149" s="40"/>
      <c r="W149" s="190"/>
      <c r="X149" s="142" t="str">
        <f t="shared" si="52"/>
        <v/>
      </c>
      <c r="AR149" s="114"/>
      <c r="AS149" s="114"/>
      <c r="AU149" s="114"/>
      <c r="BA149" s="114"/>
      <c r="BQ149" s="49" t="str">
        <f t="shared" si="53"/>
        <v/>
      </c>
      <c r="BY149" s="126">
        <f t="shared" si="54"/>
        <v>0</v>
      </c>
    </row>
    <row r="150" spans="1:77" s="6" customFormat="1" ht="12" customHeight="1" x14ac:dyDescent="0.15">
      <c r="A150" s="55" t="s">
        <v>78</v>
      </c>
      <c r="B150" s="29">
        <f t="shared" si="51"/>
        <v>0</v>
      </c>
      <c r="C150" s="34"/>
      <c r="D150" s="37"/>
      <c r="E150" s="37"/>
      <c r="F150" s="37"/>
      <c r="G150" s="37"/>
      <c r="H150" s="37"/>
      <c r="I150" s="37"/>
      <c r="J150" s="37"/>
      <c r="K150" s="37"/>
      <c r="L150" s="37"/>
      <c r="M150" s="37"/>
      <c r="N150" s="37"/>
      <c r="O150" s="37"/>
      <c r="P150" s="37"/>
      <c r="Q150" s="37"/>
      <c r="R150" s="37"/>
      <c r="S150" s="35"/>
      <c r="T150" s="40"/>
      <c r="U150" s="190"/>
      <c r="V150" s="40"/>
      <c r="W150" s="190"/>
      <c r="X150" s="142" t="str">
        <f t="shared" si="52"/>
        <v/>
      </c>
      <c r="AR150" s="114"/>
      <c r="AS150" s="114"/>
      <c r="AU150" s="114"/>
      <c r="BA150" s="114"/>
      <c r="BQ150" s="49" t="str">
        <f t="shared" si="53"/>
        <v/>
      </c>
      <c r="BY150" s="126">
        <f t="shared" si="54"/>
        <v>0</v>
      </c>
    </row>
    <row r="151" spans="1:77" s="6" customFormat="1" ht="12" customHeight="1" x14ac:dyDescent="0.15">
      <c r="A151" s="55" t="s">
        <v>79</v>
      </c>
      <c r="B151" s="29">
        <f t="shared" si="51"/>
        <v>0</v>
      </c>
      <c r="C151" s="34"/>
      <c r="D151" s="37"/>
      <c r="E151" s="37"/>
      <c r="F151" s="66"/>
      <c r="G151" s="66"/>
      <c r="H151" s="66"/>
      <c r="I151" s="66"/>
      <c r="J151" s="66"/>
      <c r="K151" s="66"/>
      <c r="L151" s="66"/>
      <c r="M151" s="66"/>
      <c r="N151" s="66"/>
      <c r="O151" s="66"/>
      <c r="P151" s="66"/>
      <c r="Q151" s="66"/>
      <c r="R151" s="66"/>
      <c r="S151" s="68"/>
      <c r="T151" s="40"/>
      <c r="U151" s="190"/>
      <c r="V151" s="40"/>
      <c r="W151" s="190"/>
      <c r="X151" s="142" t="str">
        <f t="shared" si="52"/>
        <v/>
      </c>
      <c r="AR151" s="114"/>
      <c r="AS151" s="114"/>
      <c r="AU151" s="114"/>
      <c r="BA151" s="114"/>
      <c r="BQ151" s="49" t="str">
        <f t="shared" si="53"/>
        <v/>
      </c>
      <c r="BY151" s="126">
        <f t="shared" si="54"/>
        <v>0</v>
      </c>
    </row>
    <row r="152" spans="1:77" s="6" customFormat="1" ht="12" customHeight="1" x14ac:dyDescent="0.15">
      <c r="A152" s="55" t="s">
        <v>80</v>
      </c>
      <c r="B152" s="29">
        <f t="shared" si="51"/>
        <v>0</v>
      </c>
      <c r="C152" s="69"/>
      <c r="D152" s="66"/>
      <c r="E152" s="66"/>
      <c r="F152" s="37"/>
      <c r="G152" s="37"/>
      <c r="H152" s="37"/>
      <c r="I152" s="37"/>
      <c r="J152" s="37"/>
      <c r="K152" s="37"/>
      <c r="L152" s="37"/>
      <c r="M152" s="37"/>
      <c r="N152" s="37"/>
      <c r="O152" s="37"/>
      <c r="P152" s="37"/>
      <c r="Q152" s="37"/>
      <c r="R152" s="37"/>
      <c r="S152" s="35"/>
      <c r="T152" s="40"/>
      <c r="U152" s="190"/>
      <c r="V152" s="40"/>
      <c r="W152" s="190"/>
      <c r="X152" s="142" t="str">
        <f t="shared" si="52"/>
        <v/>
      </c>
      <c r="AR152" s="114"/>
      <c r="AS152" s="114"/>
      <c r="AU152" s="114"/>
      <c r="BA152" s="114"/>
      <c r="BQ152" s="49" t="str">
        <f t="shared" si="53"/>
        <v/>
      </c>
      <c r="BY152" s="126">
        <f t="shared" si="54"/>
        <v>0</v>
      </c>
    </row>
    <row r="153" spans="1:77" s="6" customFormat="1" ht="12.75" customHeight="1" x14ac:dyDescent="0.15">
      <c r="A153" s="55" t="s">
        <v>81</v>
      </c>
      <c r="B153" s="29">
        <f t="shared" si="51"/>
        <v>0</v>
      </c>
      <c r="C153" s="34"/>
      <c r="D153" s="37"/>
      <c r="E153" s="37"/>
      <c r="F153" s="37"/>
      <c r="G153" s="37"/>
      <c r="H153" s="37"/>
      <c r="I153" s="37"/>
      <c r="J153" s="37"/>
      <c r="K153" s="37"/>
      <c r="L153" s="37"/>
      <c r="M153" s="37"/>
      <c r="N153" s="37"/>
      <c r="O153" s="37"/>
      <c r="P153" s="37"/>
      <c r="Q153" s="37"/>
      <c r="R153" s="37"/>
      <c r="S153" s="35"/>
      <c r="T153" s="40"/>
      <c r="U153" s="190"/>
      <c r="V153" s="40"/>
      <c r="W153" s="190"/>
      <c r="X153" s="142" t="str">
        <f t="shared" si="52"/>
        <v/>
      </c>
      <c r="AR153" s="114"/>
      <c r="AS153" s="114"/>
      <c r="AU153" s="114"/>
      <c r="BA153" s="114"/>
      <c r="BQ153" s="49" t="str">
        <f t="shared" si="53"/>
        <v/>
      </c>
      <c r="BY153" s="126">
        <f t="shared" si="54"/>
        <v>0</v>
      </c>
    </row>
    <row r="154" spans="1:77" s="6" customFormat="1" ht="21" x14ac:dyDescent="0.15">
      <c r="A154" s="191" t="s">
        <v>82</v>
      </c>
      <c r="B154" s="29">
        <f t="shared" si="51"/>
        <v>0</v>
      </c>
      <c r="C154" s="69"/>
      <c r="D154" s="66"/>
      <c r="E154" s="66"/>
      <c r="F154" s="37"/>
      <c r="G154" s="37"/>
      <c r="H154" s="37"/>
      <c r="I154" s="37"/>
      <c r="J154" s="37"/>
      <c r="K154" s="37"/>
      <c r="L154" s="37"/>
      <c r="M154" s="37"/>
      <c r="N154" s="37"/>
      <c r="O154" s="37"/>
      <c r="P154" s="37"/>
      <c r="Q154" s="37"/>
      <c r="R154" s="37"/>
      <c r="S154" s="35"/>
      <c r="T154" s="40"/>
      <c r="U154" s="190"/>
      <c r="V154" s="76"/>
      <c r="W154" s="190"/>
      <c r="X154" s="142" t="str">
        <f t="shared" si="52"/>
        <v/>
      </c>
      <c r="AR154" s="114"/>
      <c r="AS154" s="114"/>
      <c r="AU154" s="114"/>
      <c r="BA154" s="114"/>
      <c r="BQ154" s="49" t="str">
        <f t="shared" si="53"/>
        <v/>
      </c>
      <c r="BY154" s="126">
        <f t="shared" si="54"/>
        <v>0</v>
      </c>
    </row>
    <row r="155" spans="1:77" s="6" customFormat="1" ht="21" x14ac:dyDescent="0.15">
      <c r="A155" s="191" t="s">
        <v>83</v>
      </c>
      <c r="B155" s="29">
        <f t="shared" si="51"/>
        <v>0</v>
      </c>
      <c r="C155" s="69"/>
      <c r="D155" s="66"/>
      <c r="E155" s="66"/>
      <c r="F155" s="37"/>
      <c r="G155" s="37"/>
      <c r="H155" s="37"/>
      <c r="I155" s="37"/>
      <c r="J155" s="37"/>
      <c r="K155" s="37"/>
      <c r="L155" s="37"/>
      <c r="M155" s="37"/>
      <c r="N155" s="37"/>
      <c r="O155" s="37"/>
      <c r="P155" s="37"/>
      <c r="Q155" s="37"/>
      <c r="R155" s="37"/>
      <c r="S155" s="35"/>
      <c r="T155" s="40"/>
      <c r="U155" s="190"/>
      <c r="V155" s="76"/>
      <c r="W155" s="190"/>
      <c r="X155" s="142" t="str">
        <f t="shared" si="52"/>
        <v/>
      </c>
      <c r="AR155" s="114"/>
      <c r="AS155" s="114"/>
      <c r="AU155" s="114"/>
      <c r="BA155" s="114"/>
      <c r="BQ155" s="49" t="str">
        <f t="shared" si="53"/>
        <v/>
      </c>
      <c r="BY155" s="126">
        <f t="shared" si="54"/>
        <v>0</v>
      </c>
    </row>
    <row r="156" spans="1:77" s="6" customFormat="1" ht="15" customHeight="1" x14ac:dyDescent="0.15">
      <c r="A156" s="55" t="s">
        <v>84</v>
      </c>
      <c r="B156" s="29">
        <f t="shared" si="51"/>
        <v>0</v>
      </c>
      <c r="C156" s="34"/>
      <c r="D156" s="37"/>
      <c r="E156" s="37"/>
      <c r="F156" s="37"/>
      <c r="G156" s="37"/>
      <c r="H156" s="37"/>
      <c r="I156" s="37"/>
      <c r="J156" s="37"/>
      <c r="K156" s="37"/>
      <c r="L156" s="37"/>
      <c r="M156" s="37"/>
      <c r="N156" s="37"/>
      <c r="O156" s="37"/>
      <c r="P156" s="37"/>
      <c r="Q156" s="37"/>
      <c r="R156" s="37"/>
      <c r="S156" s="35"/>
      <c r="T156" s="40"/>
      <c r="U156" s="190"/>
      <c r="V156" s="40"/>
      <c r="W156" s="190"/>
      <c r="X156" s="142" t="str">
        <f t="shared" si="52"/>
        <v/>
      </c>
      <c r="AR156" s="114"/>
      <c r="AS156" s="114"/>
      <c r="AU156" s="114"/>
      <c r="BA156" s="114"/>
      <c r="BQ156" s="49" t="str">
        <f t="shared" si="53"/>
        <v/>
      </c>
      <c r="BY156" s="126">
        <f t="shared" si="54"/>
        <v>0</v>
      </c>
    </row>
    <row r="157" spans="1:77" s="6" customFormat="1" ht="15" customHeight="1" x14ac:dyDescent="0.15">
      <c r="A157" s="55" t="s">
        <v>85</v>
      </c>
      <c r="B157" s="29">
        <f t="shared" si="51"/>
        <v>0</v>
      </c>
      <c r="C157" s="34"/>
      <c r="D157" s="37"/>
      <c r="E157" s="37"/>
      <c r="F157" s="37"/>
      <c r="G157" s="37"/>
      <c r="H157" s="37"/>
      <c r="I157" s="37"/>
      <c r="J157" s="37"/>
      <c r="K157" s="37"/>
      <c r="L157" s="37"/>
      <c r="M157" s="37"/>
      <c r="N157" s="37"/>
      <c r="O157" s="37"/>
      <c r="P157" s="37"/>
      <c r="Q157" s="37"/>
      <c r="R157" s="37"/>
      <c r="S157" s="35"/>
      <c r="T157" s="40"/>
      <c r="U157" s="190"/>
      <c r="V157" s="40"/>
      <c r="W157" s="190"/>
      <c r="X157" s="142" t="str">
        <f t="shared" si="52"/>
        <v/>
      </c>
      <c r="AR157" s="114"/>
      <c r="AS157" s="114"/>
      <c r="AU157" s="114"/>
      <c r="BA157" s="114"/>
      <c r="BQ157" s="49" t="str">
        <f t="shared" si="53"/>
        <v/>
      </c>
      <c r="BY157" s="126">
        <f t="shared" si="54"/>
        <v>0</v>
      </c>
    </row>
    <row r="158" spans="1:77" s="6" customFormat="1" ht="15" customHeight="1" x14ac:dyDescent="0.15">
      <c r="A158" s="55" t="s">
        <v>86</v>
      </c>
      <c r="B158" s="29">
        <f t="shared" si="51"/>
        <v>0</v>
      </c>
      <c r="C158" s="69"/>
      <c r="D158" s="66"/>
      <c r="E158" s="66"/>
      <c r="F158" s="37"/>
      <c r="G158" s="37"/>
      <c r="H158" s="37"/>
      <c r="I158" s="37"/>
      <c r="J158" s="37"/>
      <c r="K158" s="37"/>
      <c r="L158" s="37"/>
      <c r="M158" s="37"/>
      <c r="N158" s="37"/>
      <c r="O158" s="37"/>
      <c r="P158" s="37"/>
      <c r="Q158" s="37"/>
      <c r="R158" s="37"/>
      <c r="S158" s="35"/>
      <c r="T158" s="40"/>
      <c r="U158" s="190"/>
      <c r="V158" s="76"/>
      <c r="W158" s="190"/>
      <c r="X158" s="142" t="str">
        <f t="shared" si="52"/>
        <v/>
      </c>
      <c r="AR158" s="114"/>
      <c r="AS158" s="114"/>
      <c r="AU158" s="114"/>
      <c r="BA158" s="114"/>
      <c r="BQ158" s="49" t="str">
        <f t="shared" si="53"/>
        <v/>
      </c>
      <c r="BY158" s="126">
        <f t="shared" si="54"/>
        <v>0</v>
      </c>
    </row>
    <row r="159" spans="1:77" s="6" customFormat="1" ht="15" customHeight="1" x14ac:dyDescent="0.15">
      <c r="A159" s="55" t="s">
        <v>87</v>
      </c>
      <c r="B159" s="29">
        <f t="shared" si="51"/>
        <v>0</v>
      </c>
      <c r="C159" s="34"/>
      <c r="D159" s="37"/>
      <c r="E159" s="37"/>
      <c r="F159" s="37"/>
      <c r="G159" s="37"/>
      <c r="H159" s="37"/>
      <c r="I159" s="37"/>
      <c r="J159" s="37"/>
      <c r="K159" s="37"/>
      <c r="L159" s="37"/>
      <c r="M159" s="37"/>
      <c r="N159" s="37"/>
      <c r="O159" s="37"/>
      <c r="P159" s="37"/>
      <c r="Q159" s="37"/>
      <c r="R159" s="37"/>
      <c r="S159" s="35"/>
      <c r="T159" s="40"/>
      <c r="U159" s="190"/>
      <c r="V159" s="40"/>
      <c r="W159" s="190"/>
      <c r="X159" s="142" t="str">
        <f t="shared" si="52"/>
        <v/>
      </c>
      <c r="AR159" s="114"/>
      <c r="AS159" s="114"/>
      <c r="AU159" s="114"/>
      <c r="BA159" s="114"/>
      <c r="BQ159" s="49" t="str">
        <f t="shared" si="53"/>
        <v/>
      </c>
      <c r="BY159" s="126">
        <f t="shared" si="54"/>
        <v>0</v>
      </c>
    </row>
    <row r="160" spans="1:77" s="6" customFormat="1" ht="15" customHeight="1" x14ac:dyDescent="0.15">
      <c r="A160" s="55" t="s">
        <v>88</v>
      </c>
      <c r="B160" s="29">
        <f t="shared" si="51"/>
        <v>0</v>
      </c>
      <c r="C160" s="69"/>
      <c r="D160" s="66"/>
      <c r="E160" s="66"/>
      <c r="F160" s="37"/>
      <c r="G160" s="37"/>
      <c r="H160" s="37"/>
      <c r="I160" s="37"/>
      <c r="J160" s="37"/>
      <c r="K160" s="37"/>
      <c r="L160" s="37"/>
      <c r="M160" s="37"/>
      <c r="N160" s="37"/>
      <c r="O160" s="37"/>
      <c r="P160" s="37"/>
      <c r="Q160" s="37"/>
      <c r="R160" s="37"/>
      <c r="S160" s="35"/>
      <c r="T160" s="40"/>
      <c r="U160" s="190"/>
      <c r="V160" s="76"/>
      <c r="W160" s="190"/>
      <c r="X160" s="142" t="str">
        <f t="shared" si="52"/>
        <v/>
      </c>
      <c r="AR160" s="114"/>
      <c r="AS160" s="114"/>
      <c r="AU160" s="114"/>
      <c r="BA160" s="114"/>
      <c r="BQ160" s="49" t="str">
        <f t="shared" si="53"/>
        <v/>
      </c>
      <c r="BY160" s="126">
        <f t="shared" si="54"/>
        <v>0</v>
      </c>
    </row>
    <row r="161" spans="1:77" s="6" customFormat="1" ht="15" customHeight="1" x14ac:dyDescent="0.15">
      <c r="A161" s="55" t="s">
        <v>89</v>
      </c>
      <c r="B161" s="29">
        <f t="shared" si="51"/>
        <v>0</v>
      </c>
      <c r="C161" s="34"/>
      <c r="D161" s="37"/>
      <c r="E161" s="37"/>
      <c r="F161" s="37"/>
      <c r="G161" s="37"/>
      <c r="H161" s="37"/>
      <c r="I161" s="37"/>
      <c r="J161" s="37"/>
      <c r="K161" s="37"/>
      <c r="L161" s="37"/>
      <c r="M161" s="37"/>
      <c r="N161" s="37"/>
      <c r="O161" s="37"/>
      <c r="P161" s="37"/>
      <c r="Q161" s="37"/>
      <c r="R161" s="37"/>
      <c r="S161" s="35"/>
      <c r="T161" s="40"/>
      <c r="U161" s="190"/>
      <c r="V161" s="40"/>
      <c r="W161" s="190"/>
      <c r="X161" s="142" t="str">
        <f t="shared" si="52"/>
        <v/>
      </c>
      <c r="AR161" s="114"/>
      <c r="AS161" s="114"/>
      <c r="AU161" s="114"/>
      <c r="BA161" s="114"/>
      <c r="BQ161" s="49" t="str">
        <f t="shared" si="53"/>
        <v/>
      </c>
      <c r="BY161" s="126">
        <f t="shared" si="54"/>
        <v>0</v>
      </c>
    </row>
    <row r="162" spans="1:77" s="6" customFormat="1" ht="15" customHeight="1" x14ac:dyDescent="0.15">
      <c r="A162" s="55" t="s">
        <v>90</v>
      </c>
      <c r="B162" s="29">
        <f t="shared" si="51"/>
        <v>2</v>
      </c>
      <c r="C162" s="34"/>
      <c r="D162" s="37"/>
      <c r="E162" s="37"/>
      <c r="F162" s="37"/>
      <c r="G162" s="37"/>
      <c r="H162" s="37"/>
      <c r="I162" s="37"/>
      <c r="J162" s="37"/>
      <c r="K162" s="37"/>
      <c r="L162" s="37"/>
      <c r="M162" s="37"/>
      <c r="N162" s="37">
        <v>1</v>
      </c>
      <c r="O162" s="37">
        <v>1</v>
      </c>
      <c r="P162" s="37"/>
      <c r="Q162" s="37"/>
      <c r="R162" s="37"/>
      <c r="S162" s="35"/>
      <c r="T162" s="40">
        <v>1</v>
      </c>
      <c r="U162" s="190">
        <v>1</v>
      </c>
      <c r="V162" s="40"/>
      <c r="W162" s="190">
        <v>2</v>
      </c>
      <c r="X162" s="142" t="str">
        <f t="shared" si="52"/>
        <v/>
      </c>
      <c r="AR162" s="114"/>
      <c r="AS162" s="114"/>
      <c r="AU162" s="114"/>
      <c r="BA162" s="114"/>
      <c r="BQ162" s="49" t="str">
        <f t="shared" si="53"/>
        <v/>
      </c>
      <c r="BY162" s="126">
        <f t="shared" si="54"/>
        <v>0</v>
      </c>
    </row>
    <row r="163" spans="1:77" s="6" customFormat="1" ht="15" customHeight="1" x14ac:dyDescent="0.15">
      <c r="A163" s="55" t="s">
        <v>91</v>
      </c>
      <c r="B163" s="29">
        <f t="shared" si="51"/>
        <v>0</v>
      </c>
      <c r="C163" s="34"/>
      <c r="D163" s="37"/>
      <c r="E163" s="37"/>
      <c r="F163" s="37"/>
      <c r="G163" s="37"/>
      <c r="H163" s="37"/>
      <c r="I163" s="37"/>
      <c r="J163" s="37"/>
      <c r="K163" s="37"/>
      <c r="L163" s="37"/>
      <c r="M163" s="37"/>
      <c r="N163" s="37"/>
      <c r="O163" s="37"/>
      <c r="P163" s="37"/>
      <c r="Q163" s="37"/>
      <c r="R163" s="37"/>
      <c r="S163" s="35"/>
      <c r="T163" s="40"/>
      <c r="U163" s="190"/>
      <c r="V163" s="40"/>
      <c r="W163" s="190"/>
      <c r="X163" s="142" t="str">
        <f t="shared" si="52"/>
        <v/>
      </c>
      <c r="AR163" s="114"/>
      <c r="AS163" s="114"/>
      <c r="AU163" s="114"/>
      <c r="BA163" s="114"/>
      <c r="BQ163" s="49" t="str">
        <f t="shared" si="53"/>
        <v/>
      </c>
      <c r="BY163" s="126">
        <f t="shared" si="54"/>
        <v>0</v>
      </c>
    </row>
    <row r="164" spans="1:77" s="6" customFormat="1" ht="15" customHeight="1" x14ac:dyDescent="0.15">
      <c r="A164" s="55" t="s">
        <v>92</v>
      </c>
      <c r="B164" s="29">
        <f t="shared" si="51"/>
        <v>0</v>
      </c>
      <c r="C164" s="69"/>
      <c r="D164" s="66"/>
      <c r="E164" s="37"/>
      <c r="F164" s="37"/>
      <c r="G164" s="37"/>
      <c r="H164" s="37"/>
      <c r="I164" s="37"/>
      <c r="J164" s="37"/>
      <c r="K164" s="37"/>
      <c r="L164" s="37"/>
      <c r="M164" s="66"/>
      <c r="N164" s="66"/>
      <c r="O164" s="66"/>
      <c r="P164" s="66"/>
      <c r="Q164" s="66"/>
      <c r="R164" s="66"/>
      <c r="S164" s="68"/>
      <c r="T164" s="76"/>
      <c r="U164" s="190"/>
      <c r="V164" s="40"/>
      <c r="W164" s="190"/>
      <c r="X164" s="142" t="str">
        <f t="shared" si="52"/>
        <v/>
      </c>
      <c r="AR164" s="114"/>
      <c r="AS164" s="114"/>
      <c r="AU164" s="114"/>
      <c r="BA164" s="114"/>
      <c r="BQ164" s="49" t="str">
        <f t="shared" si="53"/>
        <v/>
      </c>
      <c r="BY164" s="126">
        <f t="shared" si="54"/>
        <v>0</v>
      </c>
    </row>
    <row r="165" spans="1:77" s="6" customFormat="1" ht="24" customHeight="1" x14ac:dyDescent="0.15">
      <c r="A165" s="74" t="s">
        <v>93</v>
      </c>
      <c r="B165" s="29">
        <f t="shared" si="51"/>
        <v>0</v>
      </c>
      <c r="C165" s="34"/>
      <c r="D165" s="37"/>
      <c r="E165" s="37"/>
      <c r="F165" s="37"/>
      <c r="G165" s="37"/>
      <c r="H165" s="37"/>
      <c r="I165" s="37"/>
      <c r="J165" s="37"/>
      <c r="K165" s="37"/>
      <c r="L165" s="37"/>
      <c r="M165" s="37"/>
      <c r="N165" s="37"/>
      <c r="O165" s="37"/>
      <c r="P165" s="37"/>
      <c r="Q165" s="37"/>
      <c r="R165" s="37"/>
      <c r="S165" s="35"/>
      <c r="T165" s="40"/>
      <c r="U165" s="190"/>
      <c r="V165" s="40"/>
      <c r="W165" s="190"/>
      <c r="X165" s="142" t="str">
        <f t="shared" si="52"/>
        <v/>
      </c>
      <c r="AR165" s="114"/>
      <c r="AS165" s="114"/>
      <c r="AU165" s="114"/>
      <c r="BA165" s="114"/>
      <c r="BQ165" s="49" t="str">
        <f t="shared" si="53"/>
        <v/>
      </c>
      <c r="BY165" s="126">
        <f t="shared" si="54"/>
        <v>0</v>
      </c>
    </row>
    <row r="166" spans="1:77" s="6" customFormat="1" ht="15.75" customHeight="1" x14ac:dyDescent="0.15">
      <c r="A166" s="74" t="s">
        <v>173</v>
      </c>
      <c r="B166" s="29">
        <f t="shared" si="51"/>
        <v>0</v>
      </c>
      <c r="C166" s="69"/>
      <c r="D166" s="66"/>
      <c r="E166" s="66"/>
      <c r="F166" s="37"/>
      <c r="G166" s="37"/>
      <c r="H166" s="37"/>
      <c r="I166" s="37"/>
      <c r="J166" s="37"/>
      <c r="K166" s="37"/>
      <c r="L166" s="37"/>
      <c r="M166" s="37"/>
      <c r="N166" s="37"/>
      <c r="O166" s="37"/>
      <c r="P166" s="37"/>
      <c r="Q166" s="37"/>
      <c r="R166" s="37"/>
      <c r="S166" s="35"/>
      <c r="T166" s="76"/>
      <c r="U166" s="190"/>
      <c r="V166" s="40"/>
      <c r="W166" s="190"/>
      <c r="X166" s="142" t="str">
        <f t="shared" si="52"/>
        <v/>
      </c>
      <c r="AR166" s="114"/>
      <c r="AS166" s="114"/>
      <c r="AU166" s="114"/>
      <c r="BA166" s="114"/>
      <c r="BQ166" s="49" t="str">
        <f t="shared" si="53"/>
        <v/>
      </c>
      <c r="BY166" s="126">
        <f t="shared" si="54"/>
        <v>0</v>
      </c>
    </row>
    <row r="167" spans="1:77" s="6" customFormat="1" ht="12.75" customHeight="1" x14ac:dyDescent="0.15">
      <c r="A167" s="55" t="s">
        <v>95</v>
      </c>
      <c r="B167" s="29">
        <f t="shared" si="51"/>
        <v>0</v>
      </c>
      <c r="C167" s="69"/>
      <c r="D167" s="66"/>
      <c r="E167" s="66"/>
      <c r="F167" s="66"/>
      <c r="G167" s="37"/>
      <c r="H167" s="37"/>
      <c r="I167" s="37"/>
      <c r="J167" s="37"/>
      <c r="K167" s="37"/>
      <c r="L167" s="37"/>
      <c r="M167" s="37"/>
      <c r="N167" s="37"/>
      <c r="O167" s="37"/>
      <c r="P167" s="37"/>
      <c r="Q167" s="37"/>
      <c r="R167" s="37"/>
      <c r="S167" s="35"/>
      <c r="T167" s="40"/>
      <c r="U167" s="190"/>
      <c r="V167" s="40"/>
      <c r="W167" s="190"/>
      <c r="X167" s="142" t="str">
        <f t="shared" si="52"/>
        <v/>
      </c>
      <c r="AR167" s="114"/>
      <c r="AS167" s="114"/>
      <c r="AU167" s="114"/>
      <c r="BA167" s="114"/>
      <c r="BQ167" s="49" t="str">
        <f t="shared" si="53"/>
        <v/>
      </c>
      <c r="BY167" s="126">
        <f t="shared" si="54"/>
        <v>0</v>
      </c>
    </row>
    <row r="168" spans="1:77" s="6" customFormat="1" ht="12.75" customHeight="1" x14ac:dyDescent="0.15">
      <c r="A168" s="55" t="s">
        <v>96</v>
      </c>
      <c r="B168" s="29">
        <f t="shared" si="51"/>
        <v>0</v>
      </c>
      <c r="C168" s="34"/>
      <c r="D168" s="37"/>
      <c r="E168" s="37"/>
      <c r="F168" s="37"/>
      <c r="G168" s="37"/>
      <c r="H168" s="37"/>
      <c r="I168" s="37"/>
      <c r="J168" s="37"/>
      <c r="K168" s="37"/>
      <c r="L168" s="37"/>
      <c r="M168" s="37"/>
      <c r="N168" s="37"/>
      <c r="O168" s="37"/>
      <c r="P168" s="37"/>
      <c r="Q168" s="37"/>
      <c r="R168" s="37"/>
      <c r="S168" s="35"/>
      <c r="T168" s="40"/>
      <c r="U168" s="190"/>
      <c r="V168" s="40"/>
      <c r="W168" s="190"/>
      <c r="X168" s="142" t="str">
        <f t="shared" si="52"/>
        <v/>
      </c>
      <c r="AR168" s="114"/>
      <c r="AS168" s="114"/>
      <c r="AU168" s="114"/>
      <c r="BA168" s="114"/>
      <c r="BQ168" s="49" t="str">
        <f t="shared" si="53"/>
        <v/>
      </c>
      <c r="BY168" s="126">
        <f t="shared" si="54"/>
        <v>0</v>
      </c>
    </row>
    <row r="169" spans="1:77" s="6" customFormat="1" ht="12.75" customHeight="1" x14ac:dyDescent="0.15">
      <c r="A169" s="55" t="s">
        <v>97</v>
      </c>
      <c r="B169" s="29">
        <f t="shared" si="51"/>
        <v>0</v>
      </c>
      <c r="C169" s="34"/>
      <c r="D169" s="37"/>
      <c r="E169" s="37"/>
      <c r="F169" s="37"/>
      <c r="G169" s="37"/>
      <c r="H169" s="37"/>
      <c r="I169" s="37"/>
      <c r="J169" s="37"/>
      <c r="K169" s="37"/>
      <c r="L169" s="37"/>
      <c r="M169" s="37"/>
      <c r="N169" s="37"/>
      <c r="O169" s="37"/>
      <c r="P169" s="37"/>
      <c r="Q169" s="37"/>
      <c r="R169" s="37"/>
      <c r="S169" s="35"/>
      <c r="T169" s="40"/>
      <c r="U169" s="190"/>
      <c r="V169" s="40"/>
      <c r="W169" s="190"/>
      <c r="X169" s="142" t="str">
        <f t="shared" si="52"/>
        <v/>
      </c>
      <c r="AR169" s="114"/>
      <c r="AS169" s="114"/>
      <c r="AU169" s="114"/>
      <c r="BA169" s="114"/>
      <c r="BQ169" s="49" t="str">
        <f t="shared" si="53"/>
        <v/>
      </c>
      <c r="BY169" s="126">
        <f t="shared" si="54"/>
        <v>0</v>
      </c>
    </row>
    <row r="170" spans="1:77" s="6" customFormat="1" ht="12.75" customHeight="1" x14ac:dyDescent="0.15">
      <c r="A170" s="55" t="s">
        <v>98</v>
      </c>
      <c r="B170" s="29">
        <f t="shared" si="51"/>
        <v>0</v>
      </c>
      <c r="C170" s="34"/>
      <c r="D170" s="37"/>
      <c r="E170" s="37"/>
      <c r="F170" s="37"/>
      <c r="G170" s="37"/>
      <c r="H170" s="37"/>
      <c r="I170" s="37"/>
      <c r="J170" s="37"/>
      <c r="K170" s="37"/>
      <c r="L170" s="37"/>
      <c r="M170" s="37"/>
      <c r="N170" s="37"/>
      <c r="O170" s="37"/>
      <c r="P170" s="37"/>
      <c r="Q170" s="37"/>
      <c r="R170" s="37"/>
      <c r="S170" s="35"/>
      <c r="T170" s="40"/>
      <c r="U170" s="190"/>
      <c r="V170" s="40"/>
      <c r="W170" s="190"/>
      <c r="X170" s="142" t="str">
        <f t="shared" si="52"/>
        <v/>
      </c>
      <c r="AR170" s="114"/>
      <c r="AS170" s="114"/>
      <c r="AU170" s="114"/>
      <c r="BA170" s="114"/>
      <c r="BQ170" s="49" t="str">
        <f t="shared" si="53"/>
        <v/>
      </c>
      <c r="BY170" s="126">
        <f t="shared" si="54"/>
        <v>0</v>
      </c>
    </row>
    <row r="171" spans="1:77" s="6" customFormat="1" ht="12.75" customHeight="1" x14ac:dyDescent="0.15">
      <c r="A171" s="55" t="s">
        <v>100</v>
      </c>
      <c r="B171" s="29">
        <f t="shared" si="51"/>
        <v>0</v>
      </c>
      <c r="C171" s="34"/>
      <c r="D171" s="37"/>
      <c r="E171" s="37"/>
      <c r="F171" s="37"/>
      <c r="G171" s="37"/>
      <c r="H171" s="37"/>
      <c r="I171" s="37"/>
      <c r="J171" s="37"/>
      <c r="K171" s="37"/>
      <c r="L171" s="37"/>
      <c r="M171" s="37"/>
      <c r="N171" s="37"/>
      <c r="O171" s="37"/>
      <c r="P171" s="37"/>
      <c r="Q171" s="37"/>
      <c r="R171" s="37"/>
      <c r="S171" s="35"/>
      <c r="T171" s="40"/>
      <c r="U171" s="190"/>
      <c r="V171" s="40"/>
      <c r="W171" s="190"/>
      <c r="X171" s="142" t="str">
        <f t="shared" si="52"/>
        <v/>
      </c>
      <c r="AR171" s="114"/>
      <c r="AS171" s="114"/>
      <c r="AU171" s="114"/>
      <c r="BA171" s="114"/>
      <c r="BQ171" s="49" t="str">
        <f t="shared" si="53"/>
        <v/>
      </c>
      <c r="BY171" s="126">
        <f t="shared" si="54"/>
        <v>0</v>
      </c>
    </row>
    <row r="172" spans="1:77" s="6" customFormat="1" ht="12.75" customHeight="1" x14ac:dyDescent="0.15">
      <c r="A172" s="55" t="s">
        <v>101</v>
      </c>
      <c r="B172" s="29">
        <f t="shared" si="51"/>
        <v>0</v>
      </c>
      <c r="C172" s="34"/>
      <c r="D172" s="37"/>
      <c r="E172" s="37"/>
      <c r="F172" s="37"/>
      <c r="G172" s="37"/>
      <c r="H172" s="37"/>
      <c r="I172" s="37"/>
      <c r="J172" s="37"/>
      <c r="K172" s="37"/>
      <c r="L172" s="37"/>
      <c r="M172" s="37"/>
      <c r="N172" s="37"/>
      <c r="O172" s="37"/>
      <c r="P172" s="37"/>
      <c r="Q172" s="37"/>
      <c r="R172" s="37"/>
      <c r="S172" s="35"/>
      <c r="T172" s="40"/>
      <c r="U172" s="190"/>
      <c r="V172" s="40"/>
      <c r="W172" s="190"/>
      <c r="X172" s="142" t="str">
        <f t="shared" si="52"/>
        <v/>
      </c>
      <c r="AR172" s="114"/>
      <c r="AS172" s="114"/>
      <c r="AU172" s="114"/>
      <c r="BA172" s="114"/>
      <c r="BQ172" s="49" t="str">
        <f t="shared" si="53"/>
        <v/>
      </c>
      <c r="BY172" s="126">
        <f t="shared" si="54"/>
        <v>0</v>
      </c>
    </row>
    <row r="173" spans="1:77" s="6" customFormat="1" ht="12.75" customHeight="1" x14ac:dyDescent="0.15">
      <c r="A173" s="80" t="s">
        <v>102</v>
      </c>
      <c r="B173" s="127">
        <f t="shared" si="51"/>
        <v>0</v>
      </c>
      <c r="C173" s="34"/>
      <c r="D173" s="37"/>
      <c r="E173" s="37"/>
      <c r="F173" s="37"/>
      <c r="G173" s="37"/>
      <c r="H173" s="37"/>
      <c r="I173" s="37"/>
      <c r="J173" s="37"/>
      <c r="K173" s="37"/>
      <c r="L173" s="37"/>
      <c r="M173" s="37"/>
      <c r="N173" s="37"/>
      <c r="O173" s="37"/>
      <c r="P173" s="37"/>
      <c r="Q173" s="37"/>
      <c r="R173" s="37"/>
      <c r="S173" s="35"/>
      <c r="T173" s="40"/>
      <c r="U173" s="190"/>
      <c r="V173" s="40"/>
      <c r="W173" s="190"/>
      <c r="X173" s="142" t="str">
        <f t="shared" si="52"/>
        <v/>
      </c>
      <c r="AR173" s="114"/>
      <c r="AS173" s="114"/>
      <c r="AU173" s="114"/>
      <c r="BA173" s="114"/>
      <c r="BQ173" s="49" t="str">
        <f t="shared" si="53"/>
        <v/>
      </c>
      <c r="BY173" s="126">
        <f t="shared" si="54"/>
        <v>0</v>
      </c>
    </row>
    <row r="174" spans="1:77" s="6" customFormat="1" ht="12.75" customHeight="1" x14ac:dyDescent="0.15">
      <c r="A174" s="55" t="s">
        <v>174</v>
      </c>
      <c r="B174" s="29">
        <f t="shared" si="51"/>
        <v>0</v>
      </c>
      <c r="C174" s="86"/>
      <c r="D174" s="131"/>
      <c r="E174" s="192"/>
      <c r="F174" s="131"/>
      <c r="G174" s="192"/>
      <c r="H174" s="131"/>
      <c r="I174" s="192"/>
      <c r="J174" s="131"/>
      <c r="K174" s="192"/>
      <c r="L174" s="131"/>
      <c r="M174" s="192"/>
      <c r="N174" s="131"/>
      <c r="O174" s="192"/>
      <c r="P174" s="131"/>
      <c r="Q174" s="192"/>
      <c r="R174" s="131"/>
      <c r="S174" s="87"/>
      <c r="T174" s="193"/>
      <c r="U174" s="194"/>
      <c r="V174" s="195"/>
      <c r="W174" s="194"/>
      <c r="X174" s="142" t="str">
        <f t="shared" si="52"/>
        <v/>
      </c>
      <c r="AR174" s="114"/>
      <c r="AS174" s="114"/>
      <c r="AU174" s="114"/>
      <c r="BA174" s="114"/>
      <c r="BQ174" s="49" t="str">
        <f t="shared" si="53"/>
        <v/>
      </c>
      <c r="BY174" s="126">
        <f t="shared" si="54"/>
        <v>0</v>
      </c>
    </row>
    <row r="175" spans="1:77" s="6" customFormat="1" ht="18" customHeight="1" x14ac:dyDescent="0.15">
      <c r="A175" s="226" t="s">
        <v>51</v>
      </c>
      <c r="B175" s="99">
        <f>SUM(B133:B174)</f>
        <v>2</v>
      </c>
      <c r="C175" s="100">
        <f t="shared" ref="C175:W175" si="55">SUM(C133:C174)</f>
        <v>0</v>
      </c>
      <c r="D175" s="102">
        <f t="shared" si="55"/>
        <v>0</v>
      </c>
      <c r="E175" s="102">
        <f t="shared" si="55"/>
        <v>0</v>
      </c>
      <c r="F175" s="102">
        <f t="shared" si="55"/>
        <v>0</v>
      </c>
      <c r="G175" s="102">
        <f t="shared" si="55"/>
        <v>0</v>
      </c>
      <c r="H175" s="102">
        <f t="shared" si="55"/>
        <v>0</v>
      </c>
      <c r="I175" s="102">
        <f t="shared" si="55"/>
        <v>0</v>
      </c>
      <c r="J175" s="102">
        <f t="shared" si="55"/>
        <v>0</v>
      </c>
      <c r="K175" s="102">
        <f t="shared" si="55"/>
        <v>0</v>
      </c>
      <c r="L175" s="102">
        <f t="shared" si="55"/>
        <v>0</v>
      </c>
      <c r="M175" s="102">
        <f t="shared" si="55"/>
        <v>0</v>
      </c>
      <c r="N175" s="102">
        <f t="shared" si="55"/>
        <v>1</v>
      </c>
      <c r="O175" s="102">
        <f t="shared" si="55"/>
        <v>1</v>
      </c>
      <c r="P175" s="102">
        <f t="shared" si="55"/>
        <v>0</v>
      </c>
      <c r="Q175" s="102">
        <f t="shared" si="55"/>
        <v>0</v>
      </c>
      <c r="R175" s="102">
        <f t="shared" si="55"/>
        <v>0</v>
      </c>
      <c r="S175" s="106">
        <f t="shared" si="55"/>
        <v>0</v>
      </c>
      <c r="T175" s="99">
        <f t="shared" si="55"/>
        <v>1</v>
      </c>
      <c r="U175" s="196">
        <f t="shared" si="55"/>
        <v>1</v>
      </c>
      <c r="V175" s="197">
        <f t="shared" si="55"/>
        <v>0</v>
      </c>
      <c r="W175" s="196">
        <f t="shared" si="55"/>
        <v>2</v>
      </c>
      <c r="X175" s="142" t="str">
        <f t="shared" si="52"/>
        <v/>
      </c>
      <c r="AR175" s="114"/>
      <c r="AS175" s="114"/>
      <c r="AU175" s="114"/>
      <c r="BA175" s="114"/>
      <c r="BQ175" s="49" t="str">
        <f t="shared" si="53"/>
        <v/>
      </c>
      <c r="BY175" s="126">
        <f t="shared" si="54"/>
        <v>0</v>
      </c>
    </row>
    <row r="176" spans="1:77" s="6" customFormat="1" x14ac:dyDescent="0.15">
      <c r="A176" s="198" t="s">
        <v>175</v>
      </c>
      <c r="B176" s="199"/>
      <c r="C176" s="200"/>
      <c r="D176" s="199"/>
      <c r="E176" s="199"/>
      <c r="F176" s="199"/>
      <c r="G176" s="199"/>
      <c r="H176" s="199"/>
      <c r="AD176" s="114"/>
      <c r="AE176" s="114"/>
      <c r="AH176" s="114"/>
      <c r="AK176" s="114"/>
      <c r="AP176" s="114"/>
    </row>
    <row r="177" spans="1:55" s="71" customFormat="1" ht="36.75" customHeight="1" x14ac:dyDescent="0.2">
      <c r="A177" s="201"/>
      <c r="B177" s="201"/>
    </row>
    <row r="178" spans="1:55" s="71" customFormat="1" ht="21" customHeight="1" x14ac:dyDescent="0.15">
      <c r="A178" s="233"/>
      <c r="B178" s="234"/>
      <c r="C178" s="234"/>
      <c r="D178" s="234"/>
    </row>
    <row r="179" spans="1:55" s="71" customFormat="1" ht="21" customHeight="1" x14ac:dyDescent="0.15">
      <c r="A179" s="233"/>
      <c r="B179" s="234"/>
      <c r="C179" s="234"/>
      <c r="D179" s="234"/>
    </row>
    <row r="180" spans="1:55" s="71" customFormat="1" ht="29.25" customHeight="1" x14ac:dyDescent="0.15">
      <c r="A180" s="202"/>
      <c r="B180" s="199"/>
      <c r="C180" s="203"/>
      <c r="D180" s="203"/>
    </row>
    <row r="181" spans="1:55" s="71" customFormat="1" ht="29.25" customHeight="1" x14ac:dyDescent="0.15">
      <c r="A181" s="202"/>
      <c r="B181" s="199"/>
      <c r="C181" s="203"/>
      <c r="D181" s="203"/>
    </row>
    <row r="182" spans="1:55" s="6" customFormat="1" ht="13.5" customHeight="1" x14ac:dyDescent="0.15">
      <c r="AD182" s="114"/>
      <c r="AE182" s="114"/>
      <c r="AH182" s="114"/>
      <c r="AK182" s="114"/>
      <c r="AP182" s="114"/>
    </row>
    <row r="183" spans="1:55" s="6" customFormat="1" ht="13.5" customHeight="1" x14ac:dyDescent="0.15">
      <c r="B183" s="114"/>
      <c r="AD183" s="114"/>
      <c r="AE183" s="114"/>
      <c r="AH183" s="114"/>
      <c r="AK183" s="114"/>
      <c r="AP183" s="114"/>
    </row>
    <row r="184" spans="1:55" s="6" customFormat="1" ht="13.5" customHeight="1" x14ac:dyDescent="0.15">
      <c r="AD184" s="114"/>
      <c r="AE184" s="114"/>
      <c r="AH184" s="114"/>
      <c r="AK184" s="114"/>
      <c r="AP184" s="114"/>
      <c r="BC184" s="6">
        <f>SUM(BB1:BE183)</f>
        <v>0</v>
      </c>
    </row>
    <row r="185" spans="1:55" s="6" customFormat="1" ht="13.5" customHeight="1" x14ac:dyDescent="0.15">
      <c r="AD185" s="114"/>
      <c r="AE185" s="114"/>
      <c r="AH185" s="114"/>
      <c r="AK185" s="114"/>
      <c r="AP185" s="114"/>
    </row>
    <row r="186" spans="1:55" s="6" customFormat="1" x14ac:dyDescent="0.15">
      <c r="AD186" s="114"/>
      <c r="AE186" s="114"/>
      <c r="AH186" s="114"/>
      <c r="AK186" s="114"/>
      <c r="AP186" s="114"/>
    </row>
    <row r="187" spans="1:55" s="6" customFormat="1" x14ac:dyDescent="0.15">
      <c r="AD187" s="114"/>
      <c r="AE187" s="114"/>
      <c r="AH187" s="114"/>
      <c r="AK187" s="114"/>
      <c r="AP187" s="114"/>
    </row>
    <row r="188" spans="1:55" s="6" customFormat="1" x14ac:dyDescent="0.15">
      <c r="AD188" s="114"/>
      <c r="AE188" s="114"/>
      <c r="AH188" s="114"/>
      <c r="AK188" s="114"/>
      <c r="AP188" s="114"/>
    </row>
    <row r="189" spans="1:55" x14ac:dyDescent="0.15">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114"/>
      <c r="AF189" s="6"/>
      <c r="AG189" s="6"/>
      <c r="AI189" s="169"/>
      <c r="AJ189" s="6"/>
      <c r="AL189" s="6"/>
      <c r="AM189" s="6"/>
      <c r="AO189" s="6"/>
      <c r="AQ189" s="169"/>
    </row>
    <row r="190" spans="1:55" x14ac:dyDescent="0.15">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114"/>
      <c r="AF190" s="6"/>
      <c r="AG190" s="6"/>
      <c r="AI190" s="169"/>
      <c r="AJ190" s="6"/>
      <c r="AL190" s="6"/>
      <c r="AM190" s="6"/>
      <c r="AO190" s="6"/>
      <c r="AQ190" s="169"/>
    </row>
    <row r="191" spans="1:55" x14ac:dyDescent="0.15">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114"/>
      <c r="AF191" s="6"/>
      <c r="AG191" s="6"/>
      <c r="AI191" s="169"/>
      <c r="AJ191" s="6"/>
      <c r="AL191" s="6"/>
      <c r="AM191" s="6"/>
      <c r="AO191" s="6"/>
      <c r="AQ191" s="169"/>
    </row>
    <row r="192" spans="1:55" x14ac:dyDescent="0.15">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114"/>
      <c r="AF192" s="6"/>
      <c r="AG192" s="6"/>
      <c r="AI192" s="169"/>
      <c r="AJ192" s="6"/>
      <c r="AL192" s="6"/>
      <c r="AM192" s="6"/>
      <c r="AO192" s="6"/>
      <c r="AQ192" s="169"/>
    </row>
    <row r="193" spans="1:76" s="169" customFormat="1" x14ac:dyDescent="0.15">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114"/>
      <c r="AE193" s="114"/>
      <c r="AF193" s="6"/>
      <c r="AG193" s="6"/>
      <c r="AH193" s="114"/>
      <c r="AJ193" s="6"/>
      <c r="AK193" s="114"/>
      <c r="AL193" s="6"/>
      <c r="AM193" s="6"/>
      <c r="AN193" s="6"/>
      <c r="AO193" s="6"/>
      <c r="AP193" s="114"/>
    </row>
    <row r="194" spans="1:76" s="169" customFormat="1" x14ac:dyDescent="0.15">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114"/>
      <c r="AE194" s="114"/>
      <c r="AF194" s="6"/>
      <c r="AG194" s="6"/>
      <c r="AH194" s="114"/>
      <c r="AJ194" s="6"/>
      <c r="AK194" s="114"/>
      <c r="AL194" s="6"/>
      <c r="AM194" s="6"/>
      <c r="AN194" s="6"/>
      <c r="AO194" s="6"/>
      <c r="AP194" s="114"/>
    </row>
    <row r="195" spans="1:76" s="169" customFormat="1" x14ac:dyDescent="0.1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114"/>
      <c r="AE195" s="114"/>
      <c r="AF195" s="6"/>
      <c r="AG195" s="6"/>
      <c r="AH195" s="114"/>
      <c r="AJ195" s="6"/>
      <c r="AK195" s="114"/>
      <c r="AL195" s="6"/>
      <c r="AM195" s="6"/>
      <c r="AN195" s="6"/>
      <c r="AO195" s="6"/>
      <c r="AP195" s="114"/>
    </row>
    <row r="196" spans="1:76" s="169" customFormat="1" x14ac:dyDescent="0.1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114"/>
      <c r="AE196" s="114"/>
      <c r="AF196" s="6"/>
      <c r="AG196" s="6"/>
      <c r="AH196" s="114"/>
      <c r="AJ196" s="6"/>
      <c r="AK196" s="114"/>
      <c r="AL196" s="6"/>
      <c r="AM196" s="6"/>
      <c r="AN196" s="6"/>
      <c r="AO196" s="6"/>
      <c r="AP196" s="114"/>
    </row>
    <row r="197" spans="1:76" s="169" customFormat="1" x14ac:dyDescent="0.1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114"/>
      <c r="AE197" s="114"/>
      <c r="AF197" s="6"/>
      <c r="AG197" s="6"/>
      <c r="AH197" s="114"/>
      <c r="AJ197" s="6"/>
      <c r="AK197" s="114"/>
      <c r="AL197" s="6"/>
      <c r="AM197" s="6"/>
      <c r="AN197" s="6"/>
      <c r="AO197" s="6"/>
      <c r="AP197" s="114"/>
    </row>
    <row r="198" spans="1:76" s="169" customFormat="1" x14ac:dyDescent="0.1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114"/>
      <c r="AE198" s="114"/>
      <c r="AF198" s="6"/>
      <c r="AG198" s="6"/>
      <c r="AH198" s="114"/>
      <c r="AJ198" s="6"/>
      <c r="AK198" s="114"/>
      <c r="AL198" s="6"/>
      <c r="AM198" s="6"/>
      <c r="AN198" s="6"/>
      <c r="AO198" s="6"/>
      <c r="AP198" s="114"/>
    </row>
    <row r="199" spans="1:76" s="169" customFormat="1" ht="15.75" hidden="1" customHeight="1" x14ac:dyDescent="0.1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114"/>
      <c r="AE199" s="114"/>
      <c r="AF199" s="6"/>
      <c r="AG199" s="6"/>
      <c r="AH199" s="114"/>
      <c r="AJ199" s="6"/>
      <c r="AK199" s="114"/>
      <c r="AL199" s="6"/>
      <c r="AM199" s="6"/>
      <c r="AN199" s="6"/>
      <c r="AO199" s="6"/>
      <c r="AP199" s="114"/>
    </row>
    <row r="200" spans="1:76" s="169" customFormat="1" ht="15.75" hidden="1" customHeight="1" x14ac:dyDescent="0.15">
      <c r="A200" s="205">
        <f>SUM(A8:AX175)</f>
        <v>108838</v>
      </c>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114"/>
      <c r="AE200" s="114"/>
      <c r="AF200" s="6"/>
      <c r="AG200" s="6"/>
      <c r="AH200" s="114"/>
      <c r="AJ200" s="6"/>
      <c r="AK200" s="114"/>
      <c r="AL200" s="6"/>
      <c r="AM200" s="6"/>
      <c r="AN200" s="6"/>
      <c r="AO200" s="6"/>
      <c r="AP200" s="114"/>
      <c r="BX200" s="205">
        <f>SUM(BX8:CI175)</f>
        <v>0</v>
      </c>
    </row>
    <row r="201" spans="1:76" s="169" customFormat="1" ht="15.75" hidden="1" customHeight="1" x14ac:dyDescent="0.1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114"/>
      <c r="AE201" s="114"/>
      <c r="AF201" s="6"/>
      <c r="AG201" s="6"/>
      <c r="AH201" s="114"/>
      <c r="AJ201" s="6"/>
      <c r="AK201" s="114"/>
      <c r="AL201" s="6"/>
      <c r="AM201" s="6"/>
      <c r="AN201" s="6"/>
      <c r="AO201" s="6"/>
      <c r="AP201" s="114"/>
    </row>
    <row r="202" spans="1:76" s="169" customFormat="1" x14ac:dyDescent="0.1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114"/>
      <c r="AE202" s="114"/>
      <c r="AF202" s="6"/>
      <c r="AG202" s="6"/>
      <c r="AH202" s="114"/>
      <c r="AJ202" s="6"/>
      <c r="AK202" s="114"/>
      <c r="AL202" s="6"/>
      <c r="AM202" s="6"/>
      <c r="AN202" s="6"/>
      <c r="AO202" s="6"/>
      <c r="AP202" s="114"/>
    </row>
    <row r="203" spans="1:76" s="169" customFormat="1" x14ac:dyDescent="0.1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114"/>
      <c r="AE203" s="114"/>
      <c r="AF203" s="6"/>
      <c r="AG203" s="6"/>
      <c r="AH203" s="114"/>
      <c r="AJ203" s="6"/>
      <c r="AK203" s="114"/>
      <c r="AL203" s="6"/>
      <c r="AM203" s="6"/>
      <c r="AN203" s="6"/>
      <c r="AO203" s="6"/>
      <c r="AP203" s="114"/>
    </row>
    <row r="204" spans="1:76" s="169" customFormat="1" x14ac:dyDescent="0.1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114"/>
      <c r="AE204" s="114"/>
      <c r="AF204" s="6"/>
      <c r="AG204" s="6"/>
      <c r="AH204" s="114"/>
      <c r="AJ204" s="6"/>
      <c r="AK204" s="114"/>
      <c r="AL204" s="6"/>
      <c r="AM204" s="6"/>
      <c r="AN204" s="6"/>
      <c r="AO204" s="6"/>
      <c r="AP204" s="114"/>
    </row>
    <row r="205" spans="1:76" s="169" customFormat="1" x14ac:dyDescent="0.1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114"/>
      <c r="AE205" s="114"/>
      <c r="AF205" s="6"/>
      <c r="AG205" s="6"/>
      <c r="AH205" s="114"/>
      <c r="AJ205" s="6"/>
      <c r="AK205" s="114"/>
      <c r="AL205" s="6"/>
      <c r="AM205" s="6"/>
      <c r="AN205" s="6"/>
      <c r="AO205" s="6"/>
      <c r="AP205" s="114"/>
    </row>
    <row r="206" spans="1:76" s="169" customFormat="1" x14ac:dyDescent="0.15">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114"/>
      <c r="AE206" s="114"/>
      <c r="AF206" s="6"/>
      <c r="AG206" s="6"/>
      <c r="AH206" s="114"/>
      <c r="AJ206" s="6"/>
      <c r="AK206" s="114"/>
      <c r="AL206" s="6"/>
      <c r="AM206" s="6"/>
      <c r="AN206" s="6"/>
      <c r="AO206" s="6"/>
      <c r="AP206" s="114"/>
    </row>
    <row r="207" spans="1:76" s="169" customFormat="1" x14ac:dyDescent="0.1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114"/>
      <c r="AE207" s="114"/>
      <c r="AF207" s="6"/>
      <c r="AG207" s="6"/>
      <c r="AH207" s="114"/>
      <c r="AJ207" s="6"/>
      <c r="AK207" s="114"/>
      <c r="AL207" s="6"/>
      <c r="AM207" s="6"/>
      <c r="AN207" s="6"/>
      <c r="AO207" s="6"/>
      <c r="AP207" s="114"/>
    </row>
    <row r="208" spans="1:76" s="169" customFormat="1" x14ac:dyDescent="0.1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114"/>
      <c r="AE208" s="114"/>
      <c r="AF208" s="6"/>
      <c r="AG208" s="6"/>
      <c r="AH208" s="114"/>
      <c r="AJ208" s="6"/>
      <c r="AK208" s="114"/>
      <c r="AL208" s="6"/>
      <c r="AM208" s="6"/>
      <c r="AN208" s="6"/>
      <c r="AO208" s="6"/>
      <c r="AP208" s="114"/>
    </row>
    <row r="209" spans="1:43" x14ac:dyDescent="0.1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114"/>
      <c r="AF209" s="6"/>
      <c r="AG209" s="6"/>
      <c r="AI209" s="169"/>
      <c r="AJ209" s="6"/>
      <c r="AL209" s="6"/>
      <c r="AM209" s="6"/>
      <c r="AO209" s="6"/>
      <c r="AQ209" s="169"/>
    </row>
    <row r="210" spans="1:43" x14ac:dyDescent="0.1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114"/>
      <c r="AF210" s="6"/>
      <c r="AG210" s="6"/>
      <c r="AI210" s="169"/>
      <c r="AJ210" s="6"/>
      <c r="AL210" s="6"/>
      <c r="AM210" s="6"/>
      <c r="AO210" s="6"/>
      <c r="AQ210" s="169"/>
    </row>
    <row r="211" spans="1:43" x14ac:dyDescent="0.1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114"/>
      <c r="AF211" s="6"/>
      <c r="AG211" s="6"/>
      <c r="AI211" s="169"/>
      <c r="AJ211" s="6"/>
      <c r="AL211" s="6"/>
      <c r="AM211" s="6"/>
      <c r="AO211" s="6"/>
      <c r="AQ211" s="169"/>
    </row>
    <row r="212" spans="1:43" x14ac:dyDescent="0.1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114"/>
      <c r="AF212" s="6"/>
      <c r="AG212" s="6"/>
      <c r="AI212" s="169"/>
      <c r="AJ212" s="6"/>
      <c r="AL212" s="6"/>
      <c r="AM212" s="6"/>
      <c r="AO212" s="6"/>
      <c r="AQ212" s="169"/>
    </row>
    <row r="213" spans="1:43" ht="18.75" customHeight="1" x14ac:dyDescent="0.1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114"/>
      <c r="AF213" s="6"/>
      <c r="AG213" s="6"/>
      <c r="AI213" s="169"/>
      <c r="AJ213" s="6"/>
      <c r="AL213" s="6"/>
      <c r="AM213" s="6"/>
      <c r="AO213" s="6"/>
      <c r="AQ213" s="169"/>
    </row>
    <row r="214" spans="1:43" ht="18.75" customHeight="1" x14ac:dyDescent="0.1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114"/>
      <c r="AF214" s="6"/>
      <c r="AG214" s="6"/>
      <c r="AI214" s="169"/>
      <c r="AJ214" s="6"/>
      <c r="AL214" s="6"/>
      <c r="AM214" s="6"/>
      <c r="AO214" s="6"/>
      <c r="AQ214" s="169"/>
    </row>
    <row r="215" spans="1:43" x14ac:dyDescent="0.1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114"/>
      <c r="AF215" s="6"/>
      <c r="AG215" s="6"/>
      <c r="AI215" s="169"/>
      <c r="AJ215" s="6"/>
      <c r="AL215" s="6"/>
      <c r="AM215" s="6"/>
      <c r="AO215" s="6"/>
      <c r="AQ215" s="169"/>
    </row>
    <row r="216" spans="1:43" x14ac:dyDescent="0.1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114"/>
      <c r="AF216" s="6"/>
      <c r="AG216" s="6"/>
      <c r="AI216" s="169"/>
      <c r="AJ216" s="6"/>
      <c r="AL216" s="6"/>
      <c r="AM216" s="6"/>
      <c r="AO216" s="6"/>
      <c r="AQ216" s="169"/>
    </row>
    <row r="217" spans="1:43" x14ac:dyDescent="0.1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114"/>
      <c r="AF217" s="6"/>
      <c r="AG217" s="6"/>
      <c r="AI217" s="169"/>
      <c r="AJ217" s="6"/>
      <c r="AL217" s="6"/>
      <c r="AM217" s="6"/>
      <c r="AO217" s="6"/>
      <c r="AQ217" s="169"/>
    </row>
    <row r="218" spans="1:43" x14ac:dyDescent="0.1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114"/>
      <c r="AF218" s="6"/>
      <c r="AG218" s="6"/>
      <c r="AI218" s="169"/>
      <c r="AJ218" s="6"/>
      <c r="AL218" s="6"/>
      <c r="AM218" s="6"/>
      <c r="AO218" s="6"/>
      <c r="AQ218" s="169"/>
    </row>
    <row r="219" spans="1:43" x14ac:dyDescent="0.1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114"/>
      <c r="AF219" s="6"/>
      <c r="AG219" s="6"/>
      <c r="AI219" s="169"/>
      <c r="AJ219" s="6"/>
      <c r="AL219" s="6"/>
      <c r="AM219" s="6"/>
      <c r="AO219" s="6"/>
      <c r="AQ219" s="169"/>
    </row>
    <row r="220" spans="1:43" x14ac:dyDescent="0.1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114"/>
      <c r="AF220" s="6"/>
      <c r="AG220" s="6"/>
      <c r="AI220" s="169"/>
      <c r="AJ220" s="6"/>
      <c r="AL220" s="6"/>
      <c r="AM220" s="6"/>
      <c r="AO220" s="6"/>
      <c r="AQ220" s="169"/>
    </row>
    <row r="221" spans="1:43" x14ac:dyDescent="0.1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114"/>
      <c r="AF221" s="6"/>
      <c r="AG221" s="6"/>
      <c r="AI221" s="169"/>
      <c r="AJ221" s="6"/>
      <c r="AL221" s="6"/>
      <c r="AM221" s="6"/>
      <c r="AO221" s="6"/>
      <c r="AQ221" s="169"/>
    </row>
    <row r="222" spans="1:43" x14ac:dyDescent="0.1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114"/>
      <c r="AF222" s="6"/>
      <c r="AG222" s="6"/>
      <c r="AI222" s="169"/>
      <c r="AJ222" s="6"/>
      <c r="AL222" s="6"/>
      <c r="AM222" s="6"/>
      <c r="AO222" s="6"/>
      <c r="AQ222" s="169"/>
    </row>
    <row r="223" spans="1:43" x14ac:dyDescent="0.1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114"/>
      <c r="AF223" s="6"/>
      <c r="AG223" s="6"/>
      <c r="AI223" s="169"/>
      <c r="AJ223" s="6"/>
      <c r="AL223" s="6"/>
      <c r="AM223" s="6"/>
      <c r="AO223" s="6"/>
      <c r="AQ223" s="169"/>
    </row>
    <row r="224" spans="1:43" x14ac:dyDescent="0.1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114"/>
      <c r="AF224" s="6"/>
      <c r="AG224" s="6"/>
      <c r="AI224" s="169"/>
      <c r="AJ224" s="6"/>
      <c r="AL224" s="6"/>
      <c r="AM224" s="6"/>
      <c r="AO224" s="6"/>
      <c r="AQ224" s="169"/>
    </row>
    <row r="225" spans="1:43" x14ac:dyDescent="0.1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114"/>
      <c r="AF225" s="6"/>
      <c r="AG225" s="6"/>
      <c r="AI225" s="169"/>
      <c r="AJ225" s="6"/>
      <c r="AL225" s="6"/>
      <c r="AM225" s="6"/>
      <c r="AO225" s="6"/>
      <c r="AQ225" s="169"/>
    </row>
    <row r="226" spans="1:43" x14ac:dyDescent="0.1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114"/>
      <c r="AF226" s="6"/>
      <c r="AG226" s="6"/>
      <c r="AI226" s="169"/>
      <c r="AJ226" s="6"/>
      <c r="AL226" s="6"/>
      <c r="AM226" s="6"/>
      <c r="AO226" s="6"/>
      <c r="AQ226" s="169"/>
    </row>
    <row r="227" spans="1:43" x14ac:dyDescent="0.1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114"/>
      <c r="AF227" s="6"/>
      <c r="AG227" s="6"/>
      <c r="AI227" s="169"/>
      <c r="AJ227" s="6"/>
      <c r="AL227" s="6"/>
      <c r="AM227" s="6"/>
      <c r="AO227" s="6"/>
      <c r="AQ227" s="169"/>
    </row>
    <row r="228" spans="1:43" x14ac:dyDescent="0.1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114"/>
      <c r="AF228" s="6"/>
      <c r="AG228" s="6"/>
      <c r="AI228" s="169"/>
      <c r="AJ228" s="6"/>
      <c r="AL228" s="6"/>
      <c r="AM228" s="6"/>
      <c r="AO228" s="6"/>
      <c r="AQ228" s="169"/>
    </row>
    <row r="229" spans="1:43" x14ac:dyDescent="0.1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114"/>
      <c r="AF229" s="6"/>
      <c r="AG229" s="6"/>
      <c r="AI229" s="169"/>
      <c r="AJ229" s="6"/>
      <c r="AL229" s="6"/>
      <c r="AM229" s="6"/>
      <c r="AO229" s="6"/>
      <c r="AQ229" s="169"/>
    </row>
    <row r="230" spans="1:43" x14ac:dyDescent="0.1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114"/>
      <c r="AF230" s="6"/>
      <c r="AG230" s="6"/>
      <c r="AI230" s="169"/>
      <c r="AJ230" s="6"/>
      <c r="AL230" s="6"/>
      <c r="AM230" s="6"/>
      <c r="AO230" s="6"/>
      <c r="AQ230" s="169"/>
    </row>
    <row r="231" spans="1:43" x14ac:dyDescent="0.1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114"/>
      <c r="AF231" s="6"/>
      <c r="AG231" s="6"/>
      <c r="AI231" s="169"/>
      <c r="AJ231" s="6"/>
      <c r="AL231" s="6"/>
      <c r="AM231" s="6"/>
      <c r="AO231" s="6"/>
      <c r="AQ231" s="169"/>
    </row>
    <row r="232" spans="1:43" x14ac:dyDescent="0.1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114"/>
      <c r="AF232" s="6"/>
      <c r="AG232" s="6"/>
      <c r="AI232" s="169"/>
      <c r="AJ232" s="6"/>
      <c r="AL232" s="6"/>
      <c r="AM232" s="6"/>
      <c r="AO232" s="6"/>
      <c r="AQ232" s="169"/>
    </row>
    <row r="233" spans="1:43" x14ac:dyDescent="0.1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114"/>
      <c r="AF233" s="6"/>
      <c r="AG233" s="6"/>
      <c r="AI233" s="169"/>
      <c r="AJ233" s="6"/>
      <c r="AL233" s="6"/>
      <c r="AM233" s="6"/>
      <c r="AO233" s="6"/>
      <c r="AQ233" s="169"/>
    </row>
    <row r="234" spans="1:43" x14ac:dyDescent="0.1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114"/>
      <c r="AF234" s="6"/>
      <c r="AG234" s="6"/>
      <c r="AI234" s="169"/>
      <c r="AJ234" s="6"/>
      <c r="AL234" s="6"/>
      <c r="AM234" s="6"/>
      <c r="AO234" s="6"/>
      <c r="AQ234" s="169"/>
    </row>
    <row r="235" spans="1:43" x14ac:dyDescent="0.1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114"/>
      <c r="AF235" s="6"/>
      <c r="AG235" s="6"/>
      <c r="AI235" s="169"/>
      <c r="AJ235" s="6"/>
      <c r="AL235" s="6"/>
      <c r="AM235" s="6"/>
      <c r="AO235" s="6"/>
      <c r="AQ235" s="169"/>
    </row>
    <row r="236" spans="1:43" x14ac:dyDescent="0.1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114"/>
      <c r="AF236" s="6"/>
      <c r="AG236" s="6"/>
      <c r="AI236" s="169"/>
      <c r="AJ236" s="6"/>
      <c r="AL236" s="6"/>
      <c r="AM236" s="6"/>
      <c r="AO236" s="6"/>
      <c r="AQ236" s="169"/>
    </row>
    <row r="237" spans="1:43" x14ac:dyDescent="0.1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114"/>
      <c r="AF237" s="6"/>
      <c r="AG237" s="6"/>
      <c r="AI237" s="169"/>
      <c r="AJ237" s="6"/>
      <c r="AL237" s="6"/>
      <c r="AM237" s="6"/>
      <c r="AO237" s="6"/>
      <c r="AQ237" s="169"/>
    </row>
    <row r="238" spans="1:43" x14ac:dyDescent="0.1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114"/>
      <c r="AF238" s="6"/>
      <c r="AG238" s="6"/>
      <c r="AI238" s="169"/>
      <c r="AJ238" s="6"/>
      <c r="AL238" s="6"/>
      <c r="AM238" s="6"/>
      <c r="AO238" s="6"/>
      <c r="AQ238" s="169"/>
    </row>
    <row r="239" spans="1:43" x14ac:dyDescent="0.1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114"/>
      <c r="AF239" s="6"/>
      <c r="AG239" s="6"/>
      <c r="AI239" s="169"/>
      <c r="AJ239" s="6"/>
      <c r="AL239" s="6"/>
      <c r="AM239" s="6"/>
      <c r="AO239" s="6"/>
      <c r="AQ239" s="169"/>
    </row>
  </sheetData>
  <mergeCells count="100">
    <mergeCell ref="A178:A179"/>
    <mergeCell ref="B178:B179"/>
    <mergeCell ref="C178:C179"/>
    <mergeCell ref="D178:D179"/>
    <mergeCell ref="AJ114:AJ116"/>
    <mergeCell ref="AK114:AK116"/>
    <mergeCell ref="X115:AA115"/>
    <mergeCell ref="AB115:AE115"/>
    <mergeCell ref="A129:A132"/>
    <mergeCell ref="B129:B132"/>
    <mergeCell ref="C129:S131"/>
    <mergeCell ref="T129:U131"/>
    <mergeCell ref="V129:W131"/>
    <mergeCell ref="AJ113:AK113"/>
    <mergeCell ref="B114:B116"/>
    <mergeCell ref="C114:S115"/>
    <mergeCell ref="T114:U115"/>
    <mergeCell ref="V114:W115"/>
    <mergeCell ref="X114:AE114"/>
    <mergeCell ref="AF114:AF116"/>
    <mergeCell ref="AG114:AG116"/>
    <mergeCell ref="AH114:AH116"/>
    <mergeCell ref="AI114:AI116"/>
    <mergeCell ref="A110:B110"/>
    <mergeCell ref="A111:B111"/>
    <mergeCell ref="A113:A116"/>
    <mergeCell ref="B113:AE113"/>
    <mergeCell ref="AF113:AG113"/>
    <mergeCell ref="AH113:AI113"/>
    <mergeCell ref="A104:B104"/>
    <mergeCell ref="A105:B105"/>
    <mergeCell ref="A106:B106"/>
    <mergeCell ref="A107:B107"/>
    <mergeCell ref="A108:B108"/>
    <mergeCell ref="A109:B109"/>
    <mergeCell ref="A98:B98"/>
    <mergeCell ref="A99:B99"/>
    <mergeCell ref="A100:B100"/>
    <mergeCell ref="A101:B101"/>
    <mergeCell ref="A102:B102"/>
    <mergeCell ref="A103:B103"/>
    <mergeCell ref="A82:A83"/>
    <mergeCell ref="A84:A85"/>
    <mergeCell ref="A86:A87"/>
    <mergeCell ref="A95:B95"/>
    <mergeCell ref="A96:B96"/>
    <mergeCell ref="A97:B97"/>
    <mergeCell ref="C75:C76"/>
    <mergeCell ref="D75:T75"/>
    <mergeCell ref="U75:V75"/>
    <mergeCell ref="W75:W76"/>
    <mergeCell ref="A77:A78"/>
    <mergeCell ref="A79:A81"/>
    <mergeCell ref="A70:B70"/>
    <mergeCell ref="A71:B71"/>
    <mergeCell ref="A72:B72"/>
    <mergeCell ref="A73:B73"/>
    <mergeCell ref="A75:A76"/>
    <mergeCell ref="B75:B76"/>
    <mergeCell ref="A62:B62"/>
    <mergeCell ref="A63:A65"/>
    <mergeCell ref="A66:B66"/>
    <mergeCell ref="A67:B67"/>
    <mergeCell ref="A68:B68"/>
    <mergeCell ref="A69:B69"/>
    <mergeCell ref="A60:A61"/>
    <mergeCell ref="C60:C61"/>
    <mergeCell ref="D60:T60"/>
    <mergeCell ref="U60:V60"/>
    <mergeCell ref="W60:W61"/>
    <mergeCell ref="X60:X61"/>
    <mergeCell ref="AU8:AU11"/>
    <mergeCell ref="AV8:AV11"/>
    <mergeCell ref="AW8:AW11"/>
    <mergeCell ref="AX8:AX11"/>
    <mergeCell ref="B9:B11"/>
    <mergeCell ref="C9:S10"/>
    <mergeCell ref="T9:U10"/>
    <mergeCell ref="V9:W10"/>
    <mergeCell ref="X9:AE9"/>
    <mergeCell ref="X10:AA10"/>
    <mergeCell ref="AM8:AN10"/>
    <mergeCell ref="AP8:AP11"/>
    <mergeCell ref="AQ8:AQ11"/>
    <mergeCell ref="AR8:AR11"/>
    <mergeCell ref="AS8:AS11"/>
    <mergeCell ref="AT8:AT11"/>
    <mergeCell ref="A8:A11"/>
    <mergeCell ref="B8:AE8"/>
    <mergeCell ref="AF8:AG10"/>
    <mergeCell ref="AH8:AI10"/>
    <mergeCell ref="AJ8:AJ11"/>
    <mergeCell ref="AK8:AL10"/>
    <mergeCell ref="AB10:AE10"/>
    <mergeCell ref="A6:AD6"/>
    <mergeCell ref="AP6:AQ7"/>
    <mergeCell ref="AR6:AS7"/>
    <mergeCell ref="AV6:AV7"/>
    <mergeCell ref="AT7:AU7"/>
    <mergeCell ref="AW7:AX7"/>
  </mergeCells>
  <dataValidations count="2">
    <dataValidation allowBlank="1" showInputMessage="1" showErrorMessage="1" errorTitle="Error" error="Por favor ingrese números enteros" sqref="B64 IX64 ST64 ACP64 AML64 AWH64 BGD64 BPZ64 BZV64 CJR64 CTN64 DDJ64 DNF64 DXB64 EGX64 EQT64 FAP64 FKL64 FUH64 GED64 GNZ64 GXV64 HHR64 HRN64 IBJ64 ILF64 IVB64 JEX64 JOT64 JYP64 KIL64 KSH64 LCD64 LLZ64 LVV64 MFR64 MPN64 MZJ64 NJF64 NTB64 OCX64 OMT64 OWP64 PGL64 PQH64 QAD64 QJZ64 QTV64 RDR64 RNN64 RXJ64 SHF64 SRB64 TAX64 TKT64 TUP64 UEL64 UOH64 UYD64 VHZ64 VRV64 WBR64 WLN64 WVJ64 B65600 IX65600 ST65600 ACP65600 AML65600 AWH65600 BGD65600 BPZ65600 BZV65600 CJR65600 CTN65600 DDJ65600 DNF65600 DXB65600 EGX65600 EQT65600 FAP65600 FKL65600 FUH65600 GED65600 GNZ65600 GXV65600 HHR65600 HRN65600 IBJ65600 ILF65600 IVB65600 JEX65600 JOT65600 JYP65600 KIL65600 KSH65600 LCD65600 LLZ65600 LVV65600 MFR65600 MPN65600 MZJ65600 NJF65600 NTB65600 OCX65600 OMT65600 OWP65600 PGL65600 PQH65600 QAD65600 QJZ65600 QTV65600 RDR65600 RNN65600 RXJ65600 SHF65600 SRB65600 TAX65600 TKT65600 TUP65600 UEL65600 UOH65600 UYD65600 VHZ65600 VRV65600 WBR65600 WLN65600 WVJ65600 B131136 IX131136 ST131136 ACP131136 AML131136 AWH131136 BGD131136 BPZ131136 BZV131136 CJR131136 CTN131136 DDJ131136 DNF131136 DXB131136 EGX131136 EQT131136 FAP131136 FKL131136 FUH131136 GED131136 GNZ131136 GXV131136 HHR131136 HRN131136 IBJ131136 ILF131136 IVB131136 JEX131136 JOT131136 JYP131136 KIL131136 KSH131136 LCD131136 LLZ131136 LVV131136 MFR131136 MPN131136 MZJ131136 NJF131136 NTB131136 OCX131136 OMT131136 OWP131136 PGL131136 PQH131136 QAD131136 QJZ131136 QTV131136 RDR131136 RNN131136 RXJ131136 SHF131136 SRB131136 TAX131136 TKT131136 TUP131136 UEL131136 UOH131136 UYD131136 VHZ131136 VRV131136 WBR131136 WLN131136 WVJ131136 B196672 IX196672 ST196672 ACP196672 AML196672 AWH196672 BGD196672 BPZ196672 BZV196672 CJR196672 CTN196672 DDJ196672 DNF196672 DXB196672 EGX196672 EQT196672 FAP196672 FKL196672 FUH196672 GED196672 GNZ196672 GXV196672 HHR196672 HRN196672 IBJ196672 ILF196672 IVB196672 JEX196672 JOT196672 JYP196672 KIL196672 KSH196672 LCD196672 LLZ196672 LVV196672 MFR196672 MPN196672 MZJ196672 NJF196672 NTB196672 OCX196672 OMT196672 OWP196672 PGL196672 PQH196672 QAD196672 QJZ196672 QTV196672 RDR196672 RNN196672 RXJ196672 SHF196672 SRB196672 TAX196672 TKT196672 TUP196672 UEL196672 UOH196672 UYD196672 VHZ196672 VRV196672 WBR196672 WLN196672 WVJ196672 B262208 IX262208 ST262208 ACP262208 AML262208 AWH262208 BGD262208 BPZ262208 BZV262208 CJR262208 CTN262208 DDJ262208 DNF262208 DXB262208 EGX262208 EQT262208 FAP262208 FKL262208 FUH262208 GED262208 GNZ262208 GXV262208 HHR262208 HRN262208 IBJ262208 ILF262208 IVB262208 JEX262208 JOT262208 JYP262208 KIL262208 KSH262208 LCD262208 LLZ262208 LVV262208 MFR262208 MPN262208 MZJ262208 NJF262208 NTB262208 OCX262208 OMT262208 OWP262208 PGL262208 PQH262208 QAD262208 QJZ262208 QTV262208 RDR262208 RNN262208 RXJ262208 SHF262208 SRB262208 TAX262208 TKT262208 TUP262208 UEL262208 UOH262208 UYD262208 VHZ262208 VRV262208 WBR262208 WLN262208 WVJ262208 B327744 IX327744 ST327744 ACP327744 AML327744 AWH327744 BGD327744 BPZ327744 BZV327744 CJR327744 CTN327744 DDJ327744 DNF327744 DXB327744 EGX327744 EQT327744 FAP327744 FKL327744 FUH327744 GED327744 GNZ327744 GXV327744 HHR327744 HRN327744 IBJ327744 ILF327744 IVB327744 JEX327744 JOT327744 JYP327744 KIL327744 KSH327744 LCD327744 LLZ327744 LVV327744 MFR327744 MPN327744 MZJ327744 NJF327744 NTB327744 OCX327744 OMT327744 OWP327744 PGL327744 PQH327744 QAD327744 QJZ327744 QTV327744 RDR327744 RNN327744 RXJ327744 SHF327744 SRB327744 TAX327744 TKT327744 TUP327744 UEL327744 UOH327744 UYD327744 VHZ327744 VRV327744 WBR327744 WLN327744 WVJ327744 B393280 IX393280 ST393280 ACP393280 AML393280 AWH393280 BGD393280 BPZ393280 BZV393280 CJR393280 CTN393280 DDJ393280 DNF393280 DXB393280 EGX393280 EQT393280 FAP393280 FKL393280 FUH393280 GED393280 GNZ393280 GXV393280 HHR393280 HRN393280 IBJ393280 ILF393280 IVB393280 JEX393280 JOT393280 JYP393280 KIL393280 KSH393280 LCD393280 LLZ393280 LVV393280 MFR393280 MPN393280 MZJ393280 NJF393280 NTB393280 OCX393280 OMT393280 OWP393280 PGL393280 PQH393280 QAD393280 QJZ393280 QTV393280 RDR393280 RNN393280 RXJ393280 SHF393280 SRB393280 TAX393280 TKT393280 TUP393280 UEL393280 UOH393280 UYD393280 VHZ393280 VRV393280 WBR393280 WLN393280 WVJ393280 B458816 IX458816 ST458816 ACP458816 AML458816 AWH458816 BGD458816 BPZ458816 BZV458816 CJR458816 CTN458816 DDJ458816 DNF458816 DXB458816 EGX458816 EQT458816 FAP458816 FKL458816 FUH458816 GED458816 GNZ458816 GXV458816 HHR458816 HRN458816 IBJ458816 ILF458816 IVB458816 JEX458816 JOT458816 JYP458816 KIL458816 KSH458816 LCD458816 LLZ458816 LVV458816 MFR458816 MPN458816 MZJ458816 NJF458816 NTB458816 OCX458816 OMT458816 OWP458816 PGL458816 PQH458816 QAD458816 QJZ458816 QTV458816 RDR458816 RNN458816 RXJ458816 SHF458816 SRB458816 TAX458816 TKT458816 TUP458816 UEL458816 UOH458816 UYD458816 VHZ458816 VRV458816 WBR458816 WLN458816 WVJ458816 B524352 IX524352 ST524352 ACP524352 AML524352 AWH524352 BGD524352 BPZ524352 BZV524352 CJR524352 CTN524352 DDJ524352 DNF524352 DXB524352 EGX524352 EQT524352 FAP524352 FKL524352 FUH524352 GED524352 GNZ524352 GXV524352 HHR524352 HRN524352 IBJ524352 ILF524352 IVB524352 JEX524352 JOT524352 JYP524352 KIL524352 KSH524352 LCD524352 LLZ524352 LVV524352 MFR524352 MPN524352 MZJ524352 NJF524352 NTB524352 OCX524352 OMT524352 OWP524352 PGL524352 PQH524352 QAD524352 QJZ524352 QTV524352 RDR524352 RNN524352 RXJ524352 SHF524352 SRB524352 TAX524352 TKT524352 TUP524352 UEL524352 UOH524352 UYD524352 VHZ524352 VRV524352 WBR524352 WLN524352 WVJ524352 B589888 IX589888 ST589888 ACP589888 AML589888 AWH589888 BGD589888 BPZ589888 BZV589888 CJR589888 CTN589888 DDJ589888 DNF589888 DXB589888 EGX589888 EQT589888 FAP589888 FKL589888 FUH589888 GED589888 GNZ589888 GXV589888 HHR589888 HRN589888 IBJ589888 ILF589888 IVB589888 JEX589888 JOT589888 JYP589888 KIL589888 KSH589888 LCD589888 LLZ589888 LVV589888 MFR589888 MPN589888 MZJ589888 NJF589888 NTB589888 OCX589888 OMT589888 OWP589888 PGL589888 PQH589888 QAD589888 QJZ589888 QTV589888 RDR589888 RNN589888 RXJ589888 SHF589888 SRB589888 TAX589888 TKT589888 TUP589888 UEL589888 UOH589888 UYD589888 VHZ589888 VRV589888 WBR589888 WLN589888 WVJ589888 B655424 IX655424 ST655424 ACP655424 AML655424 AWH655424 BGD655424 BPZ655424 BZV655424 CJR655424 CTN655424 DDJ655424 DNF655424 DXB655424 EGX655424 EQT655424 FAP655424 FKL655424 FUH655424 GED655424 GNZ655424 GXV655424 HHR655424 HRN655424 IBJ655424 ILF655424 IVB655424 JEX655424 JOT655424 JYP655424 KIL655424 KSH655424 LCD655424 LLZ655424 LVV655424 MFR655424 MPN655424 MZJ655424 NJF655424 NTB655424 OCX655424 OMT655424 OWP655424 PGL655424 PQH655424 QAD655424 QJZ655424 QTV655424 RDR655424 RNN655424 RXJ655424 SHF655424 SRB655424 TAX655424 TKT655424 TUP655424 UEL655424 UOH655424 UYD655424 VHZ655424 VRV655424 WBR655424 WLN655424 WVJ655424 B720960 IX720960 ST720960 ACP720960 AML720960 AWH720960 BGD720960 BPZ720960 BZV720960 CJR720960 CTN720960 DDJ720960 DNF720960 DXB720960 EGX720960 EQT720960 FAP720960 FKL720960 FUH720960 GED720960 GNZ720960 GXV720960 HHR720960 HRN720960 IBJ720960 ILF720960 IVB720960 JEX720960 JOT720960 JYP720960 KIL720960 KSH720960 LCD720960 LLZ720960 LVV720960 MFR720960 MPN720960 MZJ720960 NJF720960 NTB720960 OCX720960 OMT720960 OWP720960 PGL720960 PQH720960 QAD720960 QJZ720960 QTV720960 RDR720960 RNN720960 RXJ720960 SHF720960 SRB720960 TAX720960 TKT720960 TUP720960 UEL720960 UOH720960 UYD720960 VHZ720960 VRV720960 WBR720960 WLN720960 WVJ720960 B786496 IX786496 ST786496 ACP786496 AML786496 AWH786496 BGD786496 BPZ786496 BZV786496 CJR786496 CTN786496 DDJ786496 DNF786496 DXB786496 EGX786496 EQT786496 FAP786496 FKL786496 FUH786496 GED786496 GNZ786496 GXV786496 HHR786496 HRN786496 IBJ786496 ILF786496 IVB786496 JEX786496 JOT786496 JYP786496 KIL786496 KSH786496 LCD786496 LLZ786496 LVV786496 MFR786496 MPN786496 MZJ786496 NJF786496 NTB786496 OCX786496 OMT786496 OWP786496 PGL786496 PQH786496 QAD786496 QJZ786496 QTV786496 RDR786496 RNN786496 RXJ786496 SHF786496 SRB786496 TAX786496 TKT786496 TUP786496 UEL786496 UOH786496 UYD786496 VHZ786496 VRV786496 WBR786496 WLN786496 WVJ786496 B852032 IX852032 ST852032 ACP852032 AML852032 AWH852032 BGD852032 BPZ852032 BZV852032 CJR852032 CTN852032 DDJ852032 DNF852032 DXB852032 EGX852032 EQT852032 FAP852032 FKL852032 FUH852032 GED852032 GNZ852032 GXV852032 HHR852032 HRN852032 IBJ852032 ILF852032 IVB852032 JEX852032 JOT852032 JYP852032 KIL852032 KSH852032 LCD852032 LLZ852032 LVV852032 MFR852032 MPN852032 MZJ852032 NJF852032 NTB852032 OCX852032 OMT852032 OWP852032 PGL852032 PQH852032 QAD852032 QJZ852032 QTV852032 RDR852032 RNN852032 RXJ852032 SHF852032 SRB852032 TAX852032 TKT852032 TUP852032 UEL852032 UOH852032 UYD852032 VHZ852032 VRV852032 WBR852032 WLN852032 WVJ852032 B917568 IX917568 ST917568 ACP917568 AML917568 AWH917568 BGD917568 BPZ917568 BZV917568 CJR917568 CTN917568 DDJ917568 DNF917568 DXB917568 EGX917568 EQT917568 FAP917568 FKL917568 FUH917568 GED917568 GNZ917568 GXV917568 HHR917568 HRN917568 IBJ917568 ILF917568 IVB917568 JEX917568 JOT917568 JYP917568 KIL917568 KSH917568 LCD917568 LLZ917568 LVV917568 MFR917568 MPN917568 MZJ917568 NJF917568 NTB917568 OCX917568 OMT917568 OWP917568 PGL917568 PQH917568 QAD917568 QJZ917568 QTV917568 RDR917568 RNN917568 RXJ917568 SHF917568 SRB917568 TAX917568 TKT917568 TUP917568 UEL917568 UOH917568 UYD917568 VHZ917568 VRV917568 WBR917568 WLN917568 WVJ917568 B983104 IX983104 ST983104 ACP983104 AML983104 AWH983104 BGD983104 BPZ983104 BZV983104 CJR983104 CTN983104 DDJ983104 DNF983104 DXB983104 EGX983104 EQT983104 FAP983104 FKL983104 FUH983104 GED983104 GNZ983104 GXV983104 HHR983104 HRN983104 IBJ983104 ILF983104 IVB983104 JEX983104 JOT983104 JYP983104 KIL983104 KSH983104 LCD983104 LLZ983104 LVV983104 MFR983104 MPN983104 MZJ983104 NJF983104 NTB983104 OCX983104 OMT983104 OWP983104 PGL983104 PQH983104 QAD983104 QJZ983104 QTV983104 RDR983104 RNN983104 RXJ983104 SHF983104 SRB983104 TAX983104 TKT983104 TUP983104 UEL983104 UOH983104 UYD983104 VHZ983104 VRV983104 WBR983104 WLN983104 WVJ983104 A94 IW94 SS94 ACO94 AMK94 AWG94 BGC94 BPY94 BZU94 CJQ94 CTM94 DDI94 DNE94 DXA94 EGW94 EQS94 FAO94 FKK94 FUG94 GEC94 GNY94 GXU94 HHQ94 HRM94 IBI94 ILE94 IVA94 JEW94 JOS94 JYO94 KIK94 KSG94 LCC94 LLY94 LVU94 MFQ94 MPM94 MZI94 NJE94 NTA94 OCW94 OMS94 OWO94 PGK94 PQG94 QAC94 QJY94 QTU94 RDQ94 RNM94 RXI94 SHE94 SRA94 TAW94 TKS94 TUO94 UEK94 UOG94 UYC94 VHY94 VRU94 WBQ94 WLM94 WVI94 A65630 IW65630 SS65630 ACO65630 AMK65630 AWG65630 BGC65630 BPY65630 BZU65630 CJQ65630 CTM65630 DDI65630 DNE65630 DXA65630 EGW65630 EQS65630 FAO65630 FKK65630 FUG65630 GEC65630 GNY65630 GXU65630 HHQ65630 HRM65630 IBI65630 ILE65630 IVA65630 JEW65630 JOS65630 JYO65630 KIK65630 KSG65630 LCC65630 LLY65630 LVU65630 MFQ65630 MPM65630 MZI65630 NJE65630 NTA65630 OCW65630 OMS65630 OWO65630 PGK65630 PQG65630 QAC65630 QJY65630 QTU65630 RDQ65630 RNM65630 RXI65630 SHE65630 SRA65630 TAW65630 TKS65630 TUO65630 UEK65630 UOG65630 UYC65630 VHY65630 VRU65630 WBQ65630 WLM65630 WVI65630 A131166 IW131166 SS131166 ACO131166 AMK131166 AWG131166 BGC131166 BPY131166 BZU131166 CJQ131166 CTM131166 DDI131166 DNE131166 DXA131166 EGW131166 EQS131166 FAO131166 FKK131166 FUG131166 GEC131166 GNY131166 GXU131166 HHQ131166 HRM131166 IBI131166 ILE131166 IVA131166 JEW131166 JOS131166 JYO131166 KIK131166 KSG131166 LCC131166 LLY131166 LVU131166 MFQ131166 MPM131166 MZI131166 NJE131166 NTA131166 OCW131166 OMS131166 OWO131166 PGK131166 PQG131166 QAC131166 QJY131166 QTU131166 RDQ131166 RNM131166 RXI131166 SHE131166 SRA131166 TAW131166 TKS131166 TUO131166 UEK131166 UOG131166 UYC131166 VHY131166 VRU131166 WBQ131166 WLM131166 WVI131166 A196702 IW196702 SS196702 ACO196702 AMK196702 AWG196702 BGC196702 BPY196702 BZU196702 CJQ196702 CTM196702 DDI196702 DNE196702 DXA196702 EGW196702 EQS196702 FAO196702 FKK196702 FUG196702 GEC196702 GNY196702 GXU196702 HHQ196702 HRM196702 IBI196702 ILE196702 IVA196702 JEW196702 JOS196702 JYO196702 KIK196702 KSG196702 LCC196702 LLY196702 LVU196702 MFQ196702 MPM196702 MZI196702 NJE196702 NTA196702 OCW196702 OMS196702 OWO196702 PGK196702 PQG196702 QAC196702 QJY196702 QTU196702 RDQ196702 RNM196702 RXI196702 SHE196702 SRA196702 TAW196702 TKS196702 TUO196702 UEK196702 UOG196702 UYC196702 VHY196702 VRU196702 WBQ196702 WLM196702 WVI196702 A262238 IW262238 SS262238 ACO262238 AMK262238 AWG262238 BGC262238 BPY262238 BZU262238 CJQ262238 CTM262238 DDI262238 DNE262238 DXA262238 EGW262238 EQS262238 FAO262238 FKK262238 FUG262238 GEC262238 GNY262238 GXU262238 HHQ262238 HRM262238 IBI262238 ILE262238 IVA262238 JEW262238 JOS262238 JYO262238 KIK262238 KSG262238 LCC262238 LLY262238 LVU262238 MFQ262238 MPM262238 MZI262238 NJE262238 NTA262238 OCW262238 OMS262238 OWO262238 PGK262238 PQG262238 QAC262238 QJY262238 QTU262238 RDQ262238 RNM262238 RXI262238 SHE262238 SRA262238 TAW262238 TKS262238 TUO262238 UEK262238 UOG262238 UYC262238 VHY262238 VRU262238 WBQ262238 WLM262238 WVI262238 A327774 IW327774 SS327774 ACO327774 AMK327774 AWG327774 BGC327774 BPY327774 BZU327774 CJQ327774 CTM327774 DDI327774 DNE327774 DXA327774 EGW327774 EQS327774 FAO327774 FKK327774 FUG327774 GEC327774 GNY327774 GXU327774 HHQ327774 HRM327774 IBI327774 ILE327774 IVA327774 JEW327774 JOS327774 JYO327774 KIK327774 KSG327774 LCC327774 LLY327774 LVU327774 MFQ327774 MPM327774 MZI327774 NJE327774 NTA327774 OCW327774 OMS327774 OWO327774 PGK327774 PQG327774 QAC327774 QJY327774 QTU327774 RDQ327774 RNM327774 RXI327774 SHE327774 SRA327774 TAW327774 TKS327774 TUO327774 UEK327774 UOG327774 UYC327774 VHY327774 VRU327774 WBQ327774 WLM327774 WVI327774 A393310 IW393310 SS393310 ACO393310 AMK393310 AWG393310 BGC393310 BPY393310 BZU393310 CJQ393310 CTM393310 DDI393310 DNE393310 DXA393310 EGW393310 EQS393310 FAO393310 FKK393310 FUG393310 GEC393310 GNY393310 GXU393310 HHQ393310 HRM393310 IBI393310 ILE393310 IVA393310 JEW393310 JOS393310 JYO393310 KIK393310 KSG393310 LCC393310 LLY393310 LVU393310 MFQ393310 MPM393310 MZI393310 NJE393310 NTA393310 OCW393310 OMS393310 OWO393310 PGK393310 PQG393310 QAC393310 QJY393310 QTU393310 RDQ393310 RNM393310 RXI393310 SHE393310 SRA393310 TAW393310 TKS393310 TUO393310 UEK393310 UOG393310 UYC393310 VHY393310 VRU393310 WBQ393310 WLM393310 WVI393310 A458846 IW458846 SS458846 ACO458846 AMK458846 AWG458846 BGC458846 BPY458846 BZU458846 CJQ458846 CTM458846 DDI458846 DNE458846 DXA458846 EGW458846 EQS458846 FAO458846 FKK458846 FUG458846 GEC458846 GNY458846 GXU458846 HHQ458846 HRM458846 IBI458846 ILE458846 IVA458846 JEW458846 JOS458846 JYO458846 KIK458846 KSG458846 LCC458846 LLY458846 LVU458846 MFQ458846 MPM458846 MZI458846 NJE458846 NTA458846 OCW458846 OMS458846 OWO458846 PGK458846 PQG458846 QAC458846 QJY458846 QTU458846 RDQ458846 RNM458846 RXI458846 SHE458846 SRA458846 TAW458846 TKS458846 TUO458846 UEK458846 UOG458846 UYC458846 VHY458846 VRU458846 WBQ458846 WLM458846 WVI458846 A524382 IW524382 SS524382 ACO524382 AMK524382 AWG524382 BGC524382 BPY524382 BZU524382 CJQ524382 CTM524382 DDI524382 DNE524382 DXA524382 EGW524382 EQS524382 FAO524382 FKK524382 FUG524382 GEC524382 GNY524382 GXU524382 HHQ524382 HRM524382 IBI524382 ILE524382 IVA524382 JEW524382 JOS524382 JYO524382 KIK524382 KSG524382 LCC524382 LLY524382 LVU524382 MFQ524382 MPM524382 MZI524382 NJE524382 NTA524382 OCW524382 OMS524382 OWO524382 PGK524382 PQG524382 QAC524382 QJY524382 QTU524382 RDQ524382 RNM524382 RXI524382 SHE524382 SRA524382 TAW524382 TKS524382 TUO524382 UEK524382 UOG524382 UYC524382 VHY524382 VRU524382 WBQ524382 WLM524382 WVI524382 A589918 IW589918 SS589918 ACO589918 AMK589918 AWG589918 BGC589918 BPY589918 BZU589918 CJQ589918 CTM589918 DDI589918 DNE589918 DXA589918 EGW589918 EQS589918 FAO589918 FKK589918 FUG589918 GEC589918 GNY589918 GXU589918 HHQ589918 HRM589918 IBI589918 ILE589918 IVA589918 JEW589918 JOS589918 JYO589918 KIK589918 KSG589918 LCC589918 LLY589918 LVU589918 MFQ589918 MPM589918 MZI589918 NJE589918 NTA589918 OCW589918 OMS589918 OWO589918 PGK589918 PQG589918 QAC589918 QJY589918 QTU589918 RDQ589918 RNM589918 RXI589918 SHE589918 SRA589918 TAW589918 TKS589918 TUO589918 UEK589918 UOG589918 UYC589918 VHY589918 VRU589918 WBQ589918 WLM589918 WVI589918 A655454 IW655454 SS655454 ACO655454 AMK655454 AWG655454 BGC655454 BPY655454 BZU655454 CJQ655454 CTM655454 DDI655454 DNE655454 DXA655454 EGW655454 EQS655454 FAO655454 FKK655454 FUG655454 GEC655454 GNY655454 GXU655454 HHQ655454 HRM655454 IBI655454 ILE655454 IVA655454 JEW655454 JOS655454 JYO655454 KIK655454 KSG655454 LCC655454 LLY655454 LVU655454 MFQ655454 MPM655454 MZI655454 NJE655454 NTA655454 OCW655454 OMS655454 OWO655454 PGK655454 PQG655454 QAC655454 QJY655454 QTU655454 RDQ655454 RNM655454 RXI655454 SHE655454 SRA655454 TAW655454 TKS655454 TUO655454 UEK655454 UOG655454 UYC655454 VHY655454 VRU655454 WBQ655454 WLM655454 WVI655454 A720990 IW720990 SS720990 ACO720990 AMK720990 AWG720990 BGC720990 BPY720990 BZU720990 CJQ720990 CTM720990 DDI720990 DNE720990 DXA720990 EGW720990 EQS720990 FAO720990 FKK720990 FUG720990 GEC720990 GNY720990 GXU720990 HHQ720990 HRM720990 IBI720990 ILE720990 IVA720990 JEW720990 JOS720990 JYO720990 KIK720990 KSG720990 LCC720990 LLY720990 LVU720990 MFQ720990 MPM720990 MZI720990 NJE720990 NTA720990 OCW720990 OMS720990 OWO720990 PGK720990 PQG720990 QAC720990 QJY720990 QTU720990 RDQ720990 RNM720990 RXI720990 SHE720990 SRA720990 TAW720990 TKS720990 TUO720990 UEK720990 UOG720990 UYC720990 VHY720990 VRU720990 WBQ720990 WLM720990 WVI720990 A786526 IW786526 SS786526 ACO786526 AMK786526 AWG786526 BGC786526 BPY786526 BZU786526 CJQ786526 CTM786526 DDI786526 DNE786526 DXA786526 EGW786526 EQS786526 FAO786526 FKK786526 FUG786526 GEC786526 GNY786526 GXU786526 HHQ786526 HRM786526 IBI786526 ILE786526 IVA786526 JEW786526 JOS786526 JYO786526 KIK786526 KSG786526 LCC786526 LLY786526 LVU786526 MFQ786526 MPM786526 MZI786526 NJE786526 NTA786526 OCW786526 OMS786526 OWO786526 PGK786526 PQG786526 QAC786526 QJY786526 QTU786526 RDQ786526 RNM786526 RXI786526 SHE786526 SRA786526 TAW786526 TKS786526 TUO786526 UEK786526 UOG786526 UYC786526 VHY786526 VRU786526 WBQ786526 WLM786526 WVI786526 A852062 IW852062 SS852062 ACO852062 AMK852062 AWG852062 BGC852062 BPY852062 BZU852062 CJQ852062 CTM852062 DDI852062 DNE852062 DXA852062 EGW852062 EQS852062 FAO852062 FKK852062 FUG852062 GEC852062 GNY852062 GXU852062 HHQ852062 HRM852062 IBI852062 ILE852062 IVA852062 JEW852062 JOS852062 JYO852062 KIK852062 KSG852062 LCC852062 LLY852062 LVU852062 MFQ852062 MPM852062 MZI852062 NJE852062 NTA852062 OCW852062 OMS852062 OWO852062 PGK852062 PQG852062 QAC852062 QJY852062 QTU852062 RDQ852062 RNM852062 RXI852062 SHE852062 SRA852062 TAW852062 TKS852062 TUO852062 UEK852062 UOG852062 UYC852062 VHY852062 VRU852062 WBQ852062 WLM852062 WVI852062 A917598 IW917598 SS917598 ACO917598 AMK917598 AWG917598 BGC917598 BPY917598 BZU917598 CJQ917598 CTM917598 DDI917598 DNE917598 DXA917598 EGW917598 EQS917598 FAO917598 FKK917598 FUG917598 GEC917598 GNY917598 GXU917598 HHQ917598 HRM917598 IBI917598 ILE917598 IVA917598 JEW917598 JOS917598 JYO917598 KIK917598 KSG917598 LCC917598 LLY917598 LVU917598 MFQ917598 MPM917598 MZI917598 NJE917598 NTA917598 OCW917598 OMS917598 OWO917598 PGK917598 PQG917598 QAC917598 QJY917598 QTU917598 RDQ917598 RNM917598 RXI917598 SHE917598 SRA917598 TAW917598 TKS917598 TUO917598 UEK917598 UOG917598 UYC917598 VHY917598 VRU917598 WBQ917598 WLM917598 WVI917598 A983134 IW983134 SS983134 ACO983134 AMK983134 AWG983134 BGC983134 BPY983134 BZU983134 CJQ983134 CTM983134 DDI983134 DNE983134 DXA983134 EGW983134 EQS983134 FAO983134 FKK983134 FUG983134 GEC983134 GNY983134 GXU983134 HHQ983134 HRM983134 IBI983134 ILE983134 IVA983134 JEW983134 JOS983134 JYO983134 KIK983134 KSG983134 LCC983134 LLY983134 LVU983134 MFQ983134 MPM983134 MZI983134 NJE983134 NTA983134 OCW983134 OMS983134 OWO983134 PGK983134 PQG983134 QAC983134 QJY983134 QTU983134 RDQ983134 RNM983134 RXI983134 SHE983134 SRA983134 TAW983134 TKS983134 TUO983134 UEK983134 UOG983134 UYC983134 VHY983134 VRU983134 WBQ983134 WLM983134 WVI983134 A177:D181 IW177:IZ181 SS177:SV181 ACO177:ACR181 AMK177:AMN181 AWG177:AWJ181 BGC177:BGF181 BPY177:BQB181 BZU177:BZX181 CJQ177:CJT181 CTM177:CTP181 DDI177:DDL181 DNE177:DNH181 DXA177:DXD181 EGW177:EGZ181 EQS177:EQV181 FAO177:FAR181 FKK177:FKN181 FUG177:FUJ181 GEC177:GEF181 GNY177:GOB181 GXU177:GXX181 HHQ177:HHT181 HRM177:HRP181 IBI177:IBL181 ILE177:ILH181 IVA177:IVD181 JEW177:JEZ181 JOS177:JOV181 JYO177:JYR181 KIK177:KIN181 KSG177:KSJ181 LCC177:LCF181 LLY177:LMB181 LVU177:LVX181 MFQ177:MFT181 MPM177:MPP181 MZI177:MZL181 NJE177:NJH181 NTA177:NTD181 OCW177:OCZ181 OMS177:OMV181 OWO177:OWR181 PGK177:PGN181 PQG177:PQJ181 QAC177:QAF181 QJY177:QKB181 QTU177:QTX181 RDQ177:RDT181 RNM177:RNP181 RXI177:RXL181 SHE177:SHH181 SRA177:SRD181 TAW177:TAZ181 TKS177:TKV181 TUO177:TUR181 UEK177:UEN181 UOG177:UOJ181 UYC177:UYF181 VHY177:VIB181 VRU177:VRX181 WBQ177:WBT181 WLM177:WLP181 WVI177:WVL181 A65713:D65717 IW65713:IZ65717 SS65713:SV65717 ACO65713:ACR65717 AMK65713:AMN65717 AWG65713:AWJ65717 BGC65713:BGF65717 BPY65713:BQB65717 BZU65713:BZX65717 CJQ65713:CJT65717 CTM65713:CTP65717 DDI65713:DDL65717 DNE65713:DNH65717 DXA65713:DXD65717 EGW65713:EGZ65717 EQS65713:EQV65717 FAO65713:FAR65717 FKK65713:FKN65717 FUG65713:FUJ65717 GEC65713:GEF65717 GNY65713:GOB65717 GXU65713:GXX65717 HHQ65713:HHT65717 HRM65713:HRP65717 IBI65713:IBL65717 ILE65713:ILH65717 IVA65713:IVD65717 JEW65713:JEZ65717 JOS65713:JOV65717 JYO65713:JYR65717 KIK65713:KIN65717 KSG65713:KSJ65717 LCC65713:LCF65717 LLY65713:LMB65717 LVU65713:LVX65717 MFQ65713:MFT65717 MPM65713:MPP65717 MZI65713:MZL65717 NJE65713:NJH65717 NTA65713:NTD65717 OCW65713:OCZ65717 OMS65713:OMV65717 OWO65713:OWR65717 PGK65713:PGN65717 PQG65713:PQJ65717 QAC65713:QAF65717 QJY65713:QKB65717 QTU65713:QTX65717 RDQ65713:RDT65717 RNM65713:RNP65717 RXI65713:RXL65717 SHE65713:SHH65717 SRA65713:SRD65717 TAW65713:TAZ65717 TKS65713:TKV65717 TUO65713:TUR65717 UEK65713:UEN65717 UOG65713:UOJ65717 UYC65713:UYF65717 VHY65713:VIB65717 VRU65713:VRX65717 WBQ65713:WBT65717 WLM65713:WLP65717 WVI65713:WVL65717 A131249:D131253 IW131249:IZ131253 SS131249:SV131253 ACO131249:ACR131253 AMK131249:AMN131253 AWG131249:AWJ131253 BGC131249:BGF131253 BPY131249:BQB131253 BZU131249:BZX131253 CJQ131249:CJT131253 CTM131249:CTP131253 DDI131249:DDL131253 DNE131249:DNH131253 DXA131249:DXD131253 EGW131249:EGZ131253 EQS131249:EQV131253 FAO131249:FAR131253 FKK131249:FKN131253 FUG131249:FUJ131253 GEC131249:GEF131253 GNY131249:GOB131253 GXU131249:GXX131253 HHQ131249:HHT131253 HRM131249:HRP131253 IBI131249:IBL131253 ILE131249:ILH131253 IVA131249:IVD131253 JEW131249:JEZ131253 JOS131249:JOV131253 JYO131249:JYR131253 KIK131249:KIN131253 KSG131249:KSJ131253 LCC131249:LCF131253 LLY131249:LMB131253 LVU131249:LVX131253 MFQ131249:MFT131253 MPM131249:MPP131253 MZI131249:MZL131253 NJE131249:NJH131253 NTA131249:NTD131253 OCW131249:OCZ131253 OMS131249:OMV131253 OWO131249:OWR131253 PGK131249:PGN131253 PQG131249:PQJ131253 QAC131249:QAF131253 QJY131249:QKB131253 QTU131249:QTX131253 RDQ131249:RDT131253 RNM131249:RNP131253 RXI131249:RXL131253 SHE131249:SHH131253 SRA131249:SRD131253 TAW131249:TAZ131253 TKS131249:TKV131253 TUO131249:TUR131253 UEK131249:UEN131253 UOG131249:UOJ131253 UYC131249:UYF131253 VHY131249:VIB131253 VRU131249:VRX131253 WBQ131249:WBT131253 WLM131249:WLP131253 WVI131249:WVL131253 A196785:D196789 IW196785:IZ196789 SS196785:SV196789 ACO196785:ACR196789 AMK196785:AMN196789 AWG196785:AWJ196789 BGC196785:BGF196789 BPY196785:BQB196789 BZU196785:BZX196789 CJQ196785:CJT196789 CTM196785:CTP196789 DDI196785:DDL196789 DNE196785:DNH196789 DXA196785:DXD196789 EGW196785:EGZ196789 EQS196785:EQV196789 FAO196785:FAR196789 FKK196785:FKN196789 FUG196785:FUJ196789 GEC196785:GEF196789 GNY196785:GOB196789 GXU196785:GXX196789 HHQ196785:HHT196789 HRM196785:HRP196789 IBI196785:IBL196789 ILE196785:ILH196789 IVA196785:IVD196789 JEW196785:JEZ196789 JOS196785:JOV196789 JYO196785:JYR196789 KIK196785:KIN196789 KSG196785:KSJ196789 LCC196785:LCF196789 LLY196785:LMB196789 LVU196785:LVX196789 MFQ196785:MFT196789 MPM196785:MPP196789 MZI196785:MZL196789 NJE196785:NJH196789 NTA196785:NTD196789 OCW196785:OCZ196789 OMS196785:OMV196789 OWO196785:OWR196789 PGK196785:PGN196789 PQG196785:PQJ196789 QAC196785:QAF196789 QJY196785:QKB196789 QTU196785:QTX196789 RDQ196785:RDT196789 RNM196785:RNP196789 RXI196785:RXL196789 SHE196785:SHH196789 SRA196785:SRD196789 TAW196785:TAZ196789 TKS196785:TKV196789 TUO196785:TUR196789 UEK196785:UEN196789 UOG196785:UOJ196789 UYC196785:UYF196789 VHY196785:VIB196789 VRU196785:VRX196789 WBQ196785:WBT196789 WLM196785:WLP196789 WVI196785:WVL196789 A262321:D262325 IW262321:IZ262325 SS262321:SV262325 ACO262321:ACR262325 AMK262321:AMN262325 AWG262321:AWJ262325 BGC262321:BGF262325 BPY262321:BQB262325 BZU262321:BZX262325 CJQ262321:CJT262325 CTM262321:CTP262325 DDI262321:DDL262325 DNE262321:DNH262325 DXA262321:DXD262325 EGW262321:EGZ262325 EQS262321:EQV262325 FAO262321:FAR262325 FKK262321:FKN262325 FUG262321:FUJ262325 GEC262321:GEF262325 GNY262321:GOB262325 GXU262321:GXX262325 HHQ262321:HHT262325 HRM262321:HRP262325 IBI262321:IBL262325 ILE262321:ILH262325 IVA262321:IVD262325 JEW262321:JEZ262325 JOS262321:JOV262325 JYO262321:JYR262325 KIK262321:KIN262325 KSG262321:KSJ262325 LCC262321:LCF262325 LLY262321:LMB262325 LVU262321:LVX262325 MFQ262321:MFT262325 MPM262321:MPP262325 MZI262321:MZL262325 NJE262321:NJH262325 NTA262321:NTD262325 OCW262321:OCZ262325 OMS262321:OMV262325 OWO262321:OWR262325 PGK262321:PGN262325 PQG262321:PQJ262325 QAC262321:QAF262325 QJY262321:QKB262325 QTU262321:QTX262325 RDQ262321:RDT262325 RNM262321:RNP262325 RXI262321:RXL262325 SHE262321:SHH262325 SRA262321:SRD262325 TAW262321:TAZ262325 TKS262321:TKV262325 TUO262321:TUR262325 UEK262321:UEN262325 UOG262321:UOJ262325 UYC262321:UYF262325 VHY262321:VIB262325 VRU262321:VRX262325 WBQ262321:WBT262325 WLM262321:WLP262325 WVI262321:WVL262325 A327857:D327861 IW327857:IZ327861 SS327857:SV327861 ACO327857:ACR327861 AMK327857:AMN327861 AWG327857:AWJ327861 BGC327857:BGF327861 BPY327857:BQB327861 BZU327857:BZX327861 CJQ327857:CJT327861 CTM327857:CTP327861 DDI327857:DDL327861 DNE327857:DNH327861 DXA327857:DXD327861 EGW327857:EGZ327861 EQS327857:EQV327861 FAO327857:FAR327861 FKK327857:FKN327861 FUG327857:FUJ327861 GEC327857:GEF327861 GNY327857:GOB327861 GXU327857:GXX327861 HHQ327857:HHT327861 HRM327857:HRP327861 IBI327857:IBL327861 ILE327857:ILH327861 IVA327857:IVD327861 JEW327857:JEZ327861 JOS327857:JOV327861 JYO327857:JYR327861 KIK327857:KIN327861 KSG327857:KSJ327861 LCC327857:LCF327861 LLY327857:LMB327861 LVU327857:LVX327861 MFQ327857:MFT327861 MPM327857:MPP327861 MZI327857:MZL327861 NJE327857:NJH327861 NTA327857:NTD327861 OCW327857:OCZ327861 OMS327857:OMV327861 OWO327857:OWR327861 PGK327857:PGN327861 PQG327857:PQJ327861 QAC327857:QAF327861 QJY327857:QKB327861 QTU327857:QTX327861 RDQ327857:RDT327861 RNM327857:RNP327861 RXI327857:RXL327861 SHE327857:SHH327861 SRA327857:SRD327861 TAW327857:TAZ327861 TKS327857:TKV327861 TUO327857:TUR327861 UEK327857:UEN327861 UOG327857:UOJ327861 UYC327857:UYF327861 VHY327857:VIB327861 VRU327857:VRX327861 WBQ327857:WBT327861 WLM327857:WLP327861 WVI327857:WVL327861 A393393:D393397 IW393393:IZ393397 SS393393:SV393397 ACO393393:ACR393397 AMK393393:AMN393397 AWG393393:AWJ393397 BGC393393:BGF393397 BPY393393:BQB393397 BZU393393:BZX393397 CJQ393393:CJT393397 CTM393393:CTP393397 DDI393393:DDL393397 DNE393393:DNH393397 DXA393393:DXD393397 EGW393393:EGZ393397 EQS393393:EQV393397 FAO393393:FAR393397 FKK393393:FKN393397 FUG393393:FUJ393397 GEC393393:GEF393397 GNY393393:GOB393397 GXU393393:GXX393397 HHQ393393:HHT393397 HRM393393:HRP393397 IBI393393:IBL393397 ILE393393:ILH393397 IVA393393:IVD393397 JEW393393:JEZ393397 JOS393393:JOV393397 JYO393393:JYR393397 KIK393393:KIN393397 KSG393393:KSJ393397 LCC393393:LCF393397 LLY393393:LMB393397 LVU393393:LVX393397 MFQ393393:MFT393397 MPM393393:MPP393397 MZI393393:MZL393397 NJE393393:NJH393397 NTA393393:NTD393397 OCW393393:OCZ393397 OMS393393:OMV393397 OWO393393:OWR393397 PGK393393:PGN393397 PQG393393:PQJ393397 QAC393393:QAF393397 QJY393393:QKB393397 QTU393393:QTX393397 RDQ393393:RDT393397 RNM393393:RNP393397 RXI393393:RXL393397 SHE393393:SHH393397 SRA393393:SRD393397 TAW393393:TAZ393397 TKS393393:TKV393397 TUO393393:TUR393397 UEK393393:UEN393397 UOG393393:UOJ393397 UYC393393:UYF393397 VHY393393:VIB393397 VRU393393:VRX393397 WBQ393393:WBT393397 WLM393393:WLP393397 WVI393393:WVL393397 A458929:D458933 IW458929:IZ458933 SS458929:SV458933 ACO458929:ACR458933 AMK458929:AMN458933 AWG458929:AWJ458933 BGC458929:BGF458933 BPY458929:BQB458933 BZU458929:BZX458933 CJQ458929:CJT458933 CTM458929:CTP458933 DDI458929:DDL458933 DNE458929:DNH458933 DXA458929:DXD458933 EGW458929:EGZ458933 EQS458929:EQV458933 FAO458929:FAR458933 FKK458929:FKN458933 FUG458929:FUJ458933 GEC458929:GEF458933 GNY458929:GOB458933 GXU458929:GXX458933 HHQ458929:HHT458933 HRM458929:HRP458933 IBI458929:IBL458933 ILE458929:ILH458933 IVA458929:IVD458933 JEW458929:JEZ458933 JOS458929:JOV458933 JYO458929:JYR458933 KIK458929:KIN458933 KSG458929:KSJ458933 LCC458929:LCF458933 LLY458929:LMB458933 LVU458929:LVX458933 MFQ458929:MFT458933 MPM458929:MPP458933 MZI458929:MZL458933 NJE458929:NJH458933 NTA458929:NTD458933 OCW458929:OCZ458933 OMS458929:OMV458933 OWO458929:OWR458933 PGK458929:PGN458933 PQG458929:PQJ458933 QAC458929:QAF458933 QJY458929:QKB458933 QTU458929:QTX458933 RDQ458929:RDT458933 RNM458929:RNP458933 RXI458929:RXL458933 SHE458929:SHH458933 SRA458929:SRD458933 TAW458929:TAZ458933 TKS458929:TKV458933 TUO458929:TUR458933 UEK458929:UEN458933 UOG458929:UOJ458933 UYC458929:UYF458933 VHY458929:VIB458933 VRU458929:VRX458933 WBQ458929:WBT458933 WLM458929:WLP458933 WVI458929:WVL458933 A524465:D524469 IW524465:IZ524469 SS524465:SV524469 ACO524465:ACR524469 AMK524465:AMN524469 AWG524465:AWJ524469 BGC524465:BGF524469 BPY524465:BQB524469 BZU524465:BZX524469 CJQ524465:CJT524469 CTM524465:CTP524469 DDI524465:DDL524469 DNE524465:DNH524469 DXA524465:DXD524469 EGW524465:EGZ524469 EQS524465:EQV524469 FAO524465:FAR524469 FKK524465:FKN524469 FUG524465:FUJ524469 GEC524465:GEF524469 GNY524465:GOB524469 GXU524465:GXX524469 HHQ524465:HHT524469 HRM524465:HRP524469 IBI524465:IBL524469 ILE524465:ILH524469 IVA524465:IVD524469 JEW524465:JEZ524469 JOS524465:JOV524469 JYO524465:JYR524469 KIK524465:KIN524469 KSG524465:KSJ524469 LCC524465:LCF524469 LLY524465:LMB524469 LVU524465:LVX524469 MFQ524465:MFT524469 MPM524465:MPP524469 MZI524465:MZL524469 NJE524465:NJH524469 NTA524465:NTD524469 OCW524465:OCZ524469 OMS524465:OMV524469 OWO524465:OWR524469 PGK524465:PGN524469 PQG524465:PQJ524469 QAC524465:QAF524469 QJY524465:QKB524469 QTU524465:QTX524469 RDQ524465:RDT524469 RNM524465:RNP524469 RXI524465:RXL524469 SHE524465:SHH524469 SRA524465:SRD524469 TAW524465:TAZ524469 TKS524465:TKV524469 TUO524465:TUR524469 UEK524465:UEN524469 UOG524465:UOJ524469 UYC524465:UYF524469 VHY524465:VIB524469 VRU524465:VRX524469 WBQ524465:WBT524469 WLM524465:WLP524469 WVI524465:WVL524469 A590001:D590005 IW590001:IZ590005 SS590001:SV590005 ACO590001:ACR590005 AMK590001:AMN590005 AWG590001:AWJ590005 BGC590001:BGF590005 BPY590001:BQB590005 BZU590001:BZX590005 CJQ590001:CJT590005 CTM590001:CTP590005 DDI590001:DDL590005 DNE590001:DNH590005 DXA590001:DXD590005 EGW590001:EGZ590005 EQS590001:EQV590005 FAO590001:FAR590005 FKK590001:FKN590005 FUG590001:FUJ590005 GEC590001:GEF590005 GNY590001:GOB590005 GXU590001:GXX590005 HHQ590001:HHT590005 HRM590001:HRP590005 IBI590001:IBL590005 ILE590001:ILH590005 IVA590001:IVD590005 JEW590001:JEZ590005 JOS590001:JOV590005 JYO590001:JYR590005 KIK590001:KIN590005 KSG590001:KSJ590005 LCC590001:LCF590005 LLY590001:LMB590005 LVU590001:LVX590005 MFQ590001:MFT590005 MPM590001:MPP590005 MZI590001:MZL590005 NJE590001:NJH590005 NTA590001:NTD590005 OCW590001:OCZ590005 OMS590001:OMV590005 OWO590001:OWR590005 PGK590001:PGN590005 PQG590001:PQJ590005 QAC590001:QAF590005 QJY590001:QKB590005 QTU590001:QTX590005 RDQ590001:RDT590005 RNM590001:RNP590005 RXI590001:RXL590005 SHE590001:SHH590005 SRA590001:SRD590005 TAW590001:TAZ590005 TKS590001:TKV590005 TUO590001:TUR590005 UEK590001:UEN590005 UOG590001:UOJ590005 UYC590001:UYF590005 VHY590001:VIB590005 VRU590001:VRX590005 WBQ590001:WBT590005 WLM590001:WLP590005 WVI590001:WVL590005 A655537:D655541 IW655537:IZ655541 SS655537:SV655541 ACO655537:ACR655541 AMK655537:AMN655541 AWG655537:AWJ655541 BGC655537:BGF655541 BPY655537:BQB655541 BZU655537:BZX655541 CJQ655537:CJT655541 CTM655537:CTP655541 DDI655537:DDL655541 DNE655537:DNH655541 DXA655537:DXD655541 EGW655537:EGZ655541 EQS655537:EQV655541 FAO655537:FAR655541 FKK655537:FKN655541 FUG655537:FUJ655541 GEC655537:GEF655541 GNY655537:GOB655541 GXU655537:GXX655541 HHQ655537:HHT655541 HRM655537:HRP655541 IBI655537:IBL655541 ILE655537:ILH655541 IVA655537:IVD655541 JEW655537:JEZ655541 JOS655537:JOV655541 JYO655537:JYR655541 KIK655537:KIN655541 KSG655537:KSJ655541 LCC655537:LCF655541 LLY655537:LMB655541 LVU655537:LVX655541 MFQ655537:MFT655541 MPM655537:MPP655541 MZI655537:MZL655541 NJE655537:NJH655541 NTA655537:NTD655541 OCW655537:OCZ655541 OMS655537:OMV655541 OWO655537:OWR655541 PGK655537:PGN655541 PQG655537:PQJ655541 QAC655537:QAF655541 QJY655537:QKB655541 QTU655537:QTX655541 RDQ655537:RDT655541 RNM655537:RNP655541 RXI655537:RXL655541 SHE655537:SHH655541 SRA655537:SRD655541 TAW655537:TAZ655541 TKS655537:TKV655541 TUO655537:TUR655541 UEK655537:UEN655541 UOG655537:UOJ655541 UYC655537:UYF655541 VHY655537:VIB655541 VRU655537:VRX655541 WBQ655537:WBT655541 WLM655537:WLP655541 WVI655537:WVL655541 A721073:D721077 IW721073:IZ721077 SS721073:SV721077 ACO721073:ACR721077 AMK721073:AMN721077 AWG721073:AWJ721077 BGC721073:BGF721077 BPY721073:BQB721077 BZU721073:BZX721077 CJQ721073:CJT721077 CTM721073:CTP721077 DDI721073:DDL721077 DNE721073:DNH721077 DXA721073:DXD721077 EGW721073:EGZ721077 EQS721073:EQV721077 FAO721073:FAR721077 FKK721073:FKN721077 FUG721073:FUJ721077 GEC721073:GEF721077 GNY721073:GOB721077 GXU721073:GXX721077 HHQ721073:HHT721077 HRM721073:HRP721077 IBI721073:IBL721077 ILE721073:ILH721077 IVA721073:IVD721077 JEW721073:JEZ721077 JOS721073:JOV721077 JYO721073:JYR721077 KIK721073:KIN721077 KSG721073:KSJ721077 LCC721073:LCF721077 LLY721073:LMB721077 LVU721073:LVX721077 MFQ721073:MFT721077 MPM721073:MPP721077 MZI721073:MZL721077 NJE721073:NJH721077 NTA721073:NTD721077 OCW721073:OCZ721077 OMS721073:OMV721077 OWO721073:OWR721077 PGK721073:PGN721077 PQG721073:PQJ721077 QAC721073:QAF721077 QJY721073:QKB721077 QTU721073:QTX721077 RDQ721073:RDT721077 RNM721073:RNP721077 RXI721073:RXL721077 SHE721073:SHH721077 SRA721073:SRD721077 TAW721073:TAZ721077 TKS721073:TKV721077 TUO721073:TUR721077 UEK721073:UEN721077 UOG721073:UOJ721077 UYC721073:UYF721077 VHY721073:VIB721077 VRU721073:VRX721077 WBQ721073:WBT721077 WLM721073:WLP721077 WVI721073:WVL721077 A786609:D786613 IW786609:IZ786613 SS786609:SV786613 ACO786609:ACR786613 AMK786609:AMN786613 AWG786609:AWJ786613 BGC786609:BGF786613 BPY786609:BQB786613 BZU786609:BZX786613 CJQ786609:CJT786613 CTM786609:CTP786613 DDI786609:DDL786613 DNE786609:DNH786613 DXA786609:DXD786613 EGW786609:EGZ786613 EQS786609:EQV786613 FAO786609:FAR786613 FKK786609:FKN786613 FUG786609:FUJ786613 GEC786609:GEF786613 GNY786609:GOB786613 GXU786609:GXX786613 HHQ786609:HHT786613 HRM786609:HRP786613 IBI786609:IBL786613 ILE786609:ILH786613 IVA786609:IVD786613 JEW786609:JEZ786613 JOS786609:JOV786613 JYO786609:JYR786613 KIK786609:KIN786613 KSG786609:KSJ786613 LCC786609:LCF786613 LLY786609:LMB786613 LVU786609:LVX786613 MFQ786609:MFT786613 MPM786609:MPP786613 MZI786609:MZL786613 NJE786609:NJH786613 NTA786609:NTD786613 OCW786609:OCZ786613 OMS786609:OMV786613 OWO786609:OWR786613 PGK786609:PGN786613 PQG786609:PQJ786613 QAC786609:QAF786613 QJY786609:QKB786613 QTU786609:QTX786613 RDQ786609:RDT786613 RNM786609:RNP786613 RXI786609:RXL786613 SHE786609:SHH786613 SRA786609:SRD786613 TAW786609:TAZ786613 TKS786609:TKV786613 TUO786609:TUR786613 UEK786609:UEN786613 UOG786609:UOJ786613 UYC786609:UYF786613 VHY786609:VIB786613 VRU786609:VRX786613 WBQ786609:WBT786613 WLM786609:WLP786613 WVI786609:WVL786613 A852145:D852149 IW852145:IZ852149 SS852145:SV852149 ACO852145:ACR852149 AMK852145:AMN852149 AWG852145:AWJ852149 BGC852145:BGF852149 BPY852145:BQB852149 BZU852145:BZX852149 CJQ852145:CJT852149 CTM852145:CTP852149 DDI852145:DDL852149 DNE852145:DNH852149 DXA852145:DXD852149 EGW852145:EGZ852149 EQS852145:EQV852149 FAO852145:FAR852149 FKK852145:FKN852149 FUG852145:FUJ852149 GEC852145:GEF852149 GNY852145:GOB852149 GXU852145:GXX852149 HHQ852145:HHT852149 HRM852145:HRP852149 IBI852145:IBL852149 ILE852145:ILH852149 IVA852145:IVD852149 JEW852145:JEZ852149 JOS852145:JOV852149 JYO852145:JYR852149 KIK852145:KIN852149 KSG852145:KSJ852149 LCC852145:LCF852149 LLY852145:LMB852149 LVU852145:LVX852149 MFQ852145:MFT852149 MPM852145:MPP852149 MZI852145:MZL852149 NJE852145:NJH852149 NTA852145:NTD852149 OCW852145:OCZ852149 OMS852145:OMV852149 OWO852145:OWR852149 PGK852145:PGN852149 PQG852145:PQJ852149 QAC852145:QAF852149 QJY852145:QKB852149 QTU852145:QTX852149 RDQ852145:RDT852149 RNM852145:RNP852149 RXI852145:RXL852149 SHE852145:SHH852149 SRA852145:SRD852149 TAW852145:TAZ852149 TKS852145:TKV852149 TUO852145:TUR852149 UEK852145:UEN852149 UOG852145:UOJ852149 UYC852145:UYF852149 VHY852145:VIB852149 VRU852145:VRX852149 WBQ852145:WBT852149 WLM852145:WLP852149 WVI852145:WVL852149 A917681:D917685 IW917681:IZ917685 SS917681:SV917685 ACO917681:ACR917685 AMK917681:AMN917685 AWG917681:AWJ917685 BGC917681:BGF917685 BPY917681:BQB917685 BZU917681:BZX917685 CJQ917681:CJT917685 CTM917681:CTP917685 DDI917681:DDL917685 DNE917681:DNH917685 DXA917681:DXD917685 EGW917681:EGZ917685 EQS917681:EQV917685 FAO917681:FAR917685 FKK917681:FKN917685 FUG917681:FUJ917685 GEC917681:GEF917685 GNY917681:GOB917685 GXU917681:GXX917685 HHQ917681:HHT917685 HRM917681:HRP917685 IBI917681:IBL917685 ILE917681:ILH917685 IVA917681:IVD917685 JEW917681:JEZ917685 JOS917681:JOV917685 JYO917681:JYR917685 KIK917681:KIN917685 KSG917681:KSJ917685 LCC917681:LCF917685 LLY917681:LMB917685 LVU917681:LVX917685 MFQ917681:MFT917685 MPM917681:MPP917685 MZI917681:MZL917685 NJE917681:NJH917685 NTA917681:NTD917685 OCW917681:OCZ917685 OMS917681:OMV917685 OWO917681:OWR917685 PGK917681:PGN917685 PQG917681:PQJ917685 QAC917681:QAF917685 QJY917681:QKB917685 QTU917681:QTX917685 RDQ917681:RDT917685 RNM917681:RNP917685 RXI917681:RXL917685 SHE917681:SHH917685 SRA917681:SRD917685 TAW917681:TAZ917685 TKS917681:TKV917685 TUO917681:TUR917685 UEK917681:UEN917685 UOG917681:UOJ917685 UYC917681:UYF917685 VHY917681:VIB917685 VRU917681:VRX917685 WBQ917681:WBT917685 WLM917681:WLP917685 WVI917681:WVL917685 A983217:D983221 IW983217:IZ983221 SS983217:SV983221 ACO983217:ACR983221 AMK983217:AMN983221 AWG983217:AWJ983221 BGC983217:BGF983221 BPY983217:BQB983221 BZU983217:BZX983221 CJQ983217:CJT983221 CTM983217:CTP983221 DDI983217:DDL983221 DNE983217:DNH983221 DXA983217:DXD983221 EGW983217:EGZ983221 EQS983217:EQV983221 FAO983217:FAR983221 FKK983217:FKN983221 FUG983217:FUJ983221 GEC983217:GEF983221 GNY983217:GOB983221 GXU983217:GXX983221 HHQ983217:HHT983221 HRM983217:HRP983221 IBI983217:IBL983221 ILE983217:ILH983221 IVA983217:IVD983221 JEW983217:JEZ983221 JOS983217:JOV983221 JYO983217:JYR983221 KIK983217:KIN983221 KSG983217:KSJ983221 LCC983217:LCF983221 LLY983217:LMB983221 LVU983217:LVX983221 MFQ983217:MFT983221 MPM983217:MPP983221 MZI983217:MZL983221 NJE983217:NJH983221 NTA983217:NTD983221 OCW983217:OCZ983221 OMS983217:OMV983221 OWO983217:OWR983221 PGK983217:PGN983221 PQG983217:PQJ983221 QAC983217:QAF983221 QJY983217:QKB983221 QTU983217:QTX983221 RDQ983217:RDT983221 RNM983217:RNP983221 RXI983217:RXL983221 SHE983217:SHH983221 SRA983217:SRD983221 TAW983217:TAZ983221 TKS983217:TKV983221 TUO983217:TUR983221 UEK983217:UEN983221 UOG983217:UOJ983221 UYC983217:UYF983221 VHY983217:VIB983221 VRU983217:VRX983221 WBQ983217:WBT983221 WLM983217:WLP983221 WVI983217:WVL983221"/>
    <dataValidation type="whole" allowBlank="1" showInputMessage="1" showErrorMessage="1" errorTitle="Error" error="Por favor ingrese números enteros" sqref="B1:B63 IX1:IX63 ST1:ST63 ACP1:ACP63 AML1:AML63 AWH1:AWH63 BGD1:BGD63 BPZ1:BPZ63 BZV1:BZV63 CJR1:CJR63 CTN1:CTN63 DDJ1:DDJ63 DNF1:DNF63 DXB1:DXB63 EGX1:EGX63 EQT1:EQT63 FAP1:FAP63 FKL1:FKL63 FUH1:FUH63 GED1:GED63 GNZ1:GNZ63 GXV1:GXV63 HHR1:HHR63 HRN1:HRN63 IBJ1:IBJ63 ILF1:ILF63 IVB1:IVB63 JEX1:JEX63 JOT1:JOT63 JYP1:JYP63 KIL1:KIL63 KSH1:KSH63 LCD1:LCD63 LLZ1:LLZ63 LVV1:LVV63 MFR1:MFR63 MPN1:MPN63 MZJ1:MZJ63 NJF1:NJF63 NTB1:NTB63 OCX1:OCX63 OMT1:OMT63 OWP1:OWP63 PGL1:PGL63 PQH1:PQH63 QAD1:QAD63 QJZ1:QJZ63 QTV1:QTV63 RDR1:RDR63 RNN1:RNN63 RXJ1:RXJ63 SHF1:SHF63 SRB1:SRB63 TAX1:TAX63 TKT1:TKT63 TUP1:TUP63 UEL1:UEL63 UOH1:UOH63 UYD1:UYD63 VHZ1:VHZ63 VRV1:VRV63 WBR1:WBR63 WLN1:WLN63 WVJ1:WVJ63 B65537:B65599 IX65537:IX65599 ST65537:ST65599 ACP65537:ACP65599 AML65537:AML65599 AWH65537:AWH65599 BGD65537:BGD65599 BPZ65537:BPZ65599 BZV65537:BZV65599 CJR65537:CJR65599 CTN65537:CTN65599 DDJ65537:DDJ65599 DNF65537:DNF65599 DXB65537:DXB65599 EGX65537:EGX65599 EQT65537:EQT65599 FAP65537:FAP65599 FKL65537:FKL65599 FUH65537:FUH65599 GED65537:GED65599 GNZ65537:GNZ65599 GXV65537:GXV65599 HHR65537:HHR65599 HRN65537:HRN65599 IBJ65537:IBJ65599 ILF65537:ILF65599 IVB65537:IVB65599 JEX65537:JEX65599 JOT65537:JOT65599 JYP65537:JYP65599 KIL65537:KIL65599 KSH65537:KSH65599 LCD65537:LCD65599 LLZ65537:LLZ65599 LVV65537:LVV65599 MFR65537:MFR65599 MPN65537:MPN65599 MZJ65537:MZJ65599 NJF65537:NJF65599 NTB65537:NTB65599 OCX65537:OCX65599 OMT65537:OMT65599 OWP65537:OWP65599 PGL65537:PGL65599 PQH65537:PQH65599 QAD65537:QAD65599 QJZ65537:QJZ65599 QTV65537:QTV65599 RDR65537:RDR65599 RNN65537:RNN65599 RXJ65537:RXJ65599 SHF65537:SHF65599 SRB65537:SRB65599 TAX65537:TAX65599 TKT65537:TKT65599 TUP65537:TUP65599 UEL65537:UEL65599 UOH65537:UOH65599 UYD65537:UYD65599 VHZ65537:VHZ65599 VRV65537:VRV65599 WBR65537:WBR65599 WLN65537:WLN65599 WVJ65537:WVJ65599 B131073:B131135 IX131073:IX131135 ST131073:ST131135 ACP131073:ACP131135 AML131073:AML131135 AWH131073:AWH131135 BGD131073:BGD131135 BPZ131073:BPZ131135 BZV131073:BZV131135 CJR131073:CJR131135 CTN131073:CTN131135 DDJ131073:DDJ131135 DNF131073:DNF131135 DXB131073:DXB131135 EGX131073:EGX131135 EQT131073:EQT131135 FAP131073:FAP131135 FKL131073:FKL131135 FUH131073:FUH131135 GED131073:GED131135 GNZ131073:GNZ131135 GXV131073:GXV131135 HHR131073:HHR131135 HRN131073:HRN131135 IBJ131073:IBJ131135 ILF131073:ILF131135 IVB131073:IVB131135 JEX131073:JEX131135 JOT131073:JOT131135 JYP131073:JYP131135 KIL131073:KIL131135 KSH131073:KSH131135 LCD131073:LCD131135 LLZ131073:LLZ131135 LVV131073:LVV131135 MFR131073:MFR131135 MPN131073:MPN131135 MZJ131073:MZJ131135 NJF131073:NJF131135 NTB131073:NTB131135 OCX131073:OCX131135 OMT131073:OMT131135 OWP131073:OWP131135 PGL131073:PGL131135 PQH131073:PQH131135 QAD131073:QAD131135 QJZ131073:QJZ131135 QTV131073:QTV131135 RDR131073:RDR131135 RNN131073:RNN131135 RXJ131073:RXJ131135 SHF131073:SHF131135 SRB131073:SRB131135 TAX131073:TAX131135 TKT131073:TKT131135 TUP131073:TUP131135 UEL131073:UEL131135 UOH131073:UOH131135 UYD131073:UYD131135 VHZ131073:VHZ131135 VRV131073:VRV131135 WBR131073:WBR131135 WLN131073:WLN131135 WVJ131073:WVJ131135 B196609:B196671 IX196609:IX196671 ST196609:ST196671 ACP196609:ACP196671 AML196609:AML196671 AWH196609:AWH196671 BGD196609:BGD196671 BPZ196609:BPZ196671 BZV196609:BZV196671 CJR196609:CJR196671 CTN196609:CTN196671 DDJ196609:DDJ196671 DNF196609:DNF196671 DXB196609:DXB196671 EGX196609:EGX196671 EQT196609:EQT196671 FAP196609:FAP196671 FKL196609:FKL196671 FUH196609:FUH196671 GED196609:GED196671 GNZ196609:GNZ196671 GXV196609:GXV196671 HHR196609:HHR196671 HRN196609:HRN196671 IBJ196609:IBJ196671 ILF196609:ILF196671 IVB196609:IVB196671 JEX196609:JEX196671 JOT196609:JOT196671 JYP196609:JYP196671 KIL196609:KIL196671 KSH196609:KSH196671 LCD196609:LCD196671 LLZ196609:LLZ196671 LVV196609:LVV196671 MFR196609:MFR196671 MPN196609:MPN196671 MZJ196609:MZJ196671 NJF196609:NJF196671 NTB196609:NTB196671 OCX196609:OCX196671 OMT196609:OMT196671 OWP196609:OWP196671 PGL196609:PGL196671 PQH196609:PQH196671 QAD196609:QAD196671 QJZ196609:QJZ196671 QTV196609:QTV196671 RDR196609:RDR196671 RNN196609:RNN196671 RXJ196609:RXJ196671 SHF196609:SHF196671 SRB196609:SRB196671 TAX196609:TAX196671 TKT196609:TKT196671 TUP196609:TUP196671 UEL196609:UEL196671 UOH196609:UOH196671 UYD196609:UYD196671 VHZ196609:VHZ196671 VRV196609:VRV196671 WBR196609:WBR196671 WLN196609:WLN196671 WVJ196609:WVJ196671 B262145:B262207 IX262145:IX262207 ST262145:ST262207 ACP262145:ACP262207 AML262145:AML262207 AWH262145:AWH262207 BGD262145:BGD262207 BPZ262145:BPZ262207 BZV262145:BZV262207 CJR262145:CJR262207 CTN262145:CTN262207 DDJ262145:DDJ262207 DNF262145:DNF262207 DXB262145:DXB262207 EGX262145:EGX262207 EQT262145:EQT262207 FAP262145:FAP262207 FKL262145:FKL262207 FUH262145:FUH262207 GED262145:GED262207 GNZ262145:GNZ262207 GXV262145:GXV262207 HHR262145:HHR262207 HRN262145:HRN262207 IBJ262145:IBJ262207 ILF262145:ILF262207 IVB262145:IVB262207 JEX262145:JEX262207 JOT262145:JOT262207 JYP262145:JYP262207 KIL262145:KIL262207 KSH262145:KSH262207 LCD262145:LCD262207 LLZ262145:LLZ262207 LVV262145:LVV262207 MFR262145:MFR262207 MPN262145:MPN262207 MZJ262145:MZJ262207 NJF262145:NJF262207 NTB262145:NTB262207 OCX262145:OCX262207 OMT262145:OMT262207 OWP262145:OWP262207 PGL262145:PGL262207 PQH262145:PQH262207 QAD262145:QAD262207 QJZ262145:QJZ262207 QTV262145:QTV262207 RDR262145:RDR262207 RNN262145:RNN262207 RXJ262145:RXJ262207 SHF262145:SHF262207 SRB262145:SRB262207 TAX262145:TAX262207 TKT262145:TKT262207 TUP262145:TUP262207 UEL262145:UEL262207 UOH262145:UOH262207 UYD262145:UYD262207 VHZ262145:VHZ262207 VRV262145:VRV262207 WBR262145:WBR262207 WLN262145:WLN262207 WVJ262145:WVJ262207 B327681:B327743 IX327681:IX327743 ST327681:ST327743 ACP327681:ACP327743 AML327681:AML327743 AWH327681:AWH327743 BGD327681:BGD327743 BPZ327681:BPZ327743 BZV327681:BZV327743 CJR327681:CJR327743 CTN327681:CTN327743 DDJ327681:DDJ327743 DNF327681:DNF327743 DXB327681:DXB327743 EGX327681:EGX327743 EQT327681:EQT327743 FAP327681:FAP327743 FKL327681:FKL327743 FUH327681:FUH327743 GED327681:GED327743 GNZ327681:GNZ327743 GXV327681:GXV327743 HHR327681:HHR327743 HRN327681:HRN327743 IBJ327681:IBJ327743 ILF327681:ILF327743 IVB327681:IVB327743 JEX327681:JEX327743 JOT327681:JOT327743 JYP327681:JYP327743 KIL327681:KIL327743 KSH327681:KSH327743 LCD327681:LCD327743 LLZ327681:LLZ327743 LVV327681:LVV327743 MFR327681:MFR327743 MPN327681:MPN327743 MZJ327681:MZJ327743 NJF327681:NJF327743 NTB327681:NTB327743 OCX327681:OCX327743 OMT327681:OMT327743 OWP327681:OWP327743 PGL327681:PGL327743 PQH327681:PQH327743 QAD327681:QAD327743 QJZ327681:QJZ327743 QTV327681:QTV327743 RDR327681:RDR327743 RNN327681:RNN327743 RXJ327681:RXJ327743 SHF327681:SHF327743 SRB327681:SRB327743 TAX327681:TAX327743 TKT327681:TKT327743 TUP327681:TUP327743 UEL327681:UEL327743 UOH327681:UOH327743 UYD327681:UYD327743 VHZ327681:VHZ327743 VRV327681:VRV327743 WBR327681:WBR327743 WLN327681:WLN327743 WVJ327681:WVJ327743 B393217:B393279 IX393217:IX393279 ST393217:ST393279 ACP393217:ACP393279 AML393217:AML393279 AWH393217:AWH393279 BGD393217:BGD393279 BPZ393217:BPZ393279 BZV393217:BZV393279 CJR393217:CJR393279 CTN393217:CTN393279 DDJ393217:DDJ393279 DNF393217:DNF393279 DXB393217:DXB393279 EGX393217:EGX393279 EQT393217:EQT393279 FAP393217:FAP393279 FKL393217:FKL393279 FUH393217:FUH393279 GED393217:GED393279 GNZ393217:GNZ393279 GXV393217:GXV393279 HHR393217:HHR393279 HRN393217:HRN393279 IBJ393217:IBJ393279 ILF393217:ILF393279 IVB393217:IVB393279 JEX393217:JEX393279 JOT393217:JOT393279 JYP393217:JYP393279 KIL393217:KIL393279 KSH393217:KSH393279 LCD393217:LCD393279 LLZ393217:LLZ393279 LVV393217:LVV393279 MFR393217:MFR393279 MPN393217:MPN393279 MZJ393217:MZJ393279 NJF393217:NJF393279 NTB393217:NTB393279 OCX393217:OCX393279 OMT393217:OMT393279 OWP393217:OWP393279 PGL393217:PGL393279 PQH393217:PQH393279 QAD393217:QAD393279 QJZ393217:QJZ393279 QTV393217:QTV393279 RDR393217:RDR393279 RNN393217:RNN393279 RXJ393217:RXJ393279 SHF393217:SHF393279 SRB393217:SRB393279 TAX393217:TAX393279 TKT393217:TKT393279 TUP393217:TUP393279 UEL393217:UEL393279 UOH393217:UOH393279 UYD393217:UYD393279 VHZ393217:VHZ393279 VRV393217:VRV393279 WBR393217:WBR393279 WLN393217:WLN393279 WVJ393217:WVJ393279 B458753:B458815 IX458753:IX458815 ST458753:ST458815 ACP458753:ACP458815 AML458753:AML458815 AWH458753:AWH458815 BGD458753:BGD458815 BPZ458753:BPZ458815 BZV458753:BZV458815 CJR458753:CJR458815 CTN458753:CTN458815 DDJ458753:DDJ458815 DNF458753:DNF458815 DXB458753:DXB458815 EGX458753:EGX458815 EQT458753:EQT458815 FAP458753:FAP458815 FKL458753:FKL458815 FUH458753:FUH458815 GED458753:GED458815 GNZ458753:GNZ458815 GXV458753:GXV458815 HHR458753:HHR458815 HRN458753:HRN458815 IBJ458753:IBJ458815 ILF458753:ILF458815 IVB458753:IVB458815 JEX458753:JEX458815 JOT458753:JOT458815 JYP458753:JYP458815 KIL458753:KIL458815 KSH458753:KSH458815 LCD458753:LCD458815 LLZ458753:LLZ458815 LVV458753:LVV458815 MFR458753:MFR458815 MPN458753:MPN458815 MZJ458753:MZJ458815 NJF458753:NJF458815 NTB458753:NTB458815 OCX458753:OCX458815 OMT458753:OMT458815 OWP458753:OWP458815 PGL458753:PGL458815 PQH458753:PQH458815 QAD458753:QAD458815 QJZ458753:QJZ458815 QTV458753:QTV458815 RDR458753:RDR458815 RNN458753:RNN458815 RXJ458753:RXJ458815 SHF458753:SHF458815 SRB458753:SRB458815 TAX458753:TAX458815 TKT458753:TKT458815 TUP458753:TUP458815 UEL458753:UEL458815 UOH458753:UOH458815 UYD458753:UYD458815 VHZ458753:VHZ458815 VRV458753:VRV458815 WBR458753:WBR458815 WLN458753:WLN458815 WVJ458753:WVJ458815 B524289:B524351 IX524289:IX524351 ST524289:ST524351 ACP524289:ACP524351 AML524289:AML524351 AWH524289:AWH524351 BGD524289:BGD524351 BPZ524289:BPZ524351 BZV524289:BZV524351 CJR524289:CJR524351 CTN524289:CTN524351 DDJ524289:DDJ524351 DNF524289:DNF524351 DXB524289:DXB524351 EGX524289:EGX524351 EQT524289:EQT524351 FAP524289:FAP524351 FKL524289:FKL524351 FUH524289:FUH524351 GED524289:GED524351 GNZ524289:GNZ524351 GXV524289:GXV524351 HHR524289:HHR524351 HRN524289:HRN524351 IBJ524289:IBJ524351 ILF524289:ILF524351 IVB524289:IVB524351 JEX524289:JEX524351 JOT524289:JOT524351 JYP524289:JYP524351 KIL524289:KIL524351 KSH524289:KSH524351 LCD524289:LCD524351 LLZ524289:LLZ524351 LVV524289:LVV524351 MFR524289:MFR524351 MPN524289:MPN524351 MZJ524289:MZJ524351 NJF524289:NJF524351 NTB524289:NTB524351 OCX524289:OCX524351 OMT524289:OMT524351 OWP524289:OWP524351 PGL524289:PGL524351 PQH524289:PQH524351 QAD524289:QAD524351 QJZ524289:QJZ524351 QTV524289:QTV524351 RDR524289:RDR524351 RNN524289:RNN524351 RXJ524289:RXJ524351 SHF524289:SHF524351 SRB524289:SRB524351 TAX524289:TAX524351 TKT524289:TKT524351 TUP524289:TUP524351 UEL524289:UEL524351 UOH524289:UOH524351 UYD524289:UYD524351 VHZ524289:VHZ524351 VRV524289:VRV524351 WBR524289:WBR524351 WLN524289:WLN524351 WVJ524289:WVJ524351 B589825:B589887 IX589825:IX589887 ST589825:ST589887 ACP589825:ACP589887 AML589825:AML589887 AWH589825:AWH589887 BGD589825:BGD589887 BPZ589825:BPZ589887 BZV589825:BZV589887 CJR589825:CJR589887 CTN589825:CTN589887 DDJ589825:DDJ589887 DNF589825:DNF589887 DXB589825:DXB589887 EGX589825:EGX589887 EQT589825:EQT589887 FAP589825:FAP589887 FKL589825:FKL589887 FUH589825:FUH589887 GED589825:GED589887 GNZ589825:GNZ589887 GXV589825:GXV589887 HHR589825:HHR589887 HRN589825:HRN589887 IBJ589825:IBJ589887 ILF589825:ILF589887 IVB589825:IVB589887 JEX589825:JEX589887 JOT589825:JOT589887 JYP589825:JYP589887 KIL589825:KIL589887 KSH589825:KSH589887 LCD589825:LCD589887 LLZ589825:LLZ589887 LVV589825:LVV589887 MFR589825:MFR589887 MPN589825:MPN589887 MZJ589825:MZJ589887 NJF589825:NJF589887 NTB589825:NTB589887 OCX589825:OCX589887 OMT589825:OMT589887 OWP589825:OWP589887 PGL589825:PGL589887 PQH589825:PQH589887 QAD589825:QAD589887 QJZ589825:QJZ589887 QTV589825:QTV589887 RDR589825:RDR589887 RNN589825:RNN589887 RXJ589825:RXJ589887 SHF589825:SHF589887 SRB589825:SRB589887 TAX589825:TAX589887 TKT589825:TKT589887 TUP589825:TUP589887 UEL589825:UEL589887 UOH589825:UOH589887 UYD589825:UYD589887 VHZ589825:VHZ589887 VRV589825:VRV589887 WBR589825:WBR589887 WLN589825:WLN589887 WVJ589825:WVJ589887 B655361:B655423 IX655361:IX655423 ST655361:ST655423 ACP655361:ACP655423 AML655361:AML655423 AWH655361:AWH655423 BGD655361:BGD655423 BPZ655361:BPZ655423 BZV655361:BZV655423 CJR655361:CJR655423 CTN655361:CTN655423 DDJ655361:DDJ655423 DNF655361:DNF655423 DXB655361:DXB655423 EGX655361:EGX655423 EQT655361:EQT655423 FAP655361:FAP655423 FKL655361:FKL655423 FUH655361:FUH655423 GED655361:GED655423 GNZ655361:GNZ655423 GXV655361:GXV655423 HHR655361:HHR655423 HRN655361:HRN655423 IBJ655361:IBJ655423 ILF655361:ILF655423 IVB655361:IVB655423 JEX655361:JEX655423 JOT655361:JOT655423 JYP655361:JYP655423 KIL655361:KIL655423 KSH655361:KSH655423 LCD655361:LCD655423 LLZ655361:LLZ655423 LVV655361:LVV655423 MFR655361:MFR655423 MPN655361:MPN655423 MZJ655361:MZJ655423 NJF655361:NJF655423 NTB655361:NTB655423 OCX655361:OCX655423 OMT655361:OMT655423 OWP655361:OWP655423 PGL655361:PGL655423 PQH655361:PQH655423 QAD655361:QAD655423 QJZ655361:QJZ655423 QTV655361:QTV655423 RDR655361:RDR655423 RNN655361:RNN655423 RXJ655361:RXJ655423 SHF655361:SHF655423 SRB655361:SRB655423 TAX655361:TAX655423 TKT655361:TKT655423 TUP655361:TUP655423 UEL655361:UEL655423 UOH655361:UOH655423 UYD655361:UYD655423 VHZ655361:VHZ655423 VRV655361:VRV655423 WBR655361:WBR655423 WLN655361:WLN655423 WVJ655361:WVJ655423 B720897:B720959 IX720897:IX720959 ST720897:ST720959 ACP720897:ACP720959 AML720897:AML720959 AWH720897:AWH720959 BGD720897:BGD720959 BPZ720897:BPZ720959 BZV720897:BZV720959 CJR720897:CJR720959 CTN720897:CTN720959 DDJ720897:DDJ720959 DNF720897:DNF720959 DXB720897:DXB720959 EGX720897:EGX720959 EQT720897:EQT720959 FAP720897:FAP720959 FKL720897:FKL720959 FUH720897:FUH720959 GED720897:GED720959 GNZ720897:GNZ720959 GXV720897:GXV720959 HHR720897:HHR720959 HRN720897:HRN720959 IBJ720897:IBJ720959 ILF720897:ILF720959 IVB720897:IVB720959 JEX720897:JEX720959 JOT720897:JOT720959 JYP720897:JYP720959 KIL720897:KIL720959 KSH720897:KSH720959 LCD720897:LCD720959 LLZ720897:LLZ720959 LVV720897:LVV720959 MFR720897:MFR720959 MPN720897:MPN720959 MZJ720897:MZJ720959 NJF720897:NJF720959 NTB720897:NTB720959 OCX720897:OCX720959 OMT720897:OMT720959 OWP720897:OWP720959 PGL720897:PGL720959 PQH720897:PQH720959 QAD720897:QAD720959 QJZ720897:QJZ720959 QTV720897:QTV720959 RDR720897:RDR720959 RNN720897:RNN720959 RXJ720897:RXJ720959 SHF720897:SHF720959 SRB720897:SRB720959 TAX720897:TAX720959 TKT720897:TKT720959 TUP720897:TUP720959 UEL720897:UEL720959 UOH720897:UOH720959 UYD720897:UYD720959 VHZ720897:VHZ720959 VRV720897:VRV720959 WBR720897:WBR720959 WLN720897:WLN720959 WVJ720897:WVJ720959 B786433:B786495 IX786433:IX786495 ST786433:ST786495 ACP786433:ACP786495 AML786433:AML786495 AWH786433:AWH786495 BGD786433:BGD786495 BPZ786433:BPZ786495 BZV786433:BZV786495 CJR786433:CJR786495 CTN786433:CTN786495 DDJ786433:DDJ786495 DNF786433:DNF786495 DXB786433:DXB786495 EGX786433:EGX786495 EQT786433:EQT786495 FAP786433:FAP786495 FKL786433:FKL786495 FUH786433:FUH786495 GED786433:GED786495 GNZ786433:GNZ786495 GXV786433:GXV786495 HHR786433:HHR786495 HRN786433:HRN786495 IBJ786433:IBJ786495 ILF786433:ILF786495 IVB786433:IVB786495 JEX786433:JEX786495 JOT786433:JOT786495 JYP786433:JYP786495 KIL786433:KIL786495 KSH786433:KSH786495 LCD786433:LCD786495 LLZ786433:LLZ786495 LVV786433:LVV786495 MFR786433:MFR786495 MPN786433:MPN786495 MZJ786433:MZJ786495 NJF786433:NJF786495 NTB786433:NTB786495 OCX786433:OCX786495 OMT786433:OMT786495 OWP786433:OWP786495 PGL786433:PGL786495 PQH786433:PQH786495 QAD786433:QAD786495 QJZ786433:QJZ786495 QTV786433:QTV786495 RDR786433:RDR786495 RNN786433:RNN786495 RXJ786433:RXJ786495 SHF786433:SHF786495 SRB786433:SRB786495 TAX786433:TAX786495 TKT786433:TKT786495 TUP786433:TUP786495 UEL786433:UEL786495 UOH786433:UOH786495 UYD786433:UYD786495 VHZ786433:VHZ786495 VRV786433:VRV786495 WBR786433:WBR786495 WLN786433:WLN786495 WVJ786433:WVJ786495 B851969:B852031 IX851969:IX852031 ST851969:ST852031 ACP851969:ACP852031 AML851969:AML852031 AWH851969:AWH852031 BGD851969:BGD852031 BPZ851969:BPZ852031 BZV851969:BZV852031 CJR851969:CJR852031 CTN851969:CTN852031 DDJ851969:DDJ852031 DNF851969:DNF852031 DXB851969:DXB852031 EGX851969:EGX852031 EQT851969:EQT852031 FAP851969:FAP852031 FKL851969:FKL852031 FUH851969:FUH852031 GED851969:GED852031 GNZ851969:GNZ852031 GXV851969:GXV852031 HHR851969:HHR852031 HRN851969:HRN852031 IBJ851969:IBJ852031 ILF851969:ILF852031 IVB851969:IVB852031 JEX851969:JEX852031 JOT851969:JOT852031 JYP851969:JYP852031 KIL851969:KIL852031 KSH851969:KSH852031 LCD851969:LCD852031 LLZ851969:LLZ852031 LVV851969:LVV852031 MFR851969:MFR852031 MPN851969:MPN852031 MZJ851969:MZJ852031 NJF851969:NJF852031 NTB851969:NTB852031 OCX851969:OCX852031 OMT851969:OMT852031 OWP851969:OWP852031 PGL851969:PGL852031 PQH851969:PQH852031 QAD851969:QAD852031 QJZ851969:QJZ852031 QTV851969:QTV852031 RDR851969:RDR852031 RNN851969:RNN852031 RXJ851969:RXJ852031 SHF851969:SHF852031 SRB851969:SRB852031 TAX851969:TAX852031 TKT851969:TKT852031 TUP851969:TUP852031 UEL851969:UEL852031 UOH851969:UOH852031 UYD851969:UYD852031 VHZ851969:VHZ852031 VRV851969:VRV852031 WBR851969:WBR852031 WLN851969:WLN852031 WVJ851969:WVJ852031 B917505:B917567 IX917505:IX917567 ST917505:ST917567 ACP917505:ACP917567 AML917505:AML917567 AWH917505:AWH917567 BGD917505:BGD917567 BPZ917505:BPZ917567 BZV917505:BZV917567 CJR917505:CJR917567 CTN917505:CTN917567 DDJ917505:DDJ917567 DNF917505:DNF917567 DXB917505:DXB917567 EGX917505:EGX917567 EQT917505:EQT917567 FAP917505:FAP917567 FKL917505:FKL917567 FUH917505:FUH917567 GED917505:GED917567 GNZ917505:GNZ917567 GXV917505:GXV917567 HHR917505:HHR917567 HRN917505:HRN917567 IBJ917505:IBJ917567 ILF917505:ILF917567 IVB917505:IVB917567 JEX917505:JEX917567 JOT917505:JOT917567 JYP917505:JYP917567 KIL917505:KIL917567 KSH917505:KSH917567 LCD917505:LCD917567 LLZ917505:LLZ917567 LVV917505:LVV917567 MFR917505:MFR917567 MPN917505:MPN917567 MZJ917505:MZJ917567 NJF917505:NJF917567 NTB917505:NTB917567 OCX917505:OCX917567 OMT917505:OMT917567 OWP917505:OWP917567 PGL917505:PGL917567 PQH917505:PQH917567 QAD917505:QAD917567 QJZ917505:QJZ917567 QTV917505:QTV917567 RDR917505:RDR917567 RNN917505:RNN917567 RXJ917505:RXJ917567 SHF917505:SHF917567 SRB917505:SRB917567 TAX917505:TAX917567 TKT917505:TKT917567 TUP917505:TUP917567 UEL917505:UEL917567 UOH917505:UOH917567 UYD917505:UYD917567 VHZ917505:VHZ917567 VRV917505:VRV917567 WBR917505:WBR917567 WLN917505:WLN917567 WVJ917505:WVJ917567 B983041:B983103 IX983041:IX983103 ST983041:ST983103 ACP983041:ACP983103 AML983041:AML983103 AWH983041:AWH983103 BGD983041:BGD983103 BPZ983041:BPZ983103 BZV983041:BZV983103 CJR983041:CJR983103 CTN983041:CTN983103 DDJ983041:DDJ983103 DNF983041:DNF983103 DXB983041:DXB983103 EGX983041:EGX983103 EQT983041:EQT983103 FAP983041:FAP983103 FKL983041:FKL983103 FUH983041:FUH983103 GED983041:GED983103 GNZ983041:GNZ983103 GXV983041:GXV983103 HHR983041:HHR983103 HRN983041:HRN983103 IBJ983041:IBJ983103 ILF983041:ILF983103 IVB983041:IVB983103 JEX983041:JEX983103 JOT983041:JOT983103 JYP983041:JYP983103 KIL983041:KIL983103 KSH983041:KSH983103 LCD983041:LCD983103 LLZ983041:LLZ983103 LVV983041:LVV983103 MFR983041:MFR983103 MPN983041:MPN983103 MZJ983041:MZJ983103 NJF983041:NJF983103 NTB983041:NTB983103 OCX983041:OCX983103 OMT983041:OMT983103 OWP983041:OWP983103 PGL983041:PGL983103 PQH983041:PQH983103 QAD983041:QAD983103 QJZ983041:QJZ983103 QTV983041:QTV983103 RDR983041:RDR983103 RNN983041:RNN983103 RXJ983041:RXJ983103 SHF983041:SHF983103 SRB983041:SRB983103 TAX983041:TAX983103 TKT983041:TKT983103 TUP983041:TUP983103 UEL983041:UEL983103 UOH983041:UOH983103 UYD983041:UYD983103 VHZ983041:VHZ983103 VRV983041:VRV983103 WBR983041:WBR983103 WLN983041:WLN983103 WVJ983041:WVJ983103 A1:A93 IW1:IW93 SS1:SS93 ACO1:ACO93 AMK1:AMK93 AWG1:AWG93 BGC1:BGC93 BPY1:BPY93 BZU1:BZU93 CJQ1:CJQ93 CTM1:CTM93 DDI1:DDI93 DNE1:DNE93 DXA1:DXA93 EGW1:EGW93 EQS1:EQS93 FAO1:FAO93 FKK1:FKK93 FUG1:FUG93 GEC1:GEC93 GNY1:GNY93 GXU1:GXU93 HHQ1:HHQ93 HRM1:HRM93 IBI1:IBI93 ILE1:ILE93 IVA1:IVA93 JEW1:JEW93 JOS1:JOS93 JYO1:JYO93 KIK1:KIK93 KSG1:KSG93 LCC1:LCC93 LLY1:LLY93 LVU1:LVU93 MFQ1:MFQ93 MPM1:MPM93 MZI1:MZI93 NJE1:NJE93 NTA1:NTA93 OCW1:OCW93 OMS1:OMS93 OWO1:OWO93 PGK1:PGK93 PQG1:PQG93 QAC1:QAC93 QJY1:QJY93 QTU1:QTU93 RDQ1:RDQ93 RNM1:RNM93 RXI1:RXI93 SHE1:SHE93 SRA1:SRA93 TAW1:TAW93 TKS1:TKS93 TUO1:TUO93 UEK1:UEK93 UOG1:UOG93 UYC1:UYC93 VHY1:VHY93 VRU1:VRU93 WBQ1:WBQ93 WLM1:WLM93 WVI1:WVI93 A65537:A65629 IW65537:IW65629 SS65537:SS65629 ACO65537:ACO65629 AMK65537:AMK65629 AWG65537:AWG65629 BGC65537:BGC65629 BPY65537:BPY65629 BZU65537:BZU65629 CJQ65537:CJQ65629 CTM65537:CTM65629 DDI65537:DDI65629 DNE65537:DNE65629 DXA65537:DXA65629 EGW65537:EGW65629 EQS65537:EQS65629 FAO65537:FAO65629 FKK65537:FKK65629 FUG65537:FUG65629 GEC65537:GEC65629 GNY65537:GNY65629 GXU65537:GXU65629 HHQ65537:HHQ65629 HRM65537:HRM65629 IBI65537:IBI65629 ILE65537:ILE65629 IVA65537:IVA65629 JEW65537:JEW65629 JOS65537:JOS65629 JYO65537:JYO65629 KIK65537:KIK65629 KSG65537:KSG65629 LCC65537:LCC65629 LLY65537:LLY65629 LVU65537:LVU65629 MFQ65537:MFQ65629 MPM65537:MPM65629 MZI65537:MZI65629 NJE65537:NJE65629 NTA65537:NTA65629 OCW65537:OCW65629 OMS65537:OMS65629 OWO65537:OWO65629 PGK65537:PGK65629 PQG65537:PQG65629 QAC65537:QAC65629 QJY65537:QJY65629 QTU65537:QTU65629 RDQ65537:RDQ65629 RNM65537:RNM65629 RXI65537:RXI65629 SHE65537:SHE65629 SRA65537:SRA65629 TAW65537:TAW65629 TKS65537:TKS65629 TUO65537:TUO65629 UEK65537:UEK65629 UOG65537:UOG65629 UYC65537:UYC65629 VHY65537:VHY65629 VRU65537:VRU65629 WBQ65537:WBQ65629 WLM65537:WLM65629 WVI65537:WVI65629 A131073:A131165 IW131073:IW131165 SS131073:SS131165 ACO131073:ACO131165 AMK131073:AMK131165 AWG131073:AWG131165 BGC131073:BGC131165 BPY131073:BPY131165 BZU131073:BZU131165 CJQ131073:CJQ131165 CTM131073:CTM131165 DDI131073:DDI131165 DNE131073:DNE131165 DXA131073:DXA131165 EGW131073:EGW131165 EQS131073:EQS131165 FAO131073:FAO131165 FKK131073:FKK131165 FUG131073:FUG131165 GEC131073:GEC131165 GNY131073:GNY131165 GXU131073:GXU131165 HHQ131073:HHQ131165 HRM131073:HRM131165 IBI131073:IBI131165 ILE131073:ILE131165 IVA131073:IVA131165 JEW131073:JEW131165 JOS131073:JOS131165 JYO131073:JYO131165 KIK131073:KIK131165 KSG131073:KSG131165 LCC131073:LCC131165 LLY131073:LLY131165 LVU131073:LVU131165 MFQ131073:MFQ131165 MPM131073:MPM131165 MZI131073:MZI131165 NJE131073:NJE131165 NTA131073:NTA131165 OCW131073:OCW131165 OMS131073:OMS131165 OWO131073:OWO131165 PGK131073:PGK131165 PQG131073:PQG131165 QAC131073:QAC131165 QJY131073:QJY131165 QTU131073:QTU131165 RDQ131073:RDQ131165 RNM131073:RNM131165 RXI131073:RXI131165 SHE131073:SHE131165 SRA131073:SRA131165 TAW131073:TAW131165 TKS131073:TKS131165 TUO131073:TUO131165 UEK131073:UEK131165 UOG131073:UOG131165 UYC131073:UYC131165 VHY131073:VHY131165 VRU131073:VRU131165 WBQ131073:WBQ131165 WLM131073:WLM131165 WVI131073:WVI131165 A196609:A196701 IW196609:IW196701 SS196609:SS196701 ACO196609:ACO196701 AMK196609:AMK196701 AWG196609:AWG196701 BGC196609:BGC196701 BPY196609:BPY196701 BZU196609:BZU196701 CJQ196609:CJQ196701 CTM196609:CTM196701 DDI196609:DDI196701 DNE196609:DNE196701 DXA196609:DXA196701 EGW196609:EGW196701 EQS196609:EQS196701 FAO196609:FAO196701 FKK196609:FKK196701 FUG196609:FUG196701 GEC196609:GEC196701 GNY196609:GNY196701 GXU196609:GXU196701 HHQ196609:HHQ196701 HRM196609:HRM196701 IBI196609:IBI196701 ILE196609:ILE196701 IVA196609:IVA196701 JEW196609:JEW196701 JOS196609:JOS196701 JYO196609:JYO196701 KIK196609:KIK196701 KSG196609:KSG196701 LCC196609:LCC196701 LLY196609:LLY196701 LVU196609:LVU196701 MFQ196609:MFQ196701 MPM196609:MPM196701 MZI196609:MZI196701 NJE196609:NJE196701 NTA196609:NTA196701 OCW196609:OCW196701 OMS196609:OMS196701 OWO196609:OWO196701 PGK196609:PGK196701 PQG196609:PQG196701 QAC196609:QAC196701 QJY196609:QJY196701 QTU196609:QTU196701 RDQ196609:RDQ196701 RNM196609:RNM196701 RXI196609:RXI196701 SHE196609:SHE196701 SRA196609:SRA196701 TAW196609:TAW196701 TKS196609:TKS196701 TUO196609:TUO196701 UEK196609:UEK196701 UOG196609:UOG196701 UYC196609:UYC196701 VHY196609:VHY196701 VRU196609:VRU196701 WBQ196609:WBQ196701 WLM196609:WLM196701 WVI196609:WVI196701 A262145:A262237 IW262145:IW262237 SS262145:SS262237 ACO262145:ACO262237 AMK262145:AMK262237 AWG262145:AWG262237 BGC262145:BGC262237 BPY262145:BPY262237 BZU262145:BZU262237 CJQ262145:CJQ262237 CTM262145:CTM262237 DDI262145:DDI262237 DNE262145:DNE262237 DXA262145:DXA262237 EGW262145:EGW262237 EQS262145:EQS262237 FAO262145:FAO262237 FKK262145:FKK262237 FUG262145:FUG262237 GEC262145:GEC262237 GNY262145:GNY262237 GXU262145:GXU262237 HHQ262145:HHQ262237 HRM262145:HRM262237 IBI262145:IBI262237 ILE262145:ILE262237 IVA262145:IVA262237 JEW262145:JEW262237 JOS262145:JOS262237 JYO262145:JYO262237 KIK262145:KIK262237 KSG262145:KSG262237 LCC262145:LCC262237 LLY262145:LLY262237 LVU262145:LVU262237 MFQ262145:MFQ262237 MPM262145:MPM262237 MZI262145:MZI262237 NJE262145:NJE262237 NTA262145:NTA262237 OCW262145:OCW262237 OMS262145:OMS262237 OWO262145:OWO262237 PGK262145:PGK262237 PQG262145:PQG262237 QAC262145:QAC262237 QJY262145:QJY262237 QTU262145:QTU262237 RDQ262145:RDQ262237 RNM262145:RNM262237 RXI262145:RXI262237 SHE262145:SHE262237 SRA262145:SRA262237 TAW262145:TAW262237 TKS262145:TKS262237 TUO262145:TUO262237 UEK262145:UEK262237 UOG262145:UOG262237 UYC262145:UYC262237 VHY262145:VHY262237 VRU262145:VRU262237 WBQ262145:WBQ262237 WLM262145:WLM262237 WVI262145:WVI262237 A327681:A327773 IW327681:IW327773 SS327681:SS327773 ACO327681:ACO327773 AMK327681:AMK327773 AWG327681:AWG327773 BGC327681:BGC327773 BPY327681:BPY327773 BZU327681:BZU327773 CJQ327681:CJQ327773 CTM327681:CTM327773 DDI327681:DDI327773 DNE327681:DNE327773 DXA327681:DXA327773 EGW327681:EGW327773 EQS327681:EQS327773 FAO327681:FAO327773 FKK327681:FKK327773 FUG327681:FUG327773 GEC327681:GEC327773 GNY327681:GNY327773 GXU327681:GXU327773 HHQ327681:HHQ327773 HRM327681:HRM327773 IBI327681:IBI327773 ILE327681:ILE327773 IVA327681:IVA327773 JEW327681:JEW327773 JOS327681:JOS327773 JYO327681:JYO327773 KIK327681:KIK327773 KSG327681:KSG327773 LCC327681:LCC327773 LLY327681:LLY327773 LVU327681:LVU327773 MFQ327681:MFQ327773 MPM327681:MPM327773 MZI327681:MZI327773 NJE327681:NJE327773 NTA327681:NTA327773 OCW327681:OCW327773 OMS327681:OMS327773 OWO327681:OWO327773 PGK327681:PGK327773 PQG327681:PQG327773 QAC327681:QAC327773 QJY327681:QJY327773 QTU327681:QTU327773 RDQ327681:RDQ327773 RNM327681:RNM327773 RXI327681:RXI327773 SHE327681:SHE327773 SRA327681:SRA327773 TAW327681:TAW327773 TKS327681:TKS327773 TUO327681:TUO327773 UEK327681:UEK327773 UOG327681:UOG327773 UYC327681:UYC327773 VHY327681:VHY327773 VRU327681:VRU327773 WBQ327681:WBQ327773 WLM327681:WLM327773 WVI327681:WVI327773 A393217:A393309 IW393217:IW393309 SS393217:SS393309 ACO393217:ACO393309 AMK393217:AMK393309 AWG393217:AWG393309 BGC393217:BGC393309 BPY393217:BPY393309 BZU393217:BZU393309 CJQ393217:CJQ393309 CTM393217:CTM393309 DDI393217:DDI393309 DNE393217:DNE393309 DXA393217:DXA393309 EGW393217:EGW393309 EQS393217:EQS393309 FAO393217:FAO393309 FKK393217:FKK393309 FUG393217:FUG393309 GEC393217:GEC393309 GNY393217:GNY393309 GXU393217:GXU393309 HHQ393217:HHQ393309 HRM393217:HRM393309 IBI393217:IBI393309 ILE393217:ILE393309 IVA393217:IVA393309 JEW393217:JEW393309 JOS393217:JOS393309 JYO393217:JYO393309 KIK393217:KIK393309 KSG393217:KSG393309 LCC393217:LCC393309 LLY393217:LLY393309 LVU393217:LVU393309 MFQ393217:MFQ393309 MPM393217:MPM393309 MZI393217:MZI393309 NJE393217:NJE393309 NTA393217:NTA393309 OCW393217:OCW393309 OMS393217:OMS393309 OWO393217:OWO393309 PGK393217:PGK393309 PQG393217:PQG393309 QAC393217:QAC393309 QJY393217:QJY393309 QTU393217:QTU393309 RDQ393217:RDQ393309 RNM393217:RNM393309 RXI393217:RXI393309 SHE393217:SHE393309 SRA393217:SRA393309 TAW393217:TAW393309 TKS393217:TKS393309 TUO393217:TUO393309 UEK393217:UEK393309 UOG393217:UOG393309 UYC393217:UYC393309 VHY393217:VHY393309 VRU393217:VRU393309 WBQ393217:WBQ393309 WLM393217:WLM393309 WVI393217:WVI393309 A458753:A458845 IW458753:IW458845 SS458753:SS458845 ACO458753:ACO458845 AMK458753:AMK458845 AWG458753:AWG458845 BGC458753:BGC458845 BPY458753:BPY458845 BZU458753:BZU458845 CJQ458753:CJQ458845 CTM458753:CTM458845 DDI458753:DDI458845 DNE458753:DNE458845 DXA458753:DXA458845 EGW458753:EGW458845 EQS458753:EQS458845 FAO458753:FAO458845 FKK458753:FKK458845 FUG458753:FUG458845 GEC458753:GEC458845 GNY458753:GNY458845 GXU458753:GXU458845 HHQ458753:HHQ458845 HRM458753:HRM458845 IBI458753:IBI458845 ILE458753:ILE458845 IVA458753:IVA458845 JEW458753:JEW458845 JOS458753:JOS458845 JYO458753:JYO458845 KIK458753:KIK458845 KSG458753:KSG458845 LCC458753:LCC458845 LLY458753:LLY458845 LVU458753:LVU458845 MFQ458753:MFQ458845 MPM458753:MPM458845 MZI458753:MZI458845 NJE458753:NJE458845 NTA458753:NTA458845 OCW458753:OCW458845 OMS458753:OMS458845 OWO458753:OWO458845 PGK458753:PGK458845 PQG458753:PQG458845 QAC458753:QAC458845 QJY458753:QJY458845 QTU458753:QTU458845 RDQ458753:RDQ458845 RNM458753:RNM458845 RXI458753:RXI458845 SHE458753:SHE458845 SRA458753:SRA458845 TAW458753:TAW458845 TKS458753:TKS458845 TUO458753:TUO458845 UEK458753:UEK458845 UOG458753:UOG458845 UYC458753:UYC458845 VHY458753:VHY458845 VRU458753:VRU458845 WBQ458753:WBQ458845 WLM458753:WLM458845 WVI458753:WVI458845 A524289:A524381 IW524289:IW524381 SS524289:SS524381 ACO524289:ACO524381 AMK524289:AMK524381 AWG524289:AWG524381 BGC524289:BGC524381 BPY524289:BPY524381 BZU524289:BZU524381 CJQ524289:CJQ524381 CTM524289:CTM524381 DDI524289:DDI524381 DNE524289:DNE524381 DXA524289:DXA524381 EGW524289:EGW524381 EQS524289:EQS524381 FAO524289:FAO524381 FKK524289:FKK524381 FUG524289:FUG524381 GEC524289:GEC524381 GNY524289:GNY524381 GXU524289:GXU524381 HHQ524289:HHQ524381 HRM524289:HRM524381 IBI524289:IBI524381 ILE524289:ILE524381 IVA524289:IVA524381 JEW524289:JEW524381 JOS524289:JOS524381 JYO524289:JYO524381 KIK524289:KIK524381 KSG524289:KSG524381 LCC524289:LCC524381 LLY524289:LLY524381 LVU524289:LVU524381 MFQ524289:MFQ524381 MPM524289:MPM524381 MZI524289:MZI524381 NJE524289:NJE524381 NTA524289:NTA524381 OCW524289:OCW524381 OMS524289:OMS524381 OWO524289:OWO524381 PGK524289:PGK524381 PQG524289:PQG524381 QAC524289:QAC524381 QJY524289:QJY524381 QTU524289:QTU524381 RDQ524289:RDQ524381 RNM524289:RNM524381 RXI524289:RXI524381 SHE524289:SHE524381 SRA524289:SRA524381 TAW524289:TAW524381 TKS524289:TKS524381 TUO524289:TUO524381 UEK524289:UEK524381 UOG524289:UOG524381 UYC524289:UYC524381 VHY524289:VHY524381 VRU524289:VRU524381 WBQ524289:WBQ524381 WLM524289:WLM524381 WVI524289:WVI524381 A589825:A589917 IW589825:IW589917 SS589825:SS589917 ACO589825:ACO589917 AMK589825:AMK589917 AWG589825:AWG589917 BGC589825:BGC589917 BPY589825:BPY589917 BZU589825:BZU589917 CJQ589825:CJQ589917 CTM589825:CTM589917 DDI589825:DDI589917 DNE589825:DNE589917 DXA589825:DXA589917 EGW589825:EGW589917 EQS589825:EQS589917 FAO589825:FAO589917 FKK589825:FKK589917 FUG589825:FUG589917 GEC589825:GEC589917 GNY589825:GNY589917 GXU589825:GXU589917 HHQ589825:HHQ589917 HRM589825:HRM589917 IBI589825:IBI589917 ILE589825:ILE589917 IVA589825:IVA589917 JEW589825:JEW589917 JOS589825:JOS589917 JYO589825:JYO589917 KIK589825:KIK589917 KSG589825:KSG589917 LCC589825:LCC589917 LLY589825:LLY589917 LVU589825:LVU589917 MFQ589825:MFQ589917 MPM589825:MPM589917 MZI589825:MZI589917 NJE589825:NJE589917 NTA589825:NTA589917 OCW589825:OCW589917 OMS589825:OMS589917 OWO589825:OWO589917 PGK589825:PGK589917 PQG589825:PQG589917 QAC589825:QAC589917 QJY589825:QJY589917 QTU589825:QTU589917 RDQ589825:RDQ589917 RNM589825:RNM589917 RXI589825:RXI589917 SHE589825:SHE589917 SRA589825:SRA589917 TAW589825:TAW589917 TKS589825:TKS589917 TUO589825:TUO589917 UEK589825:UEK589917 UOG589825:UOG589917 UYC589825:UYC589917 VHY589825:VHY589917 VRU589825:VRU589917 WBQ589825:WBQ589917 WLM589825:WLM589917 WVI589825:WVI589917 A655361:A655453 IW655361:IW655453 SS655361:SS655453 ACO655361:ACO655453 AMK655361:AMK655453 AWG655361:AWG655453 BGC655361:BGC655453 BPY655361:BPY655453 BZU655361:BZU655453 CJQ655361:CJQ655453 CTM655361:CTM655453 DDI655361:DDI655453 DNE655361:DNE655453 DXA655361:DXA655453 EGW655361:EGW655453 EQS655361:EQS655453 FAO655361:FAO655453 FKK655361:FKK655453 FUG655361:FUG655453 GEC655361:GEC655453 GNY655361:GNY655453 GXU655361:GXU655453 HHQ655361:HHQ655453 HRM655361:HRM655453 IBI655361:IBI655453 ILE655361:ILE655453 IVA655361:IVA655453 JEW655361:JEW655453 JOS655361:JOS655453 JYO655361:JYO655453 KIK655361:KIK655453 KSG655361:KSG655453 LCC655361:LCC655453 LLY655361:LLY655453 LVU655361:LVU655453 MFQ655361:MFQ655453 MPM655361:MPM655453 MZI655361:MZI655453 NJE655361:NJE655453 NTA655361:NTA655453 OCW655361:OCW655453 OMS655361:OMS655453 OWO655361:OWO655453 PGK655361:PGK655453 PQG655361:PQG655453 QAC655361:QAC655453 QJY655361:QJY655453 QTU655361:QTU655453 RDQ655361:RDQ655453 RNM655361:RNM655453 RXI655361:RXI655453 SHE655361:SHE655453 SRA655361:SRA655453 TAW655361:TAW655453 TKS655361:TKS655453 TUO655361:TUO655453 UEK655361:UEK655453 UOG655361:UOG655453 UYC655361:UYC655453 VHY655361:VHY655453 VRU655361:VRU655453 WBQ655361:WBQ655453 WLM655361:WLM655453 WVI655361:WVI655453 A720897:A720989 IW720897:IW720989 SS720897:SS720989 ACO720897:ACO720989 AMK720897:AMK720989 AWG720897:AWG720989 BGC720897:BGC720989 BPY720897:BPY720989 BZU720897:BZU720989 CJQ720897:CJQ720989 CTM720897:CTM720989 DDI720897:DDI720989 DNE720897:DNE720989 DXA720897:DXA720989 EGW720897:EGW720989 EQS720897:EQS720989 FAO720897:FAO720989 FKK720897:FKK720989 FUG720897:FUG720989 GEC720897:GEC720989 GNY720897:GNY720989 GXU720897:GXU720989 HHQ720897:HHQ720989 HRM720897:HRM720989 IBI720897:IBI720989 ILE720897:ILE720989 IVA720897:IVA720989 JEW720897:JEW720989 JOS720897:JOS720989 JYO720897:JYO720989 KIK720897:KIK720989 KSG720897:KSG720989 LCC720897:LCC720989 LLY720897:LLY720989 LVU720897:LVU720989 MFQ720897:MFQ720989 MPM720897:MPM720989 MZI720897:MZI720989 NJE720897:NJE720989 NTA720897:NTA720989 OCW720897:OCW720989 OMS720897:OMS720989 OWO720897:OWO720989 PGK720897:PGK720989 PQG720897:PQG720989 QAC720897:QAC720989 QJY720897:QJY720989 QTU720897:QTU720989 RDQ720897:RDQ720989 RNM720897:RNM720989 RXI720897:RXI720989 SHE720897:SHE720989 SRA720897:SRA720989 TAW720897:TAW720989 TKS720897:TKS720989 TUO720897:TUO720989 UEK720897:UEK720989 UOG720897:UOG720989 UYC720897:UYC720989 VHY720897:VHY720989 VRU720897:VRU720989 WBQ720897:WBQ720989 WLM720897:WLM720989 WVI720897:WVI720989 A786433:A786525 IW786433:IW786525 SS786433:SS786525 ACO786433:ACO786525 AMK786433:AMK786525 AWG786433:AWG786525 BGC786433:BGC786525 BPY786433:BPY786525 BZU786433:BZU786525 CJQ786433:CJQ786525 CTM786433:CTM786525 DDI786433:DDI786525 DNE786433:DNE786525 DXA786433:DXA786525 EGW786433:EGW786525 EQS786433:EQS786525 FAO786433:FAO786525 FKK786433:FKK786525 FUG786433:FUG786525 GEC786433:GEC786525 GNY786433:GNY786525 GXU786433:GXU786525 HHQ786433:HHQ786525 HRM786433:HRM786525 IBI786433:IBI786525 ILE786433:ILE786525 IVA786433:IVA786525 JEW786433:JEW786525 JOS786433:JOS786525 JYO786433:JYO786525 KIK786433:KIK786525 KSG786433:KSG786525 LCC786433:LCC786525 LLY786433:LLY786525 LVU786433:LVU786525 MFQ786433:MFQ786525 MPM786433:MPM786525 MZI786433:MZI786525 NJE786433:NJE786525 NTA786433:NTA786525 OCW786433:OCW786525 OMS786433:OMS786525 OWO786433:OWO786525 PGK786433:PGK786525 PQG786433:PQG786525 QAC786433:QAC786525 QJY786433:QJY786525 QTU786433:QTU786525 RDQ786433:RDQ786525 RNM786433:RNM786525 RXI786433:RXI786525 SHE786433:SHE786525 SRA786433:SRA786525 TAW786433:TAW786525 TKS786433:TKS786525 TUO786433:TUO786525 UEK786433:UEK786525 UOG786433:UOG786525 UYC786433:UYC786525 VHY786433:VHY786525 VRU786433:VRU786525 WBQ786433:WBQ786525 WLM786433:WLM786525 WVI786433:WVI786525 A851969:A852061 IW851969:IW852061 SS851969:SS852061 ACO851969:ACO852061 AMK851969:AMK852061 AWG851969:AWG852061 BGC851969:BGC852061 BPY851969:BPY852061 BZU851969:BZU852061 CJQ851969:CJQ852061 CTM851969:CTM852061 DDI851969:DDI852061 DNE851969:DNE852061 DXA851969:DXA852061 EGW851969:EGW852061 EQS851969:EQS852061 FAO851969:FAO852061 FKK851969:FKK852061 FUG851969:FUG852061 GEC851969:GEC852061 GNY851969:GNY852061 GXU851969:GXU852061 HHQ851969:HHQ852061 HRM851969:HRM852061 IBI851969:IBI852061 ILE851969:ILE852061 IVA851969:IVA852061 JEW851969:JEW852061 JOS851969:JOS852061 JYO851969:JYO852061 KIK851969:KIK852061 KSG851969:KSG852061 LCC851969:LCC852061 LLY851969:LLY852061 LVU851969:LVU852061 MFQ851969:MFQ852061 MPM851969:MPM852061 MZI851969:MZI852061 NJE851969:NJE852061 NTA851969:NTA852061 OCW851969:OCW852061 OMS851969:OMS852061 OWO851969:OWO852061 PGK851969:PGK852061 PQG851969:PQG852061 QAC851969:QAC852061 QJY851969:QJY852061 QTU851969:QTU852061 RDQ851969:RDQ852061 RNM851969:RNM852061 RXI851969:RXI852061 SHE851969:SHE852061 SRA851969:SRA852061 TAW851969:TAW852061 TKS851969:TKS852061 TUO851969:TUO852061 UEK851969:UEK852061 UOG851969:UOG852061 UYC851969:UYC852061 VHY851969:VHY852061 VRU851969:VRU852061 WBQ851969:WBQ852061 WLM851969:WLM852061 WVI851969:WVI852061 A917505:A917597 IW917505:IW917597 SS917505:SS917597 ACO917505:ACO917597 AMK917505:AMK917597 AWG917505:AWG917597 BGC917505:BGC917597 BPY917505:BPY917597 BZU917505:BZU917597 CJQ917505:CJQ917597 CTM917505:CTM917597 DDI917505:DDI917597 DNE917505:DNE917597 DXA917505:DXA917597 EGW917505:EGW917597 EQS917505:EQS917597 FAO917505:FAO917597 FKK917505:FKK917597 FUG917505:FUG917597 GEC917505:GEC917597 GNY917505:GNY917597 GXU917505:GXU917597 HHQ917505:HHQ917597 HRM917505:HRM917597 IBI917505:IBI917597 ILE917505:ILE917597 IVA917505:IVA917597 JEW917505:JEW917597 JOS917505:JOS917597 JYO917505:JYO917597 KIK917505:KIK917597 KSG917505:KSG917597 LCC917505:LCC917597 LLY917505:LLY917597 LVU917505:LVU917597 MFQ917505:MFQ917597 MPM917505:MPM917597 MZI917505:MZI917597 NJE917505:NJE917597 NTA917505:NTA917597 OCW917505:OCW917597 OMS917505:OMS917597 OWO917505:OWO917597 PGK917505:PGK917597 PQG917505:PQG917597 QAC917505:QAC917597 QJY917505:QJY917597 QTU917505:QTU917597 RDQ917505:RDQ917597 RNM917505:RNM917597 RXI917505:RXI917597 SHE917505:SHE917597 SRA917505:SRA917597 TAW917505:TAW917597 TKS917505:TKS917597 TUO917505:TUO917597 UEK917505:UEK917597 UOG917505:UOG917597 UYC917505:UYC917597 VHY917505:VHY917597 VRU917505:VRU917597 WBQ917505:WBQ917597 WLM917505:WLM917597 WVI917505:WVI917597 A983041:A983133 IW983041:IW983133 SS983041:SS983133 ACO983041:ACO983133 AMK983041:AMK983133 AWG983041:AWG983133 BGC983041:BGC983133 BPY983041:BPY983133 BZU983041:BZU983133 CJQ983041:CJQ983133 CTM983041:CTM983133 DDI983041:DDI983133 DNE983041:DNE983133 DXA983041:DXA983133 EGW983041:EGW983133 EQS983041:EQS983133 FAO983041:FAO983133 FKK983041:FKK983133 FUG983041:FUG983133 GEC983041:GEC983133 GNY983041:GNY983133 GXU983041:GXU983133 HHQ983041:HHQ983133 HRM983041:HRM983133 IBI983041:IBI983133 ILE983041:ILE983133 IVA983041:IVA983133 JEW983041:JEW983133 JOS983041:JOS983133 JYO983041:JYO983133 KIK983041:KIK983133 KSG983041:KSG983133 LCC983041:LCC983133 LLY983041:LLY983133 LVU983041:LVU983133 MFQ983041:MFQ983133 MPM983041:MPM983133 MZI983041:MZI983133 NJE983041:NJE983133 NTA983041:NTA983133 OCW983041:OCW983133 OMS983041:OMS983133 OWO983041:OWO983133 PGK983041:PGK983133 PQG983041:PQG983133 QAC983041:QAC983133 QJY983041:QJY983133 QTU983041:QTU983133 RDQ983041:RDQ983133 RNM983041:RNM983133 RXI983041:RXI983133 SHE983041:SHE983133 SRA983041:SRA983133 TAW983041:TAW983133 TKS983041:TKS983133 TUO983041:TUO983133 UEK983041:UEK983133 UOG983041:UOG983133 UYC983041:UYC983133 VHY983041:VHY983133 VRU983041:VRU983133 WBQ983041:WBQ983133 WLM983041:WLM983133 WVI983041:WVI983133 A95:A176 IW95:IW176 SS95:SS176 ACO95:ACO176 AMK95:AMK176 AWG95:AWG176 BGC95:BGC176 BPY95:BPY176 BZU95:BZU176 CJQ95:CJQ176 CTM95:CTM176 DDI95:DDI176 DNE95:DNE176 DXA95:DXA176 EGW95:EGW176 EQS95:EQS176 FAO95:FAO176 FKK95:FKK176 FUG95:FUG176 GEC95:GEC176 GNY95:GNY176 GXU95:GXU176 HHQ95:HHQ176 HRM95:HRM176 IBI95:IBI176 ILE95:ILE176 IVA95:IVA176 JEW95:JEW176 JOS95:JOS176 JYO95:JYO176 KIK95:KIK176 KSG95:KSG176 LCC95:LCC176 LLY95:LLY176 LVU95:LVU176 MFQ95:MFQ176 MPM95:MPM176 MZI95:MZI176 NJE95:NJE176 NTA95:NTA176 OCW95:OCW176 OMS95:OMS176 OWO95:OWO176 PGK95:PGK176 PQG95:PQG176 QAC95:QAC176 QJY95:QJY176 QTU95:QTU176 RDQ95:RDQ176 RNM95:RNM176 RXI95:RXI176 SHE95:SHE176 SRA95:SRA176 TAW95:TAW176 TKS95:TKS176 TUO95:TUO176 UEK95:UEK176 UOG95:UOG176 UYC95:UYC176 VHY95:VHY176 VRU95:VRU176 WBQ95:WBQ176 WLM95:WLM176 WVI95:WVI176 A65631:A65712 IW65631:IW65712 SS65631:SS65712 ACO65631:ACO65712 AMK65631:AMK65712 AWG65631:AWG65712 BGC65631:BGC65712 BPY65631:BPY65712 BZU65631:BZU65712 CJQ65631:CJQ65712 CTM65631:CTM65712 DDI65631:DDI65712 DNE65631:DNE65712 DXA65631:DXA65712 EGW65631:EGW65712 EQS65631:EQS65712 FAO65631:FAO65712 FKK65631:FKK65712 FUG65631:FUG65712 GEC65631:GEC65712 GNY65631:GNY65712 GXU65631:GXU65712 HHQ65631:HHQ65712 HRM65631:HRM65712 IBI65631:IBI65712 ILE65631:ILE65712 IVA65631:IVA65712 JEW65631:JEW65712 JOS65631:JOS65712 JYO65631:JYO65712 KIK65631:KIK65712 KSG65631:KSG65712 LCC65631:LCC65712 LLY65631:LLY65712 LVU65631:LVU65712 MFQ65631:MFQ65712 MPM65631:MPM65712 MZI65631:MZI65712 NJE65631:NJE65712 NTA65631:NTA65712 OCW65631:OCW65712 OMS65631:OMS65712 OWO65631:OWO65712 PGK65631:PGK65712 PQG65631:PQG65712 QAC65631:QAC65712 QJY65631:QJY65712 QTU65631:QTU65712 RDQ65631:RDQ65712 RNM65631:RNM65712 RXI65631:RXI65712 SHE65631:SHE65712 SRA65631:SRA65712 TAW65631:TAW65712 TKS65631:TKS65712 TUO65631:TUO65712 UEK65631:UEK65712 UOG65631:UOG65712 UYC65631:UYC65712 VHY65631:VHY65712 VRU65631:VRU65712 WBQ65631:WBQ65712 WLM65631:WLM65712 WVI65631:WVI65712 A131167:A131248 IW131167:IW131248 SS131167:SS131248 ACO131167:ACO131248 AMK131167:AMK131248 AWG131167:AWG131248 BGC131167:BGC131248 BPY131167:BPY131248 BZU131167:BZU131248 CJQ131167:CJQ131248 CTM131167:CTM131248 DDI131167:DDI131248 DNE131167:DNE131248 DXA131167:DXA131248 EGW131167:EGW131248 EQS131167:EQS131248 FAO131167:FAO131248 FKK131167:FKK131248 FUG131167:FUG131248 GEC131167:GEC131248 GNY131167:GNY131248 GXU131167:GXU131248 HHQ131167:HHQ131248 HRM131167:HRM131248 IBI131167:IBI131248 ILE131167:ILE131248 IVA131167:IVA131248 JEW131167:JEW131248 JOS131167:JOS131248 JYO131167:JYO131248 KIK131167:KIK131248 KSG131167:KSG131248 LCC131167:LCC131248 LLY131167:LLY131248 LVU131167:LVU131248 MFQ131167:MFQ131248 MPM131167:MPM131248 MZI131167:MZI131248 NJE131167:NJE131248 NTA131167:NTA131248 OCW131167:OCW131248 OMS131167:OMS131248 OWO131167:OWO131248 PGK131167:PGK131248 PQG131167:PQG131248 QAC131167:QAC131248 QJY131167:QJY131248 QTU131167:QTU131248 RDQ131167:RDQ131248 RNM131167:RNM131248 RXI131167:RXI131248 SHE131167:SHE131248 SRA131167:SRA131248 TAW131167:TAW131248 TKS131167:TKS131248 TUO131167:TUO131248 UEK131167:UEK131248 UOG131167:UOG131248 UYC131167:UYC131248 VHY131167:VHY131248 VRU131167:VRU131248 WBQ131167:WBQ131248 WLM131167:WLM131248 WVI131167:WVI131248 A196703:A196784 IW196703:IW196784 SS196703:SS196784 ACO196703:ACO196784 AMK196703:AMK196784 AWG196703:AWG196784 BGC196703:BGC196784 BPY196703:BPY196784 BZU196703:BZU196784 CJQ196703:CJQ196784 CTM196703:CTM196784 DDI196703:DDI196784 DNE196703:DNE196784 DXA196703:DXA196784 EGW196703:EGW196784 EQS196703:EQS196784 FAO196703:FAO196784 FKK196703:FKK196784 FUG196703:FUG196784 GEC196703:GEC196784 GNY196703:GNY196784 GXU196703:GXU196784 HHQ196703:HHQ196784 HRM196703:HRM196784 IBI196703:IBI196784 ILE196703:ILE196784 IVA196703:IVA196784 JEW196703:JEW196784 JOS196703:JOS196784 JYO196703:JYO196784 KIK196703:KIK196784 KSG196703:KSG196784 LCC196703:LCC196784 LLY196703:LLY196784 LVU196703:LVU196784 MFQ196703:MFQ196784 MPM196703:MPM196784 MZI196703:MZI196784 NJE196703:NJE196784 NTA196703:NTA196784 OCW196703:OCW196784 OMS196703:OMS196784 OWO196703:OWO196784 PGK196703:PGK196784 PQG196703:PQG196784 QAC196703:QAC196784 QJY196703:QJY196784 QTU196703:QTU196784 RDQ196703:RDQ196784 RNM196703:RNM196784 RXI196703:RXI196784 SHE196703:SHE196784 SRA196703:SRA196784 TAW196703:TAW196784 TKS196703:TKS196784 TUO196703:TUO196784 UEK196703:UEK196784 UOG196703:UOG196784 UYC196703:UYC196784 VHY196703:VHY196784 VRU196703:VRU196784 WBQ196703:WBQ196784 WLM196703:WLM196784 WVI196703:WVI196784 A262239:A262320 IW262239:IW262320 SS262239:SS262320 ACO262239:ACO262320 AMK262239:AMK262320 AWG262239:AWG262320 BGC262239:BGC262320 BPY262239:BPY262320 BZU262239:BZU262320 CJQ262239:CJQ262320 CTM262239:CTM262320 DDI262239:DDI262320 DNE262239:DNE262320 DXA262239:DXA262320 EGW262239:EGW262320 EQS262239:EQS262320 FAO262239:FAO262320 FKK262239:FKK262320 FUG262239:FUG262320 GEC262239:GEC262320 GNY262239:GNY262320 GXU262239:GXU262320 HHQ262239:HHQ262320 HRM262239:HRM262320 IBI262239:IBI262320 ILE262239:ILE262320 IVA262239:IVA262320 JEW262239:JEW262320 JOS262239:JOS262320 JYO262239:JYO262320 KIK262239:KIK262320 KSG262239:KSG262320 LCC262239:LCC262320 LLY262239:LLY262320 LVU262239:LVU262320 MFQ262239:MFQ262320 MPM262239:MPM262320 MZI262239:MZI262320 NJE262239:NJE262320 NTA262239:NTA262320 OCW262239:OCW262320 OMS262239:OMS262320 OWO262239:OWO262320 PGK262239:PGK262320 PQG262239:PQG262320 QAC262239:QAC262320 QJY262239:QJY262320 QTU262239:QTU262320 RDQ262239:RDQ262320 RNM262239:RNM262320 RXI262239:RXI262320 SHE262239:SHE262320 SRA262239:SRA262320 TAW262239:TAW262320 TKS262239:TKS262320 TUO262239:TUO262320 UEK262239:UEK262320 UOG262239:UOG262320 UYC262239:UYC262320 VHY262239:VHY262320 VRU262239:VRU262320 WBQ262239:WBQ262320 WLM262239:WLM262320 WVI262239:WVI262320 A327775:A327856 IW327775:IW327856 SS327775:SS327856 ACO327775:ACO327856 AMK327775:AMK327856 AWG327775:AWG327856 BGC327775:BGC327856 BPY327775:BPY327856 BZU327775:BZU327856 CJQ327775:CJQ327856 CTM327775:CTM327856 DDI327775:DDI327856 DNE327775:DNE327856 DXA327775:DXA327856 EGW327775:EGW327856 EQS327775:EQS327856 FAO327775:FAO327856 FKK327775:FKK327856 FUG327775:FUG327856 GEC327775:GEC327856 GNY327775:GNY327856 GXU327775:GXU327856 HHQ327775:HHQ327856 HRM327775:HRM327856 IBI327775:IBI327856 ILE327775:ILE327856 IVA327775:IVA327856 JEW327775:JEW327856 JOS327775:JOS327856 JYO327775:JYO327856 KIK327775:KIK327856 KSG327775:KSG327856 LCC327775:LCC327856 LLY327775:LLY327856 LVU327775:LVU327856 MFQ327775:MFQ327856 MPM327775:MPM327856 MZI327775:MZI327856 NJE327775:NJE327856 NTA327775:NTA327856 OCW327775:OCW327856 OMS327775:OMS327856 OWO327775:OWO327856 PGK327775:PGK327856 PQG327775:PQG327856 QAC327775:QAC327856 QJY327775:QJY327856 QTU327775:QTU327856 RDQ327775:RDQ327856 RNM327775:RNM327856 RXI327775:RXI327856 SHE327775:SHE327856 SRA327775:SRA327856 TAW327775:TAW327856 TKS327775:TKS327856 TUO327775:TUO327856 UEK327775:UEK327856 UOG327775:UOG327856 UYC327775:UYC327856 VHY327775:VHY327856 VRU327775:VRU327856 WBQ327775:WBQ327856 WLM327775:WLM327856 WVI327775:WVI327856 A393311:A393392 IW393311:IW393392 SS393311:SS393392 ACO393311:ACO393392 AMK393311:AMK393392 AWG393311:AWG393392 BGC393311:BGC393392 BPY393311:BPY393392 BZU393311:BZU393392 CJQ393311:CJQ393392 CTM393311:CTM393392 DDI393311:DDI393392 DNE393311:DNE393392 DXA393311:DXA393392 EGW393311:EGW393392 EQS393311:EQS393392 FAO393311:FAO393392 FKK393311:FKK393392 FUG393311:FUG393392 GEC393311:GEC393392 GNY393311:GNY393392 GXU393311:GXU393392 HHQ393311:HHQ393392 HRM393311:HRM393392 IBI393311:IBI393392 ILE393311:ILE393392 IVA393311:IVA393392 JEW393311:JEW393392 JOS393311:JOS393392 JYO393311:JYO393392 KIK393311:KIK393392 KSG393311:KSG393392 LCC393311:LCC393392 LLY393311:LLY393392 LVU393311:LVU393392 MFQ393311:MFQ393392 MPM393311:MPM393392 MZI393311:MZI393392 NJE393311:NJE393392 NTA393311:NTA393392 OCW393311:OCW393392 OMS393311:OMS393392 OWO393311:OWO393392 PGK393311:PGK393392 PQG393311:PQG393392 QAC393311:QAC393392 QJY393311:QJY393392 QTU393311:QTU393392 RDQ393311:RDQ393392 RNM393311:RNM393392 RXI393311:RXI393392 SHE393311:SHE393392 SRA393311:SRA393392 TAW393311:TAW393392 TKS393311:TKS393392 TUO393311:TUO393392 UEK393311:UEK393392 UOG393311:UOG393392 UYC393311:UYC393392 VHY393311:VHY393392 VRU393311:VRU393392 WBQ393311:WBQ393392 WLM393311:WLM393392 WVI393311:WVI393392 A458847:A458928 IW458847:IW458928 SS458847:SS458928 ACO458847:ACO458928 AMK458847:AMK458928 AWG458847:AWG458928 BGC458847:BGC458928 BPY458847:BPY458928 BZU458847:BZU458928 CJQ458847:CJQ458928 CTM458847:CTM458928 DDI458847:DDI458928 DNE458847:DNE458928 DXA458847:DXA458928 EGW458847:EGW458928 EQS458847:EQS458928 FAO458847:FAO458928 FKK458847:FKK458928 FUG458847:FUG458928 GEC458847:GEC458928 GNY458847:GNY458928 GXU458847:GXU458928 HHQ458847:HHQ458928 HRM458847:HRM458928 IBI458847:IBI458928 ILE458847:ILE458928 IVA458847:IVA458928 JEW458847:JEW458928 JOS458847:JOS458928 JYO458847:JYO458928 KIK458847:KIK458928 KSG458847:KSG458928 LCC458847:LCC458928 LLY458847:LLY458928 LVU458847:LVU458928 MFQ458847:MFQ458928 MPM458847:MPM458928 MZI458847:MZI458928 NJE458847:NJE458928 NTA458847:NTA458928 OCW458847:OCW458928 OMS458847:OMS458928 OWO458847:OWO458928 PGK458847:PGK458928 PQG458847:PQG458928 QAC458847:QAC458928 QJY458847:QJY458928 QTU458847:QTU458928 RDQ458847:RDQ458928 RNM458847:RNM458928 RXI458847:RXI458928 SHE458847:SHE458928 SRA458847:SRA458928 TAW458847:TAW458928 TKS458847:TKS458928 TUO458847:TUO458928 UEK458847:UEK458928 UOG458847:UOG458928 UYC458847:UYC458928 VHY458847:VHY458928 VRU458847:VRU458928 WBQ458847:WBQ458928 WLM458847:WLM458928 WVI458847:WVI458928 A524383:A524464 IW524383:IW524464 SS524383:SS524464 ACO524383:ACO524464 AMK524383:AMK524464 AWG524383:AWG524464 BGC524383:BGC524464 BPY524383:BPY524464 BZU524383:BZU524464 CJQ524383:CJQ524464 CTM524383:CTM524464 DDI524383:DDI524464 DNE524383:DNE524464 DXA524383:DXA524464 EGW524383:EGW524464 EQS524383:EQS524464 FAO524383:FAO524464 FKK524383:FKK524464 FUG524383:FUG524464 GEC524383:GEC524464 GNY524383:GNY524464 GXU524383:GXU524464 HHQ524383:HHQ524464 HRM524383:HRM524464 IBI524383:IBI524464 ILE524383:ILE524464 IVA524383:IVA524464 JEW524383:JEW524464 JOS524383:JOS524464 JYO524383:JYO524464 KIK524383:KIK524464 KSG524383:KSG524464 LCC524383:LCC524464 LLY524383:LLY524464 LVU524383:LVU524464 MFQ524383:MFQ524464 MPM524383:MPM524464 MZI524383:MZI524464 NJE524383:NJE524464 NTA524383:NTA524464 OCW524383:OCW524464 OMS524383:OMS524464 OWO524383:OWO524464 PGK524383:PGK524464 PQG524383:PQG524464 QAC524383:QAC524464 QJY524383:QJY524464 QTU524383:QTU524464 RDQ524383:RDQ524464 RNM524383:RNM524464 RXI524383:RXI524464 SHE524383:SHE524464 SRA524383:SRA524464 TAW524383:TAW524464 TKS524383:TKS524464 TUO524383:TUO524464 UEK524383:UEK524464 UOG524383:UOG524464 UYC524383:UYC524464 VHY524383:VHY524464 VRU524383:VRU524464 WBQ524383:WBQ524464 WLM524383:WLM524464 WVI524383:WVI524464 A589919:A590000 IW589919:IW590000 SS589919:SS590000 ACO589919:ACO590000 AMK589919:AMK590000 AWG589919:AWG590000 BGC589919:BGC590000 BPY589919:BPY590000 BZU589919:BZU590000 CJQ589919:CJQ590000 CTM589919:CTM590000 DDI589919:DDI590000 DNE589919:DNE590000 DXA589919:DXA590000 EGW589919:EGW590000 EQS589919:EQS590000 FAO589919:FAO590000 FKK589919:FKK590000 FUG589919:FUG590000 GEC589919:GEC590000 GNY589919:GNY590000 GXU589919:GXU590000 HHQ589919:HHQ590000 HRM589919:HRM590000 IBI589919:IBI590000 ILE589919:ILE590000 IVA589919:IVA590000 JEW589919:JEW590000 JOS589919:JOS590000 JYO589919:JYO590000 KIK589919:KIK590000 KSG589919:KSG590000 LCC589919:LCC590000 LLY589919:LLY590000 LVU589919:LVU590000 MFQ589919:MFQ590000 MPM589919:MPM590000 MZI589919:MZI590000 NJE589919:NJE590000 NTA589919:NTA590000 OCW589919:OCW590000 OMS589919:OMS590000 OWO589919:OWO590000 PGK589919:PGK590000 PQG589919:PQG590000 QAC589919:QAC590000 QJY589919:QJY590000 QTU589919:QTU590000 RDQ589919:RDQ590000 RNM589919:RNM590000 RXI589919:RXI590000 SHE589919:SHE590000 SRA589919:SRA590000 TAW589919:TAW590000 TKS589919:TKS590000 TUO589919:TUO590000 UEK589919:UEK590000 UOG589919:UOG590000 UYC589919:UYC590000 VHY589919:VHY590000 VRU589919:VRU590000 WBQ589919:WBQ590000 WLM589919:WLM590000 WVI589919:WVI590000 A655455:A655536 IW655455:IW655536 SS655455:SS655536 ACO655455:ACO655536 AMK655455:AMK655536 AWG655455:AWG655536 BGC655455:BGC655536 BPY655455:BPY655536 BZU655455:BZU655536 CJQ655455:CJQ655536 CTM655455:CTM655536 DDI655455:DDI655536 DNE655455:DNE655536 DXA655455:DXA655536 EGW655455:EGW655536 EQS655455:EQS655536 FAO655455:FAO655536 FKK655455:FKK655536 FUG655455:FUG655536 GEC655455:GEC655536 GNY655455:GNY655536 GXU655455:GXU655536 HHQ655455:HHQ655536 HRM655455:HRM655536 IBI655455:IBI655536 ILE655455:ILE655536 IVA655455:IVA655536 JEW655455:JEW655536 JOS655455:JOS655536 JYO655455:JYO655536 KIK655455:KIK655536 KSG655455:KSG655536 LCC655455:LCC655536 LLY655455:LLY655536 LVU655455:LVU655536 MFQ655455:MFQ655536 MPM655455:MPM655536 MZI655455:MZI655536 NJE655455:NJE655536 NTA655455:NTA655536 OCW655455:OCW655536 OMS655455:OMS655536 OWO655455:OWO655536 PGK655455:PGK655536 PQG655455:PQG655536 QAC655455:QAC655536 QJY655455:QJY655536 QTU655455:QTU655536 RDQ655455:RDQ655536 RNM655455:RNM655536 RXI655455:RXI655536 SHE655455:SHE655536 SRA655455:SRA655536 TAW655455:TAW655536 TKS655455:TKS655536 TUO655455:TUO655536 UEK655455:UEK655536 UOG655455:UOG655536 UYC655455:UYC655536 VHY655455:VHY655536 VRU655455:VRU655536 WBQ655455:WBQ655536 WLM655455:WLM655536 WVI655455:WVI655536 A720991:A721072 IW720991:IW721072 SS720991:SS721072 ACO720991:ACO721072 AMK720991:AMK721072 AWG720991:AWG721072 BGC720991:BGC721072 BPY720991:BPY721072 BZU720991:BZU721072 CJQ720991:CJQ721072 CTM720991:CTM721072 DDI720991:DDI721072 DNE720991:DNE721072 DXA720991:DXA721072 EGW720991:EGW721072 EQS720991:EQS721072 FAO720991:FAO721072 FKK720991:FKK721072 FUG720991:FUG721072 GEC720991:GEC721072 GNY720991:GNY721072 GXU720991:GXU721072 HHQ720991:HHQ721072 HRM720991:HRM721072 IBI720991:IBI721072 ILE720991:ILE721072 IVA720991:IVA721072 JEW720991:JEW721072 JOS720991:JOS721072 JYO720991:JYO721072 KIK720991:KIK721072 KSG720991:KSG721072 LCC720991:LCC721072 LLY720991:LLY721072 LVU720991:LVU721072 MFQ720991:MFQ721072 MPM720991:MPM721072 MZI720991:MZI721072 NJE720991:NJE721072 NTA720991:NTA721072 OCW720991:OCW721072 OMS720991:OMS721072 OWO720991:OWO721072 PGK720991:PGK721072 PQG720991:PQG721072 QAC720991:QAC721072 QJY720991:QJY721072 QTU720991:QTU721072 RDQ720991:RDQ721072 RNM720991:RNM721072 RXI720991:RXI721072 SHE720991:SHE721072 SRA720991:SRA721072 TAW720991:TAW721072 TKS720991:TKS721072 TUO720991:TUO721072 UEK720991:UEK721072 UOG720991:UOG721072 UYC720991:UYC721072 VHY720991:VHY721072 VRU720991:VRU721072 WBQ720991:WBQ721072 WLM720991:WLM721072 WVI720991:WVI721072 A786527:A786608 IW786527:IW786608 SS786527:SS786608 ACO786527:ACO786608 AMK786527:AMK786608 AWG786527:AWG786608 BGC786527:BGC786608 BPY786527:BPY786608 BZU786527:BZU786608 CJQ786527:CJQ786608 CTM786527:CTM786608 DDI786527:DDI786608 DNE786527:DNE786608 DXA786527:DXA786608 EGW786527:EGW786608 EQS786527:EQS786608 FAO786527:FAO786608 FKK786527:FKK786608 FUG786527:FUG786608 GEC786527:GEC786608 GNY786527:GNY786608 GXU786527:GXU786608 HHQ786527:HHQ786608 HRM786527:HRM786608 IBI786527:IBI786608 ILE786527:ILE786608 IVA786527:IVA786608 JEW786527:JEW786608 JOS786527:JOS786608 JYO786527:JYO786608 KIK786527:KIK786608 KSG786527:KSG786608 LCC786527:LCC786608 LLY786527:LLY786608 LVU786527:LVU786608 MFQ786527:MFQ786608 MPM786527:MPM786608 MZI786527:MZI786608 NJE786527:NJE786608 NTA786527:NTA786608 OCW786527:OCW786608 OMS786527:OMS786608 OWO786527:OWO786608 PGK786527:PGK786608 PQG786527:PQG786608 QAC786527:QAC786608 QJY786527:QJY786608 QTU786527:QTU786608 RDQ786527:RDQ786608 RNM786527:RNM786608 RXI786527:RXI786608 SHE786527:SHE786608 SRA786527:SRA786608 TAW786527:TAW786608 TKS786527:TKS786608 TUO786527:TUO786608 UEK786527:UEK786608 UOG786527:UOG786608 UYC786527:UYC786608 VHY786527:VHY786608 VRU786527:VRU786608 WBQ786527:WBQ786608 WLM786527:WLM786608 WVI786527:WVI786608 A852063:A852144 IW852063:IW852144 SS852063:SS852144 ACO852063:ACO852144 AMK852063:AMK852144 AWG852063:AWG852144 BGC852063:BGC852144 BPY852063:BPY852144 BZU852063:BZU852144 CJQ852063:CJQ852144 CTM852063:CTM852144 DDI852063:DDI852144 DNE852063:DNE852144 DXA852063:DXA852144 EGW852063:EGW852144 EQS852063:EQS852144 FAO852063:FAO852144 FKK852063:FKK852144 FUG852063:FUG852144 GEC852063:GEC852144 GNY852063:GNY852144 GXU852063:GXU852144 HHQ852063:HHQ852144 HRM852063:HRM852144 IBI852063:IBI852144 ILE852063:ILE852144 IVA852063:IVA852144 JEW852063:JEW852144 JOS852063:JOS852144 JYO852063:JYO852144 KIK852063:KIK852144 KSG852063:KSG852144 LCC852063:LCC852144 LLY852063:LLY852144 LVU852063:LVU852144 MFQ852063:MFQ852144 MPM852063:MPM852144 MZI852063:MZI852144 NJE852063:NJE852144 NTA852063:NTA852144 OCW852063:OCW852144 OMS852063:OMS852144 OWO852063:OWO852144 PGK852063:PGK852144 PQG852063:PQG852144 QAC852063:QAC852144 QJY852063:QJY852144 QTU852063:QTU852144 RDQ852063:RDQ852144 RNM852063:RNM852144 RXI852063:RXI852144 SHE852063:SHE852144 SRA852063:SRA852144 TAW852063:TAW852144 TKS852063:TKS852144 TUO852063:TUO852144 UEK852063:UEK852144 UOG852063:UOG852144 UYC852063:UYC852144 VHY852063:VHY852144 VRU852063:VRU852144 WBQ852063:WBQ852144 WLM852063:WLM852144 WVI852063:WVI852144 A917599:A917680 IW917599:IW917680 SS917599:SS917680 ACO917599:ACO917680 AMK917599:AMK917680 AWG917599:AWG917680 BGC917599:BGC917680 BPY917599:BPY917680 BZU917599:BZU917680 CJQ917599:CJQ917680 CTM917599:CTM917680 DDI917599:DDI917680 DNE917599:DNE917680 DXA917599:DXA917680 EGW917599:EGW917680 EQS917599:EQS917680 FAO917599:FAO917680 FKK917599:FKK917680 FUG917599:FUG917680 GEC917599:GEC917680 GNY917599:GNY917680 GXU917599:GXU917680 HHQ917599:HHQ917680 HRM917599:HRM917680 IBI917599:IBI917680 ILE917599:ILE917680 IVA917599:IVA917680 JEW917599:JEW917680 JOS917599:JOS917680 JYO917599:JYO917680 KIK917599:KIK917680 KSG917599:KSG917680 LCC917599:LCC917680 LLY917599:LLY917680 LVU917599:LVU917680 MFQ917599:MFQ917680 MPM917599:MPM917680 MZI917599:MZI917680 NJE917599:NJE917680 NTA917599:NTA917680 OCW917599:OCW917680 OMS917599:OMS917680 OWO917599:OWO917680 PGK917599:PGK917680 PQG917599:PQG917680 QAC917599:QAC917680 QJY917599:QJY917680 QTU917599:QTU917680 RDQ917599:RDQ917680 RNM917599:RNM917680 RXI917599:RXI917680 SHE917599:SHE917680 SRA917599:SRA917680 TAW917599:TAW917680 TKS917599:TKS917680 TUO917599:TUO917680 UEK917599:UEK917680 UOG917599:UOG917680 UYC917599:UYC917680 VHY917599:VHY917680 VRU917599:VRU917680 WBQ917599:WBQ917680 WLM917599:WLM917680 WVI917599:WVI917680 A983135:A983216 IW983135:IW983216 SS983135:SS983216 ACO983135:ACO983216 AMK983135:AMK983216 AWG983135:AWG983216 BGC983135:BGC983216 BPY983135:BPY983216 BZU983135:BZU983216 CJQ983135:CJQ983216 CTM983135:CTM983216 DDI983135:DDI983216 DNE983135:DNE983216 DXA983135:DXA983216 EGW983135:EGW983216 EQS983135:EQS983216 FAO983135:FAO983216 FKK983135:FKK983216 FUG983135:FUG983216 GEC983135:GEC983216 GNY983135:GNY983216 GXU983135:GXU983216 HHQ983135:HHQ983216 HRM983135:HRM983216 IBI983135:IBI983216 ILE983135:ILE983216 IVA983135:IVA983216 JEW983135:JEW983216 JOS983135:JOS983216 JYO983135:JYO983216 KIK983135:KIK983216 KSG983135:KSG983216 LCC983135:LCC983216 LLY983135:LLY983216 LVU983135:LVU983216 MFQ983135:MFQ983216 MPM983135:MPM983216 MZI983135:MZI983216 NJE983135:NJE983216 NTA983135:NTA983216 OCW983135:OCW983216 OMS983135:OMS983216 OWO983135:OWO983216 PGK983135:PGK983216 PQG983135:PQG983216 QAC983135:QAC983216 QJY983135:QJY983216 QTU983135:QTU983216 RDQ983135:RDQ983216 RNM983135:RNM983216 RXI983135:RXI983216 SHE983135:SHE983216 SRA983135:SRA983216 TAW983135:TAW983216 TKS983135:TKS983216 TUO983135:TUO983216 UEK983135:UEK983216 UOG983135:UOG983216 UYC983135:UYC983216 VHY983135:VHY983216 VRU983135:VRU983216 WBQ983135:WBQ983216 WLM983135:WLM983216 WVI983135:WVI983216 A182:D65536 IW182:IZ65536 SS182:SV65536 ACO182:ACR65536 AMK182:AMN65536 AWG182:AWJ65536 BGC182:BGF65536 BPY182:BQB65536 BZU182:BZX65536 CJQ182:CJT65536 CTM182:CTP65536 DDI182:DDL65536 DNE182:DNH65536 DXA182:DXD65536 EGW182:EGZ65536 EQS182:EQV65536 FAO182:FAR65536 FKK182:FKN65536 FUG182:FUJ65536 GEC182:GEF65536 GNY182:GOB65536 GXU182:GXX65536 HHQ182:HHT65536 HRM182:HRP65536 IBI182:IBL65536 ILE182:ILH65536 IVA182:IVD65536 JEW182:JEZ65536 JOS182:JOV65536 JYO182:JYR65536 KIK182:KIN65536 KSG182:KSJ65536 LCC182:LCF65536 LLY182:LMB65536 LVU182:LVX65536 MFQ182:MFT65536 MPM182:MPP65536 MZI182:MZL65536 NJE182:NJH65536 NTA182:NTD65536 OCW182:OCZ65536 OMS182:OMV65536 OWO182:OWR65536 PGK182:PGN65536 PQG182:PQJ65536 QAC182:QAF65536 QJY182:QKB65536 QTU182:QTX65536 RDQ182:RDT65536 RNM182:RNP65536 RXI182:RXL65536 SHE182:SHH65536 SRA182:SRD65536 TAW182:TAZ65536 TKS182:TKV65536 TUO182:TUR65536 UEK182:UEN65536 UOG182:UOJ65536 UYC182:UYF65536 VHY182:VIB65536 VRU182:VRX65536 WBQ182:WBT65536 WLM182:WLP65536 WVI182:WVL65536 A65718:D131072 IW65718:IZ131072 SS65718:SV131072 ACO65718:ACR131072 AMK65718:AMN131072 AWG65718:AWJ131072 BGC65718:BGF131072 BPY65718:BQB131072 BZU65718:BZX131072 CJQ65718:CJT131072 CTM65718:CTP131072 DDI65718:DDL131072 DNE65718:DNH131072 DXA65718:DXD131072 EGW65718:EGZ131072 EQS65718:EQV131072 FAO65718:FAR131072 FKK65718:FKN131072 FUG65718:FUJ131072 GEC65718:GEF131072 GNY65718:GOB131072 GXU65718:GXX131072 HHQ65718:HHT131072 HRM65718:HRP131072 IBI65718:IBL131072 ILE65718:ILH131072 IVA65718:IVD131072 JEW65718:JEZ131072 JOS65718:JOV131072 JYO65718:JYR131072 KIK65718:KIN131072 KSG65718:KSJ131072 LCC65718:LCF131072 LLY65718:LMB131072 LVU65718:LVX131072 MFQ65718:MFT131072 MPM65718:MPP131072 MZI65718:MZL131072 NJE65718:NJH131072 NTA65718:NTD131072 OCW65718:OCZ131072 OMS65718:OMV131072 OWO65718:OWR131072 PGK65718:PGN131072 PQG65718:PQJ131072 QAC65718:QAF131072 QJY65718:QKB131072 QTU65718:QTX131072 RDQ65718:RDT131072 RNM65718:RNP131072 RXI65718:RXL131072 SHE65718:SHH131072 SRA65718:SRD131072 TAW65718:TAZ131072 TKS65718:TKV131072 TUO65718:TUR131072 UEK65718:UEN131072 UOG65718:UOJ131072 UYC65718:UYF131072 VHY65718:VIB131072 VRU65718:VRX131072 WBQ65718:WBT131072 WLM65718:WLP131072 WVI65718:WVL131072 A131254:D196608 IW131254:IZ196608 SS131254:SV196608 ACO131254:ACR196608 AMK131254:AMN196608 AWG131254:AWJ196608 BGC131254:BGF196608 BPY131254:BQB196608 BZU131254:BZX196608 CJQ131254:CJT196608 CTM131254:CTP196608 DDI131254:DDL196608 DNE131254:DNH196608 DXA131254:DXD196608 EGW131254:EGZ196608 EQS131254:EQV196608 FAO131254:FAR196608 FKK131254:FKN196608 FUG131254:FUJ196608 GEC131254:GEF196608 GNY131254:GOB196608 GXU131254:GXX196608 HHQ131254:HHT196608 HRM131254:HRP196608 IBI131254:IBL196608 ILE131254:ILH196608 IVA131254:IVD196608 JEW131254:JEZ196608 JOS131254:JOV196608 JYO131254:JYR196608 KIK131254:KIN196608 KSG131254:KSJ196608 LCC131254:LCF196608 LLY131254:LMB196608 LVU131254:LVX196608 MFQ131254:MFT196608 MPM131254:MPP196608 MZI131254:MZL196608 NJE131254:NJH196608 NTA131254:NTD196608 OCW131254:OCZ196608 OMS131254:OMV196608 OWO131254:OWR196608 PGK131254:PGN196608 PQG131254:PQJ196608 QAC131254:QAF196608 QJY131254:QKB196608 QTU131254:QTX196608 RDQ131254:RDT196608 RNM131254:RNP196608 RXI131254:RXL196608 SHE131254:SHH196608 SRA131254:SRD196608 TAW131254:TAZ196608 TKS131254:TKV196608 TUO131254:TUR196608 UEK131254:UEN196608 UOG131254:UOJ196608 UYC131254:UYF196608 VHY131254:VIB196608 VRU131254:VRX196608 WBQ131254:WBT196608 WLM131254:WLP196608 WVI131254:WVL196608 A196790:D262144 IW196790:IZ262144 SS196790:SV262144 ACO196790:ACR262144 AMK196790:AMN262144 AWG196790:AWJ262144 BGC196790:BGF262144 BPY196790:BQB262144 BZU196790:BZX262144 CJQ196790:CJT262144 CTM196790:CTP262144 DDI196790:DDL262144 DNE196790:DNH262144 DXA196790:DXD262144 EGW196790:EGZ262144 EQS196790:EQV262144 FAO196790:FAR262144 FKK196790:FKN262144 FUG196790:FUJ262144 GEC196790:GEF262144 GNY196790:GOB262144 GXU196790:GXX262144 HHQ196790:HHT262144 HRM196790:HRP262144 IBI196790:IBL262144 ILE196790:ILH262144 IVA196790:IVD262144 JEW196790:JEZ262144 JOS196790:JOV262144 JYO196790:JYR262144 KIK196790:KIN262144 KSG196790:KSJ262144 LCC196790:LCF262144 LLY196790:LMB262144 LVU196790:LVX262144 MFQ196790:MFT262144 MPM196790:MPP262144 MZI196790:MZL262144 NJE196790:NJH262144 NTA196790:NTD262144 OCW196790:OCZ262144 OMS196790:OMV262144 OWO196790:OWR262144 PGK196790:PGN262144 PQG196790:PQJ262144 QAC196790:QAF262144 QJY196790:QKB262144 QTU196790:QTX262144 RDQ196790:RDT262144 RNM196790:RNP262144 RXI196790:RXL262144 SHE196790:SHH262144 SRA196790:SRD262144 TAW196790:TAZ262144 TKS196790:TKV262144 TUO196790:TUR262144 UEK196790:UEN262144 UOG196790:UOJ262144 UYC196790:UYF262144 VHY196790:VIB262144 VRU196790:VRX262144 WBQ196790:WBT262144 WLM196790:WLP262144 WVI196790:WVL262144 A262326:D327680 IW262326:IZ327680 SS262326:SV327680 ACO262326:ACR327680 AMK262326:AMN327680 AWG262326:AWJ327680 BGC262326:BGF327680 BPY262326:BQB327680 BZU262326:BZX327680 CJQ262326:CJT327680 CTM262326:CTP327680 DDI262326:DDL327680 DNE262326:DNH327680 DXA262326:DXD327680 EGW262326:EGZ327680 EQS262326:EQV327680 FAO262326:FAR327680 FKK262326:FKN327680 FUG262326:FUJ327680 GEC262326:GEF327680 GNY262326:GOB327680 GXU262326:GXX327680 HHQ262326:HHT327680 HRM262326:HRP327680 IBI262326:IBL327680 ILE262326:ILH327680 IVA262326:IVD327680 JEW262326:JEZ327680 JOS262326:JOV327680 JYO262326:JYR327680 KIK262326:KIN327680 KSG262326:KSJ327680 LCC262326:LCF327680 LLY262326:LMB327680 LVU262326:LVX327680 MFQ262326:MFT327680 MPM262326:MPP327680 MZI262326:MZL327680 NJE262326:NJH327680 NTA262326:NTD327680 OCW262326:OCZ327680 OMS262326:OMV327680 OWO262326:OWR327680 PGK262326:PGN327680 PQG262326:PQJ327680 QAC262326:QAF327680 QJY262326:QKB327680 QTU262326:QTX327680 RDQ262326:RDT327680 RNM262326:RNP327680 RXI262326:RXL327680 SHE262326:SHH327680 SRA262326:SRD327680 TAW262326:TAZ327680 TKS262326:TKV327680 TUO262326:TUR327680 UEK262326:UEN327680 UOG262326:UOJ327680 UYC262326:UYF327680 VHY262326:VIB327680 VRU262326:VRX327680 WBQ262326:WBT327680 WLM262326:WLP327680 WVI262326:WVL327680 A327862:D393216 IW327862:IZ393216 SS327862:SV393216 ACO327862:ACR393216 AMK327862:AMN393216 AWG327862:AWJ393216 BGC327862:BGF393216 BPY327862:BQB393216 BZU327862:BZX393216 CJQ327862:CJT393216 CTM327862:CTP393216 DDI327862:DDL393216 DNE327862:DNH393216 DXA327862:DXD393216 EGW327862:EGZ393216 EQS327862:EQV393216 FAO327862:FAR393216 FKK327862:FKN393216 FUG327862:FUJ393216 GEC327862:GEF393216 GNY327862:GOB393216 GXU327862:GXX393216 HHQ327862:HHT393216 HRM327862:HRP393216 IBI327862:IBL393216 ILE327862:ILH393216 IVA327862:IVD393216 JEW327862:JEZ393216 JOS327862:JOV393216 JYO327862:JYR393216 KIK327862:KIN393216 KSG327862:KSJ393216 LCC327862:LCF393216 LLY327862:LMB393216 LVU327862:LVX393216 MFQ327862:MFT393216 MPM327862:MPP393216 MZI327862:MZL393216 NJE327862:NJH393216 NTA327862:NTD393216 OCW327862:OCZ393216 OMS327862:OMV393216 OWO327862:OWR393216 PGK327862:PGN393216 PQG327862:PQJ393216 QAC327862:QAF393216 QJY327862:QKB393216 QTU327862:QTX393216 RDQ327862:RDT393216 RNM327862:RNP393216 RXI327862:RXL393216 SHE327862:SHH393216 SRA327862:SRD393216 TAW327862:TAZ393216 TKS327862:TKV393216 TUO327862:TUR393216 UEK327862:UEN393216 UOG327862:UOJ393216 UYC327862:UYF393216 VHY327862:VIB393216 VRU327862:VRX393216 WBQ327862:WBT393216 WLM327862:WLP393216 WVI327862:WVL393216 A393398:D458752 IW393398:IZ458752 SS393398:SV458752 ACO393398:ACR458752 AMK393398:AMN458752 AWG393398:AWJ458752 BGC393398:BGF458752 BPY393398:BQB458752 BZU393398:BZX458752 CJQ393398:CJT458752 CTM393398:CTP458752 DDI393398:DDL458752 DNE393398:DNH458752 DXA393398:DXD458752 EGW393398:EGZ458752 EQS393398:EQV458752 FAO393398:FAR458752 FKK393398:FKN458752 FUG393398:FUJ458752 GEC393398:GEF458752 GNY393398:GOB458752 GXU393398:GXX458752 HHQ393398:HHT458752 HRM393398:HRP458752 IBI393398:IBL458752 ILE393398:ILH458752 IVA393398:IVD458752 JEW393398:JEZ458752 JOS393398:JOV458752 JYO393398:JYR458752 KIK393398:KIN458752 KSG393398:KSJ458752 LCC393398:LCF458752 LLY393398:LMB458752 LVU393398:LVX458752 MFQ393398:MFT458752 MPM393398:MPP458752 MZI393398:MZL458752 NJE393398:NJH458752 NTA393398:NTD458752 OCW393398:OCZ458752 OMS393398:OMV458752 OWO393398:OWR458752 PGK393398:PGN458752 PQG393398:PQJ458752 QAC393398:QAF458752 QJY393398:QKB458752 QTU393398:QTX458752 RDQ393398:RDT458752 RNM393398:RNP458752 RXI393398:RXL458752 SHE393398:SHH458752 SRA393398:SRD458752 TAW393398:TAZ458752 TKS393398:TKV458752 TUO393398:TUR458752 UEK393398:UEN458752 UOG393398:UOJ458752 UYC393398:UYF458752 VHY393398:VIB458752 VRU393398:VRX458752 WBQ393398:WBT458752 WLM393398:WLP458752 WVI393398:WVL458752 A458934:D524288 IW458934:IZ524288 SS458934:SV524288 ACO458934:ACR524288 AMK458934:AMN524288 AWG458934:AWJ524288 BGC458934:BGF524288 BPY458934:BQB524288 BZU458934:BZX524288 CJQ458934:CJT524288 CTM458934:CTP524288 DDI458934:DDL524288 DNE458934:DNH524288 DXA458934:DXD524288 EGW458934:EGZ524288 EQS458934:EQV524288 FAO458934:FAR524288 FKK458934:FKN524288 FUG458934:FUJ524288 GEC458934:GEF524288 GNY458934:GOB524288 GXU458934:GXX524288 HHQ458934:HHT524288 HRM458934:HRP524288 IBI458934:IBL524288 ILE458934:ILH524288 IVA458934:IVD524288 JEW458934:JEZ524288 JOS458934:JOV524288 JYO458934:JYR524288 KIK458934:KIN524288 KSG458934:KSJ524288 LCC458934:LCF524288 LLY458934:LMB524288 LVU458934:LVX524288 MFQ458934:MFT524288 MPM458934:MPP524288 MZI458934:MZL524288 NJE458934:NJH524288 NTA458934:NTD524288 OCW458934:OCZ524288 OMS458934:OMV524288 OWO458934:OWR524288 PGK458934:PGN524288 PQG458934:PQJ524288 QAC458934:QAF524288 QJY458934:QKB524288 QTU458934:QTX524288 RDQ458934:RDT524288 RNM458934:RNP524288 RXI458934:RXL524288 SHE458934:SHH524288 SRA458934:SRD524288 TAW458934:TAZ524288 TKS458934:TKV524288 TUO458934:TUR524288 UEK458934:UEN524288 UOG458934:UOJ524288 UYC458934:UYF524288 VHY458934:VIB524288 VRU458934:VRX524288 WBQ458934:WBT524288 WLM458934:WLP524288 WVI458934:WVL524288 A524470:D589824 IW524470:IZ589824 SS524470:SV589824 ACO524470:ACR589824 AMK524470:AMN589824 AWG524470:AWJ589824 BGC524470:BGF589824 BPY524470:BQB589824 BZU524470:BZX589824 CJQ524470:CJT589824 CTM524470:CTP589824 DDI524470:DDL589824 DNE524470:DNH589824 DXA524470:DXD589824 EGW524470:EGZ589824 EQS524470:EQV589824 FAO524470:FAR589824 FKK524470:FKN589824 FUG524470:FUJ589824 GEC524470:GEF589824 GNY524470:GOB589824 GXU524470:GXX589824 HHQ524470:HHT589824 HRM524470:HRP589824 IBI524470:IBL589824 ILE524470:ILH589824 IVA524470:IVD589824 JEW524470:JEZ589824 JOS524470:JOV589824 JYO524470:JYR589824 KIK524470:KIN589824 KSG524470:KSJ589824 LCC524470:LCF589824 LLY524470:LMB589824 LVU524470:LVX589824 MFQ524470:MFT589824 MPM524470:MPP589824 MZI524470:MZL589824 NJE524470:NJH589824 NTA524470:NTD589824 OCW524470:OCZ589824 OMS524470:OMV589824 OWO524470:OWR589824 PGK524470:PGN589824 PQG524470:PQJ589824 QAC524470:QAF589824 QJY524470:QKB589824 QTU524470:QTX589824 RDQ524470:RDT589824 RNM524470:RNP589824 RXI524470:RXL589824 SHE524470:SHH589824 SRA524470:SRD589824 TAW524470:TAZ589824 TKS524470:TKV589824 TUO524470:TUR589824 UEK524470:UEN589824 UOG524470:UOJ589824 UYC524470:UYF589824 VHY524470:VIB589824 VRU524470:VRX589824 WBQ524470:WBT589824 WLM524470:WLP589824 WVI524470:WVL589824 A590006:D655360 IW590006:IZ655360 SS590006:SV655360 ACO590006:ACR655360 AMK590006:AMN655360 AWG590006:AWJ655360 BGC590006:BGF655360 BPY590006:BQB655360 BZU590006:BZX655360 CJQ590006:CJT655360 CTM590006:CTP655360 DDI590006:DDL655360 DNE590006:DNH655360 DXA590006:DXD655360 EGW590006:EGZ655360 EQS590006:EQV655360 FAO590006:FAR655360 FKK590006:FKN655360 FUG590006:FUJ655360 GEC590006:GEF655360 GNY590006:GOB655360 GXU590006:GXX655360 HHQ590006:HHT655360 HRM590006:HRP655360 IBI590006:IBL655360 ILE590006:ILH655360 IVA590006:IVD655360 JEW590006:JEZ655360 JOS590006:JOV655360 JYO590006:JYR655360 KIK590006:KIN655360 KSG590006:KSJ655360 LCC590006:LCF655360 LLY590006:LMB655360 LVU590006:LVX655360 MFQ590006:MFT655360 MPM590006:MPP655360 MZI590006:MZL655360 NJE590006:NJH655360 NTA590006:NTD655360 OCW590006:OCZ655360 OMS590006:OMV655360 OWO590006:OWR655360 PGK590006:PGN655360 PQG590006:PQJ655360 QAC590006:QAF655360 QJY590006:QKB655360 QTU590006:QTX655360 RDQ590006:RDT655360 RNM590006:RNP655360 RXI590006:RXL655360 SHE590006:SHH655360 SRA590006:SRD655360 TAW590006:TAZ655360 TKS590006:TKV655360 TUO590006:TUR655360 UEK590006:UEN655360 UOG590006:UOJ655360 UYC590006:UYF655360 VHY590006:VIB655360 VRU590006:VRX655360 WBQ590006:WBT655360 WLM590006:WLP655360 WVI590006:WVL655360 A655542:D720896 IW655542:IZ720896 SS655542:SV720896 ACO655542:ACR720896 AMK655542:AMN720896 AWG655542:AWJ720896 BGC655542:BGF720896 BPY655542:BQB720896 BZU655542:BZX720896 CJQ655542:CJT720896 CTM655542:CTP720896 DDI655542:DDL720896 DNE655542:DNH720896 DXA655542:DXD720896 EGW655542:EGZ720896 EQS655542:EQV720896 FAO655542:FAR720896 FKK655542:FKN720896 FUG655542:FUJ720896 GEC655542:GEF720896 GNY655542:GOB720896 GXU655542:GXX720896 HHQ655542:HHT720896 HRM655542:HRP720896 IBI655542:IBL720896 ILE655542:ILH720896 IVA655542:IVD720896 JEW655542:JEZ720896 JOS655542:JOV720896 JYO655542:JYR720896 KIK655542:KIN720896 KSG655542:KSJ720896 LCC655542:LCF720896 LLY655542:LMB720896 LVU655542:LVX720896 MFQ655542:MFT720896 MPM655542:MPP720896 MZI655542:MZL720896 NJE655542:NJH720896 NTA655542:NTD720896 OCW655542:OCZ720896 OMS655542:OMV720896 OWO655542:OWR720896 PGK655542:PGN720896 PQG655542:PQJ720896 QAC655542:QAF720896 QJY655542:QKB720896 QTU655542:QTX720896 RDQ655542:RDT720896 RNM655542:RNP720896 RXI655542:RXL720896 SHE655542:SHH720896 SRA655542:SRD720896 TAW655542:TAZ720896 TKS655542:TKV720896 TUO655542:TUR720896 UEK655542:UEN720896 UOG655542:UOJ720896 UYC655542:UYF720896 VHY655542:VIB720896 VRU655542:VRX720896 WBQ655542:WBT720896 WLM655542:WLP720896 WVI655542:WVL720896 A721078:D786432 IW721078:IZ786432 SS721078:SV786432 ACO721078:ACR786432 AMK721078:AMN786432 AWG721078:AWJ786432 BGC721078:BGF786432 BPY721078:BQB786432 BZU721078:BZX786432 CJQ721078:CJT786432 CTM721078:CTP786432 DDI721078:DDL786432 DNE721078:DNH786432 DXA721078:DXD786432 EGW721078:EGZ786432 EQS721078:EQV786432 FAO721078:FAR786432 FKK721078:FKN786432 FUG721078:FUJ786432 GEC721078:GEF786432 GNY721078:GOB786432 GXU721078:GXX786432 HHQ721078:HHT786432 HRM721078:HRP786432 IBI721078:IBL786432 ILE721078:ILH786432 IVA721078:IVD786432 JEW721078:JEZ786432 JOS721078:JOV786432 JYO721078:JYR786432 KIK721078:KIN786432 KSG721078:KSJ786432 LCC721078:LCF786432 LLY721078:LMB786432 LVU721078:LVX786432 MFQ721078:MFT786432 MPM721078:MPP786432 MZI721078:MZL786432 NJE721078:NJH786432 NTA721078:NTD786432 OCW721078:OCZ786432 OMS721078:OMV786432 OWO721078:OWR786432 PGK721078:PGN786432 PQG721078:PQJ786432 QAC721078:QAF786432 QJY721078:QKB786432 QTU721078:QTX786432 RDQ721078:RDT786432 RNM721078:RNP786432 RXI721078:RXL786432 SHE721078:SHH786432 SRA721078:SRD786432 TAW721078:TAZ786432 TKS721078:TKV786432 TUO721078:TUR786432 UEK721078:UEN786432 UOG721078:UOJ786432 UYC721078:UYF786432 VHY721078:VIB786432 VRU721078:VRX786432 WBQ721078:WBT786432 WLM721078:WLP786432 WVI721078:WVL786432 A786614:D851968 IW786614:IZ851968 SS786614:SV851968 ACO786614:ACR851968 AMK786614:AMN851968 AWG786614:AWJ851968 BGC786614:BGF851968 BPY786614:BQB851968 BZU786614:BZX851968 CJQ786614:CJT851968 CTM786614:CTP851968 DDI786614:DDL851968 DNE786614:DNH851968 DXA786614:DXD851968 EGW786614:EGZ851968 EQS786614:EQV851968 FAO786614:FAR851968 FKK786614:FKN851968 FUG786614:FUJ851968 GEC786614:GEF851968 GNY786614:GOB851968 GXU786614:GXX851968 HHQ786614:HHT851968 HRM786614:HRP851968 IBI786614:IBL851968 ILE786614:ILH851968 IVA786614:IVD851968 JEW786614:JEZ851968 JOS786614:JOV851968 JYO786614:JYR851968 KIK786614:KIN851968 KSG786614:KSJ851968 LCC786614:LCF851968 LLY786614:LMB851968 LVU786614:LVX851968 MFQ786614:MFT851968 MPM786614:MPP851968 MZI786614:MZL851968 NJE786614:NJH851968 NTA786614:NTD851968 OCW786614:OCZ851968 OMS786614:OMV851968 OWO786614:OWR851968 PGK786614:PGN851968 PQG786614:PQJ851968 QAC786614:QAF851968 QJY786614:QKB851968 QTU786614:QTX851968 RDQ786614:RDT851968 RNM786614:RNP851968 RXI786614:RXL851968 SHE786614:SHH851968 SRA786614:SRD851968 TAW786614:TAZ851968 TKS786614:TKV851968 TUO786614:TUR851968 UEK786614:UEN851968 UOG786614:UOJ851968 UYC786614:UYF851968 VHY786614:VIB851968 VRU786614:VRX851968 WBQ786614:WBT851968 WLM786614:WLP851968 WVI786614:WVL851968 A852150:D917504 IW852150:IZ917504 SS852150:SV917504 ACO852150:ACR917504 AMK852150:AMN917504 AWG852150:AWJ917504 BGC852150:BGF917504 BPY852150:BQB917504 BZU852150:BZX917504 CJQ852150:CJT917504 CTM852150:CTP917504 DDI852150:DDL917504 DNE852150:DNH917504 DXA852150:DXD917504 EGW852150:EGZ917504 EQS852150:EQV917504 FAO852150:FAR917504 FKK852150:FKN917504 FUG852150:FUJ917504 GEC852150:GEF917504 GNY852150:GOB917504 GXU852150:GXX917504 HHQ852150:HHT917504 HRM852150:HRP917504 IBI852150:IBL917504 ILE852150:ILH917504 IVA852150:IVD917504 JEW852150:JEZ917504 JOS852150:JOV917504 JYO852150:JYR917504 KIK852150:KIN917504 KSG852150:KSJ917504 LCC852150:LCF917504 LLY852150:LMB917504 LVU852150:LVX917504 MFQ852150:MFT917504 MPM852150:MPP917504 MZI852150:MZL917504 NJE852150:NJH917504 NTA852150:NTD917504 OCW852150:OCZ917504 OMS852150:OMV917504 OWO852150:OWR917504 PGK852150:PGN917504 PQG852150:PQJ917504 QAC852150:QAF917504 QJY852150:QKB917504 QTU852150:QTX917504 RDQ852150:RDT917504 RNM852150:RNP917504 RXI852150:RXL917504 SHE852150:SHH917504 SRA852150:SRD917504 TAW852150:TAZ917504 TKS852150:TKV917504 TUO852150:TUR917504 UEK852150:UEN917504 UOG852150:UOJ917504 UYC852150:UYF917504 VHY852150:VIB917504 VRU852150:VRX917504 WBQ852150:WBT917504 WLM852150:WLP917504 WVI852150:WVL917504 A917686:D983040 IW917686:IZ983040 SS917686:SV983040 ACO917686:ACR983040 AMK917686:AMN983040 AWG917686:AWJ983040 BGC917686:BGF983040 BPY917686:BQB983040 BZU917686:BZX983040 CJQ917686:CJT983040 CTM917686:CTP983040 DDI917686:DDL983040 DNE917686:DNH983040 DXA917686:DXD983040 EGW917686:EGZ983040 EQS917686:EQV983040 FAO917686:FAR983040 FKK917686:FKN983040 FUG917686:FUJ983040 GEC917686:GEF983040 GNY917686:GOB983040 GXU917686:GXX983040 HHQ917686:HHT983040 HRM917686:HRP983040 IBI917686:IBL983040 ILE917686:ILH983040 IVA917686:IVD983040 JEW917686:JEZ983040 JOS917686:JOV983040 JYO917686:JYR983040 KIK917686:KIN983040 KSG917686:KSJ983040 LCC917686:LCF983040 LLY917686:LMB983040 LVU917686:LVX983040 MFQ917686:MFT983040 MPM917686:MPP983040 MZI917686:MZL983040 NJE917686:NJH983040 NTA917686:NTD983040 OCW917686:OCZ983040 OMS917686:OMV983040 OWO917686:OWR983040 PGK917686:PGN983040 PQG917686:PQJ983040 QAC917686:QAF983040 QJY917686:QKB983040 QTU917686:QTX983040 RDQ917686:RDT983040 RNM917686:RNP983040 RXI917686:RXL983040 SHE917686:SHH983040 SRA917686:SRD983040 TAW917686:TAZ983040 TKS917686:TKV983040 TUO917686:TUR983040 UEK917686:UEN983040 UOG917686:UOJ983040 UYC917686:UYF983040 VHY917686:VIB983040 VRU917686:VRX983040 WBQ917686:WBT983040 WLM917686:WLP983040 WVI917686:WVL983040 A983222:D1048576 IW983222:IZ1048576 SS983222:SV1048576 ACO983222:ACR1048576 AMK983222:AMN1048576 AWG983222:AWJ1048576 BGC983222:BGF1048576 BPY983222:BQB1048576 BZU983222:BZX1048576 CJQ983222:CJT1048576 CTM983222:CTP1048576 DDI983222:DDL1048576 DNE983222:DNH1048576 DXA983222:DXD1048576 EGW983222:EGZ1048576 EQS983222:EQV1048576 FAO983222:FAR1048576 FKK983222:FKN1048576 FUG983222:FUJ1048576 GEC983222:GEF1048576 GNY983222:GOB1048576 GXU983222:GXX1048576 HHQ983222:HHT1048576 HRM983222:HRP1048576 IBI983222:IBL1048576 ILE983222:ILH1048576 IVA983222:IVD1048576 JEW983222:JEZ1048576 JOS983222:JOV1048576 JYO983222:JYR1048576 KIK983222:KIN1048576 KSG983222:KSJ1048576 LCC983222:LCF1048576 LLY983222:LMB1048576 LVU983222:LVX1048576 MFQ983222:MFT1048576 MPM983222:MPP1048576 MZI983222:MZL1048576 NJE983222:NJH1048576 NTA983222:NTD1048576 OCW983222:OCZ1048576 OMS983222:OMV1048576 OWO983222:OWR1048576 PGK983222:PGN1048576 PQG983222:PQJ1048576 QAC983222:QAF1048576 QJY983222:QKB1048576 QTU983222:QTX1048576 RDQ983222:RDT1048576 RNM983222:RNP1048576 RXI983222:RXL1048576 SHE983222:SHH1048576 SRA983222:SRD1048576 TAW983222:TAZ1048576 TKS983222:TKV1048576 TUO983222:TUR1048576 UEK983222:UEN1048576 UOG983222:UOJ1048576 UYC983222:UYF1048576 VHY983222:VIB1048576 VRU983222:VRX1048576 WBQ983222:WBT1048576 WLM983222:WLP1048576 WVI983222:WVL1048576 B65:B176 IX65:IX176 ST65:ST176 ACP65:ACP176 AML65:AML176 AWH65:AWH176 BGD65:BGD176 BPZ65:BPZ176 BZV65:BZV176 CJR65:CJR176 CTN65:CTN176 DDJ65:DDJ176 DNF65:DNF176 DXB65:DXB176 EGX65:EGX176 EQT65:EQT176 FAP65:FAP176 FKL65:FKL176 FUH65:FUH176 GED65:GED176 GNZ65:GNZ176 GXV65:GXV176 HHR65:HHR176 HRN65:HRN176 IBJ65:IBJ176 ILF65:ILF176 IVB65:IVB176 JEX65:JEX176 JOT65:JOT176 JYP65:JYP176 KIL65:KIL176 KSH65:KSH176 LCD65:LCD176 LLZ65:LLZ176 LVV65:LVV176 MFR65:MFR176 MPN65:MPN176 MZJ65:MZJ176 NJF65:NJF176 NTB65:NTB176 OCX65:OCX176 OMT65:OMT176 OWP65:OWP176 PGL65:PGL176 PQH65:PQH176 QAD65:QAD176 QJZ65:QJZ176 QTV65:QTV176 RDR65:RDR176 RNN65:RNN176 RXJ65:RXJ176 SHF65:SHF176 SRB65:SRB176 TAX65:TAX176 TKT65:TKT176 TUP65:TUP176 UEL65:UEL176 UOH65:UOH176 UYD65:UYD176 VHZ65:VHZ176 VRV65:VRV176 WBR65:WBR176 WLN65:WLN176 WVJ65:WVJ176 B65601:B65712 IX65601:IX65712 ST65601:ST65712 ACP65601:ACP65712 AML65601:AML65712 AWH65601:AWH65712 BGD65601:BGD65712 BPZ65601:BPZ65712 BZV65601:BZV65712 CJR65601:CJR65712 CTN65601:CTN65712 DDJ65601:DDJ65712 DNF65601:DNF65712 DXB65601:DXB65712 EGX65601:EGX65712 EQT65601:EQT65712 FAP65601:FAP65712 FKL65601:FKL65712 FUH65601:FUH65712 GED65601:GED65712 GNZ65601:GNZ65712 GXV65601:GXV65712 HHR65601:HHR65712 HRN65601:HRN65712 IBJ65601:IBJ65712 ILF65601:ILF65712 IVB65601:IVB65712 JEX65601:JEX65712 JOT65601:JOT65712 JYP65601:JYP65712 KIL65601:KIL65712 KSH65601:KSH65712 LCD65601:LCD65712 LLZ65601:LLZ65712 LVV65601:LVV65712 MFR65601:MFR65712 MPN65601:MPN65712 MZJ65601:MZJ65712 NJF65601:NJF65712 NTB65601:NTB65712 OCX65601:OCX65712 OMT65601:OMT65712 OWP65601:OWP65712 PGL65601:PGL65712 PQH65601:PQH65712 QAD65601:QAD65712 QJZ65601:QJZ65712 QTV65601:QTV65712 RDR65601:RDR65712 RNN65601:RNN65712 RXJ65601:RXJ65712 SHF65601:SHF65712 SRB65601:SRB65712 TAX65601:TAX65712 TKT65601:TKT65712 TUP65601:TUP65712 UEL65601:UEL65712 UOH65601:UOH65712 UYD65601:UYD65712 VHZ65601:VHZ65712 VRV65601:VRV65712 WBR65601:WBR65712 WLN65601:WLN65712 WVJ65601:WVJ65712 B131137:B131248 IX131137:IX131248 ST131137:ST131248 ACP131137:ACP131248 AML131137:AML131248 AWH131137:AWH131248 BGD131137:BGD131248 BPZ131137:BPZ131248 BZV131137:BZV131248 CJR131137:CJR131248 CTN131137:CTN131248 DDJ131137:DDJ131248 DNF131137:DNF131248 DXB131137:DXB131248 EGX131137:EGX131248 EQT131137:EQT131248 FAP131137:FAP131248 FKL131137:FKL131248 FUH131137:FUH131248 GED131137:GED131248 GNZ131137:GNZ131248 GXV131137:GXV131248 HHR131137:HHR131248 HRN131137:HRN131248 IBJ131137:IBJ131248 ILF131137:ILF131248 IVB131137:IVB131248 JEX131137:JEX131248 JOT131137:JOT131248 JYP131137:JYP131248 KIL131137:KIL131248 KSH131137:KSH131248 LCD131137:LCD131248 LLZ131137:LLZ131248 LVV131137:LVV131248 MFR131137:MFR131248 MPN131137:MPN131248 MZJ131137:MZJ131248 NJF131137:NJF131248 NTB131137:NTB131248 OCX131137:OCX131248 OMT131137:OMT131248 OWP131137:OWP131248 PGL131137:PGL131248 PQH131137:PQH131248 QAD131137:QAD131248 QJZ131137:QJZ131248 QTV131137:QTV131248 RDR131137:RDR131248 RNN131137:RNN131248 RXJ131137:RXJ131248 SHF131137:SHF131248 SRB131137:SRB131248 TAX131137:TAX131248 TKT131137:TKT131248 TUP131137:TUP131248 UEL131137:UEL131248 UOH131137:UOH131248 UYD131137:UYD131248 VHZ131137:VHZ131248 VRV131137:VRV131248 WBR131137:WBR131248 WLN131137:WLN131248 WVJ131137:WVJ131248 B196673:B196784 IX196673:IX196784 ST196673:ST196784 ACP196673:ACP196784 AML196673:AML196784 AWH196673:AWH196784 BGD196673:BGD196784 BPZ196673:BPZ196784 BZV196673:BZV196784 CJR196673:CJR196784 CTN196673:CTN196784 DDJ196673:DDJ196784 DNF196673:DNF196784 DXB196673:DXB196784 EGX196673:EGX196784 EQT196673:EQT196784 FAP196673:FAP196784 FKL196673:FKL196784 FUH196673:FUH196784 GED196673:GED196784 GNZ196673:GNZ196784 GXV196673:GXV196784 HHR196673:HHR196784 HRN196673:HRN196784 IBJ196673:IBJ196784 ILF196673:ILF196784 IVB196673:IVB196784 JEX196673:JEX196784 JOT196673:JOT196784 JYP196673:JYP196784 KIL196673:KIL196784 KSH196673:KSH196784 LCD196673:LCD196784 LLZ196673:LLZ196784 LVV196673:LVV196784 MFR196673:MFR196784 MPN196673:MPN196784 MZJ196673:MZJ196784 NJF196673:NJF196784 NTB196673:NTB196784 OCX196673:OCX196784 OMT196673:OMT196784 OWP196673:OWP196784 PGL196673:PGL196784 PQH196673:PQH196784 QAD196673:QAD196784 QJZ196673:QJZ196784 QTV196673:QTV196784 RDR196673:RDR196784 RNN196673:RNN196784 RXJ196673:RXJ196784 SHF196673:SHF196784 SRB196673:SRB196784 TAX196673:TAX196784 TKT196673:TKT196784 TUP196673:TUP196784 UEL196673:UEL196784 UOH196673:UOH196784 UYD196673:UYD196784 VHZ196673:VHZ196784 VRV196673:VRV196784 WBR196673:WBR196784 WLN196673:WLN196784 WVJ196673:WVJ196784 B262209:B262320 IX262209:IX262320 ST262209:ST262320 ACP262209:ACP262320 AML262209:AML262320 AWH262209:AWH262320 BGD262209:BGD262320 BPZ262209:BPZ262320 BZV262209:BZV262320 CJR262209:CJR262320 CTN262209:CTN262320 DDJ262209:DDJ262320 DNF262209:DNF262320 DXB262209:DXB262320 EGX262209:EGX262320 EQT262209:EQT262320 FAP262209:FAP262320 FKL262209:FKL262320 FUH262209:FUH262320 GED262209:GED262320 GNZ262209:GNZ262320 GXV262209:GXV262320 HHR262209:HHR262320 HRN262209:HRN262320 IBJ262209:IBJ262320 ILF262209:ILF262320 IVB262209:IVB262320 JEX262209:JEX262320 JOT262209:JOT262320 JYP262209:JYP262320 KIL262209:KIL262320 KSH262209:KSH262320 LCD262209:LCD262320 LLZ262209:LLZ262320 LVV262209:LVV262320 MFR262209:MFR262320 MPN262209:MPN262320 MZJ262209:MZJ262320 NJF262209:NJF262320 NTB262209:NTB262320 OCX262209:OCX262320 OMT262209:OMT262320 OWP262209:OWP262320 PGL262209:PGL262320 PQH262209:PQH262320 QAD262209:QAD262320 QJZ262209:QJZ262320 QTV262209:QTV262320 RDR262209:RDR262320 RNN262209:RNN262320 RXJ262209:RXJ262320 SHF262209:SHF262320 SRB262209:SRB262320 TAX262209:TAX262320 TKT262209:TKT262320 TUP262209:TUP262320 UEL262209:UEL262320 UOH262209:UOH262320 UYD262209:UYD262320 VHZ262209:VHZ262320 VRV262209:VRV262320 WBR262209:WBR262320 WLN262209:WLN262320 WVJ262209:WVJ262320 B327745:B327856 IX327745:IX327856 ST327745:ST327856 ACP327745:ACP327856 AML327745:AML327856 AWH327745:AWH327856 BGD327745:BGD327856 BPZ327745:BPZ327856 BZV327745:BZV327856 CJR327745:CJR327856 CTN327745:CTN327856 DDJ327745:DDJ327856 DNF327745:DNF327856 DXB327745:DXB327856 EGX327745:EGX327856 EQT327745:EQT327856 FAP327745:FAP327856 FKL327745:FKL327856 FUH327745:FUH327856 GED327745:GED327856 GNZ327745:GNZ327856 GXV327745:GXV327856 HHR327745:HHR327856 HRN327745:HRN327856 IBJ327745:IBJ327856 ILF327745:ILF327856 IVB327745:IVB327856 JEX327745:JEX327856 JOT327745:JOT327856 JYP327745:JYP327856 KIL327745:KIL327856 KSH327745:KSH327856 LCD327745:LCD327856 LLZ327745:LLZ327856 LVV327745:LVV327856 MFR327745:MFR327856 MPN327745:MPN327856 MZJ327745:MZJ327856 NJF327745:NJF327856 NTB327745:NTB327856 OCX327745:OCX327856 OMT327745:OMT327856 OWP327745:OWP327856 PGL327745:PGL327856 PQH327745:PQH327856 QAD327745:QAD327856 QJZ327745:QJZ327856 QTV327745:QTV327856 RDR327745:RDR327856 RNN327745:RNN327856 RXJ327745:RXJ327856 SHF327745:SHF327856 SRB327745:SRB327856 TAX327745:TAX327856 TKT327745:TKT327856 TUP327745:TUP327856 UEL327745:UEL327856 UOH327745:UOH327856 UYD327745:UYD327856 VHZ327745:VHZ327856 VRV327745:VRV327856 WBR327745:WBR327856 WLN327745:WLN327856 WVJ327745:WVJ327856 B393281:B393392 IX393281:IX393392 ST393281:ST393392 ACP393281:ACP393392 AML393281:AML393392 AWH393281:AWH393392 BGD393281:BGD393392 BPZ393281:BPZ393392 BZV393281:BZV393392 CJR393281:CJR393392 CTN393281:CTN393392 DDJ393281:DDJ393392 DNF393281:DNF393392 DXB393281:DXB393392 EGX393281:EGX393392 EQT393281:EQT393392 FAP393281:FAP393392 FKL393281:FKL393392 FUH393281:FUH393392 GED393281:GED393392 GNZ393281:GNZ393392 GXV393281:GXV393392 HHR393281:HHR393392 HRN393281:HRN393392 IBJ393281:IBJ393392 ILF393281:ILF393392 IVB393281:IVB393392 JEX393281:JEX393392 JOT393281:JOT393392 JYP393281:JYP393392 KIL393281:KIL393392 KSH393281:KSH393392 LCD393281:LCD393392 LLZ393281:LLZ393392 LVV393281:LVV393392 MFR393281:MFR393392 MPN393281:MPN393392 MZJ393281:MZJ393392 NJF393281:NJF393392 NTB393281:NTB393392 OCX393281:OCX393392 OMT393281:OMT393392 OWP393281:OWP393392 PGL393281:PGL393392 PQH393281:PQH393392 QAD393281:QAD393392 QJZ393281:QJZ393392 QTV393281:QTV393392 RDR393281:RDR393392 RNN393281:RNN393392 RXJ393281:RXJ393392 SHF393281:SHF393392 SRB393281:SRB393392 TAX393281:TAX393392 TKT393281:TKT393392 TUP393281:TUP393392 UEL393281:UEL393392 UOH393281:UOH393392 UYD393281:UYD393392 VHZ393281:VHZ393392 VRV393281:VRV393392 WBR393281:WBR393392 WLN393281:WLN393392 WVJ393281:WVJ393392 B458817:B458928 IX458817:IX458928 ST458817:ST458928 ACP458817:ACP458928 AML458817:AML458928 AWH458817:AWH458928 BGD458817:BGD458928 BPZ458817:BPZ458928 BZV458817:BZV458928 CJR458817:CJR458928 CTN458817:CTN458928 DDJ458817:DDJ458928 DNF458817:DNF458928 DXB458817:DXB458928 EGX458817:EGX458928 EQT458817:EQT458928 FAP458817:FAP458928 FKL458817:FKL458928 FUH458817:FUH458928 GED458817:GED458928 GNZ458817:GNZ458928 GXV458817:GXV458928 HHR458817:HHR458928 HRN458817:HRN458928 IBJ458817:IBJ458928 ILF458817:ILF458928 IVB458817:IVB458928 JEX458817:JEX458928 JOT458817:JOT458928 JYP458817:JYP458928 KIL458817:KIL458928 KSH458817:KSH458928 LCD458817:LCD458928 LLZ458817:LLZ458928 LVV458817:LVV458928 MFR458817:MFR458928 MPN458817:MPN458928 MZJ458817:MZJ458928 NJF458817:NJF458928 NTB458817:NTB458928 OCX458817:OCX458928 OMT458817:OMT458928 OWP458817:OWP458928 PGL458817:PGL458928 PQH458817:PQH458928 QAD458817:QAD458928 QJZ458817:QJZ458928 QTV458817:QTV458928 RDR458817:RDR458928 RNN458817:RNN458928 RXJ458817:RXJ458928 SHF458817:SHF458928 SRB458817:SRB458928 TAX458817:TAX458928 TKT458817:TKT458928 TUP458817:TUP458928 UEL458817:UEL458928 UOH458817:UOH458928 UYD458817:UYD458928 VHZ458817:VHZ458928 VRV458817:VRV458928 WBR458817:WBR458928 WLN458817:WLN458928 WVJ458817:WVJ458928 B524353:B524464 IX524353:IX524464 ST524353:ST524464 ACP524353:ACP524464 AML524353:AML524464 AWH524353:AWH524464 BGD524353:BGD524464 BPZ524353:BPZ524464 BZV524353:BZV524464 CJR524353:CJR524464 CTN524353:CTN524464 DDJ524353:DDJ524464 DNF524353:DNF524464 DXB524353:DXB524464 EGX524353:EGX524464 EQT524353:EQT524464 FAP524353:FAP524464 FKL524353:FKL524464 FUH524353:FUH524464 GED524353:GED524464 GNZ524353:GNZ524464 GXV524353:GXV524464 HHR524353:HHR524464 HRN524353:HRN524464 IBJ524353:IBJ524464 ILF524353:ILF524464 IVB524353:IVB524464 JEX524353:JEX524464 JOT524353:JOT524464 JYP524353:JYP524464 KIL524353:KIL524464 KSH524353:KSH524464 LCD524353:LCD524464 LLZ524353:LLZ524464 LVV524353:LVV524464 MFR524353:MFR524464 MPN524353:MPN524464 MZJ524353:MZJ524464 NJF524353:NJF524464 NTB524353:NTB524464 OCX524353:OCX524464 OMT524353:OMT524464 OWP524353:OWP524464 PGL524353:PGL524464 PQH524353:PQH524464 QAD524353:QAD524464 QJZ524353:QJZ524464 QTV524353:QTV524464 RDR524353:RDR524464 RNN524353:RNN524464 RXJ524353:RXJ524464 SHF524353:SHF524464 SRB524353:SRB524464 TAX524353:TAX524464 TKT524353:TKT524464 TUP524353:TUP524464 UEL524353:UEL524464 UOH524353:UOH524464 UYD524353:UYD524464 VHZ524353:VHZ524464 VRV524353:VRV524464 WBR524353:WBR524464 WLN524353:WLN524464 WVJ524353:WVJ524464 B589889:B590000 IX589889:IX590000 ST589889:ST590000 ACP589889:ACP590000 AML589889:AML590000 AWH589889:AWH590000 BGD589889:BGD590000 BPZ589889:BPZ590000 BZV589889:BZV590000 CJR589889:CJR590000 CTN589889:CTN590000 DDJ589889:DDJ590000 DNF589889:DNF590000 DXB589889:DXB590000 EGX589889:EGX590000 EQT589889:EQT590000 FAP589889:FAP590000 FKL589889:FKL590000 FUH589889:FUH590000 GED589889:GED590000 GNZ589889:GNZ590000 GXV589889:GXV590000 HHR589889:HHR590000 HRN589889:HRN590000 IBJ589889:IBJ590000 ILF589889:ILF590000 IVB589889:IVB590000 JEX589889:JEX590000 JOT589889:JOT590000 JYP589889:JYP590000 KIL589889:KIL590000 KSH589889:KSH590000 LCD589889:LCD590000 LLZ589889:LLZ590000 LVV589889:LVV590000 MFR589889:MFR590000 MPN589889:MPN590000 MZJ589889:MZJ590000 NJF589889:NJF590000 NTB589889:NTB590000 OCX589889:OCX590000 OMT589889:OMT590000 OWP589889:OWP590000 PGL589889:PGL590000 PQH589889:PQH590000 QAD589889:QAD590000 QJZ589889:QJZ590000 QTV589889:QTV590000 RDR589889:RDR590000 RNN589889:RNN590000 RXJ589889:RXJ590000 SHF589889:SHF590000 SRB589889:SRB590000 TAX589889:TAX590000 TKT589889:TKT590000 TUP589889:TUP590000 UEL589889:UEL590000 UOH589889:UOH590000 UYD589889:UYD590000 VHZ589889:VHZ590000 VRV589889:VRV590000 WBR589889:WBR590000 WLN589889:WLN590000 WVJ589889:WVJ590000 B655425:B655536 IX655425:IX655536 ST655425:ST655536 ACP655425:ACP655536 AML655425:AML655536 AWH655425:AWH655536 BGD655425:BGD655536 BPZ655425:BPZ655536 BZV655425:BZV655536 CJR655425:CJR655536 CTN655425:CTN655536 DDJ655425:DDJ655536 DNF655425:DNF655536 DXB655425:DXB655536 EGX655425:EGX655536 EQT655425:EQT655536 FAP655425:FAP655536 FKL655425:FKL655536 FUH655425:FUH655536 GED655425:GED655536 GNZ655425:GNZ655536 GXV655425:GXV655536 HHR655425:HHR655536 HRN655425:HRN655536 IBJ655425:IBJ655536 ILF655425:ILF655536 IVB655425:IVB655536 JEX655425:JEX655536 JOT655425:JOT655536 JYP655425:JYP655536 KIL655425:KIL655536 KSH655425:KSH655536 LCD655425:LCD655536 LLZ655425:LLZ655536 LVV655425:LVV655536 MFR655425:MFR655536 MPN655425:MPN655536 MZJ655425:MZJ655536 NJF655425:NJF655536 NTB655425:NTB655536 OCX655425:OCX655536 OMT655425:OMT655536 OWP655425:OWP655536 PGL655425:PGL655536 PQH655425:PQH655536 QAD655425:QAD655536 QJZ655425:QJZ655536 QTV655425:QTV655536 RDR655425:RDR655536 RNN655425:RNN655536 RXJ655425:RXJ655536 SHF655425:SHF655536 SRB655425:SRB655536 TAX655425:TAX655536 TKT655425:TKT655536 TUP655425:TUP655536 UEL655425:UEL655536 UOH655425:UOH655536 UYD655425:UYD655536 VHZ655425:VHZ655536 VRV655425:VRV655536 WBR655425:WBR655536 WLN655425:WLN655536 WVJ655425:WVJ655536 B720961:B721072 IX720961:IX721072 ST720961:ST721072 ACP720961:ACP721072 AML720961:AML721072 AWH720961:AWH721072 BGD720961:BGD721072 BPZ720961:BPZ721072 BZV720961:BZV721072 CJR720961:CJR721072 CTN720961:CTN721072 DDJ720961:DDJ721072 DNF720961:DNF721072 DXB720961:DXB721072 EGX720961:EGX721072 EQT720961:EQT721072 FAP720961:FAP721072 FKL720961:FKL721072 FUH720961:FUH721072 GED720961:GED721072 GNZ720961:GNZ721072 GXV720961:GXV721072 HHR720961:HHR721072 HRN720961:HRN721072 IBJ720961:IBJ721072 ILF720961:ILF721072 IVB720961:IVB721072 JEX720961:JEX721072 JOT720961:JOT721072 JYP720961:JYP721072 KIL720961:KIL721072 KSH720961:KSH721072 LCD720961:LCD721072 LLZ720961:LLZ721072 LVV720961:LVV721072 MFR720961:MFR721072 MPN720961:MPN721072 MZJ720961:MZJ721072 NJF720961:NJF721072 NTB720961:NTB721072 OCX720961:OCX721072 OMT720961:OMT721072 OWP720961:OWP721072 PGL720961:PGL721072 PQH720961:PQH721072 QAD720961:QAD721072 QJZ720961:QJZ721072 QTV720961:QTV721072 RDR720961:RDR721072 RNN720961:RNN721072 RXJ720961:RXJ721072 SHF720961:SHF721072 SRB720961:SRB721072 TAX720961:TAX721072 TKT720961:TKT721072 TUP720961:TUP721072 UEL720961:UEL721072 UOH720961:UOH721072 UYD720961:UYD721072 VHZ720961:VHZ721072 VRV720961:VRV721072 WBR720961:WBR721072 WLN720961:WLN721072 WVJ720961:WVJ721072 B786497:B786608 IX786497:IX786608 ST786497:ST786608 ACP786497:ACP786608 AML786497:AML786608 AWH786497:AWH786608 BGD786497:BGD786608 BPZ786497:BPZ786608 BZV786497:BZV786608 CJR786497:CJR786608 CTN786497:CTN786608 DDJ786497:DDJ786608 DNF786497:DNF786608 DXB786497:DXB786608 EGX786497:EGX786608 EQT786497:EQT786608 FAP786497:FAP786608 FKL786497:FKL786608 FUH786497:FUH786608 GED786497:GED786608 GNZ786497:GNZ786608 GXV786497:GXV786608 HHR786497:HHR786608 HRN786497:HRN786608 IBJ786497:IBJ786608 ILF786497:ILF786608 IVB786497:IVB786608 JEX786497:JEX786608 JOT786497:JOT786608 JYP786497:JYP786608 KIL786497:KIL786608 KSH786497:KSH786608 LCD786497:LCD786608 LLZ786497:LLZ786608 LVV786497:LVV786608 MFR786497:MFR786608 MPN786497:MPN786608 MZJ786497:MZJ786608 NJF786497:NJF786608 NTB786497:NTB786608 OCX786497:OCX786608 OMT786497:OMT786608 OWP786497:OWP786608 PGL786497:PGL786608 PQH786497:PQH786608 QAD786497:QAD786608 QJZ786497:QJZ786608 QTV786497:QTV786608 RDR786497:RDR786608 RNN786497:RNN786608 RXJ786497:RXJ786608 SHF786497:SHF786608 SRB786497:SRB786608 TAX786497:TAX786608 TKT786497:TKT786608 TUP786497:TUP786608 UEL786497:UEL786608 UOH786497:UOH786608 UYD786497:UYD786608 VHZ786497:VHZ786608 VRV786497:VRV786608 WBR786497:WBR786608 WLN786497:WLN786608 WVJ786497:WVJ786608 B852033:B852144 IX852033:IX852144 ST852033:ST852144 ACP852033:ACP852144 AML852033:AML852144 AWH852033:AWH852144 BGD852033:BGD852144 BPZ852033:BPZ852144 BZV852033:BZV852144 CJR852033:CJR852144 CTN852033:CTN852144 DDJ852033:DDJ852144 DNF852033:DNF852144 DXB852033:DXB852144 EGX852033:EGX852144 EQT852033:EQT852144 FAP852033:FAP852144 FKL852033:FKL852144 FUH852033:FUH852144 GED852033:GED852144 GNZ852033:GNZ852144 GXV852033:GXV852144 HHR852033:HHR852144 HRN852033:HRN852144 IBJ852033:IBJ852144 ILF852033:ILF852144 IVB852033:IVB852144 JEX852033:JEX852144 JOT852033:JOT852144 JYP852033:JYP852144 KIL852033:KIL852144 KSH852033:KSH852144 LCD852033:LCD852144 LLZ852033:LLZ852144 LVV852033:LVV852144 MFR852033:MFR852144 MPN852033:MPN852144 MZJ852033:MZJ852144 NJF852033:NJF852144 NTB852033:NTB852144 OCX852033:OCX852144 OMT852033:OMT852144 OWP852033:OWP852144 PGL852033:PGL852144 PQH852033:PQH852144 QAD852033:QAD852144 QJZ852033:QJZ852144 QTV852033:QTV852144 RDR852033:RDR852144 RNN852033:RNN852144 RXJ852033:RXJ852144 SHF852033:SHF852144 SRB852033:SRB852144 TAX852033:TAX852144 TKT852033:TKT852144 TUP852033:TUP852144 UEL852033:UEL852144 UOH852033:UOH852144 UYD852033:UYD852144 VHZ852033:VHZ852144 VRV852033:VRV852144 WBR852033:WBR852144 WLN852033:WLN852144 WVJ852033:WVJ852144 B917569:B917680 IX917569:IX917680 ST917569:ST917680 ACP917569:ACP917680 AML917569:AML917680 AWH917569:AWH917680 BGD917569:BGD917680 BPZ917569:BPZ917680 BZV917569:BZV917680 CJR917569:CJR917680 CTN917569:CTN917680 DDJ917569:DDJ917680 DNF917569:DNF917680 DXB917569:DXB917680 EGX917569:EGX917680 EQT917569:EQT917680 FAP917569:FAP917680 FKL917569:FKL917680 FUH917569:FUH917680 GED917569:GED917680 GNZ917569:GNZ917680 GXV917569:GXV917680 HHR917569:HHR917680 HRN917569:HRN917680 IBJ917569:IBJ917680 ILF917569:ILF917680 IVB917569:IVB917680 JEX917569:JEX917680 JOT917569:JOT917680 JYP917569:JYP917680 KIL917569:KIL917680 KSH917569:KSH917680 LCD917569:LCD917680 LLZ917569:LLZ917680 LVV917569:LVV917680 MFR917569:MFR917680 MPN917569:MPN917680 MZJ917569:MZJ917680 NJF917569:NJF917680 NTB917569:NTB917680 OCX917569:OCX917680 OMT917569:OMT917680 OWP917569:OWP917680 PGL917569:PGL917680 PQH917569:PQH917680 QAD917569:QAD917680 QJZ917569:QJZ917680 QTV917569:QTV917680 RDR917569:RDR917680 RNN917569:RNN917680 RXJ917569:RXJ917680 SHF917569:SHF917680 SRB917569:SRB917680 TAX917569:TAX917680 TKT917569:TKT917680 TUP917569:TUP917680 UEL917569:UEL917680 UOH917569:UOH917680 UYD917569:UYD917680 VHZ917569:VHZ917680 VRV917569:VRV917680 WBR917569:WBR917680 WLN917569:WLN917680 WVJ917569:WVJ917680 B983105:B983216 IX983105:IX983216 ST983105:ST983216 ACP983105:ACP983216 AML983105:AML983216 AWH983105:AWH983216 BGD983105:BGD983216 BPZ983105:BPZ983216 BZV983105:BZV983216 CJR983105:CJR983216 CTN983105:CTN983216 DDJ983105:DDJ983216 DNF983105:DNF983216 DXB983105:DXB983216 EGX983105:EGX983216 EQT983105:EQT983216 FAP983105:FAP983216 FKL983105:FKL983216 FUH983105:FUH983216 GED983105:GED983216 GNZ983105:GNZ983216 GXV983105:GXV983216 HHR983105:HHR983216 HRN983105:HRN983216 IBJ983105:IBJ983216 ILF983105:ILF983216 IVB983105:IVB983216 JEX983105:JEX983216 JOT983105:JOT983216 JYP983105:JYP983216 KIL983105:KIL983216 KSH983105:KSH983216 LCD983105:LCD983216 LLZ983105:LLZ983216 LVV983105:LVV983216 MFR983105:MFR983216 MPN983105:MPN983216 MZJ983105:MZJ983216 NJF983105:NJF983216 NTB983105:NTB983216 OCX983105:OCX983216 OMT983105:OMT983216 OWP983105:OWP983216 PGL983105:PGL983216 PQH983105:PQH983216 QAD983105:QAD983216 QJZ983105:QJZ983216 QTV983105:QTV983216 RDR983105:RDR983216 RNN983105:RNN983216 RXJ983105:RXJ983216 SHF983105:SHF983216 SRB983105:SRB983216 TAX983105:TAX983216 TKT983105:TKT983216 TUP983105:TUP983216 UEL983105:UEL983216 UOH983105:UOH983216 UYD983105:UYD983216 VHZ983105:VHZ983216 VRV983105:VRV983216 WBR983105:WBR983216 WLN983105:WLN983216 WVJ983105:WVJ983216 C1:D176 IY1:IZ176 SU1:SV176 ACQ1:ACR176 AMM1:AMN176 AWI1:AWJ176 BGE1:BGF176 BQA1:BQB176 BZW1:BZX176 CJS1:CJT176 CTO1:CTP176 DDK1:DDL176 DNG1:DNH176 DXC1:DXD176 EGY1:EGZ176 EQU1:EQV176 FAQ1:FAR176 FKM1:FKN176 FUI1:FUJ176 GEE1:GEF176 GOA1:GOB176 GXW1:GXX176 HHS1:HHT176 HRO1:HRP176 IBK1:IBL176 ILG1:ILH176 IVC1:IVD176 JEY1:JEZ176 JOU1:JOV176 JYQ1:JYR176 KIM1:KIN176 KSI1:KSJ176 LCE1:LCF176 LMA1:LMB176 LVW1:LVX176 MFS1:MFT176 MPO1:MPP176 MZK1:MZL176 NJG1:NJH176 NTC1:NTD176 OCY1:OCZ176 OMU1:OMV176 OWQ1:OWR176 PGM1:PGN176 PQI1:PQJ176 QAE1:QAF176 QKA1:QKB176 QTW1:QTX176 RDS1:RDT176 RNO1:RNP176 RXK1:RXL176 SHG1:SHH176 SRC1:SRD176 TAY1:TAZ176 TKU1:TKV176 TUQ1:TUR176 UEM1:UEN176 UOI1:UOJ176 UYE1:UYF176 VIA1:VIB176 VRW1:VRX176 WBS1:WBT176 WLO1:WLP176 WVK1:WVL176 C65537:D65712 IY65537:IZ65712 SU65537:SV65712 ACQ65537:ACR65712 AMM65537:AMN65712 AWI65537:AWJ65712 BGE65537:BGF65712 BQA65537:BQB65712 BZW65537:BZX65712 CJS65537:CJT65712 CTO65537:CTP65712 DDK65537:DDL65712 DNG65537:DNH65712 DXC65537:DXD65712 EGY65537:EGZ65712 EQU65537:EQV65712 FAQ65537:FAR65712 FKM65537:FKN65712 FUI65537:FUJ65712 GEE65537:GEF65712 GOA65537:GOB65712 GXW65537:GXX65712 HHS65537:HHT65712 HRO65537:HRP65712 IBK65537:IBL65712 ILG65537:ILH65712 IVC65537:IVD65712 JEY65537:JEZ65712 JOU65537:JOV65712 JYQ65537:JYR65712 KIM65537:KIN65712 KSI65537:KSJ65712 LCE65537:LCF65712 LMA65537:LMB65712 LVW65537:LVX65712 MFS65537:MFT65712 MPO65537:MPP65712 MZK65537:MZL65712 NJG65537:NJH65712 NTC65537:NTD65712 OCY65537:OCZ65712 OMU65537:OMV65712 OWQ65537:OWR65712 PGM65537:PGN65712 PQI65537:PQJ65712 QAE65537:QAF65712 QKA65537:QKB65712 QTW65537:QTX65712 RDS65537:RDT65712 RNO65537:RNP65712 RXK65537:RXL65712 SHG65537:SHH65712 SRC65537:SRD65712 TAY65537:TAZ65712 TKU65537:TKV65712 TUQ65537:TUR65712 UEM65537:UEN65712 UOI65537:UOJ65712 UYE65537:UYF65712 VIA65537:VIB65712 VRW65537:VRX65712 WBS65537:WBT65712 WLO65537:WLP65712 WVK65537:WVL65712 C131073:D131248 IY131073:IZ131248 SU131073:SV131248 ACQ131073:ACR131248 AMM131073:AMN131248 AWI131073:AWJ131248 BGE131073:BGF131248 BQA131073:BQB131248 BZW131073:BZX131248 CJS131073:CJT131248 CTO131073:CTP131248 DDK131073:DDL131248 DNG131073:DNH131248 DXC131073:DXD131248 EGY131073:EGZ131248 EQU131073:EQV131248 FAQ131073:FAR131248 FKM131073:FKN131248 FUI131073:FUJ131248 GEE131073:GEF131248 GOA131073:GOB131248 GXW131073:GXX131248 HHS131073:HHT131248 HRO131073:HRP131248 IBK131073:IBL131248 ILG131073:ILH131248 IVC131073:IVD131248 JEY131073:JEZ131248 JOU131073:JOV131248 JYQ131073:JYR131248 KIM131073:KIN131248 KSI131073:KSJ131248 LCE131073:LCF131248 LMA131073:LMB131248 LVW131073:LVX131248 MFS131073:MFT131248 MPO131073:MPP131248 MZK131073:MZL131248 NJG131073:NJH131248 NTC131073:NTD131248 OCY131073:OCZ131248 OMU131073:OMV131248 OWQ131073:OWR131248 PGM131073:PGN131248 PQI131073:PQJ131248 QAE131073:QAF131248 QKA131073:QKB131248 QTW131073:QTX131248 RDS131073:RDT131248 RNO131073:RNP131248 RXK131073:RXL131248 SHG131073:SHH131248 SRC131073:SRD131248 TAY131073:TAZ131248 TKU131073:TKV131248 TUQ131073:TUR131248 UEM131073:UEN131248 UOI131073:UOJ131248 UYE131073:UYF131248 VIA131073:VIB131248 VRW131073:VRX131248 WBS131073:WBT131248 WLO131073:WLP131248 WVK131073:WVL131248 C196609:D196784 IY196609:IZ196784 SU196609:SV196784 ACQ196609:ACR196784 AMM196609:AMN196784 AWI196609:AWJ196784 BGE196609:BGF196784 BQA196609:BQB196784 BZW196609:BZX196784 CJS196609:CJT196784 CTO196609:CTP196784 DDK196609:DDL196784 DNG196609:DNH196784 DXC196609:DXD196784 EGY196609:EGZ196784 EQU196609:EQV196784 FAQ196609:FAR196784 FKM196609:FKN196784 FUI196609:FUJ196784 GEE196609:GEF196784 GOA196609:GOB196784 GXW196609:GXX196784 HHS196609:HHT196784 HRO196609:HRP196784 IBK196609:IBL196784 ILG196609:ILH196784 IVC196609:IVD196784 JEY196609:JEZ196784 JOU196609:JOV196784 JYQ196609:JYR196784 KIM196609:KIN196784 KSI196609:KSJ196784 LCE196609:LCF196784 LMA196609:LMB196784 LVW196609:LVX196784 MFS196609:MFT196784 MPO196609:MPP196784 MZK196609:MZL196784 NJG196609:NJH196784 NTC196609:NTD196784 OCY196609:OCZ196784 OMU196609:OMV196784 OWQ196609:OWR196784 PGM196609:PGN196784 PQI196609:PQJ196784 QAE196609:QAF196784 QKA196609:QKB196784 QTW196609:QTX196784 RDS196609:RDT196784 RNO196609:RNP196784 RXK196609:RXL196784 SHG196609:SHH196784 SRC196609:SRD196784 TAY196609:TAZ196784 TKU196609:TKV196784 TUQ196609:TUR196784 UEM196609:UEN196784 UOI196609:UOJ196784 UYE196609:UYF196784 VIA196609:VIB196784 VRW196609:VRX196784 WBS196609:WBT196784 WLO196609:WLP196784 WVK196609:WVL196784 C262145:D262320 IY262145:IZ262320 SU262145:SV262320 ACQ262145:ACR262320 AMM262145:AMN262320 AWI262145:AWJ262320 BGE262145:BGF262320 BQA262145:BQB262320 BZW262145:BZX262320 CJS262145:CJT262320 CTO262145:CTP262320 DDK262145:DDL262320 DNG262145:DNH262320 DXC262145:DXD262320 EGY262145:EGZ262320 EQU262145:EQV262320 FAQ262145:FAR262320 FKM262145:FKN262320 FUI262145:FUJ262320 GEE262145:GEF262320 GOA262145:GOB262320 GXW262145:GXX262320 HHS262145:HHT262320 HRO262145:HRP262320 IBK262145:IBL262320 ILG262145:ILH262320 IVC262145:IVD262320 JEY262145:JEZ262320 JOU262145:JOV262320 JYQ262145:JYR262320 KIM262145:KIN262320 KSI262145:KSJ262320 LCE262145:LCF262320 LMA262145:LMB262320 LVW262145:LVX262320 MFS262145:MFT262320 MPO262145:MPP262320 MZK262145:MZL262320 NJG262145:NJH262320 NTC262145:NTD262320 OCY262145:OCZ262320 OMU262145:OMV262320 OWQ262145:OWR262320 PGM262145:PGN262320 PQI262145:PQJ262320 QAE262145:QAF262320 QKA262145:QKB262320 QTW262145:QTX262320 RDS262145:RDT262320 RNO262145:RNP262320 RXK262145:RXL262320 SHG262145:SHH262320 SRC262145:SRD262320 TAY262145:TAZ262320 TKU262145:TKV262320 TUQ262145:TUR262320 UEM262145:UEN262320 UOI262145:UOJ262320 UYE262145:UYF262320 VIA262145:VIB262320 VRW262145:VRX262320 WBS262145:WBT262320 WLO262145:WLP262320 WVK262145:WVL262320 C327681:D327856 IY327681:IZ327856 SU327681:SV327856 ACQ327681:ACR327856 AMM327681:AMN327856 AWI327681:AWJ327856 BGE327681:BGF327856 BQA327681:BQB327856 BZW327681:BZX327856 CJS327681:CJT327856 CTO327681:CTP327856 DDK327681:DDL327856 DNG327681:DNH327856 DXC327681:DXD327856 EGY327681:EGZ327856 EQU327681:EQV327856 FAQ327681:FAR327856 FKM327681:FKN327856 FUI327681:FUJ327856 GEE327681:GEF327856 GOA327681:GOB327856 GXW327681:GXX327856 HHS327681:HHT327856 HRO327681:HRP327856 IBK327681:IBL327856 ILG327681:ILH327856 IVC327681:IVD327856 JEY327681:JEZ327856 JOU327681:JOV327856 JYQ327681:JYR327856 KIM327681:KIN327856 KSI327681:KSJ327856 LCE327681:LCF327856 LMA327681:LMB327856 LVW327681:LVX327856 MFS327681:MFT327856 MPO327681:MPP327856 MZK327681:MZL327856 NJG327681:NJH327856 NTC327681:NTD327856 OCY327681:OCZ327856 OMU327681:OMV327856 OWQ327681:OWR327856 PGM327681:PGN327856 PQI327681:PQJ327856 QAE327681:QAF327856 QKA327681:QKB327856 QTW327681:QTX327856 RDS327681:RDT327856 RNO327681:RNP327856 RXK327681:RXL327856 SHG327681:SHH327856 SRC327681:SRD327856 TAY327681:TAZ327856 TKU327681:TKV327856 TUQ327681:TUR327856 UEM327681:UEN327856 UOI327681:UOJ327856 UYE327681:UYF327856 VIA327681:VIB327856 VRW327681:VRX327856 WBS327681:WBT327856 WLO327681:WLP327856 WVK327681:WVL327856 C393217:D393392 IY393217:IZ393392 SU393217:SV393392 ACQ393217:ACR393392 AMM393217:AMN393392 AWI393217:AWJ393392 BGE393217:BGF393392 BQA393217:BQB393392 BZW393217:BZX393392 CJS393217:CJT393392 CTO393217:CTP393392 DDK393217:DDL393392 DNG393217:DNH393392 DXC393217:DXD393392 EGY393217:EGZ393392 EQU393217:EQV393392 FAQ393217:FAR393392 FKM393217:FKN393392 FUI393217:FUJ393392 GEE393217:GEF393392 GOA393217:GOB393392 GXW393217:GXX393392 HHS393217:HHT393392 HRO393217:HRP393392 IBK393217:IBL393392 ILG393217:ILH393392 IVC393217:IVD393392 JEY393217:JEZ393392 JOU393217:JOV393392 JYQ393217:JYR393392 KIM393217:KIN393392 KSI393217:KSJ393392 LCE393217:LCF393392 LMA393217:LMB393392 LVW393217:LVX393392 MFS393217:MFT393392 MPO393217:MPP393392 MZK393217:MZL393392 NJG393217:NJH393392 NTC393217:NTD393392 OCY393217:OCZ393392 OMU393217:OMV393392 OWQ393217:OWR393392 PGM393217:PGN393392 PQI393217:PQJ393392 QAE393217:QAF393392 QKA393217:QKB393392 QTW393217:QTX393392 RDS393217:RDT393392 RNO393217:RNP393392 RXK393217:RXL393392 SHG393217:SHH393392 SRC393217:SRD393392 TAY393217:TAZ393392 TKU393217:TKV393392 TUQ393217:TUR393392 UEM393217:UEN393392 UOI393217:UOJ393392 UYE393217:UYF393392 VIA393217:VIB393392 VRW393217:VRX393392 WBS393217:WBT393392 WLO393217:WLP393392 WVK393217:WVL393392 C458753:D458928 IY458753:IZ458928 SU458753:SV458928 ACQ458753:ACR458928 AMM458753:AMN458928 AWI458753:AWJ458928 BGE458753:BGF458928 BQA458753:BQB458928 BZW458753:BZX458928 CJS458753:CJT458928 CTO458753:CTP458928 DDK458753:DDL458928 DNG458753:DNH458928 DXC458753:DXD458928 EGY458753:EGZ458928 EQU458753:EQV458928 FAQ458753:FAR458928 FKM458753:FKN458928 FUI458753:FUJ458928 GEE458753:GEF458928 GOA458753:GOB458928 GXW458753:GXX458928 HHS458753:HHT458928 HRO458753:HRP458928 IBK458753:IBL458928 ILG458753:ILH458928 IVC458753:IVD458928 JEY458753:JEZ458928 JOU458753:JOV458928 JYQ458753:JYR458928 KIM458753:KIN458928 KSI458753:KSJ458928 LCE458753:LCF458928 LMA458753:LMB458928 LVW458753:LVX458928 MFS458753:MFT458928 MPO458753:MPP458928 MZK458753:MZL458928 NJG458753:NJH458928 NTC458753:NTD458928 OCY458753:OCZ458928 OMU458753:OMV458928 OWQ458753:OWR458928 PGM458753:PGN458928 PQI458753:PQJ458928 QAE458753:QAF458928 QKA458753:QKB458928 QTW458753:QTX458928 RDS458753:RDT458928 RNO458753:RNP458928 RXK458753:RXL458928 SHG458753:SHH458928 SRC458753:SRD458928 TAY458753:TAZ458928 TKU458753:TKV458928 TUQ458753:TUR458928 UEM458753:UEN458928 UOI458753:UOJ458928 UYE458753:UYF458928 VIA458753:VIB458928 VRW458753:VRX458928 WBS458753:WBT458928 WLO458753:WLP458928 WVK458753:WVL458928 C524289:D524464 IY524289:IZ524464 SU524289:SV524464 ACQ524289:ACR524464 AMM524289:AMN524464 AWI524289:AWJ524464 BGE524289:BGF524464 BQA524289:BQB524464 BZW524289:BZX524464 CJS524289:CJT524464 CTO524289:CTP524464 DDK524289:DDL524464 DNG524289:DNH524464 DXC524289:DXD524464 EGY524289:EGZ524464 EQU524289:EQV524464 FAQ524289:FAR524464 FKM524289:FKN524464 FUI524289:FUJ524464 GEE524289:GEF524464 GOA524289:GOB524464 GXW524289:GXX524464 HHS524289:HHT524464 HRO524289:HRP524464 IBK524289:IBL524464 ILG524289:ILH524464 IVC524289:IVD524464 JEY524289:JEZ524464 JOU524289:JOV524464 JYQ524289:JYR524464 KIM524289:KIN524464 KSI524289:KSJ524464 LCE524289:LCF524464 LMA524289:LMB524464 LVW524289:LVX524464 MFS524289:MFT524464 MPO524289:MPP524464 MZK524289:MZL524464 NJG524289:NJH524464 NTC524289:NTD524464 OCY524289:OCZ524464 OMU524289:OMV524464 OWQ524289:OWR524464 PGM524289:PGN524464 PQI524289:PQJ524464 QAE524289:QAF524464 QKA524289:QKB524464 QTW524289:QTX524464 RDS524289:RDT524464 RNO524289:RNP524464 RXK524289:RXL524464 SHG524289:SHH524464 SRC524289:SRD524464 TAY524289:TAZ524464 TKU524289:TKV524464 TUQ524289:TUR524464 UEM524289:UEN524464 UOI524289:UOJ524464 UYE524289:UYF524464 VIA524289:VIB524464 VRW524289:VRX524464 WBS524289:WBT524464 WLO524289:WLP524464 WVK524289:WVL524464 C589825:D590000 IY589825:IZ590000 SU589825:SV590000 ACQ589825:ACR590000 AMM589825:AMN590000 AWI589825:AWJ590000 BGE589825:BGF590000 BQA589825:BQB590000 BZW589825:BZX590000 CJS589825:CJT590000 CTO589825:CTP590000 DDK589825:DDL590000 DNG589825:DNH590000 DXC589825:DXD590000 EGY589825:EGZ590000 EQU589825:EQV590000 FAQ589825:FAR590000 FKM589825:FKN590000 FUI589825:FUJ590000 GEE589825:GEF590000 GOA589825:GOB590000 GXW589825:GXX590000 HHS589825:HHT590000 HRO589825:HRP590000 IBK589825:IBL590000 ILG589825:ILH590000 IVC589825:IVD590000 JEY589825:JEZ590000 JOU589825:JOV590000 JYQ589825:JYR590000 KIM589825:KIN590000 KSI589825:KSJ590000 LCE589825:LCF590000 LMA589825:LMB590000 LVW589825:LVX590000 MFS589825:MFT590000 MPO589825:MPP590000 MZK589825:MZL590000 NJG589825:NJH590000 NTC589825:NTD590000 OCY589825:OCZ590000 OMU589825:OMV590000 OWQ589825:OWR590000 PGM589825:PGN590000 PQI589825:PQJ590000 QAE589825:QAF590000 QKA589825:QKB590000 QTW589825:QTX590000 RDS589825:RDT590000 RNO589825:RNP590000 RXK589825:RXL590000 SHG589825:SHH590000 SRC589825:SRD590000 TAY589825:TAZ590000 TKU589825:TKV590000 TUQ589825:TUR590000 UEM589825:UEN590000 UOI589825:UOJ590000 UYE589825:UYF590000 VIA589825:VIB590000 VRW589825:VRX590000 WBS589825:WBT590000 WLO589825:WLP590000 WVK589825:WVL590000 C655361:D655536 IY655361:IZ655536 SU655361:SV655536 ACQ655361:ACR655536 AMM655361:AMN655536 AWI655361:AWJ655536 BGE655361:BGF655536 BQA655361:BQB655536 BZW655361:BZX655536 CJS655361:CJT655536 CTO655361:CTP655536 DDK655361:DDL655536 DNG655361:DNH655536 DXC655361:DXD655536 EGY655361:EGZ655536 EQU655361:EQV655536 FAQ655361:FAR655536 FKM655361:FKN655536 FUI655361:FUJ655536 GEE655361:GEF655536 GOA655361:GOB655536 GXW655361:GXX655536 HHS655361:HHT655536 HRO655361:HRP655536 IBK655361:IBL655536 ILG655361:ILH655536 IVC655361:IVD655536 JEY655361:JEZ655536 JOU655361:JOV655536 JYQ655361:JYR655536 KIM655361:KIN655536 KSI655361:KSJ655536 LCE655361:LCF655536 LMA655361:LMB655536 LVW655361:LVX655536 MFS655361:MFT655536 MPO655361:MPP655536 MZK655361:MZL655536 NJG655361:NJH655536 NTC655361:NTD655536 OCY655361:OCZ655536 OMU655361:OMV655536 OWQ655361:OWR655536 PGM655361:PGN655536 PQI655361:PQJ655536 QAE655361:QAF655536 QKA655361:QKB655536 QTW655361:QTX655536 RDS655361:RDT655536 RNO655361:RNP655536 RXK655361:RXL655536 SHG655361:SHH655536 SRC655361:SRD655536 TAY655361:TAZ655536 TKU655361:TKV655536 TUQ655361:TUR655536 UEM655361:UEN655536 UOI655361:UOJ655536 UYE655361:UYF655536 VIA655361:VIB655536 VRW655361:VRX655536 WBS655361:WBT655536 WLO655361:WLP655536 WVK655361:WVL655536 C720897:D721072 IY720897:IZ721072 SU720897:SV721072 ACQ720897:ACR721072 AMM720897:AMN721072 AWI720897:AWJ721072 BGE720897:BGF721072 BQA720897:BQB721072 BZW720897:BZX721072 CJS720897:CJT721072 CTO720897:CTP721072 DDK720897:DDL721072 DNG720897:DNH721072 DXC720897:DXD721072 EGY720897:EGZ721072 EQU720897:EQV721072 FAQ720897:FAR721072 FKM720897:FKN721072 FUI720897:FUJ721072 GEE720897:GEF721072 GOA720897:GOB721072 GXW720897:GXX721072 HHS720897:HHT721072 HRO720897:HRP721072 IBK720897:IBL721072 ILG720897:ILH721072 IVC720897:IVD721072 JEY720897:JEZ721072 JOU720897:JOV721072 JYQ720897:JYR721072 KIM720897:KIN721072 KSI720897:KSJ721072 LCE720897:LCF721072 LMA720897:LMB721072 LVW720897:LVX721072 MFS720897:MFT721072 MPO720897:MPP721072 MZK720897:MZL721072 NJG720897:NJH721072 NTC720897:NTD721072 OCY720897:OCZ721072 OMU720897:OMV721072 OWQ720897:OWR721072 PGM720897:PGN721072 PQI720897:PQJ721072 QAE720897:QAF721072 QKA720897:QKB721072 QTW720897:QTX721072 RDS720897:RDT721072 RNO720897:RNP721072 RXK720897:RXL721072 SHG720897:SHH721072 SRC720897:SRD721072 TAY720897:TAZ721072 TKU720897:TKV721072 TUQ720897:TUR721072 UEM720897:UEN721072 UOI720897:UOJ721072 UYE720897:UYF721072 VIA720897:VIB721072 VRW720897:VRX721072 WBS720897:WBT721072 WLO720897:WLP721072 WVK720897:WVL721072 C786433:D786608 IY786433:IZ786608 SU786433:SV786608 ACQ786433:ACR786608 AMM786433:AMN786608 AWI786433:AWJ786608 BGE786433:BGF786608 BQA786433:BQB786608 BZW786433:BZX786608 CJS786433:CJT786608 CTO786433:CTP786608 DDK786433:DDL786608 DNG786433:DNH786608 DXC786433:DXD786608 EGY786433:EGZ786608 EQU786433:EQV786608 FAQ786433:FAR786608 FKM786433:FKN786608 FUI786433:FUJ786608 GEE786433:GEF786608 GOA786433:GOB786608 GXW786433:GXX786608 HHS786433:HHT786608 HRO786433:HRP786608 IBK786433:IBL786608 ILG786433:ILH786608 IVC786433:IVD786608 JEY786433:JEZ786608 JOU786433:JOV786608 JYQ786433:JYR786608 KIM786433:KIN786608 KSI786433:KSJ786608 LCE786433:LCF786608 LMA786433:LMB786608 LVW786433:LVX786608 MFS786433:MFT786608 MPO786433:MPP786608 MZK786433:MZL786608 NJG786433:NJH786608 NTC786433:NTD786608 OCY786433:OCZ786608 OMU786433:OMV786608 OWQ786433:OWR786608 PGM786433:PGN786608 PQI786433:PQJ786608 QAE786433:QAF786608 QKA786433:QKB786608 QTW786433:QTX786608 RDS786433:RDT786608 RNO786433:RNP786608 RXK786433:RXL786608 SHG786433:SHH786608 SRC786433:SRD786608 TAY786433:TAZ786608 TKU786433:TKV786608 TUQ786433:TUR786608 UEM786433:UEN786608 UOI786433:UOJ786608 UYE786433:UYF786608 VIA786433:VIB786608 VRW786433:VRX786608 WBS786433:WBT786608 WLO786433:WLP786608 WVK786433:WVL786608 C851969:D852144 IY851969:IZ852144 SU851969:SV852144 ACQ851969:ACR852144 AMM851969:AMN852144 AWI851969:AWJ852144 BGE851969:BGF852144 BQA851969:BQB852144 BZW851969:BZX852144 CJS851969:CJT852144 CTO851969:CTP852144 DDK851969:DDL852144 DNG851969:DNH852144 DXC851969:DXD852144 EGY851969:EGZ852144 EQU851969:EQV852144 FAQ851969:FAR852144 FKM851969:FKN852144 FUI851969:FUJ852144 GEE851969:GEF852144 GOA851969:GOB852144 GXW851969:GXX852144 HHS851969:HHT852144 HRO851969:HRP852144 IBK851969:IBL852144 ILG851969:ILH852144 IVC851969:IVD852144 JEY851969:JEZ852144 JOU851969:JOV852144 JYQ851969:JYR852144 KIM851969:KIN852144 KSI851969:KSJ852144 LCE851969:LCF852144 LMA851969:LMB852144 LVW851969:LVX852144 MFS851969:MFT852144 MPO851969:MPP852144 MZK851969:MZL852144 NJG851969:NJH852144 NTC851969:NTD852144 OCY851969:OCZ852144 OMU851969:OMV852144 OWQ851969:OWR852144 PGM851969:PGN852144 PQI851969:PQJ852144 QAE851969:QAF852144 QKA851969:QKB852144 QTW851969:QTX852144 RDS851969:RDT852144 RNO851969:RNP852144 RXK851969:RXL852144 SHG851969:SHH852144 SRC851969:SRD852144 TAY851969:TAZ852144 TKU851969:TKV852144 TUQ851969:TUR852144 UEM851969:UEN852144 UOI851969:UOJ852144 UYE851969:UYF852144 VIA851969:VIB852144 VRW851969:VRX852144 WBS851969:WBT852144 WLO851969:WLP852144 WVK851969:WVL852144 C917505:D917680 IY917505:IZ917680 SU917505:SV917680 ACQ917505:ACR917680 AMM917505:AMN917680 AWI917505:AWJ917680 BGE917505:BGF917680 BQA917505:BQB917680 BZW917505:BZX917680 CJS917505:CJT917680 CTO917505:CTP917680 DDK917505:DDL917680 DNG917505:DNH917680 DXC917505:DXD917680 EGY917505:EGZ917680 EQU917505:EQV917680 FAQ917505:FAR917680 FKM917505:FKN917680 FUI917505:FUJ917680 GEE917505:GEF917680 GOA917505:GOB917680 GXW917505:GXX917680 HHS917505:HHT917680 HRO917505:HRP917680 IBK917505:IBL917680 ILG917505:ILH917680 IVC917505:IVD917680 JEY917505:JEZ917680 JOU917505:JOV917680 JYQ917505:JYR917680 KIM917505:KIN917680 KSI917505:KSJ917680 LCE917505:LCF917680 LMA917505:LMB917680 LVW917505:LVX917680 MFS917505:MFT917680 MPO917505:MPP917680 MZK917505:MZL917680 NJG917505:NJH917680 NTC917505:NTD917680 OCY917505:OCZ917680 OMU917505:OMV917680 OWQ917505:OWR917680 PGM917505:PGN917680 PQI917505:PQJ917680 QAE917505:QAF917680 QKA917505:QKB917680 QTW917505:QTX917680 RDS917505:RDT917680 RNO917505:RNP917680 RXK917505:RXL917680 SHG917505:SHH917680 SRC917505:SRD917680 TAY917505:TAZ917680 TKU917505:TKV917680 TUQ917505:TUR917680 UEM917505:UEN917680 UOI917505:UOJ917680 UYE917505:UYF917680 VIA917505:VIB917680 VRW917505:VRX917680 WBS917505:WBT917680 WLO917505:WLP917680 WVK917505:WVL917680 C983041:D983216 IY983041:IZ983216 SU983041:SV983216 ACQ983041:ACR983216 AMM983041:AMN983216 AWI983041:AWJ983216 BGE983041:BGF983216 BQA983041:BQB983216 BZW983041:BZX983216 CJS983041:CJT983216 CTO983041:CTP983216 DDK983041:DDL983216 DNG983041:DNH983216 DXC983041:DXD983216 EGY983041:EGZ983216 EQU983041:EQV983216 FAQ983041:FAR983216 FKM983041:FKN983216 FUI983041:FUJ983216 GEE983041:GEF983216 GOA983041:GOB983216 GXW983041:GXX983216 HHS983041:HHT983216 HRO983041:HRP983216 IBK983041:IBL983216 ILG983041:ILH983216 IVC983041:IVD983216 JEY983041:JEZ983216 JOU983041:JOV983216 JYQ983041:JYR983216 KIM983041:KIN983216 KSI983041:KSJ983216 LCE983041:LCF983216 LMA983041:LMB983216 LVW983041:LVX983216 MFS983041:MFT983216 MPO983041:MPP983216 MZK983041:MZL983216 NJG983041:NJH983216 NTC983041:NTD983216 OCY983041:OCZ983216 OMU983041:OMV983216 OWQ983041:OWR983216 PGM983041:PGN983216 PQI983041:PQJ983216 QAE983041:QAF983216 QKA983041:QKB983216 QTW983041:QTX983216 RDS983041:RDT983216 RNO983041:RNP983216 RXK983041:RXL983216 SHG983041:SHH983216 SRC983041:SRD983216 TAY983041:TAZ983216 TKU983041:TKV983216 TUQ983041:TUR983216 UEM983041:UEN983216 UOI983041:UOJ983216 UYE983041:UYF983216 VIA983041:VIB983216 VRW983041:VRX983216 WBS983041:WBT983216 WLO983041:WLP983216 WVK983041:WVL983216 E1:IV1048576 JA1:SR1048576 SW1:ACN1048576 ACS1:AMJ1048576 AMO1:AWF1048576 AWK1:BGB1048576 BGG1:BPX1048576 BQC1:BZT1048576 BZY1:CJP1048576 CJU1:CTL1048576 CTQ1:DDH1048576 DDM1:DND1048576 DNI1:DWZ1048576 DXE1:EGV1048576 EHA1:EQR1048576 EQW1:FAN1048576 FAS1:FKJ1048576 FKO1:FUF1048576 FUK1:GEB1048576 GEG1:GNX1048576 GOC1:GXT1048576 GXY1:HHP1048576 HHU1:HRL1048576 HRQ1:IBH1048576 IBM1:ILD1048576 ILI1:IUZ1048576 IVE1:JEV1048576 JFA1:JOR1048576 JOW1:JYN1048576 JYS1:KIJ1048576 KIO1:KSF1048576 KSK1:LCB1048576 LCG1:LLX1048576 LMC1:LVT1048576 LVY1:MFP1048576 MFU1:MPL1048576 MPQ1:MZH1048576 MZM1:NJD1048576 NJI1:NSZ1048576 NTE1:OCV1048576 ODA1:OMR1048576 OMW1:OWN1048576 OWS1:PGJ1048576 PGO1:PQF1048576 PQK1:QAB1048576 QAG1:QJX1048576 QKC1:QTT1048576 QTY1:RDP1048576 RDU1:RNL1048576 RNQ1:RXH1048576 RXM1:SHD1048576 SHI1:SQZ1048576 SRE1:TAV1048576 TBA1:TKR1048576 TKW1:TUN1048576 TUS1:UEJ1048576 UEO1:UOF1048576 UOK1:UYB1048576 UYG1:VHX1048576 VIC1:VRT1048576 VRY1:WBP1048576 WBU1:WLL1048576 WLQ1:WVH1048576 WVM1:XFD1048576">
      <formula1>0</formula1>
      <formula2>10000000000</formula2>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19" sqref="C19"/>
    </sheetView>
  </sheetViews>
  <sheetFormatPr baseColWidth="10" defaultColWidth="9.140625"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239"/>
  <sheetViews>
    <sheetView workbookViewId="0">
      <selection activeCell="AH20" sqref="AH20"/>
    </sheetView>
  </sheetViews>
  <sheetFormatPr baseColWidth="10" defaultRowHeight="10.5" x14ac:dyDescent="0.15"/>
  <cols>
    <col min="1" max="1" width="29" style="15" customWidth="1"/>
    <col min="2" max="2" width="23.28515625" style="15" bestFit="1" customWidth="1"/>
    <col min="3" max="3" width="11.28515625" style="15" customWidth="1"/>
    <col min="4" max="4" width="9.85546875" style="15" customWidth="1"/>
    <col min="5" max="6" width="10.140625" style="15" customWidth="1"/>
    <col min="7" max="7" width="10.42578125" style="15" customWidth="1"/>
    <col min="8" max="8" width="9.42578125" style="15" customWidth="1"/>
    <col min="9" max="9" width="10.7109375" style="15" customWidth="1"/>
    <col min="10" max="12" width="8.7109375" style="15" customWidth="1"/>
    <col min="13" max="13" width="8.85546875" style="15" customWidth="1"/>
    <col min="14" max="21" width="8.7109375" style="15" customWidth="1"/>
    <col min="22" max="22" width="11.85546875" style="15" customWidth="1"/>
    <col min="23" max="23" width="12.5703125" style="15" customWidth="1"/>
    <col min="24" max="24" width="12.7109375" style="15" customWidth="1"/>
    <col min="25" max="25" width="9.28515625" style="15" customWidth="1"/>
    <col min="26" max="26" width="12.28515625" style="15" customWidth="1"/>
    <col min="27" max="27" width="9.7109375" style="15" customWidth="1"/>
    <col min="28" max="28" width="8.7109375" style="15" customWidth="1"/>
    <col min="29" max="29" width="13.140625" style="15" customWidth="1"/>
    <col min="30" max="30" width="12.85546875" style="71" customWidth="1"/>
    <col min="31" max="31" width="10.85546875" style="114" customWidth="1"/>
    <col min="32" max="33" width="11.5703125" style="15" customWidth="1"/>
    <col min="34" max="34" width="11.7109375" style="114" customWidth="1"/>
    <col min="35" max="35" width="11.85546875" style="204" customWidth="1"/>
    <col min="36" max="36" width="10.7109375" style="15" customWidth="1"/>
    <col min="37" max="37" width="12.7109375" style="114" customWidth="1"/>
    <col min="38" max="39" width="10.7109375" style="15" customWidth="1"/>
    <col min="40" max="40" width="10.85546875" style="6" customWidth="1"/>
    <col min="41" max="41" width="2" style="15" customWidth="1"/>
    <col min="42" max="42" width="10.85546875" style="114" customWidth="1"/>
    <col min="43" max="43" width="10.85546875" style="204" customWidth="1"/>
    <col min="44" max="58" width="10.85546875" style="169" customWidth="1"/>
    <col min="59" max="64" width="12.5703125" style="169" customWidth="1"/>
    <col min="65" max="71" width="12.5703125" style="169" hidden="1" customWidth="1"/>
    <col min="72" max="100" width="12.5703125" style="204" hidden="1" customWidth="1"/>
    <col min="101" max="118" width="11.42578125" style="204" hidden="1" customWidth="1"/>
    <col min="119" max="256" width="11.42578125" style="204"/>
    <col min="257" max="257" width="29" style="204" customWidth="1"/>
    <col min="258" max="258" width="23.28515625" style="204" bestFit="1" customWidth="1"/>
    <col min="259" max="259" width="11.28515625" style="204" customWidth="1"/>
    <col min="260" max="260" width="9.85546875" style="204" customWidth="1"/>
    <col min="261" max="262" width="10.140625" style="204" customWidth="1"/>
    <col min="263" max="263" width="10.42578125" style="204" customWidth="1"/>
    <col min="264" max="264" width="9.42578125" style="204" customWidth="1"/>
    <col min="265" max="265" width="10.7109375" style="204" customWidth="1"/>
    <col min="266" max="268" width="8.7109375" style="204" customWidth="1"/>
    <col min="269" max="269" width="8.85546875" style="204" customWidth="1"/>
    <col min="270" max="277" width="8.7109375" style="204" customWidth="1"/>
    <col min="278" max="278" width="11.85546875" style="204" customWidth="1"/>
    <col min="279" max="279" width="12.5703125" style="204" customWidth="1"/>
    <col min="280" max="280" width="12.7109375" style="204" customWidth="1"/>
    <col min="281" max="281" width="9.28515625" style="204" customWidth="1"/>
    <col min="282" max="282" width="12.28515625" style="204" customWidth="1"/>
    <col min="283" max="283" width="9.7109375" style="204" customWidth="1"/>
    <col min="284" max="284" width="8.7109375" style="204" customWidth="1"/>
    <col min="285" max="285" width="13.140625" style="204" customWidth="1"/>
    <col min="286" max="286" width="12.85546875" style="204" customWidth="1"/>
    <col min="287" max="287" width="10.85546875" style="204" customWidth="1"/>
    <col min="288" max="289" width="11.5703125" style="204" customWidth="1"/>
    <col min="290" max="290" width="11.7109375" style="204" customWidth="1"/>
    <col min="291" max="291" width="11.85546875" style="204" customWidth="1"/>
    <col min="292" max="292" width="10.7109375" style="204" customWidth="1"/>
    <col min="293" max="293" width="12.7109375" style="204" customWidth="1"/>
    <col min="294" max="295" width="10.7109375" style="204" customWidth="1"/>
    <col min="296" max="296" width="10.85546875" style="204" customWidth="1"/>
    <col min="297" max="297" width="2" style="204" customWidth="1"/>
    <col min="298" max="314" width="10.85546875" style="204" customWidth="1"/>
    <col min="315" max="320" width="12.5703125" style="204" customWidth="1"/>
    <col min="321" max="374" width="0" style="204" hidden="1" customWidth="1"/>
    <col min="375" max="512" width="11.42578125" style="204"/>
    <col min="513" max="513" width="29" style="204" customWidth="1"/>
    <col min="514" max="514" width="23.28515625" style="204" bestFit="1" customWidth="1"/>
    <col min="515" max="515" width="11.28515625" style="204" customWidth="1"/>
    <col min="516" max="516" width="9.85546875" style="204" customWidth="1"/>
    <col min="517" max="518" width="10.140625" style="204" customWidth="1"/>
    <col min="519" max="519" width="10.42578125" style="204" customWidth="1"/>
    <col min="520" max="520" width="9.42578125" style="204" customWidth="1"/>
    <col min="521" max="521" width="10.7109375" style="204" customWidth="1"/>
    <col min="522" max="524" width="8.7109375" style="204" customWidth="1"/>
    <col min="525" max="525" width="8.85546875" style="204" customWidth="1"/>
    <col min="526" max="533" width="8.7109375" style="204" customWidth="1"/>
    <col min="534" max="534" width="11.85546875" style="204" customWidth="1"/>
    <col min="535" max="535" width="12.5703125" style="204" customWidth="1"/>
    <col min="536" max="536" width="12.7109375" style="204" customWidth="1"/>
    <col min="537" max="537" width="9.28515625" style="204" customWidth="1"/>
    <col min="538" max="538" width="12.28515625" style="204" customWidth="1"/>
    <col min="539" max="539" width="9.7109375" style="204" customWidth="1"/>
    <col min="540" max="540" width="8.7109375" style="204" customWidth="1"/>
    <col min="541" max="541" width="13.140625" style="204" customWidth="1"/>
    <col min="542" max="542" width="12.85546875" style="204" customWidth="1"/>
    <col min="543" max="543" width="10.85546875" style="204" customWidth="1"/>
    <col min="544" max="545" width="11.5703125" style="204" customWidth="1"/>
    <col min="546" max="546" width="11.7109375" style="204" customWidth="1"/>
    <col min="547" max="547" width="11.85546875" style="204" customWidth="1"/>
    <col min="548" max="548" width="10.7109375" style="204" customWidth="1"/>
    <col min="549" max="549" width="12.7109375" style="204" customWidth="1"/>
    <col min="550" max="551" width="10.7109375" style="204" customWidth="1"/>
    <col min="552" max="552" width="10.85546875" style="204" customWidth="1"/>
    <col min="553" max="553" width="2" style="204" customWidth="1"/>
    <col min="554" max="570" width="10.85546875" style="204" customWidth="1"/>
    <col min="571" max="576" width="12.5703125" style="204" customWidth="1"/>
    <col min="577" max="630" width="0" style="204" hidden="1" customWidth="1"/>
    <col min="631" max="768" width="11.42578125" style="204"/>
    <col min="769" max="769" width="29" style="204" customWidth="1"/>
    <col min="770" max="770" width="23.28515625" style="204" bestFit="1" customWidth="1"/>
    <col min="771" max="771" width="11.28515625" style="204" customWidth="1"/>
    <col min="772" max="772" width="9.85546875" style="204" customWidth="1"/>
    <col min="773" max="774" width="10.140625" style="204" customWidth="1"/>
    <col min="775" max="775" width="10.42578125" style="204" customWidth="1"/>
    <col min="776" max="776" width="9.42578125" style="204" customWidth="1"/>
    <col min="777" max="777" width="10.7109375" style="204" customWidth="1"/>
    <col min="778" max="780" width="8.7109375" style="204" customWidth="1"/>
    <col min="781" max="781" width="8.85546875" style="204" customWidth="1"/>
    <col min="782" max="789" width="8.7109375" style="204" customWidth="1"/>
    <col min="790" max="790" width="11.85546875" style="204" customWidth="1"/>
    <col min="791" max="791" width="12.5703125" style="204" customWidth="1"/>
    <col min="792" max="792" width="12.7109375" style="204" customWidth="1"/>
    <col min="793" max="793" width="9.28515625" style="204" customWidth="1"/>
    <col min="794" max="794" width="12.28515625" style="204" customWidth="1"/>
    <col min="795" max="795" width="9.7109375" style="204" customWidth="1"/>
    <col min="796" max="796" width="8.7109375" style="204" customWidth="1"/>
    <col min="797" max="797" width="13.140625" style="204" customWidth="1"/>
    <col min="798" max="798" width="12.85546875" style="204" customWidth="1"/>
    <col min="799" max="799" width="10.85546875" style="204" customWidth="1"/>
    <col min="800" max="801" width="11.5703125" style="204" customWidth="1"/>
    <col min="802" max="802" width="11.7109375" style="204" customWidth="1"/>
    <col min="803" max="803" width="11.85546875" style="204" customWidth="1"/>
    <col min="804" max="804" width="10.7109375" style="204" customWidth="1"/>
    <col min="805" max="805" width="12.7109375" style="204" customWidth="1"/>
    <col min="806" max="807" width="10.7109375" style="204" customWidth="1"/>
    <col min="808" max="808" width="10.85546875" style="204" customWidth="1"/>
    <col min="809" max="809" width="2" style="204" customWidth="1"/>
    <col min="810" max="826" width="10.85546875" style="204" customWidth="1"/>
    <col min="827" max="832" width="12.5703125" style="204" customWidth="1"/>
    <col min="833" max="886" width="0" style="204" hidden="1" customWidth="1"/>
    <col min="887" max="1024" width="11.42578125" style="204"/>
    <col min="1025" max="1025" width="29" style="204" customWidth="1"/>
    <col min="1026" max="1026" width="23.28515625" style="204" bestFit="1" customWidth="1"/>
    <col min="1027" max="1027" width="11.28515625" style="204" customWidth="1"/>
    <col min="1028" max="1028" width="9.85546875" style="204" customWidth="1"/>
    <col min="1029" max="1030" width="10.140625" style="204" customWidth="1"/>
    <col min="1031" max="1031" width="10.42578125" style="204" customWidth="1"/>
    <col min="1032" max="1032" width="9.42578125" style="204" customWidth="1"/>
    <col min="1033" max="1033" width="10.7109375" style="204" customWidth="1"/>
    <col min="1034" max="1036" width="8.7109375" style="204" customWidth="1"/>
    <col min="1037" max="1037" width="8.85546875" style="204" customWidth="1"/>
    <col min="1038" max="1045" width="8.7109375" style="204" customWidth="1"/>
    <col min="1046" max="1046" width="11.85546875" style="204" customWidth="1"/>
    <col min="1047" max="1047" width="12.5703125" style="204" customWidth="1"/>
    <col min="1048" max="1048" width="12.7109375" style="204" customWidth="1"/>
    <col min="1049" max="1049" width="9.28515625" style="204" customWidth="1"/>
    <col min="1050" max="1050" width="12.28515625" style="204" customWidth="1"/>
    <col min="1051" max="1051" width="9.7109375" style="204" customWidth="1"/>
    <col min="1052" max="1052" width="8.7109375" style="204" customWidth="1"/>
    <col min="1053" max="1053" width="13.140625" style="204" customWidth="1"/>
    <col min="1054" max="1054" width="12.85546875" style="204" customWidth="1"/>
    <col min="1055" max="1055" width="10.85546875" style="204" customWidth="1"/>
    <col min="1056" max="1057" width="11.5703125" style="204" customWidth="1"/>
    <col min="1058" max="1058" width="11.7109375" style="204" customWidth="1"/>
    <col min="1059" max="1059" width="11.85546875" style="204" customWidth="1"/>
    <col min="1060" max="1060" width="10.7109375" style="204" customWidth="1"/>
    <col min="1061" max="1061" width="12.7109375" style="204" customWidth="1"/>
    <col min="1062" max="1063" width="10.7109375" style="204" customWidth="1"/>
    <col min="1064" max="1064" width="10.85546875" style="204" customWidth="1"/>
    <col min="1065" max="1065" width="2" style="204" customWidth="1"/>
    <col min="1066" max="1082" width="10.85546875" style="204" customWidth="1"/>
    <col min="1083" max="1088" width="12.5703125" style="204" customWidth="1"/>
    <col min="1089" max="1142" width="0" style="204" hidden="1" customWidth="1"/>
    <col min="1143" max="1280" width="11.42578125" style="204"/>
    <col min="1281" max="1281" width="29" style="204" customWidth="1"/>
    <col min="1282" max="1282" width="23.28515625" style="204" bestFit="1" customWidth="1"/>
    <col min="1283" max="1283" width="11.28515625" style="204" customWidth="1"/>
    <col min="1284" max="1284" width="9.85546875" style="204" customWidth="1"/>
    <col min="1285" max="1286" width="10.140625" style="204" customWidth="1"/>
    <col min="1287" max="1287" width="10.42578125" style="204" customWidth="1"/>
    <col min="1288" max="1288" width="9.42578125" style="204" customWidth="1"/>
    <col min="1289" max="1289" width="10.7109375" style="204" customWidth="1"/>
    <col min="1290" max="1292" width="8.7109375" style="204" customWidth="1"/>
    <col min="1293" max="1293" width="8.85546875" style="204" customWidth="1"/>
    <col min="1294" max="1301" width="8.7109375" style="204" customWidth="1"/>
    <col min="1302" max="1302" width="11.85546875" style="204" customWidth="1"/>
    <col min="1303" max="1303" width="12.5703125" style="204" customWidth="1"/>
    <col min="1304" max="1304" width="12.7109375" style="204" customWidth="1"/>
    <col min="1305" max="1305" width="9.28515625" style="204" customWidth="1"/>
    <col min="1306" max="1306" width="12.28515625" style="204" customWidth="1"/>
    <col min="1307" max="1307" width="9.7109375" style="204" customWidth="1"/>
    <col min="1308" max="1308" width="8.7109375" style="204" customWidth="1"/>
    <col min="1309" max="1309" width="13.140625" style="204" customWidth="1"/>
    <col min="1310" max="1310" width="12.85546875" style="204" customWidth="1"/>
    <col min="1311" max="1311" width="10.85546875" style="204" customWidth="1"/>
    <col min="1312" max="1313" width="11.5703125" style="204" customWidth="1"/>
    <col min="1314" max="1314" width="11.7109375" style="204" customWidth="1"/>
    <col min="1315" max="1315" width="11.85546875" style="204" customWidth="1"/>
    <col min="1316" max="1316" width="10.7109375" style="204" customWidth="1"/>
    <col min="1317" max="1317" width="12.7109375" style="204" customWidth="1"/>
    <col min="1318" max="1319" width="10.7109375" style="204" customWidth="1"/>
    <col min="1320" max="1320" width="10.85546875" style="204" customWidth="1"/>
    <col min="1321" max="1321" width="2" style="204" customWidth="1"/>
    <col min="1322" max="1338" width="10.85546875" style="204" customWidth="1"/>
    <col min="1339" max="1344" width="12.5703125" style="204" customWidth="1"/>
    <col min="1345" max="1398" width="0" style="204" hidden="1" customWidth="1"/>
    <col min="1399" max="1536" width="11.42578125" style="204"/>
    <col min="1537" max="1537" width="29" style="204" customWidth="1"/>
    <col min="1538" max="1538" width="23.28515625" style="204" bestFit="1" customWidth="1"/>
    <col min="1539" max="1539" width="11.28515625" style="204" customWidth="1"/>
    <col min="1540" max="1540" width="9.85546875" style="204" customWidth="1"/>
    <col min="1541" max="1542" width="10.140625" style="204" customWidth="1"/>
    <col min="1543" max="1543" width="10.42578125" style="204" customWidth="1"/>
    <col min="1544" max="1544" width="9.42578125" style="204" customWidth="1"/>
    <col min="1545" max="1545" width="10.7109375" style="204" customWidth="1"/>
    <col min="1546" max="1548" width="8.7109375" style="204" customWidth="1"/>
    <col min="1549" max="1549" width="8.85546875" style="204" customWidth="1"/>
    <col min="1550" max="1557" width="8.7109375" style="204" customWidth="1"/>
    <col min="1558" max="1558" width="11.85546875" style="204" customWidth="1"/>
    <col min="1559" max="1559" width="12.5703125" style="204" customWidth="1"/>
    <col min="1560" max="1560" width="12.7109375" style="204" customWidth="1"/>
    <col min="1561" max="1561" width="9.28515625" style="204" customWidth="1"/>
    <col min="1562" max="1562" width="12.28515625" style="204" customWidth="1"/>
    <col min="1563" max="1563" width="9.7109375" style="204" customWidth="1"/>
    <col min="1564" max="1564" width="8.7109375" style="204" customWidth="1"/>
    <col min="1565" max="1565" width="13.140625" style="204" customWidth="1"/>
    <col min="1566" max="1566" width="12.85546875" style="204" customWidth="1"/>
    <col min="1567" max="1567" width="10.85546875" style="204" customWidth="1"/>
    <col min="1568" max="1569" width="11.5703125" style="204" customWidth="1"/>
    <col min="1570" max="1570" width="11.7109375" style="204" customWidth="1"/>
    <col min="1571" max="1571" width="11.85546875" style="204" customWidth="1"/>
    <col min="1572" max="1572" width="10.7109375" style="204" customWidth="1"/>
    <col min="1573" max="1573" width="12.7109375" style="204" customWidth="1"/>
    <col min="1574" max="1575" width="10.7109375" style="204" customWidth="1"/>
    <col min="1576" max="1576" width="10.85546875" style="204" customWidth="1"/>
    <col min="1577" max="1577" width="2" style="204" customWidth="1"/>
    <col min="1578" max="1594" width="10.85546875" style="204" customWidth="1"/>
    <col min="1595" max="1600" width="12.5703125" style="204" customWidth="1"/>
    <col min="1601" max="1654" width="0" style="204" hidden="1" customWidth="1"/>
    <col min="1655" max="1792" width="11.42578125" style="204"/>
    <col min="1793" max="1793" width="29" style="204" customWidth="1"/>
    <col min="1794" max="1794" width="23.28515625" style="204" bestFit="1" customWidth="1"/>
    <col min="1795" max="1795" width="11.28515625" style="204" customWidth="1"/>
    <col min="1796" max="1796" width="9.85546875" style="204" customWidth="1"/>
    <col min="1797" max="1798" width="10.140625" style="204" customWidth="1"/>
    <col min="1799" max="1799" width="10.42578125" style="204" customWidth="1"/>
    <col min="1800" max="1800" width="9.42578125" style="204" customWidth="1"/>
    <col min="1801" max="1801" width="10.7109375" style="204" customWidth="1"/>
    <col min="1802" max="1804" width="8.7109375" style="204" customWidth="1"/>
    <col min="1805" max="1805" width="8.85546875" style="204" customWidth="1"/>
    <col min="1806" max="1813" width="8.7109375" style="204" customWidth="1"/>
    <col min="1814" max="1814" width="11.85546875" style="204" customWidth="1"/>
    <col min="1815" max="1815" width="12.5703125" style="204" customWidth="1"/>
    <col min="1816" max="1816" width="12.7109375" style="204" customWidth="1"/>
    <col min="1817" max="1817" width="9.28515625" style="204" customWidth="1"/>
    <col min="1818" max="1818" width="12.28515625" style="204" customWidth="1"/>
    <col min="1819" max="1819" width="9.7109375" style="204" customWidth="1"/>
    <col min="1820" max="1820" width="8.7109375" style="204" customWidth="1"/>
    <col min="1821" max="1821" width="13.140625" style="204" customWidth="1"/>
    <col min="1822" max="1822" width="12.85546875" style="204" customWidth="1"/>
    <col min="1823" max="1823" width="10.85546875" style="204" customWidth="1"/>
    <col min="1824" max="1825" width="11.5703125" style="204" customWidth="1"/>
    <col min="1826" max="1826" width="11.7109375" style="204" customWidth="1"/>
    <col min="1827" max="1827" width="11.85546875" style="204" customWidth="1"/>
    <col min="1828" max="1828" width="10.7109375" style="204" customWidth="1"/>
    <col min="1829" max="1829" width="12.7109375" style="204" customWidth="1"/>
    <col min="1830" max="1831" width="10.7109375" style="204" customWidth="1"/>
    <col min="1832" max="1832" width="10.85546875" style="204" customWidth="1"/>
    <col min="1833" max="1833" width="2" style="204" customWidth="1"/>
    <col min="1834" max="1850" width="10.85546875" style="204" customWidth="1"/>
    <col min="1851" max="1856" width="12.5703125" style="204" customWidth="1"/>
    <col min="1857" max="1910" width="0" style="204" hidden="1" customWidth="1"/>
    <col min="1911" max="2048" width="11.42578125" style="204"/>
    <col min="2049" max="2049" width="29" style="204" customWidth="1"/>
    <col min="2050" max="2050" width="23.28515625" style="204" bestFit="1" customWidth="1"/>
    <col min="2051" max="2051" width="11.28515625" style="204" customWidth="1"/>
    <col min="2052" max="2052" width="9.85546875" style="204" customWidth="1"/>
    <col min="2053" max="2054" width="10.140625" style="204" customWidth="1"/>
    <col min="2055" max="2055" width="10.42578125" style="204" customWidth="1"/>
    <col min="2056" max="2056" width="9.42578125" style="204" customWidth="1"/>
    <col min="2057" max="2057" width="10.7109375" style="204" customWidth="1"/>
    <col min="2058" max="2060" width="8.7109375" style="204" customWidth="1"/>
    <col min="2061" max="2061" width="8.85546875" style="204" customWidth="1"/>
    <col min="2062" max="2069" width="8.7109375" style="204" customWidth="1"/>
    <col min="2070" max="2070" width="11.85546875" style="204" customWidth="1"/>
    <col min="2071" max="2071" width="12.5703125" style="204" customWidth="1"/>
    <col min="2072" max="2072" width="12.7109375" style="204" customWidth="1"/>
    <col min="2073" max="2073" width="9.28515625" style="204" customWidth="1"/>
    <col min="2074" max="2074" width="12.28515625" style="204" customWidth="1"/>
    <col min="2075" max="2075" width="9.7109375" style="204" customWidth="1"/>
    <col min="2076" max="2076" width="8.7109375" style="204" customWidth="1"/>
    <col min="2077" max="2077" width="13.140625" style="204" customWidth="1"/>
    <col min="2078" max="2078" width="12.85546875" style="204" customWidth="1"/>
    <col min="2079" max="2079" width="10.85546875" style="204" customWidth="1"/>
    <col min="2080" max="2081" width="11.5703125" style="204" customWidth="1"/>
    <col min="2082" max="2082" width="11.7109375" style="204" customWidth="1"/>
    <col min="2083" max="2083" width="11.85546875" style="204" customWidth="1"/>
    <col min="2084" max="2084" width="10.7109375" style="204" customWidth="1"/>
    <col min="2085" max="2085" width="12.7109375" style="204" customWidth="1"/>
    <col min="2086" max="2087" width="10.7109375" style="204" customWidth="1"/>
    <col min="2088" max="2088" width="10.85546875" style="204" customWidth="1"/>
    <col min="2089" max="2089" width="2" style="204" customWidth="1"/>
    <col min="2090" max="2106" width="10.85546875" style="204" customWidth="1"/>
    <col min="2107" max="2112" width="12.5703125" style="204" customWidth="1"/>
    <col min="2113" max="2166" width="0" style="204" hidden="1" customWidth="1"/>
    <col min="2167" max="2304" width="11.42578125" style="204"/>
    <col min="2305" max="2305" width="29" style="204" customWidth="1"/>
    <col min="2306" max="2306" width="23.28515625" style="204" bestFit="1" customWidth="1"/>
    <col min="2307" max="2307" width="11.28515625" style="204" customWidth="1"/>
    <col min="2308" max="2308" width="9.85546875" style="204" customWidth="1"/>
    <col min="2309" max="2310" width="10.140625" style="204" customWidth="1"/>
    <col min="2311" max="2311" width="10.42578125" style="204" customWidth="1"/>
    <col min="2312" max="2312" width="9.42578125" style="204" customWidth="1"/>
    <col min="2313" max="2313" width="10.7109375" style="204" customWidth="1"/>
    <col min="2314" max="2316" width="8.7109375" style="204" customWidth="1"/>
    <col min="2317" max="2317" width="8.85546875" style="204" customWidth="1"/>
    <col min="2318" max="2325" width="8.7109375" style="204" customWidth="1"/>
    <col min="2326" max="2326" width="11.85546875" style="204" customWidth="1"/>
    <col min="2327" max="2327" width="12.5703125" style="204" customWidth="1"/>
    <col min="2328" max="2328" width="12.7109375" style="204" customWidth="1"/>
    <col min="2329" max="2329" width="9.28515625" style="204" customWidth="1"/>
    <col min="2330" max="2330" width="12.28515625" style="204" customWidth="1"/>
    <col min="2331" max="2331" width="9.7109375" style="204" customWidth="1"/>
    <col min="2332" max="2332" width="8.7109375" style="204" customWidth="1"/>
    <col min="2333" max="2333" width="13.140625" style="204" customWidth="1"/>
    <col min="2334" max="2334" width="12.85546875" style="204" customWidth="1"/>
    <col min="2335" max="2335" width="10.85546875" style="204" customWidth="1"/>
    <col min="2336" max="2337" width="11.5703125" style="204" customWidth="1"/>
    <col min="2338" max="2338" width="11.7109375" style="204" customWidth="1"/>
    <col min="2339" max="2339" width="11.85546875" style="204" customWidth="1"/>
    <col min="2340" max="2340" width="10.7109375" style="204" customWidth="1"/>
    <col min="2341" max="2341" width="12.7109375" style="204" customWidth="1"/>
    <col min="2342" max="2343" width="10.7109375" style="204" customWidth="1"/>
    <col min="2344" max="2344" width="10.85546875" style="204" customWidth="1"/>
    <col min="2345" max="2345" width="2" style="204" customWidth="1"/>
    <col min="2346" max="2362" width="10.85546875" style="204" customWidth="1"/>
    <col min="2363" max="2368" width="12.5703125" style="204" customWidth="1"/>
    <col min="2369" max="2422" width="0" style="204" hidden="1" customWidth="1"/>
    <col min="2423" max="2560" width="11.42578125" style="204"/>
    <col min="2561" max="2561" width="29" style="204" customWidth="1"/>
    <col min="2562" max="2562" width="23.28515625" style="204" bestFit="1" customWidth="1"/>
    <col min="2563" max="2563" width="11.28515625" style="204" customWidth="1"/>
    <col min="2564" max="2564" width="9.85546875" style="204" customWidth="1"/>
    <col min="2565" max="2566" width="10.140625" style="204" customWidth="1"/>
    <col min="2567" max="2567" width="10.42578125" style="204" customWidth="1"/>
    <col min="2568" max="2568" width="9.42578125" style="204" customWidth="1"/>
    <col min="2569" max="2569" width="10.7109375" style="204" customWidth="1"/>
    <col min="2570" max="2572" width="8.7109375" style="204" customWidth="1"/>
    <col min="2573" max="2573" width="8.85546875" style="204" customWidth="1"/>
    <col min="2574" max="2581" width="8.7109375" style="204" customWidth="1"/>
    <col min="2582" max="2582" width="11.85546875" style="204" customWidth="1"/>
    <col min="2583" max="2583" width="12.5703125" style="204" customWidth="1"/>
    <col min="2584" max="2584" width="12.7109375" style="204" customWidth="1"/>
    <col min="2585" max="2585" width="9.28515625" style="204" customWidth="1"/>
    <col min="2586" max="2586" width="12.28515625" style="204" customWidth="1"/>
    <col min="2587" max="2587" width="9.7109375" style="204" customWidth="1"/>
    <col min="2588" max="2588" width="8.7109375" style="204" customWidth="1"/>
    <col min="2589" max="2589" width="13.140625" style="204" customWidth="1"/>
    <col min="2590" max="2590" width="12.85546875" style="204" customWidth="1"/>
    <col min="2591" max="2591" width="10.85546875" style="204" customWidth="1"/>
    <col min="2592" max="2593" width="11.5703125" style="204" customWidth="1"/>
    <col min="2594" max="2594" width="11.7109375" style="204" customWidth="1"/>
    <col min="2595" max="2595" width="11.85546875" style="204" customWidth="1"/>
    <col min="2596" max="2596" width="10.7109375" style="204" customWidth="1"/>
    <col min="2597" max="2597" width="12.7109375" style="204" customWidth="1"/>
    <col min="2598" max="2599" width="10.7109375" style="204" customWidth="1"/>
    <col min="2600" max="2600" width="10.85546875" style="204" customWidth="1"/>
    <col min="2601" max="2601" width="2" style="204" customWidth="1"/>
    <col min="2602" max="2618" width="10.85546875" style="204" customWidth="1"/>
    <col min="2619" max="2624" width="12.5703125" style="204" customWidth="1"/>
    <col min="2625" max="2678" width="0" style="204" hidden="1" customWidth="1"/>
    <col min="2679" max="2816" width="11.42578125" style="204"/>
    <col min="2817" max="2817" width="29" style="204" customWidth="1"/>
    <col min="2818" max="2818" width="23.28515625" style="204" bestFit="1" customWidth="1"/>
    <col min="2819" max="2819" width="11.28515625" style="204" customWidth="1"/>
    <col min="2820" max="2820" width="9.85546875" style="204" customWidth="1"/>
    <col min="2821" max="2822" width="10.140625" style="204" customWidth="1"/>
    <col min="2823" max="2823" width="10.42578125" style="204" customWidth="1"/>
    <col min="2824" max="2824" width="9.42578125" style="204" customWidth="1"/>
    <col min="2825" max="2825" width="10.7109375" style="204" customWidth="1"/>
    <col min="2826" max="2828" width="8.7109375" style="204" customWidth="1"/>
    <col min="2829" max="2829" width="8.85546875" style="204" customWidth="1"/>
    <col min="2830" max="2837" width="8.7109375" style="204" customWidth="1"/>
    <col min="2838" max="2838" width="11.85546875" style="204" customWidth="1"/>
    <col min="2839" max="2839" width="12.5703125" style="204" customWidth="1"/>
    <col min="2840" max="2840" width="12.7109375" style="204" customWidth="1"/>
    <col min="2841" max="2841" width="9.28515625" style="204" customWidth="1"/>
    <col min="2842" max="2842" width="12.28515625" style="204" customWidth="1"/>
    <col min="2843" max="2843" width="9.7109375" style="204" customWidth="1"/>
    <col min="2844" max="2844" width="8.7109375" style="204" customWidth="1"/>
    <col min="2845" max="2845" width="13.140625" style="204" customWidth="1"/>
    <col min="2846" max="2846" width="12.85546875" style="204" customWidth="1"/>
    <col min="2847" max="2847" width="10.85546875" style="204" customWidth="1"/>
    <col min="2848" max="2849" width="11.5703125" style="204" customWidth="1"/>
    <col min="2850" max="2850" width="11.7109375" style="204" customWidth="1"/>
    <col min="2851" max="2851" width="11.85546875" style="204" customWidth="1"/>
    <col min="2852" max="2852" width="10.7109375" style="204" customWidth="1"/>
    <col min="2853" max="2853" width="12.7109375" style="204" customWidth="1"/>
    <col min="2854" max="2855" width="10.7109375" style="204" customWidth="1"/>
    <col min="2856" max="2856" width="10.85546875" style="204" customWidth="1"/>
    <col min="2857" max="2857" width="2" style="204" customWidth="1"/>
    <col min="2858" max="2874" width="10.85546875" style="204" customWidth="1"/>
    <col min="2875" max="2880" width="12.5703125" style="204" customWidth="1"/>
    <col min="2881" max="2934" width="0" style="204" hidden="1" customWidth="1"/>
    <col min="2935" max="3072" width="11.42578125" style="204"/>
    <col min="3073" max="3073" width="29" style="204" customWidth="1"/>
    <col min="3074" max="3074" width="23.28515625" style="204" bestFit="1" customWidth="1"/>
    <col min="3075" max="3075" width="11.28515625" style="204" customWidth="1"/>
    <col min="3076" max="3076" width="9.85546875" style="204" customWidth="1"/>
    <col min="3077" max="3078" width="10.140625" style="204" customWidth="1"/>
    <col min="3079" max="3079" width="10.42578125" style="204" customWidth="1"/>
    <col min="3080" max="3080" width="9.42578125" style="204" customWidth="1"/>
    <col min="3081" max="3081" width="10.7109375" style="204" customWidth="1"/>
    <col min="3082" max="3084" width="8.7109375" style="204" customWidth="1"/>
    <col min="3085" max="3085" width="8.85546875" style="204" customWidth="1"/>
    <col min="3086" max="3093" width="8.7109375" style="204" customWidth="1"/>
    <col min="3094" max="3094" width="11.85546875" style="204" customWidth="1"/>
    <col min="3095" max="3095" width="12.5703125" style="204" customWidth="1"/>
    <col min="3096" max="3096" width="12.7109375" style="204" customWidth="1"/>
    <col min="3097" max="3097" width="9.28515625" style="204" customWidth="1"/>
    <col min="3098" max="3098" width="12.28515625" style="204" customWidth="1"/>
    <col min="3099" max="3099" width="9.7109375" style="204" customWidth="1"/>
    <col min="3100" max="3100" width="8.7109375" style="204" customWidth="1"/>
    <col min="3101" max="3101" width="13.140625" style="204" customWidth="1"/>
    <col min="3102" max="3102" width="12.85546875" style="204" customWidth="1"/>
    <col min="3103" max="3103" width="10.85546875" style="204" customWidth="1"/>
    <col min="3104" max="3105" width="11.5703125" style="204" customWidth="1"/>
    <col min="3106" max="3106" width="11.7109375" style="204" customWidth="1"/>
    <col min="3107" max="3107" width="11.85546875" style="204" customWidth="1"/>
    <col min="3108" max="3108" width="10.7109375" style="204" customWidth="1"/>
    <col min="3109" max="3109" width="12.7109375" style="204" customWidth="1"/>
    <col min="3110" max="3111" width="10.7109375" style="204" customWidth="1"/>
    <col min="3112" max="3112" width="10.85546875" style="204" customWidth="1"/>
    <col min="3113" max="3113" width="2" style="204" customWidth="1"/>
    <col min="3114" max="3130" width="10.85546875" style="204" customWidth="1"/>
    <col min="3131" max="3136" width="12.5703125" style="204" customWidth="1"/>
    <col min="3137" max="3190" width="0" style="204" hidden="1" customWidth="1"/>
    <col min="3191" max="3328" width="11.42578125" style="204"/>
    <col min="3329" max="3329" width="29" style="204" customWidth="1"/>
    <col min="3330" max="3330" width="23.28515625" style="204" bestFit="1" customWidth="1"/>
    <col min="3331" max="3331" width="11.28515625" style="204" customWidth="1"/>
    <col min="3332" max="3332" width="9.85546875" style="204" customWidth="1"/>
    <col min="3333" max="3334" width="10.140625" style="204" customWidth="1"/>
    <col min="3335" max="3335" width="10.42578125" style="204" customWidth="1"/>
    <col min="3336" max="3336" width="9.42578125" style="204" customWidth="1"/>
    <col min="3337" max="3337" width="10.7109375" style="204" customWidth="1"/>
    <col min="3338" max="3340" width="8.7109375" style="204" customWidth="1"/>
    <col min="3341" max="3341" width="8.85546875" style="204" customWidth="1"/>
    <col min="3342" max="3349" width="8.7109375" style="204" customWidth="1"/>
    <col min="3350" max="3350" width="11.85546875" style="204" customWidth="1"/>
    <col min="3351" max="3351" width="12.5703125" style="204" customWidth="1"/>
    <col min="3352" max="3352" width="12.7109375" style="204" customWidth="1"/>
    <col min="3353" max="3353" width="9.28515625" style="204" customWidth="1"/>
    <col min="3354" max="3354" width="12.28515625" style="204" customWidth="1"/>
    <col min="3355" max="3355" width="9.7109375" style="204" customWidth="1"/>
    <col min="3356" max="3356" width="8.7109375" style="204" customWidth="1"/>
    <col min="3357" max="3357" width="13.140625" style="204" customWidth="1"/>
    <col min="3358" max="3358" width="12.85546875" style="204" customWidth="1"/>
    <col min="3359" max="3359" width="10.85546875" style="204" customWidth="1"/>
    <col min="3360" max="3361" width="11.5703125" style="204" customWidth="1"/>
    <col min="3362" max="3362" width="11.7109375" style="204" customWidth="1"/>
    <col min="3363" max="3363" width="11.85546875" style="204" customWidth="1"/>
    <col min="3364" max="3364" width="10.7109375" style="204" customWidth="1"/>
    <col min="3365" max="3365" width="12.7109375" style="204" customWidth="1"/>
    <col min="3366" max="3367" width="10.7109375" style="204" customWidth="1"/>
    <col min="3368" max="3368" width="10.85546875" style="204" customWidth="1"/>
    <col min="3369" max="3369" width="2" style="204" customWidth="1"/>
    <col min="3370" max="3386" width="10.85546875" style="204" customWidth="1"/>
    <col min="3387" max="3392" width="12.5703125" style="204" customWidth="1"/>
    <col min="3393" max="3446" width="0" style="204" hidden="1" customWidth="1"/>
    <col min="3447" max="3584" width="11.42578125" style="204"/>
    <col min="3585" max="3585" width="29" style="204" customWidth="1"/>
    <col min="3586" max="3586" width="23.28515625" style="204" bestFit="1" customWidth="1"/>
    <col min="3587" max="3587" width="11.28515625" style="204" customWidth="1"/>
    <col min="3588" max="3588" width="9.85546875" style="204" customWidth="1"/>
    <col min="3589" max="3590" width="10.140625" style="204" customWidth="1"/>
    <col min="3591" max="3591" width="10.42578125" style="204" customWidth="1"/>
    <col min="3592" max="3592" width="9.42578125" style="204" customWidth="1"/>
    <col min="3593" max="3593" width="10.7109375" style="204" customWidth="1"/>
    <col min="3594" max="3596" width="8.7109375" style="204" customWidth="1"/>
    <col min="3597" max="3597" width="8.85546875" style="204" customWidth="1"/>
    <col min="3598" max="3605" width="8.7109375" style="204" customWidth="1"/>
    <col min="3606" max="3606" width="11.85546875" style="204" customWidth="1"/>
    <col min="3607" max="3607" width="12.5703125" style="204" customWidth="1"/>
    <col min="3608" max="3608" width="12.7109375" style="204" customWidth="1"/>
    <col min="3609" max="3609" width="9.28515625" style="204" customWidth="1"/>
    <col min="3610" max="3610" width="12.28515625" style="204" customWidth="1"/>
    <col min="3611" max="3611" width="9.7109375" style="204" customWidth="1"/>
    <col min="3612" max="3612" width="8.7109375" style="204" customWidth="1"/>
    <col min="3613" max="3613" width="13.140625" style="204" customWidth="1"/>
    <col min="3614" max="3614" width="12.85546875" style="204" customWidth="1"/>
    <col min="3615" max="3615" width="10.85546875" style="204" customWidth="1"/>
    <col min="3616" max="3617" width="11.5703125" style="204" customWidth="1"/>
    <col min="3618" max="3618" width="11.7109375" style="204" customWidth="1"/>
    <col min="3619" max="3619" width="11.85546875" style="204" customWidth="1"/>
    <col min="3620" max="3620" width="10.7109375" style="204" customWidth="1"/>
    <col min="3621" max="3621" width="12.7109375" style="204" customWidth="1"/>
    <col min="3622" max="3623" width="10.7109375" style="204" customWidth="1"/>
    <col min="3624" max="3624" width="10.85546875" style="204" customWidth="1"/>
    <col min="3625" max="3625" width="2" style="204" customWidth="1"/>
    <col min="3626" max="3642" width="10.85546875" style="204" customWidth="1"/>
    <col min="3643" max="3648" width="12.5703125" style="204" customWidth="1"/>
    <col min="3649" max="3702" width="0" style="204" hidden="1" customWidth="1"/>
    <col min="3703" max="3840" width="11.42578125" style="204"/>
    <col min="3841" max="3841" width="29" style="204" customWidth="1"/>
    <col min="3842" max="3842" width="23.28515625" style="204" bestFit="1" customWidth="1"/>
    <col min="3843" max="3843" width="11.28515625" style="204" customWidth="1"/>
    <col min="3844" max="3844" width="9.85546875" style="204" customWidth="1"/>
    <col min="3845" max="3846" width="10.140625" style="204" customWidth="1"/>
    <col min="3847" max="3847" width="10.42578125" style="204" customWidth="1"/>
    <col min="3848" max="3848" width="9.42578125" style="204" customWidth="1"/>
    <col min="3849" max="3849" width="10.7109375" style="204" customWidth="1"/>
    <col min="3850" max="3852" width="8.7109375" style="204" customWidth="1"/>
    <col min="3853" max="3853" width="8.85546875" style="204" customWidth="1"/>
    <col min="3854" max="3861" width="8.7109375" style="204" customWidth="1"/>
    <col min="3862" max="3862" width="11.85546875" style="204" customWidth="1"/>
    <col min="3863" max="3863" width="12.5703125" style="204" customWidth="1"/>
    <col min="3864" max="3864" width="12.7109375" style="204" customWidth="1"/>
    <col min="3865" max="3865" width="9.28515625" style="204" customWidth="1"/>
    <col min="3866" max="3866" width="12.28515625" style="204" customWidth="1"/>
    <col min="3867" max="3867" width="9.7109375" style="204" customWidth="1"/>
    <col min="3868" max="3868" width="8.7109375" style="204" customWidth="1"/>
    <col min="3869" max="3869" width="13.140625" style="204" customWidth="1"/>
    <col min="3870" max="3870" width="12.85546875" style="204" customWidth="1"/>
    <col min="3871" max="3871" width="10.85546875" style="204" customWidth="1"/>
    <col min="3872" max="3873" width="11.5703125" style="204" customWidth="1"/>
    <col min="3874" max="3874" width="11.7109375" style="204" customWidth="1"/>
    <col min="3875" max="3875" width="11.85546875" style="204" customWidth="1"/>
    <col min="3876" max="3876" width="10.7109375" style="204" customWidth="1"/>
    <col min="3877" max="3877" width="12.7109375" style="204" customWidth="1"/>
    <col min="3878" max="3879" width="10.7109375" style="204" customWidth="1"/>
    <col min="3880" max="3880" width="10.85546875" style="204" customWidth="1"/>
    <col min="3881" max="3881" width="2" style="204" customWidth="1"/>
    <col min="3882" max="3898" width="10.85546875" style="204" customWidth="1"/>
    <col min="3899" max="3904" width="12.5703125" style="204" customWidth="1"/>
    <col min="3905" max="3958" width="0" style="204" hidden="1" customWidth="1"/>
    <col min="3959" max="4096" width="11.42578125" style="204"/>
    <col min="4097" max="4097" width="29" style="204" customWidth="1"/>
    <col min="4098" max="4098" width="23.28515625" style="204" bestFit="1" customWidth="1"/>
    <col min="4099" max="4099" width="11.28515625" style="204" customWidth="1"/>
    <col min="4100" max="4100" width="9.85546875" style="204" customWidth="1"/>
    <col min="4101" max="4102" width="10.140625" style="204" customWidth="1"/>
    <col min="4103" max="4103" width="10.42578125" style="204" customWidth="1"/>
    <col min="4104" max="4104" width="9.42578125" style="204" customWidth="1"/>
    <col min="4105" max="4105" width="10.7109375" style="204" customWidth="1"/>
    <col min="4106" max="4108" width="8.7109375" style="204" customWidth="1"/>
    <col min="4109" max="4109" width="8.85546875" style="204" customWidth="1"/>
    <col min="4110" max="4117" width="8.7109375" style="204" customWidth="1"/>
    <col min="4118" max="4118" width="11.85546875" style="204" customWidth="1"/>
    <col min="4119" max="4119" width="12.5703125" style="204" customWidth="1"/>
    <col min="4120" max="4120" width="12.7109375" style="204" customWidth="1"/>
    <col min="4121" max="4121" width="9.28515625" style="204" customWidth="1"/>
    <col min="4122" max="4122" width="12.28515625" style="204" customWidth="1"/>
    <col min="4123" max="4123" width="9.7109375" style="204" customWidth="1"/>
    <col min="4124" max="4124" width="8.7109375" style="204" customWidth="1"/>
    <col min="4125" max="4125" width="13.140625" style="204" customWidth="1"/>
    <col min="4126" max="4126" width="12.85546875" style="204" customWidth="1"/>
    <col min="4127" max="4127" width="10.85546875" style="204" customWidth="1"/>
    <col min="4128" max="4129" width="11.5703125" style="204" customWidth="1"/>
    <col min="4130" max="4130" width="11.7109375" style="204" customWidth="1"/>
    <col min="4131" max="4131" width="11.85546875" style="204" customWidth="1"/>
    <col min="4132" max="4132" width="10.7109375" style="204" customWidth="1"/>
    <col min="4133" max="4133" width="12.7109375" style="204" customWidth="1"/>
    <col min="4134" max="4135" width="10.7109375" style="204" customWidth="1"/>
    <col min="4136" max="4136" width="10.85546875" style="204" customWidth="1"/>
    <col min="4137" max="4137" width="2" style="204" customWidth="1"/>
    <col min="4138" max="4154" width="10.85546875" style="204" customWidth="1"/>
    <col min="4155" max="4160" width="12.5703125" style="204" customWidth="1"/>
    <col min="4161" max="4214" width="0" style="204" hidden="1" customWidth="1"/>
    <col min="4215" max="4352" width="11.42578125" style="204"/>
    <col min="4353" max="4353" width="29" style="204" customWidth="1"/>
    <col min="4354" max="4354" width="23.28515625" style="204" bestFit="1" customWidth="1"/>
    <col min="4355" max="4355" width="11.28515625" style="204" customWidth="1"/>
    <col min="4356" max="4356" width="9.85546875" style="204" customWidth="1"/>
    <col min="4357" max="4358" width="10.140625" style="204" customWidth="1"/>
    <col min="4359" max="4359" width="10.42578125" style="204" customWidth="1"/>
    <col min="4360" max="4360" width="9.42578125" style="204" customWidth="1"/>
    <col min="4361" max="4361" width="10.7109375" style="204" customWidth="1"/>
    <col min="4362" max="4364" width="8.7109375" style="204" customWidth="1"/>
    <col min="4365" max="4365" width="8.85546875" style="204" customWidth="1"/>
    <col min="4366" max="4373" width="8.7109375" style="204" customWidth="1"/>
    <col min="4374" max="4374" width="11.85546875" style="204" customWidth="1"/>
    <col min="4375" max="4375" width="12.5703125" style="204" customWidth="1"/>
    <col min="4376" max="4376" width="12.7109375" style="204" customWidth="1"/>
    <col min="4377" max="4377" width="9.28515625" style="204" customWidth="1"/>
    <col min="4378" max="4378" width="12.28515625" style="204" customWidth="1"/>
    <col min="4379" max="4379" width="9.7109375" style="204" customWidth="1"/>
    <col min="4380" max="4380" width="8.7109375" style="204" customWidth="1"/>
    <col min="4381" max="4381" width="13.140625" style="204" customWidth="1"/>
    <col min="4382" max="4382" width="12.85546875" style="204" customWidth="1"/>
    <col min="4383" max="4383" width="10.85546875" style="204" customWidth="1"/>
    <col min="4384" max="4385" width="11.5703125" style="204" customWidth="1"/>
    <col min="4386" max="4386" width="11.7109375" style="204" customWidth="1"/>
    <col min="4387" max="4387" width="11.85546875" style="204" customWidth="1"/>
    <col min="4388" max="4388" width="10.7109375" style="204" customWidth="1"/>
    <col min="4389" max="4389" width="12.7109375" style="204" customWidth="1"/>
    <col min="4390" max="4391" width="10.7109375" style="204" customWidth="1"/>
    <col min="4392" max="4392" width="10.85546875" style="204" customWidth="1"/>
    <col min="4393" max="4393" width="2" style="204" customWidth="1"/>
    <col min="4394" max="4410" width="10.85546875" style="204" customWidth="1"/>
    <col min="4411" max="4416" width="12.5703125" style="204" customWidth="1"/>
    <col min="4417" max="4470" width="0" style="204" hidden="1" customWidth="1"/>
    <col min="4471" max="4608" width="11.42578125" style="204"/>
    <col min="4609" max="4609" width="29" style="204" customWidth="1"/>
    <col min="4610" max="4610" width="23.28515625" style="204" bestFit="1" customWidth="1"/>
    <col min="4611" max="4611" width="11.28515625" style="204" customWidth="1"/>
    <col min="4612" max="4612" width="9.85546875" style="204" customWidth="1"/>
    <col min="4613" max="4614" width="10.140625" style="204" customWidth="1"/>
    <col min="4615" max="4615" width="10.42578125" style="204" customWidth="1"/>
    <col min="4616" max="4616" width="9.42578125" style="204" customWidth="1"/>
    <col min="4617" max="4617" width="10.7109375" style="204" customWidth="1"/>
    <col min="4618" max="4620" width="8.7109375" style="204" customWidth="1"/>
    <col min="4621" max="4621" width="8.85546875" style="204" customWidth="1"/>
    <col min="4622" max="4629" width="8.7109375" style="204" customWidth="1"/>
    <col min="4630" max="4630" width="11.85546875" style="204" customWidth="1"/>
    <col min="4631" max="4631" width="12.5703125" style="204" customWidth="1"/>
    <col min="4632" max="4632" width="12.7109375" style="204" customWidth="1"/>
    <col min="4633" max="4633" width="9.28515625" style="204" customWidth="1"/>
    <col min="4634" max="4634" width="12.28515625" style="204" customWidth="1"/>
    <col min="4635" max="4635" width="9.7109375" style="204" customWidth="1"/>
    <col min="4636" max="4636" width="8.7109375" style="204" customWidth="1"/>
    <col min="4637" max="4637" width="13.140625" style="204" customWidth="1"/>
    <col min="4638" max="4638" width="12.85546875" style="204" customWidth="1"/>
    <col min="4639" max="4639" width="10.85546875" style="204" customWidth="1"/>
    <col min="4640" max="4641" width="11.5703125" style="204" customWidth="1"/>
    <col min="4642" max="4642" width="11.7109375" style="204" customWidth="1"/>
    <col min="4643" max="4643" width="11.85546875" style="204" customWidth="1"/>
    <col min="4644" max="4644" width="10.7109375" style="204" customWidth="1"/>
    <col min="4645" max="4645" width="12.7109375" style="204" customWidth="1"/>
    <col min="4646" max="4647" width="10.7109375" style="204" customWidth="1"/>
    <col min="4648" max="4648" width="10.85546875" style="204" customWidth="1"/>
    <col min="4649" max="4649" width="2" style="204" customWidth="1"/>
    <col min="4650" max="4666" width="10.85546875" style="204" customWidth="1"/>
    <col min="4667" max="4672" width="12.5703125" style="204" customWidth="1"/>
    <col min="4673" max="4726" width="0" style="204" hidden="1" customWidth="1"/>
    <col min="4727" max="4864" width="11.42578125" style="204"/>
    <col min="4865" max="4865" width="29" style="204" customWidth="1"/>
    <col min="4866" max="4866" width="23.28515625" style="204" bestFit="1" customWidth="1"/>
    <col min="4867" max="4867" width="11.28515625" style="204" customWidth="1"/>
    <col min="4868" max="4868" width="9.85546875" style="204" customWidth="1"/>
    <col min="4869" max="4870" width="10.140625" style="204" customWidth="1"/>
    <col min="4871" max="4871" width="10.42578125" style="204" customWidth="1"/>
    <col min="4872" max="4872" width="9.42578125" style="204" customWidth="1"/>
    <col min="4873" max="4873" width="10.7109375" style="204" customWidth="1"/>
    <col min="4874" max="4876" width="8.7109375" style="204" customWidth="1"/>
    <col min="4877" max="4877" width="8.85546875" style="204" customWidth="1"/>
    <col min="4878" max="4885" width="8.7109375" style="204" customWidth="1"/>
    <col min="4886" max="4886" width="11.85546875" style="204" customWidth="1"/>
    <col min="4887" max="4887" width="12.5703125" style="204" customWidth="1"/>
    <col min="4888" max="4888" width="12.7109375" style="204" customWidth="1"/>
    <col min="4889" max="4889" width="9.28515625" style="204" customWidth="1"/>
    <col min="4890" max="4890" width="12.28515625" style="204" customWidth="1"/>
    <col min="4891" max="4891" width="9.7109375" style="204" customWidth="1"/>
    <col min="4892" max="4892" width="8.7109375" style="204" customWidth="1"/>
    <col min="4893" max="4893" width="13.140625" style="204" customWidth="1"/>
    <col min="4894" max="4894" width="12.85546875" style="204" customWidth="1"/>
    <col min="4895" max="4895" width="10.85546875" style="204" customWidth="1"/>
    <col min="4896" max="4897" width="11.5703125" style="204" customWidth="1"/>
    <col min="4898" max="4898" width="11.7109375" style="204" customWidth="1"/>
    <col min="4899" max="4899" width="11.85546875" style="204" customWidth="1"/>
    <col min="4900" max="4900" width="10.7109375" style="204" customWidth="1"/>
    <col min="4901" max="4901" width="12.7109375" style="204" customWidth="1"/>
    <col min="4902" max="4903" width="10.7109375" style="204" customWidth="1"/>
    <col min="4904" max="4904" width="10.85546875" style="204" customWidth="1"/>
    <col min="4905" max="4905" width="2" style="204" customWidth="1"/>
    <col min="4906" max="4922" width="10.85546875" style="204" customWidth="1"/>
    <col min="4923" max="4928" width="12.5703125" style="204" customWidth="1"/>
    <col min="4929" max="4982" width="0" style="204" hidden="1" customWidth="1"/>
    <col min="4983" max="5120" width="11.42578125" style="204"/>
    <col min="5121" max="5121" width="29" style="204" customWidth="1"/>
    <col min="5122" max="5122" width="23.28515625" style="204" bestFit="1" customWidth="1"/>
    <col min="5123" max="5123" width="11.28515625" style="204" customWidth="1"/>
    <col min="5124" max="5124" width="9.85546875" style="204" customWidth="1"/>
    <col min="5125" max="5126" width="10.140625" style="204" customWidth="1"/>
    <col min="5127" max="5127" width="10.42578125" style="204" customWidth="1"/>
    <col min="5128" max="5128" width="9.42578125" style="204" customWidth="1"/>
    <col min="5129" max="5129" width="10.7109375" style="204" customWidth="1"/>
    <col min="5130" max="5132" width="8.7109375" style="204" customWidth="1"/>
    <col min="5133" max="5133" width="8.85546875" style="204" customWidth="1"/>
    <col min="5134" max="5141" width="8.7109375" style="204" customWidth="1"/>
    <col min="5142" max="5142" width="11.85546875" style="204" customWidth="1"/>
    <col min="5143" max="5143" width="12.5703125" style="204" customWidth="1"/>
    <col min="5144" max="5144" width="12.7109375" style="204" customWidth="1"/>
    <col min="5145" max="5145" width="9.28515625" style="204" customWidth="1"/>
    <col min="5146" max="5146" width="12.28515625" style="204" customWidth="1"/>
    <col min="5147" max="5147" width="9.7109375" style="204" customWidth="1"/>
    <col min="5148" max="5148" width="8.7109375" style="204" customWidth="1"/>
    <col min="5149" max="5149" width="13.140625" style="204" customWidth="1"/>
    <col min="5150" max="5150" width="12.85546875" style="204" customWidth="1"/>
    <col min="5151" max="5151" width="10.85546875" style="204" customWidth="1"/>
    <col min="5152" max="5153" width="11.5703125" style="204" customWidth="1"/>
    <col min="5154" max="5154" width="11.7109375" style="204" customWidth="1"/>
    <col min="5155" max="5155" width="11.85546875" style="204" customWidth="1"/>
    <col min="5156" max="5156" width="10.7109375" style="204" customWidth="1"/>
    <col min="5157" max="5157" width="12.7109375" style="204" customWidth="1"/>
    <col min="5158" max="5159" width="10.7109375" style="204" customWidth="1"/>
    <col min="5160" max="5160" width="10.85546875" style="204" customWidth="1"/>
    <col min="5161" max="5161" width="2" style="204" customWidth="1"/>
    <col min="5162" max="5178" width="10.85546875" style="204" customWidth="1"/>
    <col min="5179" max="5184" width="12.5703125" style="204" customWidth="1"/>
    <col min="5185" max="5238" width="0" style="204" hidden="1" customWidth="1"/>
    <col min="5239" max="5376" width="11.42578125" style="204"/>
    <col min="5377" max="5377" width="29" style="204" customWidth="1"/>
    <col min="5378" max="5378" width="23.28515625" style="204" bestFit="1" customWidth="1"/>
    <col min="5379" max="5379" width="11.28515625" style="204" customWidth="1"/>
    <col min="5380" max="5380" width="9.85546875" style="204" customWidth="1"/>
    <col min="5381" max="5382" width="10.140625" style="204" customWidth="1"/>
    <col min="5383" max="5383" width="10.42578125" style="204" customWidth="1"/>
    <col min="5384" max="5384" width="9.42578125" style="204" customWidth="1"/>
    <col min="5385" max="5385" width="10.7109375" style="204" customWidth="1"/>
    <col min="5386" max="5388" width="8.7109375" style="204" customWidth="1"/>
    <col min="5389" max="5389" width="8.85546875" style="204" customWidth="1"/>
    <col min="5390" max="5397" width="8.7109375" style="204" customWidth="1"/>
    <col min="5398" max="5398" width="11.85546875" style="204" customWidth="1"/>
    <col min="5399" max="5399" width="12.5703125" style="204" customWidth="1"/>
    <col min="5400" max="5400" width="12.7109375" style="204" customWidth="1"/>
    <col min="5401" max="5401" width="9.28515625" style="204" customWidth="1"/>
    <col min="5402" max="5402" width="12.28515625" style="204" customWidth="1"/>
    <col min="5403" max="5403" width="9.7109375" style="204" customWidth="1"/>
    <col min="5404" max="5404" width="8.7109375" style="204" customWidth="1"/>
    <col min="5405" max="5405" width="13.140625" style="204" customWidth="1"/>
    <col min="5406" max="5406" width="12.85546875" style="204" customWidth="1"/>
    <col min="5407" max="5407" width="10.85546875" style="204" customWidth="1"/>
    <col min="5408" max="5409" width="11.5703125" style="204" customWidth="1"/>
    <col min="5410" max="5410" width="11.7109375" style="204" customWidth="1"/>
    <col min="5411" max="5411" width="11.85546875" style="204" customWidth="1"/>
    <col min="5412" max="5412" width="10.7109375" style="204" customWidth="1"/>
    <col min="5413" max="5413" width="12.7109375" style="204" customWidth="1"/>
    <col min="5414" max="5415" width="10.7109375" style="204" customWidth="1"/>
    <col min="5416" max="5416" width="10.85546875" style="204" customWidth="1"/>
    <col min="5417" max="5417" width="2" style="204" customWidth="1"/>
    <col min="5418" max="5434" width="10.85546875" style="204" customWidth="1"/>
    <col min="5435" max="5440" width="12.5703125" style="204" customWidth="1"/>
    <col min="5441" max="5494" width="0" style="204" hidden="1" customWidth="1"/>
    <col min="5495" max="5632" width="11.42578125" style="204"/>
    <col min="5633" max="5633" width="29" style="204" customWidth="1"/>
    <col min="5634" max="5634" width="23.28515625" style="204" bestFit="1" customWidth="1"/>
    <col min="5635" max="5635" width="11.28515625" style="204" customWidth="1"/>
    <col min="5636" max="5636" width="9.85546875" style="204" customWidth="1"/>
    <col min="5637" max="5638" width="10.140625" style="204" customWidth="1"/>
    <col min="5639" max="5639" width="10.42578125" style="204" customWidth="1"/>
    <col min="5640" max="5640" width="9.42578125" style="204" customWidth="1"/>
    <col min="5641" max="5641" width="10.7109375" style="204" customWidth="1"/>
    <col min="5642" max="5644" width="8.7109375" style="204" customWidth="1"/>
    <col min="5645" max="5645" width="8.85546875" style="204" customWidth="1"/>
    <col min="5646" max="5653" width="8.7109375" style="204" customWidth="1"/>
    <col min="5654" max="5654" width="11.85546875" style="204" customWidth="1"/>
    <col min="5655" max="5655" width="12.5703125" style="204" customWidth="1"/>
    <col min="5656" max="5656" width="12.7109375" style="204" customWidth="1"/>
    <col min="5657" max="5657" width="9.28515625" style="204" customWidth="1"/>
    <col min="5658" max="5658" width="12.28515625" style="204" customWidth="1"/>
    <col min="5659" max="5659" width="9.7109375" style="204" customWidth="1"/>
    <col min="5660" max="5660" width="8.7109375" style="204" customWidth="1"/>
    <col min="5661" max="5661" width="13.140625" style="204" customWidth="1"/>
    <col min="5662" max="5662" width="12.85546875" style="204" customWidth="1"/>
    <col min="5663" max="5663" width="10.85546875" style="204" customWidth="1"/>
    <col min="5664" max="5665" width="11.5703125" style="204" customWidth="1"/>
    <col min="5666" max="5666" width="11.7109375" style="204" customWidth="1"/>
    <col min="5667" max="5667" width="11.85546875" style="204" customWidth="1"/>
    <col min="5668" max="5668" width="10.7109375" style="204" customWidth="1"/>
    <col min="5669" max="5669" width="12.7109375" style="204" customWidth="1"/>
    <col min="5670" max="5671" width="10.7109375" style="204" customWidth="1"/>
    <col min="5672" max="5672" width="10.85546875" style="204" customWidth="1"/>
    <col min="5673" max="5673" width="2" style="204" customWidth="1"/>
    <col min="5674" max="5690" width="10.85546875" style="204" customWidth="1"/>
    <col min="5691" max="5696" width="12.5703125" style="204" customWidth="1"/>
    <col min="5697" max="5750" width="0" style="204" hidden="1" customWidth="1"/>
    <col min="5751" max="5888" width="11.42578125" style="204"/>
    <col min="5889" max="5889" width="29" style="204" customWidth="1"/>
    <col min="5890" max="5890" width="23.28515625" style="204" bestFit="1" customWidth="1"/>
    <col min="5891" max="5891" width="11.28515625" style="204" customWidth="1"/>
    <col min="5892" max="5892" width="9.85546875" style="204" customWidth="1"/>
    <col min="5893" max="5894" width="10.140625" style="204" customWidth="1"/>
    <col min="5895" max="5895" width="10.42578125" style="204" customWidth="1"/>
    <col min="5896" max="5896" width="9.42578125" style="204" customWidth="1"/>
    <col min="5897" max="5897" width="10.7109375" style="204" customWidth="1"/>
    <col min="5898" max="5900" width="8.7109375" style="204" customWidth="1"/>
    <col min="5901" max="5901" width="8.85546875" style="204" customWidth="1"/>
    <col min="5902" max="5909" width="8.7109375" style="204" customWidth="1"/>
    <col min="5910" max="5910" width="11.85546875" style="204" customWidth="1"/>
    <col min="5911" max="5911" width="12.5703125" style="204" customWidth="1"/>
    <col min="5912" max="5912" width="12.7109375" style="204" customWidth="1"/>
    <col min="5913" max="5913" width="9.28515625" style="204" customWidth="1"/>
    <col min="5914" max="5914" width="12.28515625" style="204" customWidth="1"/>
    <col min="5915" max="5915" width="9.7109375" style="204" customWidth="1"/>
    <col min="5916" max="5916" width="8.7109375" style="204" customWidth="1"/>
    <col min="5917" max="5917" width="13.140625" style="204" customWidth="1"/>
    <col min="5918" max="5918" width="12.85546875" style="204" customWidth="1"/>
    <col min="5919" max="5919" width="10.85546875" style="204" customWidth="1"/>
    <col min="5920" max="5921" width="11.5703125" style="204" customWidth="1"/>
    <col min="5922" max="5922" width="11.7109375" style="204" customWidth="1"/>
    <col min="5923" max="5923" width="11.85546875" style="204" customWidth="1"/>
    <col min="5924" max="5924" width="10.7109375" style="204" customWidth="1"/>
    <col min="5925" max="5925" width="12.7109375" style="204" customWidth="1"/>
    <col min="5926" max="5927" width="10.7109375" style="204" customWidth="1"/>
    <col min="5928" max="5928" width="10.85546875" style="204" customWidth="1"/>
    <col min="5929" max="5929" width="2" style="204" customWidth="1"/>
    <col min="5930" max="5946" width="10.85546875" style="204" customWidth="1"/>
    <col min="5947" max="5952" width="12.5703125" style="204" customWidth="1"/>
    <col min="5953" max="6006" width="0" style="204" hidden="1" customWidth="1"/>
    <col min="6007" max="6144" width="11.42578125" style="204"/>
    <col min="6145" max="6145" width="29" style="204" customWidth="1"/>
    <col min="6146" max="6146" width="23.28515625" style="204" bestFit="1" customWidth="1"/>
    <col min="6147" max="6147" width="11.28515625" style="204" customWidth="1"/>
    <col min="6148" max="6148" width="9.85546875" style="204" customWidth="1"/>
    <col min="6149" max="6150" width="10.140625" style="204" customWidth="1"/>
    <col min="6151" max="6151" width="10.42578125" style="204" customWidth="1"/>
    <col min="6152" max="6152" width="9.42578125" style="204" customWidth="1"/>
    <col min="6153" max="6153" width="10.7109375" style="204" customWidth="1"/>
    <col min="6154" max="6156" width="8.7109375" style="204" customWidth="1"/>
    <col min="6157" max="6157" width="8.85546875" style="204" customWidth="1"/>
    <col min="6158" max="6165" width="8.7109375" style="204" customWidth="1"/>
    <col min="6166" max="6166" width="11.85546875" style="204" customWidth="1"/>
    <col min="6167" max="6167" width="12.5703125" style="204" customWidth="1"/>
    <col min="6168" max="6168" width="12.7109375" style="204" customWidth="1"/>
    <col min="6169" max="6169" width="9.28515625" style="204" customWidth="1"/>
    <col min="6170" max="6170" width="12.28515625" style="204" customWidth="1"/>
    <col min="6171" max="6171" width="9.7109375" style="204" customWidth="1"/>
    <col min="6172" max="6172" width="8.7109375" style="204" customWidth="1"/>
    <col min="6173" max="6173" width="13.140625" style="204" customWidth="1"/>
    <col min="6174" max="6174" width="12.85546875" style="204" customWidth="1"/>
    <col min="6175" max="6175" width="10.85546875" style="204" customWidth="1"/>
    <col min="6176" max="6177" width="11.5703125" style="204" customWidth="1"/>
    <col min="6178" max="6178" width="11.7109375" style="204" customWidth="1"/>
    <col min="6179" max="6179" width="11.85546875" style="204" customWidth="1"/>
    <col min="6180" max="6180" width="10.7109375" style="204" customWidth="1"/>
    <col min="6181" max="6181" width="12.7109375" style="204" customWidth="1"/>
    <col min="6182" max="6183" width="10.7109375" style="204" customWidth="1"/>
    <col min="6184" max="6184" width="10.85546875" style="204" customWidth="1"/>
    <col min="6185" max="6185" width="2" style="204" customWidth="1"/>
    <col min="6186" max="6202" width="10.85546875" style="204" customWidth="1"/>
    <col min="6203" max="6208" width="12.5703125" style="204" customWidth="1"/>
    <col min="6209" max="6262" width="0" style="204" hidden="1" customWidth="1"/>
    <col min="6263" max="6400" width="11.42578125" style="204"/>
    <col min="6401" max="6401" width="29" style="204" customWidth="1"/>
    <col min="6402" max="6402" width="23.28515625" style="204" bestFit="1" customWidth="1"/>
    <col min="6403" max="6403" width="11.28515625" style="204" customWidth="1"/>
    <col min="6404" max="6404" width="9.85546875" style="204" customWidth="1"/>
    <col min="6405" max="6406" width="10.140625" style="204" customWidth="1"/>
    <col min="6407" max="6407" width="10.42578125" style="204" customWidth="1"/>
    <col min="6408" max="6408" width="9.42578125" style="204" customWidth="1"/>
    <col min="6409" max="6409" width="10.7109375" style="204" customWidth="1"/>
    <col min="6410" max="6412" width="8.7109375" style="204" customWidth="1"/>
    <col min="6413" max="6413" width="8.85546875" style="204" customWidth="1"/>
    <col min="6414" max="6421" width="8.7109375" style="204" customWidth="1"/>
    <col min="6422" max="6422" width="11.85546875" style="204" customWidth="1"/>
    <col min="6423" max="6423" width="12.5703125" style="204" customWidth="1"/>
    <col min="6424" max="6424" width="12.7109375" style="204" customWidth="1"/>
    <col min="6425" max="6425" width="9.28515625" style="204" customWidth="1"/>
    <col min="6426" max="6426" width="12.28515625" style="204" customWidth="1"/>
    <col min="6427" max="6427" width="9.7109375" style="204" customWidth="1"/>
    <col min="6428" max="6428" width="8.7109375" style="204" customWidth="1"/>
    <col min="6429" max="6429" width="13.140625" style="204" customWidth="1"/>
    <col min="6430" max="6430" width="12.85546875" style="204" customWidth="1"/>
    <col min="6431" max="6431" width="10.85546875" style="204" customWidth="1"/>
    <col min="6432" max="6433" width="11.5703125" style="204" customWidth="1"/>
    <col min="6434" max="6434" width="11.7109375" style="204" customWidth="1"/>
    <col min="6435" max="6435" width="11.85546875" style="204" customWidth="1"/>
    <col min="6436" max="6436" width="10.7109375" style="204" customWidth="1"/>
    <col min="6437" max="6437" width="12.7109375" style="204" customWidth="1"/>
    <col min="6438" max="6439" width="10.7109375" style="204" customWidth="1"/>
    <col min="6440" max="6440" width="10.85546875" style="204" customWidth="1"/>
    <col min="6441" max="6441" width="2" style="204" customWidth="1"/>
    <col min="6442" max="6458" width="10.85546875" style="204" customWidth="1"/>
    <col min="6459" max="6464" width="12.5703125" style="204" customWidth="1"/>
    <col min="6465" max="6518" width="0" style="204" hidden="1" customWidth="1"/>
    <col min="6519" max="6656" width="11.42578125" style="204"/>
    <col min="6657" max="6657" width="29" style="204" customWidth="1"/>
    <col min="6658" max="6658" width="23.28515625" style="204" bestFit="1" customWidth="1"/>
    <col min="6659" max="6659" width="11.28515625" style="204" customWidth="1"/>
    <col min="6660" max="6660" width="9.85546875" style="204" customWidth="1"/>
    <col min="6661" max="6662" width="10.140625" style="204" customWidth="1"/>
    <col min="6663" max="6663" width="10.42578125" style="204" customWidth="1"/>
    <col min="6664" max="6664" width="9.42578125" style="204" customWidth="1"/>
    <col min="6665" max="6665" width="10.7109375" style="204" customWidth="1"/>
    <col min="6666" max="6668" width="8.7109375" style="204" customWidth="1"/>
    <col min="6669" max="6669" width="8.85546875" style="204" customWidth="1"/>
    <col min="6670" max="6677" width="8.7109375" style="204" customWidth="1"/>
    <col min="6678" max="6678" width="11.85546875" style="204" customWidth="1"/>
    <col min="6679" max="6679" width="12.5703125" style="204" customWidth="1"/>
    <col min="6680" max="6680" width="12.7109375" style="204" customWidth="1"/>
    <col min="6681" max="6681" width="9.28515625" style="204" customWidth="1"/>
    <col min="6682" max="6682" width="12.28515625" style="204" customWidth="1"/>
    <col min="6683" max="6683" width="9.7109375" style="204" customWidth="1"/>
    <col min="6684" max="6684" width="8.7109375" style="204" customWidth="1"/>
    <col min="6685" max="6685" width="13.140625" style="204" customWidth="1"/>
    <col min="6686" max="6686" width="12.85546875" style="204" customWidth="1"/>
    <col min="6687" max="6687" width="10.85546875" style="204" customWidth="1"/>
    <col min="6688" max="6689" width="11.5703125" style="204" customWidth="1"/>
    <col min="6690" max="6690" width="11.7109375" style="204" customWidth="1"/>
    <col min="6691" max="6691" width="11.85546875" style="204" customWidth="1"/>
    <col min="6692" max="6692" width="10.7109375" style="204" customWidth="1"/>
    <col min="6693" max="6693" width="12.7109375" style="204" customWidth="1"/>
    <col min="6694" max="6695" width="10.7109375" style="204" customWidth="1"/>
    <col min="6696" max="6696" width="10.85546875" style="204" customWidth="1"/>
    <col min="6697" max="6697" width="2" style="204" customWidth="1"/>
    <col min="6698" max="6714" width="10.85546875" style="204" customWidth="1"/>
    <col min="6715" max="6720" width="12.5703125" style="204" customWidth="1"/>
    <col min="6721" max="6774" width="0" style="204" hidden="1" customWidth="1"/>
    <col min="6775" max="6912" width="11.42578125" style="204"/>
    <col min="6913" max="6913" width="29" style="204" customWidth="1"/>
    <col min="6914" max="6914" width="23.28515625" style="204" bestFit="1" customWidth="1"/>
    <col min="6915" max="6915" width="11.28515625" style="204" customWidth="1"/>
    <col min="6916" max="6916" width="9.85546875" style="204" customWidth="1"/>
    <col min="6917" max="6918" width="10.140625" style="204" customWidth="1"/>
    <col min="6919" max="6919" width="10.42578125" style="204" customWidth="1"/>
    <col min="6920" max="6920" width="9.42578125" style="204" customWidth="1"/>
    <col min="6921" max="6921" width="10.7109375" style="204" customWidth="1"/>
    <col min="6922" max="6924" width="8.7109375" style="204" customWidth="1"/>
    <col min="6925" max="6925" width="8.85546875" style="204" customWidth="1"/>
    <col min="6926" max="6933" width="8.7109375" style="204" customWidth="1"/>
    <col min="6934" max="6934" width="11.85546875" style="204" customWidth="1"/>
    <col min="6935" max="6935" width="12.5703125" style="204" customWidth="1"/>
    <col min="6936" max="6936" width="12.7109375" style="204" customWidth="1"/>
    <col min="6937" max="6937" width="9.28515625" style="204" customWidth="1"/>
    <col min="6938" max="6938" width="12.28515625" style="204" customWidth="1"/>
    <col min="6939" max="6939" width="9.7109375" style="204" customWidth="1"/>
    <col min="6940" max="6940" width="8.7109375" style="204" customWidth="1"/>
    <col min="6941" max="6941" width="13.140625" style="204" customWidth="1"/>
    <col min="6942" max="6942" width="12.85546875" style="204" customWidth="1"/>
    <col min="6943" max="6943" width="10.85546875" style="204" customWidth="1"/>
    <col min="6944" max="6945" width="11.5703125" style="204" customWidth="1"/>
    <col min="6946" max="6946" width="11.7109375" style="204" customWidth="1"/>
    <col min="6947" max="6947" width="11.85546875" style="204" customWidth="1"/>
    <col min="6948" max="6948" width="10.7109375" style="204" customWidth="1"/>
    <col min="6949" max="6949" width="12.7109375" style="204" customWidth="1"/>
    <col min="6950" max="6951" width="10.7109375" style="204" customWidth="1"/>
    <col min="6952" max="6952" width="10.85546875" style="204" customWidth="1"/>
    <col min="6953" max="6953" width="2" style="204" customWidth="1"/>
    <col min="6954" max="6970" width="10.85546875" style="204" customWidth="1"/>
    <col min="6971" max="6976" width="12.5703125" style="204" customWidth="1"/>
    <col min="6977" max="7030" width="0" style="204" hidden="1" customWidth="1"/>
    <col min="7031" max="7168" width="11.42578125" style="204"/>
    <col min="7169" max="7169" width="29" style="204" customWidth="1"/>
    <col min="7170" max="7170" width="23.28515625" style="204" bestFit="1" customWidth="1"/>
    <col min="7171" max="7171" width="11.28515625" style="204" customWidth="1"/>
    <col min="7172" max="7172" width="9.85546875" style="204" customWidth="1"/>
    <col min="7173" max="7174" width="10.140625" style="204" customWidth="1"/>
    <col min="7175" max="7175" width="10.42578125" style="204" customWidth="1"/>
    <col min="7176" max="7176" width="9.42578125" style="204" customWidth="1"/>
    <col min="7177" max="7177" width="10.7109375" style="204" customWidth="1"/>
    <col min="7178" max="7180" width="8.7109375" style="204" customWidth="1"/>
    <col min="7181" max="7181" width="8.85546875" style="204" customWidth="1"/>
    <col min="7182" max="7189" width="8.7109375" style="204" customWidth="1"/>
    <col min="7190" max="7190" width="11.85546875" style="204" customWidth="1"/>
    <col min="7191" max="7191" width="12.5703125" style="204" customWidth="1"/>
    <col min="7192" max="7192" width="12.7109375" style="204" customWidth="1"/>
    <col min="7193" max="7193" width="9.28515625" style="204" customWidth="1"/>
    <col min="7194" max="7194" width="12.28515625" style="204" customWidth="1"/>
    <col min="7195" max="7195" width="9.7109375" style="204" customWidth="1"/>
    <col min="7196" max="7196" width="8.7109375" style="204" customWidth="1"/>
    <col min="7197" max="7197" width="13.140625" style="204" customWidth="1"/>
    <col min="7198" max="7198" width="12.85546875" style="204" customWidth="1"/>
    <col min="7199" max="7199" width="10.85546875" style="204" customWidth="1"/>
    <col min="7200" max="7201" width="11.5703125" style="204" customWidth="1"/>
    <col min="7202" max="7202" width="11.7109375" style="204" customWidth="1"/>
    <col min="7203" max="7203" width="11.85546875" style="204" customWidth="1"/>
    <col min="7204" max="7204" width="10.7109375" style="204" customWidth="1"/>
    <col min="7205" max="7205" width="12.7109375" style="204" customWidth="1"/>
    <col min="7206" max="7207" width="10.7109375" style="204" customWidth="1"/>
    <col min="7208" max="7208" width="10.85546875" style="204" customWidth="1"/>
    <col min="7209" max="7209" width="2" style="204" customWidth="1"/>
    <col min="7210" max="7226" width="10.85546875" style="204" customWidth="1"/>
    <col min="7227" max="7232" width="12.5703125" style="204" customWidth="1"/>
    <col min="7233" max="7286" width="0" style="204" hidden="1" customWidth="1"/>
    <col min="7287" max="7424" width="11.42578125" style="204"/>
    <col min="7425" max="7425" width="29" style="204" customWidth="1"/>
    <col min="7426" max="7426" width="23.28515625" style="204" bestFit="1" customWidth="1"/>
    <col min="7427" max="7427" width="11.28515625" style="204" customWidth="1"/>
    <col min="7428" max="7428" width="9.85546875" style="204" customWidth="1"/>
    <col min="7429" max="7430" width="10.140625" style="204" customWidth="1"/>
    <col min="7431" max="7431" width="10.42578125" style="204" customWidth="1"/>
    <col min="7432" max="7432" width="9.42578125" style="204" customWidth="1"/>
    <col min="7433" max="7433" width="10.7109375" style="204" customWidth="1"/>
    <col min="7434" max="7436" width="8.7109375" style="204" customWidth="1"/>
    <col min="7437" max="7437" width="8.85546875" style="204" customWidth="1"/>
    <col min="7438" max="7445" width="8.7109375" style="204" customWidth="1"/>
    <col min="7446" max="7446" width="11.85546875" style="204" customWidth="1"/>
    <col min="7447" max="7447" width="12.5703125" style="204" customWidth="1"/>
    <col min="7448" max="7448" width="12.7109375" style="204" customWidth="1"/>
    <col min="7449" max="7449" width="9.28515625" style="204" customWidth="1"/>
    <col min="7450" max="7450" width="12.28515625" style="204" customWidth="1"/>
    <col min="7451" max="7451" width="9.7109375" style="204" customWidth="1"/>
    <col min="7452" max="7452" width="8.7109375" style="204" customWidth="1"/>
    <col min="7453" max="7453" width="13.140625" style="204" customWidth="1"/>
    <col min="7454" max="7454" width="12.85546875" style="204" customWidth="1"/>
    <col min="7455" max="7455" width="10.85546875" style="204" customWidth="1"/>
    <col min="7456" max="7457" width="11.5703125" style="204" customWidth="1"/>
    <col min="7458" max="7458" width="11.7109375" style="204" customWidth="1"/>
    <col min="7459" max="7459" width="11.85546875" style="204" customWidth="1"/>
    <col min="7460" max="7460" width="10.7109375" style="204" customWidth="1"/>
    <col min="7461" max="7461" width="12.7109375" style="204" customWidth="1"/>
    <col min="7462" max="7463" width="10.7109375" style="204" customWidth="1"/>
    <col min="7464" max="7464" width="10.85546875" style="204" customWidth="1"/>
    <col min="7465" max="7465" width="2" style="204" customWidth="1"/>
    <col min="7466" max="7482" width="10.85546875" style="204" customWidth="1"/>
    <col min="7483" max="7488" width="12.5703125" style="204" customWidth="1"/>
    <col min="7489" max="7542" width="0" style="204" hidden="1" customWidth="1"/>
    <col min="7543" max="7680" width="11.42578125" style="204"/>
    <col min="7681" max="7681" width="29" style="204" customWidth="1"/>
    <col min="7682" max="7682" width="23.28515625" style="204" bestFit="1" customWidth="1"/>
    <col min="7683" max="7683" width="11.28515625" style="204" customWidth="1"/>
    <col min="7684" max="7684" width="9.85546875" style="204" customWidth="1"/>
    <col min="7685" max="7686" width="10.140625" style="204" customWidth="1"/>
    <col min="7687" max="7687" width="10.42578125" style="204" customWidth="1"/>
    <col min="7688" max="7688" width="9.42578125" style="204" customWidth="1"/>
    <col min="7689" max="7689" width="10.7109375" style="204" customWidth="1"/>
    <col min="7690" max="7692" width="8.7109375" style="204" customWidth="1"/>
    <col min="7693" max="7693" width="8.85546875" style="204" customWidth="1"/>
    <col min="7694" max="7701" width="8.7109375" style="204" customWidth="1"/>
    <col min="7702" max="7702" width="11.85546875" style="204" customWidth="1"/>
    <col min="7703" max="7703" width="12.5703125" style="204" customWidth="1"/>
    <col min="7704" max="7704" width="12.7109375" style="204" customWidth="1"/>
    <col min="7705" max="7705" width="9.28515625" style="204" customWidth="1"/>
    <col min="7706" max="7706" width="12.28515625" style="204" customWidth="1"/>
    <col min="7707" max="7707" width="9.7109375" style="204" customWidth="1"/>
    <col min="7708" max="7708" width="8.7109375" style="204" customWidth="1"/>
    <col min="7709" max="7709" width="13.140625" style="204" customWidth="1"/>
    <col min="7710" max="7710" width="12.85546875" style="204" customWidth="1"/>
    <col min="7711" max="7711" width="10.85546875" style="204" customWidth="1"/>
    <col min="7712" max="7713" width="11.5703125" style="204" customWidth="1"/>
    <col min="7714" max="7714" width="11.7109375" style="204" customWidth="1"/>
    <col min="7715" max="7715" width="11.85546875" style="204" customWidth="1"/>
    <col min="7716" max="7716" width="10.7109375" style="204" customWidth="1"/>
    <col min="7717" max="7717" width="12.7109375" style="204" customWidth="1"/>
    <col min="7718" max="7719" width="10.7109375" style="204" customWidth="1"/>
    <col min="7720" max="7720" width="10.85546875" style="204" customWidth="1"/>
    <col min="7721" max="7721" width="2" style="204" customWidth="1"/>
    <col min="7722" max="7738" width="10.85546875" style="204" customWidth="1"/>
    <col min="7739" max="7744" width="12.5703125" style="204" customWidth="1"/>
    <col min="7745" max="7798" width="0" style="204" hidden="1" customWidth="1"/>
    <col min="7799" max="7936" width="11.42578125" style="204"/>
    <col min="7937" max="7937" width="29" style="204" customWidth="1"/>
    <col min="7938" max="7938" width="23.28515625" style="204" bestFit="1" customWidth="1"/>
    <col min="7939" max="7939" width="11.28515625" style="204" customWidth="1"/>
    <col min="7940" max="7940" width="9.85546875" style="204" customWidth="1"/>
    <col min="7941" max="7942" width="10.140625" style="204" customWidth="1"/>
    <col min="7943" max="7943" width="10.42578125" style="204" customWidth="1"/>
    <col min="7944" max="7944" width="9.42578125" style="204" customWidth="1"/>
    <col min="7945" max="7945" width="10.7109375" style="204" customWidth="1"/>
    <col min="7946" max="7948" width="8.7109375" style="204" customWidth="1"/>
    <col min="7949" max="7949" width="8.85546875" style="204" customWidth="1"/>
    <col min="7950" max="7957" width="8.7109375" style="204" customWidth="1"/>
    <col min="7958" max="7958" width="11.85546875" style="204" customWidth="1"/>
    <col min="7959" max="7959" width="12.5703125" style="204" customWidth="1"/>
    <col min="7960" max="7960" width="12.7109375" style="204" customWidth="1"/>
    <col min="7961" max="7961" width="9.28515625" style="204" customWidth="1"/>
    <col min="7962" max="7962" width="12.28515625" style="204" customWidth="1"/>
    <col min="7963" max="7963" width="9.7109375" style="204" customWidth="1"/>
    <col min="7964" max="7964" width="8.7109375" style="204" customWidth="1"/>
    <col min="7965" max="7965" width="13.140625" style="204" customWidth="1"/>
    <col min="7966" max="7966" width="12.85546875" style="204" customWidth="1"/>
    <col min="7967" max="7967" width="10.85546875" style="204" customWidth="1"/>
    <col min="7968" max="7969" width="11.5703125" style="204" customWidth="1"/>
    <col min="7970" max="7970" width="11.7109375" style="204" customWidth="1"/>
    <col min="7971" max="7971" width="11.85546875" style="204" customWidth="1"/>
    <col min="7972" max="7972" width="10.7109375" style="204" customWidth="1"/>
    <col min="7973" max="7973" width="12.7109375" style="204" customWidth="1"/>
    <col min="7974" max="7975" width="10.7109375" style="204" customWidth="1"/>
    <col min="7976" max="7976" width="10.85546875" style="204" customWidth="1"/>
    <col min="7977" max="7977" width="2" style="204" customWidth="1"/>
    <col min="7978" max="7994" width="10.85546875" style="204" customWidth="1"/>
    <col min="7995" max="8000" width="12.5703125" style="204" customWidth="1"/>
    <col min="8001" max="8054" width="0" style="204" hidden="1" customWidth="1"/>
    <col min="8055" max="8192" width="11.42578125" style="204"/>
    <col min="8193" max="8193" width="29" style="204" customWidth="1"/>
    <col min="8194" max="8194" width="23.28515625" style="204" bestFit="1" customWidth="1"/>
    <col min="8195" max="8195" width="11.28515625" style="204" customWidth="1"/>
    <col min="8196" max="8196" width="9.85546875" style="204" customWidth="1"/>
    <col min="8197" max="8198" width="10.140625" style="204" customWidth="1"/>
    <col min="8199" max="8199" width="10.42578125" style="204" customWidth="1"/>
    <col min="8200" max="8200" width="9.42578125" style="204" customWidth="1"/>
    <col min="8201" max="8201" width="10.7109375" style="204" customWidth="1"/>
    <col min="8202" max="8204" width="8.7109375" style="204" customWidth="1"/>
    <col min="8205" max="8205" width="8.85546875" style="204" customWidth="1"/>
    <col min="8206" max="8213" width="8.7109375" style="204" customWidth="1"/>
    <col min="8214" max="8214" width="11.85546875" style="204" customWidth="1"/>
    <col min="8215" max="8215" width="12.5703125" style="204" customWidth="1"/>
    <col min="8216" max="8216" width="12.7109375" style="204" customWidth="1"/>
    <col min="8217" max="8217" width="9.28515625" style="204" customWidth="1"/>
    <col min="8218" max="8218" width="12.28515625" style="204" customWidth="1"/>
    <col min="8219" max="8219" width="9.7109375" style="204" customWidth="1"/>
    <col min="8220" max="8220" width="8.7109375" style="204" customWidth="1"/>
    <col min="8221" max="8221" width="13.140625" style="204" customWidth="1"/>
    <col min="8222" max="8222" width="12.85546875" style="204" customWidth="1"/>
    <col min="8223" max="8223" width="10.85546875" style="204" customWidth="1"/>
    <col min="8224" max="8225" width="11.5703125" style="204" customWidth="1"/>
    <col min="8226" max="8226" width="11.7109375" style="204" customWidth="1"/>
    <col min="8227" max="8227" width="11.85546875" style="204" customWidth="1"/>
    <col min="8228" max="8228" width="10.7109375" style="204" customWidth="1"/>
    <col min="8229" max="8229" width="12.7109375" style="204" customWidth="1"/>
    <col min="8230" max="8231" width="10.7109375" style="204" customWidth="1"/>
    <col min="8232" max="8232" width="10.85546875" style="204" customWidth="1"/>
    <col min="8233" max="8233" width="2" style="204" customWidth="1"/>
    <col min="8234" max="8250" width="10.85546875" style="204" customWidth="1"/>
    <col min="8251" max="8256" width="12.5703125" style="204" customWidth="1"/>
    <col min="8257" max="8310" width="0" style="204" hidden="1" customWidth="1"/>
    <col min="8311" max="8448" width="11.42578125" style="204"/>
    <col min="8449" max="8449" width="29" style="204" customWidth="1"/>
    <col min="8450" max="8450" width="23.28515625" style="204" bestFit="1" customWidth="1"/>
    <col min="8451" max="8451" width="11.28515625" style="204" customWidth="1"/>
    <col min="8452" max="8452" width="9.85546875" style="204" customWidth="1"/>
    <col min="8453" max="8454" width="10.140625" style="204" customWidth="1"/>
    <col min="8455" max="8455" width="10.42578125" style="204" customWidth="1"/>
    <col min="8456" max="8456" width="9.42578125" style="204" customWidth="1"/>
    <col min="8457" max="8457" width="10.7109375" style="204" customWidth="1"/>
    <col min="8458" max="8460" width="8.7109375" style="204" customWidth="1"/>
    <col min="8461" max="8461" width="8.85546875" style="204" customWidth="1"/>
    <col min="8462" max="8469" width="8.7109375" style="204" customWidth="1"/>
    <col min="8470" max="8470" width="11.85546875" style="204" customWidth="1"/>
    <col min="8471" max="8471" width="12.5703125" style="204" customWidth="1"/>
    <col min="8472" max="8472" width="12.7109375" style="204" customWidth="1"/>
    <col min="8473" max="8473" width="9.28515625" style="204" customWidth="1"/>
    <col min="8474" max="8474" width="12.28515625" style="204" customWidth="1"/>
    <col min="8475" max="8475" width="9.7109375" style="204" customWidth="1"/>
    <col min="8476" max="8476" width="8.7109375" style="204" customWidth="1"/>
    <col min="8477" max="8477" width="13.140625" style="204" customWidth="1"/>
    <col min="8478" max="8478" width="12.85546875" style="204" customWidth="1"/>
    <col min="8479" max="8479" width="10.85546875" style="204" customWidth="1"/>
    <col min="8480" max="8481" width="11.5703125" style="204" customWidth="1"/>
    <col min="8482" max="8482" width="11.7109375" style="204" customWidth="1"/>
    <col min="8483" max="8483" width="11.85546875" style="204" customWidth="1"/>
    <col min="8484" max="8484" width="10.7109375" style="204" customWidth="1"/>
    <col min="8485" max="8485" width="12.7109375" style="204" customWidth="1"/>
    <col min="8486" max="8487" width="10.7109375" style="204" customWidth="1"/>
    <col min="8488" max="8488" width="10.85546875" style="204" customWidth="1"/>
    <col min="8489" max="8489" width="2" style="204" customWidth="1"/>
    <col min="8490" max="8506" width="10.85546875" style="204" customWidth="1"/>
    <col min="8507" max="8512" width="12.5703125" style="204" customWidth="1"/>
    <col min="8513" max="8566" width="0" style="204" hidden="1" customWidth="1"/>
    <col min="8567" max="8704" width="11.42578125" style="204"/>
    <col min="8705" max="8705" width="29" style="204" customWidth="1"/>
    <col min="8706" max="8706" width="23.28515625" style="204" bestFit="1" customWidth="1"/>
    <col min="8707" max="8707" width="11.28515625" style="204" customWidth="1"/>
    <col min="8708" max="8708" width="9.85546875" style="204" customWidth="1"/>
    <col min="8709" max="8710" width="10.140625" style="204" customWidth="1"/>
    <col min="8711" max="8711" width="10.42578125" style="204" customWidth="1"/>
    <col min="8712" max="8712" width="9.42578125" style="204" customWidth="1"/>
    <col min="8713" max="8713" width="10.7109375" style="204" customWidth="1"/>
    <col min="8714" max="8716" width="8.7109375" style="204" customWidth="1"/>
    <col min="8717" max="8717" width="8.85546875" style="204" customWidth="1"/>
    <col min="8718" max="8725" width="8.7109375" style="204" customWidth="1"/>
    <col min="8726" max="8726" width="11.85546875" style="204" customWidth="1"/>
    <col min="8727" max="8727" width="12.5703125" style="204" customWidth="1"/>
    <col min="8728" max="8728" width="12.7109375" style="204" customWidth="1"/>
    <col min="8729" max="8729" width="9.28515625" style="204" customWidth="1"/>
    <col min="8730" max="8730" width="12.28515625" style="204" customWidth="1"/>
    <col min="8731" max="8731" width="9.7109375" style="204" customWidth="1"/>
    <col min="8732" max="8732" width="8.7109375" style="204" customWidth="1"/>
    <col min="8733" max="8733" width="13.140625" style="204" customWidth="1"/>
    <col min="8734" max="8734" width="12.85546875" style="204" customWidth="1"/>
    <col min="8735" max="8735" width="10.85546875" style="204" customWidth="1"/>
    <col min="8736" max="8737" width="11.5703125" style="204" customWidth="1"/>
    <col min="8738" max="8738" width="11.7109375" style="204" customWidth="1"/>
    <col min="8739" max="8739" width="11.85546875" style="204" customWidth="1"/>
    <col min="8740" max="8740" width="10.7109375" style="204" customWidth="1"/>
    <col min="8741" max="8741" width="12.7109375" style="204" customWidth="1"/>
    <col min="8742" max="8743" width="10.7109375" style="204" customWidth="1"/>
    <col min="8744" max="8744" width="10.85546875" style="204" customWidth="1"/>
    <col min="8745" max="8745" width="2" style="204" customWidth="1"/>
    <col min="8746" max="8762" width="10.85546875" style="204" customWidth="1"/>
    <col min="8763" max="8768" width="12.5703125" style="204" customWidth="1"/>
    <col min="8769" max="8822" width="0" style="204" hidden="1" customWidth="1"/>
    <col min="8823" max="8960" width="11.42578125" style="204"/>
    <col min="8961" max="8961" width="29" style="204" customWidth="1"/>
    <col min="8962" max="8962" width="23.28515625" style="204" bestFit="1" customWidth="1"/>
    <col min="8963" max="8963" width="11.28515625" style="204" customWidth="1"/>
    <col min="8964" max="8964" width="9.85546875" style="204" customWidth="1"/>
    <col min="8965" max="8966" width="10.140625" style="204" customWidth="1"/>
    <col min="8967" max="8967" width="10.42578125" style="204" customWidth="1"/>
    <col min="8968" max="8968" width="9.42578125" style="204" customWidth="1"/>
    <col min="8969" max="8969" width="10.7109375" style="204" customWidth="1"/>
    <col min="8970" max="8972" width="8.7109375" style="204" customWidth="1"/>
    <col min="8973" max="8973" width="8.85546875" style="204" customWidth="1"/>
    <col min="8974" max="8981" width="8.7109375" style="204" customWidth="1"/>
    <col min="8982" max="8982" width="11.85546875" style="204" customWidth="1"/>
    <col min="8983" max="8983" width="12.5703125" style="204" customWidth="1"/>
    <col min="8984" max="8984" width="12.7109375" style="204" customWidth="1"/>
    <col min="8985" max="8985" width="9.28515625" style="204" customWidth="1"/>
    <col min="8986" max="8986" width="12.28515625" style="204" customWidth="1"/>
    <col min="8987" max="8987" width="9.7109375" style="204" customWidth="1"/>
    <col min="8988" max="8988" width="8.7109375" style="204" customWidth="1"/>
    <col min="8989" max="8989" width="13.140625" style="204" customWidth="1"/>
    <col min="8990" max="8990" width="12.85546875" style="204" customWidth="1"/>
    <col min="8991" max="8991" width="10.85546875" style="204" customWidth="1"/>
    <col min="8992" max="8993" width="11.5703125" style="204" customWidth="1"/>
    <col min="8994" max="8994" width="11.7109375" style="204" customWidth="1"/>
    <col min="8995" max="8995" width="11.85546875" style="204" customWidth="1"/>
    <col min="8996" max="8996" width="10.7109375" style="204" customWidth="1"/>
    <col min="8997" max="8997" width="12.7109375" style="204" customWidth="1"/>
    <col min="8998" max="8999" width="10.7109375" style="204" customWidth="1"/>
    <col min="9000" max="9000" width="10.85546875" style="204" customWidth="1"/>
    <col min="9001" max="9001" width="2" style="204" customWidth="1"/>
    <col min="9002" max="9018" width="10.85546875" style="204" customWidth="1"/>
    <col min="9019" max="9024" width="12.5703125" style="204" customWidth="1"/>
    <col min="9025" max="9078" width="0" style="204" hidden="1" customWidth="1"/>
    <col min="9079" max="9216" width="11.42578125" style="204"/>
    <col min="9217" max="9217" width="29" style="204" customWidth="1"/>
    <col min="9218" max="9218" width="23.28515625" style="204" bestFit="1" customWidth="1"/>
    <col min="9219" max="9219" width="11.28515625" style="204" customWidth="1"/>
    <col min="9220" max="9220" width="9.85546875" style="204" customWidth="1"/>
    <col min="9221" max="9222" width="10.140625" style="204" customWidth="1"/>
    <col min="9223" max="9223" width="10.42578125" style="204" customWidth="1"/>
    <col min="9224" max="9224" width="9.42578125" style="204" customWidth="1"/>
    <col min="9225" max="9225" width="10.7109375" style="204" customWidth="1"/>
    <col min="9226" max="9228" width="8.7109375" style="204" customWidth="1"/>
    <col min="9229" max="9229" width="8.85546875" style="204" customWidth="1"/>
    <col min="9230" max="9237" width="8.7109375" style="204" customWidth="1"/>
    <col min="9238" max="9238" width="11.85546875" style="204" customWidth="1"/>
    <col min="9239" max="9239" width="12.5703125" style="204" customWidth="1"/>
    <col min="9240" max="9240" width="12.7109375" style="204" customWidth="1"/>
    <col min="9241" max="9241" width="9.28515625" style="204" customWidth="1"/>
    <col min="9242" max="9242" width="12.28515625" style="204" customWidth="1"/>
    <col min="9243" max="9243" width="9.7109375" style="204" customWidth="1"/>
    <col min="9244" max="9244" width="8.7109375" style="204" customWidth="1"/>
    <col min="9245" max="9245" width="13.140625" style="204" customWidth="1"/>
    <col min="9246" max="9246" width="12.85546875" style="204" customWidth="1"/>
    <col min="9247" max="9247" width="10.85546875" style="204" customWidth="1"/>
    <col min="9248" max="9249" width="11.5703125" style="204" customWidth="1"/>
    <col min="9250" max="9250" width="11.7109375" style="204" customWidth="1"/>
    <col min="9251" max="9251" width="11.85546875" style="204" customWidth="1"/>
    <col min="9252" max="9252" width="10.7109375" style="204" customWidth="1"/>
    <col min="9253" max="9253" width="12.7109375" style="204" customWidth="1"/>
    <col min="9254" max="9255" width="10.7109375" style="204" customWidth="1"/>
    <col min="9256" max="9256" width="10.85546875" style="204" customWidth="1"/>
    <col min="9257" max="9257" width="2" style="204" customWidth="1"/>
    <col min="9258" max="9274" width="10.85546875" style="204" customWidth="1"/>
    <col min="9275" max="9280" width="12.5703125" style="204" customWidth="1"/>
    <col min="9281" max="9334" width="0" style="204" hidden="1" customWidth="1"/>
    <col min="9335" max="9472" width="11.42578125" style="204"/>
    <col min="9473" max="9473" width="29" style="204" customWidth="1"/>
    <col min="9474" max="9474" width="23.28515625" style="204" bestFit="1" customWidth="1"/>
    <col min="9475" max="9475" width="11.28515625" style="204" customWidth="1"/>
    <col min="9476" max="9476" width="9.85546875" style="204" customWidth="1"/>
    <col min="9477" max="9478" width="10.140625" style="204" customWidth="1"/>
    <col min="9479" max="9479" width="10.42578125" style="204" customWidth="1"/>
    <col min="9480" max="9480" width="9.42578125" style="204" customWidth="1"/>
    <col min="9481" max="9481" width="10.7109375" style="204" customWidth="1"/>
    <col min="9482" max="9484" width="8.7109375" style="204" customWidth="1"/>
    <col min="9485" max="9485" width="8.85546875" style="204" customWidth="1"/>
    <col min="9486" max="9493" width="8.7109375" style="204" customWidth="1"/>
    <col min="9494" max="9494" width="11.85546875" style="204" customWidth="1"/>
    <col min="9495" max="9495" width="12.5703125" style="204" customWidth="1"/>
    <col min="9496" max="9496" width="12.7109375" style="204" customWidth="1"/>
    <col min="9497" max="9497" width="9.28515625" style="204" customWidth="1"/>
    <col min="9498" max="9498" width="12.28515625" style="204" customWidth="1"/>
    <col min="9499" max="9499" width="9.7109375" style="204" customWidth="1"/>
    <col min="9500" max="9500" width="8.7109375" style="204" customWidth="1"/>
    <col min="9501" max="9501" width="13.140625" style="204" customWidth="1"/>
    <col min="9502" max="9502" width="12.85546875" style="204" customWidth="1"/>
    <col min="9503" max="9503" width="10.85546875" style="204" customWidth="1"/>
    <col min="9504" max="9505" width="11.5703125" style="204" customWidth="1"/>
    <col min="9506" max="9506" width="11.7109375" style="204" customWidth="1"/>
    <col min="9507" max="9507" width="11.85546875" style="204" customWidth="1"/>
    <col min="9508" max="9508" width="10.7109375" style="204" customWidth="1"/>
    <col min="9509" max="9509" width="12.7109375" style="204" customWidth="1"/>
    <col min="9510" max="9511" width="10.7109375" style="204" customWidth="1"/>
    <col min="9512" max="9512" width="10.85546875" style="204" customWidth="1"/>
    <col min="9513" max="9513" width="2" style="204" customWidth="1"/>
    <col min="9514" max="9530" width="10.85546875" style="204" customWidth="1"/>
    <col min="9531" max="9536" width="12.5703125" style="204" customWidth="1"/>
    <col min="9537" max="9590" width="0" style="204" hidden="1" customWidth="1"/>
    <col min="9591" max="9728" width="11.42578125" style="204"/>
    <col min="9729" max="9729" width="29" style="204" customWidth="1"/>
    <col min="9730" max="9730" width="23.28515625" style="204" bestFit="1" customWidth="1"/>
    <col min="9731" max="9731" width="11.28515625" style="204" customWidth="1"/>
    <col min="9732" max="9732" width="9.85546875" style="204" customWidth="1"/>
    <col min="9733" max="9734" width="10.140625" style="204" customWidth="1"/>
    <col min="9735" max="9735" width="10.42578125" style="204" customWidth="1"/>
    <col min="9736" max="9736" width="9.42578125" style="204" customWidth="1"/>
    <col min="9737" max="9737" width="10.7109375" style="204" customWidth="1"/>
    <col min="9738" max="9740" width="8.7109375" style="204" customWidth="1"/>
    <col min="9741" max="9741" width="8.85546875" style="204" customWidth="1"/>
    <col min="9742" max="9749" width="8.7109375" style="204" customWidth="1"/>
    <col min="9750" max="9750" width="11.85546875" style="204" customWidth="1"/>
    <col min="9751" max="9751" width="12.5703125" style="204" customWidth="1"/>
    <col min="9752" max="9752" width="12.7109375" style="204" customWidth="1"/>
    <col min="9753" max="9753" width="9.28515625" style="204" customWidth="1"/>
    <col min="9754" max="9754" width="12.28515625" style="204" customWidth="1"/>
    <col min="9755" max="9755" width="9.7109375" style="204" customWidth="1"/>
    <col min="9756" max="9756" width="8.7109375" style="204" customWidth="1"/>
    <col min="9757" max="9757" width="13.140625" style="204" customWidth="1"/>
    <col min="9758" max="9758" width="12.85546875" style="204" customWidth="1"/>
    <col min="9759" max="9759" width="10.85546875" style="204" customWidth="1"/>
    <col min="9760" max="9761" width="11.5703125" style="204" customWidth="1"/>
    <col min="9762" max="9762" width="11.7109375" style="204" customWidth="1"/>
    <col min="9763" max="9763" width="11.85546875" style="204" customWidth="1"/>
    <col min="9764" max="9764" width="10.7109375" style="204" customWidth="1"/>
    <col min="9765" max="9765" width="12.7109375" style="204" customWidth="1"/>
    <col min="9766" max="9767" width="10.7109375" style="204" customWidth="1"/>
    <col min="9768" max="9768" width="10.85546875" style="204" customWidth="1"/>
    <col min="9769" max="9769" width="2" style="204" customWidth="1"/>
    <col min="9770" max="9786" width="10.85546875" style="204" customWidth="1"/>
    <col min="9787" max="9792" width="12.5703125" style="204" customWidth="1"/>
    <col min="9793" max="9846" width="0" style="204" hidden="1" customWidth="1"/>
    <col min="9847" max="9984" width="11.42578125" style="204"/>
    <col min="9985" max="9985" width="29" style="204" customWidth="1"/>
    <col min="9986" max="9986" width="23.28515625" style="204" bestFit="1" customWidth="1"/>
    <col min="9987" max="9987" width="11.28515625" style="204" customWidth="1"/>
    <col min="9988" max="9988" width="9.85546875" style="204" customWidth="1"/>
    <col min="9989" max="9990" width="10.140625" style="204" customWidth="1"/>
    <col min="9991" max="9991" width="10.42578125" style="204" customWidth="1"/>
    <col min="9992" max="9992" width="9.42578125" style="204" customWidth="1"/>
    <col min="9993" max="9993" width="10.7109375" style="204" customWidth="1"/>
    <col min="9994" max="9996" width="8.7109375" style="204" customWidth="1"/>
    <col min="9997" max="9997" width="8.85546875" style="204" customWidth="1"/>
    <col min="9998" max="10005" width="8.7109375" style="204" customWidth="1"/>
    <col min="10006" max="10006" width="11.85546875" style="204" customWidth="1"/>
    <col min="10007" max="10007" width="12.5703125" style="204" customWidth="1"/>
    <col min="10008" max="10008" width="12.7109375" style="204" customWidth="1"/>
    <col min="10009" max="10009" width="9.28515625" style="204" customWidth="1"/>
    <col min="10010" max="10010" width="12.28515625" style="204" customWidth="1"/>
    <col min="10011" max="10011" width="9.7109375" style="204" customWidth="1"/>
    <col min="10012" max="10012" width="8.7109375" style="204" customWidth="1"/>
    <col min="10013" max="10013" width="13.140625" style="204" customWidth="1"/>
    <col min="10014" max="10014" width="12.85546875" style="204" customWidth="1"/>
    <col min="10015" max="10015" width="10.85546875" style="204" customWidth="1"/>
    <col min="10016" max="10017" width="11.5703125" style="204" customWidth="1"/>
    <col min="10018" max="10018" width="11.7109375" style="204" customWidth="1"/>
    <col min="10019" max="10019" width="11.85546875" style="204" customWidth="1"/>
    <col min="10020" max="10020" width="10.7109375" style="204" customWidth="1"/>
    <col min="10021" max="10021" width="12.7109375" style="204" customWidth="1"/>
    <col min="10022" max="10023" width="10.7109375" style="204" customWidth="1"/>
    <col min="10024" max="10024" width="10.85546875" style="204" customWidth="1"/>
    <col min="10025" max="10025" width="2" style="204" customWidth="1"/>
    <col min="10026" max="10042" width="10.85546875" style="204" customWidth="1"/>
    <col min="10043" max="10048" width="12.5703125" style="204" customWidth="1"/>
    <col min="10049" max="10102" width="0" style="204" hidden="1" customWidth="1"/>
    <col min="10103" max="10240" width="11.42578125" style="204"/>
    <col min="10241" max="10241" width="29" style="204" customWidth="1"/>
    <col min="10242" max="10242" width="23.28515625" style="204" bestFit="1" customWidth="1"/>
    <col min="10243" max="10243" width="11.28515625" style="204" customWidth="1"/>
    <col min="10244" max="10244" width="9.85546875" style="204" customWidth="1"/>
    <col min="10245" max="10246" width="10.140625" style="204" customWidth="1"/>
    <col min="10247" max="10247" width="10.42578125" style="204" customWidth="1"/>
    <col min="10248" max="10248" width="9.42578125" style="204" customWidth="1"/>
    <col min="10249" max="10249" width="10.7109375" style="204" customWidth="1"/>
    <col min="10250" max="10252" width="8.7109375" style="204" customWidth="1"/>
    <col min="10253" max="10253" width="8.85546875" style="204" customWidth="1"/>
    <col min="10254" max="10261" width="8.7109375" style="204" customWidth="1"/>
    <col min="10262" max="10262" width="11.85546875" style="204" customWidth="1"/>
    <col min="10263" max="10263" width="12.5703125" style="204" customWidth="1"/>
    <col min="10264" max="10264" width="12.7109375" style="204" customWidth="1"/>
    <col min="10265" max="10265" width="9.28515625" style="204" customWidth="1"/>
    <col min="10266" max="10266" width="12.28515625" style="204" customWidth="1"/>
    <col min="10267" max="10267" width="9.7109375" style="204" customWidth="1"/>
    <col min="10268" max="10268" width="8.7109375" style="204" customWidth="1"/>
    <col min="10269" max="10269" width="13.140625" style="204" customWidth="1"/>
    <col min="10270" max="10270" width="12.85546875" style="204" customWidth="1"/>
    <col min="10271" max="10271" width="10.85546875" style="204" customWidth="1"/>
    <col min="10272" max="10273" width="11.5703125" style="204" customWidth="1"/>
    <col min="10274" max="10274" width="11.7109375" style="204" customWidth="1"/>
    <col min="10275" max="10275" width="11.85546875" style="204" customWidth="1"/>
    <col min="10276" max="10276" width="10.7109375" style="204" customWidth="1"/>
    <col min="10277" max="10277" width="12.7109375" style="204" customWidth="1"/>
    <col min="10278" max="10279" width="10.7109375" style="204" customWidth="1"/>
    <col min="10280" max="10280" width="10.85546875" style="204" customWidth="1"/>
    <col min="10281" max="10281" width="2" style="204" customWidth="1"/>
    <col min="10282" max="10298" width="10.85546875" style="204" customWidth="1"/>
    <col min="10299" max="10304" width="12.5703125" style="204" customWidth="1"/>
    <col min="10305" max="10358" width="0" style="204" hidden="1" customWidth="1"/>
    <col min="10359" max="10496" width="11.42578125" style="204"/>
    <col min="10497" max="10497" width="29" style="204" customWidth="1"/>
    <col min="10498" max="10498" width="23.28515625" style="204" bestFit="1" customWidth="1"/>
    <col min="10499" max="10499" width="11.28515625" style="204" customWidth="1"/>
    <col min="10500" max="10500" width="9.85546875" style="204" customWidth="1"/>
    <col min="10501" max="10502" width="10.140625" style="204" customWidth="1"/>
    <col min="10503" max="10503" width="10.42578125" style="204" customWidth="1"/>
    <col min="10504" max="10504" width="9.42578125" style="204" customWidth="1"/>
    <col min="10505" max="10505" width="10.7109375" style="204" customWidth="1"/>
    <col min="10506" max="10508" width="8.7109375" style="204" customWidth="1"/>
    <col min="10509" max="10509" width="8.85546875" style="204" customWidth="1"/>
    <col min="10510" max="10517" width="8.7109375" style="204" customWidth="1"/>
    <col min="10518" max="10518" width="11.85546875" style="204" customWidth="1"/>
    <col min="10519" max="10519" width="12.5703125" style="204" customWidth="1"/>
    <col min="10520" max="10520" width="12.7109375" style="204" customWidth="1"/>
    <col min="10521" max="10521" width="9.28515625" style="204" customWidth="1"/>
    <col min="10522" max="10522" width="12.28515625" style="204" customWidth="1"/>
    <col min="10523" max="10523" width="9.7109375" style="204" customWidth="1"/>
    <col min="10524" max="10524" width="8.7109375" style="204" customWidth="1"/>
    <col min="10525" max="10525" width="13.140625" style="204" customWidth="1"/>
    <col min="10526" max="10526" width="12.85546875" style="204" customWidth="1"/>
    <col min="10527" max="10527" width="10.85546875" style="204" customWidth="1"/>
    <col min="10528" max="10529" width="11.5703125" style="204" customWidth="1"/>
    <col min="10530" max="10530" width="11.7109375" style="204" customWidth="1"/>
    <col min="10531" max="10531" width="11.85546875" style="204" customWidth="1"/>
    <col min="10532" max="10532" width="10.7109375" style="204" customWidth="1"/>
    <col min="10533" max="10533" width="12.7109375" style="204" customWidth="1"/>
    <col min="10534" max="10535" width="10.7109375" style="204" customWidth="1"/>
    <col min="10536" max="10536" width="10.85546875" style="204" customWidth="1"/>
    <col min="10537" max="10537" width="2" style="204" customWidth="1"/>
    <col min="10538" max="10554" width="10.85546875" style="204" customWidth="1"/>
    <col min="10555" max="10560" width="12.5703125" style="204" customWidth="1"/>
    <col min="10561" max="10614" width="0" style="204" hidden="1" customWidth="1"/>
    <col min="10615" max="10752" width="11.42578125" style="204"/>
    <col min="10753" max="10753" width="29" style="204" customWidth="1"/>
    <col min="10754" max="10754" width="23.28515625" style="204" bestFit="1" customWidth="1"/>
    <col min="10755" max="10755" width="11.28515625" style="204" customWidth="1"/>
    <col min="10756" max="10756" width="9.85546875" style="204" customWidth="1"/>
    <col min="10757" max="10758" width="10.140625" style="204" customWidth="1"/>
    <col min="10759" max="10759" width="10.42578125" style="204" customWidth="1"/>
    <col min="10760" max="10760" width="9.42578125" style="204" customWidth="1"/>
    <col min="10761" max="10761" width="10.7109375" style="204" customWidth="1"/>
    <col min="10762" max="10764" width="8.7109375" style="204" customWidth="1"/>
    <col min="10765" max="10765" width="8.85546875" style="204" customWidth="1"/>
    <col min="10766" max="10773" width="8.7109375" style="204" customWidth="1"/>
    <col min="10774" max="10774" width="11.85546875" style="204" customWidth="1"/>
    <col min="10775" max="10775" width="12.5703125" style="204" customWidth="1"/>
    <col min="10776" max="10776" width="12.7109375" style="204" customWidth="1"/>
    <col min="10777" max="10777" width="9.28515625" style="204" customWidth="1"/>
    <col min="10778" max="10778" width="12.28515625" style="204" customWidth="1"/>
    <col min="10779" max="10779" width="9.7109375" style="204" customWidth="1"/>
    <col min="10780" max="10780" width="8.7109375" style="204" customWidth="1"/>
    <col min="10781" max="10781" width="13.140625" style="204" customWidth="1"/>
    <col min="10782" max="10782" width="12.85546875" style="204" customWidth="1"/>
    <col min="10783" max="10783" width="10.85546875" style="204" customWidth="1"/>
    <col min="10784" max="10785" width="11.5703125" style="204" customWidth="1"/>
    <col min="10786" max="10786" width="11.7109375" style="204" customWidth="1"/>
    <col min="10787" max="10787" width="11.85546875" style="204" customWidth="1"/>
    <col min="10788" max="10788" width="10.7109375" style="204" customWidth="1"/>
    <col min="10789" max="10789" width="12.7109375" style="204" customWidth="1"/>
    <col min="10790" max="10791" width="10.7109375" style="204" customWidth="1"/>
    <col min="10792" max="10792" width="10.85546875" style="204" customWidth="1"/>
    <col min="10793" max="10793" width="2" style="204" customWidth="1"/>
    <col min="10794" max="10810" width="10.85546875" style="204" customWidth="1"/>
    <col min="10811" max="10816" width="12.5703125" style="204" customWidth="1"/>
    <col min="10817" max="10870" width="0" style="204" hidden="1" customWidth="1"/>
    <col min="10871" max="11008" width="11.42578125" style="204"/>
    <col min="11009" max="11009" width="29" style="204" customWidth="1"/>
    <col min="11010" max="11010" width="23.28515625" style="204" bestFit="1" customWidth="1"/>
    <col min="11011" max="11011" width="11.28515625" style="204" customWidth="1"/>
    <col min="11012" max="11012" width="9.85546875" style="204" customWidth="1"/>
    <col min="11013" max="11014" width="10.140625" style="204" customWidth="1"/>
    <col min="11015" max="11015" width="10.42578125" style="204" customWidth="1"/>
    <col min="11016" max="11016" width="9.42578125" style="204" customWidth="1"/>
    <col min="11017" max="11017" width="10.7109375" style="204" customWidth="1"/>
    <col min="11018" max="11020" width="8.7109375" style="204" customWidth="1"/>
    <col min="11021" max="11021" width="8.85546875" style="204" customWidth="1"/>
    <col min="11022" max="11029" width="8.7109375" style="204" customWidth="1"/>
    <col min="11030" max="11030" width="11.85546875" style="204" customWidth="1"/>
    <col min="11031" max="11031" width="12.5703125" style="204" customWidth="1"/>
    <col min="11032" max="11032" width="12.7109375" style="204" customWidth="1"/>
    <col min="11033" max="11033" width="9.28515625" style="204" customWidth="1"/>
    <col min="11034" max="11034" width="12.28515625" style="204" customWidth="1"/>
    <col min="11035" max="11035" width="9.7109375" style="204" customWidth="1"/>
    <col min="11036" max="11036" width="8.7109375" style="204" customWidth="1"/>
    <col min="11037" max="11037" width="13.140625" style="204" customWidth="1"/>
    <col min="11038" max="11038" width="12.85546875" style="204" customWidth="1"/>
    <col min="11039" max="11039" width="10.85546875" style="204" customWidth="1"/>
    <col min="11040" max="11041" width="11.5703125" style="204" customWidth="1"/>
    <col min="11042" max="11042" width="11.7109375" style="204" customWidth="1"/>
    <col min="11043" max="11043" width="11.85546875" style="204" customWidth="1"/>
    <col min="11044" max="11044" width="10.7109375" style="204" customWidth="1"/>
    <col min="11045" max="11045" width="12.7109375" style="204" customWidth="1"/>
    <col min="11046" max="11047" width="10.7109375" style="204" customWidth="1"/>
    <col min="11048" max="11048" width="10.85546875" style="204" customWidth="1"/>
    <col min="11049" max="11049" width="2" style="204" customWidth="1"/>
    <col min="11050" max="11066" width="10.85546875" style="204" customWidth="1"/>
    <col min="11067" max="11072" width="12.5703125" style="204" customWidth="1"/>
    <col min="11073" max="11126" width="0" style="204" hidden="1" customWidth="1"/>
    <col min="11127" max="11264" width="11.42578125" style="204"/>
    <col min="11265" max="11265" width="29" style="204" customWidth="1"/>
    <col min="11266" max="11266" width="23.28515625" style="204" bestFit="1" customWidth="1"/>
    <col min="11267" max="11267" width="11.28515625" style="204" customWidth="1"/>
    <col min="11268" max="11268" width="9.85546875" style="204" customWidth="1"/>
    <col min="11269" max="11270" width="10.140625" style="204" customWidth="1"/>
    <col min="11271" max="11271" width="10.42578125" style="204" customWidth="1"/>
    <col min="11272" max="11272" width="9.42578125" style="204" customWidth="1"/>
    <col min="11273" max="11273" width="10.7109375" style="204" customWidth="1"/>
    <col min="11274" max="11276" width="8.7109375" style="204" customWidth="1"/>
    <col min="11277" max="11277" width="8.85546875" style="204" customWidth="1"/>
    <col min="11278" max="11285" width="8.7109375" style="204" customWidth="1"/>
    <col min="11286" max="11286" width="11.85546875" style="204" customWidth="1"/>
    <col min="11287" max="11287" width="12.5703125" style="204" customWidth="1"/>
    <col min="11288" max="11288" width="12.7109375" style="204" customWidth="1"/>
    <col min="11289" max="11289" width="9.28515625" style="204" customWidth="1"/>
    <col min="11290" max="11290" width="12.28515625" style="204" customWidth="1"/>
    <col min="11291" max="11291" width="9.7109375" style="204" customWidth="1"/>
    <col min="11292" max="11292" width="8.7109375" style="204" customWidth="1"/>
    <col min="11293" max="11293" width="13.140625" style="204" customWidth="1"/>
    <col min="11294" max="11294" width="12.85546875" style="204" customWidth="1"/>
    <col min="11295" max="11295" width="10.85546875" style="204" customWidth="1"/>
    <col min="11296" max="11297" width="11.5703125" style="204" customWidth="1"/>
    <col min="11298" max="11298" width="11.7109375" style="204" customWidth="1"/>
    <col min="11299" max="11299" width="11.85546875" style="204" customWidth="1"/>
    <col min="11300" max="11300" width="10.7109375" style="204" customWidth="1"/>
    <col min="11301" max="11301" width="12.7109375" style="204" customWidth="1"/>
    <col min="11302" max="11303" width="10.7109375" style="204" customWidth="1"/>
    <col min="11304" max="11304" width="10.85546875" style="204" customWidth="1"/>
    <col min="11305" max="11305" width="2" style="204" customWidth="1"/>
    <col min="11306" max="11322" width="10.85546875" style="204" customWidth="1"/>
    <col min="11323" max="11328" width="12.5703125" style="204" customWidth="1"/>
    <col min="11329" max="11382" width="0" style="204" hidden="1" customWidth="1"/>
    <col min="11383" max="11520" width="11.42578125" style="204"/>
    <col min="11521" max="11521" width="29" style="204" customWidth="1"/>
    <col min="11522" max="11522" width="23.28515625" style="204" bestFit="1" customWidth="1"/>
    <col min="11523" max="11523" width="11.28515625" style="204" customWidth="1"/>
    <col min="11524" max="11524" width="9.85546875" style="204" customWidth="1"/>
    <col min="11525" max="11526" width="10.140625" style="204" customWidth="1"/>
    <col min="11527" max="11527" width="10.42578125" style="204" customWidth="1"/>
    <col min="11528" max="11528" width="9.42578125" style="204" customWidth="1"/>
    <col min="11529" max="11529" width="10.7109375" style="204" customWidth="1"/>
    <col min="11530" max="11532" width="8.7109375" style="204" customWidth="1"/>
    <col min="11533" max="11533" width="8.85546875" style="204" customWidth="1"/>
    <col min="11534" max="11541" width="8.7109375" style="204" customWidth="1"/>
    <col min="11542" max="11542" width="11.85546875" style="204" customWidth="1"/>
    <col min="11543" max="11543" width="12.5703125" style="204" customWidth="1"/>
    <col min="11544" max="11544" width="12.7109375" style="204" customWidth="1"/>
    <col min="11545" max="11545" width="9.28515625" style="204" customWidth="1"/>
    <col min="11546" max="11546" width="12.28515625" style="204" customWidth="1"/>
    <col min="11547" max="11547" width="9.7109375" style="204" customWidth="1"/>
    <col min="11548" max="11548" width="8.7109375" style="204" customWidth="1"/>
    <col min="11549" max="11549" width="13.140625" style="204" customWidth="1"/>
    <col min="11550" max="11550" width="12.85546875" style="204" customWidth="1"/>
    <col min="11551" max="11551" width="10.85546875" style="204" customWidth="1"/>
    <col min="11552" max="11553" width="11.5703125" style="204" customWidth="1"/>
    <col min="11554" max="11554" width="11.7109375" style="204" customWidth="1"/>
    <col min="11555" max="11555" width="11.85546875" style="204" customWidth="1"/>
    <col min="11556" max="11556" width="10.7109375" style="204" customWidth="1"/>
    <col min="11557" max="11557" width="12.7109375" style="204" customWidth="1"/>
    <col min="11558" max="11559" width="10.7109375" style="204" customWidth="1"/>
    <col min="11560" max="11560" width="10.85546875" style="204" customWidth="1"/>
    <col min="11561" max="11561" width="2" style="204" customWidth="1"/>
    <col min="11562" max="11578" width="10.85546875" style="204" customWidth="1"/>
    <col min="11579" max="11584" width="12.5703125" style="204" customWidth="1"/>
    <col min="11585" max="11638" width="0" style="204" hidden="1" customWidth="1"/>
    <col min="11639" max="11776" width="11.42578125" style="204"/>
    <col min="11777" max="11777" width="29" style="204" customWidth="1"/>
    <col min="11778" max="11778" width="23.28515625" style="204" bestFit="1" customWidth="1"/>
    <col min="11779" max="11779" width="11.28515625" style="204" customWidth="1"/>
    <col min="11780" max="11780" width="9.85546875" style="204" customWidth="1"/>
    <col min="11781" max="11782" width="10.140625" style="204" customWidth="1"/>
    <col min="11783" max="11783" width="10.42578125" style="204" customWidth="1"/>
    <col min="11784" max="11784" width="9.42578125" style="204" customWidth="1"/>
    <col min="11785" max="11785" width="10.7109375" style="204" customWidth="1"/>
    <col min="11786" max="11788" width="8.7109375" style="204" customWidth="1"/>
    <col min="11789" max="11789" width="8.85546875" style="204" customWidth="1"/>
    <col min="11790" max="11797" width="8.7109375" style="204" customWidth="1"/>
    <col min="11798" max="11798" width="11.85546875" style="204" customWidth="1"/>
    <col min="11799" max="11799" width="12.5703125" style="204" customWidth="1"/>
    <col min="11800" max="11800" width="12.7109375" style="204" customWidth="1"/>
    <col min="11801" max="11801" width="9.28515625" style="204" customWidth="1"/>
    <col min="11802" max="11802" width="12.28515625" style="204" customWidth="1"/>
    <col min="11803" max="11803" width="9.7109375" style="204" customWidth="1"/>
    <col min="11804" max="11804" width="8.7109375" style="204" customWidth="1"/>
    <col min="11805" max="11805" width="13.140625" style="204" customWidth="1"/>
    <col min="11806" max="11806" width="12.85546875" style="204" customWidth="1"/>
    <col min="11807" max="11807" width="10.85546875" style="204" customWidth="1"/>
    <col min="11808" max="11809" width="11.5703125" style="204" customWidth="1"/>
    <col min="11810" max="11810" width="11.7109375" style="204" customWidth="1"/>
    <col min="11811" max="11811" width="11.85546875" style="204" customWidth="1"/>
    <col min="11812" max="11812" width="10.7109375" style="204" customWidth="1"/>
    <col min="11813" max="11813" width="12.7109375" style="204" customWidth="1"/>
    <col min="11814" max="11815" width="10.7109375" style="204" customWidth="1"/>
    <col min="11816" max="11816" width="10.85546875" style="204" customWidth="1"/>
    <col min="11817" max="11817" width="2" style="204" customWidth="1"/>
    <col min="11818" max="11834" width="10.85546875" style="204" customWidth="1"/>
    <col min="11835" max="11840" width="12.5703125" style="204" customWidth="1"/>
    <col min="11841" max="11894" width="0" style="204" hidden="1" customWidth="1"/>
    <col min="11895" max="12032" width="11.42578125" style="204"/>
    <col min="12033" max="12033" width="29" style="204" customWidth="1"/>
    <col min="12034" max="12034" width="23.28515625" style="204" bestFit="1" customWidth="1"/>
    <col min="12035" max="12035" width="11.28515625" style="204" customWidth="1"/>
    <col min="12036" max="12036" width="9.85546875" style="204" customWidth="1"/>
    <col min="12037" max="12038" width="10.140625" style="204" customWidth="1"/>
    <col min="12039" max="12039" width="10.42578125" style="204" customWidth="1"/>
    <col min="12040" max="12040" width="9.42578125" style="204" customWidth="1"/>
    <col min="12041" max="12041" width="10.7109375" style="204" customWidth="1"/>
    <col min="12042" max="12044" width="8.7109375" style="204" customWidth="1"/>
    <col min="12045" max="12045" width="8.85546875" style="204" customWidth="1"/>
    <col min="12046" max="12053" width="8.7109375" style="204" customWidth="1"/>
    <col min="12054" max="12054" width="11.85546875" style="204" customWidth="1"/>
    <col min="12055" max="12055" width="12.5703125" style="204" customWidth="1"/>
    <col min="12056" max="12056" width="12.7109375" style="204" customWidth="1"/>
    <col min="12057" max="12057" width="9.28515625" style="204" customWidth="1"/>
    <col min="12058" max="12058" width="12.28515625" style="204" customWidth="1"/>
    <col min="12059" max="12059" width="9.7109375" style="204" customWidth="1"/>
    <col min="12060" max="12060" width="8.7109375" style="204" customWidth="1"/>
    <col min="12061" max="12061" width="13.140625" style="204" customWidth="1"/>
    <col min="12062" max="12062" width="12.85546875" style="204" customWidth="1"/>
    <col min="12063" max="12063" width="10.85546875" style="204" customWidth="1"/>
    <col min="12064" max="12065" width="11.5703125" style="204" customWidth="1"/>
    <col min="12066" max="12066" width="11.7109375" style="204" customWidth="1"/>
    <col min="12067" max="12067" width="11.85546875" style="204" customWidth="1"/>
    <col min="12068" max="12068" width="10.7109375" style="204" customWidth="1"/>
    <col min="12069" max="12069" width="12.7109375" style="204" customWidth="1"/>
    <col min="12070" max="12071" width="10.7109375" style="204" customWidth="1"/>
    <col min="12072" max="12072" width="10.85546875" style="204" customWidth="1"/>
    <col min="12073" max="12073" width="2" style="204" customWidth="1"/>
    <col min="12074" max="12090" width="10.85546875" style="204" customWidth="1"/>
    <col min="12091" max="12096" width="12.5703125" style="204" customWidth="1"/>
    <col min="12097" max="12150" width="0" style="204" hidden="1" customWidth="1"/>
    <col min="12151" max="12288" width="11.42578125" style="204"/>
    <col min="12289" max="12289" width="29" style="204" customWidth="1"/>
    <col min="12290" max="12290" width="23.28515625" style="204" bestFit="1" customWidth="1"/>
    <col min="12291" max="12291" width="11.28515625" style="204" customWidth="1"/>
    <col min="12292" max="12292" width="9.85546875" style="204" customWidth="1"/>
    <col min="12293" max="12294" width="10.140625" style="204" customWidth="1"/>
    <col min="12295" max="12295" width="10.42578125" style="204" customWidth="1"/>
    <col min="12296" max="12296" width="9.42578125" style="204" customWidth="1"/>
    <col min="12297" max="12297" width="10.7109375" style="204" customWidth="1"/>
    <col min="12298" max="12300" width="8.7109375" style="204" customWidth="1"/>
    <col min="12301" max="12301" width="8.85546875" style="204" customWidth="1"/>
    <col min="12302" max="12309" width="8.7109375" style="204" customWidth="1"/>
    <col min="12310" max="12310" width="11.85546875" style="204" customWidth="1"/>
    <col min="12311" max="12311" width="12.5703125" style="204" customWidth="1"/>
    <col min="12312" max="12312" width="12.7109375" style="204" customWidth="1"/>
    <col min="12313" max="12313" width="9.28515625" style="204" customWidth="1"/>
    <col min="12314" max="12314" width="12.28515625" style="204" customWidth="1"/>
    <col min="12315" max="12315" width="9.7109375" style="204" customWidth="1"/>
    <col min="12316" max="12316" width="8.7109375" style="204" customWidth="1"/>
    <col min="12317" max="12317" width="13.140625" style="204" customWidth="1"/>
    <col min="12318" max="12318" width="12.85546875" style="204" customWidth="1"/>
    <col min="12319" max="12319" width="10.85546875" style="204" customWidth="1"/>
    <col min="12320" max="12321" width="11.5703125" style="204" customWidth="1"/>
    <col min="12322" max="12322" width="11.7109375" style="204" customWidth="1"/>
    <col min="12323" max="12323" width="11.85546875" style="204" customWidth="1"/>
    <col min="12324" max="12324" width="10.7109375" style="204" customWidth="1"/>
    <col min="12325" max="12325" width="12.7109375" style="204" customWidth="1"/>
    <col min="12326" max="12327" width="10.7109375" style="204" customWidth="1"/>
    <col min="12328" max="12328" width="10.85546875" style="204" customWidth="1"/>
    <col min="12329" max="12329" width="2" style="204" customWidth="1"/>
    <col min="12330" max="12346" width="10.85546875" style="204" customWidth="1"/>
    <col min="12347" max="12352" width="12.5703125" style="204" customWidth="1"/>
    <col min="12353" max="12406" width="0" style="204" hidden="1" customWidth="1"/>
    <col min="12407" max="12544" width="11.42578125" style="204"/>
    <col min="12545" max="12545" width="29" style="204" customWidth="1"/>
    <col min="12546" max="12546" width="23.28515625" style="204" bestFit="1" customWidth="1"/>
    <col min="12547" max="12547" width="11.28515625" style="204" customWidth="1"/>
    <col min="12548" max="12548" width="9.85546875" style="204" customWidth="1"/>
    <col min="12549" max="12550" width="10.140625" style="204" customWidth="1"/>
    <col min="12551" max="12551" width="10.42578125" style="204" customWidth="1"/>
    <col min="12552" max="12552" width="9.42578125" style="204" customWidth="1"/>
    <col min="12553" max="12553" width="10.7109375" style="204" customWidth="1"/>
    <col min="12554" max="12556" width="8.7109375" style="204" customWidth="1"/>
    <col min="12557" max="12557" width="8.85546875" style="204" customWidth="1"/>
    <col min="12558" max="12565" width="8.7109375" style="204" customWidth="1"/>
    <col min="12566" max="12566" width="11.85546875" style="204" customWidth="1"/>
    <col min="12567" max="12567" width="12.5703125" style="204" customWidth="1"/>
    <col min="12568" max="12568" width="12.7109375" style="204" customWidth="1"/>
    <col min="12569" max="12569" width="9.28515625" style="204" customWidth="1"/>
    <col min="12570" max="12570" width="12.28515625" style="204" customWidth="1"/>
    <col min="12571" max="12571" width="9.7109375" style="204" customWidth="1"/>
    <col min="12572" max="12572" width="8.7109375" style="204" customWidth="1"/>
    <col min="12573" max="12573" width="13.140625" style="204" customWidth="1"/>
    <col min="12574" max="12574" width="12.85546875" style="204" customWidth="1"/>
    <col min="12575" max="12575" width="10.85546875" style="204" customWidth="1"/>
    <col min="12576" max="12577" width="11.5703125" style="204" customWidth="1"/>
    <col min="12578" max="12578" width="11.7109375" style="204" customWidth="1"/>
    <col min="12579" max="12579" width="11.85546875" style="204" customWidth="1"/>
    <col min="12580" max="12580" width="10.7109375" style="204" customWidth="1"/>
    <col min="12581" max="12581" width="12.7109375" style="204" customWidth="1"/>
    <col min="12582" max="12583" width="10.7109375" style="204" customWidth="1"/>
    <col min="12584" max="12584" width="10.85546875" style="204" customWidth="1"/>
    <col min="12585" max="12585" width="2" style="204" customWidth="1"/>
    <col min="12586" max="12602" width="10.85546875" style="204" customWidth="1"/>
    <col min="12603" max="12608" width="12.5703125" style="204" customWidth="1"/>
    <col min="12609" max="12662" width="0" style="204" hidden="1" customWidth="1"/>
    <col min="12663" max="12800" width="11.42578125" style="204"/>
    <col min="12801" max="12801" width="29" style="204" customWidth="1"/>
    <col min="12802" max="12802" width="23.28515625" style="204" bestFit="1" customWidth="1"/>
    <col min="12803" max="12803" width="11.28515625" style="204" customWidth="1"/>
    <col min="12804" max="12804" width="9.85546875" style="204" customWidth="1"/>
    <col min="12805" max="12806" width="10.140625" style="204" customWidth="1"/>
    <col min="12807" max="12807" width="10.42578125" style="204" customWidth="1"/>
    <col min="12808" max="12808" width="9.42578125" style="204" customWidth="1"/>
    <col min="12809" max="12809" width="10.7109375" style="204" customWidth="1"/>
    <col min="12810" max="12812" width="8.7109375" style="204" customWidth="1"/>
    <col min="12813" max="12813" width="8.85546875" style="204" customWidth="1"/>
    <col min="12814" max="12821" width="8.7109375" style="204" customWidth="1"/>
    <col min="12822" max="12822" width="11.85546875" style="204" customWidth="1"/>
    <col min="12823" max="12823" width="12.5703125" style="204" customWidth="1"/>
    <col min="12824" max="12824" width="12.7109375" style="204" customWidth="1"/>
    <col min="12825" max="12825" width="9.28515625" style="204" customWidth="1"/>
    <col min="12826" max="12826" width="12.28515625" style="204" customWidth="1"/>
    <col min="12827" max="12827" width="9.7109375" style="204" customWidth="1"/>
    <col min="12828" max="12828" width="8.7109375" style="204" customWidth="1"/>
    <col min="12829" max="12829" width="13.140625" style="204" customWidth="1"/>
    <col min="12830" max="12830" width="12.85546875" style="204" customWidth="1"/>
    <col min="12831" max="12831" width="10.85546875" style="204" customWidth="1"/>
    <col min="12832" max="12833" width="11.5703125" style="204" customWidth="1"/>
    <col min="12834" max="12834" width="11.7109375" style="204" customWidth="1"/>
    <col min="12835" max="12835" width="11.85546875" style="204" customWidth="1"/>
    <col min="12836" max="12836" width="10.7109375" style="204" customWidth="1"/>
    <col min="12837" max="12837" width="12.7109375" style="204" customWidth="1"/>
    <col min="12838" max="12839" width="10.7109375" style="204" customWidth="1"/>
    <col min="12840" max="12840" width="10.85546875" style="204" customWidth="1"/>
    <col min="12841" max="12841" width="2" style="204" customWidth="1"/>
    <col min="12842" max="12858" width="10.85546875" style="204" customWidth="1"/>
    <col min="12859" max="12864" width="12.5703125" style="204" customWidth="1"/>
    <col min="12865" max="12918" width="0" style="204" hidden="1" customWidth="1"/>
    <col min="12919" max="13056" width="11.42578125" style="204"/>
    <col min="13057" max="13057" width="29" style="204" customWidth="1"/>
    <col min="13058" max="13058" width="23.28515625" style="204" bestFit="1" customWidth="1"/>
    <col min="13059" max="13059" width="11.28515625" style="204" customWidth="1"/>
    <col min="13060" max="13060" width="9.85546875" style="204" customWidth="1"/>
    <col min="13061" max="13062" width="10.140625" style="204" customWidth="1"/>
    <col min="13063" max="13063" width="10.42578125" style="204" customWidth="1"/>
    <col min="13064" max="13064" width="9.42578125" style="204" customWidth="1"/>
    <col min="13065" max="13065" width="10.7109375" style="204" customWidth="1"/>
    <col min="13066" max="13068" width="8.7109375" style="204" customWidth="1"/>
    <col min="13069" max="13069" width="8.85546875" style="204" customWidth="1"/>
    <col min="13070" max="13077" width="8.7109375" style="204" customWidth="1"/>
    <col min="13078" max="13078" width="11.85546875" style="204" customWidth="1"/>
    <col min="13079" max="13079" width="12.5703125" style="204" customWidth="1"/>
    <col min="13080" max="13080" width="12.7109375" style="204" customWidth="1"/>
    <col min="13081" max="13081" width="9.28515625" style="204" customWidth="1"/>
    <col min="13082" max="13082" width="12.28515625" style="204" customWidth="1"/>
    <col min="13083" max="13083" width="9.7109375" style="204" customWidth="1"/>
    <col min="13084" max="13084" width="8.7109375" style="204" customWidth="1"/>
    <col min="13085" max="13085" width="13.140625" style="204" customWidth="1"/>
    <col min="13086" max="13086" width="12.85546875" style="204" customWidth="1"/>
    <col min="13087" max="13087" width="10.85546875" style="204" customWidth="1"/>
    <col min="13088" max="13089" width="11.5703125" style="204" customWidth="1"/>
    <col min="13090" max="13090" width="11.7109375" style="204" customWidth="1"/>
    <col min="13091" max="13091" width="11.85546875" style="204" customWidth="1"/>
    <col min="13092" max="13092" width="10.7109375" style="204" customWidth="1"/>
    <col min="13093" max="13093" width="12.7109375" style="204" customWidth="1"/>
    <col min="13094" max="13095" width="10.7109375" style="204" customWidth="1"/>
    <col min="13096" max="13096" width="10.85546875" style="204" customWidth="1"/>
    <col min="13097" max="13097" width="2" style="204" customWidth="1"/>
    <col min="13098" max="13114" width="10.85546875" style="204" customWidth="1"/>
    <col min="13115" max="13120" width="12.5703125" style="204" customWidth="1"/>
    <col min="13121" max="13174" width="0" style="204" hidden="1" customWidth="1"/>
    <col min="13175" max="13312" width="11.42578125" style="204"/>
    <col min="13313" max="13313" width="29" style="204" customWidth="1"/>
    <col min="13314" max="13314" width="23.28515625" style="204" bestFit="1" customWidth="1"/>
    <col min="13315" max="13315" width="11.28515625" style="204" customWidth="1"/>
    <col min="13316" max="13316" width="9.85546875" style="204" customWidth="1"/>
    <col min="13317" max="13318" width="10.140625" style="204" customWidth="1"/>
    <col min="13319" max="13319" width="10.42578125" style="204" customWidth="1"/>
    <col min="13320" max="13320" width="9.42578125" style="204" customWidth="1"/>
    <col min="13321" max="13321" width="10.7109375" style="204" customWidth="1"/>
    <col min="13322" max="13324" width="8.7109375" style="204" customWidth="1"/>
    <col min="13325" max="13325" width="8.85546875" style="204" customWidth="1"/>
    <col min="13326" max="13333" width="8.7109375" style="204" customWidth="1"/>
    <col min="13334" max="13334" width="11.85546875" style="204" customWidth="1"/>
    <col min="13335" max="13335" width="12.5703125" style="204" customWidth="1"/>
    <col min="13336" max="13336" width="12.7109375" style="204" customWidth="1"/>
    <col min="13337" max="13337" width="9.28515625" style="204" customWidth="1"/>
    <col min="13338" max="13338" width="12.28515625" style="204" customWidth="1"/>
    <col min="13339" max="13339" width="9.7109375" style="204" customWidth="1"/>
    <col min="13340" max="13340" width="8.7109375" style="204" customWidth="1"/>
    <col min="13341" max="13341" width="13.140625" style="204" customWidth="1"/>
    <col min="13342" max="13342" width="12.85546875" style="204" customWidth="1"/>
    <col min="13343" max="13343" width="10.85546875" style="204" customWidth="1"/>
    <col min="13344" max="13345" width="11.5703125" style="204" customWidth="1"/>
    <col min="13346" max="13346" width="11.7109375" style="204" customWidth="1"/>
    <col min="13347" max="13347" width="11.85546875" style="204" customWidth="1"/>
    <col min="13348" max="13348" width="10.7109375" style="204" customWidth="1"/>
    <col min="13349" max="13349" width="12.7109375" style="204" customWidth="1"/>
    <col min="13350" max="13351" width="10.7109375" style="204" customWidth="1"/>
    <col min="13352" max="13352" width="10.85546875" style="204" customWidth="1"/>
    <col min="13353" max="13353" width="2" style="204" customWidth="1"/>
    <col min="13354" max="13370" width="10.85546875" style="204" customWidth="1"/>
    <col min="13371" max="13376" width="12.5703125" style="204" customWidth="1"/>
    <col min="13377" max="13430" width="0" style="204" hidden="1" customWidth="1"/>
    <col min="13431" max="13568" width="11.42578125" style="204"/>
    <col min="13569" max="13569" width="29" style="204" customWidth="1"/>
    <col min="13570" max="13570" width="23.28515625" style="204" bestFit="1" customWidth="1"/>
    <col min="13571" max="13571" width="11.28515625" style="204" customWidth="1"/>
    <col min="13572" max="13572" width="9.85546875" style="204" customWidth="1"/>
    <col min="13573" max="13574" width="10.140625" style="204" customWidth="1"/>
    <col min="13575" max="13575" width="10.42578125" style="204" customWidth="1"/>
    <col min="13576" max="13576" width="9.42578125" style="204" customWidth="1"/>
    <col min="13577" max="13577" width="10.7109375" style="204" customWidth="1"/>
    <col min="13578" max="13580" width="8.7109375" style="204" customWidth="1"/>
    <col min="13581" max="13581" width="8.85546875" style="204" customWidth="1"/>
    <col min="13582" max="13589" width="8.7109375" style="204" customWidth="1"/>
    <col min="13590" max="13590" width="11.85546875" style="204" customWidth="1"/>
    <col min="13591" max="13591" width="12.5703125" style="204" customWidth="1"/>
    <col min="13592" max="13592" width="12.7109375" style="204" customWidth="1"/>
    <col min="13593" max="13593" width="9.28515625" style="204" customWidth="1"/>
    <col min="13594" max="13594" width="12.28515625" style="204" customWidth="1"/>
    <col min="13595" max="13595" width="9.7109375" style="204" customWidth="1"/>
    <col min="13596" max="13596" width="8.7109375" style="204" customWidth="1"/>
    <col min="13597" max="13597" width="13.140625" style="204" customWidth="1"/>
    <col min="13598" max="13598" width="12.85546875" style="204" customWidth="1"/>
    <col min="13599" max="13599" width="10.85546875" style="204" customWidth="1"/>
    <col min="13600" max="13601" width="11.5703125" style="204" customWidth="1"/>
    <col min="13602" max="13602" width="11.7109375" style="204" customWidth="1"/>
    <col min="13603" max="13603" width="11.85546875" style="204" customWidth="1"/>
    <col min="13604" max="13604" width="10.7109375" style="204" customWidth="1"/>
    <col min="13605" max="13605" width="12.7109375" style="204" customWidth="1"/>
    <col min="13606" max="13607" width="10.7109375" style="204" customWidth="1"/>
    <col min="13608" max="13608" width="10.85546875" style="204" customWidth="1"/>
    <col min="13609" max="13609" width="2" style="204" customWidth="1"/>
    <col min="13610" max="13626" width="10.85546875" style="204" customWidth="1"/>
    <col min="13627" max="13632" width="12.5703125" style="204" customWidth="1"/>
    <col min="13633" max="13686" width="0" style="204" hidden="1" customWidth="1"/>
    <col min="13687" max="13824" width="11.42578125" style="204"/>
    <col min="13825" max="13825" width="29" style="204" customWidth="1"/>
    <col min="13826" max="13826" width="23.28515625" style="204" bestFit="1" customWidth="1"/>
    <col min="13827" max="13827" width="11.28515625" style="204" customWidth="1"/>
    <col min="13828" max="13828" width="9.85546875" style="204" customWidth="1"/>
    <col min="13829" max="13830" width="10.140625" style="204" customWidth="1"/>
    <col min="13831" max="13831" width="10.42578125" style="204" customWidth="1"/>
    <col min="13832" max="13832" width="9.42578125" style="204" customWidth="1"/>
    <col min="13833" max="13833" width="10.7109375" style="204" customWidth="1"/>
    <col min="13834" max="13836" width="8.7109375" style="204" customWidth="1"/>
    <col min="13837" max="13837" width="8.85546875" style="204" customWidth="1"/>
    <col min="13838" max="13845" width="8.7109375" style="204" customWidth="1"/>
    <col min="13846" max="13846" width="11.85546875" style="204" customWidth="1"/>
    <col min="13847" max="13847" width="12.5703125" style="204" customWidth="1"/>
    <col min="13848" max="13848" width="12.7109375" style="204" customWidth="1"/>
    <col min="13849" max="13849" width="9.28515625" style="204" customWidth="1"/>
    <col min="13850" max="13850" width="12.28515625" style="204" customWidth="1"/>
    <col min="13851" max="13851" width="9.7109375" style="204" customWidth="1"/>
    <col min="13852" max="13852" width="8.7109375" style="204" customWidth="1"/>
    <col min="13853" max="13853" width="13.140625" style="204" customWidth="1"/>
    <col min="13854" max="13854" width="12.85546875" style="204" customWidth="1"/>
    <col min="13855" max="13855" width="10.85546875" style="204" customWidth="1"/>
    <col min="13856" max="13857" width="11.5703125" style="204" customWidth="1"/>
    <col min="13858" max="13858" width="11.7109375" style="204" customWidth="1"/>
    <col min="13859" max="13859" width="11.85546875" style="204" customWidth="1"/>
    <col min="13860" max="13860" width="10.7109375" style="204" customWidth="1"/>
    <col min="13861" max="13861" width="12.7109375" style="204" customWidth="1"/>
    <col min="13862" max="13863" width="10.7109375" style="204" customWidth="1"/>
    <col min="13864" max="13864" width="10.85546875" style="204" customWidth="1"/>
    <col min="13865" max="13865" width="2" style="204" customWidth="1"/>
    <col min="13866" max="13882" width="10.85546875" style="204" customWidth="1"/>
    <col min="13883" max="13888" width="12.5703125" style="204" customWidth="1"/>
    <col min="13889" max="13942" width="0" style="204" hidden="1" customWidth="1"/>
    <col min="13943" max="14080" width="11.42578125" style="204"/>
    <col min="14081" max="14081" width="29" style="204" customWidth="1"/>
    <col min="14082" max="14082" width="23.28515625" style="204" bestFit="1" customWidth="1"/>
    <col min="14083" max="14083" width="11.28515625" style="204" customWidth="1"/>
    <col min="14084" max="14084" width="9.85546875" style="204" customWidth="1"/>
    <col min="14085" max="14086" width="10.140625" style="204" customWidth="1"/>
    <col min="14087" max="14087" width="10.42578125" style="204" customWidth="1"/>
    <col min="14088" max="14088" width="9.42578125" style="204" customWidth="1"/>
    <col min="14089" max="14089" width="10.7109375" style="204" customWidth="1"/>
    <col min="14090" max="14092" width="8.7109375" style="204" customWidth="1"/>
    <col min="14093" max="14093" width="8.85546875" style="204" customWidth="1"/>
    <col min="14094" max="14101" width="8.7109375" style="204" customWidth="1"/>
    <col min="14102" max="14102" width="11.85546875" style="204" customWidth="1"/>
    <col min="14103" max="14103" width="12.5703125" style="204" customWidth="1"/>
    <col min="14104" max="14104" width="12.7109375" style="204" customWidth="1"/>
    <col min="14105" max="14105" width="9.28515625" style="204" customWidth="1"/>
    <col min="14106" max="14106" width="12.28515625" style="204" customWidth="1"/>
    <col min="14107" max="14107" width="9.7109375" style="204" customWidth="1"/>
    <col min="14108" max="14108" width="8.7109375" style="204" customWidth="1"/>
    <col min="14109" max="14109" width="13.140625" style="204" customWidth="1"/>
    <col min="14110" max="14110" width="12.85546875" style="204" customWidth="1"/>
    <col min="14111" max="14111" width="10.85546875" style="204" customWidth="1"/>
    <col min="14112" max="14113" width="11.5703125" style="204" customWidth="1"/>
    <col min="14114" max="14114" width="11.7109375" style="204" customWidth="1"/>
    <col min="14115" max="14115" width="11.85546875" style="204" customWidth="1"/>
    <col min="14116" max="14116" width="10.7109375" style="204" customWidth="1"/>
    <col min="14117" max="14117" width="12.7109375" style="204" customWidth="1"/>
    <col min="14118" max="14119" width="10.7109375" style="204" customWidth="1"/>
    <col min="14120" max="14120" width="10.85546875" style="204" customWidth="1"/>
    <col min="14121" max="14121" width="2" style="204" customWidth="1"/>
    <col min="14122" max="14138" width="10.85546875" style="204" customWidth="1"/>
    <col min="14139" max="14144" width="12.5703125" style="204" customWidth="1"/>
    <col min="14145" max="14198" width="0" style="204" hidden="1" customWidth="1"/>
    <col min="14199" max="14336" width="11.42578125" style="204"/>
    <col min="14337" max="14337" width="29" style="204" customWidth="1"/>
    <col min="14338" max="14338" width="23.28515625" style="204" bestFit="1" customWidth="1"/>
    <col min="14339" max="14339" width="11.28515625" style="204" customWidth="1"/>
    <col min="14340" max="14340" width="9.85546875" style="204" customWidth="1"/>
    <col min="14341" max="14342" width="10.140625" style="204" customWidth="1"/>
    <col min="14343" max="14343" width="10.42578125" style="204" customWidth="1"/>
    <col min="14344" max="14344" width="9.42578125" style="204" customWidth="1"/>
    <col min="14345" max="14345" width="10.7109375" style="204" customWidth="1"/>
    <col min="14346" max="14348" width="8.7109375" style="204" customWidth="1"/>
    <col min="14349" max="14349" width="8.85546875" style="204" customWidth="1"/>
    <col min="14350" max="14357" width="8.7109375" style="204" customWidth="1"/>
    <col min="14358" max="14358" width="11.85546875" style="204" customWidth="1"/>
    <col min="14359" max="14359" width="12.5703125" style="204" customWidth="1"/>
    <col min="14360" max="14360" width="12.7109375" style="204" customWidth="1"/>
    <col min="14361" max="14361" width="9.28515625" style="204" customWidth="1"/>
    <col min="14362" max="14362" width="12.28515625" style="204" customWidth="1"/>
    <col min="14363" max="14363" width="9.7109375" style="204" customWidth="1"/>
    <col min="14364" max="14364" width="8.7109375" style="204" customWidth="1"/>
    <col min="14365" max="14365" width="13.140625" style="204" customWidth="1"/>
    <col min="14366" max="14366" width="12.85546875" style="204" customWidth="1"/>
    <col min="14367" max="14367" width="10.85546875" style="204" customWidth="1"/>
    <col min="14368" max="14369" width="11.5703125" style="204" customWidth="1"/>
    <col min="14370" max="14370" width="11.7109375" style="204" customWidth="1"/>
    <col min="14371" max="14371" width="11.85546875" style="204" customWidth="1"/>
    <col min="14372" max="14372" width="10.7109375" style="204" customWidth="1"/>
    <col min="14373" max="14373" width="12.7109375" style="204" customWidth="1"/>
    <col min="14374" max="14375" width="10.7109375" style="204" customWidth="1"/>
    <col min="14376" max="14376" width="10.85546875" style="204" customWidth="1"/>
    <col min="14377" max="14377" width="2" style="204" customWidth="1"/>
    <col min="14378" max="14394" width="10.85546875" style="204" customWidth="1"/>
    <col min="14395" max="14400" width="12.5703125" style="204" customWidth="1"/>
    <col min="14401" max="14454" width="0" style="204" hidden="1" customWidth="1"/>
    <col min="14455" max="14592" width="11.42578125" style="204"/>
    <col min="14593" max="14593" width="29" style="204" customWidth="1"/>
    <col min="14594" max="14594" width="23.28515625" style="204" bestFit="1" customWidth="1"/>
    <col min="14595" max="14595" width="11.28515625" style="204" customWidth="1"/>
    <col min="14596" max="14596" width="9.85546875" style="204" customWidth="1"/>
    <col min="14597" max="14598" width="10.140625" style="204" customWidth="1"/>
    <col min="14599" max="14599" width="10.42578125" style="204" customWidth="1"/>
    <col min="14600" max="14600" width="9.42578125" style="204" customWidth="1"/>
    <col min="14601" max="14601" width="10.7109375" style="204" customWidth="1"/>
    <col min="14602" max="14604" width="8.7109375" style="204" customWidth="1"/>
    <col min="14605" max="14605" width="8.85546875" style="204" customWidth="1"/>
    <col min="14606" max="14613" width="8.7109375" style="204" customWidth="1"/>
    <col min="14614" max="14614" width="11.85546875" style="204" customWidth="1"/>
    <col min="14615" max="14615" width="12.5703125" style="204" customWidth="1"/>
    <col min="14616" max="14616" width="12.7109375" style="204" customWidth="1"/>
    <col min="14617" max="14617" width="9.28515625" style="204" customWidth="1"/>
    <col min="14618" max="14618" width="12.28515625" style="204" customWidth="1"/>
    <col min="14619" max="14619" width="9.7109375" style="204" customWidth="1"/>
    <col min="14620" max="14620" width="8.7109375" style="204" customWidth="1"/>
    <col min="14621" max="14621" width="13.140625" style="204" customWidth="1"/>
    <col min="14622" max="14622" width="12.85546875" style="204" customWidth="1"/>
    <col min="14623" max="14623" width="10.85546875" style="204" customWidth="1"/>
    <col min="14624" max="14625" width="11.5703125" style="204" customWidth="1"/>
    <col min="14626" max="14626" width="11.7109375" style="204" customWidth="1"/>
    <col min="14627" max="14627" width="11.85546875" style="204" customWidth="1"/>
    <col min="14628" max="14628" width="10.7109375" style="204" customWidth="1"/>
    <col min="14629" max="14629" width="12.7109375" style="204" customWidth="1"/>
    <col min="14630" max="14631" width="10.7109375" style="204" customWidth="1"/>
    <col min="14632" max="14632" width="10.85546875" style="204" customWidth="1"/>
    <col min="14633" max="14633" width="2" style="204" customWidth="1"/>
    <col min="14634" max="14650" width="10.85546875" style="204" customWidth="1"/>
    <col min="14651" max="14656" width="12.5703125" style="204" customWidth="1"/>
    <col min="14657" max="14710" width="0" style="204" hidden="1" customWidth="1"/>
    <col min="14711" max="14848" width="11.42578125" style="204"/>
    <col min="14849" max="14849" width="29" style="204" customWidth="1"/>
    <col min="14850" max="14850" width="23.28515625" style="204" bestFit="1" customWidth="1"/>
    <col min="14851" max="14851" width="11.28515625" style="204" customWidth="1"/>
    <col min="14852" max="14852" width="9.85546875" style="204" customWidth="1"/>
    <col min="14853" max="14854" width="10.140625" style="204" customWidth="1"/>
    <col min="14855" max="14855" width="10.42578125" style="204" customWidth="1"/>
    <col min="14856" max="14856" width="9.42578125" style="204" customWidth="1"/>
    <col min="14857" max="14857" width="10.7109375" style="204" customWidth="1"/>
    <col min="14858" max="14860" width="8.7109375" style="204" customWidth="1"/>
    <col min="14861" max="14861" width="8.85546875" style="204" customWidth="1"/>
    <col min="14862" max="14869" width="8.7109375" style="204" customWidth="1"/>
    <col min="14870" max="14870" width="11.85546875" style="204" customWidth="1"/>
    <col min="14871" max="14871" width="12.5703125" style="204" customWidth="1"/>
    <col min="14872" max="14872" width="12.7109375" style="204" customWidth="1"/>
    <col min="14873" max="14873" width="9.28515625" style="204" customWidth="1"/>
    <col min="14874" max="14874" width="12.28515625" style="204" customWidth="1"/>
    <col min="14875" max="14875" width="9.7109375" style="204" customWidth="1"/>
    <col min="14876" max="14876" width="8.7109375" style="204" customWidth="1"/>
    <col min="14877" max="14877" width="13.140625" style="204" customWidth="1"/>
    <col min="14878" max="14878" width="12.85546875" style="204" customWidth="1"/>
    <col min="14879" max="14879" width="10.85546875" style="204" customWidth="1"/>
    <col min="14880" max="14881" width="11.5703125" style="204" customWidth="1"/>
    <col min="14882" max="14882" width="11.7109375" style="204" customWidth="1"/>
    <col min="14883" max="14883" width="11.85546875" style="204" customWidth="1"/>
    <col min="14884" max="14884" width="10.7109375" style="204" customWidth="1"/>
    <col min="14885" max="14885" width="12.7109375" style="204" customWidth="1"/>
    <col min="14886" max="14887" width="10.7109375" style="204" customWidth="1"/>
    <col min="14888" max="14888" width="10.85546875" style="204" customWidth="1"/>
    <col min="14889" max="14889" width="2" style="204" customWidth="1"/>
    <col min="14890" max="14906" width="10.85546875" style="204" customWidth="1"/>
    <col min="14907" max="14912" width="12.5703125" style="204" customWidth="1"/>
    <col min="14913" max="14966" width="0" style="204" hidden="1" customWidth="1"/>
    <col min="14967" max="15104" width="11.42578125" style="204"/>
    <col min="15105" max="15105" width="29" style="204" customWidth="1"/>
    <col min="15106" max="15106" width="23.28515625" style="204" bestFit="1" customWidth="1"/>
    <col min="15107" max="15107" width="11.28515625" style="204" customWidth="1"/>
    <col min="15108" max="15108" width="9.85546875" style="204" customWidth="1"/>
    <col min="15109" max="15110" width="10.140625" style="204" customWidth="1"/>
    <col min="15111" max="15111" width="10.42578125" style="204" customWidth="1"/>
    <col min="15112" max="15112" width="9.42578125" style="204" customWidth="1"/>
    <col min="15113" max="15113" width="10.7109375" style="204" customWidth="1"/>
    <col min="15114" max="15116" width="8.7109375" style="204" customWidth="1"/>
    <col min="15117" max="15117" width="8.85546875" style="204" customWidth="1"/>
    <col min="15118" max="15125" width="8.7109375" style="204" customWidth="1"/>
    <col min="15126" max="15126" width="11.85546875" style="204" customWidth="1"/>
    <col min="15127" max="15127" width="12.5703125" style="204" customWidth="1"/>
    <col min="15128" max="15128" width="12.7109375" style="204" customWidth="1"/>
    <col min="15129" max="15129" width="9.28515625" style="204" customWidth="1"/>
    <col min="15130" max="15130" width="12.28515625" style="204" customWidth="1"/>
    <col min="15131" max="15131" width="9.7109375" style="204" customWidth="1"/>
    <col min="15132" max="15132" width="8.7109375" style="204" customWidth="1"/>
    <col min="15133" max="15133" width="13.140625" style="204" customWidth="1"/>
    <col min="15134" max="15134" width="12.85546875" style="204" customWidth="1"/>
    <col min="15135" max="15135" width="10.85546875" style="204" customWidth="1"/>
    <col min="15136" max="15137" width="11.5703125" style="204" customWidth="1"/>
    <col min="15138" max="15138" width="11.7109375" style="204" customWidth="1"/>
    <col min="15139" max="15139" width="11.85546875" style="204" customWidth="1"/>
    <col min="15140" max="15140" width="10.7109375" style="204" customWidth="1"/>
    <col min="15141" max="15141" width="12.7109375" style="204" customWidth="1"/>
    <col min="15142" max="15143" width="10.7109375" style="204" customWidth="1"/>
    <col min="15144" max="15144" width="10.85546875" style="204" customWidth="1"/>
    <col min="15145" max="15145" width="2" style="204" customWidth="1"/>
    <col min="15146" max="15162" width="10.85546875" style="204" customWidth="1"/>
    <col min="15163" max="15168" width="12.5703125" style="204" customWidth="1"/>
    <col min="15169" max="15222" width="0" style="204" hidden="1" customWidth="1"/>
    <col min="15223" max="15360" width="11.42578125" style="204"/>
    <col min="15361" max="15361" width="29" style="204" customWidth="1"/>
    <col min="15362" max="15362" width="23.28515625" style="204" bestFit="1" customWidth="1"/>
    <col min="15363" max="15363" width="11.28515625" style="204" customWidth="1"/>
    <col min="15364" max="15364" width="9.85546875" style="204" customWidth="1"/>
    <col min="15365" max="15366" width="10.140625" style="204" customWidth="1"/>
    <col min="15367" max="15367" width="10.42578125" style="204" customWidth="1"/>
    <col min="15368" max="15368" width="9.42578125" style="204" customWidth="1"/>
    <col min="15369" max="15369" width="10.7109375" style="204" customWidth="1"/>
    <col min="15370" max="15372" width="8.7109375" style="204" customWidth="1"/>
    <col min="15373" max="15373" width="8.85546875" style="204" customWidth="1"/>
    <col min="15374" max="15381" width="8.7109375" style="204" customWidth="1"/>
    <col min="15382" max="15382" width="11.85546875" style="204" customWidth="1"/>
    <col min="15383" max="15383" width="12.5703125" style="204" customWidth="1"/>
    <col min="15384" max="15384" width="12.7109375" style="204" customWidth="1"/>
    <col min="15385" max="15385" width="9.28515625" style="204" customWidth="1"/>
    <col min="15386" max="15386" width="12.28515625" style="204" customWidth="1"/>
    <col min="15387" max="15387" width="9.7109375" style="204" customWidth="1"/>
    <col min="15388" max="15388" width="8.7109375" style="204" customWidth="1"/>
    <col min="15389" max="15389" width="13.140625" style="204" customWidth="1"/>
    <col min="15390" max="15390" width="12.85546875" style="204" customWidth="1"/>
    <col min="15391" max="15391" width="10.85546875" style="204" customWidth="1"/>
    <col min="15392" max="15393" width="11.5703125" style="204" customWidth="1"/>
    <col min="15394" max="15394" width="11.7109375" style="204" customWidth="1"/>
    <col min="15395" max="15395" width="11.85546875" style="204" customWidth="1"/>
    <col min="15396" max="15396" width="10.7109375" style="204" customWidth="1"/>
    <col min="15397" max="15397" width="12.7109375" style="204" customWidth="1"/>
    <col min="15398" max="15399" width="10.7109375" style="204" customWidth="1"/>
    <col min="15400" max="15400" width="10.85546875" style="204" customWidth="1"/>
    <col min="15401" max="15401" width="2" style="204" customWidth="1"/>
    <col min="15402" max="15418" width="10.85546875" style="204" customWidth="1"/>
    <col min="15419" max="15424" width="12.5703125" style="204" customWidth="1"/>
    <col min="15425" max="15478" width="0" style="204" hidden="1" customWidth="1"/>
    <col min="15479" max="15616" width="11.42578125" style="204"/>
    <col min="15617" max="15617" width="29" style="204" customWidth="1"/>
    <col min="15618" max="15618" width="23.28515625" style="204" bestFit="1" customWidth="1"/>
    <col min="15619" max="15619" width="11.28515625" style="204" customWidth="1"/>
    <col min="15620" max="15620" width="9.85546875" style="204" customWidth="1"/>
    <col min="15621" max="15622" width="10.140625" style="204" customWidth="1"/>
    <col min="15623" max="15623" width="10.42578125" style="204" customWidth="1"/>
    <col min="15624" max="15624" width="9.42578125" style="204" customWidth="1"/>
    <col min="15625" max="15625" width="10.7109375" style="204" customWidth="1"/>
    <col min="15626" max="15628" width="8.7109375" style="204" customWidth="1"/>
    <col min="15629" max="15629" width="8.85546875" style="204" customWidth="1"/>
    <col min="15630" max="15637" width="8.7109375" style="204" customWidth="1"/>
    <col min="15638" max="15638" width="11.85546875" style="204" customWidth="1"/>
    <col min="15639" max="15639" width="12.5703125" style="204" customWidth="1"/>
    <col min="15640" max="15640" width="12.7109375" style="204" customWidth="1"/>
    <col min="15641" max="15641" width="9.28515625" style="204" customWidth="1"/>
    <col min="15642" max="15642" width="12.28515625" style="204" customWidth="1"/>
    <col min="15643" max="15643" width="9.7109375" style="204" customWidth="1"/>
    <col min="15644" max="15644" width="8.7109375" style="204" customWidth="1"/>
    <col min="15645" max="15645" width="13.140625" style="204" customWidth="1"/>
    <col min="15646" max="15646" width="12.85546875" style="204" customWidth="1"/>
    <col min="15647" max="15647" width="10.85546875" style="204" customWidth="1"/>
    <col min="15648" max="15649" width="11.5703125" style="204" customWidth="1"/>
    <col min="15650" max="15650" width="11.7109375" style="204" customWidth="1"/>
    <col min="15651" max="15651" width="11.85546875" style="204" customWidth="1"/>
    <col min="15652" max="15652" width="10.7109375" style="204" customWidth="1"/>
    <col min="15653" max="15653" width="12.7109375" style="204" customWidth="1"/>
    <col min="15654" max="15655" width="10.7109375" style="204" customWidth="1"/>
    <col min="15656" max="15656" width="10.85546875" style="204" customWidth="1"/>
    <col min="15657" max="15657" width="2" style="204" customWidth="1"/>
    <col min="15658" max="15674" width="10.85546875" style="204" customWidth="1"/>
    <col min="15675" max="15680" width="12.5703125" style="204" customWidth="1"/>
    <col min="15681" max="15734" width="0" style="204" hidden="1" customWidth="1"/>
    <col min="15735" max="15872" width="11.42578125" style="204"/>
    <col min="15873" max="15873" width="29" style="204" customWidth="1"/>
    <col min="15874" max="15874" width="23.28515625" style="204" bestFit="1" customWidth="1"/>
    <col min="15875" max="15875" width="11.28515625" style="204" customWidth="1"/>
    <col min="15876" max="15876" width="9.85546875" style="204" customWidth="1"/>
    <col min="15877" max="15878" width="10.140625" style="204" customWidth="1"/>
    <col min="15879" max="15879" width="10.42578125" style="204" customWidth="1"/>
    <col min="15880" max="15880" width="9.42578125" style="204" customWidth="1"/>
    <col min="15881" max="15881" width="10.7109375" style="204" customWidth="1"/>
    <col min="15882" max="15884" width="8.7109375" style="204" customWidth="1"/>
    <col min="15885" max="15885" width="8.85546875" style="204" customWidth="1"/>
    <col min="15886" max="15893" width="8.7109375" style="204" customWidth="1"/>
    <col min="15894" max="15894" width="11.85546875" style="204" customWidth="1"/>
    <col min="15895" max="15895" width="12.5703125" style="204" customWidth="1"/>
    <col min="15896" max="15896" width="12.7109375" style="204" customWidth="1"/>
    <col min="15897" max="15897" width="9.28515625" style="204" customWidth="1"/>
    <col min="15898" max="15898" width="12.28515625" style="204" customWidth="1"/>
    <col min="15899" max="15899" width="9.7109375" style="204" customWidth="1"/>
    <col min="15900" max="15900" width="8.7109375" style="204" customWidth="1"/>
    <col min="15901" max="15901" width="13.140625" style="204" customWidth="1"/>
    <col min="15902" max="15902" width="12.85546875" style="204" customWidth="1"/>
    <col min="15903" max="15903" width="10.85546875" style="204" customWidth="1"/>
    <col min="15904" max="15905" width="11.5703125" style="204" customWidth="1"/>
    <col min="15906" max="15906" width="11.7109375" style="204" customWidth="1"/>
    <col min="15907" max="15907" width="11.85546875" style="204" customWidth="1"/>
    <col min="15908" max="15908" width="10.7109375" style="204" customWidth="1"/>
    <col min="15909" max="15909" width="12.7109375" style="204" customWidth="1"/>
    <col min="15910" max="15911" width="10.7109375" style="204" customWidth="1"/>
    <col min="15912" max="15912" width="10.85546875" style="204" customWidth="1"/>
    <col min="15913" max="15913" width="2" style="204" customWidth="1"/>
    <col min="15914" max="15930" width="10.85546875" style="204" customWidth="1"/>
    <col min="15931" max="15936" width="12.5703125" style="204" customWidth="1"/>
    <col min="15937" max="15990" width="0" style="204" hidden="1" customWidth="1"/>
    <col min="15991" max="16128" width="11.42578125" style="204"/>
    <col min="16129" max="16129" width="29" style="204" customWidth="1"/>
    <col min="16130" max="16130" width="23.28515625" style="204" bestFit="1" customWidth="1"/>
    <col min="16131" max="16131" width="11.28515625" style="204" customWidth="1"/>
    <col min="16132" max="16132" width="9.85546875" style="204" customWidth="1"/>
    <col min="16133" max="16134" width="10.140625" style="204" customWidth="1"/>
    <col min="16135" max="16135" width="10.42578125" style="204" customWidth="1"/>
    <col min="16136" max="16136" width="9.42578125" style="204" customWidth="1"/>
    <col min="16137" max="16137" width="10.7109375" style="204" customWidth="1"/>
    <col min="16138" max="16140" width="8.7109375" style="204" customWidth="1"/>
    <col min="16141" max="16141" width="8.85546875" style="204" customWidth="1"/>
    <col min="16142" max="16149" width="8.7109375" style="204" customWidth="1"/>
    <col min="16150" max="16150" width="11.85546875" style="204" customWidth="1"/>
    <col min="16151" max="16151" width="12.5703125" style="204" customWidth="1"/>
    <col min="16152" max="16152" width="12.7109375" style="204" customWidth="1"/>
    <col min="16153" max="16153" width="9.28515625" style="204" customWidth="1"/>
    <col min="16154" max="16154" width="12.28515625" style="204" customWidth="1"/>
    <col min="16155" max="16155" width="9.7109375" style="204" customWidth="1"/>
    <col min="16156" max="16156" width="8.7109375" style="204" customWidth="1"/>
    <col min="16157" max="16157" width="13.140625" style="204" customWidth="1"/>
    <col min="16158" max="16158" width="12.85546875" style="204" customWidth="1"/>
    <col min="16159" max="16159" width="10.85546875" style="204" customWidth="1"/>
    <col min="16160" max="16161" width="11.5703125" style="204" customWidth="1"/>
    <col min="16162" max="16162" width="11.7109375" style="204" customWidth="1"/>
    <col min="16163" max="16163" width="11.85546875" style="204" customWidth="1"/>
    <col min="16164" max="16164" width="10.7109375" style="204" customWidth="1"/>
    <col min="16165" max="16165" width="12.7109375" style="204" customWidth="1"/>
    <col min="16166" max="16167" width="10.7109375" style="204" customWidth="1"/>
    <col min="16168" max="16168" width="10.85546875" style="204" customWidth="1"/>
    <col min="16169" max="16169" width="2" style="204" customWidth="1"/>
    <col min="16170" max="16186" width="10.85546875" style="204" customWidth="1"/>
    <col min="16187" max="16192" width="12.5703125" style="204" customWidth="1"/>
    <col min="16193" max="16246" width="0" style="204" hidden="1" customWidth="1"/>
    <col min="16247" max="16384" width="11.42578125" style="204"/>
  </cols>
  <sheetData>
    <row r="1" spans="1:105" s="3" customFormat="1" ht="12.75" customHeight="1" x14ac:dyDescent="0.15">
      <c r="A1" s="1" t="s">
        <v>0</v>
      </c>
      <c r="B1" s="1"/>
      <c r="C1" s="2"/>
      <c r="D1" s="2"/>
      <c r="E1" s="2"/>
      <c r="F1" s="2"/>
      <c r="G1" s="2"/>
      <c r="H1" s="2"/>
      <c r="I1" s="2"/>
      <c r="J1" s="2"/>
      <c r="K1" s="2"/>
      <c r="L1" s="2"/>
      <c r="AD1" s="2"/>
      <c r="AE1" s="2"/>
      <c r="AH1" s="2"/>
      <c r="AK1" s="2"/>
      <c r="AL1" s="2"/>
      <c r="AM1" s="2"/>
      <c r="AN1" s="2"/>
      <c r="AO1" s="2"/>
      <c r="AP1" s="2"/>
    </row>
    <row r="2" spans="1:105" s="3" customFormat="1" ht="12.75" customHeight="1" x14ac:dyDescent="0.15">
      <c r="A2" s="1" t="str">
        <f>CONCATENATE("COMUNA: ",[2]NOMBRE!B2," - ","( ",[2]NOMBRE!C2,[2]NOMBRE!D2,[2]NOMBRE!E2,[2]NOMBRE!F2,[2]NOMBRE!G2," )")</f>
        <v>COMUNA: LINARES  - ( 07401 )</v>
      </c>
      <c r="B2" s="1"/>
      <c r="C2" s="2"/>
      <c r="D2" s="2"/>
      <c r="E2" s="2"/>
      <c r="F2" s="2"/>
      <c r="G2" s="2"/>
      <c r="H2" s="2"/>
      <c r="I2" s="2"/>
      <c r="J2" s="2"/>
      <c r="K2" s="2"/>
      <c r="L2" s="2"/>
      <c r="AD2" s="2"/>
      <c r="AE2" s="2"/>
      <c r="AH2" s="2"/>
      <c r="AK2" s="2"/>
      <c r="AL2" s="2"/>
      <c r="AM2" s="2"/>
      <c r="AN2" s="2"/>
      <c r="AO2" s="2"/>
      <c r="AP2" s="2"/>
    </row>
    <row r="3" spans="1:105" s="3" customFormat="1" ht="12.75" customHeight="1" x14ac:dyDescent="0.2">
      <c r="A3" s="1" t="str">
        <f>CONCATENATE("ESTABLECIMIENTO/ESTRATEGIA: ",[2]NOMBRE!B3," - ","( ",[2]NOMBRE!C3,[2]NOMBRE!D3,[2]NOMBRE!E3,[2]NOMBRE!F3,[2]NOMBRE!G3,[2]NOMBRE!H3," )")</f>
        <v>ESTABLECIMIENTO/ESTRATEGIA: HOSPITAL DE LINARES  - ( 116108 )</v>
      </c>
      <c r="B3" s="1"/>
      <c r="C3" s="2"/>
      <c r="D3" s="2"/>
      <c r="E3" s="4"/>
      <c r="F3" s="2"/>
      <c r="G3" s="2"/>
      <c r="H3" s="2"/>
      <c r="I3" s="2"/>
      <c r="J3" s="2"/>
      <c r="K3" s="2"/>
      <c r="L3" s="2"/>
      <c r="AD3" s="2"/>
      <c r="AE3" s="2"/>
      <c r="AH3" s="2"/>
      <c r="AK3" s="2"/>
      <c r="AL3" s="2"/>
      <c r="AM3" s="2"/>
      <c r="AN3" s="2"/>
      <c r="AO3" s="2"/>
      <c r="AP3" s="2"/>
    </row>
    <row r="4" spans="1:105" s="3" customFormat="1" ht="12.75" customHeight="1" x14ac:dyDescent="0.15">
      <c r="A4" s="1" t="str">
        <f>CONCATENATE("MES: ",[2]NOMBRE!B6," - ","( ",[2]NOMBRE!C6,[2]NOMBRE!D6," )")</f>
        <v>MES: ENERO - ( 01 )</v>
      </c>
      <c r="B4" s="1"/>
      <c r="C4" s="2"/>
      <c r="D4" s="2"/>
      <c r="E4" s="2"/>
      <c r="F4" s="2"/>
      <c r="G4" s="2"/>
      <c r="H4" s="2"/>
      <c r="I4" s="2"/>
      <c r="J4" s="2"/>
      <c r="K4" s="2"/>
      <c r="L4" s="2"/>
      <c r="AD4" s="2"/>
      <c r="AE4" s="2"/>
      <c r="AH4" s="2"/>
      <c r="AK4" s="2"/>
      <c r="AL4" s="2"/>
      <c r="AM4" s="2"/>
      <c r="AN4" s="2"/>
      <c r="AO4" s="2"/>
      <c r="AP4" s="2"/>
    </row>
    <row r="5" spans="1:105" s="3" customFormat="1" ht="12.75" customHeight="1" x14ac:dyDescent="0.15">
      <c r="A5" s="5" t="str">
        <f>CONCATENATE("AÑO: ",[2]NOMBRE!B7)</f>
        <v>AÑO: 2015</v>
      </c>
      <c r="B5" s="5"/>
      <c r="C5" s="2"/>
      <c r="D5" s="2"/>
      <c r="E5" s="2"/>
      <c r="F5" s="2"/>
      <c r="G5" s="2"/>
      <c r="H5" s="2"/>
      <c r="I5" s="2"/>
      <c r="J5" s="2"/>
      <c r="K5" s="2"/>
      <c r="L5" s="2"/>
      <c r="AD5" s="2"/>
      <c r="AE5" s="2"/>
      <c r="AH5" s="2"/>
      <c r="AK5" s="2"/>
      <c r="AL5" s="2"/>
      <c r="AM5" s="2"/>
      <c r="AN5" s="2"/>
      <c r="AO5" s="2"/>
      <c r="AP5" s="2"/>
    </row>
    <row r="6" spans="1:105" s="6" customFormat="1" ht="39.75" customHeight="1" x14ac:dyDescent="0.15">
      <c r="A6" s="324" t="s">
        <v>1</v>
      </c>
      <c r="B6" s="324"/>
      <c r="C6" s="324"/>
      <c r="D6" s="324"/>
      <c r="E6" s="324"/>
      <c r="F6" s="324"/>
      <c r="G6" s="324"/>
      <c r="H6" s="324"/>
      <c r="I6" s="324"/>
      <c r="J6" s="324"/>
      <c r="K6" s="324"/>
      <c r="L6" s="324"/>
      <c r="M6" s="324"/>
      <c r="N6" s="324"/>
      <c r="O6" s="324"/>
      <c r="P6" s="324"/>
      <c r="Q6" s="324"/>
      <c r="R6" s="324"/>
      <c r="S6" s="324"/>
      <c r="T6" s="324"/>
      <c r="U6" s="324"/>
      <c r="V6" s="324"/>
      <c r="W6" s="324"/>
      <c r="X6" s="324"/>
      <c r="Y6" s="324"/>
      <c r="Z6" s="325"/>
      <c r="AA6" s="325"/>
      <c r="AB6" s="325"/>
      <c r="AC6" s="325"/>
      <c r="AD6" s="325"/>
      <c r="AH6" s="10"/>
      <c r="AK6" s="10"/>
      <c r="AN6" s="9"/>
      <c r="AP6" s="323" t="s">
        <v>2</v>
      </c>
      <c r="AQ6" s="323"/>
      <c r="AR6" s="323" t="s">
        <v>3</v>
      </c>
      <c r="AS6" s="323"/>
      <c r="AU6" s="10"/>
      <c r="AV6" s="326" t="s">
        <v>4</v>
      </c>
      <c r="CZ6" s="3"/>
      <c r="DA6" s="3"/>
    </row>
    <row r="7" spans="1:105" s="6" customFormat="1" ht="67.5" customHeight="1" thickBot="1" x14ac:dyDescent="0.25">
      <c r="A7" s="11" t="s">
        <v>5</v>
      </c>
      <c r="B7" s="11"/>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3"/>
      <c r="AE7" s="14"/>
      <c r="AF7" s="14"/>
      <c r="AG7" s="14"/>
      <c r="AH7" s="14"/>
      <c r="AK7" s="10"/>
      <c r="AN7" s="9"/>
      <c r="AO7" s="10"/>
      <c r="AP7" s="323"/>
      <c r="AQ7" s="323"/>
      <c r="AR7" s="323"/>
      <c r="AS7" s="323"/>
      <c r="AT7" s="323" t="s">
        <v>6</v>
      </c>
      <c r="AU7" s="323"/>
      <c r="AV7" s="326"/>
      <c r="AW7" s="323" t="s">
        <v>7</v>
      </c>
      <c r="AX7" s="323"/>
      <c r="CZ7" s="3"/>
      <c r="DA7" s="3"/>
    </row>
    <row r="8" spans="1:105" s="15" customFormat="1" ht="34.5" customHeight="1" thickTop="1" x14ac:dyDescent="0.15">
      <c r="A8" s="238" t="s">
        <v>8</v>
      </c>
      <c r="B8" s="317" t="s">
        <v>9</v>
      </c>
      <c r="C8" s="318"/>
      <c r="D8" s="318"/>
      <c r="E8" s="318"/>
      <c r="F8" s="318"/>
      <c r="G8" s="318"/>
      <c r="H8" s="318"/>
      <c r="I8" s="318"/>
      <c r="J8" s="318"/>
      <c r="K8" s="318"/>
      <c r="L8" s="318"/>
      <c r="M8" s="318"/>
      <c r="N8" s="318"/>
      <c r="O8" s="318"/>
      <c r="P8" s="318"/>
      <c r="Q8" s="318"/>
      <c r="R8" s="318"/>
      <c r="S8" s="318"/>
      <c r="T8" s="318"/>
      <c r="U8" s="318"/>
      <c r="V8" s="318"/>
      <c r="W8" s="318"/>
      <c r="X8" s="318"/>
      <c r="Y8" s="318"/>
      <c r="Z8" s="318"/>
      <c r="AA8" s="318"/>
      <c r="AB8" s="318"/>
      <c r="AC8" s="318"/>
      <c r="AD8" s="318"/>
      <c r="AE8" s="319"/>
      <c r="AF8" s="238" t="s">
        <v>10</v>
      </c>
      <c r="AG8" s="245"/>
      <c r="AH8" s="238" t="s">
        <v>11</v>
      </c>
      <c r="AI8" s="245"/>
      <c r="AJ8" s="320" t="s">
        <v>12</v>
      </c>
      <c r="AK8" s="238" t="s">
        <v>13</v>
      </c>
      <c r="AL8" s="245"/>
      <c r="AM8" s="238" t="s">
        <v>14</v>
      </c>
      <c r="AN8" s="245"/>
      <c r="AO8" s="13"/>
      <c r="AP8" s="314" t="s">
        <v>15</v>
      </c>
      <c r="AQ8" s="301" t="s">
        <v>16</v>
      </c>
      <c r="AR8" s="314" t="s">
        <v>17</v>
      </c>
      <c r="AS8" s="301" t="s">
        <v>18</v>
      </c>
      <c r="AT8" s="314" t="s">
        <v>19</v>
      </c>
      <c r="AU8" s="301" t="s">
        <v>20</v>
      </c>
      <c r="AV8" s="304" t="s">
        <v>21</v>
      </c>
      <c r="AW8" s="307" t="s">
        <v>22</v>
      </c>
      <c r="AX8" s="310" t="s">
        <v>23</v>
      </c>
      <c r="AY8" s="6"/>
      <c r="AZ8" s="6"/>
      <c r="BA8" s="6"/>
      <c r="BB8" s="6"/>
      <c r="BC8" s="6"/>
      <c r="BD8" s="6"/>
      <c r="BE8" s="6"/>
      <c r="BF8" s="6"/>
      <c r="BG8" s="6"/>
      <c r="BH8" s="6"/>
      <c r="BI8" s="6"/>
      <c r="BJ8" s="6"/>
      <c r="BK8" s="6"/>
      <c r="BL8" s="6"/>
      <c r="BM8" s="6"/>
      <c r="BN8" s="6"/>
      <c r="BO8" s="6"/>
      <c r="BP8" s="6"/>
      <c r="BQ8" s="6"/>
      <c r="BR8" s="6"/>
      <c r="CY8" s="16"/>
      <c r="CZ8" s="16"/>
    </row>
    <row r="9" spans="1:105" s="15" customFormat="1" ht="10.5" customHeight="1" x14ac:dyDescent="0.15">
      <c r="A9" s="239"/>
      <c r="B9" s="241" t="s">
        <v>24</v>
      </c>
      <c r="C9" s="238" t="s">
        <v>25</v>
      </c>
      <c r="D9" s="244"/>
      <c r="E9" s="244"/>
      <c r="F9" s="244"/>
      <c r="G9" s="244"/>
      <c r="H9" s="244"/>
      <c r="I9" s="244"/>
      <c r="J9" s="244"/>
      <c r="K9" s="244"/>
      <c r="L9" s="244"/>
      <c r="M9" s="244"/>
      <c r="N9" s="244"/>
      <c r="O9" s="244"/>
      <c r="P9" s="244"/>
      <c r="Q9" s="244"/>
      <c r="R9" s="244"/>
      <c r="S9" s="245"/>
      <c r="T9" s="238" t="s">
        <v>26</v>
      </c>
      <c r="U9" s="245"/>
      <c r="V9" s="258" t="s">
        <v>27</v>
      </c>
      <c r="W9" s="259"/>
      <c r="X9" s="256" t="s">
        <v>28</v>
      </c>
      <c r="Y9" s="262"/>
      <c r="Z9" s="262"/>
      <c r="AA9" s="262"/>
      <c r="AB9" s="313"/>
      <c r="AC9" s="313"/>
      <c r="AD9" s="313"/>
      <c r="AE9" s="313"/>
      <c r="AF9" s="239"/>
      <c r="AG9" s="247"/>
      <c r="AH9" s="239"/>
      <c r="AI9" s="247"/>
      <c r="AJ9" s="321"/>
      <c r="AK9" s="239"/>
      <c r="AL9" s="247"/>
      <c r="AM9" s="239"/>
      <c r="AN9" s="247"/>
      <c r="AO9" s="13"/>
      <c r="AP9" s="315"/>
      <c r="AQ9" s="302"/>
      <c r="AR9" s="315"/>
      <c r="AS9" s="302"/>
      <c r="AT9" s="315"/>
      <c r="AU9" s="302"/>
      <c r="AV9" s="305"/>
      <c r="AW9" s="308"/>
      <c r="AX9" s="311"/>
      <c r="AY9" s="6"/>
      <c r="AZ9" s="6"/>
      <c r="BA9" s="6"/>
      <c r="BB9" s="6"/>
      <c r="BC9" s="6"/>
      <c r="BD9" s="6"/>
      <c r="BE9" s="6"/>
      <c r="BF9" s="6"/>
      <c r="BG9" s="6"/>
      <c r="BH9" s="6"/>
      <c r="BI9" s="6"/>
      <c r="BJ9" s="6"/>
      <c r="BK9" s="6"/>
      <c r="BL9" s="6"/>
      <c r="BM9" s="6"/>
      <c r="BN9" s="6"/>
      <c r="BO9" s="6"/>
      <c r="BP9" s="6"/>
      <c r="BQ9" s="6"/>
      <c r="BR9" s="6"/>
      <c r="CY9" s="16"/>
      <c r="CZ9" s="16"/>
    </row>
    <row r="10" spans="1:105" s="15" customFormat="1" x14ac:dyDescent="0.15">
      <c r="A10" s="239"/>
      <c r="B10" s="242"/>
      <c r="C10" s="240"/>
      <c r="D10" s="248"/>
      <c r="E10" s="248"/>
      <c r="F10" s="248"/>
      <c r="G10" s="248"/>
      <c r="H10" s="248"/>
      <c r="I10" s="248"/>
      <c r="J10" s="248"/>
      <c r="K10" s="248"/>
      <c r="L10" s="248"/>
      <c r="M10" s="248"/>
      <c r="N10" s="248"/>
      <c r="O10" s="248"/>
      <c r="P10" s="248"/>
      <c r="Q10" s="248"/>
      <c r="R10" s="248"/>
      <c r="S10" s="249"/>
      <c r="T10" s="240"/>
      <c r="U10" s="249"/>
      <c r="V10" s="260"/>
      <c r="W10" s="261"/>
      <c r="X10" s="269" t="s">
        <v>29</v>
      </c>
      <c r="Y10" s="270"/>
      <c r="Z10" s="270"/>
      <c r="AA10" s="271"/>
      <c r="AB10" s="269" t="s">
        <v>30</v>
      </c>
      <c r="AC10" s="270"/>
      <c r="AD10" s="270"/>
      <c r="AE10" s="270"/>
      <c r="AF10" s="240"/>
      <c r="AG10" s="249"/>
      <c r="AH10" s="240"/>
      <c r="AI10" s="249"/>
      <c r="AJ10" s="321"/>
      <c r="AK10" s="240"/>
      <c r="AL10" s="249"/>
      <c r="AM10" s="240"/>
      <c r="AN10" s="249"/>
      <c r="AO10" s="13"/>
      <c r="AP10" s="315"/>
      <c r="AQ10" s="302"/>
      <c r="AR10" s="315"/>
      <c r="AS10" s="302"/>
      <c r="AT10" s="315"/>
      <c r="AU10" s="302"/>
      <c r="AV10" s="305"/>
      <c r="AW10" s="308"/>
      <c r="AX10" s="311"/>
      <c r="AY10" s="6"/>
      <c r="AZ10" s="6"/>
      <c r="BA10" s="6"/>
      <c r="BB10" s="6"/>
      <c r="BC10" s="6"/>
      <c r="BD10" s="6"/>
      <c r="BE10" s="6"/>
      <c r="BF10" s="6"/>
      <c r="BG10" s="6"/>
      <c r="BH10" s="6"/>
      <c r="BI10" s="6"/>
      <c r="BJ10" s="6"/>
      <c r="BK10" s="6"/>
      <c r="BL10" s="6"/>
      <c r="BM10" s="6"/>
      <c r="BN10" s="6"/>
      <c r="BO10" s="6"/>
      <c r="BP10" s="6"/>
      <c r="BQ10" s="6"/>
      <c r="BR10" s="6"/>
      <c r="CY10" s="16"/>
      <c r="CZ10" s="16"/>
    </row>
    <row r="11" spans="1:105" s="15" customFormat="1" ht="34.5" customHeight="1" thickBot="1" x14ac:dyDescent="0.2">
      <c r="A11" s="240"/>
      <c r="B11" s="243"/>
      <c r="C11" s="17" t="s">
        <v>31</v>
      </c>
      <c r="D11" s="18" t="s">
        <v>32</v>
      </c>
      <c r="E11" s="19" t="s">
        <v>33</v>
      </c>
      <c r="F11" s="19" t="s">
        <v>34</v>
      </c>
      <c r="G11" s="19" t="s">
        <v>35</v>
      </c>
      <c r="H11" s="20" t="s">
        <v>36</v>
      </c>
      <c r="I11" s="20" t="s">
        <v>37</v>
      </c>
      <c r="J11" s="20" t="s">
        <v>38</v>
      </c>
      <c r="K11" s="20" t="s">
        <v>39</v>
      </c>
      <c r="L11" s="20" t="s">
        <v>40</v>
      </c>
      <c r="M11" s="20" t="s">
        <v>41</v>
      </c>
      <c r="N11" s="20" t="s">
        <v>42</v>
      </c>
      <c r="O11" s="20" t="s">
        <v>43</v>
      </c>
      <c r="P11" s="20" t="s">
        <v>44</v>
      </c>
      <c r="Q11" s="20" t="s">
        <v>45</v>
      </c>
      <c r="R11" s="20" t="s">
        <v>46</v>
      </c>
      <c r="S11" s="21" t="s">
        <v>47</v>
      </c>
      <c r="T11" s="17" t="s">
        <v>22</v>
      </c>
      <c r="U11" s="22" t="s">
        <v>48</v>
      </c>
      <c r="V11" s="23" t="s">
        <v>49</v>
      </c>
      <c r="W11" s="22" t="s">
        <v>50</v>
      </c>
      <c r="X11" s="24" t="s">
        <v>51</v>
      </c>
      <c r="Y11" s="25" t="s">
        <v>52</v>
      </c>
      <c r="Z11" s="19" t="s">
        <v>53</v>
      </c>
      <c r="AA11" s="22" t="s">
        <v>54</v>
      </c>
      <c r="AB11" s="25" t="s">
        <v>51</v>
      </c>
      <c r="AC11" s="25" t="s">
        <v>52</v>
      </c>
      <c r="AD11" s="19" t="s">
        <v>53</v>
      </c>
      <c r="AE11" s="22" t="s">
        <v>54</v>
      </c>
      <c r="AF11" s="17" t="s">
        <v>55</v>
      </c>
      <c r="AG11" s="172" t="s">
        <v>56</v>
      </c>
      <c r="AH11" s="17" t="s">
        <v>22</v>
      </c>
      <c r="AI11" s="22" t="s">
        <v>48</v>
      </c>
      <c r="AJ11" s="322"/>
      <c r="AK11" s="17" t="s">
        <v>22</v>
      </c>
      <c r="AL11" s="22" t="s">
        <v>48</v>
      </c>
      <c r="AM11" s="17" t="s">
        <v>22</v>
      </c>
      <c r="AN11" s="22" t="s">
        <v>48</v>
      </c>
      <c r="AO11" s="27"/>
      <c r="AP11" s="316"/>
      <c r="AQ11" s="303"/>
      <c r="AR11" s="316"/>
      <c r="AS11" s="303"/>
      <c r="AT11" s="316"/>
      <c r="AU11" s="303"/>
      <c r="AV11" s="306"/>
      <c r="AW11" s="309"/>
      <c r="AX11" s="312"/>
      <c r="AY11" s="6"/>
      <c r="AZ11" s="6"/>
      <c r="BA11" s="6"/>
      <c r="BB11" s="6"/>
      <c r="BC11" s="6"/>
      <c r="BD11" s="6"/>
      <c r="BE11" s="6"/>
      <c r="BF11" s="6"/>
      <c r="BG11" s="6"/>
      <c r="BH11" s="6"/>
      <c r="BI11" s="6"/>
      <c r="BJ11" s="6"/>
      <c r="BK11" s="6"/>
      <c r="BL11" s="6"/>
      <c r="BM11" s="6"/>
      <c r="BN11" s="6"/>
      <c r="BO11" s="6"/>
      <c r="BP11" s="6"/>
      <c r="BQ11" s="6"/>
      <c r="BR11" s="6"/>
      <c r="CY11" s="16"/>
      <c r="CZ11" s="16"/>
    </row>
    <row r="12" spans="1:105" s="15" customFormat="1" ht="12" customHeight="1" thickTop="1" x14ac:dyDescent="0.15">
      <c r="A12" s="28" t="s">
        <v>57</v>
      </c>
      <c r="B12" s="29">
        <f>SUM(C12:F12)</f>
        <v>355</v>
      </c>
      <c r="C12" s="30">
        <v>176</v>
      </c>
      <c r="D12" s="31">
        <v>91</v>
      </c>
      <c r="E12" s="32">
        <v>72</v>
      </c>
      <c r="F12" s="32">
        <v>16</v>
      </c>
      <c r="G12" s="33"/>
      <c r="H12" s="33"/>
      <c r="I12" s="33"/>
      <c r="J12" s="33"/>
      <c r="K12" s="33"/>
      <c r="L12" s="33"/>
      <c r="M12" s="33"/>
      <c r="N12" s="33"/>
      <c r="O12" s="33"/>
      <c r="P12" s="33"/>
      <c r="Q12" s="33"/>
      <c r="R12" s="33"/>
      <c r="S12" s="33"/>
      <c r="T12" s="34">
        <v>339</v>
      </c>
      <c r="U12" s="35">
        <v>16</v>
      </c>
      <c r="V12" s="34">
        <v>189</v>
      </c>
      <c r="W12" s="35">
        <v>166</v>
      </c>
      <c r="X12" s="36">
        <f>SUM(Y12:AA12)</f>
        <v>101</v>
      </c>
      <c r="Y12" s="34">
        <v>96</v>
      </c>
      <c r="Z12" s="37">
        <v>2</v>
      </c>
      <c r="AA12" s="35">
        <v>3</v>
      </c>
      <c r="AB12" s="38">
        <f>SUM(AC12:AE12)</f>
        <v>0</v>
      </c>
      <c r="AC12" s="34"/>
      <c r="AD12" s="37"/>
      <c r="AE12" s="35"/>
      <c r="AF12" s="30">
        <v>115</v>
      </c>
      <c r="AG12" s="39">
        <v>0</v>
      </c>
      <c r="AH12" s="40">
        <v>56</v>
      </c>
      <c r="AI12" s="41"/>
      <c r="AJ12" s="39">
        <v>28</v>
      </c>
      <c r="AK12" s="40">
        <v>17</v>
      </c>
      <c r="AL12" s="41"/>
      <c r="AM12" s="40">
        <v>26</v>
      </c>
      <c r="AN12" s="41"/>
      <c r="AO12" s="42"/>
      <c r="AP12" s="43"/>
      <c r="AQ12" s="44"/>
      <c r="AR12" s="43"/>
      <c r="AS12" s="44"/>
      <c r="AT12" s="43"/>
      <c r="AU12" s="44"/>
      <c r="AV12" s="45"/>
      <c r="AW12" s="46"/>
      <c r="AX12" s="47"/>
      <c r="AY12" s="48" t="str">
        <f>+BP12&amp;BQ12&amp;BR12&amp;BS12&amp;BT12&amp;BU12&amp;BV12</f>
        <v/>
      </c>
      <c r="BF12" s="6"/>
      <c r="BG12" s="6"/>
      <c r="BH12" s="6"/>
      <c r="BI12" s="6"/>
      <c r="BJ12" s="6"/>
      <c r="BK12" s="6"/>
      <c r="BL12" s="6"/>
      <c r="BM12" s="6"/>
      <c r="BN12" s="6"/>
      <c r="BO12" s="6"/>
      <c r="BP12" s="49" t="str">
        <f>IF($B12&lt;&gt;($V12+$W12)," El número de consultas según sexo NO puede ser diferente al Total. ","")</f>
        <v/>
      </c>
      <c r="BQ12" s="50" t="str">
        <f>IF($B12=0,"",IF(($T12+$U12)=0,IF($B12="",""," No olvide escribir la columna Beneficiarios. "),""))</f>
        <v/>
      </c>
      <c r="BR12" s="50" t="str">
        <f>IF($B12&lt;($T12+$U12)," El número de Beneficiarios NO puede ser mayor que el Total. ","")</f>
        <v/>
      </c>
      <c r="BS12" s="50" t="str">
        <f>IF($B12&lt;($AP12+$AQ12)," Seccion A.2 NO puede ser mayor que sección A.1. ","")</f>
        <v/>
      </c>
      <c r="BT12" s="50" t="str">
        <f>IF($B12&lt;($AR12+$AS12)," Seccion A.3 NO puede ser mayor que sección A.1. ","")</f>
        <v/>
      </c>
      <c r="BU12" s="51" t="str">
        <f>IF($B12&gt;=($X12+$AB12),"","El total de Consulta Nuevas NO debe ser MAYOR que el total de las Consultas Médicas. ")</f>
        <v/>
      </c>
      <c r="BV12" s="52" t="str">
        <f>IF(AND($Y12+$AC12&lt;&gt;0,OR($AF12="",$AG12="")),"No  olvide registrar datos en Pertinencia. ","")</f>
        <v/>
      </c>
      <c r="BW12" s="53"/>
      <c r="BX12" s="54">
        <f>IF($B12&lt;&gt;($V12+$W12),1,0)</f>
        <v>0</v>
      </c>
      <c r="BY12" s="54">
        <f>IF($B12&lt;($T12+$U12),1,0)</f>
        <v>0</v>
      </c>
      <c r="BZ12" s="54">
        <f>IF($B12&lt;($AP12+$AQ12),1,0)</f>
        <v>0</v>
      </c>
      <c r="CA12" s="54">
        <f>IF($B12&lt;($AR12+$AS12),1,0)</f>
        <v>0</v>
      </c>
      <c r="CB12" s="54">
        <f>IF($B12&gt;=($X12+$AB12),0,1)</f>
        <v>0</v>
      </c>
      <c r="CC12" s="54">
        <f>IF($B12=0,"",IF(($T12+$U12)=0,IF($B12="","",1),0))</f>
        <v>0</v>
      </c>
      <c r="CD12" s="54">
        <f>IF(AND($Y12+$AC12&lt;&gt;0,OR($AF12="",$AG12="")),1,0)</f>
        <v>0</v>
      </c>
      <c r="CY12" s="16"/>
      <c r="CZ12" s="16"/>
    </row>
    <row r="13" spans="1:105" s="15" customFormat="1" ht="11.25" x14ac:dyDescent="0.15">
      <c r="A13" s="55" t="s">
        <v>58</v>
      </c>
      <c r="B13" s="29">
        <f>SUM(C13:S13)</f>
        <v>358</v>
      </c>
      <c r="C13" s="34"/>
      <c r="D13" s="56"/>
      <c r="E13" s="57"/>
      <c r="F13" s="57">
        <v>2</v>
      </c>
      <c r="G13" s="57">
        <v>14</v>
      </c>
      <c r="H13" s="58">
        <v>16</v>
      </c>
      <c r="I13" s="58">
        <v>13</v>
      </c>
      <c r="J13" s="58">
        <v>6</v>
      </c>
      <c r="K13" s="58">
        <v>16</v>
      </c>
      <c r="L13" s="58">
        <v>14</v>
      </c>
      <c r="M13" s="58">
        <v>29</v>
      </c>
      <c r="N13" s="58">
        <v>28</v>
      </c>
      <c r="O13" s="58">
        <v>36</v>
      </c>
      <c r="P13" s="58">
        <v>40</v>
      </c>
      <c r="Q13" s="58">
        <v>47</v>
      </c>
      <c r="R13" s="58">
        <v>56</v>
      </c>
      <c r="S13" s="59">
        <v>41</v>
      </c>
      <c r="T13" s="34"/>
      <c r="U13" s="35">
        <v>358</v>
      </c>
      <c r="V13" s="34">
        <v>133</v>
      </c>
      <c r="W13" s="35">
        <v>225</v>
      </c>
      <c r="X13" s="36">
        <f t="shared" ref="X13:X57" si="0">SUM(Y13:AA13)</f>
        <v>0</v>
      </c>
      <c r="Y13" s="34"/>
      <c r="Z13" s="37"/>
      <c r="AA13" s="35"/>
      <c r="AB13" s="38">
        <f t="shared" ref="AB13:AB57" si="1">SUM(AC13:AE13)</f>
        <v>157</v>
      </c>
      <c r="AC13" s="34">
        <v>157</v>
      </c>
      <c r="AD13" s="37"/>
      <c r="AE13" s="35"/>
      <c r="AF13" s="34">
        <v>111</v>
      </c>
      <c r="AG13" s="39">
        <v>0</v>
      </c>
      <c r="AH13" s="34"/>
      <c r="AI13" s="35">
        <v>61</v>
      </c>
      <c r="AJ13" s="39">
        <v>209</v>
      </c>
      <c r="AK13" s="40"/>
      <c r="AL13" s="35">
        <v>25</v>
      </c>
      <c r="AM13" s="40"/>
      <c r="AN13" s="35">
        <v>20</v>
      </c>
      <c r="AO13" s="42"/>
      <c r="AP13" s="60"/>
      <c r="AQ13" s="61"/>
      <c r="AR13" s="60"/>
      <c r="AS13" s="61"/>
      <c r="AT13" s="60"/>
      <c r="AU13" s="61"/>
      <c r="AV13" s="62"/>
      <c r="AW13" s="63"/>
      <c r="AX13" s="64"/>
      <c r="AY13" s="48" t="str">
        <f t="shared" ref="AY13:AY58" si="2">+BP13&amp;BQ13&amp;BR13&amp;BS13&amp;BT13&amp;BU13&amp;BV13</f>
        <v/>
      </c>
      <c r="BF13" s="6"/>
      <c r="BG13" s="6"/>
      <c r="BH13" s="6"/>
      <c r="BI13" s="6"/>
      <c r="BJ13" s="6"/>
      <c r="BK13" s="6"/>
      <c r="BL13" s="6"/>
      <c r="BM13" s="6"/>
      <c r="BN13" s="6"/>
      <c r="BO13" s="6"/>
      <c r="BP13" s="49" t="str">
        <f t="shared" ref="BP13:BP58" si="3">IF($B13&lt;&gt;($V13+$W13)," El número de consultas según sexo NO puede ser diferente al Total. ","")</f>
        <v/>
      </c>
      <c r="BQ13" s="50" t="str">
        <f t="shared" ref="BQ13:BQ58" si="4">IF($B13=0,"",IF(($T13+$U13)=0,IF($B13="",""," No olvide escribir la columna Beneficiarios. "),""))</f>
        <v/>
      </c>
      <c r="BR13" s="50" t="str">
        <f t="shared" ref="BR13:BR58" si="5">IF($B13&lt;($T13+$U13)," El número de Beneficiarios NO puede ser mayor que el Total. ","")</f>
        <v/>
      </c>
      <c r="BS13" s="50" t="str">
        <f t="shared" ref="BS13:BS58" si="6">IF($B13&lt;($AP13+$AQ13)," Seccion A.2 NO puede ser mayor que sección A.1. ","")</f>
        <v/>
      </c>
      <c r="BT13" s="50" t="str">
        <f t="shared" ref="BT13:BT58" si="7">IF($B13&lt;($AR13+$AS13)," Seccion A.3 NO puede ser mayor que sección A.1. ","")</f>
        <v/>
      </c>
      <c r="BU13" s="50" t="str">
        <f t="shared" ref="BU13:BU58" si="8">IF($B13&gt;=($X13+$AB13),"","El total de Consulta Nuevas NO debe ser MAYOR que el total de las Consultas Médicas. ")</f>
        <v/>
      </c>
      <c r="BV13" s="52" t="str">
        <f>IF(AND($Y13+$AC13&lt;&gt;0,OR($AF13="",$AG13="")),"No  olvide registrar datos en Pertinencia. ","")</f>
        <v/>
      </c>
      <c r="BW13" s="53"/>
      <c r="BX13" s="54">
        <f t="shared" ref="BX13:BX58" si="9">IF($B13&lt;&gt;($V13+$W13),1,0)</f>
        <v>0</v>
      </c>
      <c r="BY13" s="54">
        <f t="shared" ref="BY13:BY58" si="10">IF($B13&lt;($T13+$U13),1,0)</f>
        <v>0</v>
      </c>
      <c r="BZ13" s="54">
        <f t="shared" ref="BZ13:BZ58" si="11">IF($B13&lt;($AP13+$AQ13),1,0)</f>
        <v>0</v>
      </c>
      <c r="CA13" s="54">
        <f t="shared" ref="CA13:CA58" si="12">IF($B13&lt;($AR13+$AS13),1,0)</f>
        <v>0</v>
      </c>
      <c r="CB13" s="54">
        <f t="shared" ref="CB13:CB58" si="13">IF($B13&gt;=($X13+$AB13),0,1)</f>
        <v>0</v>
      </c>
      <c r="CC13" s="54">
        <f t="shared" ref="CC13:CC58" si="14">IF($B13=0,"",IF(($T13+$U13)=0,IF($B13="","",1),0))</f>
        <v>0</v>
      </c>
      <c r="CD13" s="54">
        <f>IF(AND($Y13+$AC13&lt;&gt;0,OR($AF13="",$AG13="")),1,0)</f>
        <v>0</v>
      </c>
      <c r="CY13" s="16"/>
      <c r="CZ13" s="16"/>
    </row>
    <row r="14" spans="1:105" s="15" customFormat="1" ht="11.25" x14ac:dyDescent="0.15">
      <c r="A14" s="55" t="s">
        <v>59</v>
      </c>
      <c r="B14" s="29">
        <f>SUM(C14)</f>
        <v>71</v>
      </c>
      <c r="C14" s="34">
        <v>71</v>
      </c>
      <c r="D14" s="65"/>
      <c r="E14" s="66"/>
      <c r="F14" s="66"/>
      <c r="G14" s="66"/>
      <c r="H14" s="67"/>
      <c r="I14" s="67"/>
      <c r="J14" s="67"/>
      <c r="K14" s="67"/>
      <c r="L14" s="67"/>
      <c r="M14" s="67"/>
      <c r="N14" s="67"/>
      <c r="O14" s="67"/>
      <c r="P14" s="67"/>
      <c r="Q14" s="67"/>
      <c r="R14" s="67"/>
      <c r="S14" s="67"/>
      <c r="T14" s="34">
        <v>71</v>
      </c>
      <c r="U14" s="68"/>
      <c r="V14" s="34">
        <v>35</v>
      </c>
      <c r="W14" s="35">
        <v>36</v>
      </c>
      <c r="X14" s="36">
        <f t="shared" si="0"/>
        <v>11</v>
      </c>
      <c r="Y14" s="34">
        <v>11</v>
      </c>
      <c r="Z14" s="37"/>
      <c r="AA14" s="35"/>
      <c r="AC14" s="69"/>
      <c r="AD14" s="65"/>
      <c r="AE14" s="66"/>
      <c r="AF14" s="66"/>
      <c r="AG14" s="65"/>
      <c r="AH14" s="34">
        <v>2</v>
      </c>
      <c r="AI14" s="68"/>
      <c r="AJ14" s="39"/>
      <c r="AK14" s="40"/>
      <c r="AL14" s="68"/>
      <c r="AM14" s="40"/>
      <c r="AN14" s="68"/>
      <c r="AO14" s="42"/>
      <c r="AP14" s="60"/>
      <c r="AQ14" s="61"/>
      <c r="AR14" s="60"/>
      <c r="AS14" s="61"/>
      <c r="AT14" s="60"/>
      <c r="AU14" s="61"/>
      <c r="AV14" s="62"/>
      <c r="AW14" s="63"/>
      <c r="AX14" s="70"/>
      <c r="AY14" s="48" t="str">
        <f t="shared" si="2"/>
        <v/>
      </c>
      <c r="BF14" s="6"/>
      <c r="BG14" s="6"/>
      <c r="BH14" s="6"/>
      <c r="BI14" s="6"/>
      <c r="BJ14" s="6"/>
      <c r="BK14" s="6"/>
      <c r="BL14" s="6"/>
      <c r="BM14" s="6"/>
      <c r="BN14" s="6"/>
      <c r="BO14" s="6"/>
      <c r="BP14" s="49" t="str">
        <f t="shared" si="3"/>
        <v/>
      </c>
      <c r="BQ14" s="50" t="str">
        <f t="shared" si="4"/>
        <v/>
      </c>
      <c r="BR14" s="50" t="str">
        <f t="shared" si="5"/>
        <v/>
      </c>
      <c r="BS14" s="50" t="str">
        <f t="shared" si="6"/>
        <v/>
      </c>
      <c r="BT14" s="50" t="str">
        <f t="shared" si="7"/>
        <v/>
      </c>
      <c r="BU14" s="50" t="str">
        <f t="shared" si="8"/>
        <v/>
      </c>
      <c r="BV14" s="53"/>
      <c r="BW14" s="53"/>
      <c r="BX14" s="54">
        <f t="shared" si="9"/>
        <v>0</v>
      </c>
      <c r="BY14" s="54">
        <f t="shared" si="10"/>
        <v>0</v>
      </c>
      <c r="BZ14" s="54">
        <f t="shared" si="11"/>
        <v>0</v>
      </c>
      <c r="CA14" s="54">
        <f t="shared" si="12"/>
        <v>0</v>
      </c>
      <c r="CB14" s="54">
        <f t="shared" si="13"/>
        <v>0</v>
      </c>
      <c r="CC14" s="54">
        <f t="shared" si="14"/>
        <v>0</v>
      </c>
      <c r="CD14" s="71"/>
      <c r="CY14" s="16"/>
      <c r="CZ14" s="16"/>
    </row>
    <row r="15" spans="1:105" s="15" customFormat="1" ht="11.25" x14ac:dyDescent="0.15">
      <c r="A15" s="55" t="s">
        <v>60</v>
      </c>
      <c r="B15" s="29">
        <f t="shared" ref="B15:B57" si="15">SUM(C15:S15)</f>
        <v>20</v>
      </c>
      <c r="C15" s="34"/>
      <c r="D15" s="56"/>
      <c r="E15" s="37"/>
      <c r="F15" s="37">
        <v>1</v>
      </c>
      <c r="G15" s="37"/>
      <c r="H15" s="59"/>
      <c r="I15" s="59">
        <v>1</v>
      </c>
      <c r="J15" s="59"/>
      <c r="K15" s="59"/>
      <c r="L15" s="59">
        <v>2</v>
      </c>
      <c r="M15" s="59">
        <v>1</v>
      </c>
      <c r="N15" s="59">
        <v>4</v>
      </c>
      <c r="O15" s="59">
        <v>1</v>
      </c>
      <c r="P15" s="59">
        <v>1</v>
      </c>
      <c r="Q15" s="59">
        <v>3</v>
      </c>
      <c r="R15" s="59">
        <v>4</v>
      </c>
      <c r="S15" s="59">
        <v>2</v>
      </c>
      <c r="T15" s="34"/>
      <c r="U15" s="35">
        <v>20</v>
      </c>
      <c r="V15" s="34">
        <v>10</v>
      </c>
      <c r="W15" s="35">
        <v>10</v>
      </c>
      <c r="X15" s="36">
        <f t="shared" si="0"/>
        <v>0</v>
      </c>
      <c r="Y15" s="34"/>
      <c r="Z15" s="37"/>
      <c r="AA15" s="35"/>
      <c r="AB15" s="38">
        <f t="shared" si="1"/>
        <v>10</v>
      </c>
      <c r="AC15" s="34">
        <v>10</v>
      </c>
      <c r="AD15" s="37"/>
      <c r="AE15" s="35"/>
      <c r="AF15" s="34">
        <v>0</v>
      </c>
      <c r="AG15" s="39">
        <v>0</v>
      </c>
      <c r="AH15" s="34">
        <v>0</v>
      </c>
      <c r="AI15" s="35">
        <v>5</v>
      </c>
      <c r="AJ15" s="39"/>
      <c r="AK15" s="40"/>
      <c r="AL15" s="35">
        <v>2</v>
      </c>
      <c r="AM15" s="40"/>
      <c r="AN15" s="35"/>
      <c r="AO15" s="42"/>
      <c r="AP15" s="60"/>
      <c r="AQ15" s="61"/>
      <c r="AR15" s="60"/>
      <c r="AS15" s="61"/>
      <c r="AT15" s="60"/>
      <c r="AU15" s="61"/>
      <c r="AV15" s="62"/>
      <c r="AW15" s="63"/>
      <c r="AX15" s="64"/>
      <c r="AY15" s="48" t="str">
        <f t="shared" si="2"/>
        <v/>
      </c>
      <c r="BF15" s="6"/>
      <c r="BG15" s="6"/>
      <c r="BH15" s="6"/>
      <c r="BI15" s="6"/>
      <c r="BJ15" s="6"/>
      <c r="BK15" s="6"/>
      <c r="BL15" s="6"/>
      <c r="BM15" s="6"/>
      <c r="BN15" s="6"/>
      <c r="BO15" s="6"/>
      <c r="BP15" s="49" t="str">
        <f t="shared" si="3"/>
        <v/>
      </c>
      <c r="BQ15" s="50" t="str">
        <f t="shared" si="4"/>
        <v/>
      </c>
      <c r="BR15" s="50" t="str">
        <f t="shared" si="5"/>
        <v/>
      </c>
      <c r="BS15" s="50" t="str">
        <f t="shared" si="6"/>
        <v/>
      </c>
      <c r="BT15" s="50" t="str">
        <f t="shared" si="7"/>
        <v/>
      </c>
      <c r="BU15" s="50" t="str">
        <f t="shared" si="8"/>
        <v/>
      </c>
      <c r="BV15" s="72" t="str">
        <f>IF(AND($Y15+$AC15&lt;&gt;0,OR($AF15="",$AG15="")),"No  olvide registrar datos en Pertinencia. ","")</f>
        <v/>
      </c>
      <c r="BW15" s="53"/>
      <c r="BX15" s="54">
        <f t="shared" si="9"/>
        <v>0</v>
      </c>
      <c r="BY15" s="54">
        <f t="shared" si="10"/>
        <v>0</v>
      </c>
      <c r="BZ15" s="54">
        <f t="shared" si="11"/>
        <v>0</v>
      </c>
      <c r="CA15" s="54">
        <f t="shared" si="12"/>
        <v>0</v>
      </c>
      <c r="CB15" s="54">
        <f t="shared" si="13"/>
        <v>0</v>
      </c>
      <c r="CC15" s="54">
        <f t="shared" si="14"/>
        <v>0</v>
      </c>
      <c r="CD15" s="54">
        <f>IF(AND($Y15+$AC15&lt;&gt;0,OR($AF15="",$AG15="")),1,0)</f>
        <v>0</v>
      </c>
      <c r="CY15" s="16"/>
      <c r="CZ15" s="16"/>
    </row>
    <row r="16" spans="1:105" s="15" customFormat="1" ht="11.25" x14ac:dyDescent="0.15">
      <c r="A16" s="55" t="s">
        <v>61</v>
      </c>
      <c r="B16" s="29">
        <f t="shared" si="15"/>
        <v>298</v>
      </c>
      <c r="C16" s="34">
        <v>40</v>
      </c>
      <c r="D16" s="56">
        <v>16</v>
      </c>
      <c r="E16" s="37">
        <v>9</v>
      </c>
      <c r="F16" s="37">
        <v>7</v>
      </c>
      <c r="G16" s="37">
        <v>3</v>
      </c>
      <c r="H16" s="59"/>
      <c r="I16" s="59">
        <v>5</v>
      </c>
      <c r="J16" s="59">
        <v>2</v>
      </c>
      <c r="K16" s="59">
        <v>5</v>
      </c>
      <c r="L16" s="59">
        <v>7</v>
      </c>
      <c r="M16" s="59">
        <v>18</v>
      </c>
      <c r="N16" s="59">
        <v>16</v>
      </c>
      <c r="O16" s="59">
        <v>28</v>
      </c>
      <c r="P16" s="59">
        <v>37</v>
      </c>
      <c r="Q16" s="59">
        <v>35</v>
      </c>
      <c r="R16" s="59">
        <v>37</v>
      </c>
      <c r="S16" s="59">
        <v>33</v>
      </c>
      <c r="T16" s="34">
        <v>65</v>
      </c>
      <c r="U16" s="35">
        <v>233</v>
      </c>
      <c r="V16" s="34">
        <v>135</v>
      </c>
      <c r="W16" s="35">
        <v>163</v>
      </c>
      <c r="X16" s="36">
        <f t="shared" si="0"/>
        <v>28</v>
      </c>
      <c r="Y16" s="34">
        <v>28</v>
      </c>
      <c r="Z16" s="37"/>
      <c r="AA16" s="35"/>
      <c r="AB16" s="38">
        <f t="shared" si="1"/>
        <v>110</v>
      </c>
      <c r="AC16" s="34">
        <v>110</v>
      </c>
      <c r="AD16" s="37"/>
      <c r="AE16" s="35"/>
      <c r="AF16" s="34">
        <v>126</v>
      </c>
      <c r="AG16" s="39">
        <v>21</v>
      </c>
      <c r="AH16" s="34">
        <v>8</v>
      </c>
      <c r="AI16" s="35">
        <v>24</v>
      </c>
      <c r="AJ16" s="39"/>
      <c r="AK16" s="40">
        <v>8</v>
      </c>
      <c r="AL16" s="35">
        <v>17</v>
      </c>
      <c r="AM16" s="40">
        <v>5</v>
      </c>
      <c r="AN16" s="35">
        <v>30</v>
      </c>
      <c r="AO16" s="42"/>
      <c r="AP16" s="60">
        <v>31</v>
      </c>
      <c r="AQ16" s="61"/>
      <c r="AR16" s="60"/>
      <c r="AS16" s="61"/>
      <c r="AT16" s="60"/>
      <c r="AU16" s="61"/>
      <c r="AV16" s="62"/>
      <c r="AW16" s="63"/>
      <c r="AX16" s="64"/>
      <c r="AY16" s="48" t="str">
        <f t="shared" si="2"/>
        <v/>
      </c>
      <c r="BF16" s="6"/>
      <c r="BG16" s="6"/>
      <c r="BH16" s="6"/>
      <c r="BI16" s="6"/>
      <c r="BJ16" s="6"/>
      <c r="BK16" s="6"/>
      <c r="BL16" s="6"/>
      <c r="BM16" s="6"/>
      <c r="BN16" s="6"/>
      <c r="BO16" s="6"/>
      <c r="BP16" s="49" t="str">
        <f t="shared" si="3"/>
        <v/>
      </c>
      <c r="BQ16" s="50" t="str">
        <f t="shared" si="4"/>
        <v/>
      </c>
      <c r="BR16" s="50" t="str">
        <f t="shared" si="5"/>
        <v/>
      </c>
      <c r="BS16" s="50" t="str">
        <f t="shared" si="6"/>
        <v/>
      </c>
      <c r="BT16" s="50" t="str">
        <f t="shared" si="7"/>
        <v/>
      </c>
      <c r="BU16" s="50" t="str">
        <f t="shared" si="8"/>
        <v/>
      </c>
      <c r="BV16" s="72" t="str">
        <f t="shared" ref="BV16:BV58" si="16">IF(AND($Y16+$AC16&lt;&gt;0,OR($AF16="",$AG16="")),"No  olvide registrar datos en Pertinencia. ","")</f>
        <v/>
      </c>
      <c r="BW16" s="53"/>
      <c r="BX16" s="54">
        <f t="shared" si="9"/>
        <v>0</v>
      </c>
      <c r="BY16" s="54">
        <f t="shared" si="10"/>
        <v>0</v>
      </c>
      <c r="BZ16" s="54">
        <f t="shared" si="11"/>
        <v>0</v>
      </c>
      <c r="CA16" s="54">
        <f t="shared" si="12"/>
        <v>0</v>
      </c>
      <c r="CB16" s="54">
        <f t="shared" si="13"/>
        <v>0</v>
      </c>
      <c r="CC16" s="54">
        <f t="shared" si="14"/>
        <v>0</v>
      </c>
      <c r="CD16" s="54">
        <f t="shared" ref="CD16:CD58" si="17">IF(AND($Y16+$AC16&lt;&gt;0,OR($AF16="",$AG16="")),1,0)</f>
        <v>0</v>
      </c>
      <c r="CY16" s="16"/>
      <c r="CZ16" s="16"/>
    </row>
    <row r="17" spans="1:104" s="15" customFormat="1" ht="11.25" x14ac:dyDescent="0.15">
      <c r="A17" s="55" t="s">
        <v>62</v>
      </c>
      <c r="B17" s="29">
        <f t="shared" si="15"/>
        <v>0</v>
      </c>
      <c r="C17" s="34"/>
      <c r="D17" s="56"/>
      <c r="E17" s="37"/>
      <c r="F17" s="37"/>
      <c r="G17" s="37"/>
      <c r="H17" s="59"/>
      <c r="I17" s="59"/>
      <c r="J17" s="59"/>
      <c r="K17" s="59"/>
      <c r="L17" s="59"/>
      <c r="M17" s="59"/>
      <c r="N17" s="59"/>
      <c r="O17" s="59"/>
      <c r="P17" s="59"/>
      <c r="Q17" s="59"/>
      <c r="R17" s="59"/>
      <c r="S17" s="59"/>
      <c r="T17" s="34"/>
      <c r="U17" s="35"/>
      <c r="V17" s="34"/>
      <c r="W17" s="35"/>
      <c r="X17" s="36">
        <f t="shared" si="0"/>
        <v>0</v>
      </c>
      <c r="Y17" s="34"/>
      <c r="Z17" s="37"/>
      <c r="AA17" s="35"/>
      <c r="AB17" s="38">
        <f t="shared" si="1"/>
        <v>0</v>
      </c>
      <c r="AC17" s="34"/>
      <c r="AD17" s="37"/>
      <c r="AE17" s="35"/>
      <c r="AF17" s="34"/>
      <c r="AG17" s="39"/>
      <c r="AH17" s="34"/>
      <c r="AI17" s="35"/>
      <c r="AJ17" s="39"/>
      <c r="AK17" s="40"/>
      <c r="AL17" s="35"/>
      <c r="AM17" s="40"/>
      <c r="AN17" s="35"/>
      <c r="AO17" s="42"/>
      <c r="AP17" s="60"/>
      <c r="AQ17" s="61"/>
      <c r="AR17" s="60"/>
      <c r="AS17" s="61"/>
      <c r="AT17" s="60"/>
      <c r="AU17" s="61"/>
      <c r="AV17" s="62"/>
      <c r="AW17" s="63"/>
      <c r="AX17" s="64"/>
      <c r="AY17" s="48" t="str">
        <f t="shared" si="2"/>
        <v/>
      </c>
      <c r="BF17" s="6"/>
      <c r="BG17" s="6"/>
      <c r="BH17" s="6"/>
      <c r="BI17" s="6"/>
      <c r="BJ17" s="6"/>
      <c r="BK17" s="6"/>
      <c r="BL17" s="6"/>
      <c r="BM17" s="6"/>
      <c r="BN17" s="6"/>
      <c r="BO17" s="6"/>
      <c r="BP17" s="49" t="str">
        <f t="shared" si="3"/>
        <v/>
      </c>
      <c r="BQ17" s="50" t="str">
        <f t="shared" si="4"/>
        <v/>
      </c>
      <c r="BR17" s="50" t="str">
        <f t="shared" si="5"/>
        <v/>
      </c>
      <c r="BS17" s="50" t="str">
        <f t="shared" si="6"/>
        <v/>
      </c>
      <c r="BT17" s="50" t="str">
        <f t="shared" si="7"/>
        <v/>
      </c>
      <c r="BU17" s="50" t="str">
        <f t="shared" si="8"/>
        <v/>
      </c>
      <c r="BV17" s="72" t="str">
        <f t="shared" si="16"/>
        <v/>
      </c>
      <c r="BW17" s="53"/>
      <c r="BX17" s="54">
        <f t="shared" si="9"/>
        <v>0</v>
      </c>
      <c r="BY17" s="54">
        <f t="shared" si="10"/>
        <v>0</v>
      </c>
      <c r="BZ17" s="54">
        <f t="shared" si="11"/>
        <v>0</v>
      </c>
      <c r="CA17" s="54">
        <f t="shared" si="12"/>
        <v>0</v>
      </c>
      <c r="CB17" s="54">
        <f t="shared" si="13"/>
        <v>0</v>
      </c>
      <c r="CC17" s="54" t="str">
        <f t="shared" si="14"/>
        <v/>
      </c>
      <c r="CD17" s="54">
        <f t="shared" si="17"/>
        <v>0</v>
      </c>
      <c r="CY17" s="16"/>
      <c r="CZ17" s="16"/>
    </row>
    <row r="18" spans="1:104" s="15" customFormat="1" ht="11.25" x14ac:dyDescent="0.15">
      <c r="A18" s="55" t="s">
        <v>63</v>
      </c>
      <c r="B18" s="29">
        <f t="shared" si="15"/>
        <v>201</v>
      </c>
      <c r="C18" s="34"/>
      <c r="D18" s="56"/>
      <c r="E18" s="37"/>
      <c r="F18" s="37">
        <v>1</v>
      </c>
      <c r="G18" s="37">
        <v>6</v>
      </c>
      <c r="H18" s="59">
        <v>4</v>
      </c>
      <c r="I18" s="59">
        <v>5</v>
      </c>
      <c r="J18" s="59">
        <v>6</v>
      </c>
      <c r="K18" s="59">
        <v>9</v>
      </c>
      <c r="L18" s="59">
        <v>20</v>
      </c>
      <c r="M18" s="59">
        <v>22</v>
      </c>
      <c r="N18" s="59">
        <v>19</v>
      </c>
      <c r="O18" s="59">
        <v>31</v>
      </c>
      <c r="P18" s="59">
        <v>31</v>
      </c>
      <c r="Q18" s="59">
        <v>21</v>
      </c>
      <c r="R18" s="59">
        <v>15</v>
      </c>
      <c r="S18" s="59">
        <v>11</v>
      </c>
      <c r="T18" s="34"/>
      <c r="U18" s="35">
        <v>201</v>
      </c>
      <c r="V18" s="34">
        <v>77</v>
      </c>
      <c r="W18" s="35">
        <v>124</v>
      </c>
      <c r="X18" s="36">
        <f t="shared" si="0"/>
        <v>0</v>
      </c>
      <c r="Y18" s="34"/>
      <c r="Z18" s="37"/>
      <c r="AA18" s="35"/>
      <c r="AB18" s="38">
        <f t="shared" si="1"/>
        <v>129</v>
      </c>
      <c r="AC18" s="34">
        <v>129</v>
      </c>
      <c r="AD18" s="37"/>
      <c r="AE18" s="35"/>
      <c r="AF18" s="34">
        <v>113</v>
      </c>
      <c r="AG18" s="39">
        <v>0</v>
      </c>
      <c r="AH18" s="34"/>
      <c r="AI18" s="35">
        <v>53</v>
      </c>
      <c r="AJ18" s="39"/>
      <c r="AK18" s="40"/>
      <c r="AL18" s="35">
        <v>35</v>
      </c>
      <c r="AM18" s="40"/>
      <c r="AN18" s="35">
        <v>41</v>
      </c>
      <c r="AO18" s="42"/>
      <c r="AP18" s="60"/>
      <c r="AQ18" s="61"/>
      <c r="AR18" s="60"/>
      <c r="AS18" s="61"/>
      <c r="AT18" s="60"/>
      <c r="AU18" s="61"/>
      <c r="AV18" s="62"/>
      <c r="AW18" s="63"/>
      <c r="AX18" s="64"/>
      <c r="AY18" s="48" t="str">
        <f t="shared" si="2"/>
        <v/>
      </c>
      <c r="BF18" s="6"/>
      <c r="BG18" s="6"/>
      <c r="BH18" s="6"/>
      <c r="BI18" s="6"/>
      <c r="BJ18" s="6"/>
      <c r="BK18" s="6"/>
      <c r="BL18" s="6"/>
      <c r="BM18" s="6"/>
      <c r="BN18" s="6"/>
      <c r="BO18" s="6"/>
      <c r="BP18" s="49" t="str">
        <f t="shared" si="3"/>
        <v/>
      </c>
      <c r="BQ18" s="50" t="str">
        <f t="shared" si="4"/>
        <v/>
      </c>
      <c r="BR18" s="50" t="str">
        <f t="shared" si="5"/>
        <v/>
      </c>
      <c r="BS18" s="50" t="str">
        <f t="shared" si="6"/>
        <v/>
      </c>
      <c r="BT18" s="50" t="str">
        <f t="shared" si="7"/>
        <v/>
      </c>
      <c r="BU18" s="50" t="str">
        <f t="shared" si="8"/>
        <v/>
      </c>
      <c r="BV18" s="72" t="str">
        <f t="shared" si="16"/>
        <v/>
      </c>
      <c r="BW18" s="53" t="str">
        <f>IF(AND($AT18&lt;&gt;0,($B92="")),"No olvide registrar si algunas de estas compras de servicio corresponden al Programa de Resolutividad. ","")</f>
        <v/>
      </c>
      <c r="BX18" s="54">
        <f t="shared" si="9"/>
        <v>0</v>
      </c>
      <c r="BY18" s="54">
        <f t="shared" si="10"/>
        <v>0</v>
      </c>
      <c r="BZ18" s="54">
        <f t="shared" si="11"/>
        <v>0</v>
      </c>
      <c r="CA18" s="54">
        <f t="shared" si="12"/>
        <v>0</v>
      </c>
      <c r="CB18" s="54">
        <f t="shared" si="13"/>
        <v>0</v>
      </c>
      <c r="CC18" s="54">
        <f t="shared" si="14"/>
        <v>0</v>
      </c>
      <c r="CD18" s="54">
        <f t="shared" si="17"/>
        <v>0</v>
      </c>
      <c r="CE18" s="54">
        <f>IF(AND($AT18&lt;&gt;0,($B92="")),1,0)</f>
        <v>0</v>
      </c>
      <c r="CY18" s="16"/>
      <c r="CZ18" s="16"/>
    </row>
    <row r="19" spans="1:104" s="15" customFormat="1" ht="11.25" x14ac:dyDescent="0.15">
      <c r="A19" s="55" t="s">
        <v>64</v>
      </c>
      <c r="B19" s="29">
        <f t="shared" si="15"/>
        <v>0</v>
      </c>
      <c r="C19" s="34"/>
      <c r="D19" s="56"/>
      <c r="E19" s="37"/>
      <c r="F19" s="37"/>
      <c r="G19" s="37"/>
      <c r="H19" s="59"/>
      <c r="I19" s="59"/>
      <c r="J19" s="59"/>
      <c r="K19" s="59"/>
      <c r="L19" s="59"/>
      <c r="M19" s="59"/>
      <c r="N19" s="59"/>
      <c r="O19" s="59"/>
      <c r="P19" s="59"/>
      <c r="Q19" s="59"/>
      <c r="R19" s="59"/>
      <c r="S19" s="59"/>
      <c r="T19" s="34"/>
      <c r="U19" s="35"/>
      <c r="V19" s="34"/>
      <c r="W19" s="35"/>
      <c r="X19" s="36">
        <f t="shared" si="0"/>
        <v>0</v>
      </c>
      <c r="Y19" s="34"/>
      <c r="Z19" s="37"/>
      <c r="AA19" s="35"/>
      <c r="AB19" s="38">
        <f t="shared" si="1"/>
        <v>0</v>
      </c>
      <c r="AC19" s="34"/>
      <c r="AD19" s="37"/>
      <c r="AE19" s="35"/>
      <c r="AF19" s="69"/>
      <c r="AG19" s="73"/>
      <c r="AH19" s="34"/>
      <c r="AI19" s="35"/>
      <c r="AJ19" s="39"/>
      <c r="AK19" s="40"/>
      <c r="AL19" s="35"/>
      <c r="AM19" s="40"/>
      <c r="AN19" s="35"/>
      <c r="AO19" s="42"/>
      <c r="AP19" s="60"/>
      <c r="AQ19" s="61"/>
      <c r="AR19" s="60"/>
      <c r="AS19" s="61"/>
      <c r="AT19" s="60"/>
      <c r="AU19" s="61"/>
      <c r="AV19" s="62"/>
      <c r="AW19" s="63"/>
      <c r="AX19" s="64"/>
      <c r="AY19" s="48" t="str">
        <f t="shared" si="2"/>
        <v/>
      </c>
      <c r="BF19" s="6"/>
      <c r="BG19" s="6"/>
      <c r="BH19" s="6"/>
      <c r="BI19" s="6"/>
      <c r="BJ19" s="6"/>
      <c r="BK19" s="6"/>
      <c r="BL19" s="6"/>
      <c r="BM19" s="6"/>
      <c r="BN19" s="6"/>
      <c r="BO19" s="6"/>
      <c r="BP19" s="49" t="str">
        <f t="shared" si="3"/>
        <v/>
      </c>
      <c r="BQ19" s="50" t="str">
        <f t="shared" si="4"/>
        <v/>
      </c>
      <c r="BR19" s="50" t="str">
        <f t="shared" si="5"/>
        <v/>
      </c>
      <c r="BS19" s="50" t="str">
        <f t="shared" si="6"/>
        <v/>
      </c>
      <c r="BT19" s="50" t="str">
        <f t="shared" si="7"/>
        <v/>
      </c>
      <c r="BU19" s="50" t="str">
        <f t="shared" si="8"/>
        <v/>
      </c>
      <c r="BV19" s="53"/>
      <c r="BW19" s="53"/>
      <c r="BX19" s="54">
        <f t="shared" si="9"/>
        <v>0</v>
      </c>
      <c r="BY19" s="54">
        <f t="shared" si="10"/>
        <v>0</v>
      </c>
      <c r="BZ19" s="54">
        <f t="shared" si="11"/>
        <v>0</v>
      </c>
      <c r="CA19" s="54">
        <f t="shared" si="12"/>
        <v>0</v>
      </c>
      <c r="CB19" s="54">
        <f t="shared" si="13"/>
        <v>0</v>
      </c>
      <c r="CC19" s="54" t="str">
        <f t="shared" si="14"/>
        <v/>
      </c>
      <c r="CD19" s="71"/>
      <c r="CY19" s="16"/>
      <c r="CZ19" s="16"/>
    </row>
    <row r="20" spans="1:104" s="15" customFormat="1" ht="11.25" x14ac:dyDescent="0.15">
      <c r="A20" s="55" t="s">
        <v>65</v>
      </c>
      <c r="B20" s="29">
        <f t="shared" si="15"/>
        <v>0</v>
      </c>
      <c r="C20" s="34"/>
      <c r="D20" s="56"/>
      <c r="E20" s="37"/>
      <c r="F20" s="37"/>
      <c r="G20" s="37"/>
      <c r="H20" s="59"/>
      <c r="I20" s="59"/>
      <c r="J20" s="59"/>
      <c r="K20" s="59"/>
      <c r="L20" s="59"/>
      <c r="M20" s="59"/>
      <c r="N20" s="59"/>
      <c r="O20" s="59"/>
      <c r="P20" s="59"/>
      <c r="Q20" s="59"/>
      <c r="R20" s="59"/>
      <c r="S20" s="59"/>
      <c r="T20" s="34"/>
      <c r="U20" s="35"/>
      <c r="V20" s="34"/>
      <c r="W20" s="35"/>
      <c r="X20" s="36">
        <f t="shared" si="0"/>
        <v>0</v>
      </c>
      <c r="Y20" s="34"/>
      <c r="Z20" s="37"/>
      <c r="AA20" s="35"/>
      <c r="AB20" s="38">
        <f t="shared" si="1"/>
        <v>0</v>
      </c>
      <c r="AC20" s="34"/>
      <c r="AD20" s="37"/>
      <c r="AE20" s="35"/>
      <c r="AF20" s="34"/>
      <c r="AG20" s="39"/>
      <c r="AH20" s="34"/>
      <c r="AI20" s="35"/>
      <c r="AJ20" s="39"/>
      <c r="AK20" s="40"/>
      <c r="AL20" s="35"/>
      <c r="AM20" s="40"/>
      <c r="AN20" s="35"/>
      <c r="AO20" s="42"/>
      <c r="AP20" s="60"/>
      <c r="AQ20" s="61"/>
      <c r="AR20" s="60"/>
      <c r="AS20" s="61"/>
      <c r="AT20" s="60"/>
      <c r="AU20" s="61"/>
      <c r="AV20" s="62"/>
      <c r="AW20" s="63"/>
      <c r="AX20" s="64"/>
      <c r="AY20" s="48" t="str">
        <f t="shared" si="2"/>
        <v/>
      </c>
      <c r="BF20" s="6"/>
      <c r="BG20" s="6"/>
      <c r="BH20" s="6"/>
      <c r="BI20" s="6"/>
      <c r="BJ20" s="6"/>
      <c r="BK20" s="6"/>
      <c r="BL20" s="6"/>
      <c r="BM20" s="6"/>
      <c r="BN20" s="6"/>
      <c r="BO20" s="6"/>
      <c r="BP20" s="49" t="str">
        <f t="shared" si="3"/>
        <v/>
      </c>
      <c r="BQ20" s="50" t="str">
        <f t="shared" si="4"/>
        <v/>
      </c>
      <c r="BR20" s="50" t="str">
        <f t="shared" si="5"/>
        <v/>
      </c>
      <c r="BS20" s="50" t="str">
        <f t="shared" si="6"/>
        <v/>
      </c>
      <c r="BT20" s="50" t="str">
        <f t="shared" si="7"/>
        <v/>
      </c>
      <c r="BU20" s="50" t="str">
        <f t="shared" si="8"/>
        <v/>
      </c>
      <c r="BV20" s="72" t="str">
        <f t="shared" si="16"/>
        <v/>
      </c>
      <c r="BW20" s="53"/>
      <c r="BX20" s="54">
        <f t="shared" si="9"/>
        <v>0</v>
      </c>
      <c r="BY20" s="54">
        <f t="shared" si="10"/>
        <v>0</v>
      </c>
      <c r="BZ20" s="54">
        <f t="shared" si="11"/>
        <v>0</v>
      </c>
      <c r="CA20" s="54">
        <f t="shared" si="12"/>
        <v>0</v>
      </c>
      <c r="CB20" s="54">
        <f t="shared" si="13"/>
        <v>0</v>
      </c>
      <c r="CC20" s="54" t="str">
        <f t="shared" si="14"/>
        <v/>
      </c>
      <c r="CD20" s="54">
        <f t="shared" si="17"/>
        <v>0</v>
      </c>
      <c r="CY20" s="16"/>
      <c r="CZ20" s="16"/>
    </row>
    <row r="21" spans="1:104" s="15" customFormat="1" ht="11.25" x14ac:dyDescent="0.15">
      <c r="A21" s="55" t="s">
        <v>66</v>
      </c>
      <c r="B21" s="29">
        <f t="shared" si="15"/>
        <v>0</v>
      </c>
      <c r="C21" s="34"/>
      <c r="D21" s="56"/>
      <c r="E21" s="37"/>
      <c r="F21" s="37"/>
      <c r="G21" s="37"/>
      <c r="H21" s="59"/>
      <c r="I21" s="59"/>
      <c r="J21" s="59"/>
      <c r="K21" s="59"/>
      <c r="L21" s="59"/>
      <c r="M21" s="59"/>
      <c r="N21" s="59"/>
      <c r="O21" s="59"/>
      <c r="P21" s="59"/>
      <c r="Q21" s="59"/>
      <c r="R21" s="59"/>
      <c r="S21" s="59"/>
      <c r="T21" s="34"/>
      <c r="U21" s="35"/>
      <c r="V21" s="34"/>
      <c r="W21" s="35"/>
      <c r="X21" s="36">
        <f t="shared" si="0"/>
        <v>0</v>
      </c>
      <c r="Y21" s="34"/>
      <c r="Z21" s="37"/>
      <c r="AA21" s="35"/>
      <c r="AB21" s="38">
        <f t="shared" si="1"/>
        <v>0</v>
      </c>
      <c r="AC21" s="34"/>
      <c r="AD21" s="37"/>
      <c r="AE21" s="35"/>
      <c r="AF21" s="69"/>
      <c r="AG21" s="73"/>
      <c r="AH21" s="34"/>
      <c r="AI21" s="35"/>
      <c r="AJ21" s="39"/>
      <c r="AK21" s="40"/>
      <c r="AL21" s="35"/>
      <c r="AM21" s="40"/>
      <c r="AN21" s="35"/>
      <c r="AO21" s="42"/>
      <c r="AP21" s="60"/>
      <c r="AQ21" s="61"/>
      <c r="AR21" s="60"/>
      <c r="AS21" s="61"/>
      <c r="AT21" s="60"/>
      <c r="AU21" s="61"/>
      <c r="AV21" s="62"/>
      <c r="AW21" s="63"/>
      <c r="AX21" s="64"/>
      <c r="AY21" s="48" t="str">
        <f t="shared" si="2"/>
        <v/>
      </c>
      <c r="BF21" s="6"/>
      <c r="BG21" s="6"/>
      <c r="BH21" s="6"/>
      <c r="BI21" s="6"/>
      <c r="BJ21" s="6"/>
      <c r="BK21" s="6"/>
      <c r="BL21" s="6"/>
      <c r="BM21" s="6"/>
      <c r="BN21" s="6"/>
      <c r="BO21" s="6"/>
      <c r="BP21" s="49" t="str">
        <f t="shared" si="3"/>
        <v/>
      </c>
      <c r="BQ21" s="50" t="str">
        <f t="shared" si="4"/>
        <v/>
      </c>
      <c r="BR21" s="50" t="str">
        <f t="shared" si="5"/>
        <v/>
      </c>
      <c r="BS21" s="50" t="str">
        <f t="shared" si="6"/>
        <v/>
      </c>
      <c r="BT21" s="50" t="str">
        <f t="shared" si="7"/>
        <v/>
      </c>
      <c r="BU21" s="50" t="str">
        <f t="shared" si="8"/>
        <v/>
      </c>
      <c r="BV21" s="53"/>
      <c r="BW21" s="53"/>
      <c r="BX21" s="54">
        <f t="shared" si="9"/>
        <v>0</v>
      </c>
      <c r="BY21" s="54">
        <f t="shared" si="10"/>
        <v>0</v>
      </c>
      <c r="BZ21" s="54">
        <f t="shared" si="11"/>
        <v>0</v>
      </c>
      <c r="CA21" s="54">
        <f t="shared" si="12"/>
        <v>0</v>
      </c>
      <c r="CB21" s="54">
        <f t="shared" si="13"/>
        <v>0</v>
      </c>
      <c r="CC21" s="54" t="str">
        <f t="shared" si="14"/>
        <v/>
      </c>
      <c r="CD21" s="71"/>
      <c r="CY21" s="16"/>
      <c r="CZ21" s="16"/>
    </row>
    <row r="22" spans="1:104" s="15" customFormat="1" ht="11.25" x14ac:dyDescent="0.15">
      <c r="A22" s="55" t="s">
        <v>67</v>
      </c>
      <c r="B22" s="29">
        <f t="shared" si="15"/>
        <v>31</v>
      </c>
      <c r="C22" s="34"/>
      <c r="D22" s="56"/>
      <c r="E22" s="37"/>
      <c r="F22" s="37"/>
      <c r="G22" s="37"/>
      <c r="H22" s="59"/>
      <c r="I22" s="59"/>
      <c r="J22" s="59">
        <v>1</v>
      </c>
      <c r="K22" s="59">
        <v>3</v>
      </c>
      <c r="L22" s="59">
        <v>3</v>
      </c>
      <c r="M22" s="59">
        <v>4</v>
      </c>
      <c r="N22" s="59">
        <v>2</v>
      </c>
      <c r="O22" s="59">
        <v>2</v>
      </c>
      <c r="P22" s="59">
        <v>4</v>
      </c>
      <c r="Q22" s="59">
        <v>1</v>
      </c>
      <c r="R22" s="59">
        <v>3</v>
      </c>
      <c r="S22" s="59">
        <v>8</v>
      </c>
      <c r="T22" s="34"/>
      <c r="U22" s="35">
        <v>31</v>
      </c>
      <c r="V22" s="34">
        <v>14</v>
      </c>
      <c r="W22" s="35">
        <v>17</v>
      </c>
      <c r="X22" s="36">
        <f t="shared" si="0"/>
        <v>0</v>
      </c>
      <c r="Y22" s="34"/>
      <c r="Z22" s="37"/>
      <c r="AA22" s="35"/>
      <c r="AB22" s="38">
        <f t="shared" si="1"/>
        <v>19</v>
      </c>
      <c r="AC22" s="34">
        <v>19</v>
      </c>
      <c r="AD22" s="37"/>
      <c r="AE22" s="35"/>
      <c r="AF22" s="34">
        <v>19</v>
      </c>
      <c r="AG22" s="39">
        <v>0</v>
      </c>
      <c r="AH22" s="34"/>
      <c r="AI22" s="35"/>
      <c r="AJ22" s="39">
        <v>36</v>
      </c>
      <c r="AK22" s="40"/>
      <c r="AL22" s="35">
        <v>1</v>
      </c>
      <c r="AM22" s="40"/>
      <c r="AN22" s="35">
        <v>9</v>
      </c>
      <c r="AO22" s="42"/>
      <c r="AP22" s="60"/>
      <c r="AQ22" s="61"/>
      <c r="AR22" s="60"/>
      <c r="AS22" s="61"/>
      <c r="AT22" s="60"/>
      <c r="AU22" s="61"/>
      <c r="AV22" s="62"/>
      <c r="AW22" s="63"/>
      <c r="AX22" s="64"/>
      <c r="AY22" s="48" t="str">
        <f t="shared" si="2"/>
        <v/>
      </c>
      <c r="BF22" s="6"/>
      <c r="BG22" s="6"/>
      <c r="BH22" s="6"/>
      <c r="BI22" s="6"/>
      <c r="BJ22" s="6"/>
      <c r="BK22" s="6"/>
      <c r="BL22" s="6"/>
      <c r="BM22" s="6"/>
      <c r="BN22" s="6"/>
      <c r="BO22" s="6"/>
      <c r="BP22" s="49" t="str">
        <f t="shared" si="3"/>
        <v/>
      </c>
      <c r="BQ22" s="50" t="str">
        <f t="shared" si="4"/>
        <v/>
      </c>
      <c r="BR22" s="50" t="str">
        <f t="shared" si="5"/>
        <v/>
      </c>
      <c r="BS22" s="50" t="str">
        <f t="shared" si="6"/>
        <v/>
      </c>
      <c r="BT22" s="50" t="str">
        <f t="shared" si="7"/>
        <v/>
      </c>
      <c r="BU22" s="50" t="str">
        <f t="shared" si="8"/>
        <v/>
      </c>
      <c r="BV22" s="72" t="str">
        <f t="shared" si="16"/>
        <v/>
      </c>
      <c r="BW22" s="53"/>
      <c r="BX22" s="54">
        <f t="shared" si="9"/>
        <v>0</v>
      </c>
      <c r="BY22" s="54">
        <f t="shared" si="10"/>
        <v>0</v>
      </c>
      <c r="BZ22" s="54">
        <f t="shared" si="11"/>
        <v>0</v>
      </c>
      <c r="CA22" s="54">
        <f t="shared" si="12"/>
        <v>0</v>
      </c>
      <c r="CB22" s="54">
        <f t="shared" si="13"/>
        <v>0</v>
      </c>
      <c r="CC22" s="54">
        <f t="shared" si="14"/>
        <v>0</v>
      </c>
      <c r="CD22" s="54">
        <f t="shared" si="17"/>
        <v>0</v>
      </c>
      <c r="CY22" s="16"/>
      <c r="CZ22" s="16"/>
    </row>
    <row r="23" spans="1:104" s="15" customFormat="1" ht="11.25" x14ac:dyDescent="0.15">
      <c r="A23" s="55" t="s">
        <v>68</v>
      </c>
      <c r="B23" s="29">
        <f t="shared" si="15"/>
        <v>0</v>
      </c>
      <c r="C23" s="34"/>
      <c r="D23" s="56"/>
      <c r="E23" s="37"/>
      <c r="F23" s="37"/>
      <c r="G23" s="37"/>
      <c r="H23" s="59"/>
      <c r="I23" s="59"/>
      <c r="J23" s="59"/>
      <c r="K23" s="59"/>
      <c r="L23" s="59"/>
      <c r="M23" s="59"/>
      <c r="N23" s="59"/>
      <c r="O23" s="59"/>
      <c r="P23" s="59"/>
      <c r="Q23" s="59"/>
      <c r="R23" s="59"/>
      <c r="S23" s="59"/>
      <c r="T23" s="34"/>
      <c r="U23" s="35"/>
      <c r="V23" s="34"/>
      <c r="W23" s="35"/>
      <c r="X23" s="36">
        <f t="shared" si="0"/>
        <v>0</v>
      </c>
      <c r="Y23" s="34"/>
      <c r="Z23" s="37"/>
      <c r="AA23" s="35"/>
      <c r="AB23" s="38">
        <f t="shared" si="1"/>
        <v>0</v>
      </c>
      <c r="AC23" s="34"/>
      <c r="AD23" s="37"/>
      <c r="AE23" s="35"/>
      <c r="AF23" s="69"/>
      <c r="AG23" s="73"/>
      <c r="AH23" s="34"/>
      <c r="AI23" s="35"/>
      <c r="AJ23" s="39"/>
      <c r="AK23" s="40"/>
      <c r="AL23" s="35"/>
      <c r="AM23" s="40"/>
      <c r="AN23" s="35"/>
      <c r="AO23" s="42"/>
      <c r="AP23" s="60"/>
      <c r="AQ23" s="61"/>
      <c r="AR23" s="60"/>
      <c r="AS23" s="61"/>
      <c r="AT23" s="60"/>
      <c r="AU23" s="61"/>
      <c r="AV23" s="62"/>
      <c r="AW23" s="63"/>
      <c r="AX23" s="64"/>
      <c r="AY23" s="48" t="str">
        <f t="shared" si="2"/>
        <v/>
      </c>
      <c r="BF23" s="6"/>
      <c r="BG23" s="6"/>
      <c r="BH23" s="6"/>
      <c r="BI23" s="6"/>
      <c r="BJ23" s="6"/>
      <c r="BK23" s="6"/>
      <c r="BL23" s="6"/>
      <c r="BM23" s="6"/>
      <c r="BN23" s="6"/>
      <c r="BO23" s="6"/>
      <c r="BP23" s="49" t="str">
        <f t="shared" si="3"/>
        <v/>
      </c>
      <c r="BQ23" s="50" t="str">
        <f t="shared" si="4"/>
        <v/>
      </c>
      <c r="BR23" s="50" t="str">
        <f t="shared" si="5"/>
        <v/>
      </c>
      <c r="BS23" s="50" t="str">
        <f t="shared" si="6"/>
        <v/>
      </c>
      <c r="BT23" s="50" t="str">
        <f t="shared" si="7"/>
        <v/>
      </c>
      <c r="BU23" s="50" t="str">
        <f t="shared" si="8"/>
        <v/>
      </c>
      <c r="BV23" s="53"/>
      <c r="BW23" s="53"/>
      <c r="BX23" s="54">
        <f t="shared" si="9"/>
        <v>0</v>
      </c>
      <c r="BY23" s="54">
        <f t="shared" si="10"/>
        <v>0</v>
      </c>
      <c r="BZ23" s="54">
        <f t="shared" si="11"/>
        <v>0</v>
      </c>
      <c r="CA23" s="54">
        <f t="shared" si="12"/>
        <v>0</v>
      </c>
      <c r="CB23" s="54">
        <f t="shared" si="13"/>
        <v>0</v>
      </c>
      <c r="CC23" s="54" t="str">
        <f t="shared" si="14"/>
        <v/>
      </c>
      <c r="CD23" s="71"/>
      <c r="CY23" s="16"/>
      <c r="CZ23" s="16"/>
    </row>
    <row r="24" spans="1:104" s="15" customFormat="1" ht="11.25" x14ac:dyDescent="0.15">
      <c r="A24" s="55" t="s">
        <v>69</v>
      </c>
      <c r="B24" s="29">
        <f t="shared" si="15"/>
        <v>0</v>
      </c>
      <c r="C24" s="34"/>
      <c r="D24" s="56"/>
      <c r="E24" s="37"/>
      <c r="F24" s="37"/>
      <c r="G24" s="37"/>
      <c r="H24" s="59"/>
      <c r="I24" s="59"/>
      <c r="J24" s="59"/>
      <c r="K24" s="59"/>
      <c r="L24" s="59"/>
      <c r="M24" s="59"/>
      <c r="N24" s="59"/>
      <c r="O24" s="59"/>
      <c r="P24" s="59"/>
      <c r="Q24" s="59"/>
      <c r="R24" s="59"/>
      <c r="S24" s="59"/>
      <c r="T24" s="34"/>
      <c r="U24" s="35"/>
      <c r="V24" s="34"/>
      <c r="W24" s="35"/>
      <c r="X24" s="36">
        <f t="shared" si="0"/>
        <v>0</v>
      </c>
      <c r="Y24" s="34"/>
      <c r="Z24" s="37"/>
      <c r="AA24" s="35"/>
      <c r="AB24" s="38">
        <f t="shared" si="1"/>
        <v>0</v>
      </c>
      <c r="AC24" s="34"/>
      <c r="AD24" s="37"/>
      <c r="AE24" s="35"/>
      <c r="AF24" s="34"/>
      <c r="AG24" s="39"/>
      <c r="AH24" s="34"/>
      <c r="AI24" s="35"/>
      <c r="AJ24" s="39"/>
      <c r="AK24" s="40"/>
      <c r="AL24" s="35"/>
      <c r="AM24" s="40"/>
      <c r="AN24" s="35"/>
      <c r="AO24" s="42"/>
      <c r="AP24" s="60"/>
      <c r="AQ24" s="61"/>
      <c r="AR24" s="60"/>
      <c r="AS24" s="61"/>
      <c r="AT24" s="60"/>
      <c r="AU24" s="61"/>
      <c r="AV24" s="62"/>
      <c r="AW24" s="63"/>
      <c r="AX24" s="64"/>
      <c r="AY24" s="48" t="str">
        <f t="shared" si="2"/>
        <v/>
      </c>
      <c r="BF24" s="6"/>
      <c r="BG24" s="6"/>
      <c r="BH24" s="6"/>
      <c r="BI24" s="6"/>
      <c r="BJ24" s="6"/>
      <c r="BK24" s="6"/>
      <c r="BL24" s="6"/>
      <c r="BM24" s="6"/>
      <c r="BN24" s="6"/>
      <c r="BO24" s="6"/>
      <c r="BP24" s="49" t="str">
        <f t="shared" si="3"/>
        <v/>
      </c>
      <c r="BQ24" s="50" t="str">
        <f t="shared" si="4"/>
        <v/>
      </c>
      <c r="BR24" s="50" t="str">
        <f t="shared" si="5"/>
        <v/>
      </c>
      <c r="BS24" s="50" t="str">
        <f t="shared" si="6"/>
        <v/>
      </c>
      <c r="BT24" s="50" t="str">
        <f t="shared" si="7"/>
        <v/>
      </c>
      <c r="BU24" s="50" t="str">
        <f t="shared" si="8"/>
        <v/>
      </c>
      <c r="BV24" s="72" t="str">
        <f t="shared" si="16"/>
        <v/>
      </c>
      <c r="BW24" s="53"/>
      <c r="BX24" s="54">
        <f t="shared" si="9"/>
        <v>0</v>
      </c>
      <c r="BY24" s="54">
        <f t="shared" si="10"/>
        <v>0</v>
      </c>
      <c r="BZ24" s="54">
        <f t="shared" si="11"/>
        <v>0</v>
      </c>
      <c r="CA24" s="54">
        <f t="shared" si="12"/>
        <v>0</v>
      </c>
      <c r="CB24" s="54">
        <f t="shared" si="13"/>
        <v>0</v>
      </c>
      <c r="CC24" s="54" t="str">
        <f t="shared" si="14"/>
        <v/>
      </c>
      <c r="CD24" s="54">
        <f t="shared" si="17"/>
        <v>0</v>
      </c>
      <c r="CY24" s="16"/>
      <c r="CZ24" s="16"/>
    </row>
    <row r="25" spans="1:104" s="15" customFormat="1" ht="11.25" x14ac:dyDescent="0.15">
      <c r="A25" s="55" t="s">
        <v>70</v>
      </c>
      <c r="B25" s="29">
        <f t="shared" si="15"/>
        <v>0</v>
      </c>
      <c r="C25" s="34"/>
      <c r="D25" s="56"/>
      <c r="E25" s="37"/>
      <c r="F25" s="37"/>
      <c r="G25" s="37"/>
      <c r="H25" s="59"/>
      <c r="I25" s="59"/>
      <c r="J25" s="59"/>
      <c r="K25" s="59"/>
      <c r="L25" s="59"/>
      <c r="M25" s="59"/>
      <c r="N25" s="59"/>
      <c r="O25" s="59"/>
      <c r="P25" s="59"/>
      <c r="Q25" s="59"/>
      <c r="R25" s="59"/>
      <c r="S25" s="59"/>
      <c r="T25" s="34"/>
      <c r="U25" s="35"/>
      <c r="V25" s="34"/>
      <c r="W25" s="35"/>
      <c r="X25" s="36">
        <f t="shared" si="0"/>
        <v>0</v>
      </c>
      <c r="Y25" s="34"/>
      <c r="Z25" s="37"/>
      <c r="AA25" s="35"/>
      <c r="AB25" s="38">
        <f t="shared" si="1"/>
        <v>0</v>
      </c>
      <c r="AC25" s="34"/>
      <c r="AD25" s="37"/>
      <c r="AE25" s="35"/>
      <c r="AF25" s="34"/>
      <c r="AG25" s="39"/>
      <c r="AH25" s="34"/>
      <c r="AI25" s="35"/>
      <c r="AJ25" s="39"/>
      <c r="AK25" s="40"/>
      <c r="AL25" s="35"/>
      <c r="AM25" s="40"/>
      <c r="AN25" s="35"/>
      <c r="AO25" s="42"/>
      <c r="AP25" s="60"/>
      <c r="AQ25" s="61"/>
      <c r="AR25" s="60"/>
      <c r="AS25" s="61"/>
      <c r="AT25" s="60"/>
      <c r="AU25" s="61"/>
      <c r="AV25" s="62"/>
      <c r="AW25" s="63"/>
      <c r="AX25" s="64"/>
      <c r="AY25" s="48" t="str">
        <f t="shared" si="2"/>
        <v/>
      </c>
      <c r="BF25" s="6"/>
      <c r="BG25" s="6"/>
      <c r="BH25" s="6"/>
      <c r="BI25" s="6"/>
      <c r="BJ25" s="6"/>
      <c r="BK25" s="6"/>
      <c r="BL25" s="6"/>
      <c r="BM25" s="6"/>
      <c r="BN25" s="6"/>
      <c r="BO25" s="6"/>
      <c r="BP25" s="49" t="str">
        <f t="shared" si="3"/>
        <v/>
      </c>
      <c r="BQ25" s="50" t="str">
        <f t="shared" si="4"/>
        <v/>
      </c>
      <c r="BR25" s="50" t="str">
        <f t="shared" si="5"/>
        <v/>
      </c>
      <c r="BS25" s="50" t="str">
        <f t="shared" si="6"/>
        <v/>
      </c>
      <c r="BT25" s="50" t="str">
        <f t="shared" si="7"/>
        <v/>
      </c>
      <c r="BU25" s="50" t="str">
        <f t="shared" si="8"/>
        <v/>
      </c>
      <c r="BV25" s="72" t="str">
        <f t="shared" si="16"/>
        <v/>
      </c>
      <c r="BW25" s="53"/>
      <c r="BX25" s="54">
        <f t="shared" si="9"/>
        <v>0</v>
      </c>
      <c r="BY25" s="54">
        <f t="shared" si="10"/>
        <v>0</v>
      </c>
      <c r="BZ25" s="54">
        <f t="shared" si="11"/>
        <v>0</v>
      </c>
      <c r="CA25" s="54">
        <f t="shared" si="12"/>
        <v>0</v>
      </c>
      <c r="CB25" s="54">
        <f t="shared" si="13"/>
        <v>0</v>
      </c>
      <c r="CC25" s="54" t="str">
        <f t="shared" si="14"/>
        <v/>
      </c>
      <c r="CD25" s="54">
        <f t="shared" si="17"/>
        <v>0</v>
      </c>
      <c r="CY25" s="16"/>
      <c r="CZ25" s="16"/>
    </row>
    <row r="26" spans="1:104" s="15" customFormat="1" ht="21" x14ac:dyDescent="0.15">
      <c r="A26" s="74" t="s">
        <v>71</v>
      </c>
      <c r="B26" s="29">
        <f t="shared" si="15"/>
        <v>3</v>
      </c>
      <c r="C26" s="34"/>
      <c r="D26" s="56"/>
      <c r="E26" s="37"/>
      <c r="F26" s="37">
        <v>1</v>
      </c>
      <c r="G26" s="37">
        <v>1</v>
      </c>
      <c r="H26" s="59"/>
      <c r="I26" s="59"/>
      <c r="J26" s="59">
        <v>1</v>
      </c>
      <c r="K26" s="59"/>
      <c r="L26" s="59"/>
      <c r="M26" s="59"/>
      <c r="N26" s="59"/>
      <c r="O26" s="59"/>
      <c r="P26" s="59"/>
      <c r="Q26" s="59"/>
      <c r="R26" s="59"/>
      <c r="S26" s="59"/>
      <c r="T26" s="34"/>
      <c r="U26" s="35">
        <v>3</v>
      </c>
      <c r="V26" s="34"/>
      <c r="W26" s="35">
        <v>3</v>
      </c>
      <c r="X26" s="36">
        <f t="shared" si="0"/>
        <v>0</v>
      </c>
      <c r="Y26" s="34"/>
      <c r="Z26" s="37"/>
      <c r="AA26" s="35"/>
      <c r="AB26" s="38">
        <f t="shared" si="1"/>
        <v>1</v>
      </c>
      <c r="AC26" s="34">
        <v>1</v>
      </c>
      <c r="AD26" s="37"/>
      <c r="AE26" s="35"/>
      <c r="AF26" s="34">
        <v>1</v>
      </c>
      <c r="AG26" s="39">
        <v>0</v>
      </c>
      <c r="AH26" s="34"/>
      <c r="AI26" s="35">
        <v>1</v>
      </c>
      <c r="AJ26" s="39"/>
      <c r="AK26" s="40"/>
      <c r="AL26" s="35"/>
      <c r="AM26" s="40"/>
      <c r="AN26" s="35">
        <v>1</v>
      </c>
      <c r="AO26" s="42"/>
      <c r="AP26" s="60"/>
      <c r="AQ26" s="61"/>
      <c r="AR26" s="60"/>
      <c r="AS26" s="61"/>
      <c r="AT26" s="60"/>
      <c r="AU26" s="61"/>
      <c r="AV26" s="62"/>
      <c r="AW26" s="63"/>
      <c r="AX26" s="64"/>
      <c r="AY26" s="48" t="str">
        <f t="shared" si="2"/>
        <v/>
      </c>
      <c r="BF26" s="6"/>
      <c r="BG26" s="6"/>
      <c r="BH26" s="6"/>
      <c r="BI26" s="6"/>
      <c r="BJ26" s="6"/>
      <c r="BK26" s="6"/>
      <c r="BL26" s="6"/>
      <c r="BM26" s="6"/>
      <c r="BN26" s="6"/>
      <c r="BO26" s="6"/>
      <c r="BP26" s="49" t="str">
        <f t="shared" si="3"/>
        <v/>
      </c>
      <c r="BQ26" s="50" t="str">
        <f t="shared" si="4"/>
        <v/>
      </c>
      <c r="BR26" s="50" t="str">
        <f t="shared" si="5"/>
        <v/>
      </c>
      <c r="BS26" s="50" t="str">
        <f t="shared" si="6"/>
        <v/>
      </c>
      <c r="BT26" s="50" t="str">
        <f t="shared" si="7"/>
        <v/>
      </c>
      <c r="BU26" s="50" t="str">
        <f t="shared" si="8"/>
        <v/>
      </c>
      <c r="BV26" s="72" t="str">
        <f t="shared" si="16"/>
        <v/>
      </c>
      <c r="BW26" s="53"/>
      <c r="BX26" s="54">
        <f t="shared" si="9"/>
        <v>0</v>
      </c>
      <c r="BY26" s="54">
        <f t="shared" si="10"/>
        <v>0</v>
      </c>
      <c r="BZ26" s="54">
        <f t="shared" si="11"/>
        <v>0</v>
      </c>
      <c r="CA26" s="54">
        <f t="shared" si="12"/>
        <v>0</v>
      </c>
      <c r="CB26" s="54">
        <f t="shared" si="13"/>
        <v>0</v>
      </c>
      <c r="CC26" s="54">
        <f t="shared" si="14"/>
        <v>0</v>
      </c>
      <c r="CD26" s="54">
        <f t="shared" si="17"/>
        <v>0</v>
      </c>
      <c r="CY26" s="16"/>
      <c r="CZ26" s="16"/>
    </row>
    <row r="27" spans="1:104" s="15" customFormat="1" ht="11.25" x14ac:dyDescent="0.15">
      <c r="A27" s="55" t="s">
        <v>72</v>
      </c>
      <c r="B27" s="29">
        <f t="shared" si="15"/>
        <v>0</v>
      </c>
      <c r="C27" s="34"/>
      <c r="D27" s="56"/>
      <c r="E27" s="37"/>
      <c r="F27" s="37"/>
      <c r="G27" s="37"/>
      <c r="H27" s="59"/>
      <c r="I27" s="59"/>
      <c r="J27" s="59"/>
      <c r="K27" s="59"/>
      <c r="L27" s="59"/>
      <c r="M27" s="59"/>
      <c r="N27" s="59"/>
      <c r="O27" s="59"/>
      <c r="P27" s="59"/>
      <c r="Q27" s="59"/>
      <c r="R27" s="59"/>
      <c r="S27" s="59"/>
      <c r="T27" s="34"/>
      <c r="U27" s="35"/>
      <c r="V27" s="34"/>
      <c r="W27" s="35"/>
      <c r="X27" s="36">
        <f t="shared" si="0"/>
        <v>0</v>
      </c>
      <c r="Y27" s="34"/>
      <c r="Z27" s="37"/>
      <c r="AA27" s="35"/>
      <c r="AB27" s="38">
        <f t="shared" si="1"/>
        <v>0</v>
      </c>
      <c r="AC27" s="34"/>
      <c r="AD27" s="37"/>
      <c r="AE27" s="35"/>
      <c r="AF27" s="34"/>
      <c r="AG27" s="39"/>
      <c r="AH27" s="34"/>
      <c r="AI27" s="35"/>
      <c r="AJ27" s="39"/>
      <c r="AK27" s="40"/>
      <c r="AL27" s="35"/>
      <c r="AM27" s="40"/>
      <c r="AN27" s="35"/>
      <c r="AO27" s="42"/>
      <c r="AP27" s="60"/>
      <c r="AQ27" s="61"/>
      <c r="AR27" s="60"/>
      <c r="AS27" s="61"/>
      <c r="AT27" s="60"/>
      <c r="AU27" s="61"/>
      <c r="AV27" s="62"/>
      <c r="AW27" s="63"/>
      <c r="AX27" s="64"/>
      <c r="AY27" s="48" t="str">
        <f t="shared" si="2"/>
        <v/>
      </c>
      <c r="BB27" s="75"/>
      <c r="BF27" s="6"/>
      <c r="BG27" s="6"/>
      <c r="BH27" s="6"/>
      <c r="BI27" s="6"/>
      <c r="BJ27" s="6"/>
      <c r="BK27" s="6"/>
      <c r="BL27" s="6"/>
      <c r="BM27" s="6"/>
      <c r="BN27" s="6"/>
      <c r="BO27" s="6"/>
      <c r="BP27" s="49" t="str">
        <f t="shared" si="3"/>
        <v/>
      </c>
      <c r="BQ27" s="50" t="str">
        <f t="shared" si="4"/>
        <v/>
      </c>
      <c r="BR27" s="50" t="str">
        <f t="shared" si="5"/>
        <v/>
      </c>
      <c r="BS27" s="50" t="str">
        <f t="shared" si="6"/>
        <v/>
      </c>
      <c r="BT27" s="50" t="str">
        <f t="shared" si="7"/>
        <v/>
      </c>
      <c r="BU27" s="50" t="str">
        <f t="shared" si="8"/>
        <v/>
      </c>
      <c r="BV27" s="72" t="str">
        <f t="shared" si="16"/>
        <v/>
      </c>
      <c r="BW27" s="53"/>
      <c r="BX27" s="54">
        <f t="shared" si="9"/>
        <v>0</v>
      </c>
      <c r="BY27" s="54">
        <f t="shared" si="10"/>
        <v>0</v>
      </c>
      <c r="BZ27" s="54">
        <f t="shared" si="11"/>
        <v>0</v>
      </c>
      <c r="CA27" s="54">
        <f t="shared" si="12"/>
        <v>0</v>
      </c>
      <c r="CB27" s="54">
        <f t="shared" si="13"/>
        <v>0</v>
      </c>
      <c r="CC27" s="54" t="str">
        <f t="shared" si="14"/>
        <v/>
      </c>
      <c r="CD27" s="54">
        <f t="shared" si="17"/>
        <v>0</v>
      </c>
      <c r="CY27" s="16"/>
      <c r="CZ27" s="16"/>
    </row>
    <row r="28" spans="1:104" s="15" customFormat="1" ht="11.25" x14ac:dyDescent="0.15">
      <c r="A28" s="55" t="s">
        <v>73</v>
      </c>
      <c r="B28" s="29">
        <f>SUM(O28:S28)</f>
        <v>0</v>
      </c>
      <c r="C28" s="69"/>
      <c r="D28" s="65"/>
      <c r="E28" s="66"/>
      <c r="F28" s="66"/>
      <c r="G28" s="66"/>
      <c r="H28" s="67"/>
      <c r="I28" s="67"/>
      <c r="J28" s="67"/>
      <c r="K28" s="67"/>
      <c r="L28" s="67"/>
      <c r="M28" s="67"/>
      <c r="N28" s="67"/>
      <c r="O28" s="59"/>
      <c r="P28" s="59"/>
      <c r="Q28" s="59"/>
      <c r="R28" s="59"/>
      <c r="S28" s="59"/>
      <c r="T28" s="69"/>
      <c r="U28" s="35"/>
      <c r="V28" s="34"/>
      <c r="W28" s="35"/>
      <c r="X28" s="76"/>
      <c r="Y28" s="69"/>
      <c r="Z28" s="66"/>
      <c r="AA28" s="68"/>
      <c r="AB28" s="38">
        <f t="shared" si="1"/>
        <v>0</v>
      </c>
      <c r="AC28" s="34"/>
      <c r="AD28" s="37"/>
      <c r="AE28" s="35"/>
      <c r="AF28" s="34"/>
      <c r="AG28" s="39"/>
      <c r="AH28" s="69"/>
      <c r="AI28" s="35"/>
      <c r="AJ28" s="39"/>
      <c r="AK28" s="76"/>
      <c r="AL28" s="35"/>
      <c r="AM28" s="76"/>
      <c r="AN28" s="35"/>
      <c r="AO28" s="42"/>
      <c r="AP28" s="60"/>
      <c r="AQ28" s="61"/>
      <c r="AR28" s="60"/>
      <c r="AS28" s="61"/>
      <c r="AT28" s="60"/>
      <c r="AU28" s="61"/>
      <c r="AV28" s="62"/>
      <c r="AW28" s="77"/>
      <c r="AX28" s="64"/>
      <c r="AY28" s="48" t="str">
        <f t="shared" si="2"/>
        <v/>
      </c>
      <c r="BF28" s="6"/>
      <c r="BG28" s="6"/>
      <c r="BH28" s="6"/>
      <c r="BI28" s="6"/>
      <c r="BJ28" s="6"/>
      <c r="BK28" s="6"/>
      <c r="BL28" s="6"/>
      <c r="BM28" s="6"/>
      <c r="BN28" s="6"/>
      <c r="BO28" s="6"/>
      <c r="BP28" s="49" t="str">
        <f t="shared" si="3"/>
        <v/>
      </c>
      <c r="BQ28" s="50" t="str">
        <f t="shared" si="4"/>
        <v/>
      </c>
      <c r="BR28" s="50" t="str">
        <f t="shared" si="5"/>
        <v/>
      </c>
      <c r="BS28" s="50" t="str">
        <f t="shared" si="6"/>
        <v/>
      </c>
      <c r="BT28" s="50" t="str">
        <f t="shared" si="7"/>
        <v/>
      </c>
      <c r="BU28" s="50" t="str">
        <f t="shared" si="8"/>
        <v/>
      </c>
      <c r="BV28" s="72" t="str">
        <f t="shared" si="16"/>
        <v/>
      </c>
      <c r="BW28" s="53"/>
      <c r="BX28" s="54">
        <f t="shared" si="9"/>
        <v>0</v>
      </c>
      <c r="BY28" s="54">
        <f t="shared" si="10"/>
        <v>0</v>
      </c>
      <c r="BZ28" s="54">
        <f t="shared" si="11"/>
        <v>0</v>
      </c>
      <c r="CA28" s="54">
        <f t="shared" si="12"/>
        <v>0</v>
      </c>
      <c r="CB28" s="54">
        <f t="shared" si="13"/>
        <v>0</v>
      </c>
      <c r="CC28" s="54" t="str">
        <f t="shared" si="14"/>
        <v/>
      </c>
      <c r="CD28" s="54">
        <f t="shared" si="17"/>
        <v>0</v>
      </c>
      <c r="CY28" s="16"/>
      <c r="CZ28" s="16"/>
    </row>
    <row r="29" spans="1:104" s="15" customFormat="1" ht="11.25" x14ac:dyDescent="0.15">
      <c r="A29" s="55" t="s">
        <v>74</v>
      </c>
      <c r="B29" s="29">
        <f t="shared" si="15"/>
        <v>0</v>
      </c>
      <c r="C29" s="34"/>
      <c r="D29" s="56"/>
      <c r="E29" s="37"/>
      <c r="F29" s="37"/>
      <c r="G29" s="37"/>
      <c r="H29" s="59"/>
      <c r="I29" s="59"/>
      <c r="J29" s="59"/>
      <c r="K29" s="59"/>
      <c r="L29" s="59"/>
      <c r="M29" s="59"/>
      <c r="N29" s="59"/>
      <c r="O29" s="59"/>
      <c r="P29" s="59"/>
      <c r="Q29" s="59"/>
      <c r="R29" s="59"/>
      <c r="S29" s="59"/>
      <c r="T29" s="34"/>
      <c r="U29" s="35"/>
      <c r="V29" s="34"/>
      <c r="W29" s="35"/>
      <c r="X29" s="36">
        <f t="shared" si="0"/>
        <v>0</v>
      </c>
      <c r="Y29" s="34"/>
      <c r="Z29" s="37"/>
      <c r="AA29" s="35"/>
      <c r="AB29" s="38">
        <f t="shared" si="1"/>
        <v>0</v>
      </c>
      <c r="AC29" s="34"/>
      <c r="AD29" s="37"/>
      <c r="AE29" s="35"/>
      <c r="AF29" s="34"/>
      <c r="AG29" s="39"/>
      <c r="AH29" s="34"/>
      <c r="AI29" s="35"/>
      <c r="AJ29" s="39"/>
      <c r="AK29" s="40"/>
      <c r="AL29" s="35"/>
      <c r="AM29" s="40"/>
      <c r="AN29" s="35"/>
      <c r="AO29" s="42"/>
      <c r="AP29" s="60"/>
      <c r="AQ29" s="61"/>
      <c r="AR29" s="60"/>
      <c r="AS29" s="61"/>
      <c r="AT29" s="60"/>
      <c r="AU29" s="61"/>
      <c r="AV29" s="62"/>
      <c r="AW29" s="63"/>
      <c r="AX29" s="64"/>
      <c r="AY29" s="48" t="str">
        <f t="shared" si="2"/>
        <v/>
      </c>
      <c r="BF29" s="6"/>
      <c r="BG29" s="6"/>
      <c r="BH29" s="6"/>
      <c r="BI29" s="6"/>
      <c r="BJ29" s="6"/>
      <c r="BK29" s="6"/>
      <c r="BL29" s="6"/>
      <c r="BM29" s="6"/>
      <c r="BN29" s="6"/>
      <c r="BO29" s="6"/>
      <c r="BP29" s="49" t="str">
        <f t="shared" si="3"/>
        <v/>
      </c>
      <c r="BQ29" s="50" t="str">
        <f t="shared" si="4"/>
        <v/>
      </c>
      <c r="BR29" s="50" t="str">
        <f t="shared" si="5"/>
        <v/>
      </c>
      <c r="BS29" s="50" t="str">
        <f t="shared" si="6"/>
        <v/>
      </c>
      <c r="BT29" s="50" t="str">
        <f t="shared" si="7"/>
        <v/>
      </c>
      <c r="BU29" s="50" t="str">
        <f t="shared" si="8"/>
        <v/>
      </c>
      <c r="BV29" s="72" t="str">
        <f t="shared" si="16"/>
        <v/>
      </c>
      <c r="BW29" s="53"/>
      <c r="BX29" s="54">
        <f t="shared" si="9"/>
        <v>0</v>
      </c>
      <c r="BY29" s="54">
        <f t="shared" si="10"/>
        <v>0</v>
      </c>
      <c r="BZ29" s="54">
        <f t="shared" si="11"/>
        <v>0</v>
      </c>
      <c r="CA29" s="54">
        <f t="shared" si="12"/>
        <v>0</v>
      </c>
      <c r="CB29" s="54">
        <f t="shared" si="13"/>
        <v>0</v>
      </c>
      <c r="CC29" s="54" t="str">
        <f t="shared" si="14"/>
        <v/>
      </c>
      <c r="CD29" s="54">
        <f t="shared" si="17"/>
        <v>0</v>
      </c>
      <c r="CY29" s="16"/>
      <c r="CZ29" s="16"/>
    </row>
    <row r="30" spans="1:104" s="15" customFormat="1" ht="11.25" x14ac:dyDescent="0.15">
      <c r="A30" s="55" t="s">
        <v>75</v>
      </c>
      <c r="B30" s="29">
        <f t="shared" si="15"/>
        <v>139</v>
      </c>
      <c r="C30" s="34">
        <v>27</v>
      </c>
      <c r="D30" s="56">
        <v>32</v>
      </c>
      <c r="E30" s="37">
        <v>24</v>
      </c>
      <c r="F30" s="37">
        <v>8</v>
      </c>
      <c r="G30" s="37">
        <v>5</v>
      </c>
      <c r="H30" s="59"/>
      <c r="I30" s="59">
        <v>2</v>
      </c>
      <c r="J30" s="59">
        <v>5</v>
      </c>
      <c r="K30" s="59">
        <v>1</v>
      </c>
      <c r="L30" s="59">
        <v>3</v>
      </c>
      <c r="M30" s="59">
        <v>2</v>
      </c>
      <c r="N30" s="59">
        <v>8</v>
      </c>
      <c r="O30" s="59">
        <v>6</v>
      </c>
      <c r="P30" s="59">
        <v>4</v>
      </c>
      <c r="Q30" s="59">
        <v>3</v>
      </c>
      <c r="R30" s="59">
        <v>4</v>
      </c>
      <c r="S30" s="59">
        <v>5</v>
      </c>
      <c r="T30" s="34">
        <v>83</v>
      </c>
      <c r="U30" s="35">
        <v>56</v>
      </c>
      <c r="V30" s="34">
        <v>79</v>
      </c>
      <c r="W30" s="35">
        <v>60</v>
      </c>
      <c r="X30" s="36">
        <f t="shared" si="0"/>
        <v>45</v>
      </c>
      <c r="Y30" s="34">
        <v>45</v>
      </c>
      <c r="Z30" s="37"/>
      <c r="AA30" s="35"/>
      <c r="AB30" s="38">
        <f t="shared" si="1"/>
        <v>23</v>
      </c>
      <c r="AC30" s="34">
        <v>23</v>
      </c>
      <c r="AD30" s="37"/>
      <c r="AE30" s="35"/>
      <c r="AF30" s="34">
        <v>51</v>
      </c>
      <c r="AG30" s="39">
        <v>0</v>
      </c>
      <c r="AH30" s="34">
        <v>17</v>
      </c>
      <c r="AI30" s="35">
        <v>23</v>
      </c>
      <c r="AJ30" s="39">
        <v>32</v>
      </c>
      <c r="AK30" s="40">
        <v>15</v>
      </c>
      <c r="AL30" s="35">
        <v>6</v>
      </c>
      <c r="AM30" s="40">
        <v>1</v>
      </c>
      <c r="AN30" s="35">
        <v>5</v>
      </c>
      <c r="AO30" s="42"/>
      <c r="AP30" s="60"/>
      <c r="AQ30" s="61"/>
      <c r="AR30" s="60"/>
      <c r="AS30" s="61"/>
      <c r="AT30" s="60"/>
      <c r="AU30" s="61"/>
      <c r="AV30" s="62"/>
      <c r="AW30" s="63"/>
      <c r="AX30" s="64"/>
      <c r="AY30" s="48" t="str">
        <f t="shared" si="2"/>
        <v/>
      </c>
      <c r="BF30" s="6"/>
      <c r="BG30" s="6"/>
      <c r="BH30" s="6"/>
      <c r="BI30" s="6"/>
      <c r="BJ30" s="6"/>
      <c r="BK30" s="6"/>
      <c r="BL30" s="6"/>
      <c r="BM30" s="6"/>
      <c r="BN30" s="6"/>
      <c r="BO30" s="6"/>
      <c r="BP30" s="49" t="str">
        <f t="shared" si="3"/>
        <v/>
      </c>
      <c r="BQ30" s="50" t="str">
        <f t="shared" si="4"/>
        <v/>
      </c>
      <c r="BR30" s="50" t="str">
        <f t="shared" si="5"/>
        <v/>
      </c>
      <c r="BS30" s="50" t="str">
        <f t="shared" si="6"/>
        <v/>
      </c>
      <c r="BT30" s="50" t="str">
        <f t="shared" si="7"/>
        <v/>
      </c>
      <c r="BU30" s="50" t="str">
        <f t="shared" si="8"/>
        <v/>
      </c>
      <c r="BV30" s="72" t="str">
        <f t="shared" si="16"/>
        <v/>
      </c>
      <c r="BW30" s="53"/>
      <c r="BX30" s="54">
        <f t="shared" si="9"/>
        <v>0</v>
      </c>
      <c r="BY30" s="54">
        <f t="shared" si="10"/>
        <v>0</v>
      </c>
      <c r="BZ30" s="54">
        <f t="shared" si="11"/>
        <v>0</v>
      </c>
      <c r="CA30" s="54">
        <f t="shared" si="12"/>
        <v>0</v>
      </c>
      <c r="CB30" s="54">
        <f t="shared" si="13"/>
        <v>0</v>
      </c>
      <c r="CC30" s="54">
        <f t="shared" si="14"/>
        <v>0</v>
      </c>
      <c r="CD30" s="54">
        <f t="shared" si="17"/>
        <v>0</v>
      </c>
      <c r="CY30" s="16"/>
      <c r="CZ30" s="16"/>
    </row>
    <row r="31" spans="1:104" s="15" customFormat="1" ht="11.25" x14ac:dyDescent="0.15">
      <c r="A31" s="55" t="s">
        <v>76</v>
      </c>
      <c r="B31" s="29">
        <f t="shared" si="15"/>
        <v>0</v>
      </c>
      <c r="C31" s="34"/>
      <c r="D31" s="56"/>
      <c r="E31" s="37"/>
      <c r="F31" s="37"/>
      <c r="G31" s="37"/>
      <c r="H31" s="59"/>
      <c r="I31" s="59"/>
      <c r="J31" s="59"/>
      <c r="K31" s="59"/>
      <c r="L31" s="59"/>
      <c r="M31" s="59"/>
      <c r="N31" s="59"/>
      <c r="O31" s="59"/>
      <c r="P31" s="59"/>
      <c r="Q31" s="59"/>
      <c r="R31" s="59"/>
      <c r="S31" s="59"/>
      <c r="T31" s="34"/>
      <c r="U31" s="35"/>
      <c r="V31" s="34"/>
      <c r="W31" s="35"/>
      <c r="X31" s="36">
        <f t="shared" si="0"/>
        <v>0</v>
      </c>
      <c r="Y31" s="34"/>
      <c r="Z31" s="37"/>
      <c r="AA31" s="35"/>
      <c r="AB31" s="38">
        <f t="shared" si="1"/>
        <v>0</v>
      </c>
      <c r="AC31" s="34"/>
      <c r="AD31" s="37"/>
      <c r="AE31" s="35"/>
      <c r="AF31" s="34"/>
      <c r="AG31" s="39"/>
      <c r="AH31" s="34"/>
      <c r="AI31" s="35"/>
      <c r="AJ31" s="39"/>
      <c r="AK31" s="40"/>
      <c r="AL31" s="35"/>
      <c r="AM31" s="40"/>
      <c r="AN31" s="35"/>
      <c r="AO31" s="42"/>
      <c r="AP31" s="60"/>
      <c r="AQ31" s="61"/>
      <c r="AR31" s="60"/>
      <c r="AS31" s="61"/>
      <c r="AT31" s="60"/>
      <c r="AU31" s="61"/>
      <c r="AV31" s="62"/>
      <c r="AW31" s="63"/>
      <c r="AX31" s="64"/>
      <c r="AY31" s="48" t="str">
        <f t="shared" si="2"/>
        <v/>
      </c>
      <c r="BF31" s="6"/>
      <c r="BG31" s="6"/>
      <c r="BH31" s="6"/>
      <c r="BI31" s="6"/>
      <c r="BJ31" s="6"/>
      <c r="BK31" s="6"/>
      <c r="BL31" s="6"/>
      <c r="BM31" s="6"/>
      <c r="BN31" s="6"/>
      <c r="BO31" s="6"/>
      <c r="BP31" s="49" t="str">
        <f t="shared" si="3"/>
        <v/>
      </c>
      <c r="BQ31" s="50" t="str">
        <f t="shared" si="4"/>
        <v/>
      </c>
      <c r="BR31" s="50" t="str">
        <f t="shared" si="5"/>
        <v/>
      </c>
      <c r="BS31" s="50" t="str">
        <f t="shared" si="6"/>
        <v/>
      </c>
      <c r="BT31" s="50" t="str">
        <f t="shared" si="7"/>
        <v/>
      </c>
      <c r="BU31" s="50" t="str">
        <f t="shared" si="8"/>
        <v/>
      </c>
      <c r="BV31" s="72" t="str">
        <f t="shared" si="16"/>
        <v/>
      </c>
      <c r="BW31" s="53"/>
      <c r="BX31" s="54">
        <f t="shared" si="9"/>
        <v>0</v>
      </c>
      <c r="BY31" s="54">
        <f t="shared" si="10"/>
        <v>0</v>
      </c>
      <c r="BZ31" s="54">
        <f t="shared" si="11"/>
        <v>0</v>
      </c>
      <c r="CA31" s="54">
        <f t="shared" si="12"/>
        <v>0</v>
      </c>
      <c r="CB31" s="54">
        <f t="shared" si="13"/>
        <v>0</v>
      </c>
      <c r="CC31" s="54" t="str">
        <f t="shared" si="14"/>
        <v/>
      </c>
      <c r="CD31" s="54">
        <f t="shared" si="17"/>
        <v>0</v>
      </c>
      <c r="CY31" s="16"/>
      <c r="CZ31" s="16"/>
    </row>
    <row r="32" spans="1:104" s="15" customFormat="1" ht="11.25" x14ac:dyDescent="0.15">
      <c r="A32" s="55" t="s">
        <v>77</v>
      </c>
      <c r="B32" s="29">
        <f t="shared" si="15"/>
        <v>211</v>
      </c>
      <c r="C32" s="34"/>
      <c r="D32" s="56">
        <v>4</v>
      </c>
      <c r="E32" s="37">
        <v>7</v>
      </c>
      <c r="F32" s="37">
        <v>18</v>
      </c>
      <c r="G32" s="37">
        <v>9</v>
      </c>
      <c r="H32" s="59">
        <v>15</v>
      </c>
      <c r="I32" s="59">
        <v>9</v>
      </c>
      <c r="J32" s="59">
        <v>26</v>
      </c>
      <c r="K32" s="59">
        <v>23</v>
      </c>
      <c r="L32" s="59">
        <v>27</v>
      </c>
      <c r="M32" s="59">
        <v>32</v>
      </c>
      <c r="N32" s="59">
        <v>17</v>
      </c>
      <c r="O32" s="59">
        <v>11</v>
      </c>
      <c r="P32" s="59">
        <v>5</v>
      </c>
      <c r="Q32" s="59">
        <v>3</v>
      </c>
      <c r="R32" s="59">
        <v>4</v>
      </c>
      <c r="S32" s="59">
        <v>1</v>
      </c>
      <c r="T32" s="34">
        <v>11</v>
      </c>
      <c r="U32" s="35">
        <v>200</v>
      </c>
      <c r="V32" s="34">
        <v>82</v>
      </c>
      <c r="W32" s="35">
        <v>129</v>
      </c>
      <c r="X32" s="36">
        <f t="shared" si="0"/>
        <v>14</v>
      </c>
      <c r="Y32" s="34">
        <v>14</v>
      </c>
      <c r="Z32" s="37"/>
      <c r="AA32" s="35"/>
      <c r="AB32" s="38">
        <f t="shared" si="1"/>
        <v>23</v>
      </c>
      <c r="AC32" s="34">
        <v>23</v>
      </c>
      <c r="AD32" s="37"/>
      <c r="AE32" s="35"/>
      <c r="AF32" s="34">
        <v>19</v>
      </c>
      <c r="AG32" s="39">
        <v>5</v>
      </c>
      <c r="AH32" s="34">
        <v>8</v>
      </c>
      <c r="AI32" s="35">
        <v>54</v>
      </c>
      <c r="AJ32" s="39">
        <v>14</v>
      </c>
      <c r="AK32" s="40">
        <v>2</v>
      </c>
      <c r="AL32" s="35"/>
      <c r="AM32" s="40"/>
      <c r="AN32" s="35">
        <v>2</v>
      </c>
      <c r="AO32" s="42"/>
      <c r="AP32" s="60">
        <v>17</v>
      </c>
      <c r="AQ32" s="61"/>
      <c r="AR32" s="60"/>
      <c r="AS32" s="61"/>
      <c r="AT32" s="60"/>
      <c r="AU32" s="61"/>
      <c r="AV32" s="62"/>
      <c r="AW32" s="63"/>
      <c r="AX32" s="64"/>
      <c r="AY32" s="48" t="str">
        <f t="shared" si="2"/>
        <v/>
      </c>
      <c r="BF32" s="6"/>
      <c r="BG32" s="6"/>
      <c r="BH32" s="6"/>
      <c r="BI32" s="6"/>
      <c r="BJ32" s="6"/>
      <c r="BK32" s="6"/>
      <c r="BL32" s="6"/>
      <c r="BM32" s="6"/>
      <c r="BN32" s="6"/>
      <c r="BO32" s="6"/>
      <c r="BP32" s="49" t="str">
        <f t="shared" si="3"/>
        <v/>
      </c>
      <c r="BQ32" s="50" t="str">
        <f t="shared" si="4"/>
        <v/>
      </c>
      <c r="BR32" s="50" t="str">
        <f t="shared" si="5"/>
        <v/>
      </c>
      <c r="BS32" s="50" t="str">
        <f t="shared" si="6"/>
        <v/>
      </c>
      <c r="BT32" s="50" t="str">
        <f t="shared" si="7"/>
        <v/>
      </c>
      <c r="BU32" s="50" t="str">
        <f t="shared" si="8"/>
        <v/>
      </c>
      <c r="BV32" s="72" t="str">
        <f t="shared" si="16"/>
        <v/>
      </c>
      <c r="BW32" s="53"/>
      <c r="BX32" s="54">
        <f t="shared" si="9"/>
        <v>0</v>
      </c>
      <c r="BY32" s="54">
        <f t="shared" si="10"/>
        <v>0</v>
      </c>
      <c r="BZ32" s="54">
        <f t="shared" si="11"/>
        <v>0</v>
      </c>
      <c r="CA32" s="54">
        <f t="shared" si="12"/>
        <v>0</v>
      </c>
      <c r="CB32" s="54">
        <f t="shared" si="13"/>
        <v>0</v>
      </c>
      <c r="CC32" s="54">
        <f t="shared" si="14"/>
        <v>0</v>
      </c>
      <c r="CD32" s="54">
        <f t="shared" si="17"/>
        <v>0</v>
      </c>
      <c r="CY32" s="16"/>
      <c r="CZ32" s="16"/>
    </row>
    <row r="33" spans="1:104" s="15" customFormat="1" ht="11.25" x14ac:dyDescent="0.15">
      <c r="A33" s="55" t="s">
        <v>78</v>
      </c>
      <c r="B33" s="29">
        <f t="shared" si="15"/>
        <v>0</v>
      </c>
      <c r="C33" s="34"/>
      <c r="D33" s="56"/>
      <c r="E33" s="37"/>
      <c r="F33" s="37"/>
      <c r="G33" s="37"/>
      <c r="H33" s="59"/>
      <c r="I33" s="59"/>
      <c r="J33" s="59"/>
      <c r="K33" s="59"/>
      <c r="L33" s="59"/>
      <c r="M33" s="59"/>
      <c r="N33" s="59"/>
      <c r="O33" s="59"/>
      <c r="P33" s="59"/>
      <c r="Q33" s="59"/>
      <c r="R33" s="59"/>
      <c r="S33" s="59"/>
      <c r="T33" s="34"/>
      <c r="U33" s="78"/>
      <c r="V33" s="34"/>
      <c r="W33" s="35"/>
      <c r="X33" s="36">
        <f t="shared" si="0"/>
        <v>0</v>
      </c>
      <c r="Y33" s="34"/>
      <c r="Z33" s="37"/>
      <c r="AA33" s="35"/>
      <c r="AB33" s="38">
        <f t="shared" si="1"/>
        <v>0</v>
      </c>
      <c r="AC33" s="34"/>
      <c r="AD33" s="37"/>
      <c r="AE33" s="35"/>
      <c r="AF33" s="34"/>
      <c r="AG33" s="39"/>
      <c r="AH33" s="34"/>
      <c r="AI33" s="35"/>
      <c r="AJ33" s="39"/>
      <c r="AK33" s="40"/>
      <c r="AL33" s="35"/>
      <c r="AM33" s="40"/>
      <c r="AN33" s="35"/>
      <c r="AO33" s="42"/>
      <c r="AP33" s="60"/>
      <c r="AQ33" s="61"/>
      <c r="AR33" s="60"/>
      <c r="AS33" s="61"/>
      <c r="AT33" s="60"/>
      <c r="AU33" s="61"/>
      <c r="AV33" s="62"/>
      <c r="AW33" s="63"/>
      <c r="AX33" s="64"/>
      <c r="AY33" s="48" t="str">
        <f t="shared" si="2"/>
        <v/>
      </c>
      <c r="BF33" s="6"/>
      <c r="BG33" s="6"/>
      <c r="BH33" s="6"/>
      <c r="BI33" s="6"/>
      <c r="BJ33" s="6"/>
      <c r="BK33" s="6"/>
      <c r="BL33" s="6"/>
      <c r="BM33" s="6"/>
      <c r="BN33" s="6"/>
      <c r="BO33" s="6"/>
      <c r="BP33" s="49" t="str">
        <f t="shared" si="3"/>
        <v/>
      </c>
      <c r="BQ33" s="50" t="str">
        <f t="shared" si="4"/>
        <v/>
      </c>
      <c r="BR33" s="50" t="str">
        <f t="shared" si="5"/>
        <v/>
      </c>
      <c r="BS33" s="50" t="str">
        <f t="shared" si="6"/>
        <v/>
      </c>
      <c r="BT33" s="50" t="str">
        <f t="shared" si="7"/>
        <v/>
      </c>
      <c r="BU33" s="50" t="str">
        <f t="shared" si="8"/>
        <v/>
      </c>
      <c r="BV33" s="72" t="str">
        <f t="shared" si="16"/>
        <v/>
      </c>
      <c r="BW33" s="53"/>
      <c r="BX33" s="54">
        <f t="shared" si="9"/>
        <v>0</v>
      </c>
      <c r="BY33" s="54">
        <f t="shared" si="10"/>
        <v>0</v>
      </c>
      <c r="BZ33" s="54">
        <f t="shared" si="11"/>
        <v>0</v>
      </c>
      <c r="CA33" s="54">
        <f t="shared" si="12"/>
        <v>0</v>
      </c>
      <c r="CB33" s="54">
        <f t="shared" si="13"/>
        <v>0</v>
      </c>
      <c r="CC33" s="54" t="str">
        <f t="shared" si="14"/>
        <v/>
      </c>
      <c r="CD33" s="54">
        <f t="shared" si="17"/>
        <v>0</v>
      </c>
      <c r="CY33" s="16"/>
      <c r="CZ33" s="16"/>
    </row>
    <row r="34" spans="1:104" s="15" customFormat="1" ht="11.25" x14ac:dyDescent="0.15">
      <c r="A34" s="55" t="s">
        <v>79</v>
      </c>
      <c r="B34" s="29">
        <f>SUM(C34:E34)</f>
        <v>73</v>
      </c>
      <c r="C34" s="34">
        <v>32</v>
      </c>
      <c r="D34" s="56">
        <v>30</v>
      </c>
      <c r="E34" s="37">
        <v>11</v>
      </c>
      <c r="F34" s="66"/>
      <c r="G34" s="66"/>
      <c r="H34" s="66"/>
      <c r="I34" s="66"/>
      <c r="J34" s="66"/>
      <c r="K34" s="66"/>
      <c r="L34" s="66"/>
      <c r="M34" s="66"/>
      <c r="N34" s="66"/>
      <c r="O34" s="66"/>
      <c r="P34" s="66"/>
      <c r="Q34" s="66"/>
      <c r="R34" s="66"/>
      <c r="S34" s="66"/>
      <c r="T34" s="34">
        <v>73</v>
      </c>
      <c r="U34" s="68"/>
      <c r="V34" s="34">
        <v>53</v>
      </c>
      <c r="W34" s="35">
        <v>20</v>
      </c>
      <c r="X34" s="36">
        <f t="shared" si="0"/>
        <v>40</v>
      </c>
      <c r="Y34" s="34">
        <v>40</v>
      </c>
      <c r="Z34" s="37"/>
      <c r="AA34" s="35"/>
      <c r="AB34" s="38">
        <f t="shared" si="1"/>
        <v>0</v>
      </c>
      <c r="AC34" s="34"/>
      <c r="AD34" s="37"/>
      <c r="AE34" s="35"/>
      <c r="AF34" s="34">
        <v>40</v>
      </c>
      <c r="AG34" s="39">
        <v>0</v>
      </c>
      <c r="AH34" s="34">
        <v>8</v>
      </c>
      <c r="AI34" s="79"/>
      <c r="AJ34" s="39"/>
      <c r="AK34" s="40">
        <v>3</v>
      </c>
      <c r="AL34" s="35"/>
      <c r="AM34" s="40">
        <v>27</v>
      </c>
      <c r="AN34" s="35"/>
      <c r="AO34" s="42"/>
      <c r="AP34" s="60"/>
      <c r="AQ34" s="61"/>
      <c r="AR34" s="60"/>
      <c r="AS34" s="61"/>
      <c r="AT34" s="60"/>
      <c r="AU34" s="61"/>
      <c r="AV34" s="62"/>
      <c r="AW34" s="63"/>
      <c r="AX34" s="64"/>
      <c r="AY34" s="48" t="str">
        <f t="shared" si="2"/>
        <v/>
      </c>
      <c r="BF34" s="6"/>
      <c r="BG34" s="6"/>
      <c r="BH34" s="6"/>
      <c r="BI34" s="6"/>
      <c r="BJ34" s="6"/>
      <c r="BK34" s="6"/>
      <c r="BL34" s="6"/>
      <c r="BM34" s="6"/>
      <c r="BN34" s="6"/>
      <c r="BO34" s="6"/>
      <c r="BP34" s="49" t="str">
        <f t="shared" si="3"/>
        <v/>
      </c>
      <c r="BQ34" s="50" t="str">
        <f t="shared" si="4"/>
        <v/>
      </c>
      <c r="BR34" s="50" t="str">
        <f t="shared" si="5"/>
        <v/>
      </c>
      <c r="BS34" s="50" t="str">
        <f t="shared" si="6"/>
        <v/>
      </c>
      <c r="BT34" s="50" t="str">
        <f t="shared" si="7"/>
        <v/>
      </c>
      <c r="BU34" s="50" t="str">
        <f t="shared" si="8"/>
        <v/>
      </c>
      <c r="BV34" s="72" t="str">
        <f t="shared" si="16"/>
        <v/>
      </c>
      <c r="BW34" s="53"/>
      <c r="BX34" s="54">
        <f t="shared" si="9"/>
        <v>0</v>
      </c>
      <c r="BY34" s="54">
        <f t="shared" si="10"/>
        <v>0</v>
      </c>
      <c r="BZ34" s="54">
        <f t="shared" si="11"/>
        <v>0</v>
      </c>
      <c r="CA34" s="54">
        <f t="shared" si="12"/>
        <v>0</v>
      </c>
      <c r="CB34" s="54">
        <f t="shared" si="13"/>
        <v>0</v>
      </c>
      <c r="CC34" s="54">
        <f t="shared" si="14"/>
        <v>0</v>
      </c>
      <c r="CD34" s="54">
        <f t="shared" si="17"/>
        <v>0</v>
      </c>
      <c r="CY34" s="16"/>
      <c r="CZ34" s="16"/>
    </row>
    <row r="35" spans="1:104" s="15" customFormat="1" ht="11.25" x14ac:dyDescent="0.15">
      <c r="A35" s="55" t="s">
        <v>80</v>
      </c>
      <c r="B35" s="29">
        <f>SUM(F35:S35)</f>
        <v>289</v>
      </c>
      <c r="C35" s="69"/>
      <c r="D35" s="65"/>
      <c r="E35" s="66"/>
      <c r="F35" s="37">
        <v>4</v>
      </c>
      <c r="G35" s="37">
        <v>6</v>
      </c>
      <c r="H35" s="59">
        <v>8</v>
      </c>
      <c r="I35" s="59">
        <v>14</v>
      </c>
      <c r="J35" s="59">
        <v>15</v>
      </c>
      <c r="K35" s="59">
        <v>15</v>
      </c>
      <c r="L35" s="59">
        <v>48</v>
      </c>
      <c r="M35" s="59">
        <v>29</v>
      </c>
      <c r="N35" s="59">
        <v>35</v>
      </c>
      <c r="O35" s="59">
        <v>27</v>
      </c>
      <c r="P35" s="59">
        <v>24</v>
      </c>
      <c r="Q35" s="59">
        <v>31</v>
      </c>
      <c r="R35" s="59">
        <v>14</v>
      </c>
      <c r="S35" s="59">
        <v>19</v>
      </c>
      <c r="T35" s="69"/>
      <c r="U35" s="35">
        <v>289</v>
      </c>
      <c r="V35" s="34">
        <v>111</v>
      </c>
      <c r="W35" s="35">
        <v>178</v>
      </c>
      <c r="X35" s="76"/>
      <c r="Y35" s="69"/>
      <c r="Z35" s="66"/>
      <c r="AA35" s="68"/>
      <c r="AB35" s="38">
        <f t="shared" si="1"/>
        <v>217</v>
      </c>
      <c r="AC35" s="34">
        <v>217</v>
      </c>
      <c r="AD35" s="37"/>
      <c r="AE35" s="35"/>
      <c r="AF35" s="34">
        <v>176</v>
      </c>
      <c r="AG35" s="39">
        <v>22</v>
      </c>
      <c r="AH35" s="69"/>
      <c r="AI35" s="79">
        <v>39</v>
      </c>
      <c r="AJ35" s="79"/>
      <c r="AK35" s="76"/>
      <c r="AL35" s="35">
        <v>15</v>
      </c>
      <c r="AM35" s="76"/>
      <c r="AN35" s="35">
        <v>45</v>
      </c>
      <c r="AO35" s="42"/>
      <c r="AP35" s="60"/>
      <c r="AQ35" s="61"/>
      <c r="AR35" s="60"/>
      <c r="AS35" s="61"/>
      <c r="AT35" s="60"/>
      <c r="AU35" s="61"/>
      <c r="AV35" s="62"/>
      <c r="AW35" s="77"/>
      <c r="AX35" s="64"/>
      <c r="AY35" s="48" t="str">
        <f t="shared" si="2"/>
        <v/>
      </c>
      <c r="BF35" s="6"/>
      <c r="BG35" s="6"/>
      <c r="BH35" s="6"/>
      <c r="BI35" s="6"/>
      <c r="BJ35" s="6"/>
      <c r="BK35" s="6"/>
      <c r="BL35" s="6"/>
      <c r="BM35" s="6"/>
      <c r="BN35" s="6"/>
      <c r="BO35" s="6"/>
      <c r="BP35" s="49" t="str">
        <f t="shared" si="3"/>
        <v/>
      </c>
      <c r="BQ35" s="50" t="str">
        <f t="shared" si="4"/>
        <v/>
      </c>
      <c r="BR35" s="50" t="str">
        <f t="shared" si="5"/>
        <v/>
      </c>
      <c r="BS35" s="50" t="str">
        <f t="shared" si="6"/>
        <v/>
      </c>
      <c r="BT35" s="50" t="str">
        <f t="shared" si="7"/>
        <v/>
      </c>
      <c r="BU35" s="50" t="str">
        <f t="shared" si="8"/>
        <v/>
      </c>
      <c r="BV35" s="72" t="str">
        <f t="shared" si="16"/>
        <v/>
      </c>
      <c r="BW35" s="53"/>
      <c r="BX35" s="54">
        <f t="shared" si="9"/>
        <v>0</v>
      </c>
      <c r="BY35" s="54">
        <f t="shared" si="10"/>
        <v>0</v>
      </c>
      <c r="BZ35" s="54">
        <f t="shared" si="11"/>
        <v>0</v>
      </c>
      <c r="CA35" s="54">
        <f t="shared" si="12"/>
        <v>0</v>
      </c>
      <c r="CB35" s="54">
        <f t="shared" si="13"/>
        <v>0</v>
      </c>
      <c r="CC35" s="54">
        <f t="shared" si="14"/>
        <v>0</v>
      </c>
      <c r="CD35" s="54">
        <f t="shared" si="17"/>
        <v>0</v>
      </c>
      <c r="CY35" s="16"/>
      <c r="CZ35" s="16"/>
    </row>
    <row r="36" spans="1:104" s="15" customFormat="1" ht="11.25" x14ac:dyDescent="0.15">
      <c r="A36" s="55" t="s">
        <v>81</v>
      </c>
      <c r="B36" s="29">
        <f t="shared" si="15"/>
        <v>0</v>
      </c>
      <c r="C36" s="34"/>
      <c r="D36" s="56"/>
      <c r="E36" s="37"/>
      <c r="F36" s="37"/>
      <c r="G36" s="37"/>
      <c r="H36" s="59"/>
      <c r="I36" s="59"/>
      <c r="J36" s="59"/>
      <c r="K36" s="59"/>
      <c r="L36" s="59"/>
      <c r="M36" s="59"/>
      <c r="N36" s="59"/>
      <c r="O36" s="59"/>
      <c r="P36" s="59"/>
      <c r="Q36" s="59"/>
      <c r="R36" s="59"/>
      <c r="S36" s="59"/>
      <c r="T36" s="34"/>
      <c r="U36" s="35"/>
      <c r="V36" s="34"/>
      <c r="W36" s="35"/>
      <c r="X36" s="36">
        <f t="shared" si="0"/>
        <v>0</v>
      </c>
      <c r="Y36" s="34"/>
      <c r="Z36" s="37"/>
      <c r="AA36" s="35"/>
      <c r="AB36" s="38">
        <f t="shared" si="1"/>
        <v>0</v>
      </c>
      <c r="AC36" s="34"/>
      <c r="AD36" s="37"/>
      <c r="AE36" s="35"/>
      <c r="AF36" s="34"/>
      <c r="AG36" s="39"/>
      <c r="AH36" s="34"/>
      <c r="AI36" s="35"/>
      <c r="AJ36" s="39"/>
      <c r="AK36" s="40"/>
      <c r="AL36" s="35"/>
      <c r="AM36" s="40"/>
      <c r="AN36" s="35"/>
      <c r="AO36" s="42"/>
      <c r="AP36" s="60"/>
      <c r="AQ36" s="61"/>
      <c r="AR36" s="60"/>
      <c r="AS36" s="61"/>
      <c r="AT36" s="60"/>
      <c r="AU36" s="61"/>
      <c r="AV36" s="62"/>
      <c r="AW36" s="63"/>
      <c r="AX36" s="64"/>
      <c r="AY36" s="48" t="str">
        <f t="shared" si="2"/>
        <v/>
      </c>
      <c r="BF36" s="6"/>
      <c r="BG36" s="6"/>
      <c r="BH36" s="6"/>
      <c r="BI36" s="6"/>
      <c r="BJ36" s="6"/>
      <c r="BK36" s="6"/>
      <c r="BL36" s="6"/>
      <c r="BM36" s="6"/>
      <c r="BN36" s="6"/>
      <c r="BO36" s="6"/>
      <c r="BP36" s="49" t="str">
        <f t="shared" si="3"/>
        <v/>
      </c>
      <c r="BQ36" s="50" t="str">
        <f t="shared" si="4"/>
        <v/>
      </c>
      <c r="BR36" s="50" t="str">
        <f t="shared" si="5"/>
        <v/>
      </c>
      <c r="BS36" s="50" t="str">
        <f t="shared" si="6"/>
        <v/>
      </c>
      <c r="BT36" s="50" t="str">
        <f t="shared" si="7"/>
        <v/>
      </c>
      <c r="BU36" s="50" t="str">
        <f t="shared" si="8"/>
        <v/>
      </c>
      <c r="BV36" s="72" t="str">
        <f t="shared" si="16"/>
        <v/>
      </c>
      <c r="BW36" s="53"/>
      <c r="BX36" s="54">
        <f t="shared" si="9"/>
        <v>0</v>
      </c>
      <c r="BY36" s="54">
        <f t="shared" si="10"/>
        <v>0</v>
      </c>
      <c r="BZ36" s="54">
        <f t="shared" si="11"/>
        <v>0</v>
      </c>
      <c r="CA36" s="54">
        <f t="shared" si="12"/>
        <v>0</v>
      </c>
      <c r="CB36" s="54">
        <f t="shared" si="13"/>
        <v>0</v>
      </c>
      <c r="CC36" s="54" t="str">
        <f t="shared" si="14"/>
        <v/>
      </c>
      <c r="CD36" s="54">
        <f t="shared" si="17"/>
        <v>0</v>
      </c>
      <c r="CY36" s="16"/>
      <c r="CZ36" s="16"/>
    </row>
    <row r="37" spans="1:104" s="15" customFormat="1" ht="21" x14ac:dyDescent="0.15">
      <c r="A37" s="74" t="s">
        <v>82</v>
      </c>
      <c r="B37" s="29">
        <f>SUM(F37:S37)</f>
        <v>0</v>
      </c>
      <c r="C37" s="69"/>
      <c r="D37" s="65"/>
      <c r="E37" s="66"/>
      <c r="F37" s="37"/>
      <c r="G37" s="37"/>
      <c r="H37" s="59"/>
      <c r="I37" s="59"/>
      <c r="J37" s="59"/>
      <c r="K37" s="59"/>
      <c r="L37" s="59"/>
      <c r="M37" s="59"/>
      <c r="N37" s="59"/>
      <c r="O37" s="59"/>
      <c r="P37" s="59"/>
      <c r="Q37" s="59"/>
      <c r="R37" s="59"/>
      <c r="S37" s="59"/>
      <c r="T37" s="69"/>
      <c r="U37" s="35"/>
      <c r="V37" s="34"/>
      <c r="W37" s="35"/>
      <c r="X37" s="76"/>
      <c r="Y37" s="69"/>
      <c r="Z37" s="66"/>
      <c r="AA37" s="68"/>
      <c r="AB37" s="38">
        <f t="shared" si="1"/>
        <v>0</v>
      </c>
      <c r="AC37" s="34"/>
      <c r="AD37" s="37"/>
      <c r="AE37" s="35"/>
      <c r="AF37" s="34"/>
      <c r="AG37" s="39"/>
      <c r="AH37" s="69"/>
      <c r="AI37" s="35"/>
      <c r="AJ37" s="39"/>
      <c r="AK37" s="76"/>
      <c r="AL37" s="35"/>
      <c r="AM37" s="76"/>
      <c r="AN37" s="35"/>
      <c r="AO37" s="42"/>
      <c r="AP37" s="60"/>
      <c r="AQ37" s="61"/>
      <c r="AR37" s="60"/>
      <c r="AS37" s="61"/>
      <c r="AT37" s="60"/>
      <c r="AU37" s="61"/>
      <c r="AV37" s="62"/>
      <c r="AW37" s="77"/>
      <c r="AX37" s="64"/>
      <c r="AY37" s="48" t="str">
        <f t="shared" si="2"/>
        <v/>
      </c>
      <c r="BF37" s="6"/>
      <c r="BG37" s="6"/>
      <c r="BH37" s="6"/>
      <c r="BI37" s="6"/>
      <c r="BJ37" s="6"/>
      <c r="BK37" s="6"/>
      <c r="BL37" s="6"/>
      <c r="BM37" s="6"/>
      <c r="BN37" s="6"/>
      <c r="BO37" s="6"/>
      <c r="BP37" s="49" t="str">
        <f t="shared" si="3"/>
        <v/>
      </c>
      <c r="BQ37" s="50" t="str">
        <f t="shared" si="4"/>
        <v/>
      </c>
      <c r="BR37" s="50" t="str">
        <f t="shared" si="5"/>
        <v/>
      </c>
      <c r="BS37" s="50" t="str">
        <f t="shared" si="6"/>
        <v/>
      </c>
      <c r="BT37" s="50" t="str">
        <f t="shared" si="7"/>
        <v/>
      </c>
      <c r="BU37" s="50" t="str">
        <f t="shared" si="8"/>
        <v/>
      </c>
      <c r="BV37" s="72" t="str">
        <f t="shared" si="16"/>
        <v/>
      </c>
      <c r="BW37" s="53"/>
      <c r="BX37" s="54">
        <f t="shared" si="9"/>
        <v>0</v>
      </c>
      <c r="BY37" s="54">
        <f t="shared" si="10"/>
        <v>0</v>
      </c>
      <c r="BZ37" s="54">
        <f t="shared" si="11"/>
        <v>0</v>
      </c>
      <c r="CA37" s="54">
        <f t="shared" si="12"/>
        <v>0</v>
      </c>
      <c r="CB37" s="54">
        <f t="shared" si="13"/>
        <v>0</v>
      </c>
      <c r="CC37" s="54" t="str">
        <f t="shared" si="14"/>
        <v/>
      </c>
      <c r="CD37" s="54">
        <f t="shared" si="17"/>
        <v>0</v>
      </c>
      <c r="CY37" s="16"/>
      <c r="CZ37" s="16"/>
    </row>
    <row r="38" spans="1:104" s="15" customFormat="1" ht="21" x14ac:dyDescent="0.15">
      <c r="A38" s="74" t="s">
        <v>83</v>
      </c>
      <c r="B38" s="29">
        <f>SUM(F38:S38)</f>
        <v>221</v>
      </c>
      <c r="C38" s="69"/>
      <c r="D38" s="65"/>
      <c r="E38" s="66"/>
      <c r="F38" s="37"/>
      <c r="G38" s="37">
        <v>2</v>
      </c>
      <c r="H38" s="59">
        <v>4</v>
      </c>
      <c r="I38" s="59">
        <v>3</v>
      </c>
      <c r="J38" s="59">
        <v>7</v>
      </c>
      <c r="K38" s="59">
        <v>26</v>
      </c>
      <c r="L38" s="59">
        <v>20</v>
      </c>
      <c r="M38" s="59">
        <v>55</v>
      </c>
      <c r="N38" s="59">
        <v>28</v>
      </c>
      <c r="O38" s="59">
        <v>20</v>
      </c>
      <c r="P38" s="59">
        <v>29</v>
      </c>
      <c r="Q38" s="59">
        <v>13</v>
      </c>
      <c r="R38" s="59">
        <v>7</v>
      </c>
      <c r="S38" s="59">
        <v>7</v>
      </c>
      <c r="T38" s="69"/>
      <c r="U38" s="35">
        <v>221</v>
      </c>
      <c r="V38" s="34">
        <v>1</v>
      </c>
      <c r="W38" s="35">
        <v>220</v>
      </c>
      <c r="X38" s="76"/>
      <c r="Y38" s="69"/>
      <c r="Z38" s="66"/>
      <c r="AA38" s="68"/>
      <c r="AB38" s="38">
        <f t="shared" si="1"/>
        <v>97</v>
      </c>
      <c r="AC38" s="34">
        <v>97</v>
      </c>
      <c r="AD38" s="37"/>
      <c r="AE38" s="35"/>
      <c r="AF38" s="34">
        <v>0</v>
      </c>
      <c r="AG38" s="39">
        <v>0</v>
      </c>
      <c r="AH38" s="69"/>
      <c r="AI38" s="35">
        <v>10</v>
      </c>
      <c r="AJ38" s="39">
        <v>46</v>
      </c>
      <c r="AK38" s="76"/>
      <c r="AL38" s="35">
        <v>5</v>
      </c>
      <c r="AM38" s="76"/>
      <c r="AN38" s="35">
        <v>10</v>
      </c>
      <c r="AO38" s="42"/>
      <c r="AP38" s="60"/>
      <c r="AQ38" s="61"/>
      <c r="AR38" s="60"/>
      <c r="AS38" s="61"/>
      <c r="AT38" s="60"/>
      <c r="AU38" s="61"/>
      <c r="AV38" s="62"/>
      <c r="AW38" s="77"/>
      <c r="AX38" s="64"/>
      <c r="AY38" s="48" t="str">
        <f t="shared" si="2"/>
        <v/>
      </c>
      <c r="BF38" s="6"/>
      <c r="BG38" s="6"/>
      <c r="BH38" s="6"/>
      <c r="BI38" s="6"/>
      <c r="BJ38" s="6"/>
      <c r="BK38" s="6"/>
      <c r="BL38" s="6"/>
      <c r="BM38" s="6"/>
      <c r="BN38" s="6"/>
      <c r="BO38" s="6"/>
      <c r="BP38" s="49" t="str">
        <f t="shared" si="3"/>
        <v/>
      </c>
      <c r="BQ38" s="50" t="str">
        <f t="shared" si="4"/>
        <v/>
      </c>
      <c r="BR38" s="50" t="str">
        <f t="shared" si="5"/>
        <v/>
      </c>
      <c r="BS38" s="50" t="str">
        <f t="shared" si="6"/>
        <v/>
      </c>
      <c r="BT38" s="50" t="str">
        <f t="shared" si="7"/>
        <v/>
      </c>
      <c r="BU38" s="50" t="str">
        <f t="shared" si="8"/>
        <v/>
      </c>
      <c r="BV38" s="72" t="str">
        <f t="shared" si="16"/>
        <v/>
      </c>
      <c r="BW38" s="53"/>
      <c r="BX38" s="54">
        <f t="shared" si="9"/>
        <v>0</v>
      </c>
      <c r="BY38" s="54">
        <f t="shared" si="10"/>
        <v>0</v>
      </c>
      <c r="BZ38" s="54">
        <f t="shared" si="11"/>
        <v>0</v>
      </c>
      <c r="CA38" s="54">
        <f t="shared" si="12"/>
        <v>0</v>
      </c>
      <c r="CB38" s="54">
        <f t="shared" si="13"/>
        <v>0</v>
      </c>
      <c r="CC38" s="54">
        <f t="shared" si="14"/>
        <v>0</v>
      </c>
      <c r="CD38" s="54">
        <f t="shared" si="17"/>
        <v>0</v>
      </c>
      <c r="CY38" s="16"/>
      <c r="CZ38" s="16"/>
    </row>
    <row r="39" spans="1:104" s="15" customFormat="1" ht="11.25" x14ac:dyDescent="0.15">
      <c r="A39" s="55" t="s">
        <v>84</v>
      </c>
      <c r="B39" s="29">
        <f t="shared" si="15"/>
        <v>0</v>
      </c>
      <c r="C39" s="34"/>
      <c r="D39" s="56"/>
      <c r="E39" s="37"/>
      <c r="F39" s="37"/>
      <c r="G39" s="37"/>
      <c r="H39" s="59"/>
      <c r="I39" s="59"/>
      <c r="J39" s="59"/>
      <c r="K39" s="59"/>
      <c r="L39" s="59"/>
      <c r="M39" s="59"/>
      <c r="N39" s="59"/>
      <c r="O39" s="59"/>
      <c r="P39" s="59"/>
      <c r="Q39" s="59"/>
      <c r="R39" s="59"/>
      <c r="S39" s="59"/>
      <c r="T39" s="34"/>
      <c r="U39" s="35"/>
      <c r="V39" s="34"/>
      <c r="W39" s="35"/>
      <c r="X39" s="36">
        <f t="shared" si="0"/>
        <v>0</v>
      </c>
      <c r="Y39" s="34"/>
      <c r="Z39" s="37"/>
      <c r="AA39" s="35"/>
      <c r="AB39" s="38">
        <f t="shared" si="1"/>
        <v>0</v>
      </c>
      <c r="AC39" s="34"/>
      <c r="AD39" s="37"/>
      <c r="AE39" s="35"/>
      <c r="AF39" s="34"/>
      <c r="AG39" s="39"/>
      <c r="AH39" s="34"/>
      <c r="AI39" s="35"/>
      <c r="AJ39" s="39"/>
      <c r="AK39" s="40"/>
      <c r="AL39" s="35"/>
      <c r="AM39" s="40"/>
      <c r="AN39" s="35"/>
      <c r="AO39" s="42"/>
      <c r="AP39" s="60"/>
      <c r="AQ39" s="61"/>
      <c r="AR39" s="60"/>
      <c r="AS39" s="61"/>
      <c r="AT39" s="60"/>
      <c r="AU39" s="61"/>
      <c r="AV39" s="62"/>
      <c r="AW39" s="63"/>
      <c r="AX39" s="64"/>
      <c r="AY39" s="48" t="str">
        <f t="shared" si="2"/>
        <v/>
      </c>
      <c r="BF39" s="6"/>
      <c r="BG39" s="6"/>
      <c r="BH39" s="6"/>
      <c r="BI39" s="6"/>
      <c r="BJ39" s="6"/>
      <c r="BK39" s="6"/>
      <c r="BL39" s="6"/>
      <c r="BM39" s="6"/>
      <c r="BN39" s="6"/>
      <c r="BO39" s="6"/>
      <c r="BP39" s="49" t="str">
        <f t="shared" si="3"/>
        <v/>
      </c>
      <c r="BQ39" s="50" t="str">
        <f t="shared" si="4"/>
        <v/>
      </c>
      <c r="BR39" s="50" t="str">
        <f t="shared" si="5"/>
        <v/>
      </c>
      <c r="BS39" s="50" t="str">
        <f t="shared" si="6"/>
        <v/>
      </c>
      <c r="BT39" s="50" t="str">
        <f t="shared" si="7"/>
        <v/>
      </c>
      <c r="BU39" s="50" t="str">
        <f t="shared" si="8"/>
        <v/>
      </c>
      <c r="BV39" s="72" t="str">
        <f t="shared" si="16"/>
        <v/>
      </c>
      <c r="BW39" s="53"/>
      <c r="BX39" s="54">
        <f t="shared" si="9"/>
        <v>0</v>
      </c>
      <c r="BY39" s="54">
        <f t="shared" si="10"/>
        <v>0</v>
      </c>
      <c r="BZ39" s="54">
        <f t="shared" si="11"/>
        <v>0</v>
      </c>
      <c r="CA39" s="54">
        <f t="shared" si="12"/>
        <v>0</v>
      </c>
      <c r="CB39" s="54">
        <f t="shared" si="13"/>
        <v>0</v>
      </c>
      <c r="CC39" s="54" t="str">
        <f t="shared" si="14"/>
        <v/>
      </c>
      <c r="CD39" s="54">
        <f t="shared" si="17"/>
        <v>0</v>
      </c>
      <c r="CY39" s="16"/>
      <c r="CZ39" s="16"/>
    </row>
    <row r="40" spans="1:104" s="15" customFormat="1" ht="11.25" x14ac:dyDescent="0.15">
      <c r="A40" s="55" t="s">
        <v>85</v>
      </c>
      <c r="B40" s="29">
        <f t="shared" si="15"/>
        <v>0</v>
      </c>
      <c r="C40" s="34"/>
      <c r="D40" s="56"/>
      <c r="E40" s="37"/>
      <c r="F40" s="37"/>
      <c r="G40" s="37"/>
      <c r="H40" s="59"/>
      <c r="I40" s="59"/>
      <c r="J40" s="59"/>
      <c r="K40" s="59"/>
      <c r="L40" s="59"/>
      <c r="M40" s="59"/>
      <c r="N40" s="59"/>
      <c r="O40" s="59"/>
      <c r="P40" s="59"/>
      <c r="Q40" s="59"/>
      <c r="R40" s="59"/>
      <c r="S40" s="59"/>
      <c r="T40" s="34"/>
      <c r="U40" s="35"/>
      <c r="V40" s="34"/>
      <c r="W40" s="35"/>
      <c r="X40" s="36">
        <f t="shared" si="0"/>
        <v>0</v>
      </c>
      <c r="Y40" s="34"/>
      <c r="Z40" s="37"/>
      <c r="AA40" s="35"/>
      <c r="AB40" s="38">
        <f t="shared" si="1"/>
        <v>0</v>
      </c>
      <c r="AC40" s="34"/>
      <c r="AD40" s="37"/>
      <c r="AE40" s="35"/>
      <c r="AF40" s="34"/>
      <c r="AG40" s="39"/>
      <c r="AH40" s="34"/>
      <c r="AI40" s="35"/>
      <c r="AJ40" s="39"/>
      <c r="AK40" s="40"/>
      <c r="AL40" s="35"/>
      <c r="AM40" s="40"/>
      <c r="AN40" s="35"/>
      <c r="AO40" s="42"/>
      <c r="AP40" s="60"/>
      <c r="AQ40" s="61"/>
      <c r="AR40" s="60"/>
      <c r="AS40" s="61"/>
      <c r="AT40" s="60"/>
      <c r="AU40" s="61"/>
      <c r="AV40" s="62"/>
      <c r="AW40" s="63"/>
      <c r="AX40" s="64"/>
      <c r="AY40" s="48" t="str">
        <f t="shared" si="2"/>
        <v/>
      </c>
      <c r="BF40" s="6"/>
      <c r="BG40" s="6"/>
      <c r="BH40" s="6"/>
      <c r="BI40" s="6"/>
      <c r="BJ40" s="6"/>
      <c r="BK40" s="6"/>
      <c r="BL40" s="6"/>
      <c r="BM40" s="6"/>
      <c r="BN40" s="6"/>
      <c r="BO40" s="6"/>
      <c r="BP40" s="49" t="str">
        <f t="shared" si="3"/>
        <v/>
      </c>
      <c r="BQ40" s="50" t="str">
        <f t="shared" si="4"/>
        <v/>
      </c>
      <c r="BR40" s="50" t="str">
        <f t="shared" si="5"/>
        <v/>
      </c>
      <c r="BS40" s="50" t="str">
        <f t="shared" si="6"/>
        <v/>
      </c>
      <c r="BT40" s="50" t="str">
        <f t="shared" si="7"/>
        <v/>
      </c>
      <c r="BU40" s="50" t="str">
        <f t="shared" si="8"/>
        <v/>
      </c>
      <c r="BV40" s="72" t="str">
        <f t="shared" si="16"/>
        <v/>
      </c>
      <c r="BW40" s="53"/>
      <c r="BX40" s="54">
        <f t="shared" si="9"/>
        <v>0</v>
      </c>
      <c r="BY40" s="54">
        <f t="shared" si="10"/>
        <v>0</v>
      </c>
      <c r="BZ40" s="54">
        <f t="shared" si="11"/>
        <v>0</v>
      </c>
      <c r="CA40" s="54">
        <f t="shared" si="12"/>
        <v>0</v>
      </c>
      <c r="CB40" s="54">
        <f t="shared" si="13"/>
        <v>0</v>
      </c>
      <c r="CC40" s="54" t="str">
        <f t="shared" si="14"/>
        <v/>
      </c>
      <c r="CD40" s="54">
        <f t="shared" si="17"/>
        <v>0</v>
      </c>
      <c r="CY40" s="16"/>
      <c r="CZ40" s="16"/>
    </row>
    <row r="41" spans="1:104" s="15" customFormat="1" ht="11.25" x14ac:dyDescent="0.15">
      <c r="A41" s="55" t="s">
        <v>86</v>
      </c>
      <c r="B41" s="29">
        <f>SUM(F41:S41)</f>
        <v>0</v>
      </c>
      <c r="C41" s="69"/>
      <c r="D41" s="65"/>
      <c r="E41" s="66"/>
      <c r="F41" s="37"/>
      <c r="G41" s="37"/>
      <c r="H41" s="59"/>
      <c r="I41" s="59"/>
      <c r="J41" s="59"/>
      <c r="K41" s="59"/>
      <c r="L41" s="59"/>
      <c r="M41" s="59"/>
      <c r="N41" s="59"/>
      <c r="O41" s="59"/>
      <c r="P41" s="59"/>
      <c r="Q41" s="59"/>
      <c r="R41" s="59"/>
      <c r="S41" s="59"/>
      <c r="T41" s="69"/>
      <c r="U41" s="35"/>
      <c r="V41" s="34"/>
      <c r="W41" s="35"/>
      <c r="X41" s="76"/>
      <c r="Y41" s="69"/>
      <c r="Z41" s="66"/>
      <c r="AA41" s="68"/>
      <c r="AB41" s="38">
        <f t="shared" si="1"/>
        <v>0</v>
      </c>
      <c r="AC41" s="34"/>
      <c r="AD41" s="37"/>
      <c r="AE41" s="35"/>
      <c r="AF41" s="34"/>
      <c r="AG41" s="39"/>
      <c r="AH41" s="69"/>
      <c r="AI41" s="35"/>
      <c r="AJ41" s="39"/>
      <c r="AK41" s="76"/>
      <c r="AL41" s="35"/>
      <c r="AM41" s="76"/>
      <c r="AN41" s="35"/>
      <c r="AO41" s="42"/>
      <c r="AP41" s="60"/>
      <c r="AQ41" s="61"/>
      <c r="AR41" s="60"/>
      <c r="AS41" s="61"/>
      <c r="AT41" s="60"/>
      <c r="AU41" s="61"/>
      <c r="AV41" s="62"/>
      <c r="AW41" s="77"/>
      <c r="AX41" s="64"/>
      <c r="AY41" s="48" t="str">
        <f t="shared" si="2"/>
        <v/>
      </c>
      <c r="BF41" s="6"/>
      <c r="BG41" s="6"/>
      <c r="BH41" s="6"/>
      <c r="BI41" s="6"/>
      <c r="BJ41" s="6"/>
      <c r="BK41" s="6"/>
      <c r="BL41" s="6"/>
      <c r="BM41" s="6"/>
      <c r="BN41" s="6"/>
      <c r="BO41" s="6"/>
      <c r="BP41" s="49" t="str">
        <f t="shared" si="3"/>
        <v/>
      </c>
      <c r="BQ41" s="50" t="str">
        <f t="shared" si="4"/>
        <v/>
      </c>
      <c r="BR41" s="50" t="str">
        <f t="shared" si="5"/>
        <v/>
      </c>
      <c r="BS41" s="50" t="str">
        <f t="shared" si="6"/>
        <v/>
      </c>
      <c r="BT41" s="50" t="str">
        <f t="shared" si="7"/>
        <v/>
      </c>
      <c r="BU41" s="50" t="str">
        <f t="shared" si="8"/>
        <v/>
      </c>
      <c r="BV41" s="72" t="str">
        <f t="shared" si="16"/>
        <v/>
      </c>
      <c r="BW41" s="53"/>
      <c r="BX41" s="54">
        <f t="shared" si="9"/>
        <v>0</v>
      </c>
      <c r="BY41" s="54">
        <f t="shared" si="10"/>
        <v>0</v>
      </c>
      <c r="BZ41" s="54">
        <f t="shared" si="11"/>
        <v>0</v>
      </c>
      <c r="CA41" s="54">
        <f t="shared" si="12"/>
        <v>0</v>
      </c>
      <c r="CB41" s="54">
        <f t="shared" si="13"/>
        <v>0</v>
      </c>
      <c r="CC41" s="54" t="str">
        <f t="shared" si="14"/>
        <v/>
      </c>
      <c r="CD41" s="54">
        <f t="shared" si="17"/>
        <v>0</v>
      </c>
      <c r="CY41" s="16"/>
      <c r="CZ41" s="16"/>
    </row>
    <row r="42" spans="1:104" s="15" customFormat="1" ht="11.25" x14ac:dyDescent="0.15">
      <c r="A42" s="55" t="s">
        <v>87</v>
      </c>
      <c r="B42" s="29">
        <f t="shared" si="15"/>
        <v>0</v>
      </c>
      <c r="C42" s="34"/>
      <c r="D42" s="56"/>
      <c r="E42" s="37"/>
      <c r="F42" s="37"/>
      <c r="G42" s="37"/>
      <c r="H42" s="59"/>
      <c r="I42" s="59"/>
      <c r="J42" s="59"/>
      <c r="K42" s="59"/>
      <c r="L42" s="59"/>
      <c r="M42" s="59"/>
      <c r="N42" s="59"/>
      <c r="O42" s="59"/>
      <c r="P42" s="59"/>
      <c r="Q42" s="59"/>
      <c r="R42" s="59"/>
      <c r="S42" s="59"/>
      <c r="T42" s="34"/>
      <c r="U42" s="35"/>
      <c r="V42" s="34"/>
      <c r="W42" s="35"/>
      <c r="X42" s="36">
        <f t="shared" si="0"/>
        <v>0</v>
      </c>
      <c r="Y42" s="34"/>
      <c r="Z42" s="37"/>
      <c r="AA42" s="35"/>
      <c r="AB42" s="38">
        <f t="shared" si="1"/>
        <v>0</v>
      </c>
      <c r="AC42" s="34"/>
      <c r="AD42" s="37"/>
      <c r="AE42" s="35"/>
      <c r="AF42" s="34"/>
      <c r="AG42" s="39"/>
      <c r="AH42" s="34"/>
      <c r="AI42" s="35"/>
      <c r="AJ42" s="39"/>
      <c r="AK42" s="40"/>
      <c r="AL42" s="35"/>
      <c r="AM42" s="40"/>
      <c r="AN42" s="35"/>
      <c r="AO42" s="42"/>
      <c r="AP42" s="60"/>
      <c r="AQ42" s="61"/>
      <c r="AR42" s="60"/>
      <c r="AS42" s="61"/>
      <c r="AT42" s="60"/>
      <c r="AU42" s="61"/>
      <c r="AV42" s="62"/>
      <c r="AW42" s="63"/>
      <c r="AX42" s="64"/>
      <c r="AY42" s="48" t="str">
        <f t="shared" si="2"/>
        <v/>
      </c>
      <c r="BF42" s="6"/>
      <c r="BG42" s="6"/>
      <c r="BH42" s="6"/>
      <c r="BI42" s="6"/>
      <c r="BJ42" s="6"/>
      <c r="BK42" s="6"/>
      <c r="BL42" s="6"/>
      <c r="BM42" s="6"/>
      <c r="BN42" s="6"/>
      <c r="BO42" s="6"/>
      <c r="BP42" s="49" t="str">
        <f t="shared" si="3"/>
        <v/>
      </c>
      <c r="BQ42" s="50" t="str">
        <f t="shared" si="4"/>
        <v/>
      </c>
      <c r="BR42" s="50" t="str">
        <f t="shared" si="5"/>
        <v/>
      </c>
      <c r="BS42" s="50" t="str">
        <f t="shared" si="6"/>
        <v/>
      </c>
      <c r="BT42" s="50" t="str">
        <f t="shared" si="7"/>
        <v/>
      </c>
      <c r="BU42" s="50" t="str">
        <f t="shared" si="8"/>
        <v/>
      </c>
      <c r="BV42" s="72" t="str">
        <f t="shared" si="16"/>
        <v/>
      </c>
      <c r="BW42" s="53"/>
      <c r="BX42" s="54">
        <f t="shared" si="9"/>
        <v>0</v>
      </c>
      <c r="BY42" s="54">
        <f t="shared" si="10"/>
        <v>0</v>
      </c>
      <c r="BZ42" s="54">
        <f t="shared" si="11"/>
        <v>0</v>
      </c>
      <c r="CA42" s="54">
        <f t="shared" si="12"/>
        <v>0</v>
      </c>
      <c r="CB42" s="54">
        <f t="shared" si="13"/>
        <v>0</v>
      </c>
      <c r="CC42" s="54" t="str">
        <f t="shared" si="14"/>
        <v/>
      </c>
      <c r="CD42" s="54">
        <f t="shared" si="17"/>
        <v>0</v>
      </c>
      <c r="CY42" s="16"/>
      <c r="CZ42" s="16"/>
    </row>
    <row r="43" spans="1:104" s="15" customFormat="1" ht="11.25" x14ac:dyDescent="0.15">
      <c r="A43" s="55" t="s">
        <v>88</v>
      </c>
      <c r="B43" s="29">
        <f>SUM(F43:S43)</f>
        <v>0</v>
      </c>
      <c r="C43" s="69"/>
      <c r="D43" s="65"/>
      <c r="E43" s="66"/>
      <c r="F43" s="37"/>
      <c r="G43" s="37"/>
      <c r="H43" s="59"/>
      <c r="I43" s="59"/>
      <c r="J43" s="59"/>
      <c r="K43" s="59"/>
      <c r="L43" s="59"/>
      <c r="M43" s="59"/>
      <c r="N43" s="59"/>
      <c r="O43" s="59"/>
      <c r="P43" s="59"/>
      <c r="Q43" s="59"/>
      <c r="R43" s="59"/>
      <c r="S43" s="59"/>
      <c r="T43" s="69"/>
      <c r="U43" s="35"/>
      <c r="V43" s="34"/>
      <c r="W43" s="35"/>
      <c r="X43" s="76"/>
      <c r="Y43" s="69"/>
      <c r="Z43" s="66"/>
      <c r="AA43" s="68"/>
      <c r="AB43" s="38">
        <f t="shared" si="1"/>
        <v>0</v>
      </c>
      <c r="AC43" s="34"/>
      <c r="AD43" s="37"/>
      <c r="AE43" s="35"/>
      <c r="AF43" s="34"/>
      <c r="AG43" s="39"/>
      <c r="AH43" s="69"/>
      <c r="AI43" s="35"/>
      <c r="AJ43" s="39"/>
      <c r="AK43" s="76"/>
      <c r="AL43" s="35"/>
      <c r="AM43" s="76"/>
      <c r="AN43" s="35"/>
      <c r="AO43" s="42"/>
      <c r="AP43" s="60"/>
      <c r="AQ43" s="61"/>
      <c r="AR43" s="60"/>
      <c r="AS43" s="61"/>
      <c r="AT43" s="60"/>
      <c r="AU43" s="61"/>
      <c r="AV43" s="62"/>
      <c r="AW43" s="77"/>
      <c r="AX43" s="64"/>
      <c r="AY43" s="48" t="str">
        <f t="shared" si="2"/>
        <v/>
      </c>
      <c r="BF43" s="6"/>
      <c r="BG43" s="6"/>
      <c r="BH43" s="6"/>
      <c r="BI43" s="6"/>
      <c r="BJ43" s="6"/>
      <c r="BK43" s="6"/>
      <c r="BL43" s="6"/>
      <c r="BM43" s="6"/>
      <c r="BN43" s="6"/>
      <c r="BO43" s="6"/>
      <c r="BP43" s="49" t="str">
        <f t="shared" si="3"/>
        <v/>
      </c>
      <c r="BQ43" s="50" t="str">
        <f t="shared" si="4"/>
        <v/>
      </c>
      <c r="BR43" s="50" t="str">
        <f t="shared" si="5"/>
        <v/>
      </c>
      <c r="BS43" s="50" t="str">
        <f t="shared" si="6"/>
        <v/>
      </c>
      <c r="BT43" s="50" t="str">
        <f t="shared" si="7"/>
        <v/>
      </c>
      <c r="BU43" s="50" t="str">
        <f t="shared" si="8"/>
        <v/>
      </c>
      <c r="BV43" s="72" t="str">
        <f t="shared" si="16"/>
        <v/>
      </c>
      <c r="BW43" s="53"/>
      <c r="BX43" s="54">
        <f t="shared" si="9"/>
        <v>0</v>
      </c>
      <c r="BY43" s="54">
        <f t="shared" si="10"/>
        <v>0</v>
      </c>
      <c r="BZ43" s="54">
        <f t="shared" si="11"/>
        <v>0</v>
      </c>
      <c r="CA43" s="54">
        <f t="shared" si="12"/>
        <v>0</v>
      </c>
      <c r="CB43" s="54">
        <f t="shared" si="13"/>
        <v>0</v>
      </c>
      <c r="CC43" s="54" t="str">
        <f t="shared" si="14"/>
        <v/>
      </c>
      <c r="CD43" s="54">
        <f t="shared" si="17"/>
        <v>0</v>
      </c>
      <c r="CY43" s="16"/>
      <c r="CZ43" s="16"/>
    </row>
    <row r="44" spans="1:104" s="15" customFormat="1" ht="11.25" x14ac:dyDescent="0.15">
      <c r="A44" s="55" t="s">
        <v>89</v>
      </c>
      <c r="B44" s="29">
        <f t="shared" si="15"/>
        <v>0</v>
      </c>
      <c r="C44" s="34"/>
      <c r="D44" s="56"/>
      <c r="E44" s="37"/>
      <c r="F44" s="37"/>
      <c r="G44" s="37"/>
      <c r="H44" s="59"/>
      <c r="I44" s="59"/>
      <c r="J44" s="59"/>
      <c r="K44" s="59"/>
      <c r="L44" s="59"/>
      <c r="M44" s="59"/>
      <c r="N44" s="59"/>
      <c r="O44" s="59"/>
      <c r="P44" s="59"/>
      <c r="Q44" s="59"/>
      <c r="R44" s="59"/>
      <c r="S44" s="59"/>
      <c r="T44" s="34"/>
      <c r="U44" s="35"/>
      <c r="V44" s="34"/>
      <c r="W44" s="35"/>
      <c r="X44" s="36">
        <f t="shared" si="0"/>
        <v>0</v>
      </c>
      <c r="Y44" s="34"/>
      <c r="Z44" s="37"/>
      <c r="AA44" s="35"/>
      <c r="AB44" s="38">
        <f t="shared" si="1"/>
        <v>0</v>
      </c>
      <c r="AC44" s="34"/>
      <c r="AD44" s="37"/>
      <c r="AE44" s="35"/>
      <c r="AF44" s="34"/>
      <c r="AG44" s="39"/>
      <c r="AH44" s="34"/>
      <c r="AI44" s="35"/>
      <c r="AJ44" s="39"/>
      <c r="AK44" s="40"/>
      <c r="AL44" s="35"/>
      <c r="AM44" s="40"/>
      <c r="AN44" s="35"/>
      <c r="AO44" s="42"/>
      <c r="AP44" s="60"/>
      <c r="AQ44" s="61"/>
      <c r="AR44" s="60"/>
      <c r="AS44" s="61"/>
      <c r="AT44" s="60"/>
      <c r="AU44" s="61"/>
      <c r="AV44" s="62"/>
      <c r="AW44" s="63"/>
      <c r="AX44" s="64"/>
      <c r="AY44" s="48" t="str">
        <f t="shared" si="2"/>
        <v/>
      </c>
      <c r="BF44" s="6"/>
      <c r="BG44" s="6"/>
      <c r="BH44" s="6"/>
      <c r="BI44" s="6"/>
      <c r="BJ44" s="6"/>
      <c r="BK44" s="6"/>
      <c r="BL44" s="6"/>
      <c r="BM44" s="6"/>
      <c r="BN44" s="6"/>
      <c r="BO44" s="6"/>
      <c r="BP44" s="49" t="str">
        <f t="shared" si="3"/>
        <v/>
      </c>
      <c r="BQ44" s="50" t="str">
        <f t="shared" si="4"/>
        <v/>
      </c>
      <c r="BR44" s="50" t="str">
        <f t="shared" si="5"/>
        <v/>
      </c>
      <c r="BS44" s="50" t="str">
        <f t="shared" si="6"/>
        <v/>
      </c>
      <c r="BT44" s="50" t="str">
        <f t="shared" si="7"/>
        <v/>
      </c>
      <c r="BU44" s="50" t="str">
        <f t="shared" si="8"/>
        <v/>
      </c>
      <c r="BV44" s="72" t="str">
        <f t="shared" si="16"/>
        <v/>
      </c>
      <c r="BW44" s="53"/>
      <c r="BX44" s="54">
        <f t="shared" si="9"/>
        <v>0</v>
      </c>
      <c r="BY44" s="54">
        <f t="shared" si="10"/>
        <v>0</v>
      </c>
      <c r="BZ44" s="54">
        <f t="shared" si="11"/>
        <v>0</v>
      </c>
      <c r="CA44" s="54">
        <f t="shared" si="12"/>
        <v>0</v>
      </c>
      <c r="CB44" s="54">
        <f t="shared" si="13"/>
        <v>0</v>
      </c>
      <c r="CC44" s="54" t="str">
        <f t="shared" si="14"/>
        <v/>
      </c>
      <c r="CD44" s="54">
        <f t="shared" si="17"/>
        <v>0</v>
      </c>
      <c r="CY44" s="16"/>
      <c r="CZ44" s="16"/>
    </row>
    <row r="45" spans="1:104" s="15" customFormat="1" ht="11.25" x14ac:dyDescent="0.15">
      <c r="A45" s="55" t="s">
        <v>90</v>
      </c>
      <c r="B45" s="29">
        <f t="shared" si="15"/>
        <v>0</v>
      </c>
      <c r="C45" s="34"/>
      <c r="D45" s="56"/>
      <c r="E45" s="37"/>
      <c r="F45" s="37"/>
      <c r="G45" s="37"/>
      <c r="H45" s="59"/>
      <c r="I45" s="59"/>
      <c r="J45" s="59"/>
      <c r="K45" s="59"/>
      <c r="L45" s="59"/>
      <c r="M45" s="59"/>
      <c r="N45" s="59"/>
      <c r="O45" s="59"/>
      <c r="P45" s="59"/>
      <c r="Q45" s="59"/>
      <c r="R45" s="59"/>
      <c r="S45" s="59"/>
      <c r="T45" s="34"/>
      <c r="U45" s="35"/>
      <c r="V45" s="34"/>
      <c r="W45" s="35"/>
      <c r="X45" s="36">
        <f t="shared" si="0"/>
        <v>0</v>
      </c>
      <c r="Y45" s="34"/>
      <c r="Z45" s="37"/>
      <c r="AA45" s="35"/>
      <c r="AB45" s="38">
        <f t="shared" si="1"/>
        <v>0</v>
      </c>
      <c r="AC45" s="34"/>
      <c r="AD45" s="37"/>
      <c r="AE45" s="35"/>
      <c r="AF45" s="34"/>
      <c r="AG45" s="39"/>
      <c r="AH45" s="34"/>
      <c r="AI45" s="35"/>
      <c r="AJ45" s="39"/>
      <c r="AK45" s="40"/>
      <c r="AL45" s="35"/>
      <c r="AM45" s="40"/>
      <c r="AN45" s="35"/>
      <c r="AO45" s="42"/>
      <c r="AP45" s="60"/>
      <c r="AQ45" s="61"/>
      <c r="AR45" s="60"/>
      <c r="AS45" s="61"/>
      <c r="AT45" s="60"/>
      <c r="AU45" s="61"/>
      <c r="AV45" s="62"/>
      <c r="AW45" s="63"/>
      <c r="AX45" s="64"/>
      <c r="AY45" s="48" t="str">
        <f t="shared" si="2"/>
        <v/>
      </c>
      <c r="BF45" s="6"/>
      <c r="BG45" s="6"/>
      <c r="BH45" s="6"/>
      <c r="BI45" s="6"/>
      <c r="BJ45" s="6"/>
      <c r="BK45" s="6"/>
      <c r="BL45" s="6"/>
      <c r="BM45" s="6"/>
      <c r="BN45" s="6"/>
      <c r="BO45" s="6"/>
      <c r="BP45" s="49" t="str">
        <f t="shared" si="3"/>
        <v/>
      </c>
      <c r="BQ45" s="50" t="str">
        <f t="shared" si="4"/>
        <v/>
      </c>
      <c r="BR45" s="50" t="str">
        <f t="shared" si="5"/>
        <v/>
      </c>
      <c r="BS45" s="50" t="str">
        <f t="shared" si="6"/>
        <v/>
      </c>
      <c r="BT45" s="50" t="str">
        <f t="shared" si="7"/>
        <v/>
      </c>
      <c r="BU45" s="50" t="str">
        <f t="shared" si="8"/>
        <v/>
      </c>
      <c r="BV45" s="72" t="str">
        <f t="shared" si="16"/>
        <v/>
      </c>
      <c r="BW45" s="53"/>
      <c r="BX45" s="54">
        <f t="shared" si="9"/>
        <v>0</v>
      </c>
      <c r="BY45" s="54">
        <f t="shared" si="10"/>
        <v>0</v>
      </c>
      <c r="BZ45" s="54">
        <f t="shared" si="11"/>
        <v>0</v>
      </c>
      <c r="CA45" s="54">
        <f t="shared" si="12"/>
        <v>0</v>
      </c>
      <c r="CB45" s="54">
        <f t="shared" si="13"/>
        <v>0</v>
      </c>
      <c r="CC45" s="54" t="str">
        <f t="shared" si="14"/>
        <v/>
      </c>
      <c r="CD45" s="54">
        <f t="shared" si="17"/>
        <v>0</v>
      </c>
      <c r="CY45" s="16"/>
      <c r="CZ45" s="16"/>
    </row>
    <row r="46" spans="1:104" s="15" customFormat="1" ht="11.25" x14ac:dyDescent="0.15">
      <c r="A46" s="55" t="s">
        <v>91</v>
      </c>
      <c r="B46" s="29">
        <f t="shared" si="15"/>
        <v>8</v>
      </c>
      <c r="C46" s="34"/>
      <c r="D46" s="56"/>
      <c r="E46" s="37"/>
      <c r="F46" s="37"/>
      <c r="G46" s="37"/>
      <c r="H46" s="59"/>
      <c r="I46" s="59">
        <v>1</v>
      </c>
      <c r="J46" s="59"/>
      <c r="K46" s="59"/>
      <c r="L46" s="59"/>
      <c r="M46" s="59"/>
      <c r="N46" s="59">
        <v>1</v>
      </c>
      <c r="O46" s="59">
        <v>1</v>
      </c>
      <c r="P46" s="59">
        <v>1</v>
      </c>
      <c r="Q46" s="59">
        <v>2</v>
      </c>
      <c r="R46" s="59">
        <v>1</v>
      </c>
      <c r="S46" s="59">
        <v>1</v>
      </c>
      <c r="T46" s="34"/>
      <c r="U46" s="35">
        <v>8</v>
      </c>
      <c r="V46" s="34">
        <v>3</v>
      </c>
      <c r="W46" s="35">
        <v>5</v>
      </c>
      <c r="X46" s="36">
        <f t="shared" si="0"/>
        <v>0</v>
      </c>
      <c r="Y46" s="34"/>
      <c r="Z46" s="37"/>
      <c r="AA46" s="35"/>
      <c r="AB46" s="38">
        <f t="shared" si="1"/>
        <v>8</v>
      </c>
      <c r="AC46" s="34">
        <v>8</v>
      </c>
      <c r="AD46" s="37"/>
      <c r="AE46" s="35"/>
      <c r="AF46" s="69"/>
      <c r="AG46" s="73"/>
      <c r="AH46" s="34"/>
      <c r="AI46" s="35">
        <v>5</v>
      </c>
      <c r="AJ46" s="39"/>
      <c r="AK46" s="40"/>
      <c r="AL46" s="35"/>
      <c r="AM46" s="40"/>
      <c r="AN46" s="35">
        <v>1</v>
      </c>
      <c r="AO46" s="42"/>
      <c r="AP46" s="60"/>
      <c r="AQ46" s="61"/>
      <c r="AR46" s="60"/>
      <c r="AS46" s="61"/>
      <c r="AT46" s="60"/>
      <c r="AU46" s="61"/>
      <c r="AV46" s="62"/>
      <c r="AW46" s="63"/>
      <c r="AX46" s="64"/>
      <c r="AY46" s="48" t="str">
        <f t="shared" si="2"/>
        <v/>
      </c>
      <c r="BF46" s="6"/>
      <c r="BG46" s="6"/>
      <c r="BH46" s="6"/>
      <c r="BI46" s="6"/>
      <c r="BJ46" s="6"/>
      <c r="BK46" s="6"/>
      <c r="BL46" s="6"/>
      <c r="BM46" s="6"/>
      <c r="BN46" s="6"/>
      <c r="BO46" s="6"/>
      <c r="BP46" s="49" t="str">
        <f t="shared" si="3"/>
        <v/>
      </c>
      <c r="BQ46" s="50" t="str">
        <f t="shared" si="4"/>
        <v/>
      </c>
      <c r="BR46" s="50" t="str">
        <f t="shared" si="5"/>
        <v/>
      </c>
      <c r="BS46" s="50" t="str">
        <f t="shared" si="6"/>
        <v/>
      </c>
      <c r="BT46" s="50" t="str">
        <f t="shared" si="7"/>
        <v/>
      </c>
      <c r="BU46" s="50" t="str">
        <f t="shared" si="8"/>
        <v/>
      </c>
      <c r="BV46" s="53"/>
      <c r="BW46" s="53"/>
      <c r="BX46" s="54">
        <f t="shared" si="9"/>
        <v>0</v>
      </c>
      <c r="BY46" s="54">
        <f t="shared" si="10"/>
        <v>0</v>
      </c>
      <c r="BZ46" s="54">
        <f t="shared" si="11"/>
        <v>0</v>
      </c>
      <c r="CA46" s="54">
        <f t="shared" si="12"/>
        <v>0</v>
      </c>
      <c r="CB46" s="54">
        <f t="shared" si="13"/>
        <v>0</v>
      </c>
      <c r="CC46" s="54">
        <f t="shared" si="14"/>
        <v>0</v>
      </c>
      <c r="CD46" s="71"/>
      <c r="CY46" s="16"/>
      <c r="CZ46" s="16"/>
    </row>
    <row r="47" spans="1:104" s="15" customFormat="1" ht="11.25" x14ac:dyDescent="0.15">
      <c r="A47" s="55" t="s">
        <v>92</v>
      </c>
      <c r="B47" s="29">
        <f>SUM(E47:L47)</f>
        <v>301</v>
      </c>
      <c r="C47" s="69"/>
      <c r="D47" s="65"/>
      <c r="E47" s="37">
        <v>1</v>
      </c>
      <c r="F47" s="37">
        <v>30</v>
      </c>
      <c r="G47" s="37">
        <v>56</v>
      </c>
      <c r="H47" s="59">
        <v>60</v>
      </c>
      <c r="I47" s="59">
        <v>83</v>
      </c>
      <c r="J47" s="59">
        <v>51</v>
      </c>
      <c r="K47" s="59">
        <v>19</v>
      </c>
      <c r="L47" s="59">
        <v>1</v>
      </c>
      <c r="M47" s="65"/>
      <c r="N47" s="65"/>
      <c r="O47" s="65"/>
      <c r="P47" s="65"/>
      <c r="Q47" s="65"/>
      <c r="R47" s="65"/>
      <c r="S47" s="65"/>
      <c r="T47" s="34">
        <v>1</v>
      </c>
      <c r="U47" s="35">
        <v>300</v>
      </c>
      <c r="V47" s="69"/>
      <c r="W47" s="35">
        <v>301</v>
      </c>
      <c r="X47" s="36">
        <f t="shared" si="0"/>
        <v>0</v>
      </c>
      <c r="Y47" s="34"/>
      <c r="Z47" s="37"/>
      <c r="AA47" s="35"/>
      <c r="AB47" s="38">
        <f t="shared" si="1"/>
        <v>122</v>
      </c>
      <c r="AC47" s="34">
        <v>122</v>
      </c>
      <c r="AD47" s="37"/>
      <c r="AE47" s="35"/>
      <c r="AF47" s="34">
        <v>75</v>
      </c>
      <c r="AG47" s="39">
        <v>0</v>
      </c>
      <c r="AH47" s="34"/>
      <c r="AI47" s="35">
        <v>44</v>
      </c>
      <c r="AJ47" s="39"/>
      <c r="AK47" s="40"/>
      <c r="AL47" s="35"/>
      <c r="AM47" s="40"/>
      <c r="AN47" s="35">
        <v>13</v>
      </c>
      <c r="AO47" s="42"/>
      <c r="AP47" s="60"/>
      <c r="AQ47" s="61"/>
      <c r="AR47" s="60"/>
      <c r="AS47" s="61"/>
      <c r="AT47" s="60"/>
      <c r="AU47" s="61"/>
      <c r="AV47" s="62"/>
      <c r="AW47" s="63"/>
      <c r="AX47" s="64"/>
      <c r="AY47" s="48" t="str">
        <f t="shared" si="2"/>
        <v/>
      </c>
      <c r="BF47" s="6"/>
      <c r="BG47" s="6"/>
      <c r="BH47" s="6"/>
      <c r="BI47" s="6"/>
      <c r="BJ47" s="6"/>
      <c r="BK47" s="6"/>
      <c r="BL47" s="6"/>
      <c r="BM47" s="6"/>
      <c r="BN47" s="6"/>
      <c r="BO47" s="6"/>
      <c r="BP47" s="49" t="str">
        <f t="shared" si="3"/>
        <v/>
      </c>
      <c r="BQ47" s="50" t="str">
        <f t="shared" si="4"/>
        <v/>
      </c>
      <c r="BR47" s="50" t="str">
        <f t="shared" si="5"/>
        <v/>
      </c>
      <c r="BS47" s="50" t="str">
        <f t="shared" si="6"/>
        <v/>
      </c>
      <c r="BT47" s="50" t="str">
        <f t="shared" si="7"/>
        <v/>
      </c>
      <c r="BU47" s="50" t="str">
        <f t="shared" si="8"/>
        <v/>
      </c>
      <c r="BV47" s="72" t="str">
        <f t="shared" si="16"/>
        <v/>
      </c>
      <c r="BW47" s="53"/>
      <c r="BX47" s="54">
        <f t="shared" si="9"/>
        <v>0</v>
      </c>
      <c r="BY47" s="54">
        <f t="shared" si="10"/>
        <v>0</v>
      </c>
      <c r="BZ47" s="54">
        <f t="shared" si="11"/>
        <v>0</v>
      </c>
      <c r="CA47" s="54">
        <f t="shared" si="12"/>
        <v>0</v>
      </c>
      <c r="CB47" s="54">
        <f t="shared" si="13"/>
        <v>0</v>
      </c>
      <c r="CC47" s="54">
        <f t="shared" si="14"/>
        <v>0</v>
      </c>
      <c r="CD47" s="54">
        <f t="shared" si="17"/>
        <v>0</v>
      </c>
      <c r="CY47" s="16"/>
      <c r="CZ47" s="16"/>
    </row>
    <row r="48" spans="1:104" s="15" customFormat="1" ht="24.75" customHeight="1" x14ac:dyDescent="0.15">
      <c r="A48" s="74" t="s">
        <v>93</v>
      </c>
      <c r="B48" s="29">
        <f t="shared" si="15"/>
        <v>322</v>
      </c>
      <c r="C48" s="34"/>
      <c r="D48" s="56"/>
      <c r="E48" s="37">
        <v>7</v>
      </c>
      <c r="F48" s="37">
        <v>10</v>
      </c>
      <c r="G48" s="37">
        <v>14</v>
      </c>
      <c r="H48" s="59">
        <v>18</v>
      </c>
      <c r="I48" s="59">
        <v>16</v>
      </c>
      <c r="J48" s="59">
        <v>24</v>
      </c>
      <c r="K48" s="59">
        <v>35</v>
      </c>
      <c r="L48" s="59">
        <v>65</v>
      </c>
      <c r="M48" s="59">
        <v>40</v>
      </c>
      <c r="N48" s="59">
        <v>24</v>
      </c>
      <c r="O48" s="59">
        <v>23</v>
      </c>
      <c r="P48" s="59">
        <v>16</v>
      </c>
      <c r="Q48" s="59">
        <v>17</v>
      </c>
      <c r="R48" s="59">
        <v>12</v>
      </c>
      <c r="S48" s="59">
        <v>1</v>
      </c>
      <c r="T48" s="34">
        <v>7</v>
      </c>
      <c r="U48" s="35">
        <v>315</v>
      </c>
      <c r="V48" s="34"/>
      <c r="W48" s="35">
        <v>322</v>
      </c>
      <c r="X48" s="36">
        <f t="shared" si="0"/>
        <v>0</v>
      </c>
      <c r="Y48" s="34"/>
      <c r="Z48" s="37"/>
      <c r="AA48" s="35"/>
      <c r="AB48" s="38">
        <f t="shared" si="1"/>
        <v>183</v>
      </c>
      <c r="AC48" s="34">
        <v>183</v>
      </c>
      <c r="AD48" s="37"/>
      <c r="AE48" s="35"/>
      <c r="AF48" s="34">
        <v>123</v>
      </c>
      <c r="AG48" s="39">
        <v>0</v>
      </c>
      <c r="AH48" s="34"/>
      <c r="AI48" s="35">
        <v>40</v>
      </c>
      <c r="AJ48" s="39">
        <v>7</v>
      </c>
      <c r="AK48" s="40"/>
      <c r="AL48" s="35">
        <v>3</v>
      </c>
      <c r="AM48" s="40"/>
      <c r="AN48" s="35">
        <v>19</v>
      </c>
      <c r="AO48" s="42"/>
      <c r="AP48" s="60"/>
      <c r="AQ48" s="61"/>
      <c r="AR48" s="60"/>
      <c r="AS48" s="61"/>
      <c r="AT48" s="60"/>
      <c r="AU48" s="61"/>
      <c r="AV48" s="62"/>
      <c r="AW48" s="63"/>
      <c r="AX48" s="64"/>
      <c r="AY48" s="48" t="str">
        <f t="shared" si="2"/>
        <v/>
      </c>
      <c r="BF48" s="6"/>
      <c r="BG48" s="6"/>
      <c r="BH48" s="6"/>
      <c r="BI48" s="6"/>
      <c r="BJ48" s="6"/>
      <c r="BK48" s="6"/>
      <c r="BL48" s="6"/>
      <c r="BM48" s="6"/>
      <c r="BN48" s="6"/>
      <c r="BO48" s="6"/>
      <c r="BP48" s="49" t="str">
        <f t="shared" si="3"/>
        <v/>
      </c>
      <c r="BQ48" s="50" t="str">
        <f t="shared" si="4"/>
        <v/>
      </c>
      <c r="BR48" s="50" t="str">
        <f t="shared" si="5"/>
        <v/>
      </c>
      <c r="BS48" s="50" t="str">
        <f t="shared" si="6"/>
        <v/>
      </c>
      <c r="BT48" s="50" t="str">
        <f t="shared" si="7"/>
        <v/>
      </c>
      <c r="BU48" s="50" t="str">
        <f t="shared" si="8"/>
        <v/>
      </c>
      <c r="BV48" s="72" t="str">
        <f t="shared" si="16"/>
        <v/>
      </c>
      <c r="BW48" s="53"/>
      <c r="BX48" s="54">
        <f t="shared" si="9"/>
        <v>0</v>
      </c>
      <c r="BY48" s="54">
        <f t="shared" si="10"/>
        <v>0</v>
      </c>
      <c r="BZ48" s="54">
        <f t="shared" si="11"/>
        <v>0</v>
      </c>
      <c r="CA48" s="54">
        <f t="shared" si="12"/>
        <v>0</v>
      </c>
      <c r="CB48" s="54">
        <f t="shared" si="13"/>
        <v>0</v>
      </c>
      <c r="CC48" s="54">
        <f t="shared" si="14"/>
        <v>0</v>
      </c>
      <c r="CD48" s="54">
        <f t="shared" si="17"/>
        <v>0</v>
      </c>
      <c r="CY48" s="16"/>
      <c r="CZ48" s="16"/>
    </row>
    <row r="49" spans="1:105" s="15" customFormat="1" ht="15.75" customHeight="1" x14ac:dyDescent="0.15">
      <c r="A49" s="55" t="s">
        <v>94</v>
      </c>
      <c r="B49" s="29">
        <f>SUM(F49:S49)</f>
        <v>204</v>
      </c>
      <c r="C49" s="69"/>
      <c r="D49" s="65"/>
      <c r="E49" s="65"/>
      <c r="F49" s="37">
        <v>4</v>
      </c>
      <c r="G49" s="37">
        <v>11</v>
      </c>
      <c r="H49" s="59">
        <v>22</v>
      </c>
      <c r="I49" s="59">
        <v>23</v>
      </c>
      <c r="J49" s="59">
        <v>30</v>
      </c>
      <c r="K49" s="59">
        <v>40</v>
      </c>
      <c r="L49" s="59">
        <v>20</v>
      </c>
      <c r="M49" s="59">
        <v>27</v>
      </c>
      <c r="N49" s="59">
        <v>11</v>
      </c>
      <c r="O49" s="59">
        <v>8</v>
      </c>
      <c r="P49" s="59">
        <v>4</v>
      </c>
      <c r="Q49" s="59">
        <v>3</v>
      </c>
      <c r="R49" s="59"/>
      <c r="S49" s="59">
        <v>1</v>
      </c>
      <c r="T49" s="69"/>
      <c r="U49" s="35">
        <v>204</v>
      </c>
      <c r="V49" s="69"/>
      <c r="W49" s="35">
        <v>204</v>
      </c>
      <c r="X49" s="36">
        <f t="shared" si="0"/>
        <v>0</v>
      </c>
      <c r="Y49" s="34"/>
      <c r="Z49" s="37"/>
      <c r="AA49" s="35"/>
      <c r="AB49" s="38">
        <f t="shared" si="1"/>
        <v>93</v>
      </c>
      <c r="AC49" s="34">
        <v>93</v>
      </c>
      <c r="AD49" s="37"/>
      <c r="AE49" s="35"/>
      <c r="AF49" s="34">
        <v>65</v>
      </c>
      <c r="AG49" s="39">
        <v>0</v>
      </c>
      <c r="AH49" s="34"/>
      <c r="AI49" s="35">
        <v>49</v>
      </c>
      <c r="AJ49" s="39"/>
      <c r="AK49" s="40"/>
      <c r="AL49" s="35">
        <v>3</v>
      </c>
      <c r="AM49" s="40"/>
      <c r="AN49" s="35">
        <v>33</v>
      </c>
      <c r="AO49" s="42"/>
      <c r="AP49" s="60"/>
      <c r="AQ49" s="61"/>
      <c r="AR49" s="60"/>
      <c r="AS49" s="61"/>
      <c r="AT49" s="60"/>
      <c r="AU49" s="61"/>
      <c r="AV49" s="62"/>
      <c r="AW49" s="63"/>
      <c r="AX49" s="64"/>
      <c r="AY49" s="48" t="str">
        <f t="shared" si="2"/>
        <v/>
      </c>
      <c r="BF49" s="6"/>
      <c r="BG49" s="6"/>
      <c r="BH49" s="6"/>
      <c r="BI49" s="6"/>
      <c r="BJ49" s="6"/>
      <c r="BK49" s="6"/>
      <c r="BL49" s="6"/>
      <c r="BM49" s="6"/>
      <c r="BN49" s="6"/>
      <c r="BO49" s="6"/>
      <c r="BP49" s="49" t="str">
        <f t="shared" si="3"/>
        <v/>
      </c>
      <c r="BQ49" s="50" t="str">
        <f t="shared" si="4"/>
        <v/>
      </c>
      <c r="BR49" s="50" t="str">
        <f t="shared" si="5"/>
        <v/>
      </c>
      <c r="BS49" s="50" t="str">
        <f t="shared" si="6"/>
        <v/>
      </c>
      <c r="BT49" s="50" t="str">
        <f t="shared" si="7"/>
        <v/>
      </c>
      <c r="BU49" s="50" t="str">
        <f t="shared" si="8"/>
        <v/>
      </c>
      <c r="BV49" s="72" t="str">
        <f t="shared" si="16"/>
        <v/>
      </c>
      <c r="BW49" s="53"/>
      <c r="BX49" s="54">
        <f t="shared" si="9"/>
        <v>0</v>
      </c>
      <c r="BY49" s="54">
        <f t="shared" si="10"/>
        <v>0</v>
      </c>
      <c r="BZ49" s="54">
        <f t="shared" si="11"/>
        <v>0</v>
      </c>
      <c r="CA49" s="54">
        <f t="shared" si="12"/>
        <v>0</v>
      </c>
      <c r="CB49" s="54">
        <f t="shared" si="13"/>
        <v>0</v>
      </c>
      <c r="CC49" s="54">
        <f t="shared" si="14"/>
        <v>0</v>
      </c>
      <c r="CD49" s="54">
        <f t="shared" si="17"/>
        <v>0</v>
      </c>
      <c r="CY49" s="16"/>
      <c r="CZ49" s="16"/>
    </row>
    <row r="50" spans="1:105" s="15" customFormat="1" ht="15.75" customHeight="1" x14ac:dyDescent="0.15">
      <c r="A50" s="55" t="s">
        <v>95</v>
      </c>
      <c r="B50" s="29">
        <f>SUM(G50:S50)</f>
        <v>0</v>
      </c>
      <c r="C50" s="69"/>
      <c r="D50" s="65"/>
      <c r="E50" s="65"/>
      <c r="F50" s="65"/>
      <c r="G50" s="37"/>
      <c r="H50" s="59"/>
      <c r="I50" s="59"/>
      <c r="J50" s="59"/>
      <c r="K50" s="59"/>
      <c r="L50" s="59"/>
      <c r="M50" s="59"/>
      <c r="N50" s="65"/>
      <c r="O50" s="65"/>
      <c r="P50" s="65"/>
      <c r="Q50" s="65"/>
      <c r="R50" s="65"/>
      <c r="S50" s="65"/>
      <c r="T50" s="69"/>
      <c r="U50" s="35"/>
      <c r="V50" s="34"/>
      <c r="W50" s="35"/>
      <c r="X50" s="36">
        <f t="shared" si="0"/>
        <v>0</v>
      </c>
      <c r="Y50" s="34"/>
      <c r="Z50" s="37"/>
      <c r="AA50" s="35"/>
      <c r="AB50" s="38">
        <f t="shared" si="1"/>
        <v>0</v>
      </c>
      <c r="AC50" s="34"/>
      <c r="AD50" s="37"/>
      <c r="AE50" s="35"/>
      <c r="AF50" s="34"/>
      <c r="AG50" s="39"/>
      <c r="AH50" s="34"/>
      <c r="AI50" s="35"/>
      <c r="AJ50" s="39"/>
      <c r="AK50" s="40"/>
      <c r="AL50" s="35"/>
      <c r="AM50" s="40"/>
      <c r="AN50" s="35"/>
      <c r="AO50" s="42"/>
      <c r="AP50" s="60"/>
      <c r="AQ50" s="61"/>
      <c r="AR50" s="60"/>
      <c r="AS50" s="61"/>
      <c r="AT50" s="60"/>
      <c r="AU50" s="61"/>
      <c r="AV50" s="62"/>
      <c r="AW50" s="63"/>
      <c r="AX50" s="64"/>
      <c r="AY50" s="48" t="str">
        <f t="shared" si="2"/>
        <v/>
      </c>
      <c r="BF50" s="6"/>
      <c r="BG50" s="6"/>
      <c r="BH50" s="6"/>
      <c r="BI50" s="6"/>
      <c r="BJ50" s="6"/>
      <c r="BK50" s="6"/>
      <c r="BL50" s="6"/>
      <c r="BM50" s="6"/>
      <c r="BN50" s="6"/>
      <c r="BO50" s="6"/>
      <c r="BP50" s="49" t="str">
        <f t="shared" si="3"/>
        <v/>
      </c>
      <c r="BQ50" s="50" t="str">
        <f t="shared" si="4"/>
        <v/>
      </c>
      <c r="BR50" s="50" t="str">
        <f t="shared" si="5"/>
        <v/>
      </c>
      <c r="BS50" s="50" t="str">
        <f t="shared" si="6"/>
        <v/>
      </c>
      <c r="BT50" s="50" t="str">
        <f t="shared" si="7"/>
        <v/>
      </c>
      <c r="BU50" s="50" t="str">
        <f t="shared" si="8"/>
        <v/>
      </c>
      <c r="BV50" s="72" t="str">
        <f t="shared" si="16"/>
        <v/>
      </c>
      <c r="BW50" s="53"/>
      <c r="BX50" s="54">
        <f t="shared" si="9"/>
        <v>0</v>
      </c>
      <c r="BY50" s="54">
        <f t="shared" si="10"/>
        <v>0</v>
      </c>
      <c r="BZ50" s="54">
        <f t="shared" si="11"/>
        <v>0</v>
      </c>
      <c r="CA50" s="54">
        <f t="shared" si="12"/>
        <v>0</v>
      </c>
      <c r="CB50" s="54">
        <f t="shared" si="13"/>
        <v>0</v>
      </c>
      <c r="CC50" s="54" t="str">
        <f t="shared" si="14"/>
        <v/>
      </c>
      <c r="CD50" s="54">
        <f t="shared" si="17"/>
        <v>0</v>
      </c>
      <c r="CY50" s="16"/>
      <c r="CZ50" s="16"/>
    </row>
    <row r="51" spans="1:105" s="15" customFormat="1" ht="11.25" customHeight="1" x14ac:dyDescent="0.15">
      <c r="A51" s="55" t="s">
        <v>96</v>
      </c>
      <c r="B51" s="29">
        <f t="shared" si="15"/>
        <v>777</v>
      </c>
      <c r="C51" s="34">
        <v>67</v>
      </c>
      <c r="D51" s="56">
        <v>32</v>
      </c>
      <c r="E51" s="37">
        <v>11</v>
      </c>
      <c r="F51" s="37">
        <v>12</v>
      </c>
      <c r="G51" s="37">
        <v>13</v>
      </c>
      <c r="H51" s="59">
        <v>16</v>
      </c>
      <c r="I51" s="59">
        <v>10</v>
      </c>
      <c r="J51" s="59">
        <v>21</v>
      </c>
      <c r="K51" s="59">
        <v>24</v>
      </c>
      <c r="L51" s="59">
        <v>41</v>
      </c>
      <c r="M51" s="59">
        <v>55</v>
      </c>
      <c r="N51" s="59">
        <v>67</v>
      </c>
      <c r="O51" s="59">
        <v>66</v>
      </c>
      <c r="P51" s="59">
        <v>91</v>
      </c>
      <c r="Q51" s="59">
        <v>104</v>
      </c>
      <c r="R51" s="59">
        <v>75</v>
      </c>
      <c r="S51" s="59">
        <v>72</v>
      </c>
      <c r="T51" s="34">
        <v>110</v>
      </c>
      <c r="U51" s="35">
        <v>667</v>
      </c>
      <c r="V51" s="34">
        <v>371</v>
      </c>
      <c r="W51" s="35">
        <v>406</v>
      </c>
      <c r="X51" s="36">
        <f t="shared" si="0"/>
        <v>60</v>
      </c>
      <c r="Y51" s="34">
        <v>48</v>
      </c>
      <c r="Z51" s="37"/>
      <c r="AA51" s="35">
        <v>12</v>
      </c>
      <c r="AB51" s="38">
        <f t="shared" si="1"/>
        <v>374</v>
      </c>
      <c r="AC51" s="34">
        <v>292</v>
      </c>
      <c r="AD51" s="37"/>
      <c r="AE51" s="35">
        <v>82</v>
      </c>
      <c r="AF51" s="34">
        <v>278</v>
      </c>
      <c r="AG51" s="39">
        <v>37</v>
      </c>
      <c r="AH51" s="34">
        <v>11</v>
      </c>
      <c r="AI51" s="35">
        <v>142</v>
      </c>
      <c r="AJ51" s="39">
        <v>112</v>
      </c>
      <c r="AK51" s="40">
        <v>5</v>
      </c>
      <c r="AL51" s="35"/>
      <c r="AM51" s="40">
        <v>28</v>
      </c>
      <c r="AN51" s="35">
        <v>110</v>
      </c>
      <c r="AO51" s="42"/>
      <c r="AP51" s="60"/>
      <c r="AQ51" s="61"/>
      <c r="AR51" s="60"/>
      <c r="AS51" s="61"/>
      <c r="AT51" s="60"/>
      <c r="AU51" s="61"/>
      <c r="AV51" s="62"/>
      <c r="AW51" s="63"/>
      <c r="AX51" s="64"/>
      <c r="AY51" s="48" t="str">
        <f t="shared" si="2"/>
        <v/>
      </c>
      <c r="BF51" s="6"/>
      <c r="BG51" s="6"/>
      <c r="BH51" s="6"/>
      <c r="BI51" s="6"/>
      <c r="BJ51" s="6"/>
      <c r="BK51" s="6"/>
      <c r="BL51" s="6"/>
      <c r="BM51" s="6"/>
      <c r="BN51" s="6"/>
      <c r="BO51" s="6"/>
      <c r="BP51" s="49" t="str">
        <f t="shared" si="3"/>
        <v/>
      </c>
      <c r="BQ51" s="50" t="str">
        <f t="shared" si="4"/>
        <v/>
      </c>
      <c r="BR51" s="50" t="str">
        <f t="shared" si="5"/>
        <v/>
      </c>
      <c r="BS51" s="50" t="str">
        <f t="shared" si="6"/>
        <v/>
      </c>
      <c r="BT51" s="50" t="str">
        <f t="shared" si="7"/>
        <v/>
      </c>
      <c r="BU51" s="50" t="str">
        <f t="shared" si="8"/>
        <v/>
      </c>
      <c r="BV51" s="72" t="str">
        <f t="shared" si="16"/>
        <v/>
      </c>
      <c r="BW51" s="72" t="str">
        <f>IF(AND($AT51&lt;&gt;0,($B90="")),"No olvide registrar si algunas de estas compras de servicio corresponden al Programa de Resolutividad. ","")</f>
        <v/>
      </c>
      <c r="BX51" s="54">
        <f t="shared" si="9"/>
        <v>0</v>
      </c>
      <c r="BY51" s="54">
        <f t="shared" si="10"/>
        <v>0</v>
      </c>
      <c r="BZ51" s="54">
        <f t="shared" si="11"/>
        <v>0</v>
      </c>
      <c r="CA51" s="54">
        <f t="shared" si="12"/>
        <v>0</v>
      </c>
      <c r="CB51" s="54">
        <f t="shared" si="13"/>
        <v>0</v>
      </c>
      <c r="CC51" s="54">
        <f t="shared" si="14"/>
        <v>0</v>
      </c>
      <c r="CD51" s="54">
        <f t="shared" si="17"/>
        <v>0</v>
      </c>
      <c r="CE51" s="54">
        <f>IF(AND($AT51&lt;&gt;0,($B90="")),1,0)</f>
        <v>0</v>
      </c>
      <c r="CY51" s="16"/>
      <c r="CZ51" s="16"/>
    </row>
    <row r="52" spans="1:105" s="15" customFormat="1" ht="11.25" customHeight="1" x14ac:dyDescent="0.15">
      <c r="A52" s="55" t="s">
        <v>97</v>
      </c>
      <c r="B52" s="29">
        <f t="shared" si="15"/>
        <v>0</v>
      </c>
      <c r="C52" s="34"/>
      <c r="D52" s="56"/>
      <c r="E52" s="37"/>
      <c r="F52" s="37"/>
      <c r="G52" s="37"/>
      <c r="H52" s="59"/>
      <c r="I52" s="59"/>
      <c r="J52" s="59"/>
      <c r="K52" s="59"/>
      <c r="L52" s="59"/>
      <c r="M52" s="59"/>
      <c r="N52" s="59"/>
      <c r="O52" s="59"/>
      <c r="P52" s="59"/>
      <c r="Q52" s="59"/>
      <c r="R52" s="59"/>
      <c r="S52" s="59"/>
      <c r="T52" s="34"/>
      <c r="U52" s="35"/>
      <c r="V52" s="34"/>
      <c r="W52" s="35"/>
      <c r="X52" s="36">
        <f t="shared" si="0"/>
        <v>0</v>
      </c>
      <c r="Y52" s="34"/>
      <c r="Z52" s="37"/>
      <c r="AA52" s="35"/>
      <c r="AB52" s="38">
        <f t="shared" si="1"/>
        <v>0</v>
      </c>
      <c r="AC52" s="34"/>
      <c r="AD52" s="37"/>
      <c r="AE52" s="35"/>
      <c r="AF52" s="34"/>
      <c r="AG52" s="39"/>
      <c r="AH52" s="34"/>
      <c r="AI52" s="35"/>
      <c r="AJ52" s="39"/>
      <c r="AK52" s="40"/>
      <c r="AL52" s="35"/>
      <c r="AM52" s="40"/>
      <c r="AN52" s="35"/>
      <c r="AO52" s="42"/>
      <c r="AP52" s="60"/>
      <c r="AQ52" s="61"/>
      <c r="AR52" s="60"/>
      <c r="AS52" s="61"/>
      <c r="AT52" s="60"/>
      <c r="AU52" s="61"/>
      <c r="AV52" s="62"/>
      <c r="AW52" s="63"/>
      <c r="AX52" s="64"/>
      <c r="AY52" s="48" t="str">
        <f t="shared" si="2"/>
        <v/>
      </c>
      <c r="BF52" s="6"/>
      <c r="BG52" s="6"/>
      <c r="BH52" s="6"/>
      <c r="BI52" s="6"/>
      <c r="BJ52" s="6"/>
      <c r="BK52" s="6"/>
      <c r="BL52" s="6"/>
      <c r="BM52" s="6"/>
      <c r="BN52" s="6"/>
      <c r="BO52" s="6"/>
      <c r="BP52" s="49" t="str">
        <f t="shared" si="3"/>
        <v/>
      </c>
      <c r="BQ52" s="50" t="str">
        <f t="shared" si="4"/>
        <v/>
      </c>
      <c r="BR52" s="50" t="str">
        <f t="shared" si="5"/>
        <v/>
      </c>
      <c r="BS52" s="50" t="str">
        <f t="shared" si="6"/>
        <v/>
      </c>
      <c r="BT52" s="50" t="str">
        <f t="shared" si="7"/>
        <v/>
      </c>
      <c r="BU52" s="50" t="str">
        <f t="shared" si="8"/>
        <v/>
      </c>
      <c r="BV52" s="72" t="str">
        <f t="shared" si="16"/>
        <v/>
      </c>
      <c r="BW52" s="72" t="str">
        <f>IF(AND($AT52&lt;&gt;0,($B90="")),"No olvide registrar si algunas de estas compras de servicio corresponden al Programa de Resolutividad. ","")</f>
        <v/>
      </c>
      <c r="BX52" s="54">
        <f t="shared" si="9"/>
        <v>0</v>
      </c>
      <c r="BY52" s="54">
        <f t="shared" si="10"/>
        <v>0</v>
      </c>
      <c r="BZ52" s="54">
        <f t="shared" si="11"/>
        <v>0</v>
      </c>
      <c r="CA52" s="54">
        <f t="shared" si="12"/>
        <v>0</v>
      </c>
      <c r="CB52" s="54">
        <f t="shared" si="13"/>
        <v>0</v>
      </c>
      <c r="CC52" s="54" t="str">
        <f t="shared" si="14"/>
        <v/>
      </c>
      <c r="CD52" s="54">
        <f t="shared" si="17"/>
        <v>0</v>
      </c>
      <c r="CE52" s="54">
        <f>IF(AND($AT52&lt;&gt;0,($B90="")),1,0)</f>
        <v>0</v>
      </c>
      <c r="CY52" s="16"/>
      <c r="CZ52" s="16"/>
    </row>
    <row r="53" spans="1:105" s="15" customFormat="1" ht="11.25" customHeight="1" x14ac:dyDescent="0.15">
      <c r="A53" s="55" t="s">
        <v>98</v>
      </c>
      <c r="B53" s="29">
        <f t="shared" si="15"/>
        <v>317</v>
      </c>
      <c r="C53" s="34">
        <v>40</v>
      </c>
      <c r="D53" s="56">
        <v>54</v>
      </c>
      <c r="E53" s="37">
        <v>27</v>
      </c>
      <c r="F53" s="37">
        <v>7</v>
      </c>
      <c r="G53" s="37">
        <v>2</v>
      </c>
      <c r="H53" s="59">
        <v>6</v>
      </c>
      <c r="I53" s="59">
        <v>5</v>
      </c>
      <c r="J53" s="59">
        <v>7</v>
      </c>
      <c r="K53" s="59">
        <v>9</v>
      </c>
      <c r="L53" s="59">
        <v>19</v>
      </c>
      <c r="M53" s="59">
        <v>20</v>
      </c>
      <c r="N53" s="59">
        <v>11</v>
      </c>
      <c r="O53" s="59">
        <v>14</v>
      </c>
      <c r="P53" s="59">
        <v>24</v>
      </c>
      <c r="Q53" s="59">
        <v>24</v>
      </c>
      <c r="R53" s="59">
        <v>18</v>
      </c>
      <c r="S53" s="59">
        <v>30</v>
      </c>
      <c r="T53" s="34">
        <v>121</v>
      </c>
      <c r="U53" s="35">
        <v>196</v>
      </c>
      <c r="V53" s="34">
        <v>148</v>
      </c>
      <c r="W53" s="35">
        <v>169</v>
      </c>
      <c r="X53" s="36">
        <f t="shared" si="0"/>
        <v>65</v>
      </c>
      <c r="Y53" s="34">
        <v>60</v>
      </c>
      <c r="Z53" s="37"/>
      <c r="AA53" s="35">
        <v>5</v>
      </c>
      <c r="AB53" s="38">
        <f t="shared" si="1"/>
        <v>104</v>
      </c>
      <c r="AC53" s="34">
        <v>92</v>
      </c>
      <c r="AD53" s="37"/>
      <c r="AE53" s="35">
        <v>12</v>
      </c>
      <c r="AF53" s="34">
        <v>136</v>
      </c>
      <c r="AG53" s="39">
        <v>0</v>
      </c>
      <c r="AH53" s="34">
        <v>22</v>
      </c>
      <c r="AI53" s="35">
        <v>43</v>
      </c>
      <c r="AJ53" s="39"/>
      <c r="AK53" s="40">
        <v>1</v>
      </c>
      <c r="AL53" s="35"/>
      <c r="AM53" s="40">
        <v>21</v>
      </c>
      <c r="AN53" s="35">
        <v>53</v>
      </c>
      <c r="AO53" s="42"/>
      <c r="AP53" s="60">
        <v>9</v>
      </c>
      <c r="AQ53" s="61"/>
      <c r="AR53" s="60"/>
      <c r="AS53" s="61"/>
      <c r="AT53" s="60"/>
      <c r="AU53" s="61"/>
      <c r="AV53" s="62"/>
      <c r="AW53" s="63"/>
      <c r="AX53" s="64"/>
      <c r="AY53" s="48" t="str">
        <f t="shared" si="2"/>
        <v/>
      </c>
      <c r="BF53" s="6"/>
      <c r="BG53" s="6"/>
      <c r="BH53" s="6"/>
      <c r="BI53" s="6"/>
      <c r="BJ53" s="6"/>
      <c r="BK53" s="6"/>
      <c r="BL53" s="6"/>
      <c r="BM53" s="6"/>
      <c r="BN53" s="6"/>
      <c r="BO53" s="6"/>
      <c r="BP53" s="49" t="str">
        <f t="shared" si="3"/>
        <v/>
      </c>
      <c r="BQ53" s="50" t="str">
        <f t="shared" si="4"/>
        <v/>
      </c>
      <c r="BR53" s="50" t="str">
        <f t="shared" si="5"/>
        <v/>
      </c>
      <c r="BS53" s="50" t="str">
        <f t="shared" si="6"/>
        <v/>
      </c>
      <c r="BT53" s="50" t="str">
        <f t="shared" si="7"/>
        <v/>
      </c>
      <c r="BU53" s="50" t="str">
        <f t="shared" si="8"/>
        <v/>
      </c>
      <c r="BV53" s="72" t="str">
        <f t="shared" si="16"/>
        <v/>
      </c>
      <c r="BW53" s="72" t="str">
        <f>IF(AND($AT53&lt;&gt;0,($B91="")),"No olvide registrar si algunas de estas compras de servicio corresponden al Programa de Resolutividad. ","")</f>
        <v/>
      </c>
      <c r="BX53" s="54">
        <f t="shared" si="9"/>
        <v>0</v>
      </c>
      <c r="BY53" s="54">
        <f t="shared" si="10"/>
        <v>0</v>
      </c>
      <c r="BZ53" s="54">
        <f t="shared" si="11"/>
        <v>0</v>
      </c>
      <c r="CA53" s="54">
        <f t="shared" si="12"/>
        <v>0</v>
      </c>
      <c r="CB53" s="54">
        <f t="shared" si="13"/>
        <v>0</v>
      </c>
      <c r="CC53" s="54">
        <f t="shared" si="14"/>
        <v>0</v>
      </c>
      <c r="CD53" s="54">
        <f t="shared" si="17"/>
        <v>0</v>
      </c>
      <c r="CE53" s="54">
        <f>IF(AND($AT53&lt;&gt;0,($B91="")),1,0)</f>
        <v>0</v>
      </c>
      <c r="CY53" s="16"/>
      <c r="CZ53" s="16"/>
    </row>
    <row r="54" spans="1:105" s="15" customFormat="1" ht="11.25" x14ac:dyDescent="0.15">
      <c r="A54" s="55" t="s">
        <v>99</v>
      </c>
      <c r="B54" s="29">
        <f>SUM(F54:S54)</f>
        <v>0</v>
      </c>
      <c r="C54" s="69"/>
      <c r="D54" s="65"/>
      <c r="E54" s="66"/>
      <c r="F54" s="37"/>
      <c r="G54" s="37"/>
      <c r="H54" s="59"/>
      <c r="I54" s="59"/>
      <c r="J54" s="59"/>
      <c r="K54" s="59"/>
      <c r="L54" s="59"/>
      <c r="M54" s="59"/>
      <c r="N54" s="59"/>
      <c r="O54" s="59"/>
      <c r="P54" s="59"/>
      <c r="Q54" s="59"/>
      <c r="R54" s="59"/>
      <c r="S54" s="59"/>
      <c r="T54" s="69"/>
      <c r="U54" s="35"/>
      <c r="V54" s="34"/>
      <c r="W54" s="35"/>
      <c r="X54" s="76"/>
      <c r="Y54" s="69"/>
      <c r="Z54" s="66"/>
      <c r="AA54" s="68"/>
      <c r="AB54" s="38">
        <f t="shared" si="1"/>
        <v>0</v>
      </c>
      <c r="AC54" s="34"/>
      <c r="AD54" s="37"/>
      <c r="AE54" s="35"/>
      <c r="AF54" s="34"/>
      <c r="AG54" s="39"/>
      <c r="AH54" s="69"/>
      <c r="AI54" s="35"/>
      <c r="AJ54" s="39"/>
      <c r="AK54" s="76"/>
      <c r="AL54" s="35"/>
      <c r="AM54" s="76"/>
      <c r="AN54" s="35"/>
      <c r="AO54" s="42"/>
      <c r="AP54" s="60"/>
      <c r="AQ54" s="61"/>
      <c r="AR54" s="60"/>
      <c r="AS54" s="61"/>
      <c r="AT54" s="60"/>
      <c r="AU54" s="61"/>
      <c r="AV54" s="62"/>
      <c r="AW54" s="77"/>
      <c r="AX54" s="64"/>
      <c r="AY54" s="48" t="str">
        <f t="shared" si="2"/>
        <v/>
      </c>
      <c r="BF54" s="6"/>
      <c r="BG54" s="6"/>
      <c r="BH54" s="6"/>
      <c r="BI54" s="6"/>
      <c r="BJ54" s="6"/>
      <c r="BK54" s="6"/>
      <c r="BL54" s="6"/>
      <c r="BM54" s="6"/>
      <c r="BN54" s="6"/>
      <c r="BO54" s="6"/>
      <c r="BP54" s="49" t="str">
        <f t="shared" si="3"/>
        <v/>
      </c>
      <c r="BQ54" s="50" t="str">
        <f t="shared" si="4"/>
        <v/>
      </c>
      <c r="BR54" s="50" t="str">
        <f t="shared" si="5"/>
        <v/>
      </c>
      <c r="BS54" s="50" t="str">
        <f t="shared" si="6"/>
        <v/>
      </c>
      <c r="BT54" s="50" t="str">
        <f t="shared" si="7"/>
        <v/>
      </c>
      <c r="BU54" s="50" t="str">
        <f t="shared" si="8"/>
        <v/>
      </c>
      <c r="BV54" s="72" t="str">
        <f t="shared" si="16"/>
        <v/>
      </c>
      <c r="BW54" s="53"/>
      <c r="BX54" s="54">
        <f t="shared" si="9"/>
        <v>0</v>
      </c>
      <c r="BY54" s="54">
        <f t="shared" si="10"/>
        <v>0</v>
      </c>
      <c r="BZ54" s="54">
        <f t="shared" si="11"/>
        <v>0</v>
      </c>
      <c r="CA54" s="54">
        <f t="shared" si="12"/>
        <v>0</v>
      </c>
      <c r="CB54" s="54">
        <f t="shared" si="13"/>
        <v>0</v>
      </c>
      <c r="CC54" s="54" t="str">
        <f t="shared" si="14"/>
        <v/>
      </c>
      <c r="CD54" s="54">
        <f t="shared" si="17"/>
        <v>0</v>
      </c>
      <c r="CY54" s="16"/>
      <c r="CZ54" s="16"/>
    </row>
    <row r="55" spans="1:105" s="15" customFormat="1" ht="11.25" x14ac:dyDescent="0.15">
      <c r="A55" s="55" t="s">
        <v>100</v>
      </c>
      <c r="B55" s="29">
        <f t="shared" si="15"/>
        <v>575</v>
      </c>
      <c r="C55" s="34">
        <v>81</v>
      </c>
      <c r="D55" s="56">
        <v>27</v>
      </c>
      <c r="E55" s="37">
        <v>25</v>
      </c>
      <c r="F55" s="37">
        <v>30</v>
      </c>
      <c r="G55" s="37">
        <v>22</v>
      </c>
      <c r="H55" s="59">
        <v>20</v>
      </c>
      <c r="I55" s="59">
        <v>30</v>
      </c>
      <c r="J55" s="59">
        <v>22</v>
      </c>
      <c r="K55" s="59">
        <v>24</v>
      </c>
      <c r="L55" s="59">
        <v>46</v>
      </c>
      <c r="M55" s="59">
        <v>48</v>
      </c>
      <c r="N55" s="59">
        <v>50</v>
      </c>
      <c r="O55" s="59">
        <v>51</v>
      </c>
      <c r="P55" s="59">
        <v>34</v>
      </c>
      <c r="Q55" s="59">
        <v>35</v>
      </c>
      <c r="R55" s="59">
        <v>15</v>
      </c>
      <c r="S55" s="59">
        <v>15</v>
      </c>
      <c r="T55" s="34">
        <v>133</v>
      </c>
      <c r="U55" s="35">
        <v>442</v>
      </c>
      <c r="V55" s="34">
        <v>249</v>
      </c>
      <c r="W55" s="35">
        <v>326</v>
      </c>
      <c r="X55" s="36">
        <f t="shared" si="0"/>
        <v>77</v>
      </c>
      <c r="Y55" s="34">
        <v>54</v>
      </c>
      <c r="Z55" s="37"/>
      <c r="AA55" s="35">
        <v>23</v>
      </c>
      <c r="AB55" s="38">
        <f t="shared" si="1"/>
        <v>241</v>
      </c>
      <c r="AC55" s="34">
        <v>174</v>
      </c>
      <c r="AD55" s="37"/>
      <c r="AE55" s="35">
        <v>67</v>
      </c>
      <c r="AF55" s="34">
        <v>198</v>
      </c>
      <c r="AG55" s="39">
        <v>51</v>
      </c>
      <c r="AH55" s="34">
        <v>20</v>
      </c>
      <c r="AI55" s="35">
        <v>78</v>
      </c>
      <c r="AJ55" s="39"/>
      <c r="AK55" s="40">
        <v>9</v>
      </c>
      <c r="AL55" s="35">
        <v>15</v>
      </c>
      <c r="AM55" s="40">
        <v>61</v>
      </c>
      <c r="AN55" s="35">
        <v>98</v>
      </c>
      <c r="AO55" s="42"/>
      <c r="AP55" s="60"/>
      <c r="AQ55" s="61"/>
      <c r="AR55" s="60"/>
      <c r="AS55" s="61"/>
      <c r="AT55" s="60"/>
      <c r="AU55" s="61"/>
      <c r="AV55" s="62"/>
      <c r="AW55" s="63"/>
      <c r="AX55" s="64"/>
      <c r="AY55" s="48" t="str">
        <f t="shared" si="2"/>
        <v/>
      </c>
      <c r="BF55" s="6"/>
      <c r="BG55" s="6"/>
      <c r="BH55" s="6"/>
      <c r="BI55" s="6"/>
      <c r="BJ55" s="6"/>
      <c r="BK55" s="6"/>
      <c r="BL55" s="6"/>
      <c r="BM55" s="6"/>
      <c r="BN55" s="6"/>
      <c r="BO55" s="6"/>
      <c r="BP55" s="49" t="str">
        <f t="shared" si="3"/>
        <v/>
      </c>
      <c r="BQ55" s="50" t="str">
        <f t="shared" si="4"/>
        <v/>
      </c>
      <c r="BR55" s="50" t="str">
        <f t="shared" si="5"/>
        <v/>
      </c>
      <c r="BS55" s="50" t="str">
        <f t="shared" si="6"/>
        <v/>
      </c>
      <c r="BT55" s="50" t="str">
        <f t="shared" si="7"/>
        <v/>
      </c>
      <c r="BU55" s="50" t="str">
        <f t="shared" si="8"/>
        <v/>
      </c>
      <c r="BV55" s="72" t="str">
        <f t="shared" si="16"/>
        <v/>
      </c>
      <c r="BW55" s="53"/>
      <c r="BX55" s="54">
        <f t="shared" si="9"/>
        <v>0</v>
      </c>
      <c r="BY55" s="54">
        <f t="shared" si="10"/>
        <v>0</v>
      </c>
      <c r="BZ55" s="54">
        <f t="shared" si="11"/>
        <v>0</v>
      </c>
      <c r="CA55" s="54">
        <f t="shared" si="12"/>
        <v>0</v>
      </c>
      <c r="CB55" s="54">
        <f t="shared" si="13"/>
        <v>0</v>
      </c>
      <c r="CC55" s="54">
        <f t="shared" si="14"/>
        <v>0</v>
      </c>
      <c r="CD55" s="54">
        <f t="shared" si="17"/>
        <v>0</v>
      </c>
      <c r="CY55" s="16"/>
      <c r="CZ55" s="16"/>
    </row>
    <row r="56" spans="1:105" s="15" customFormat="1" ht="11.25" x14ac:dyDescent="0.15">
      <c r="A56" s="55" t="s">
        <v>101</v>
      </c>
      <c r="B56" s="29">
        <f t="shared" si="15"/>
        <v>320</v>
      </c>
      <c r="C56" s="34"/>
      <c r="D56" s="56"/>
      <c r="E56" s="37"/>
      <c r="F56" s="37">
        <v>4</v>
      </c>
      <c r="G56" s="37">
        <v>12</v>
      </c>
      <c r="H56" s="59">
        <v>7</v>
      </c>
      <c r="I56" s="59">
        <v>6</v>
      </c>
      <c r="J56" s="59">
        <v>7</v>
      </c>
      <c r="K56" s="59">
        <v>11</v>
      </c>
      <c r="L56" s="59">
        <v>15</v>
      </c>
      <c r="M56" s="59">
        <v>11</v>
      </c>
      <c r="N56" s="59">
        <v>29</v>
      </c>
      <c r="O56" s="59">
        <v>29</v>
      </c>
      <c r="P56" s="59">
        <v>51</v>
      </c>
      <c r="Q56" s="59">
        <v>47</v>
      </c>
      <c r="R56" s="59">
        <v>47</v>
      </c>
      <c r="S56" s="59">
        <v>44</v>
      </c>
      <c r="T56" s="34"/>
      <c r="U56" s="35">
        <v>320</v>
      </c>
      <c r="V56" s="34">
        <v>285</v>
      </c>
      <c r="W56" s="35">
        <v>35</v>
      </c>
      <c r="X56" s="36">
        <f t="shared" si="0"/>
        <v>0</v>
      </c>
      <c r="Y56" s="34"/>
      <c r="Z56" s="37"/>
      <c r="AA56" s="35"/>
      <c r="AB56" s="38">
        <f t="shared" si="1"/>
        <v>126</v>
      </c>
      <c r="AC56" s="34">
        <v>126</v>
      </c>
      <c r="AD56" s="37"/>
      <c r="AE56" s="35"/>
      <c r="AF56" s="34">
        <v>122</v>
      </c>
      <c r="AG56" s="39">
        <v>25</v>
      </c>
      <c r="AH56" s="34"/>
      <c r="AI56" s="35">
        <v>45</v>
      </c>
      <c r="AJ56" s="39">
        <v>2</v>
      </c>
      <c r="AK56" s="40"/>
      <c r="AL56" s="35">
        <v>16</v>
      </c>
      <c r="AM56" s="40"/>
      <c r="AN56" s="35">
        <v>17</v>
      </c>
      <c r="AO56" s="42"/>
      <c r="AP56" s="60"/>
      <c r="AQ56" s="61"/>
      <c r="AR56" s="60"/>
      <c r="AS56" s="61"/>
      <c r="AT56" s="60"/>
      <c r="AU56" s="61"/>
      <c r="AV56" s="62"/>
      <c r="AW56" s="63"/>
      <c r="AX56" s="64"/>
      <c r="AY56" s="48" t="str">
        <f t="shared" si="2"/>
        <v/>
      </c>
      <c r="BF56" s="6"/>
      <c r="BG56" s="6"/>
      <c r="BH56" s="6"/>
      <c r="BI56" s="6"/>
      <c r="BJ56" s="6"/>
      <c r="BK56" s="6"/>
      <c r="BL56" s="6"/>
      <c r="BM56" s="6"/>
      <c r="BN56" s="6"/>
      <c r="BO56" s="6"/>
      <c r="BP56" s="49" t="str">
        <f t="shared" si="3"/>
        <v/>
      </c>
      <c r="BQ56" s="50" t="str">
        <f t="shared" si="4"/>
        <v/>
      </c>
      <c r="BR56" s="50" t="str">
        <f t="shared" si="5"/>
        <v/>
      </c>
      <c r="BS56" s="50" t="str">
        <f t="shared" si="6"/>
        <v/>
      </c>
      <c r="BT56" s="50" t="str">
        <f t="shared" si="7"/>
        <v/>
      </c>
      <c r="BU56" s="50" t="str">
        <f t="shared" si="8"/>
        <v/>
      </c>
      <c r="BV56" s="72" t="str">
        <f t="shared" si="16"/>
        <v/>
      </c>
      <c r="BW56" s="53"/>
      <c r="BX56" s="54">
        <f t="shared" si="9"/>
        <v>0</v>
      </c>
      <c r="BY56" s="54">
        <f t="shared" si="10"/>
        <v>0</v>
      </c>
      <c r="BZ56" s="54">
        <f t="shared" si="11"/>
        <v>0</v>
      </c>
      <c r="CA56" s="54">
        <f t="shared" si="12"/>
        <v>0</v>
      </c>
      <c r="CB56" s="54">
        <f t="shared" si="13"/>
        <v>0</v>
      </c>
      <c r="CC56" s="54">
        <f t="shared" si="14"/>
        <v>0</v>
      </c>
      <c r="CD56" s="54">
        <f t="shared" si="17"/>
        <v>0</v>
      </c>
      <c r="CY56" s="16"/>
      <c r="CZ56" s="16"/>
    </row>
    <row r="57" spans="1:105" s="15" customFormat="1" ht="11.25" x14ac:dyDescent="0.15">
      <c r="A57" s="80" t="s">
        <v>102</v>
      </c>
      <c r="B57" s="81">
        <f t="shared" si="15"/>
        <v>0</v>
      </c>
      <c r="C57" s="82"/>
      <c r="D57" s="83"/>
      <c r="E57" s="84"/>
      <c r="F57" s="84"/>
      <c r="G57" s="84"/>
      <c r="H57" s="85"/>
      <c r="I57" s="85"/>
      <c r="J57" s="85"/>
      <c r="K57" s="85"/>
      <c r="L57" s="85"/>
      <c r="M57" s="85"/>
      <c r="N57" s="85"/>
      <c r="O57" s="85"/>
      <c r="P57" s="85"/>
      <c r="Q57" s="85"/>
      <c r="R57" s="85"/>
      <c r="S57" s="85"/>
      <c r="T57" s="82"/>
      <c r="U57" s="78"/>
      <c r="V57" s="86"/>
      <c r="W57" s="87"/>
      <c r="X57" s="88">
        <f t="shared" si="0"/>
        <v>0</v>
      </c>
      <c r="Y57" s="82"/>
      <c r="Z57" s="84"/>
      <c r="AA57" s="78"/>
      <c r="AB57" s="89">
        <f t="shared" si="1"/>
        <v>0</v>
      </c>
      <c r="AC57" s="82"/>
      <c r="AD57" s="84"/>
      <c r="AE57" s="78"/>
      <c r="AF57" s="82"/>
      <c r="AG57" s="90"/>
      <c r="AH57" s="91"/>
      <c r="AI57" s="92"/>
      <c r="AJ57" s="90"/>
      <c r="AK57" s="93"/>
      <c r="AL57" s="92"/>
      <c r="AM57" s="93"/>
      <c r="AN57" s="92"/>
      <c r="AO57" s="42"/>
      <c r="AP57" s="94"/>
      <c r="AQ57" s="95"/>
      <c r="AR57" s="94"/>
      <c r="AS57" s="95"/>
      <c r="AT57" s="94"/>
      <c r="AU57" s="95"/>
      <c r="AV57" s="96"/>
      <c r="AW57" s="97"/>
      <c r="AX57" s="98"/>
      <c r="AY57" s="48" t="str">
        <f t="shared" si="2"/>
        <v/>
      </c>
      <c r="BF57" s="6"/>
      <c r="BG57" s="6"/>
      <c r="BH57" s="6"/>
      <c r="BI57" s="6"/>
      <c r="BJ57" s="6"/>
      <c r="BK57" s="6"/>
      <c r="BL57" s="6"/>
      <c r="BM57" s="6"/>
      <c r="BN57" s="6"/>
      <c r="BO57" s="6"/>
      <c r="BP57" s="49" t="str">
        <f t="shared" si="3"/>
        <v/>
      </c>
      <c r="BQ57" s="50" t="str">
        <f t="shared" si="4"/>
        <v/>
      </c>
      <c r="BR57" s="50" t="str">
        <f t="shared" si="5"/>
        <v/>
      </c>
      <c r="BS57" s="50" t="str">
        <f t="shared" si="6"/>
        <v/>
      </c>
      <c r="BT57" s="50" t="str">
        <f t="shared" si="7"/>
        <v/>
      </c>
      <c r="BU57" s="50" t="str">
        <f t="shared" si="8"/>
        <v/>
      </c>
      <c r="BV57" s="72" t="str">
        <f t="shared" si="16"/>
        <v/>
      </c>
      <c r="BW57" s="53"/>
      <c r="BX57" s="54">
        <f t="shared" si="9"/>
        <v>0</v>
      </c>
      <c r="BY57" s="54">
        <f t="shared" si="10"/>
        <v>0</v>
      </c>
      <c r="BZ57" s="54">
        <f t="shared" si="11"/>
        <v>0</v>
      </c>
      <c r="CA57" s="54">
        <f t="shared" si="12"/>
        <v>0</v>
      </c>
      <c r="CB57" s="54">
        <f t="shared" si="13"/>
        <v>0</v>
      </c>
      <c r="CC57" s="54" t="str">
        <f t="shared" si="14"/>
        <v/>
      </c>
      <c r="CD57" s="54">
        <f t="shared" si="17"/>
        <v>0</v>
      </c>
      <c r="CY57" s="16"/>
      <c r="CZ57" s="16"/>
    </row>
    <row r="58" spans="1:105" s="15" customFormat="1" ht="15" customHeight="1" thickBot="1" x14ac:dyDescent="0.2">
      <c r="A58" s="24" t="s">
        <v>51</v>
      </c>
      <c r="B58" s="99">
        <f>SUM(B12:B57)</f>
        <v>5094</v>
      </c>
      <c r="C58" s="100">
        <f>SUM(C12:C27,C29:C34,C36,C39:C40,C42,C44:C53,C55:C57)</f>
        <v>534</v>
      </c>
      <c r="D58" s="101">
        <f>SUM(D12:D13,D15:D27,D29:D34,D36,D39:D40,D42,D44:D53,D55:D57)</f>
        <v>286</v>
      </c>
      <c r="E58" s="102">
        <f>SUM(E12:E13,E15:E27,E29:E34,E36,E39:E40,E42,E44:E53,E55:E57)</f>
        <v>194</v>
      </c>
      <c r="F58" s="103">
        <f>SUM(F12:F13,F15:F27,F29:F57)</f>
        <v>155</v>
      </c>
      <c r="G58" s="104">
        <f>SUM(G13,G15:G27,G29:G57)</f>
        <v>176</v>
      </c>
      <c r="H58" s="104">
        <f>SUM(H13,H15:H27,H29:H33,H35:H57)</f>
        <v>196</v>
      </c>
      <c r="I58" s="104">
        <f t="shared" ref="I58:N58" si="18">SUM(I13,I15:I27,I29:I33,I35:I57)</f>
        <v>226</v>
      </c>
      <c r="J58" s="104">
        <f t="shared" si="18"/>
        <v>231</v>
      </c>
      <c r="K58" s="104">
        <f t="shared" si="18"/>
        <v>260</v>
      </c>
      <c r="L58" s="104">
        <f t="shared" si="18"/>
        <v>351</v>
      </c>
      <c r="M58" s="104">
        <f t="shared" si="18"/>
        <v>393</v>
      </c>
      <c r="N58" s="104">
        <f t="shared" si="18"/>
        <v>350</v>
      </c>
      <c r="O58" s="104">
        <f>SUM(O13,O15:O27,O28:O33,O35:O57)</f>
        <v>354</v>
      </c>
      <c r="P58" s="104">
        <f>SUM(P13,P15:P27,P28:P33,P35:P57)</f>
        <v>396</v>
      </c>
      <c r="Q58" s="104">
        <f>SUM(Q13,Q15:Q27,Q28:Q33,Q35:Q57)</f>
        <v>389</v>
      </c>
      <c r="R58" s="104">
        <f>SUM(R13,R15:R27,R28:R33,R35:R57)</f>
        <v>312</v>
      </c>
      <c r="S58" s="104">
        <f>SUM(S13,S15:S27,S28:S33,S35:S57)</f>
        <v>291</v>
      </c>
      <c r="T58" s="105">
        <f>SUM(T12:T57)</f>
        <v>1014</v>
      </c>
      <c r="U58" s="106">
        <f>SUM(U12:U57)</f>
        <v>4080</v>
      </c>
      <c r="V58" s="105">
        <f>SUM(V12:V57)</f>
        <v>1975</v>
      </c>
      <c r="W58" s="106">
        <f>SUM(W12:W57)</f>
        <v>3119</v>
      </c>
      <c r="X58" s="105">
        <f>SUM(X12:X27,X29:X34,X36,X39:X40,X42,X44:X53,X55:X57)</f>
        <v>441</v>
      </c>
      <c r="Y58" s="105">
        <f>SUM(Y12:Y27,Y29:Y34,Y36,Y39:Y40,Y42,Y44:Y53,Y55:Y57)</f>
        <v>396</v>
      </c>
      <c r="Z58" s="102">
        <f>SUM(Z12:Z27,Z29:Z34,Z36,Z39:Z40,Z42,Z44:Z53,Z55:Z57)</f>
        <v>2</v>
      </c>
      <c r="AA58" s="101">
        <f>SUM(AA12:AA27,AA29:AA34,AA36,AA39:AA40,AA42,AA44:AA53,AA55:AA57)</f>
        <v>43</v>
      </c>
      <c r="AB58" s="100">
        <f>SUM(AB12:AB13,AB15:AB57)</f>
        <v>2037</v>
      </c>
      <c r="AC58" s="105">
        <f>SUM(AC12:AC13,AC15:AC57)</f>
        <v>1876</v>
      </c>
      <c r="AD58" s="102">
        <f>SUM(AD12:AD13,AD15:AD57)</f>
        <v>0</v>
      </c>
      <c r="AE58" s="106">
        <f>SUM(AE12:AE13,AE15:AE57)</f>
        <v>161</v>
      </c>
      <c r="AF58" s="100">
        <f>SUM(AF12:AF13,AF15:AF18,AF20,AF22,AF24:AF45,AF47:AF57)</f>
        <v>1768</v>
      </c>
      <c r="AG58" s="101">
        <f>SUM(AG12:AG13,AG15:AG18,AG20,AG22,AG24:AG45,AG47:AG57)</f>
        <v>161</v>
      </c>
      <c r="AH58" s="105">
        <f>SUM(AH12:AH27,AH29:AH34,AH36,AH39:AH40,AH42,AH44:AH53,AH55:AH57)</f>
        <v>152</v>
      </c>
      <c r="AI58" s="106">
        <f>SUM(AI12:AI13,AI15:AI57)</f>
        <v>716</v>
      </c>
      <c r="AJ58" s="101">
        <f>SUM(AJ12:AJ57)</f>
        <v>486</v>
      </c>
      <c r="AK58" s="105">
        <f>SUM(AK12:AK27,AK29:AK34,AK36,AK39:AK40,AK42,AK44:AK53,AK55:AK57)</f>
        <v>60</v>
      </c>
      <c r="AL58" s="106">
        <f>SUM(AL12:AL13,AL15:AL57)</f>
        <v>143</v>
      </c>
      <c r="AM58" s="105">
        <f>SUM(AM12:AM27,AM29:AM34,AM36,AM39:AM40,AM42,AM44:AM53,AM55:AM57)</f>
        <v>169</v>
      </c>
      <c r="AN58" s="106">
        <f>SUM(AN12:AN13,AN15:AN57)</f>
        <v>507</v>
      </c>
      <c r="AO58" s="107"/>
      <c r="AP58" s="108">
        <f t="shared" ref="AP58:AV58" si="19">SUM(AP12:AP57)</f>
        <v>57</v>
      </c>
      <c r="AQ58" s="109">
        <f t="shared" si="19"/>
        <v>0</v>
      </c>
      <c r="AR58" s="108">
        <f t="shared" si="19"/>
        <v>0</v>
      </c>
      <c r="AS58" s="109">
        <f t="shared" si="19"/>
        <v>0</v>
      </c>
      <c r="AT58" s="108">
        <f t="shared" si="19"/>
        <v>0</v>
      </c>
      <c r="AU58" s="109">
        <f t="shared" si="19"/>
        <v>0</v>
      </c>
      <c r="AV58" s="110">
        <f t="shared" si="19"/>
        <v>0</v>
      </c>
      <c r="AW58" s="111">
        <f>SUM(AW12:AW27,AW29:AW34,AW36,AW39:AW40,AW42,AW44:AW53,AW55:AW57)</f>
        <v>0</v>
      </c>
      <c r="AX58" s="112">
        <f>SUM(AX12:AX13,AX15:AX57)</f>
        <v>0</v>
      </c>
      <c r="AY58" s="48" t="str">
        <f t="shared" si="2"/>
        <v/>
      </c>
      <c r="BF58" s="6"/>
      <c r="BG58" s="6"/>
      <c r="BH58" s="6"/>
      <c r="BI58" s="6"/>
      <c r="BJ58" s="6"/>
      <c r="BK58" s="6"/>
      <c r="BL58" s="6"/>
      <c r="BM58" s="6"/>
      <c r="BN58" s="6"/>
      <c r="BO58" s="6"/>
      <c r="BP58" s="49" t="str">
        <f t="shared" si="3"/>
        <v/>
      </c>
      <c r="BQ58" s="50" t="str">
        <f t="shared" si="4"/>
        <v/>
      </c>
      <c r="BR58" s="50" t="str">
        <f t="shared" si="5"/>
        <v/>
      </c>
      <c r="BS58" s="50" t="str">
        <f t="shared" si="6"/>
        <v/>
      </c>
      <c r="BT58" s="50" t="str">
        <f t="shared" si="7"/>
        <v/>
      </c>
      <c r="BU58" s="50" t="str">
        <f t="shared" si="8"/>
        <v/>
      </c>
      <c r="BV58" s="72" t="str">
        <f t="shared" si="16"/>
        <v/>
      </c>
      <c r="BW58" s="53"/>
      <c r="BX58" s="54">
        <f t="shared" si="9"/>
        <v>0</v>
      </c>
      <c r="BY58" s="54">
        <f t="shared" si="10"/>
        <v>0</v>
      </c>
      <c r="BZ58" s="54">
        <f t="shared" si="11"/>
        <v>0</v>
      </c>
      <c r="CA58" s="54">
        <f t="shared" si="12"/>
        <v>0</v>
      </c>
      <c r="CB58" s="54">
        <f t="shared" si="13"/>
        <v>0</v>
      </c>
      <c r="CC58" s="54">
        <f t="shared" si="14"/>
        <v>0</v>
      </c>
      <c r="CD58" s="54">
        <f t="shared" si="17"/>
        <v>0</v>
      </c>
      <c r="CY58" s="16"/>
      <c r="CZ58" s="16"/>
    </row>
    <row r="59" spans="1:105" s="15" customFormat="1" ht="30" customHeight="1" thickTop="1" x14ac:dyDescent="0.2">
      <c r="A59" s="113" t="s">
        <v>103</v>
      </c>
      <c r="B59" s="113"/>
      <c r="C59" s="113"/>
      <c r="D59" s="113"/>
      <c r="E59" s="113"/>
      <c r="F59" s="113"/>
      <c r="G59" s="113"/>
      <c r="H59" s="113"/>
      <c r="I59" s="113"/>
      <c r="J59" s="113"/>
      <c r="K59" s="71"/>
      <c r="L59" s="71"/>
      <c r="M59" s="71"/>
      <c r="N59" s="114"/>
      <c r="O59" s="114"/>
      <c r="P59" s="6"/>
      <c r="Q59" s="6"/>
      <c r="R59" s="6"/>
      <c r="S59" s="6"/>
      <c r="T59" s="6"/>
      <c r="U59" s="6"/>
      <c r="V59" s="6"/>
      <c r="W59" s="6"/>
      <c r="X59" s="6"/>
      <c r="Y59" s="6"/>
      <c r="Z59" s="6"/>
      <c r="AA59" s="6"/>
      <c r="AB59" s="6"/>
      <c r="AC59" s="6"/>
      <c r="AD59" s="114"/>
      <c r="AE59" s="6"/>
      <c r="AF59" s="6"/>
      <c r="AG59" s="114"/>
      <c r="AH59" s="6"/>
      <c r="AI59" s="6"/>
      <c r="AJ59" s="114"/>
      <c r="AK59" s="6"/>
      <c r="AL59" s="6"/>
      <c r="AM59" s="114"/>
      <c r="AN59" s="114"/>
      <c r="AO59" s="114"/>
      <c r="AP59" s="6"/>
      <c r="AQ59" s="6"/>
      <c r="AR59" s="6"/>
      <c r="AS59" s="6"/>
      <c r="AT59" s="6"/>
      <c r="AU59" s="6"/>
      <c r="BG59" s="6"/>
      <c r="BH59" s="6"/>
      <c r="BI59" s="6"/>
      <c r="BJ59" s="6"/>
      <c r="BK59" s="6"/>
      <c r="BL59" s="6"/>
      <c r="BM59" s="6"/>
      <c r="BN59" s="6"/>
      <c r="BO59" s="6"/>
      <c r="BP59" s="6"/>
      <c r="BQ59" s="6"/>
      <c r="BR59" s="6"/>
      <c r="BS59" s="6"/>
      <c r="BT59" s="6"/>
      <c r="BU59" s="6"/>
      <c r="BV59" s="6"/>
      <c r="BW59" s="6"/>
      <c r="BX59" s="6"/>
      <c r="BY59" s="6"/>
      <c r="BZ59" s="6"/>
      <c r="CA59" s="6"/>
      <c r="CB59" s="6"/>
      <c r="CC59" s="6"/>
      <c r="CZ59" s="16"/>
      <c r="DA59" s="16"/>
    </row>
    <row r="60" spans="1:105" s="15" customFormat="1" ht="22.5" customHeight="1" x14ac:dyDescent="0.15">
      <c r="A60" s="290" t="s">
        <v>104</v>
      </c>
      <c r="B60" s="115"/>
      <c r="C60" s="290" t="s">
        <v>105</v>
      </c>
      <c r="D60" s="269" t="s">
        <v>106</v>
      </c>
      <c r="E60" s="270"/>
      <c r="F60" s="270"/>
      <c r="G60" s="270"/>
      <c r="H60" s="270"/>
      <c r="I60" s="270"/>
      <c r="J60" s="270"/>
      <c r="K60" s="270"/>
      <c r="L60" s="270"/>
      <c r="M60" s="270"/>
      <c r="N60" s="270"/>
      <c r="O60" s="270"/>
      <c r="P60" s="270"/>
      <c r="Q60" s="270"/>
      <c r="R60" s="270"/>
      <c r="S60" s="270"/>
      <c r="T60" s="271"/>
      <c r="U60" s="275" t="s">
        <v>27</v>
      </c>
      <c r="V60" s="275"/>
      <c r="W60" s="256" t="s">
        <v>107</v>
      </c>
      <c r="X60" s="300" t="s">
        <v>108</v>
      </c>
      <c r="Y60" s="6"/>
      <c r="Z60" s="6"/>
      <c r="AA60" s="6"/>
      <c r="AB60" s="114"/>
      <c r="AC60" s="6"/>
      <c r="AD60" s="6"/>
      <c r="AE60" s="114"/>
      <c r="AF60" s="6"/>
      <c r="AG60" s="6"/>
      <c r="AH60" s="114"/>
      <c r="AI60" s="6"/>
      <c r="AJ60" s="6"/>
      <c r="AK60" s="114"/>
      <c r="AL60" s="6"/>
      <c r="AM60" s="6"/>
      <c r="AN60" s="6"/>
      <c r="AO60" s="6"/>
      <c r="AP60" s="6"/>
      <c r="AQ60" s="6"/>
      <c r="AR60" s="3"/>
      <c r="AS60" s="6"/>
      <c r="AT60" s="6"/>
      <c r="AU60" s="6"/>
      <c r="BG60" s="6"/>
      <c r="BH60" s="6"/>
      <c r="BI60" s="6"/>
      <c r="BJ60" s="6"/>
      <c r="BK60" s="6"/>
      <c r="BL60" s="6"/>
      <c r="BM60" s="6"/>
      <c r="BN60" s="6"/>
      <c r="BO60" s="6"/>
      <c r="BP60" s="6"/>
      <c r="BQ60" s="6"/>
      <c r="BR60" s="6"/>
      <c r="BS60" s="6"/>
      <c r="BT60" s="6"/>
      <c r="BU60" s="6"/>
      <c r="BV60" s="6"/>
      <c r="BW60" s="6"/>
      <c r="BX60" s="6"/>
      <c r="BY60" s="6"/>
      <c r="BZ60" s="6"/>
      <c r="CA60" s="6"/>
      <c r="CB60" s="6"/>
      <c r="CC60" s="6"/>
      <c r="CZ60" s="16"/>
      <c r="DA60" s="16"/>
    </row>
    <row r="61" spans="1:105" s="15" customFormat="1" ht="33" customHeight="1" x14ac:dyDescent="0.15">
      <c r="A61" s="291"/>
      <c r="B61" s="116"/>
      <c r="C61" s="291"/>
      <c r="D61" s="17" t="s">
        <v>31</v>
      </c>
      <c r="E61" s="117" t="s">
        <v>32</v>
      </c>
      <c r="F61" s="19" t="s">
        <v>33</v>
      </c>
      <c r="G61" s="19" t="s">
        <v>34</v>
      </c>
      <c r="H61" s="19" t="s">
        <v>35</v>
      </c>
      <c r="I61" s="20" t="s">
        <v>36</v>
      </c>
      <c r="J61" s="20" t="s">
        <v>37</v>
      </c>
      <c r="K61" s="20" t="s">
        <v>38</v>
      </c>
      <c r="L61" s="20" t="s">
        <v>39</v>
      </c>
      <c r="M61" s="20" t="s">
        <v>40</v>
      </c>
      <c r="N61" s="20" t="s">
        <v>41</v>
      </c>
      <c r="O61" s="20" t="s">
        <v>42</v>
      </c>
      <c r="P61" s="20" t="s">
        <v>43</v>
      </c>
      <c r="Q61" s="20" t="s">
        <v>44</v>
      </c>
      <c r="R61" s="20" t="s">
        <v>45</v>
      </c>
      <c r="S61" s="20" t="s">
        <v>46</v>
      </c>
      <c r="T61" s="21" t="s">
        <v>47</v>
      </c>
      <c r="U61" s="118" t="s">
        <v>109</v>
      </c>
      <c r="V61" s="118" t="s">
        <v>50</v>
      </c>
      <c r="W61" s="256"/>
      <c r="X61" s="300"/>
      <c r="Y61" s="6"/>
      <c r="Z61" s="6"/>
      <c r="AA61" s="6"/>
      <c r="AB61" s="2"/>
      <c r="AC61" s="6"/>
      <c r="AD61" s="6"/>
      <c r="AE61" s="114"/>
      <c r="AF61" s="6"/>
      <c r="AG61" s="6"/>
      <c r="AH61" s="114"/>
      <c r="AI61" s="6"/>
      <c r="AJ61" s="6"/>
      <c r="AK61" s="114"/>
      <c r="AL61" s="6"/>
      <c r="AM61" s="6"/>
      <c r="AN61" s="6"/>
      <c r="AO61" s="6"/>
      <c r="AP61" s="3"/>
      <c r="AQ61" s="3"/>
      <c r="AR61" s="3"/>
      <c r="AS61" s="6"/>
      <c r="AT61" s="6"/>
      <c r="AU61" s="6"/>
      <c r="BG61" s="6"/>
      <c r="BH61" s="6"/>
      <c r="BI61" s="6"/>
      <c r="BJ61" s="6"/>
      <c r="BK61" s="6"/>
      <c r="BL61" s="6"/>
      <c r="BM61" s="6"/>
      <c r="BN61" s="6"/>
      <c r="BO61" s="6"/>
      <c r="BP61" s="6"/>
      <c r="BQ61" s="6"/>
      <c r="BR61" s="6"/>
      <c r="BS61" s="6"/>
      <c r="BT61" s="6"/>
      <c r="BU61" s="6"/>
      <c r="BV61" s="6"/>
      <c r="BW61" s="6"/>
      <c r="BX61" s="6"/>
      <c r="BY61" s="6"/>
      <c r="BZ61" s="6"/>
      <c r="CA61" s="6"/>
      <c r="CB61" s="6"/>
      <c r="CC61" s="6"/>
      <c r="CZ61" s="16"/>
      <c r="DA61" s="16"/>
    </row>
    <row r="62" spans="1:105" s="15" customFormat="1" ht="20.25" customHeight="1" x14ac:dyDescent="0.15">
      <c r="A62" s="294" t="s">
        <v>110</v>
      </c>
      <c r="B62" s="295"/>
      <c r="C62" s="119">
        <f>SUM(D62:T62)</f>
        <v>541</v>
      </c>
      <c r="D62" s="30">
        <v>3</v>
      </c>
      <c r="E62" s="31">
        <v>3</v>
      </c>
      <c r="F62" s="32">
        <v>1</v>
      </c>
      <c r="G62" s="32">
        <v>6</v>
      </c>
      <c r="H62" s="32">
        <v>32</v>
      </c>
      <c r="I62" s="32">
        <v>22</v>
      </c>
      <c r="J62" s="32">
        <v>33</v>
      </c>
      <c r="K62" s="32">
        <v>29</v>
      </c>
      <c r="L62" s="32">
        <v>32</v>
      </c>
      <c r="M62" s="32">
        <v>32</v>
      </c>
      <c r="N62" s="32">
        <v>35</v>
      </c>
      <c r="O62" s="32">
        <v>39</v>
      </c>
      <c r="P62" s="32">
        <v>48</v>
      </c>
      <c r="Q62" s="32">
        <v>64</v>
      </c>
      <c r="R62" s="32">
        <v>59</v>
      </c>
      <c r="S62" s="32">
        <v>52</v>
      </c>
      <c r="T62" s="41">
        <v>51</v>
      </c>
      <c r="U62" s="120">
        <v>233</v>
      </c>
      <c r="V62" s="120">
        <v>308</v>
      </c>
      <c r="W62" s="121">
        <v>541</v>
      </c>
      <c r="X62" s="122">
        <v>503</v>
      </c>
      <c r="Y62" s="123" t="str">
        <f>+BQ62&amp;BR62&amp;BS62&amp;BT62</f>
        <v/>
      </c>
      <c r="Z62" s="124"/>
      <c r="AA62" s="6"/>
      <c r="AB62" s="6"/>
      <c r="AC62" s="6"/>
      <c r="AD62" s="2"/>
      <c r="AE62" s="2"/>
      <c r="AF62" s="3"/>
      <c r="AG62" s="3"/>
      <c r="AH62" s="2"/>
      <c r="AI62" s="125"/>
      <c r="AJ62" s="3"/>
      <c r="AK62" s="2"/>
      <c r="AL62" s="125"/>
      <c r="AM62" s="3"/>
      <c r="AN62" s="3"/>
      <c r="AO62" s="3"/>
      <c r="AP62" s="2"/>
      <c r="AQ62" s="3"/>
      <c r="AR62" s="3"/>
      <c r="AS62" s="3"/>
      <c r="AT62" s="3"/>
      <c r="AU62" s="6"/>
      <c r="BG62" s="6"/>
      <c r="BH62" s="6"/>
      <c r="BI62" s="6"/>
      <c r="BJ62" s="6"/>
      <c r="BK62" s="6"/>
      <c r="BL62" s="6"/>
      <c r="BM62" s="6"/>
      <c r="BN62" s="6"/>
      <c r="BO62" s="6"/>
      <c r="BP62" s="6"/>
      <c r="BQ62" s="49" t="str">
        <f>IF($C62&lt;&gt;($U62+$V62)," El número de consultas según sexo NO puede ser diferente al Total.","")</f>
        <v/>
      </c>
      <c r="BR62" s="49" t="str">
        <f>IF($C62=0,"",IF(($W62)="",IF($C62="",""," No olvide escribir la columna Beneficiarios."),""))</f>
        <v/>
      </c>
      <c r="BS62" s="49" t="str">
        <f>IF($C62&lt;($W62)," El número de Beneficiarios NO puede ser mayor que el Total.","")</f>
        <v/>
      </c>
      <c r="BT62" s="49" t="str">
        <f>IF($C62&lt;($X62)," El número de Controles NO puede ser mayor que el Total.","")</f>
        <v/>
      </c>
      <c r="BU62" s="6"/>
      <c r="BV62" s="6"/>
      <c r="BW62" s="6"/>
      <c r="BX62" s="6"/>
      <c r="BY62" s="126">
        <f>IF($C62&lt;&gt;($U62+$V62),1,0)</f>
        <v>0</v>
      </c>
      <c r="BZ62" s="126">
        <f>IF($C62&lt;($W62),1,0)</f>
        <v>0</v>
      </c>
      <c r="CA62" s="126">
        <f>IF($C62=0,"",IF(($W62)="",IF($C62="","",1),0))</f>
        <v>0</v>
      </c>
      <c r="CB62" s="54">
        <f>IF($C62&lt;($X62),1,0)</f>
        <v>0</v>
      </c>
      <c r="CC62" s="6"/>
      <c r="CZ62" s="16"/>
      <c r="DA62" s="16"/>
    </row>
    <row r="63" spans="1:105" s="15" customFormat="1" ht="15" customHeight="1" x14ac:dyDescent="0.15">
      <c r="A63" s="296" t="s">
        <v>111</v>
      </c>
      <c r="B63" s="55" t="s">
        <v>112</v>
      </c>
      <c r="C63" s="127">
        <f>SUM(F63:T63)</f>
        <v>297</v>
      </c>
      <c r="D63" s="65"/>
      <c r="E63" s="65"/>
      <c r="F63" s="37">
        <v>2</v>
      </c>
      <c r="G63" s="37">
        <v>30</v>
      </c>
      <c r="H63" s="37">
        <v>61</v>
      </c>
      <c r="I63" s="37">
        <v>64</v>
      </c>
      <c r="J63" s="37">
        <v>74</v>
      </c>
      <c r="K63" s="37">
        <v>45</v>
      </c>
      <c r="L63" s="37">
        <v>21</v>
      </c>
      <c r="M63" s="37"/>
      <c r="N63" s="37"/>
      <c r="O63" s="37"/>
      <c r="P63" s="37"/>
      <c r="Q63" s="37"/>
      <c r="R63" s="37"/>
      <c r="S63" s="37"/>
      <c r="T63" s="35"/>
      <c r="U63" s="65"/>
      <c r="V63" s="128">
        <v>297</v>
      </c>
      <c r="W63" s="40">
        <v>297</v>
      </c>
      <c r="X63" s="60">
        <v>290</v>
      </c>
      <c r="Y63" s="123" t="str">
        <f t="shared" ref="Y63:Y73" si="20">+BQ63&amp;BR63&amp;BS63&amp;BT63</f>
        <v/>
      </c>
      <c r="Z63" s="124"/>
      <c r="AA63" s="6"/>
      <c r="AB63" s="6"/>
      <c r="AC63" s="6"/>
      <c r="AD63" s="2"/>
      <c r="AE63" s="2"/>
      <c r="AF63" s="3"/>
      <c r="AG63" s="3"/>
      <c r="AH63" s="2"/>
      <c r="AI63" s="125"/>
      <c r="AJ63" s="3"/>
      <c r="AK63" s="2"/>
      <c r="AL63" s="125"/>
      <c r="AM63" s="3"/>
      <c r="AN63" s="3"/>
      <c r="AO63" s="3"/>
      <c r="AP63" s="2"/>
      <c r="AQ63" s="3"/>
      <c r="AR63" s="3"/>
      <c r="AS63" s="3"/>
      <c r="AT63" s="3"/>
      <c r="AU63" s="6"/>
      <c r="BG63" s="6"/>
      <c r="BH63" s="6"/>
      <c r="BI63" s="6"/>
      <c r="BJ63" s="6"/>
      <c r="BK63" s="6"/>
      <c r="BL63" s="6"/>
      <c r="BM63" s="6"/>
      <c r="BN63" s="6"/>
      <c r="BO63" s="6"/>
      <c r="BP63" s="6"/>
      <c r="BQ63" s="49" t="str">
        <f t="shared" ref="BQ63:BQ73" si="21">IF($C63&lt;&gt;($U63+$V63)," El número de consultas según sexo NO puede ser diferente al Total.","")</f>
        <v/>
      </c>
      <c r="BR63" s="49" t="str">
        <f t="shared" ref="BR63:BR73" si="22">IF($C63=0,"",IF(($W63)="",IF($C63="",""," No olvide escribir la columna Beneficiarios."),""))</f>
        <v/>
      </c>
      <c r="BS63" s="49" t="str">
        <f t="shared" ref="BS63:BS73" si="23">IF($C63&lt;($W63)," El número de Beneficiarios NO puede ser mayor que el Total.","")</f>
        <v/>
      </c>
      <c r="BT63" s="49" t="str">
        <f t="shared" ref="BT63:BT73" si="24">IF($C63&lt;($X63)," El número de Controles NO puede ser mayor que el Total.","")</f>
        <v/>
      </c>
      <c r="BU63" s="6"/>
      <c r="BV63" s="6"/>
      <c r="BW63" s="6"/>
      <c r="BX63" s="6"/>
      <c r="BY63" s="126">
        <f t="shared" ref="BY63:BY73" si="25">IF($C63&lt;&gt;($U63+$V63),1,0)</f>
        <v>0</v>
      </c>
      <c r="BZ63" s="126">
        <f t="shared" ref="BZ63:BZ73" si="26">IF($C63&lt;($W63),1,0)</f>
        <v>0</v>
      </c>
      <c r="CA63" s="126">
        <f t="shared" ref="CA63:CA73" si="27">IF($C63=0,"",IF(($W63)="",IF($C63="","",1),0))</f>
        <v>0</v>
      </c>
      <c r="CB63" s="54">
        <f t="shared" ref="CB63:CB73" si="28">IF($C63&lt;($X63),1,0)</f>
        <v>0</v>
      </c>
      <c r="CC63" s="6"/>
      <c r="CZ63" s="16"/>
      <c r="DA63" s="16"/>
    </row>
    <row r="64" spans="1:105" s="15" customFormat="1" ht="15.75" customHeight="1" x14ac:dyDescent="0.15">
      <c r="A64" s="242"/>
      <c r="B64" s="55" t="s">
        <v>113</v>
      </c>
      <c r="C64" s="127">
        <f>SUM(D64:T64)</f>
        <v>34</v>
      </c>
      <c r="D64" s="37"/>
      <c r="E64" s="37">
        <v>1</v>
      </c>
      <c r="F64" s="37"/>
      <c r="G64" s="37">
        <v>1</v>
      </c>
      <c r="H64" s="37">
        <v>1</v>
      </c>
      <c r="I64" s="37">
        <v>3</v>
      </c>
      <c r="J64" s="37">
        <v>5</v>
      </c>
      <c r="K64" s="37">
        <v>5</v>
      </c>
      <c r="L64" s="37">
        <v>2</v>
      </c>
      <c r="M64" s="37">
        <v>6</v>
      </c>
      <c r="N64" s="37">
        <v>2</v>
      </c>
      <c r="O64" s="37">
        <v>1</v>
      </c>
      <c r="P64" s="37">
        <v>5</v>
      </c>
      <c r="Q64" s="37"/>
      <c r="R64" s="37"/>
      <c r="S64" s="37">
        <v>1</v>
      </c>
      <c r="T64" s="35">
        <v>1</v>
      </c>
      <c r="U64" s="128">
        <v>1</v>
      </c>
      <c r="V64" s="128">
        <v>33</v>
      </c>
      <c r="W64" s="40">
        <v>34</v>
      </c>
      <c r="X64" s="60">
        <v>30</v>
      </c>
      <c r="Y64" s="123" t="str">
        <f t="shared" si="20"/>
        <v/>
      </c>
      <c r="Z64" s="124"/>
      <c r="AA64" s="6"/>
      <c r="AB64" s="6"/>
      <c r="AC64" s="6"/>
      <c r="AD64" s="2"/>
      <c r="AE64" s="2"/>
      <c r="AF64" s="3"/>
      <c r="AG64" s="3"/>
      <c r="AH64" s="2"/>
      <c r="AI64" s="125"/>
      <c r="AJ64" s="3"/>
      <c r="AK64" s="2"/>
      <c r="AL64" s="125"/>
      <c r="AM64" s="3"/>
      <c r="AN64" s="3"/>
      <c r="AO64" s="3"/>
      <c r="AP64" s="2"/>
      <c r="AQ64" s="3"/>
      <c r="AR64" s="3"/>
      <c r="AS64" s="3"/>
      <c r="AT64" s="3"/>
      <c r="AU64" s="6"/>
      <c r="BG64" s="6"/>
      <c r="BH64" s="6"/>
      <c r="BI64" s="6"/>
      <c r="BJ64" s="6"/>
      <c r="BK64" s="6"/>
      <c r="BL64" s="6"/>
      <c r="BM64" s="6"/>
      <c r="BN64" s="6"/>
      <c r="BO64" s="6"/>
      <c r="BP64" s="6"/>
      <c r="BQ64" s="49" t="str">
        <f t="shared" si="21"/>
        <v/>
      </c>
      <c r="BR64" s="49" t="str">
        <f t="shared" si="22"/>
        <v/>
      </c>
      <c r="BS64" s="49" t="str">
        <f t="shared" si="23"/>
        <v/>
      </c>
      <c r="BT64" s="49" t="str">
        <f t="shared" si="24"/>
        <v/>
      </c>
      <c r="BU64" s="6"/>
      <c r="BV64" s="6"/>
      <c r="BW64" s="6"/>
      <c r="BX64" s="6"/>
      <c r="BY64" s="126">
        <f t="shared" si="25"/>
        <v>0</v>
      </c>
      <c r="BZ64" s="126">
        <f t="shared" si="26"/>
        <v>0</v>
      </c>
      <c r="CA64" s="126">
        <f t="shared" si="27"/>
        <v>0</v>
      </c>
      <c r="CB64" s="54">
        <f t="shared" si="28"/>
        <v>0</v>
      </c>
      <c r="CC64" s="6"/>
      <c r="CZ64" s="16"/>
      <c r="DA64" s="16"/>
    </row>
    <row r="65" spans="1:105" s="15" customFormat="1" ht="15" customHeight="1" x14ac:dyDescent="0.15">
      <c r="A65" s="297"/>
      <c r="B65" s="55" t="s">
        <v>114</v>
      </c>
      <c r="C65" s="29">
        <f t="shared" ref="C65:C72" si="29">SUM(D65:T65)</f>
        <v>0</v>
      </c>
      <c r="D65" s="65"/>
      <c r="E65" s="65"/>
      <c r="F65" s="65"/>
      <c r="G65" s="65"/>
      <c r="H65" s="37"/>
      <c r="I65" s="37"/>
      <c r="J65" s="37"/>
      <c r="K65" s="37"/>
      <c r="L65" s="37"/>
      <c r="M65" s="37"/>
      <c r="N65" s="37"/>
      <c r="O65" s="65"/>
      <c r="P65" s="65"/>
      <c r="Q65" s="65"/>
      <c r="R65" s="65"/>
      <c r="S65" s="65"/>
      <c r="T65" s="65"/>
      <c r="U65" s="128"/>
      <c r="V65" s="128"/>
      <c r="W65" s="40"/>
      <c r="X65" s="60"/>
      <c r="Y65" s="123" t="str">
        <f t="shared" si="20"/>
        <v/>
      </c>
      <c r="Z65" s="124"/>
      <c r="AA65" s="6"/>
      <c r="AB65" s="6"/>
      <c r="AC65" s="6"/>
      <c r="AD65" s="2"/>
      <c r="AE65" s="2"/>
      <c r="AF65" s="3"/>
      <c r="AG65" s="3"/>
      <c r="AH65" s="2"/>
      <c r="AI65" s="125"/>
      <c r="AJ65" s="3"/>
      <c r="AK65" s="2"/>
      <c r="AL65" s="125"/>
      <c r="AM65" s="3"/>
      <c r="AN65" s="3"/>
      <c r="AO65" s="3"/>
      <c r="AP65" s="2"/>
      <c r="AQ65" s="3"/>
      <c r="AR65" s="3"/>
      <c r="AS65" s="3"/>
      <c r="AT65" s="3"/>
      <c r="AU65" s="6"/>
      <c r="BG65" s="6"/>
      <c r="BH65" s="6"/>
      <c r="BI65" s="6"/>
      <c r="BJ65" s="6"/>
      <c r="BK65" s="6"/>
      <c r="BL65" s="6"/>
      <c r="BM65" s="6"/>
      <c r="BN65" s="6"/>
      <c r="BO65" s="6"/>
      <c r="BP65" s="6"/>
      <c r="BQ65" s="49" t="str">
        <f t="shared" si="21"/>
        <v/>
      </c>
      <c r="BR65" s="49" t="str">
        <f t="shared" si="22"/>
        <v/>
      </c>
      <c r="BS65" s="49" t="str">
        <f t="shared" si="23"/>
        <v/>
      </c>
      <c r="BT65" s="49" t="str">
        <f t="shared" si="24"/>
        <v/>
      </c>
      <c r="BU65" s="6"/>
      <c r="BV65" s="6"/>
      <c r="BW65" s="6"/>
      <c r="BX65" s="6"/>
      <c r="BY65" s="126">
        <f t="shared" si="25"/>
        <v>0</v>
      </c>
      <c r="BZ65" s="126">
        <f t="shared" si="26"/>
        <v>0</v>
      </c>
      <c r="CA65" s="126" t="str">
        <f t="shared" si="27"/>
        <v/>
      </c>
      <c r="CB65" s="54">
        <f t="shared" si="28"/>
        <v>0</v>
      </c>
      <c r="CC65" s="6"/>
      <c r="CZ65" s="16"/>
      <c r="DA65" s="16"/>
    </row>
    <row r="66" spans="1:105" s="15" customFormat="1" ht="15.75" customHeight="1" x14ac:dyDescent="0.15">
      <c r="A66" s="284" t="s">
        <v>115</v>
      </c>
      <c r="B66" s="285"/>
      <c r="C66" s="127">
        <f t="shared" si="29"/>
        <v>378</v>
      </c>
      <c r="D66" s="34">
        <v>65</v>
      </c>
      <c r="E66" s="56">
        <v>18</v>
      </c>
      <c r="F66" s="37">
        <v>32</v>
      </c>
      <c r="G66" s="37">
        <v>16</v>
      </c>
      <c r="H66" s="37">
        <v>9</v>
      </c>
      <c r="I66" s="37">
        <v>12</v>
      </c>
      <c r="J66" s="37">
        <v>12</v>
      </c>
      <c r="K66" s="37">
        <v>9</v>
      </c>
      <c r="L66" s="37">
        <v>11</v>
      </c>
      <c r="M66" s="37">
        <v>14</v>
      </c>
      <c r="N66" s="37">
        <v>23</v>
      </c>
      <c r="O66" s="37">
        <v>24</v>
      </c>
      <c r="P66" s="37">
        <v>24</v>
      </c>
      <c r="Q66" s="37">
        <v>26</v>
      </c>
      <c r="R66" s="37">
        <v>27</v>
      </c>
      <c r="S66" s="56">
        <v>28</v>
      </c>
      <c r="T66" s="35">
        <v>28</v>
      </c>
      <c r="U66" s="128">
        <v>146</v>
      </c>
      <c r="V66" s="128">
        <v>232</v>
      </c>
      <c r="W66" s="40">
        <v>378</v>
      </c>
      <c r="X66" s="60">
        <v>333</v>
      </c>
      <c r="Y66" s="123" t="str">
        <f t="shared" si="20"/>
        <v/>
      </c>
      <c r="Z66" s="124"/>
      <c r="AA66" s="6"/>
      <c r="AB66" s="6"/>
      <c r="AC66" s="6"/>
      <c r="AD66" s="2"/>
      <c r="AE66" s="2"/>
      <c r="AF66" s="3"/>
      <c r="AG66" s="3"/>
      <c r="AH66" s="2"/>
      <c r="AI66" s="125"/>
      <c r="AJ66" s="3"/>
      <c r="AK66" s="2"/>
      <c r="AL66" s="125"/>
      <c r="AM66" s="3"/>
      <c r="AN66" s="3"/>
      <c r="AO66" s="3"/>
      <c r="AP66" s="2"/>
      <c r="AQ66" s="3"/>
      <c r="AR66" s="3"/>
      <c r="AS66" s="3"/>
      <c r="AT66" s="3"/>
      <c r="AU66" s="6"/>
      <c r="BG66" s="6"/>
      <c r="BH66" s="6"/>
      <c r="BI66" s="6"/>
      <c r="BJ66" s="6"/>
      <c r="BK66" s="6"/>
      <c r="BL66" s="6"/>
      <c r="BM66" s="6"/>
      <c r="BN66" s="6"/>
      <c r="BO66" s="6"/>
      <c r="BP66" s="6"/>
      <c r="BQ66" s="49" t="str">
        <f t="shared" si="21"/>
        <v/>
      </c>
      <c r="BR66" s="49" t="str">
        <f t="shared" si="22"/>
        <v/>
      </c>
      <c r="BS66" s="49" t="str">
        <f t="shared" si="23"/>
        <v/>
      </c>
      <c r="BT66" s="49" t="str">
        <f t="shared" si="24"/>
        <v/>
      </c>
      <c r="BU66" s="6"/>
      <c r="BV66" s="6"/>
      <c r="BW66" s="6"/>
      <c r="BX66" s="6"/>
      <c r="BY66" s="126">
        <f t="shared" si="25"/>
        <v>0</v>
      </c>
      <c r="BZ66" s="126">
        <f t="shared" si="26"/>
        <v>0</v>
      </c>
      <c r="CA66" s="126">
        <f t="shared" si="27"/>
        <v>0</v>
      </c>
      <c r="CB66" s="54">
        <f t="shared" si="28"/>
        <v>0</v>
      </c>
      <c r="CC66" s="6"/>
      <c r="CZ66" s="16"/>
      <c r="DA66" s="16"/>
    </row>
    <row r="67" spans="1:105" s="15" customFormat="1" ht="15" customHeight="1" x14ac:dyDescent="0.15">
      <c r="A67" s="284" t="s">
        <v>116</v>
      </c>
      <c r="B67" s="285"/>
      <c r="C67" s="36">
        <f t="shared" si="29"/>
        <v>0</v>
      </c>
      <c r="D67" s="34"/>
      <c r="E67" s="56"/>
      <c r="F67" s="37"/>
      <c r="G67" s="37"/>
      <c r="H67" s="37"/>
      <c r="I67" s="37"/>
      <c r="J67" s="37"/>
      <c r="K67" s="37"/>
      <c r="L67" s="37"/>
      <c r="M67" s="37"/>
      <c r="N67" s="37"/>
      <c r="O67" s="37"/>
      <c r="P67" s="56"/>
      <c r="Q67" s="56"/>
      <c r="R67" s="37"/>
      <c r="S67" s="56"/>
      <c r="T67" s="35"/>
      <c r="U67" s="128"/>
      <c r="V67" s="128"/>
      <c r="W67" s="40"/>
      <c r="X67" s="60"/>
      <c r="Y67" s="123" t="str">
        <f t="shared" si="20"/>
        <v/>
      </c>
      <c r="Z67" s="124"/>
      <c r="AA67" s="6"/>
      <c r="AB67" s="6"/>
      <c r="AC67" s="6"/>
      <c r="AD67" s="2"/>
      <c r="AE67" s="2"/>
      <c r="AF67" s="3"/>
      <c r="AG67" s="3"/>
      <c r="AH67" s="2"/>
      <c r="AI67" s="125"/>
      <c r="AJ67" s="3"/>
      <c r="AK67" s="2"/>
      <c r="AL67" s="125"/>
      <c r="AM67" s="3"/>
      <c r="AN67" s="3"/>
      <c r="AO67" s="3"/>
      <c r="AP67" s="2"/>
      <c r="AQ67" s="3"/>
      <c r="AR67" s="3"/>
      <c r="AS67" s="3"/>
      <c r="AT67" s="3"/>
      <c r="AU67" s="6"/>
      <c r="BG67" s="6"/>
      <c r="BH67" s="6"/>
      <c r="BI67" s="6"/>
      <c r="BJ67" s="6"/>
      <c r="BK67" s="6"/>
      <c r="BL67" s="6"/>
      <c r="BM67" s="6"/>
      <c r="BN67" s="6"/>
      <c r="BO67" s="6"/>
      <c r="BP67" s="6"/>
      <c r="BQ67" s="49" t="str">
        <f t="shared" si="21"/>
        <v/>
      </c>
      <c r="BR67" s="49" t="str">
        <f t="shared" si="22"/>
        <v/>
      </c>
      <c r="BS67" s="49" t="str">
        <f t="shared" si="23"/>
        <v/>
      </c>
      <c r="BT67" s="49" t="str">
        <f t="shared" si="24"/>
        <v/>
      </c>
      <c r="BU67" s="6"/>
      <c r="BV67" s="6"/>
      <c r="BW67" s="6"/>
      <c r="BX67" s="6"/>
      <c r="BY67" s="126">
        <f t="shared" si="25"/>
        <v>0</v>
      </c>
      <c r="BZ67" s="126">
        <f t="shared" si="26"/>
        <v>0</v>
      </c>
      <c r="CA67" s="126" t="str">
        <f t="shared" si="27"/>
        <v/>
      </c>
      <c r="CB67" s="54">
        <f t="shared" si="28"/>
        <v>0</v>
      </c>
      <c r="CC67" s="6"/>
      <c r="CZ67" s="16"/>
      <c r="DA67" s="16"/>
    </row>
    <row r="68" spans="1:105" s="15" customFormat="1" ht="18" customHeight="1" x14ac:dyDescent="0.15">
      <c r="A68" s="298" t="s">
        <v>117</v>
      </c>
      <c r="B68" s="299"/>
      <c r="C68" s="127">
        <f t="shared" si="29"/>
        <v>88</v>
      </c>
      <c r="D68" s="34">
        <v>31</v>
      </c>
      <c r="E68" s="56">
        <v>14</v>
      </c>
      <c r="F68" s="37">
        <v>3</v>
      </c>
      <c r="G68" s="37">
        <v>1</v>
      </c>
      <c r="H68" s="37">
        <v>2</v>
      </c>
      <c r="I68" s="37">
        <v>1</v>
      </c>
      <c r="J68" s="37">
        <v>4</v>
      </c>
      <c r="K68" s="37"/>
      <c r="L68" s="37">
        <v>3</v>
      </c>
      <c r="M68" s="37"/>
      <c r="N68" s="37">
        <v>8</v>
      </c>
      <c r="O68" s="37">
        <v>2</v>
      </c>
      <c r="P68" s="56">
        <v>2</v>
      </c>
      <c r="Q68" s="56">
        <v>1</v>
      </c>
      <c r="R68" s="37">
        <v>4</v>
      </c>
      <c r="S68" s="56">
        <v>6</v>
      </c>
      <c r="T68" s="35">
        <v>6</v>
      </c>
      <c r="U68" s="128">
        <v>56</v>
      </c>
      <c r="V68" s="128">
        <v>32</v>
      </c>
      <c r="W68" s="40">
        <v>88</v>
      </c>
      <c r="X68" s="60">
        <v>57</v>
      </c>
      <c r="Y68" s="123" t="str">
        <f t="shared" si="20"/>
        <v/>
      </c>
      <c r="Z68" s="124"/>
      <c r="AA68" s="6"/>
      <c r="AB68" s="6"/>
      <c r="AC68" s="6"/>
      <c r="AD68" s="2"/>
      <c r="AE68" s="2"/>
      <c r="AF68" s="3"/>
      <c r="AG68" s="3"/>
      <c r="AH68" s="2"/>
      <c r="AI68" s="125"/>
      <c r="AJ68" s="3"/>
      <c r="AK68" s="2"/>
      <c r="AL68" s="125"/>
      <c r="AM68" s="3"/>
      <c r="AN68" s="3"/>
      <c r="AO68" s="3"/>
      <c r="AP68" s="2"/>
      <c r="AQ68" s="3"/>
      <c r="AR68" s="3"/>
      <c r="AS68" s="3"/>
      <c r="AT68" s="3"/>
      <c r="AU68" s="6"/>
      <c r="BG68" s="6"/>
      <c r="BH68" s="6"/>
      <c r="BI68" s="6"/>
      <c r="BJ68" s="6"/>
      <c r="BK68" s="6"/>
      <c r="BL68" s="6"/>
      <c r="BM68" s="6"/>
      <c r="BN68" s="6"/>
      <c r="BO68" s="6"/>
      <c r="BP68" s="6"/>
      <c r="BQ68" s="49" t="str">
        <f t="shared" si="21"/>
        <v/>
      </c>
      <c r="BR68" s="49" t="str">
        <f t="shared" si="22"/>
        <v/>
      </c>
      <c r="BS68" s="49" t="str">
        <f t="shared" si="23"/>
        <v/>
      </c>
      <c r="BT68" s="49" t="str">
        <f t="shared" si="24"/>
        <v/>
      </c>
      <c r="BU68" s="6"/>
      <c r="BV68" s="6"/>
      <c r="BW68" s="6"/>
      <c r="BX68" s="6"/>
      <c r="BY68" s="126">
        <f t="shared" si="25"/>
        <v>0</v>
      </c>
      <c r="BZ68" s="126">
        <f t="shared" si="26"/>
        <v>0</v>
      </c>
      <c r="CA68" s="126">
        <f t="shared" si="27"/>
        <v>0</v>
      </c>
      <c r="CB68" s="54">
        <f t="shared" si="28"/>
        <v>0</v>
      </c>
      <c r="CC68" s="6"/>
      <c r="CZ68" s="16"/>
      <c r="DA68" s="16"/>
    </row>
    <row r="69" spans="1:105" s="15" customFormat="1" ht="12.75" customHeight="1" x14ac:dyDescent="0.15">
      <c r="A69" s="292" t="s">
        <v>118</v>
      </c>
      <c r="B69" s="293"/>
      <c r="C69" s="36">
        <f t="shared" si="29"/>
        <v>0</v>
      </c>
      <c r="D69" s="34"/>
      <c r="E69" s="56"/>
      <c r="F69" s="37"/>
      <c r="G69" s="37"/>
      <c r="H69" s="37"/>
      <c r="I69" s="37"/>
      <c r="J69" s="37"/>
      <c r="K69" s="37"/>
      <c r="L69" s="37"/>
      <c r="M69" s="37"/>
      <c r="N69" s="37"/>
      <c r="O69" s="37"/>
      <c r="P69" s="56"/>
      <c r="Q69" s="56"/>
      <c r="R69" s="37"/>
      <c r="S69" s="56"/>
      <c r="T69" s="35"/>
      <c r="U69" s="128"/>
      <c r="V69" s="128"/>
      <c r="W69" s="40"/>
      <c r="X69" s="60"/>
      <c r="Y69" s="123" t="str">
        <f t="shared" si="20"/>
        <v/>
      </c>
      <c r="Z69" s="124"/>
      <c r="AA69" s="6"/>
      <c r="AB69" s="6"/>
      <c r="AC69" s="6"/>
      <c r="AD69" s="2"/>
      <c r="AE69" s="2"/>
      <c r="AF69" s="3"/>
      <c r="AG69" s="3"/>
      <c r="AH69" s="2"/>
      <c r="AI69" s="125"/>
      <c r="AJ69" s="3"/>
      <c r="AK69" s="2"/>
      <c r="AL69" s="125"/>
      <c r="AM69" s="3"/>
      <c r="AN69" s="3"/>
      <c r="AO69" s="3"/>
      <c r="AP69" s="2"/>
      <c r="AQ69" s="3"/>
      <c r="AR69" s="3"/>
      <c r="AS69" s="3"/>
      <c r="AT69" s="3"/>
      <c r="AU69" s="6"/>
      <c r="BG69" s="6"/>
      <c r="BH69" s="6"/>
      <c r="BI69" s="6"/>
      <c r="BJ69" s="6"/>
      <c r="BK69" s="6"/>
      <c r="BL69" s="6"/>
      <c r="BM69" s="6"/>
      <c r="BN69" s="6"/>
      <c r="BO69" s="6"/>
      <c r="BP69" s="6"/>
      <c r="BQ69" s="49" t="str">
        <f t="shared" si="21"/>
        <v/>
      </c>
      <c r="BR69" s="49" t="str">
        <f t="shared" si="22"/>
        <v/>
      </c>
      <c r="BS69" s="49" t="str">
        <f t="shared" si="23"/>
        <v/>
      </c>
      <c r="BT69" s="49" t="str">
        <f t="shared" si="24"/>
        <v/>
      </c>
      <c r="BU69" s="6"/>
      <c r="BV69" s="6"/>
      <c r="BW69" s="6"/>
      <c r="BX69" s="6"/>
      <c r="BY69" s="126">
        <f t="shared" si="25"/>
        <v>0</v>
      </c>
      <c r="BZ69" s="126">
        <f t="shared" si="26"/>
        <v>0</v>
      </c>
      <c r="CA69" s="126" t="str">
        <f t="shared" si="27"/>
        <v/>
      </c>
      <c r="CB69" s="54">
        <f t="shared" si="28"/>
        <v>0</v>
      </c>
      <c r="CC69" s="6"/>
      <c r="CZ69" s="16"/>
      <c r="DA69" s="16"/>
    </row>
    <row r="70" spans="1:105" s="15" customFormat="1" ht="16.5" customHeight="1" x14ac:dyDescent="0.15">
      <c r="A70" s="284" t="s">
        <v>119</v>
      </c>
      <c r="B70" s="285"/>
      <c r="C70" s="36">
        <f t="shared" si="29"/>
        <v>0</v>
      </c>
      <c r="D70" s="34"/>
      <c r="E70" s="56"/>
      <c r="F70" s="37"/>
      <c r="G70" s="37"/>
      <c r="H70" s="37"/>
      <c r="I70" s="37"/>
      <c r="J70" s="37"/>
      <c r="K70" s="37"/>
      <c r="L70" s="37"/>
      <c r="M70" s="37"/>
      <c r="N70" s="37"/>
      <c r="O70" s="37"/>
      <c r="P70" s="56"/>
      <c r="Q70" s="56"/>
      <c r="R70" s="37"/>
      <c r="S70" s="56"/>
      <c r="T70" s="35"/>
      <c r="U70" s="128"/>
      <c r="V70" s="128"/>
      <c r="W70" s="40"/>
      <c r="X70" s="60"/>
      <c r="Y70" s="123" t="str">
        <f t="shared" si="20"/>
        <v/>
      </c>
      <c r="Z70" s="124"/>
      <c r="AA70" s="6"/>
      <c r="AB70" s="6"/>
      <c r="AC70" s="6"/>
      <c r="AD70" s="2"/>
      <c r="AE70" s="2"/>
      <c r="AF70" s="3"/>
      <c r="AG70" s="3"/>
      <c r="AH70" s="2"/>
      <c r="AI70" s="125"/>
      <c r="AJ70" s="3"/>
      <c r="AK70" s="2"/>
      <c r="AL70" s="125"/>
      <c r="AM70" s="3"/>
      <c r="AN70" s="3"/>
      <c r="AO70" s="3"/>
      <c r="AP70" s="2"/>
      <c r="AQ70" s="3"/>
      <c r="AR70" s="3"/>
      <c r="AS70" s="3"/>
      <c r="AT70" s="3"/>
      <c r="AU70" s="6"/>
      <c r="BG70" s="6"/>
      <c r="BH70" s="6"/>
      <c r="BI70" s="6"/>
      <c r="BJ70" s="6"/>
      <c r="BK70" s="6"/>
      <c r="BL70" s="6"/>
      <c r="BM70" s="6"/>
      <c r="BN70" s="6"/>
      <c r="BO70" s="6"/>
      <c r="BP70" s="6"/>
      <c r="BQ70" s="49" t="str">
        <f t="shared" si="21"/>
        <v/>
      </c>
      <c r="BR70" s="49" t="str">
        <f t="shared" si="22"/>
        <v/>
      </c>
      <c r="BS70" s="49" t="str">
        <f t="shared" si="23"/>
        <v/>
      </c>
      <c r="BT70" s="49" t="str">
        <f t="shared" si="24"/>
        <v/>
      </c>
      <c r="BU70" s="6"/>
      <c r="BV70" s="6"/>
      <c r="BW70" s="6"/>
      <c r="BX70" s="6"/>
      <c r="BY70" s="126">
        <f t="shared" si="25"/>
        <v>0</v>
      </c>
      <c r="BZ70" s="126">
        <f t="shared" si="26"/>
        <v>0</v>
      </c>
      <c r="CA70" s="126" t="str">
        <f t="shared" si="27"/>
        <v/>
      </c>
      <c r="CB70" s="54">
        <f t="shared" si="28"/>
        <v>0</v>
      </c>
      <c r="CC70" s="6"/>
      <c r="CZ70" s="16"/>
      <c r="DA70" s="16"/>
    </row>
    <row r="71" spans="1:105" s="15" customFormat="1" ht="16.5" customHeight="1" x14ac:dyDescent="0.15">
      <c r="A71" s="284" t="s">
        <v>120</v>
      </c>
      <c r="B71" s="285"/>
      <c r="C71" s="36">
        <f t="shared" si="29"/>
        <v>198</v>
      </c>
      <c r="D71" s="34"/>
      <c r="E71" s="56"/>
      <c r="F71" s="37"/>
      <c r="G71" s="37"/>
      <c r="H71" s="37"/>
      <c r="I71" s="37"/>
      <c r="J71" s="37"/>
      <c r="K71" s="37"/>
      <c r="L71" s="37"/>
      <c r="M71" s="37"/>
      <c r="N71" s="37"/>
      <c r="O71" s="37">
        <v>3</v>
      </c>
      <c r="P71" s="37">
        <v>2</v>
      </c>
      <c r="Q71" s="37">
        <v>80</v>
      </c>
      <c r="R71" s="37">
        <v>59</v>
      </c>
      <c r="S71" s="56">
        <v>28</v>
      </c>
      <c r="T71" s="35">
        <v>26</v>
      </c>
      <c r="U71" s="128">
        <v>81</v>
      </c>
      <c r="V71" s="128">
        <v>117</v>
      </c>
      <c r="W71" s="40">
        <v>198</v>
      </c>
      <c r="X71" s="60">
        <v>57</v>
      </c>
      <c r="Y71" s="123" t="str">
        <f t="shared" si="20"/>
        <v/>
      </c>
      <c r="Z71" s="124"/>
      <c r="AA71" s="6"/>
      <c r="AB71" s="6"/>
      <c r="AC71" s="6"/>
      <c r="AD71" s="2"/>
      <c r="AE71" s="2"/>
      <c r="AF71" s="3"/>
      <c r="AG71" s="3"/>
      <c r="AH71" s="2"/>
      <c r="AI71" s="125"/>
      <c r="AJ71" s="3"/>
      <c r="AK71" s="2"/>
      <c r="AL71" s="125"/>
      <c r="AM71" s="3"/>
      <c r="AN71" s="3"/>
      <c r="AO71" s="3"/>
      <c r="AP71" s="2"/>
      <c r="AQ71" s="3"/>
      <c r="AR71" s="3"/>
      <c r="AS71" s="3"/>
      <c r="AT71" s="3"/>
      <c r="AU71" s="6"/>
      <c r="BG71" s="6"/>
      <c r="BH71" s="6"/>
      <c r="BI71" s="6"/>
      <c r="BJ71" s="6"/>
      <c r="BK71" s="6"/>
      <c r="BL71" s="6"/>
      <c r="BM71" s="6"/>
      <c r="BN71" s="6"/>
      <c r="BO71" s="6"/>
      <c r="BP71" s="6"/>
      <c r="BQ71" s="49" t="str">
        <f t="shared" si="21"/>
        <v/>
      </c>
      <c r="BR71" s="49" t="str">
        <f t="shared" si="22"/>
        <v/>
      </c>
      <c r="BS71" s="49" t="str">
        <f t="shared" si="23"/>
        <v/>
      </c>
      <c r="BT71" s="49" t="str">
        <f t="shared" si="24"/>
        <v/>
      </c>
      <c r="BU71" s="6"/>
      <c r="BV71" s="6"/>
      <c r="BW71" s="6"/>
      <c r="BX71" s="6"/>
      <c r="BY71" s="126">
        <f t="shared" si="25"/>
        <v>0</v>
      </c>
      <c r="BZ71" s="126">
        <f t="shared" si="26"/>
        <v>0</v>
      </c>
      <c r="CA71" s="126">
        <f t="shared" si="27"/>
        <v>0</v>
      </c>
      <c r="CB71" s="54">
        <f t="shared" si="28"/>
        <v>0</v>
      </c>
      <c r="CC71" s="6"/>
      <c r="CZ71" s="16"/>
      <c r="DA71" s="16"/>
    </row>
    <row r="72" spans="1:105" s="15" customFormat="1" ht="17.25" customHeight="1" x14ac:dyDescent="0.15">
      <c r="A72" s="286" t="s">
        <v>121</v>
      </c>
      <c r="B72" s="287"/>
      <c r="C72" s="129">
        <f t="shared" si="29"/>
        <v>0</v>
      </c>
      <c r="D72" s="91"/>
      <c r="E72" s="130"/>
      <c r="F72" s="131"/>
      <c r="G72" s="131"/>
      <c r="H72" s="131"/>
      <c r="I72" s="131"/>
      <c r="J72" s="131"/>
      <c r="K72" s="131"/>
      <c r="L72" s="131"/>
      <c r="M72" s="131"/>
      <c r="N72" s="131"/>
      <c r="O72" s="131"/>
      <c r="P72" s="131"/>
      <c r="Q72" s="131"/>
      <c r="R72" s="131"/>
      <c r="S72" s="131"/>
      <c r="T72" s="92"/>
      <c r="U72" s="132"/>
      <c r="V72" s="132"/>
      <c r="W72" s="93"/>
      <c r="X72" s="133"/>
      <c r="Y72" s="123" t="str">
        <f t="shared" si="20"/>
        <v/>
      </c>
      <c r="Z72" s="124"/>
      <c r="AA72" s="6"/>
      <c r="AB72" s="6"/>
      <c r="AC72" s="6"/>
      <c r="AD72" s="2"/>
      <c r="AE72" s="2"/>
      <c r="AF72" s="3"/>
      <c r="AG72" s="3"/>
      <c r="AH72" s="2"/>
      <c r="AI72" s="125"/>
      <c r="AJ72" s="3"/>
      <c r="AK72" s="2"/>
      <c r="AL72" s="125"/>
      <c r="AM72" s="3"/>
      <c r="AN72" s="3"/>
      <c r="AO72" s="3"/>
      <c r="AP72" s="2"/>
      <c r="AQ72" s="3"/>
      <c r="AR72" s="3"/>
      <c r="AS72" s="3"/>
      <c r="AT72" s="3"/>
      <c r="AU72" s="6"/>
      <c r="BG72" s="6"/>
      <c r="BH72" s="6"/>
      <c r="BI72" s="6"/>
      <c r="BJ72" s="6"/>
      <c r="BK72" s="6"/>
      <c r="BL72" s="6"/>
      <c r="BM72" s="6"/>
      <c r="BN72" s="6"/>
      <c r="BO72" s="6"/>
      <c r="BP72" s="6"/>
      <c r="BQ72" s="49" t="str">
        <f t="shared" si="21"/>
        <v/>
      </c>
      <c r="BR72" s="49" t="str">
        <f t="shared" si="22"/>
        <v/>
      </c>
      <c r="BS72" s="49" t="str">
        <f t="shared" si="23"/>
        <v/>
      </c>
      <c r="BT72" s="49" t="str">
        <f t="shared" si="24"/>
        <v/>
      </c>
      <c r="BU72" s="6"/>
      <c r="BV72" s="6"/>
      <c r="BW72" s="6"/>
      <c r="BX72" s="6"/>
      <c r="BY72" s="126">
        <f t="shared" si="25"/>
        <v>0</v>
      </c>
      <c r="BZ72" s="126">
        <f t="shared" si="26"/>
        <v>0</v>
      </c>
      <c r="CA72" s="126" t="str">
        <f t="shared" si="27"/>
        <v/>
      </c>
      <c r="CB72" s="54">
        <f t="shared" si="28"/>
        <v>0</v>
      </c>
      <c r="CC72" s="6"/>
      <c r="CZ72" s="16"/>
      <c r="DA72" s="16"/>
    </row>
    <row r="73" spans="1:105" s="15" customFormat="1" ht="15" customHeight="1" x14ac:dyDescent="0.15">
      <c r="A73" s="288" t="s">
        <v>51</v>
      </c>
      <c r="B73" s="289"/>
      <c r="C73" s="134">
        <f t="shared" ref="C73:X73" si="30">SUM(C62:C72)</f>
        <v>1536</v>
      </c>
      <c r="D73" s="135">
        <f>SUM(D62:D72)</f>
        <v>99</v>
      </c>
      <c r="E73" s="136">
        <f t="shared" si="30"/>
        <v>36</v>
      </c>
      <c r="F73" s="102">
        <f t="shared" si="30"/>
        <v>38</v>
      </c>
      <c r="G73" s="102">
        <f t="shared" si="30"/>
        <v>54</v>
      </c>
      <c r="H73" s="102">
        <f t="shared" si="30"/>
        <v>105</v>
      </c>
      <c r="I73" s="102">
        <f t="shared" si="30"/>
        <v>102</v>
      </c>
      <c r="J73" s="102">
        <f t="shared" si="30"/>
        <v>128</v>
      </c>
      <c r="K73" s="102">
        <f t="shared" si="30"/>
        <v>88</v>
      </c>
      <c r="L73" s="102">
        <f t="shared" si="30"/>
        <v>69</v>
      </c>
      <c r="M73" s="102">
        <f t="shared" si="30"/>
        <v>52</v>
      </c>
      <c r="N73" s="102">
        <f t="shared" si="30"/>
        <v>68</v>
      </c>
      <c r="O73" s="102">
        <f t="shared" si="30"/>
        <v>69</v>
      </c>
      <c r="P73" s="102">
        <f t="shared" si="30"/>
        <v>81</v>
      </c>
      <c r="Q73" s="102">
        <f t="shared" si="30"/>
        <v>171</v>
      </c>
      <c r="R73" s="102">
        <f t="shared" si="30"/>
        <v>149</v>
      </c>
      <c r="S73" s="102">
        <f t="shared" si="30"/>
        <v>115</v>
      </c>
      <c r="T73" s="106">
        <f t="shared" si="30"/>
        <v>112</v>
      </c>
      <c r="U73" s="134">
        <f t="shared" si="30"/>
        <v>517</v>
      </c>
      <c r="V73" s="134">
        <f t="shared" si="30"/>
        <v>1019</v>
      </c>
      <c r="W73" s="137">
        <f t="shared" si="30"/>
        <v>1536</v>
      </c>
      <c r="X73" s="138">
        <f t="shared" si="30"/>
        <v>1270</v>
      </c>
      <c r="Y73" s="123" t="str">
        <f t="shared" si="20"/>
        <v/>
      </c>
      <c r="Z73" s="124"/>
      <c r="AA73" s="6"/>
      <c r="AB73" s="6"/>
      <c r="AC73" s="6"/>
      <c r="AD73" s="2"/>
      <c r="AE73" s="2"/>
      <c r="AF73" s="3"/>
      <c r="AG73" s="3"/>
      <c r="AH73" s="2"/>
      <c r="AI73" s="125"/>
      <c r="AJ73" s="3"/>
      <c r="AK73" s="2"/>
      <c r="AL73" s="125"/>
      <c r="AM73" s="3"/>
      <c r="AN73" s="3"/>
      <c r="AO73" s="3"/>
      <c r="AP73" s="2"/>
      <c r="AQ73" s="3"/>
      <c r="AR73" s="3"/>
      <c r="AS73" s="3"/>
      <c r="AT73" s="3"/>
      <c r="AU73" s="6"/>
      <c r="BG73" s="6"/>
      <c r="BH73" s="6"/>
      <c r="BI73" s="6"/>
      <c r="BJ73" s="6"/>
      <c r="BK73" s="6"/>
      <c r="BL73" s="6"/>
      <c r="BM73" s="6"/>
      <c r="BN73" s="6"/>
      <c r="BO73" s="6"/>
      <c r="BP73" s="6"/>
      <c r="BQ73" s="49" t="str">
        <f t="shared" si="21"/>
        <v/>
      </c>
      <c r="BR73" s="49" t="str">
        <f t="shared" si="22"/>
        <v/>
      </c>
      <c r="BS73" s="49" t="str">
        <f t="shared" si="23"/>
        <v/>
      </c>
      <c r="BT73" s="49" t="str">
        <f t="shared" si="24"/>
        <v/>
      </c>
      <c r="BU73" s="6"/>
      <c r="BV73" s="6"/>
      <c r="BW73" s="6"/>
      <c r="BX73" s="6"/>
      <c r="BY73" s="126">
        <f t="shared" si="25"/>
        <v>0</v>
      </c>
      <c r="BZ73" s="126">
        <f t="shared" si="26"/>
        <v>0</v>
      </c>
      <c r="CA73" s="126">
        <f t="shared" si="27"/>
        <v>0</v>
      </c>
      <c r="CB73" s="54">
        <f t="shared" si="28"/>
        <v>0</v>
      </c>
      <c r="CC73" s="6"/>
      <c r="CZ73" s="16"/>
      <c r="DA73" s="16"/>
    </row>
    <row r="74" spans="1:105" s="15" customFormat="1" ht="30" customHeight="1" x14ac:dyDescent="0.2">
      <c r="A74" s="139" t="s">
        <v>122</v>
      </c>
      <c r="B74" s="139"/>
      <c r="C74" s="139"/>
      <c r="D74" s="139"/>
      <c r="E74" s="139"/>
      <c r="F74" s="139"/>
      <c r="G74" s="140"/>
      <c r="H74" s="140"/>
      <c r="I74" s="140"/>
      <c r="J74" s="140"/>
      <c r="K74" s="71"/>
      <c r="L74" s="71"/>
      <c r="N74" s="6"/>
      <c r="O74" s="6"/>
      <c r="P74" s="6"/>
      <c r="Q74" s="6"/>
      <c r="R74" s="6"/>
      <c r="S74" s="6"/>
      <c r="T74" s="6"/>
      <c r="U74" s="6"/>
      <c r="V74" s="6"/>
      <c r="W74" s="6"/>
      <c r="X74" s="6"/>
      <c r="Y74" s="6"/>
      <c r="Z74" s="6"/>
      <c r="AA74" s="6"/>
      <c r="AB74" s="6"/>
      <c r="AC74" s="6"/>
      <c r="AD74" s="114"/>
      <c r="AE74" s="6"/>
      <c r="AF74" s="6"/>
      <c r="AG74" s="114"/>
      <c r="AH74" s="6"/>
      <c r="AI74" s="6"/>
      <c r="AJ74" s="114"/>
      <c r="AK74" s="6"/>
      <c r="AL74" s="6"/>
      <c r="AM74" s="114"/>
      <c r="AN74" s="114"/>
      <c r="AO74" s="114"/>
      <c r="AP74" s="6"/>
      <c r="AQ74" s="6"/>
      <c r="AR74" s="6"/>
      <c r="AS74" s="6"/>
      <c r="AT74" s="6"/>
      <c r="AU74" s="6"/>
      <c r="BG74" s="6"/>
      <c r="BH74" s="6"/>
      <c r="BI74" s="6"/>
      <c r="BJ74" s="6"/>
      <c r="BK74" s="6"/>
      <c r="BL74" s="6"/>
      <c r="BM74" s="6"/>
      <c r="BN74" s="6"/>
      <c r="BO74" s="6"/>
      <c r="BP74" s="6"/>
      <c r="BQ74" s="6"/>
      <c r="BR74" s="6"/>
      <c r="BS74" s="6"/>
      <c r="BT74" s="6"/>
      <c r="BU74" s="6"/>
      <c r="BV74" s="6"/>
      <c r="BW74" s="6"/>
      <c r="BX74" s="6"/>
      <c r="BY74" s="6"/>
      <c r="BZ74" s="6"/>
      <c r="CA74" s="6"/>
      <c r="CB74" s="6"/>
      <c r="CC74" s="6"/>
      <c r="CZ74" s="16"/>
      <c r="DA74" s="16"/>
    </row>
    <row r="75" spans="1:105" s="15" customFormat="1" ht="21" customHeight="1" x14ac:dyDescent="0.15">
      <c r="A75" s="290" t="s">
        <v>123</v>
      </c>
      <c r="B75" s="241" t="s">
        <v>104</v>
      </c>
      <c r="C75" s="258" t="s">
        <v>105</v>
      </c>
      <c r="D75" s="269" t="s">
        <v>106</v>
      </c>
      <c r="E75" s="270"/>
      <c r="F75" s="270"/>
      <c r="G75" s="270"/>
      <c r="H75" s="270"/>
      <c r="I75" s="270"/>
      <c r="J75" s="270"/>
      <c r="K75" s="270"/>
      <c r="L75" s="270"/>
      <c r="M75" s="270"/>
      <c r="N75" s="270"/>
      <c r="O75" s="270"/>
      <c r="P75" s="270"/>
      <c r="Q75" s="270"/>
      <c r="R75" s="270"/>
      <c r="S75" s="270"/>
      <c r="T75" s="271"/>
      <c r="U75" s="275" t="s">
        <v>27</v>
      </c>
      <c r="V75" s="275"/>
      <c r="W75" s="275" t="s">
        <v>107</v>
      </c>
      <c r="X75" s="6"/>
      <c r="Y75" s="6"/>
      <c r="Z75" s="114"/>
      <c r="AA75" s="6"/>
      <c r="AB75" s="6"/>
      <c r="AC75" s="6"/>
      <c r="AD75" s="6"/>
      <c r="AE75" s="6"/>
      <c r="AF75" s="6"/>
      <c r="AG75" s="6"/>
      <c r="AH75" s="3"/>
      <c r="AI75" s="3"/>
      <c r="AJ75" s="3"/>
      <c r="AK75" s="3"/>
      <c r="AL75" s="3"/>
      <c r="AM75" s="3"/>
      <c r="AN75" s="3"/>
      <c r="AO75" s="3"/>
      <c r="AP75" s="3"/>
      <c r="AQ75" s="3"/>
      <c r="AR75" s="6"/>
      <c r="AS75" s="6"/>
      <c r="AT75" s="6"/>
      <c r="BF75" s="6"/>
      <c r="BG75" s="6"/>
      <c r="BH75" s="6"/>
      <c r="BI75" s="6"/>
      <c r="BJ75" s="6"/>
      <c r="BK75" s="6"/>
      <c r="BL75" s="6"/>
      <c r="BM75" s="6"/>
      <c r="BN75" s="6"/>
      <c r="BO75" s="6"/>
      <c r="BP75" s="6"/>
      <c r="BQ75" s="6"/>
      <c r="BR75" s="6"/>
      <c r="BS75" s="6"/>
      <c r="BT75" s="6"/>
      <c r="BU75" s="6"/>
      <c r="BV75" s="6"/>
      <c r="BW75" s="6"/>
      <c r="BX75" s="6"/>
      <c r="BY75" s="6"/>
      <c r="BZ75" s="6"/>
      <c r="CA75" s="6"/>
      <c r="CB75" s="6"/>
      <c r="CY75" s="16"/>
      <c r="CZ75" s="16"/>
    </row>
    <row r="76" spans="1:105" s="15" customFormat="1" ht="22.5" customHeight="1" x14ac:dyDescent="0.15">
      <c r="A76" s="291"/>
      <c r="B76" s="243"/>
      <c r="C76" s="260"/>
      <c r="D76" s="17" t="s">
        <v>31</v>
      </c>
      <c r="E76" s="117" t="s">
        <v>32</v>
      </c>
      <c r="F76" s="19" t="s">
        <v>33</v>
      </c>
      <c r="G76" s="19" t="s">
        <v>34</v>
      </c>
      <c r="H76" s="19" t="s">
        <v>35</v>
      </c>
      <c r="I76" s="20" t="s">
        <v>36</v>
      </c>
      <c r="J76" s="20" t="s">
        <v>37</v>
      </c>
      <c r="K76" s="20" t="s">
        <v>38</v>
      </c>
      <c r="L76" s="20" t="s">
        <v>39</v>
      </c>
      <c r="M76" s="20" t="s">
        <v>40</v>
      </c>
      <c r="N76" s="20" t="s">
        <v>41</v>
      </c>
      <c r="O76" s="20" t="s">
        <v>42</v>
      </c>
      <c r="P76" s="20" t="s">
        <v>43</v>
      </c>
      <c r="Q76" s="20" t="s">
        <v>44</v>
      </c>
      <c r="R76" s="20" t="s">
        <v>45</v>
      </c>
      <c r="S76" s="20" t="s">
        <v>46</v>
      </c>
      <c r="T76" s="21" t="s">
        <v>47</v>
      </c>
      <c r="U76" s="118" t="s">
        <v>109</v>
      </c>
      <c r="V76" s="118" t="s">
        <v>50</v>
      </c>
      <c r="W76" s="275"/>
      <c r="X76" s="6"/>
      <c r="Y76" s="6"/>
      <c r="Z76" s="114"/>
      <c r="AA76" s="6"/>
      <c r="AB76" s="6"/>
      <c r="AC76" s="6"/>
      <c r="AD76" s="6"/>
      <c r="AE76" s="6"/>
      <c r="AF76" s="6"/>
      <c r="AG76" s="6"/>
      <c r="AH76" s="3"/>
      <c r="AI76" s="3"/>
      <c r="AJ76" s="3"/>
      <c r="AK76" s="3"/>
      <c r="AL76" s="3"/>
      <c r="AM76" s="3"/>
      <c r="AN76" s="3"/>
      <c r="AO76" s="3"/>
      <c r="AP76" s="3"/>
      <c r="AQ76" s="3"/>
      <c r="AR76" s="6"/>
      <c r="AS76" s="6"/>
      <c r="AT76" s="6"/>
      <c r="BF76" s="6"/>
      <c r="BG76" s="6"/>
      <c r="BH76" s="6"/>
      <c r="BI76" s="6"/>
      <c r="BJ76" s="6"/>
      <c r="BK76" s="6"/>
      <c r="BL76" s="6"/>
      <c r="BM76" s="6"/>
      <c r="BN76" s="6"/>
      <c r="BO76" s="6"/>
      <c r="BP76" s="6"/>
      <c r="BQ76" s="6"/>
      <c r="BR76" s="6"/>
      <c r="BS76" s="6"/>
      <c r="BT76" s="6"/>
      <c r="BU76" s="6"/>
      <c r="BV76" s="6"/>
      <c r="BW76" s="6"/>
      <c r="BX76" s="6"/>
      <c r="BY76" s="6"/>
      <c r="BZ76" s="6"/>
      <c r="CA76" s="6"/>
      <c r="CB76" s="6"/>
      <c r="CY76" s="16"/>
      <c r="CZ76" s="16"/>
    </row>
    <row r="77" spans="1:105" s="15" customFormat="1" ht="18.75" customHeight="1" x14ac:dyDescent="0.15">
      <c r="A77" s="276" t="s">
        <v>124</v>
      </c>
      <c r="B77" s="141" t="s">
        <v>110</v>
      </c>
      <c r="C77" s="119">
        <f>SUM(D77:T77)</f>
        <v>0</v>
      </c>
      <c r="D77" s="30"/>
      <c r="E77" s="31"/>
      <c r="F77" s="32"/>
      <c r="G77" s="32"/>
      <c r="H77" s="32"/>
      <c r="I77" s="32"/>
      <c r="J77" s="32"/>
      <c r="K77" s="32"/>
      <c r="L77" s="32"/>
      <c r="M77" s="32"/>
      <c r="N77" s="32"/>
      <c r="O77" s="32"/>
      <c r="P77" s="32"/>
      <c r="Q77" s="32"/>
      <c r="R77" s="32"/>
      <c r="S77" s="32"/>
      <c r="T77" s="41"/>
      <c r="U77" s="120"/>
      <c r="V77" s="120"/>
      <c r="W77" s="120"/>
      <c r="X77" s="142" t="str">
        <f>+BP77&amp;BQ77&amp;BR77&amp;BS77</f>
        <v/>
      </c>
      <c r="Y77" s="6"/>
      <c r="Z77" s="114"/>
      <c r="AA77" s="6"/>
      <c r="AB77" s="6"/>
      <c r="AC77" s="6"/>
      <c r="AD77" s="6"/>
      <c r="AE77" s="6"/>
      <c r="AF77" s="6"/>
      <c r="AG77" s="6"/>
      <c r="AH77" s="3"/>
      <c r="AI77" s="3"/>
      <c r="AJ77" s="3"/>
      <c r="AK77" s="3"/>
      <c r="AL77" s="3"/>
      <c r="AM77" s="3"/>
      <c r="AN77" s="3"/>
      <c r="AO77" s="3"/>
      <c r="AP77" s="3"/>
      <c r="AQ77" s="3"/>
      <c r="AR77" s="6"/>
      <c r="AS77" s="6"/>
      <c r="AT77" s="6"/>
      <c r="BF77" s="6"/>
      <c r="BG77" s="6"/>
      <c r="BH77" s="6"/>
      <c r="BI77" s="6"/>
      <c r="BJ77" s="6"/>
      <c r="BK77" s="6"/>
      <c r="BL77" s="6"/>
      <c r="BM77" s="6"/>
      <c r="BN77" s="6"/>
      <c r="BO77" s="6"/>
      <c r="BP77" s="49" t="str">
        <f>IF($C77&lt;&gt;($U77+$V77)," El número atenciones según sexo NO puede ser diferente al Total.","")</f>
        <v/>
      </c>
      <c r="BQ77" s="49" t="str">
        <f>IF($C77=0,"",IF(($W77)="",IF($C77="",""," No olvide escribir la columna Beneficiarios."),""))</f>
        <v/>
      </c>
      <c r="BR77" s="49" t="str">
        <f>IF($C77&lt;($W77)," El número de Beneficiarios NO puede ser mayor que el Total.","")</f>
        <v/>
      </c>
      <c r="BS77" s="49" t="str">
        <f>IF(C77+C79+C82+C84+C86&lt;=C62,"","Las consultas por enfermera NO pueden ser mayor que el Total de consultas de sección B.")</f>
        <v/>
      </c>
      <c r="BT77" s="6"/>
      <c r="BU77" s="6"/>
      <c r="BV77" s="6"/>
      <c r="BW77" s="6"/>
      <c r="BX77" s="126">
        <f>IF($C77&lt;&gt;($U77+$V77),1,0)</f>
        <v>0</v>
      </c>
      <c r="BY77" s="126">
        <f>IF($C77&lt;($W77),1,0)</f>
        <v>0</v>
      </c>
      <c r="BZ77" s="126" t="str">
        <f>IF($C77=0,"",IF(($W77)="",IF($C77="","",1),0))</f>
        <v/>
      </c>
      <c r="CA77" s="126">
        <f>IF(C77+C79+C82+C84+C86&lt;=C62,0,1)</f>
        <v>0</v>
      </c>
      <c r="CB77" s="6"/>
      <c r="CY77" s="16"/>
      <c r="CZ77" s="16"/>
    </row>
    <row r="78" spans="1:105" s="15" customFormat="1" ht="21.75" customHeight="1" x14ac:dyDescent="0.15">
      <c r="A78" s="277"/>
      <c r="B78" s="143" t="s">
        <v>111</v>
      </c>
      <c r="C78" s="129">
        <f t="shared" ref="C78:C85" si="31">SUM(D78:T78)</f>
        <v>4</v>
      </c>
      <c r="D78" s="91"/>
      <c r="E78" s="130">
        <v>1</v>
      </c>
      <c r="F78" s="131"/>
      <c r="G78" s="131">
        <v>1</v>
      </c>
      <c r="H78" s="131"/>
      <c r="I78" s="131"/>
      <c r="J78" s="131"/>
      <c r="K78" s="131"/>
      <c r="L78" s="131"/>
      <c r="M78" s="131">
        <v>1</v>
      </c>
      <c r="N78" s="131"/>
      <c r="O78" s="131"/>
      <c r="P78" s="131"/>
      <c r="Q78" s="131"/>
      <c r="R78" s="131"/>
      <c r="S78" s="131">
        <v>1</v>
      </c>
      <c r="T78" s="92"/>
      <c r="U78" s="132">
        <v>1</v>
      </c>
      <c r="V78" s="132">
        <v>3</v>
      </c>
      <c r="W78" s="132">
        <v>4</v>
      </c>
      <c r="X78" s="142" t="str">
        <f t="shared" ref="X78:X87" si="32">+BP78&amp;BQ78&amp;BR78&amp;BS78</f>
        <v/>
      </c>
      <c r="Y78" s="6"/>
      <c r="Z78" s="114"/>
      <c r="AA78" s="6"/>
      <c r="AB78" s="6"/>
      <c r="AC78" s="6"/>
      <c r="AD78" s="6"/>
      <c r="AE78" s="6"/>
      <c r="AF78" s="6"/>
      <c r="AG78" s="6"/>
      <c r="AH78" s="3"/>
      <c r="AI78" s="3"/>
      <c r="AJ78" s="3"/>
      <c r="AK78" s="3"/>
      <c r="AL78" s="3"/>
      <c r="AM78" s="3"/>
      <c r="AN78" s="3"/>
      <c r="AO78" s="3"/>
      <c r="AP78" s="3"/>
      <c r="AQ78" s="3"/>
      <c r="AR78" s="6"/>
      <c r="AS78" s="6"/>
      <c r="AT78" s="6"/>
      <c r="BF78" s="6"/>
      <c r="BG78" s="6"/>
      <c r="BH78" s="6"/>
      <c r="BI78" s="6"/>
      <c r="BJ78" s="6"/>
      <c r="BK78" s="6"/>
      <c r="BL78" s="6"/>
      <c r="BM78" s="6"/>
      <c r="BN78" s="6"/>
      <c r="BO78" s="6"/>
      <c r="BP78" s="49" t="str">
        <f t="shared" ref="BP78:BP87" si="33">IF($C78&lt;&gt;($U78+$V78)," El número atenciones según sexo NO puede ser diferente al Total.","")</f>
        <v/>
      </c>
      <c r="BQ78" s="49" t="str">
        <f t="shared" ref="BQ78:BQ87" si="34">IF($C78=0,"",IF(($W78)="",IF($C78="",""," No olvide escribir la columna Beneficiarios."),""))</f>
        <v/>
      </c>
      <c r="BR78" s="49" t="str">
        <f t="shared" ref="BR78:BR87" si="35">IF($C78&lt;($W78)," El número de Beneficiarios NO puede ser mayor que el Total.","")</f>
        <v/>
      </c>
      <c r="BS78" s="49" t="str">
        <f>IF(C78+C80+C83+C85+C87&lt;=C63+C64+C65,"","Las consultas por matrona NO pueden ser mayor que el Total de consultas de sección B.")</f>
        <v/>
      </c>
      <c r="BT78" s="6"/>
      <c r="BU78" s="6"/>
      <c r="BV78" s="6"/>
      <c r="BW78" s="6"/>
      <c r="BX78" s="126">
        <f t="shared" ref="BX78:BX87" si="36">IF($C78&lt;&gt;($U78+$V78),1,0)</f>
        <v>0</v>
      </c>
      <c r="BY78" s="126">
        <f t="shared" ref="BY78:BY87" si="37">IF($C78&lt;($W78),1,0)</f>
        <v>0</v>
      </c>
      <c r="BZ78" s="126">
        <f t="shared" ref="BZ78:BZ87" si="38">IF($C78=0,"",IF(($W78)="",IF($C78="","",1),0))</f>
        <v>0</v>
      </c>
      <c r="CA78" s="126">
        <f>IF(C78+C80+C83+C85+C87&lt;=C63+C64+C65,0,1)</f>
        <v>0</v>
      </c>
      <c r="CB78" s="6"/>
      <c r="CY78" s="16"/>
      <c r="CZ78" s="16"/>
    </row>
    <row r="79" spans="1:105" s="15" customFormat="1" ht="18" customHeight="1" x14ac:dyDescent="0.15">
      <c r="A79" s="278" t="s">
        <v>125</v>
      </c>
      <c r="B79" s="141" t="s">
        <v>110</v>
      </c>
      <c r="C79" s="119">
        <f t="shared" si="31"/>
        <v>30</v>
      </c>
      <c r="D79" s="30"/>
      <c r="E79" s="31"/>
      <c r="F79" s="32"/>
      <c r="G79" s="32"/>
      <c r="H79" s="32">
        <v>3</v>
      </c>
      <c r="I79" s="32">
        <v>3</v>
      </c>
      <c r="J79" s="32">
        <v>4</v>
      </c>
      <c r="K79" s="32">
        <v>2</v>
      </c>
      <c r="L79" s="32">
        <v>6</v>
      </c>
      <c r="M79" s="32">
        <v>5</v>
      </c>
      <c r="N79" s="32">
        <v>4</v>
      </c>
      <c r="O79" s="32">
        <v>2</v>
      </c>
      <c r="P79" s="32"/>
      <c r="Q79" s="32"/>
      <c r="R79" s="32">
        <v>1</v>
      </c>
      <c r="S79" s="32"/>
      <c r="T79" s="41"/>
      <c r="U79" s="120">
        <v>22</v>
      </c>
      <c r="V79" s="120">
        <v>8</v>
      </c>
      <c r="W79" s="120">
        <v>30</v>
      </c>
      <c r="X79" s="142" t="str">
        <f t="shared" si="32"/>
        <v/>
      </c>
      <c r="Y79" s="6"/>
      <c r="Z79" s="114"/>
      <c r="AA79" s="6"/>
      <c r="AB79" s="6"/>
      <c r="AC79" s="6"/>
      <c r="AD79" s="6"/>
      <c r="AE79" s="6"/>
      <c r="AF79" s="6"/>
      <c r="AG79" s="6"/>
      <c r="AH79" s="3"/>
      <c r="AI79" s="3"/>
      <c r="AJ79" s="3"/>
      <c r="AK79" s="3"/>
      <c r="AL79" s="3"/>
      <c r="AM79" s="3"/>
      <c r="AN79" s="3"/>
      <c r="AO79" s="3"/>
      <c r="AP79" s="3"/>
      <c r="AQ79" s="3"/>
      <c r="AR79" s="6"/>
      <c r="AS79" s="6"/>
      <c r="AT79" s="6"/>
      <c r="BF79" s="6"/>
      <c r="BG79" s="6"/>
      <c r="BH79" s="6"/>
      <c r="BI79" s="6"/>
      <c r="BJ79" s="6"/>
      <c r="BK79" s="6"/>
      <c r="BL79" s="6"/>
      <c r="BM79" s="6"/>
      <c r="BN79" s="6"/>
      <c r="BO79" s="6"/>
      <c r="BP79" s="49" t="str">
        <f t="shared" si="33"/>
        <v/>
      </c>
      <c r="BQ79" s="49" t="str">
        <f t="shared" si="34"/>
        <v/>
      </c>
      <c r="BR79" s="49" t="str">
        <f t="shared" si="35"/>
        <v/>
      </c>
      <c r="BS79" s="49" t="str">
        <f>IF(C81&lt;=C67,"","Las consultas por psicológo NO pueden ser mayor que el Total de consultas de sección B.")</f>
        <v/>
      </c>
      <c r="BT79" s="6"/>
      <c r="BU79" s="6"/>
      <c r="BV79" s="6"/>
      <c r="BW79" s="6"/>
      <c r="BX79" s="126">
        <f t="shared" si="36"/>
        <v>0</v>
      </c>
      <c r="BY79" s="126">
        <f t="shared" si="37"/>
        <v>0</v>
      </c>
      <c r="BZ79" s="126">
        <f t="shared" si="38"/>
        <v>0</v>
      </c>
      <c r="CA79" s="126">
        <f>IF(C81&lt;=C67,0,1)</f>
        <v>0</v>
      </c>
      <c r="CB79" s="6"/>
      <c r="CY79" s="16"/>
      <c r="CZ79" s="16"/>
    </row>
    <row r="80" spans="1:105" s="15" customFormat="1" ht="18" customHeight="1" x14ac:dyDescent="0.15">
      <c r="A80" s="279"/>
      <c r="B80" s="144" t="s">
        <v>111</v>
      </c>
      <c r="C80" s="127">
        <f t="shared" si="31"/>
        <v>0</v>
      </c>
      <c r="D80" s="34"/>
      <c r="E80" s="56"/>
      <c r="F80" s="37"/>
      <c r="G80" s="37"/>
      <c r="H80" s="37"/>
      <c r="I80" s="37"/>
      <c r="J80" s="37"/>
      <c r="K80" s="37"/>
      <c r="L80" s="37"/>
      <c r="M80" s="37"/>
      <c r="N80" s="37"/>
      <c r="O80" s="37"/>
      <c r="P80" s="37"/>
      <c r="Q80" s="37"/>
      <c r="R80" s="37"/>
      <c r="S80" s="37"/>
      <c r="T80" s="35"/>
      <c r="U80" s="128"/>
      <c r="V80" s="128"/>
      <c r="W80" s="128"/>
      <c r="X80" s="142" t="str">
        <f t="shared" si="32"/>
        <v/>
      </c>
      <c r="Y80" s="6"/>
      <c r="Z80" s="114"/>
      <c r="AA80" s="6"/>
      <c r="AB80" s="6"/>
      <c r="AC80" s="6"/>
      <c r="AD80" s="6"/>
      <c r="AE80" s="6"/>
      <c r="AF80" s="6"/>
      <c r="AG80" s="6"/>
      <c r="AH80" s="3"/>
      <c r="AI80" s="3"/>
      <c r="AJ80" s="3"/>
      <c r="AK80" s="3"/>
      <c r="AL80" s="3"/>
      <c r="AM80" s="3"/>
      <c r="AN80" s="3"/>
      <c r="AO80" s="3"/>
      <c r="AP80" s="3"/>
      <c r="AQ80" s="3"/>
      <c r="AR80" s="6"/>
      <c r="AS80" s="6"/>
      <c r="AT80" s="6"/>
      <c r="BF80" s="6"/>
      <c r="BG80" s="6"/>
      <c r="BH80" s="6"/>
      <c r="BI80" s="6"/>
      <c r="BJ80" s="6"/>
      <c r="BK80" s="6"/>
      <c r="BL80" s="6"/>
      <c r="BM80" s="6"/>
      <c r="BN80" s="6"/>
      <c r="BO80" s="6"/>
      <c r="BP80" s="49" t="str">
        <f t="shared" si="33"/>
        <v/>
      </c>
      <c r="BQ80" s="49" t="str">
        <f t="shared" si="34"/>
        <v/>
      </c>
      <c r="BR80" s="49" t="str">
        <f t="shared" si="35"/>
        <v/>
      </c>
      <c r="BS80" s="49"/>
      <c r="BT80" s="6"/>
      <c r="BU80" s="6"/>
      <c r="BV80" s="6"/>
      <c r="BW80" s="6"/>
      <c r="BX80" s="126">
        <f t="shared" si="36"/>
        <v>0</v>
      </c>
      <c r="BY80" s="126">
        <f t="shared" si="37"/>
        <v>0</v>
      </c>
      <c r="BZ80" s="126" t="str">
        <f t="shared" si="38"/>
        <v/>
      </c>
      <c r="CA80" s="126"/>
      <c r="CB80" s="6"/>
      <c r="CY80" s="16"/>
      <c r="CZ80" s="16"/>
    </row>
    <row r="81" spans="1:105" s="15" customFormat="1" ht="18" customHeight="1" x14ac:dyDescent="0.15">
      <c r="A81" s="280"/>
      <c r="B81" s="143" t="s">
        <v>126</v>
      </c>
      <c r="C81" s="129">
        <f t="shared" si="31"/>
        <v>0</v>
      </c>
      <c r="D81" s="91"/>
      <c r="E81" s="130"/>
      <c r="F81" s="131"/>
      <c r="G81" s="131"/>
      <c r="H81" s="131"/>
      <c r="I81" s="131"/>
      <c r="J81" s="131"/>
      <c r="K81" s="131"/>
      <c r="L81" s="131"/>
      <c r="M81" s="131"/>
      <c r="N81" s="131"/>
      <c r="O81" s="131"/>
      <c r="P81" s="131"/>
      <c r="Q81" s="131"/>
      <c r="R81" s="131"/>
      <c r="S81" s="131"/>
      <c r="T81" s="92"/>
      <c r="U81" s="132"/>
      <c r="V81" s="132"/>
      <c r="W81" s="132"/>
      <c r="X81" s="142" t="str">
        <f t="shared" si="32"/>
        <v/>
      </c>
      <c r="Y81" s="6"/>
      <c r="Z81" s="114"/>
      <c r="AA81" s="6"/>
      <c r="AB81" s="6"/>
      <c r="AC81" s="6"/>
      <c r="AD81" s="6"/>
      <c r="AE81" s="6"/>
      <c r="AF81" s="6"/>
      <c r="AG81" s="6"/>
      <c r="AH81" s="3"/>
      <c r="AI81" s="3"/>
      <c r="AJ81" s="3"/>
      <c r="AK81" s="3"/>
      <c r="AL81" s="3"/>
      <c r="AM81" s="3"/>
      <c r="AN81" s="3"/>
      <c r="AO81" s="3"/>
      <c r="AP81" s="3"/>
      <c r="AQ81" s="3"/>
      <c r="AR81" s="6"/>
      <c r="AS81" s="6"/>
      <c r="AT81" s="6"/>
      <c r="BF81" s="6"/>
      <c r="BG81" s="6"/>
      <c r="BH81" s="6"/>
      <c r="BI81" s="6"/>
      <c r="BJ81" s="6"/>
      <c r="BK81" s="6"/>
      <c r="BL81" s="6"/>
      <c r="BM81" s="6"/>
      <c r="BN81" s="6"/>
      <c r="BO81" s="6"/>
      <c r="BP81" s="49" t="str">
        <f t="shared" si="33"/>
        <v/>
      </c>
      <c r="BQ81" s="49" t="str">
        <f t="shared" si="34"/>
        <v/>
      </c>
      <c r="BR81" s="49" t="str">
        <f t="shared" si="35"/>
        <v/>
      </c>
      <c r="BS81" s="49"/>
      <c r="BT81" s="6"/>
      <c r="BU81" s="6"/>
      <c r="BV81" s="6"/>
      <c r="BW81" s="6"/>
      <c r="BX81" s="126">
        <f t="shared" si="36"/>
        <v>0</v>
      </c>
      <c r="BY81" s="126">
        <f t="shared" si="37"/>
        <v>0</v>
      </c>
      <c r="BZ81" s="126" t="str">
        <f t="shared" si="38"/>
        <v/>
      </c>
      <c r="CA81" s="126"/>
      <c r="CB81" s="6"/>
      <c r="CY81" s="16"/>
      <c r="CZ81" s="16"/>
    </row>
    <row r="82" spans="1:105" s="15" customFormat="1" ht="18" customHeight="1" x14ac:dyDescent="0.15">
      <c r="A82" s="259" t="s">
        <v>127</v>
      </c>
      <c r="B82" s="141" t="s">
        <v>110</v>
      </c>
      <c r="C82" s="119">
        <f t="shared" si="31"/>
        <v>30</v>
      </c>
      <c r="D82" s="30"/>
      <c r="E82" s="31"/>
      <c r="F82" s="32"/>
      <c r="G82" s="32"/>
      <c r="H82" s="32">
        <v>3</v>
      </c>
      <c r="I82" s="32">
        <v>3</v>
      </c>
      <c r="J82" s="32">
        <v>4</v>
      </c>
      <c r="K82" s="32">
        <v>2</v>
      </c>
      <c r="L82" s="31">
        <v>6</v>
      </c>
      <c r="M82" s="32">
        <v>5</v>
      </c>
      <c r="N82" s="32">
        <v>4</v>
      </c>
      <c r="O82" s="32">
        <v>2</v>
      </c>
      <c r="P82" s="32"/>
      <c r="Q82" s="32"/>
      <c r="R82" s="32">
        <v>1</v>
      </c>
      <c r="S82" s="32"/>
      <c r="T82" s="41"/>
      <c r="U82" s="120">
        <v>22</v>
      </c>
      <c r="V82" s="120">
        <v>8</v>
      </c>
      <c r="W82" s="120">
        <v>30</v>
      </c>
      <c r="X82" s="142" t="str">
        <f t="shared" si="32"/>
        <v/>
      </c>
      <c r="Y82" s="6"/>
      <c r="Z82" s="114"/>
      <c r="AA82" s="6"/>
      <c r="AB82" s="6"/>
      <c r="AC82" s="6"/>
      <c r="AD82" s="6"/>
      <c r="AE82" s="6"/>
      <c r="AF82" s="6"/>
      <c r="AG82" s="6"/>
      <c r="AH82" s="3"/>
      <c r="AI82" s="3"/>
      <c r="AJ82" s="3"/>
      <c r="AK82" s="3"/>
      <c r="AL82" s="3"/>
      <c r="AM82" s="3"/>
      <c r="AN82" s="3"/>
      <c r="AO82" s="3"/>
      <c r="AP82" s="3"/>
      <c r="AQ82" s="3"/>
      <c r="AR82" s="6"/>
      <c r="AS82" s="6"/>
      <c r="AT82" s="6"/>
      <c r="BF82" s="6"/>
      <c r="BG82" s="6"/>
      <c r="BH82" s="6"/>
      <c r="BI82" s="6"/>
      <c r="BJ82" s="6"/>
      <c r="BK82" s="6"/>
      <c r="BL82" s="6"/>
      <c r="BM82" s="6"/>
      <c r="BN82" s="6"/>
      <c r="BO82" s="6"/>
      <c r="BP82" s="49" t="str">
        <f t="shared" si="33"/>
        <v/>
      </c>
      <c r="BQ82" s="49" t="str">
        <f t="shared" si="34"/>
        <v/>
      </c>
      <c r="BR82" s="49" t="str">
        <f t="shared" si="35"/>
        <v/>
      </c>
      <c r="BS82" s="49"/>
      <c r="BT82" s="6"/>
      <c r="BU82" s="6"/>
      <c r="BV82" s="6"/>
      <c r="BW82" s="6"/>
      <c r="BX82" s="126">
        <f t="shared" si="36"/>
        <v>0</v>
      </c>
      <c r="BY82" s="126">
        <f t="shared" si="37"/>
        <v>0</v>
      </c>
      <c r="BZ82" s="126">
        <f t="shared" si="38"/>
        <v>0</v>
      </c>
      <c r="CA82" s="126"/>
      <c r="CB82" s="6"/>
      <c r="CY82" s="16"/>
      <c r="CZ82" s="16"/>
    </row>
    <row r="83" spans="1:105" s="15" customFormat="1" ht="18" customHeight="1" x14ac:dyDescent="0.15">
      <c r="A83" s="281"/>
      <c r="B83" s="144" t="s">
        <v>111</v>
      </c>
      <c r="C83" s="127">
        <f t="shared" si="31"/>
        <v>0</v>
      </c>
      <c r="D83" s="91"/>
      <c r="E83" s="130"/>
      <c r="F83" s="131"/>
      <c r="G83" s="131"/>
      <c r="H83" s="131"/>
      <c r="I83" s="131"/>
      <c r="J83" s="131"/>
      <c r="K83" s="131"/>
      <c r="L83" s="131"/>
      <c r="M83" s="131"/>
      <c r="N83" s="131"/>
      <c r="O83" s="131"/>
      <c r="P83" s="131"/>
      <c r="Q83" s="131"/>
      <c r="R83" s="131"/>
      <c r="S83" s="131"/>
      <c r="T83" s="92"/>
      <c r="U83" s="132"/>
      <c r="V83" s="132"/>
      <c r="W83" s="132"/>
      <c r="X83" s="142" t="str">
        <f t="shared" si="32"/>
        <v/>
      </c>
      <c r="Y83" s="6"/>
      <c r="Z83" s="114"/>
      <c r="AA83" s="6"/>
      <c r="AB83" s="6"/>
      <c r="AC83" s="6"/>
      <c r="AD83" s="6"/>
      <c r="AE83" s="6"/>
      <c r="AF83" s="6"/>
      <c r="AG83" s="6"/>
      <c r="AH83" s="3"/>
      <c r="AI83" s="3"/>
      <c r="AJ83" s="3"/>
      <c r="AK83" s="3"/>
      <c r="AL83" s="3"/>
      <c r="AM83" s="3"/>
      <c r="AN83" s="3"/>
      <c r="AO83" s="3"/>
      <c r="AP83" s="3"/>
      <c r="AQ83" s="3"/>
      <c r="AR83" s="6"/>
      <c r="AS83" s="6"/>
      <c r="AT83" s="6"/>
      <c r="BF83" s="6"/>
      <c r="BG83" s="6"/>
      <c r="BH83" s="6"/>
      <c r="BI83" s="6"/>
      <c r="BJ83" s="6"/>
      <c r="BK83" s="6"/>
      <c r="BL83" s="6"/>
      <c r="BM83" s="6"/>
      <c r="BN83" s="6"/>
      <c r="BO83" s="6"/>
      <c r="BP83" s="49" t="str">
        <f t="shared" si="33"/>
        <v/>
      </c>
      <c r="BQ83" s="49" t="str">
        <f t="shared" si="34"/>
        <v/>
      </c>
      <c r="BR83" s="49" t="str">
        <f t="shared" si="35"/>
        <v/>
      </c>
      <c r="BS83" s="49"/>
      <c r="BT83" s="6"/>
      <c r="BU83" s="6"/>
      <c r="BV83" s="6"/>
      <c r="BW83" s="6"/>
      <c r="BX83" s="126">
        <f t="shared" si="36"/>
        <v>0</v>
      </c>
      <c r="BY83" s="126">
        <f t="shared" si="37"/>
        <v>0</v>
      </c>
      <c r="BZ83" s="126" t="str">
        <f t="shared" si="38"/>
        <v/>
      </c>
      <c r="CA83" s="126"/>
      <c r="CB83" s="6"/>
      <c r="CY83" s="16"/>
      <c r="CZ83" s="16"/>
    </row>
    <row r="84" spans="1:105" s="15" customFormat="1" ht="18" customHeight="1" x14ac:dyDescent="0.15">
      <c r="A84" s="259" t="s">
        <v>128</v>
      </c>
      <c r="B84" s="141" t="s">
        <v>110</v>
      </c>
      <c r="C84" s="119">
        <f t="shared" si="31"/>
        <v>0</v>
      </c>
      <c r="D84" s="30"/>
      <c r="E84" s="31"/>
      <c r="F84" s="32"/>
      <c r="G84" s="32"/>
      <c r="H84" s="32"/>
      <c r="I84" s="32"/>
      <c r="J84" s="32"/>
      <c r="K84" s="32"/>
      <c r="L84" s="57"/>
      <c r="M84" s="57"/>
      <c r="N84" s="57"/>
      <c r="O84" s="57"/>
      <c r="P84" s="57"/>
      <c r="Q84" s="57"/>
      <c r="R84" s="57"/>
      <c r="S84" s="57"/>
      <c r="T84" s="145"/>
      <c r="U84" s="120"/>
      <c r="V84" s="120"/>
      <c r="W84" s="120"/>
      <c r="X84" s="142" t="str">
        <f t="shared" si="32"/>
        <v/>
      </c>
      <c r="Y84" s="6"/>
      <c r="Z84" s="114"/>
      <c r="AA84" s="6"/>
      <c r="AB84" s="6"/>
      <c r="AC84" s="6"/>
      <c r="AD84" s="6"/>
      <c r="AE84" s="6"/>
      <c r="AF84" s="6"/>
      <c r="AG84" s="6"/>
      <c r="AH84" s="3"/>
      <c r="AI84" s="3"/>
      <c r="AJ84" s="3"/>
      <c r="AK84" s="3"/>
      <c r="AL84" s="3"/>
      <c r="AM84" s="3"/>
      <c r="AN84" s="3"/>
      <c r="AO84" s="3"/>
      <c r="AP84" s="3"/>
      <c r="AQ84" s="3"/>
      <c r="AR84" s="6"/>
      <c r="AS84" s="6"/>
      <c r="AT84" s="6"/>
      <c r="BF84" s="6"/>
      <c r="BG84" s="6"/>
      <c r="BH84" s="6"/>
      <c r="BI84" s="6"/>
      <c r="BJ84" s="6"/>
      <c r="BK84" s="6"/>
      <c r="BL84" s="6"/>
      <c r="BM84" s="6"/>
      <c r="BN84" s="6"/>
      <c r="BO84" s="6"/>
      <c r="BP84" s="49" t="str">
        <f t="shared" si="33"/>
        <v/>
      </c>
      <c r="BQ84" s="49" t="str">
        <f t="shared" si="34"/>
        <v/>
      </c>
      <c r="BR84" s="49" t="str">
        <f t="shared" si="35"/>
        <v/>
      </c>
      <c r="BS84" s="49"/>
      <c r="BT84" s="6"/>
      <c r="BU84" s="6"/>
      <c r="BV84" s="6"/>
      <c r="BW84" s="6"/>
      <c r="BX84" s="126">
        <f t="shared" si="36"/>
        <v>0</v>
      </c>
      <c r="BY84" s="126">
        <f t="shared" si="37"/>
        <v>0</v>
      </c>
      <c r="BZ84" s="126" t="str">
        <f t="shared" si="38"/>
        <v/>
      </c>
      <c r="CA84" s="126"/>
      <c r="CB84" s="6"/>
      <c r="CY84" s="16"/>
      <c r="CZ84" s="16"/>
    </row>
    <row r="85" spans="1:105" s="15" customFormat="1" ht="18" customHeight="1" x14ac:dyDescent="0.15">
      <c r="A85" s="281"/>
      <c r="B85" s="144" t="s">
        <v>111</v>
      </c>
      <c r="C85" s="127">
        <f t="shared" si="31"/>
        <v>0</v>
      </c>
      <c r="D85" s="91"/>
      <c r="E85" s="130"/>
      <c r="F85" s="131"/>
      <c r="G85" s="131"/>
      <c r="H85" s="131"/>
      <c r="I85" s="131"/>
      <c r="J85" s="131"/>
      <c r="K85" s="131"/>
      <c r="L85" s="146"/>
      <c r="M85" s="57"/>
      <c r="N85" s="57"/>
      <c r="O85" s="57"/>
      <c r="P85" s="57"/>
      <c r="Q85" s="57"/>
      <c r="R85" s="57"/>
      <c r="S85" s="57"/>
      <c r="T85" s="145"/>
      <c r="U85" s="147"/>
      <c r="V85" s="147"/>
      <c r="W85" s="147"/>
      <c r="X85" s="142" t="str">
        <f t="shared" si="32"/>
        <v/>
      </c>
      <c r="Y85" s="6"/>
      <c r="Z85" s="114"/>
      <c r="AA85" s="6"/>
      <c r="AB85" s="6"/>
      <c r="AC85" s="6"/>
      <c r="AD85" s="6"/>
      <c r="AE85" s="6"/>
      <c r="AF85" s="6"/>
      <c r="AG85" s="6"/>
      <c r="AH85" s="3"/>
      <c r="AI85" s="3"/>
      <c r="AJ85" s="3"/>
      <c r="AK85" s="3"/>
      <c r="AL85" s="3"/>
      <c r="AM85" s="3"/>
      <c r="AN85" s="3"/>
      <c r="AO85" s="3"/>
      <c r="AP85" s="3"/>
      <c r="AQ85" s="3"/>
      <c r="AR85" s="6"/>
      <c r="AS85" s="6"/>
      <c r="AT85" s="6"/>
      <c r="BF85" s="6"/>
      <c r="BG85" s="6"/>
      <c r="BH85" s="6"/>
      <c r="BI85" s="6"/>
      <c r="BJ85" s="6"/>
      <c r="BK85" s="6"/>
      <c r="BL85" s="6"/>
      <c r="BM85" s="6"/>
      <c r="BN85" s="6"/>
      <c r="BO85" s="6"/>
      <c r="BP85" s="49" t="str">
        <f t="shared" si="33"/>
        <v/>
      </c>
      <c r="BQ85" s="49" t="str">
        <f t="shared" si="34"/>
        <v/>
      </c>
      <c r="BR85" s="49" t="str">
        <f t="shared" si="35"/>
        <v/>
      </c>
      <c r="BS85" s="49"/>
      <c r="BT85" s="6"/>
      <c r="BU85" s="6"/>
      <c r="BV85" s="6"/>
      <c r="BW85" s="6"/>
      <c r="BX85" s="126">
        <f t="shared" si="36"/>
        <v>0</v>
      </c>
      <c r="BY85" s="126">
        <f t="shared" si="37"/>
        <v>0</v>
      </c>
      <c r="BZ85" s="126" t="str">
        <f t="shared" si="38"/>
        <v/>
      </c>
      <c r="CA85" s="126"/>
      <c r="CB85" s="6"/>
      <c r="CY85" s="16"/>
      <c r="CZ85" s="16"/>
    </row>
    <row r="86" spans="1:105" s="15" customFormat="1" ht="18" customHeight="1" x14ac:dyDescent="0.15">
      <c r="A86" s="241" t="s">
        <v>129</v>
      </c>
      <c r="B86" s="148" t="s">
        <v>110</v>
      </c>
      <c r="C86" s="149">
        <f>SUM(G86:T86)</f>
        <v>0</v>
      </c>
      <c r="D86" s="150"/>
      <c r="E86" s="150"/>
      <c r="F86" s="150"/>
      <c r="G86" s="151"/>
      <c r="H86" s="151"/>
      <c r="I86" s="151"/>
      <c r="J86" s="151"/>
      <c r="K86" s="151"/>
      <c r="L86" s="151"/>
      <c r="M86" s="151"/>
      <c r="N86" s="151"/>
      <c r="O86" s="151"/>
      <c r="P86" s="151"/>
      <c r="Q86" s="151"/>
      <c r="R86" s="151"/>
      <c r="S86" s="151"/>
      <c r="T86" s="152"/>
      <c r="U86" s="153"/>
      <c r="V86" s="153"/>
      <c r="W86" s="153"/>
      <c r="X86" s="142" t="str">
        <f t="shared" si="32"/>
        <v/>
      </c>
      <c r="Y86" s="6"/>
      <c r="Z86" s="114"/>
      <c r="AA86" s="6"/>
      <c r="AB86" s="6"/>
      <c r="AC86" s="6"/>
      <c r="AD86" s="6"/>
      <c r="AE86" s="6"/>
      <c r="AF86" s="6"/>
      <c r="AG86" s="6"/>
      <c r="AH86" s="3"/>
      <c r="AI86" s="3"/>
      <c r="AJ86" s="3"/>
      <c r="AK86" s="3"/>
      <c r="AL86" s="3"/>
      <c r="AM86" s="3"/>
      <c r="AN86" s="3"/>
      <c r="AO86" s="3"/>
      <c r="AP86" s="3"/>
      <c r="AQ86" s="3"/>
      <c r="AR86" s="6"/>
      <c r="AS86" s="6"/>
      <c r="AT86" s="6"/>
      <c r="BF86" s="6"/>
      <c r="BG86" s="6"/>
      <c r="BH86" s="6"/>
      <c r="BI86" s="6"/>
      <c r="BJ86" s="6"/>
      <c r="BK86" s="6"/>
      <c r="BL86" s="6"/>
      <c r="BM86" s="6"/>
      <c r="BN86" s="6"/>
      <c r="BO86" s="6"/>
      <c r="BP86" s="49" t="str">
        <f t="shared" si="33"/>
        <v/>
      </c>
      <c r="BQ86" s="49" t="str">
        <f t="shared" si="34"/>
        <v/>
      </c>
      <c r="BR86" s="49" t="str">
        <f t="shared" si="35"/>
        <v/>
      </c>
      <c r="BT86" s="6"/>
      <c r="BU86" s="6"/>
      <c r="BV86" s="6"/>
      <c r="BW86" s="6"/>
      <c r="BX86" s="126">
        <f t="shared" si="36"/>
        <v>0</v>
      </c>
      <c r="BY86" s="126">
        <f t="shared" si="37"/>
        <v>0</v>
      </c>
      <c r="BZ86" s="126" t="str">
        <f t="shared" si="38"/>
        <v/>
      </c>
      <c r="CA86" s="6"/>
      <c r="CB86" s="6"/>
      <c r="CY86" s="16"/>
      <c r="CZ86" s="16"/>
    </row>
    <row r="87" spans="1:105" s="15" customFormat="1" ht="18" customHeight="1" x14ac:dyDescent="0.15">
      <c r="A87" s="243"/>
      <c r="B87" s="143" t="s">
        <v>111</v>
      </c>
      <c r="C87" s="129">
        <f>SUM(G87:T87)</f>
        <v>6</v>
      </c>
      <c r="D87" s="154"/>
      <c r="E87" s="154"/>
      <c r="F87" s="154"/>
      <c r="G87" s="131"/>
      <c r="H87" s="131"/>
      <c r="I87" s="131">
        <v>2</v>
      </c>
      <c r="J87" s="131">
        <v>2</v>
      </c>
      <c r="K87" s="131"/>
      <c r="L87" s="131">
        <v>1</v>
      </c>
      <c r="M87" s="131">
        <v>1</v>
      </c>
      <c r="N87" s="131"/>
      <c r="O87" s="131"/>
      <c r="P87" s="131"/>
      <c r="Q87" s="131"/>
      <c r="R87" s="131"/>
      <c r="S87" s="131"/>
      <c r="T87" s="92"/>
      <c r="U87" s="132"/>
      <c r="V87" s="132">
        <v>6</v>
      </c>
      <c r="W87" s="132">
        <v>6</v>
      </c>
      <c r="X87" s="142" t="str">
        <f t="shared" si="32"/>
        <v/>
      </c>
      <c r="Y87" s="6"/>
      <c r="Z87" s="114"/>
      <c r="AA87" s="6"/>
      <c r="AB87" s="6"/>
      <c r="AC87" s="6"/>
      <c r="AD87" s="6"/>
      <c r="AE87" s="6"/>
      <c r="AF87" s="6"/>
      <c r="AG87" s="6"/>
      <c r="AH87" s="3"/>
      <c r="AI87" s="3"/>
      <c r="AJ87" s="3"/>
      <c r="AK87" s="3"/>
      <c r="AL87" s="3"/>
      <c r="AM87" s="3"/>
      <c r="AN87" s="3"/>
      <c r="AO87" s="3"/>
      <c r="AP87" s="3"/>
      <c r="AQ87" s="3"/>
      <c r="AR87" s="6"/>
      <c r="AS87" s="6"/>
      <c r="AT87" s="6"/>
      <c r="BF87" s="6"/>
      <c r="BG87" s="6"/>
      <c r="BH87" s="6"/>
      <c r="BI87" s="6"/>
      <c r="BJ87" s="6"/>
      <c r="BK87" s="6"/>
      <c r="BL87" s="6"/>
      <c r="BM87" s="6"/>
      <c r="BN87" s="6"/>
      <c r="BO87" s="6"/>
      <c r="BP87" s="49" t="str">
        <f t="shared" si="33"/>
        <v/>
      </c>
      <c r="BQ87" s="49" t="str">
        <f t="shared" si="34"/>
        <v/>
      </c>
      <c r="BR87" s="49" t="str">
        <f t="shared" si="35"/>
        <v/>
      </c>
      <c r="BT87" s="6"/>
      <c r="BU87" s="6"/>
      <c r="BV87" s="6"/>
      <c r="BW87" s="6"/>
      <c r="BX87" s="126">
        <f t="shared" si="36"/>
        <v>0</v>
      </c>
      <c r="BY87" s="126">
        <f t="shared" si="37"/>
        <v>0</v>
      </c>
      <c r="BZ87" s="126">
        <f t="shared" si="38"/>
        <v>0</v>
      </c>
      <c r="CA87" s="6"/>
      <c r="CB87" s="6"/>
      <c r="CY87" s="16"/>
      <c r="CZ87" s="16"/>
    </row>
    <row r="88" spans="1:105" s="6" customFormat="1" ht="30" customHeight="1" x14ac:dyDescent="0.2">
      <c r="A88" s="155" t="s">
        <v>130</v>
      </c>
      <c r="B88" s="11"/>
      <c r="C88" s="156"/>
      <c r="D88" s="156"/>
      <c r="E88" s="156"/>
      <c r="F88" s="156"/>
      <c r="G88" s="156"/>
      <c r="H88" s="156"/>
      <c r="I88" s="156"/>
      <c r="J88" s="156"/>
      <c r="K88" s="156"/>
      <c r="AD88" s="114"/>
      <c r="AG88" s="114"/>
      <c r="AJ88" s="114"/>
      <c r="AM88" s="114"/>
      <c r="AN88" s="114"/>
      <c r="AO88" s="114"/>
      <c r="CZ88" s="3"/>
      <c r="DA88" s="3"/>
    </row>
    <row r="89" spans="1:105" s="15" customFormat="1" ht="57" customHeight="1" x14ac:dyDescent="0.15">
      <c r="A89" s="157" t="s">
        <v>131</v>
      </c>
      <c r="B89" s="158" t="s">
        <v>132</v>
      </c>
      <c r="C89" s="114"/>
      <c r="D89" s="114"/>
      <c r="E89" s="114"/>
      <c r="F89" s="6"/>
      <c r="G89" s="6"/>
      <c r="H89" s="6"/>
      <c r="I89" s="6"/>
      <c r="J89" s="6"/>
      <c r="K89" s="6"/>
      <c r="L89" s="6"/>
      <c r="M89" s="6"/>
      <c r="N89" s="6"/>
      <c r="O89" s="6"/>
      <c r="P89" s="6"/>
      <c r="Q89" s="6"/>
      <c r="R89" s="6"/>
      <c r="S89" s="6"/>
      <c r="T89" s="6"/>
      <c r="U89" s="6"/>
      <c r="V89" s="6"/>
      <c r="W89" s="6"/>
      <c r="X89" s="114"/>
      <c r="Y89" s="6"/>
      <c r="Z89" s="6"/>
      <c r="AA89" s="114"/>
      <c r="AB89" s="6"/>
      <c r="AC89" s="6"/>
      <c r="AD89" s="114"/>
      <c r="AE89" s="6"/>
      <c r="AF89" s="6"/>
      <c r="AG89" s="114"/>
      <c r="AH89" s="6"/>
      <c r="AI89" s="6"/>
      <c r="AJ89" s="6"/>
      <c r="AK89" s="6"/>
      <c r="AL89" s="6"/>
      <c r="AM89" s="6"/>
      <c r="AN89" s="6"/>
      <c r="AO89" s="6"/>
      <c r="AP89" s="6"/>
      <c r="AQ89" s="6"/>
      <c r="AR89" s="6"/>
      <c r="AS89" s="6"/>
      <c r="AT89" s="6"/>
      <c r="BF89" s="6"/>
      <c r="BG89" s="6"/>
      <c r="BH89" s="6"/>
      <c r="BI89" s="6"/>
      <c r="BJ89" s="6"/>
      <c r="BK89" s="6"/>
      <c r="BL89" s="6"/>
      <c r="BM89" s="6"/>
      <c r="BN89" s="6"/>
      <c r="BO89" s="6"/>
      <c r="BP89" s="6"/>
      <c r="BQ89" s="6"/>
      <c r="BR89" s="6"/>
      <c r="BS89" s="6"/>
      <c r="BT89" s="6"/>
      <c r="BU89" s="6"/>
      <c r="BV89" s="6"/>
      <c r="BW89" s="6"/>
      <c r="BX89" s="6"/>
      <c r="BY89" s="6"/>
      <c r="BZ89" s="6"/>
      <c r="CA89" s="6"/>
      <c r="CB89" s="6"/>
      <c r="CW89" s="16"/>
      <c r="CX89" s="16"/>
    </row>
    <row r="90" spans="1:105" s="15" customFormat="1" ht="18" customHeight="1" x14ac:dyDescent="0.15">
      <c r="A90" s="141" t="s">
        <v>133</v>
      </c>
      <c r="B90" s="159"/>
      <c r="C90" s="160" t="str">
        <f>$BP90</f>
        <v/>
      </c>
      <c r="D90" s="6"/>
      <c r="E90" s="6"/>
      <c r="F90" s="6"/>
      <c r="G90" s="6"/>
      <c r="H90" s="6"/>
      <c r="I90" s="6"/>
      <c r="J90" s="6"/>
      <c r="K90" s="6"/>
      <c r="L90" s="6"/>
      <c r="M90" s="6"/>
      <c r="N90" s="6"/>
      <c r="O90" s="6"/>
      <c r="P90" s="6"/>
      <c r="Q90" s="6"/>
      <c r="R90" s="6"/>
      <c r="S90" s="6"/>
      <c r="T90" s="6"/>
      <c r="U90" s="6"/>
      <c r="V90" s="6"/>
      <c r="W90" s="6"/>
      <c r="X90" s="114"/>
      <c r="Y90" s="6"/>
      <c r="Z90" s="6"/>
      <c r="AA90" s="114"/>
      <c r="AB90" s="6"/>
      <c r="AC90" s="6"/>
      <c r="AD90" s="114"/>
      <c r="AE90" s="6"/>
      <c r="AF90" s="6"/>
      <c r="AG90" s="114"/>
      <c r="AH90" s="6"/>
      <c r="AI90" s="6"/>
      <c r="AJ90" s="6"/>
      <c r="AK90" s="6"/>
      <c r="AL90" s="6"/>
      <c r="AM90" s="6"/>
      <c r="AN90" s="6"/>
      <c r="AO90" s="6"/>
      <c r="AP90" s="6"/>
      <c r="AQ90" s="6"/>
      <c r="AR90" s="6"/>
      <c r="AS90" s="6"/>
      <c r="AT90" s="6"/>
      <c r="BF90" s="6"/>
      <c r="BG90" s="6"/>
      <c r="BH90" s="6"/>
      <c r="BI90" s="6"/>
      <c r="BJ90" s="6"/>
      <c r="BK90" s="6"/>
      <c r="BL90" s="6"/>
      <c r="BM90" s="6"/>
      <c r="BN90" s="6"/>
      <c r="BO90" s="6"/>
      <c r="BP90" s="72" t="str">
        <f>IF(AND(($B90&lt;&gt;0),$AT51+$AT52=0),"No olvidar que estas consultas resueltas deben estar incluidas en Sección A.4","")</f>
        <v/>
      </c>
      <c r="BR90" s="6"/>
      <c r="BS90" s="6"/>
      <c r="BT90" s="6"/>
      <c r="BU90" s="6"/>
      <c r="BV90" s="6"/>
      <c r="BW90" s="6"/>
      <c r="BX90" s="126">
        <f>IF(AND(($B90&lt;&gt;0),$AT51+$AT52=0),1,0)</f>
        <v>0</v>
      </c>
      <c r="BY90" s="6"/>
      <c r="BZ90" s="6"/>
      <c r="CA90" s="6"/>
      <c r="CB90" s="6"/>
      <c r="CW90" s="16"/>
      <c r="CX90" s="16"/>
    </row>
    <row r="91" spans="1:105" s="15" customFormat="1" ht="20.25" customHeight="1" x14ac:dyDescent="0.15">
      <c r="A91" s="144" t="s">
        <v>98</v>
      </c>
      <c r="B91" s="161"/>
      <c r="C91" s="160" t="str">
        <f>$BP91</f>
        <v/>
      </c>
      <c r="D91" s="6"/>
      <c r="E91" s="6"/>
      <c r="F91" s="6"/>
      <c r="G91" s="6"/>
      <c r="H91" s="6"/>
      <c r="I91" s="6"/>
      <c r="J91" s="6"/>
      <c r="K91" s="6"/>
      <c r="L91" s="6"/>
      <c r="M91" s="6"/>
      <c r="N91" s="6"/>
      <c r="O91" s="6"/>
      <c r="P91" s="6"/>
      <c r="Q91" s="6"/>
      <c r="R91" s="6"/>
      <c r="S91" s="6"/>
      <c r="T91" s="6"/>
      <c r="U91" s="6"/>
      <c r="V91" s="6"/>
      <c r="W91" s="6"/>
      <c r="X91" s="114"/>
      <c r="Y91" s="6"/>
      <c r="Z91" s="6"/>
      <c r="AA91" s="114"/>
      <c r="AB91" s="6"/>
      <c r="AC91" s="6"/>
      <c r="AD91" s="114"/>
      <c r="AE91" s="6"/>
      <c r="AF91" s="6"/>
      <c r="AG91" s="114"/>
      <c r="AH91" s="6"/>
      <c r="AI91" s="6"/>
      <c r="AJ91" s="6"/>
      <c r="AK91" s="6"/>
      <c r="AL91" s="6"/>
      <c r="AM91" s="6"/>
      <c r="AN91" s="6"/>
      <c r="AO91" s="6"/>
      <c r="AP91" s="6"/>
      <c r="AQ91" s="6"/>
      <c r="AR91" s="6"/>
      <c r="AS91" s="6"/>
      <c r="AT91" s="6"/>
      <c r="BF91" s="6"/>
      <c r="BG91" s="6"/>
      <c r="BH91" s="6"/>
      <c r="BI91" s="6"/>
      <c r="BJ91" s="6"/>
      <c r="BK91" s="6"/>
      <c r="BL91" s="6"/>
      <c r="BM91" s="6"/>
      <c r="BN91" s="6"/>
      <c r="BO91" s="6"/>
      <c r="BP91" s="72" t="str">
        <f>IF(AND(($B91&lt;&gt;0),$AT53=0),"No olvidar que estas consultas resueltas deben estar incluidas en Sección A.4","")</f>
        <v/>
      </c>
      <c r="BR91" s="6"/>
      <c r="BS91" s="6"/>
      <c r="BT91" s="6"/>
      <c r="BU91" s="6"/>
      <c r="BV91" s="6"/>
      <c r="BW91" s="6"/>
      <c r="BX91" s="126">
        <f>IF(AND(($B91&lt;&gt;0),$AT53=0),1,0)</f>
        <v>0</v>
      </c>
      <c r="BY91" s="6"/>
      <c r="BZ91" s="6"/>
      <c r="CA91" s="6"/>
      <c r="CB91" s="6"/>
      <c r="CW91" s="16"/>
      <c r="CX91" s="16"/>
    </row>
    <row r="92" spans="1:105" s="15" customFormat="1" ht="17.25" customHeight="1" x14ac:dyDescent="0.15">
      <c r="A92" s="162" t="s">
        <v>63</v>
      </c>
      <c r="B92" s="161"/>
      <c r="C92" s="160">
        <f>$BP92</f>
        <v>0</v>
      </c>
      <c r="D92" s="6"/>
      <c r="E92" s="6"/>
      <c r="F92" s="6"/>
      <c r="G92" s="6"/>
      <c r="H92" s="6"/>
      <c r="I92" s="6"/>
      <c r="J92" s="6"/>
      <c r="K92" s="6"/>
      <c r="L92" s="6"/>
      <c r="M92" s="6"/>
      <c r="N92" s="6"/>
      <c r="O92" s="6"/>
      <c r="P92" s="6"/>
      <c r="Q92" s="6"/>
      <c r="R92" s="6"/>
      <c r="S92" s="6"/>
      <c r="T92" s="6"/>
      <c r="U92" s="6"/>
      <c r="V92" s="6"/>
      <c r="W92" s="6"/>
      <c r="X92" s="114"/>
      <c r="Y92" s="6"/>
      <c r="Z92" s="6"/>
      <c r="AA92" s="114"/>
      <c r="AB92" s="6"/>
      <c r="AC92" s="6"/>
      <c r="AD92" s="114"/>
      <c r="AE92" s="6"/>
      <c r="AF92" s="6"/>
      <c r="AG92" s="114"/>
      <c r="AH92" s="6"/>
      <c r="AI92" s="6"/>
      <c r="AJ92" s="6"/>
      <c r="AK92" s="6"/>
      <c r="AL92" s="6"/>
      <c r="AM92" s="6"/>
      <c r="AN92" s="6"/>
      <c r="AO92" s="6"/>
      <c r="AP92" s="6"/>
      <c r="AQ92" s="6"/>
      <c r="AR92" s="6"/>
      <c r="AS92" s="6"/>
      <c r="AT92" s="6"/>
      <c r="BF92" s="6"/>
      <c r="BG92" s="6"/>
      <c r="BH92" s="6"/>
      <c r="BI92" s="6"/>
      <c r="BJ92" s="6"/>
      <c r="BK92" s="6"/>
      <c r="BL92" s="6"/>
      <c r="BM92" s="6"/>
      <c r="BN92" s="6"/>
      <c r="BO92" s="6"/>
      <c r="BP92" s="72"/>
      <c r="BR92" s="6"/>
      <c r="BS92" s="6"/>
      <c r="BT92" s="6"/>
      <c r="BU92" s="6"/>
      <c r="BV92" s="6"/>
      <c r="BW92" s="6"/>
      <c r="BX92" s="126"/>
      <c r="BY92" s="6"/>
      <c r="BZ92" s="6"/>
      <c r="CA92" s="6"/>
      <c r="CB92" s="6"/>
      <c r="CW92" s="16"/>
      <c r="CX92" s="16"/>
    </row>
    <row r="93" spans="1:105" s="15" customFormat="1" ht="15.75" customHeight="1" x14ac:dyDescent="0.15">
      <c r="A93" s="163" t="s">
        <v>134</v>
      </c>
      <c r="B93" s="164"/>
      <c r="C93" s="48"/>
      <c r="E93" s="6"/>
      <c r="F93" s="6"/>
      <c r="G93" s="6"/>
      <c r="H93" s="6"/>
      <c r="I93" s="6"/>
      <c r="J93" s="6"/>
      <c r="K93" s="6"/>
      <c r="L93" s="6"/>
      <c r="M93" s="6"/>
      <c r="N93" s="6"/>
      <c r="O93" s="6"/>
      <c r="P93" s="6"/>
      <c r="Q93" s="6"/>
      <c r="R93" s="6"/>
      <c r="S93" s="6"/>
      <c r="T93" s="6"/>
      <c r="U93" s="6"/>
      <c r="V93" s="6"/>
      <c r="W93" s="6"/>
      <c r="X93" s="114"/>
      <c r="Y93" s="6"/>
      <c r="Z93" s="6"/>
      <c r="AA93" s="114"/>
      <c r="AB93" s="6"/>
      <c r="AC93" s="6"/>
      <c r="AD93" s="114"/>
      <c r="AE93" s="6"/>
      <c r="AF93" s="6"/>
      <c r="AG93" s="114"/>
      <c r="AH93" s="6"/>
      <c r="AI93" s="6"/>
      <c r="AJ93" s="6"/>
      <c r="AK93" s="6"/>
      <c r="AL93" s="6"/>
      <c r="AM93" s="6"/>
      <c r="AN93" s="6"/>
      <c r="AO93" s="6"/>
      <c r="AP93" s="6"/>
      <c r="AQ93" s="6"/>
      <c r="AR93" s="6"/>
      <c r="AS93" s="6"/>
      <c r="AT93" s="6"/>
      <c r="BF93" s="6"/>
      <c r="BG93" s="6"/>
      <c r="BH93" s="6"/>
      <c r="BI93" s="6"/>
      <c r="BJ93" s="6"/>
      <c r="BK93" s="6"/>
      <c r="BL93" s="6"/>
      <c r="BM93" s="6"/>
      <c r="BN93" s="6"/>
      <c r="BO93" s="6"/>
      <c r="BP93" s="72"/>
      <c r="BR93" s="6"/>
      <c r="BS93" s="6"/>
      <c r="BT93" s="6"/>
      <c r="BU93" s="6"/>
      <c r="BV93" s="6"/>
      <c r="BW93" s="6"/>
      <c r="BX93" s="126"/>
      <c r="BY93" s="6"/>
      <c r="BZ93" s="6"/>
      <c r="CA93" s="6"/>
      <c r="CB93" s="6"/>
      <c r="CW93" s="16"/>
      <c r="CX93" s="16"/>
    </row>
    <row r="94" spans="1:105" s="6" customFormat="1" ht="30" customHeight="1" x14ac:dyDescent="0.2">
      <c r="A94" s="165" t="s">
        <v>135</v>
      </c>
      <c r="B94" s="166"/>
      <c r="C94" s="166"/>
      <c r="D94" s="166"/>
      <c r="E94" s="167"/>
      <c r="F94" s="167"/>
      <c r="G94" s="167"/>
      <c r="AA94" s="114"/>
      <c r="AD94" s="114"/>
      <c r="AG94" s="114"/>
      <c r="AJ94" s="114"/>
      <c r="AR94" s="3"/>
      <c r="BZ94" s="15"/>
      <c r="CZ94" s="3"/>
      <c r="DA94" s="3"/>
    </row>
    <row r="95" spans="1:105" s="15" customFormat="1" ht="52.5" x14ac:dyDescent="0.15">
      <c r="A95" s="256" t="s">
        <v>136</v>
      </c>
      <c r="B95" s="282"/>
      <c r="C95" s="168" t="s">
        <v>137</v>
      </c>
      <c r="D95" s="168" t="s">
        <v>138</v>
      </c>
      <c r="E95" s="168" t="s">
        <v>139</v>
      </c>
      <c r="F95" s="169"/>
      <c r="G95" s="6"/>
      <c r="H95" s="6"/>
      <c r="I95" s="6"/>
      <c r="J95" s="6"/>
      <c r="K95" s="6"/>
      <c r="L95" s="6"/>
      <c r="M95" s="6"/>
      <c r="N95" s="6"/>
      <c r="O95" s="6"/>
      <c r="P95" s="6"/>
      <c r="Q95" s="6"/>
      <c r="R95" s="6"/>
      <c r="S95" s="6"/>
      <c r="T95" s="6"/>
      <c r="U95" s="6"/>
      <c r="V95" s="6"/>
      <c r="W95" s="6"/>
      <c r="X95" s="6"/>
      <c r="Y95" s="6"/>
      <c r="Z95" s="114"/>
      <c r="AA95" s="6"/>
      <c r="AB95" s="6"/>
      <c r="AC95" s="114"/>
      <c r="AD95" s="6"/>
      <c r="AE95" s="6"/>
      <c r="AF95" s="114"/>
      <c r="AG95" s="6"/>
      <c r="AH95" s="6"/>
      <c r="AI95" s="114"/>
      <c r="AJ95" s="6"/>
      <c r="AK95" s="6"/>
      <c r="AL95" s="6"/>
      <c r="AM95" s="6"/>
      <c r="AN95" s="6"/>
      <c r="AO95" s="6"/>
      <c r="AP95" s="6"/>
      <c r="AQ95" s="6"/>
      <c r="AR95" s="6"/>
      <c r="AS95" s="6"/>
      <c r="AT95" s="6"/>
      <c r="BF95" s="6"/>
      <c r="BG95" s="6"/>
      <c r="BH95" s="6"/>
      <c r="BI95" s="6"/>
      <c r="BJ95" s="6"/>
      <c r="BK95" s="6"/>
      <c r="BL95" s="6"/>
      <c r="BM95" s="6"/>
      <c r="BN95" s="6"/>
      <c r="BO95" s="6"/>
      <c r="BP95" s="6"/>
      <c r="BQ95" s="6"/>
      <c r="BR95" s="6"/>
      <c r="BS95" s="6"/>
      <c r="BT95" s="6"/>
      <c r="BU95" s="6"/>
      <c r="BV95" s="6"/>
      <c r="BW95" s="6"/>
      <c r="BX95" s="6"/>
      <c r="BY95" s="6"/>
      <c r="BZ95" s="6"/>
      <c r="CA95" s="6"/>
      <c r="CB95" s="6"/>
      <c r="CY95" s="16"/>
      <c r="CZ95" s="16"/>
    </row>
    <row r="96" spans="1:105" s="15" customFormat="1" ht="15" customHeight="1" x14ac:dyDescent="0.15">
      <c r="A96" s="283" t="s">
        <v>140</v>
      </c>
      <c r="B96" s="283"/>
      <c r="C96" s="120"/>
      <c r="D96" s="120"/>
      <c r="E96" s="120"/>
      <c r="F96" s="169"/>
      <c r="G96" s="6"/>
      <c r="H96" s="6"/>
      <c r="I96" s="6"/>
      <c r="J96" s="6"/>
      <c r="K96" s="6"/>
      <c r="L96" s="6"/>
      <c r="M96" s="6"/>
      <c r="N96" s="6"/>
      <c r="O96" s="6"/>
      <c r="P96" s="6"/>
      <c r="Q96" s="6"/>
      <c r="R96" s="6"/>
      <c r="S96" s="6"/>
      <c r="T96" s="6"/>
      <c r="U96" s="6"/>
      <c r="V96" s="6"/>
      <c r="W96" s="6"/>
      <c r="X96" s="6"/>
      <c r="Y96" s="6"/>
      <c r="Z96" s="6"/>
      <c r="AA96" s="6"/>
      <c r="AB96" s="6"/>
      <c r="AC96" s="114"/>
      <c r="AD96" s="6"/>
      <c r="AE96" s="6"/>
      <c r="AF96" s="114"/>
      <c r="AG96" s="6"/>
      <c r="AH96" s="6"/>
      <c r="AI96" s="114"/>
      <c r="AJ96" s="6"/>
      <c r="AK96" s="6"/>
      <c r="AL96" s="114"/>
      <c r="AM96" s="114"/>
      <c r="AN96" s="114"/>
      <c r="AO96" s="6"/>
      <c r="AP96" s="6"/>
      <c r="AQ96" s="6"/>
      <c r="AR96" s="6"/>
      <c r="AS96" s="6"/>
      <c r="AT96" s="6"/>
      <c r="BF96" s="6"/>
      <c r="BG96" s="6"/>
      <c r="BH96" s="6"/>
      <c r="BI96" s="6"/>
      <c r="BJ96" s="6"/>
      <c r="BK96" s="6"/>
      <c r="BL96" s="6"/>
      <c r="BM96" s="6"/>
      <c r="BN96" s="6"/>
      <c r="BO96" s="6"/>
      <c r="BP96" s="6"/>
      <c r="BQ96" s="6"/>
      <c r="BR96" s="6"/>
      <c r="BS96" s="6"/>
      <c r="BT96" s="6"/>
      <c r="BU96" s="6"/>
      <c r="BV96" s="6"/>
      <c r="BW96" s="6"/>
      <c r="BX96" s="6"/>
      <c r="BY96" s="6"/>
      <c r="BZ96" s="6"/>
      <c r="CA96" s="6"/>
      <c r="CB96" s="6"/>
      <c r="CY96" s="16"/>
      <c r="CZ96" s="16"/>
    </row>
    <row r="97" spans="1:104" s="15" customFormat="1" ht="15" customHeight="1" x14ac:dyDescent="0.15">
      <c r="A97" s="272" t="s">
        <v>141</v>
      </c>
      <c r="B97" s="272"/>
      <c r="C97" s="128"/>
      <c r="D97" s="128"/>
      <c r="E97" s="128"/>
      <c r="F97" s="6"/>
      <c r="G97" s="6"/>
      <c r="H97" s="6"/>
      <c r="I97" s="6"/>
      <c r="J97" s="6"/>
      <c r="K97" s="6"/>
      <c r="L97" s="6"/>
      <c r="M97" s="6"/>
      <c r="N97" s="6"/>
      <c r="O97" s="6"/>
      <c r="P97" s="6"/>
      <c r="Q97" s="6"/>
      <c r="R97" s="6"/>
      <c r="S97" s="6"/>
      <c r="T97" s="6"/>
      <c r="U97" s="6"/>
      <c r="V97" s="6"/>
      <c r="W97" s="6"/>
      <c r="X97" s="6"/>
      <c r="Y97" s="6"/>
      <c r="Z97" s="6"/>
      <c r="AA97" s="6"/>
      <c r="AB97" s="6"/>
      <c r="AC97" s="114"/>
      <c r="AD97" s="6"/>
      <c r="AE97" s="6"/>
      <c r="AF97" s="114"/>
      <c r="AG97" s="6"/>
      <c r="AH97" s="6"/>
      <c r="AI97" s="114"/>
      <c r="AJ97" s="6"/>
      <c r="AK97" s="6"/>
      <c r="AL97" s="114"/>
      <c r="AM97" s="114"/>
      <c r="AN97" s="114"/>
      <c r="AO97" s="6"/>
      <c r="AP97" s="6"/>
      <c r="AQ97" s="6"/>
      <c r="AR97" s="6"/>
      <c r="AS97" s="6"/>
      <c r="AT97" s="6"/>
      <c r="BF97" s="6"/>
      <c r="BG97" s="6"/>
      <c r="BH97" s="6"/>
      <c r="BI97" s="6"/>
      <c r="BJ97" s="6"/>
      <c r="BK97" s="6"/>
      <c r="BL97" s="6"/>
      <c r="BM97" s="6"/>
      <c r="BN97" s="6"/>
      <c r="BO97" s="6"/>
      <c r="BP97" s="6"/>
      <c r="BQ97" s="6"/>
      <c r="BR97" s="6"/>
      <c r="BS97" s="6"/>
      <c r="BT97" s="6"/>
      <c r="BU97" s="6"/>
      <c r="BV97" s="6"/>
      <c r="BW97" s="6"/>
      <c r="BX97" s="6"/>
      <c r="BY97" s="6"/>
      <c r="BZ97" s="6"/>
      <c r="CA97" s="6"/>
      <c r="CB97" s="6"/>
      <c r="CY97" s="16"/>
      <c r="CZ97" s="16"/>
    </row>
    <row r="98" spans="1:104" s="15" customFormat="1" ht="15" customHeight="1" x14ac:dyDescent="0.15">
      <c r="A98" s="272" t="s">
        <v>142</v>
      </c>
      <c r="B98" s="272"/>
      <c r="C98" s="128"/>
      <c r="D98" s="128"/>
      <c r="E98" s="128"/>
      <c r="F98" s="6"/>
      <c r="G98" s="6"/>
      <c r="H98" s="6"/>
      <c r="I98" s="6"/>
      <c r="J98" s="6"/>
      <c r="K98" s="6"/>
      <c r="L98" s="6"/>
      <c r="M98" s="6"/>
      <c r="N98" s="6"/>
      <c r="O98" s="6"/>
      <c r="P98" s="6"/>
      <c r="Q98" s="6"/>
      <c r="R98" s="6"/>
      <c r="S98" s="6"/>
      <c r="T98" s="6"/>
      <c r="U98" s="6"/>
      <c r="V98" s="6"/>
      <c r="W98" s="6"/>
      <c r="X98" s="6"/>
      <c r="Y98" s="6"/>
      <c r="Z98" s="6"/>
      <c r="AA98" s="6"/>
      <c r="AB98" s="6"/>
      <c r="AC98" s="114"/>
      <c r="AD98" s="6"/>
      <c r="AE98" s="6"/>
      <c r="AF98" s="114"/>
      <c r="AG98" s="6"/>
      <c r="AH98" s="6"/>
      <c r="AI98" s="114"/>
      <c r="AJ98" s="6"/>
      <c r="AK98" s="6"/>
      <c r="AL98" s="114"/>
      <c r="AM98" s="114"/>
      <c r="AN98" s="114"/>
      <c r="AO98" s="6"/>
      <c r="AP98" s="6"/>
      <c r="AQ98" s="6"/>
      <c r="AR98" s="6"/>
      <c r="AS98" s="6"/>
      <c r="AT98" s="6"/>
      <c r="BF98" s="6"/>
      <c r="BG98" s="6"/>
      <c r="BH98" s="6"/>
      <c r="BI98" s="6"/>
      <c r="BJ98" s="6"/>
      <c r="BK98" s="6"/>
      <c r="BL98" s="6"/>
      <c r="BM98" s="6"/>
      <c r="BN98" s="6"/>
      <c r="BO98" s="6"/>
      <c r="BP98" s="6"/>
      <c r="BQ98" s="6"/>
      <c r="BR98" s="6"/>
      <c r="BS98" s="6"/>
      <c r="BT98" s="6"/>
      <c r="BU98" s="6"/>
      <c r="BV98" s="6"/>
      <c r="BW98" s="6"/>
      <c r="BX98" s="6"/>
      <c r="BY98" s="6"/>
      <c r="BZ98" s="6"/>
      <c r="CA98" s="6"/>
      <c r="CB98" s="6"/>
      <c r="CY98" s="16"/>
      <c r="CZ98" s="16"/>
    </row>
    <row r="99" spans="1:104" s="15" customFormat="1" ht="15" customHeight="1" x14ac:dyDescent="0.15">
      <c r="A99" s="272" t="s">
        <v>143</v>
      </c>
      <c r="B99" s="272"/>
      <c r="C99" s="128"/>
      <c r="D99" s="128"/>
      <c r="E99" s="128"/>
      <c r="F99" s="6"/>
      <c r="G99" s="6"/>
      <c r="H99" s="6"/>
      <c r="I99" s="6"/>
      <c r="J99" s="6"/>
      <c r="K99" s="6"/>
      <c r="L99" s="6"/>
      <c r="M99" s="6"/>
      <c r="N99" s="6"/>
      <c r="O99" s="6"/>
      <c r="P99" s="6"/>
      <c r="Q99" s="6"/>
      <c r="R99" s="6"/>
      <c r="S99" s="6"/>
      <c r="T99" s="6"/>
      <c r="U99" s="6"/>
      <c r="V99" s="6"/>
      <c r="W99" s="6"/>
      <c r="X99" s="6"/>
      <c r="Y99" s="6"/>
      <c r="Z99" s="6"/>
      <c r="AA99" s="6"/>
      <c r="AB99" s="6"/>
      <c r="AC99" s="114"/>
      <c r="AD99" s="6"/>
      <c r="AE99" s="6"/>
      <c r="AF99" s="114"/>
      <c r="AG99" s="6"/>
      <c r="AH99" s="6"/>
      <c r="AI99" s="114"/>
      <c r="AJ99" s="6"/>
      <c r="AK99" s="6"/>
      <c r="AL99" s="114"/>
      <c r="AM99" s="114"/>
      <c r="AN99" s="114"/>
      <c r="AO99" s="6"/>
      <c r="AP99" s="6"/>
      <c r="AQ99" s="6"/>
      <c r="AR99" s="6"/>
      <c r="AS99" s="6"/>
      <c r="AT99" s="6"/>
      <c r="BF99" s="6"/>
      <c r="BG99" s="6"/>
      <c r="BH99" s="6"/>
      <c r="BI99" s="6"/>
      <c r="BJ99" s="6"/>
      <c r="BK99" s="6"/>
      <c r="BL99" s="6"/>
      <c r="BM99" s="6"/>
      <c r="BN99" s="6"/>
      <c r="BO99" s="6"/>
      <c r="BP99" s="6"/>
      <c r="BQ99" s="6"/>
      <c r="BR99" s="6"/>
      <c r="BS99" s="6"/>
      <c r="BT99" s="6"/>
      <c r="BU99" s="6"/>
      <c r="BV99" s="6"/>
      <c r="BW99" s="6"/>
      <c r="BX99" s="6"/>
      <c r="BY99" s="6"/>
      <c r="BZ99" s="6"/>
      <c r="CA99" s="6"/>
      <c r="CB99" s="6"/>
      <c r="CY99" s="16"/>
      <c r="CZ99" s="16"/>
    </row>
    <row r="100" spans="1:104" s="15" customFormat="1" ht="15" customHeight="1" x14ac:dyDescent="0.15">
      <c r="A100" s="272" t="s">
        <v>144</v>
      </c>
      <c r="B100" s="272"/>
      <c r="C100" s="128"/>
      <c r="D100" s="128"/>
      <c r="E100" s="128"/>
      <c r="F100" s="6"/>
      <c r="G100" s="6"/>
      <c r="H100" s="6"/>
      <c r="I100" s="6"/>
      <c r="J100" s="6"/>
      <c r="K100" s="6"/>
      <c r="L100" s="6"/>
      <c r="M100" s="6"/>
      <c r="N100" s="6"/>
      <c r="O100" s="6"/>
      <c r="P100" s="6"/>
      <c r="Q100" s="6"/>
      <c r="R100" s="6"/>
      <c r="S100" s="6"/>
      <c r="T100" s="6"/>
      <c r="U100" s="6"/>
      <c r="V100" s="6"/>
      <c r="W100" s="6"/>
      <c r="X100" s="6"/>
      <c r="Y100" s="6"/>
      <c r="Z100" s="6"/>
      <c r="AA100" s="6"/>
      <c r="AB100" s="6"/>
      <c r="AC100" s="114"/>
      <c r="AD100" s="6"/>
      <c r="AE100" s="6"/>
      <c r="AF100" s="114"/>
      <c r="AG100" s="6"/>
      <c r="AH100" s="6"/>
      <c r="AI100" s="114"/>
      <c r="AJ100" s="6"/>
      <c r="AK100" s="6"/>
      <c r="AL100" s="114"/>
      <c r="AM100" s="114"/>
      <c r="AN100" s="114"/>
      <c r="AO100" s="6"/>
      <c r="AP100" s="6"/>
      <c r="AQ100" s="6"/>
      <c r="AR100" s="6"/>
      <c r="AS100" s="6"/>
      <c r="AT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Y100" s="16"/>
      <c r="CZ100" s="16"/>
    </row>
    <row r="101" spans="1:104" s="15" customFormat="1" ht="15" customHeight="1" x14ac:dyDescent="0.15">
      <c r="A101" s="272" t="s">
        <v>145</v>
      </c>
      <c r="B101" s="272"/>
      <c r="C101" s="128"/>
      <c r="D101" s="128"/>
      <c r="E101" s="128"/>
      <c r="F101" s="6"/>
      <c r="G101" s="6"/>
      <c r="H101" s="6"/>
      <c r="I101" s="6"/>
      <c r="J101" s="6"/>
      <c r="K101" s="6"/>
      <c r="L101" s="6"/>
      <c r="M101" s="6"/>
      <c r="N101" s="6"/>
      <c r="O101" s="6"/>
      <c r="P101" s="6"/>
      <c r="Q101" s="6"/>
      <c r="R101" s="6"/>
      <c r="S101" s="6"/>
      <c r="T101" s="6"/>
      <c r="U101" s="6"/>
      <c r="V101" s="6"/>
      <c r="W101" s="6"/>
      <c r="X101" s="6"/>
      <c r="Y101" s="6"/>
      <c r="Z101" s="6"/>
      <c r="AA101" s="6"/>
      <c r="AB101" s="6"/>
      <c r="AC101" s="114"/>
      <c r="AD101" s="6"/>
      <c r="AE101" s="6"/>
      <c r="AF101" s="114"/>
      <c r="AG101" s="6"/>
      <c r="AH101" s="6"/>
      <c r="AI101" s="114"/>
      <c r="AJ101" s="6"/>
      <c r="AK101" s="6"/>
      <c r="AL101" s="114"/>
      <c r="AM101" s="114"/>
      <c r="AN101" s="114"/>
      <c r="AO101" s="6"/>
      <c r="AP101" s="6"/>
      <c r="AQ101" s="6"/>
      <c r="AR101" s="6"/>
      <c r="AS101" s="6"/>
      <c r="AT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Y101" s="16"/>
      <c r="CZ101" s="16"/>
    </row>
    <row r="102" spans="1:104" s="15" customFormat="1" ht="15" customHeight="1" x14ac:dyDescent="0.15">
      <c r="A102" s="272" t="s">
        <v>146</v>
      </c>
      <c r="B102" s="272"/>
      <c r="C102" s="128"/>
      <c r="D102" s="128"/>
      <c r="E102" s="128"/>
      <c r="F102" s="6"/>
      <c r="G102" s="6"/>
      <c r="H102" s="6"/>
      <c r="I102" s="6"/>
      <c r="J102" s="6"/>
      <c r="K102" s="6"/>
      <c r="L102" s="6"/>
      <c r="M102" s="6"/>
      <c r="N102" s="6"/>
      <c r="O102" s="6"/>
      <c r="P102" s="6"/>
      <c r="Q102" s="6"/>
      <c r="R102" s="6"/>
      <c r="S102" s="6"/>
      <c r="T102" s="6"/>
      <c r="U102" s="6"/>
      <c r="V102" s="6"/>
      <c r="W102" s="6"/>
      <c r="X102" s="6"/>
      <c r="Y102" s="6"/>
      <c r="Z102" s="6"/>
      <c r="AA102" s="6"/>
      <c r="AB102" s="6"/>
      <c r="AC102" s="114"/>
      <c r="AD102" s="6"/>
      <c r="AE102" s="6"/>
      <c r="AF102" s="114"/>
      <c r="AG102" s="6"/>
      <c r="AH102" s="6"/>
      <c r="AI102" s="114"/>
      <c r="AJ102" s="6"/>
      <c r="AK102" s="6"/>
      <c r="AL102" s="114"/>
      <c r="AM102" s="114"/>
      <c r="AN102" s="114"/>
      <c r="AO102" s="6"/>
      <c r="AP102" s="6"/>
      <c r="AQ102" s="6"/>
      <c r="AR102" s="6"/>
      <c r="AS102" s="6"/>
      <c r="AT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Y102" s="16"/>
      <c r="CZ102" s="16"/>
    </row>
    <row r="103" spans="1:104" s="15" customFormat="1" ht="15" customHeight="1" x14ac:dyDescent="0.15">
      <c r="A103" s="272" t="s">
        <v>147</v>
      </c>
      <c r="B103" s="272"/>
      <c r="C103" s="128"/>
      <c r="D103" s="128"/>
      <c r="E103" s="128"/>
      <c r="F103" s="6"/>
      <c r="G103" s="6"/>
      <c r="H103" s="6"/>
      <c r="I103" s="6"/>
      <c r="J103" s="6"/>
      <c r="K103" s="6"/>
      <c r="L103" s="6"/>
      <c r="M103" s="6"/>
      <c r="N103" s="6"/>
      <c r="O103" s="6"/>
      <c r="P103" s="6"/>
      <c r="Q103" s="6"/>
      <c r="R103" s="6"/>
      <c r="S103" s="6"/>
      <c r="T103" s="6"/>
      <c r="U103" s="6"/>
      <c r="V103" s="6"/>
      <c r="W103" s="6"/>
      <c r="X103" s="6"/>
      <c r="Y103" s="6"/>
      <c r="Z103" s="6"/>
      <c r="AA103" s="6"/>
      <c r="AB103" s="6"/>
      <c r="AC103" s="114"/>
      <c r="AD103" s="6"/>
      <c r="AE103" s="6"/>
      <c r="AF103" s="114"/>
      <c r="AG103" s="6"/>
      <c r="AH103" s="6"/>
      <c r="AI103" s="114"/>
      <c r="AJ103" s="6"/>
      <c r="AK103" s="6"/>
      <c r="AL103" s="114"/>
      <c r="AM103" s="114"/>
      <c r="AN103" s="114"/>
      <c r="AO103" s="6"/>
      <c r="AP103" s="6"/>
      <c r="AQ103" s="114"/>
      <c r="AR103" s="6"/>
      <c r="AS103" s="6"/>
      <c r="AT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Y103" s="16"/>
      <c r="CZ103" s="16"/>
    </row>
    <row r="104" spans="1:104" s="15" customFormat="1" ht="15" customHeight="1" x14ac:dyDescent="0.15">
      <c r="A104" s="272" t="s">
        <v>148</v>
      </c>
      <c r="B104" s="272"/>
      <c r="C104" s="128"/>
      <c r="D104" s="128"/>
      <c r="E104" s="128"/>
      <c r="F104" s="6"/>
      <c r="G104" s="6"/>
      <c r="H104" s="6"/>
      <c r="I104" s="6"/>
      <c r="J104" s="6"/>
      <c r="K104" s="6"/>
      <c r="L104" s="6"/>
      <c r="M104" s="6"/>
      <c r="N104" s="6"/>
      <c r="O104" s="6"/>
      <c r="P104" s="6"/>
      <c r="Q104" s="6"/>
      <c r="R104" s="6"/>
      <c r="S104" s="6"/>
      <c r="T104" s="6"/>
      <c r="U104" s="6"/>
      <c r="V104" s="6"/>
      <c r="W104" s="6"/>
      <c r="X104" s="6"/>
      <c r="Y104" s="6"/>
      <c r="Z104" s="6"/>
      <c r="AA104" s="6"/>
      <c r="AB104" s="6"/>
      <c r="AC104" s="114"/>
      <c r="AD104" s="6"/>
      <c r="AE104" s="6"/>
      <c r="AF104" s="114"/>
      <c r="AG104" s="6"/>
      <c r="AH104" s="6"/>
      <c r="AI104" s="114"/>
      <c r="AJ104" s="6"/>
      <c r="AK104" s="6"/>
      <c r="AL104" s="114"/>
      <c r="AM104" s="114"/>
      <c r="AN104" s="114"/>
      <c r="AO104" s="6"/>
      <c r="AP104" s="6"/>
      <c r="AQ104" s="114"/>
      <c r="AR104" s="6"/>
      <c r="AS104" s="6"/>
      <c r="AT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Y104" s="16"/>
      <c r="CZ104" s="16"/>
    </row>
    <row r="105" spans="1:104" s="15" customFormat="1" ht="15" customHeight="1" x14ac:dyDescent="0.15">
      <c r="A105" s="272" t="s">
        <v>149</v>
      </c>
      <c r="B105" s="272"/>
      <c r="C105" s="128"/>
      <c r="D105" s="128"/>
      <c r="E105" s="128"/>
      <c r="F105" s="6"/>
      <c r="G105" s="6"/>
      <c r="H105" s="6"/>
      <c r="I105" s="6"/>
      <c r="J105" s="6"/>
      <c r="K105" s="6"/>
      <c r="L105" s="6"/>
      <c r="M105" s="6"/>
      <c r="N105" s="6"/>
      <c r="O105" s="6"/>
      <c r="P105" s="6"/>
      <c r="Q105" s="6"/>
      <c r="R105" s="6"/>
      <c r="S105" s="6"/>
      <c r="T105" s="6"/>
      <c r="U105" s="6"/>
      <c r="V105" s="6"/>
      <c r="W105" s="6"/>
      <c r="X105" s="6"/>
      <c r="Y105" s="6"/>
      <c r="Z105" s="6"/>
      <c r="AA105" s="6"/>
      <c r="AB105" s="6"/>
      <c r="AC105" s="114"/>
      <c r="AD105" s="6"/>
      <c r="AE105" s="6"/>
      <c r="AF105" s="114"/>
      <c r="AG105" s="6"/>
      <c r="AH105" s="6"/>
      <c r="AI105" s="114"/>
      <c r="AJ105" s="6"/>
      <c r="AK105" s="6"/>
      <c r="AL105" s="114"/>
      <c r="AM105" s="114"/>
      <c r="AN105" s="114"/>
      <c r="AO105" s="6"/>
      <c r="AP105" s="6"/>
      <c r="AQ105" s="114"/>
      <c r="AR105" s="6"/>
      <c r="AS105" s="6"/>
      <c r="AT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Y105" s="16"/>
      <c r="CZ105" s="16"/>
    </row>
    <row r="106" spans="1:104" s="15" customFormat="1" ht="15" customHeight="1" x14ac:dyDescent="0.15">
      <c r="A106" s="272" t="s">
        <v>98</v>
      </c>
      <c r="B106" s="272"/>
      <c r="C106" s="128"/>
      <c r="D106" s="128"/>
      <c r="E106" s="128"/>
      <c r="F106" s="6"/>
      <c r="G106" s="6"/>
      <c r="H106" s="6"/>
      <c r="I106" s="6"/>
      <c r="J106" s="6"/>
      <c r="K106" s="6"/>
      <c r="L106" s="6"/>
      <c r="M106" s="6"/>
      <c r="N106" s="6"/>
      <c r="O106" s="6"/>
      <c r="P106" s="6"/>
      <c r="Q106" s="6"/>
      <c r="R106" s="6"/>
      <c r="S106" s="6"/>
      <c r="T106" s="6"/>
      <c r="U106" s="6"/>
      <c r="V106" s="6"/>
      <c r="W106" s="6"/>
      <c r="X106" s="6"/>
      <c r="Y106" s="6"/>
      <c r="Z106" s="6"/>
      <c r="AA106" s="6"/>
      <c r="AB106" s="6"/>
      <c r="AC106" s="114"/>
      <c r="AD106" s="6"/>
      <c r="AE106" s="6"/>
      <c r="AF106" s="114"/>
      <c r="AG106" s="6"/>
      <c r="AH106" s="6"/>
      <c r="AI106" s="114"/>
      <c r="AJ106" s="6"/>
      <c r="AK106" s="6"/>
      <c r="AL106" s="114"/>
      <c r="AM106" s="114"/>
      <c r="AN106" s="114"/>
      <c r="AO106" s="6"/>
      <c r="AP106" s="6"/>
      <c r="AQ106" s="114"/>
      <c r="AR106" s="6"/>
      <c r="AS106" s="6"/>
      <c r="AT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Y106" s="16"/>
      <c r="CZ106" s="16"/>
    </row>
    <row r="107" spans="1:104" s="15" customFormat="1" ht="15" customHeight="1" x14ac:dyDescent="0.15">
      <c r="A107" s="272" t="s">
        <v>133</v>
      </c>
      <c r="B107" s="272"/>
      <c r="C107" s="128"/>
      <c r="D107" s="128"/>
      <c r="E107" s="128"/>
      <c r="F107" s="6"/>
      <c r="G107" s="6"/>
      <c r="H107" s="6"/>
      <c r="I107" s="6"/>
      <c r="J107" s="6"/>
      <c r="K107" s="6"/>
      <c r="L107" s="6"/>
      <c r="M107" s="6"/>
      <c r="N107" s="6"/>
      <c r="O107" s="6"/>
      <c r="P107" s="6"/>
      <c r="Q107" s="6"/>
      <c r="R107" s="6"/>
      <c r="S107" s="6"/>
      <c r="T107" s="6"/>
      <c r="U107" s="6"/>
      <c r="V107" s="6"/>
      <c r="W107" s="6"/>
      <c r="X107" s="6"/>
      <c r="Y107" s="6"/>
      <c r="Z107" s="6"/>
      <c r="AA107" s="6"/>
      <c r="AB107" s="6"/>
      <c r="AC107" s="114"/>
      <c r="AD107" s="6"/>
      <c r="AE107" s="6"/>
      <c r="AF107" s="114"/>
      <c r="AG107" s="6"/>
      <c r="AH107" s="6"/>
      <c r="AI107" s="114"/>
      <c r="AJ107" s="6"/>
      <c r="AK107" s="6"/>
      <c r="AL107" s="114"/>
      <c r="AM107" s="114"/>
      <c r="AN107" s="114"/>
      <c r="AO107" s="6"/>
      <c r="AP107" s="6"/>
      <c r="AQ107" s="114"/>
      <c r="AR107" s="6"/>
      <c r="AS107" s="6"/>
      <c r="AT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Y107" s="16"/>
      <c r="CZ107" s="16"/>
    </row>
    <row r="108" spans="1:104" s="15" customFormat="1" ht="15" customHeight="1" x14ac:dyDescent="0.15">
      <c r="A108" s="272" t="s">
        <v>150</v>
      </c>
      <c r="B108" s="272"/>
      <c r="C108" s="128"/>
      <c r="D108" s="128"/>
      <c r="E108" s="128"/>
      <c r="F108" s="6"/>
      <c r="G108" s="6"/>
      <c r="H108" s="6"/>
      <c r="I108" s="6"/>
      <c r="J108" s="6"/>
      <c r="K108" s="6"/>
      <c r="L108" s="6"/>
      <c r="M108" s="6"/>
      <c r="N108" s="6"/>
      <c r="O108" s="6"/>
      <c r="P108" s="6"/>
      <c r="Q108" s="6"/>
      <c r="R108" s="6"/>
      <c r="S108" s="6"/>
      <c r="T108" s="6"/>
      <c r="U108" s="6"/>
      <c r="V108" s="6"/>
      <c r="W108" s="6"/>
      <c r="X108" s="6"/>
      <c r="Y108" s="6"/>
      <c r="Z108" s="6"/>
      <c r="AA108" s="6"/>
      <c r="AB108" s="6"/>
      <c r="AC108" s="114"/>
      <c r="AD108" s="6"/>
      <c r="AE108" s="6"/>
      <c r="AF108" s="114"/>
      <c r="AG108" s="6"/>
      <c r="AH108" s="6"/>
      <c r="AI108" s="114"/>
      <c r="AJ108" s="6"/>
      <c r="AK108" s="6"/>
      <c r="AL108" s="114"/>
      <c r="AM108" s="114"/>
      <c r="AN108" s="114"/>
      <c r="AO108" s="6"/>
      <c r="AP108" s="6"/>
      <c r="AQ108" s="114"/>
      <c r="AR108" s="6"/>
      <c r="AS108" s="6"/>
      <c r="AT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Y108" s="16"/>
      <c r="CZ108" s="16"/>
    </row>
    <row r="109" spans="1:104" s="15" customFormat="1" ht="15" customHeight="1" x14ac:dyDescent="0.15">
      <c r="A109" s="272" t="s">
        <v>151</v>
      </c>
      <c r="B109" s="272"/>
      <c r="C109" s="128"/>
      <c r="D109" s="128"/>
      <c r="E109" s="128"/>
      <c r="F109" s="6"/>
      <c r="G109" s="6"/>
      <c r="H109" s="6"/>
      <c r="I109" s="6"/>
      <c r="J109" s="6"/>
      <c r="K109" s="6"/>
      <c r="L109" s="6"/>
      <c r="M109" s="6"/>
      <c r="N109" s="6"/>
      <c r="O109" s="6"/>
      <c r="P109" s="6"/>
      <c r="Q109" s="6"/>
      <c r="R109" s="6"/>
      <c r="S109" s="6"/>
      <c r="T109" s="6"/>
      <c r="U109" s="6"/>
      <c r="V109" s="6"/>
      <c r="W109" s="6"/>
      <c r="X109" s="6"/>
      <c r="Y109" s="6"/>
      <c r="Z109" s="6"/>
      <c r="AA109" s="6"/>
      <c r="AB109" s="6"/>
      <c r="AC109" s="114"/>
      <c r="AD109" s="6"/>
      <c r="AE109" s="6"/>
      <c r="AF109" s="114"/>
      <c r="AG109" s="6"/>
      <c r="AH109" s="6"/>
      <c r="AI109" s="114"/>
      <c r="AJ109" s="6"/>
      <c r="AK109" s="6"/>
      <c r="AL109" s="114"/>
      <c r="AM109" s="114"/>
      <c r="AN109" s="114"/>
      <c r="AO109" s="6"/>
      <c r="AP109" s="6"/>
      <c r="AQ109" s="114"/>
      <c r="AR109" s="6"/>
      <c r="AS109" s="6"/>
      <c r="AT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Y109" s="16"/>
      <c r="CZ109" s="16"/>
    </row>
    <row r="110" spans="1:104" s="15" customFormat="1" ht="15" customHeight="1" x14ac:dyDescent="0.15">
      <c r="A110" s="272" t="s">
        <v>152</v>
      </c>
      <c r="B110" s="272"/>
      <c r="C110" s="128"/>
      <c r="D110" s="128"/>
      <c r="E110" s="128"/>
      <c r="F110" s="6"/>
      <c r="G110" s="6"/>
      <c r="H110" s="6"/>
      <c r="I110" s="6"/>
      <c r="J110" s="6"/>
      <c r="K110" s="6"/>
      <c r="L110" s="6"/>
      <c r="M110" s="6"/>
      <c r="N110" s="6"/>
      <c r="O110" s="6"/>
      <c r="P110" s="6"/>
      <c r="Q110" s="6"/>
      <c r="R110" s="6"/>
      <c r="S110" s="6"/>
      <c r="T110" s="6"/>
      <c r="U110" s="6"/>
      <c r="V110" s="6"/>
      <c r="W110" s="6"/>
      <c r="X110" s="6"/>
      <c r="Y110" s="6"/>
      <c r="Z110" s="6"/>
      <c r="AA110" s="6"/>
      <c r="AB110" s="6"/>
      <c r="AC110" s="114"/>
      <c r="AD110" s="6"/>
      <c r="AE110" s="6"/>
      <c r="AF110" s="114"/>
      <c r="AG110" s="6"/>
      <c r="AH110" s="6"/>
      <c r="AI110" s="114"/>
      <c r="AJ110" s="6"/>
      <c r="AK110" s="6"/>
      <c r="AL110" s="114"/>
      <c r="AM110" s="114"/>
      <c r="AN110" s="114"/>
      <c r="AO110" s="6"/>
      <c r="AP110" s="6"/>
      <c r="AQ110" s="114"/>
      <c r="AR110" s="6"/>
      <c r="AS110" s="6"/>
      <c r="AT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Y110" s="16"/>
      <c r="CZ110" s="16"/>
    </row>
    <row r="111" spans="1:104" s="15" customFormat="1" ht="21" customHeight="1" x14ac:dyDescent="0.15">
      <c r="A111" s="273" t="s">
        <v>58</v>
      </c>
      <c r="B111" s="273"/>
      <c r="C111" s="132"/>
      <c r="D111" s="132"/>
      <c r="E111" s="132"/>
      <c r="F111" s="6"/>
      <c r="G111" s="6"/>
      <c r="H111" s="6"/>
      <c r="I111" s="6"/>
      <c r="J111" s="6"/>
      <c r="K111" s="6"/>
      <c r="L111" s="6"/>
      <c r="M111" s="6"/>
      <c r="N111" s="6"/>
      <c r="O111" s="6"/>
      <c r="P111" s="6"/>
      <c r="Q111" s="6"/>
      <c r="R111" s="6"/>
      <c r="S111" s="6"/>
      <c r="T111" s="6"/>
      <c r="U111" s="6"/>
      <c r="V111" s="6"/>
      <c r="W111" s="6"/>
      <c r="X111" s="6"/>
      <c r="Y111" s="6"/>
      <c r="Z111" s="6"/>
      <c r="AA111" s="6"/>
      <c r="AB111" s="6"/>
      <c r="AC111" s="114"/>
      <c r="AD111" s="6"/>
      <c r="AE111" s="6"/>
      <c r="AF111" s="114"/>
      <c r="AG111" s="6"/>
      <c r="AH111" s="6"/>
      <c r="AI111" s="114"/>
      <c r="AJ111" s="6"/>
      <c r="AK111" s="6"/>
      <c r="AL111" s="114"/>
      <c r="AM111" s="114"/>
      <c r="AN111" s="114"/>
      <c r="AO111" s="6"/>
      <c r="AP111" s="6"/>
      <c r="AQ111" s="114"/>
      <c r="AR111" s="6"/>
      <c r="AS111" s="6"/>
      <c r="AT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Y111" s="16"/>
      <c r="CZ111" s="16"/>
    </row>
    <row r="112" spans="1:104" s="6" customFormat="1" ht="30" customHeight="1" x14ac:dyDescent="0.2">
      <c r="A112" s="170" t="s">
        <v>153</v>
      </c>
      <c r="B112" s="170"/>
      <c r="N112" s="12"/>
      <c r="X112" s="171"/>
      <c r="AD112" s="114"/>
      <c r="AE112" s="114"/>
      <c r="AH112" s="114"/>
      <c r="AK112" s="114"/>
      <c r="AP112" s="114"/>
    </row>
    <row r="113" spans="1:82" s="15" customFormat="1" ht="89.25" customHeight="1" x14ac:dyDescent="0.15">
      <c r="A113" s="238" t="s">
        <v>8</v>
      </c>
      <c r="B113" s="256" t="s">
        <v>9</v>
      </c>
      <c r="C113" s="262"/>
      <c r="D113" s="262"/>
      <c r="E113" s="262"/>
      <c r="F113" s="262"/>
      <c r="G113" s="262"/>
      <c r="H113" s="262"/>
      <c r="I113" s="262"/>
      <c r="J113" s="262"/>
      <c r="K113" s="262"/>
      <c r="L113" s="262"/>
      <c r="M113" s="262"/>
      <c r="N113" s="262"/>
      <c r="O113" s="262"/>
      <c r="P113" s="262"/>
      <c r="Q113" s="262"/>
      <c r="R113" s="262"/>
      <c r="S113" s="262"/>
      <c r="T113" s="262"/>
      <c r="U113" s="262"/>
      <c r="V113" s="262"/>
      <c r="W113" s="262"/>
      <c r="X113" s="262"/>
      <c r="Y113" s="262"/>
      <c r="Z113" s="262"/>
      <c r="AA113" s="262"/>
      <c r="AB113" s="262"/>
      <c r="AC113" s="262"/>
      <c r="AD113" s="262"/>
      <c r="AE113" s="262"/>
      <c r="AF113" s="274" t="s">
        <v>154</v>
      </c>
      <c r="AG113" s="257"/>
      <c r="AH113" s="256" t="s">
        <v>155</v>
      </c>
      <c r="AI113" s="257"/>
      <c r="AJ113" s="256" t="s">
        <v>156</v>
      </c>
      <c r="AK113" s="257"/>
      <c r="AL113" s="6"/>
      <c r="AM113" s="6"/>
      <c r="AN113" s="114"/>
      <c r="AO113" s="6"/>
      <c r="AP113" s="6"/>
      <c r="AQ113" s="6"/>
      <c r="AR113" s="6"/>
      <c r="AS113" s="6"/>
      <c r="AT113" s="6"/>
      <c r="AU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row>
    <row r="114" spans="1:82" s="15" customFormat="1" ht="24.75" customHeight="1" x14ac:dyDescent="0.15">
      <c r="A114" s="239"/>
      <c r="B114" s="241" t="s">
        <v>24</v>
      </c>
      <c r="C114" s="238" t="s">
        <v>25</v>
      </c>
      <c r="D114" s="244"/>
      <c r="E114" s="244"/>
      <c r="F114" s="244"/>
      <c r="G114" s="244"/>
      <c r="H114" s="244"/>
      <c r="I114" s="244"/>
      <c r="J114" s="244"/>
      <c r="K114" s="244"/>
      <c r="L114" s="244"/>
      <c r="M114" s="244"/>
      <c r="N114" s="244"/>
      <c r="O114" s="244"/>
      <c r="P114" s="244"/>
      <c r="Q114" s="244"/>
      <c r="R114" s="244"/>
      <c r="S114" s="245"/>
      <c r="T114" s="238" t="s">
        <v>26</v>
      </c>
      <c r="U114" s="245"/>
      <c r="V114" s="258" t="s">
        <v>27</v>
      </c>
      <c r="W114" s="259"/>
      <c r="X114" s="256" t="s">
        <v>28</v>
      </c>
      <c r="Y114" s="262"/>
      <c r="Z114" s="262"/>
      <c r="AA114" s="262"/>
      <c r="AB114" s="262"/>
      <c r="AC114" s="262"/>
      <c r="AD114" s="262"/>
      <c r="AE114" s="262"/>
      <c r="AF114" s="263" t="s">
        <v>157</v>
      </c>
      <c r="AG114" s="266" t="s">
        <v>158</v>
      </c>
      <c r="AH114" s="235" t="s">
        <v>22</v>
      </c>
      <c r="AI114" s="266" t="s">
        <v>23</v>
      </c>
      <c r="AJ114" s="235" t="s">
        <v>22</v>
      </c>
      <c r="AK114" s="266" t="s">
        <v>23</v>
      </c>
      <c r="AL114" s="6"/>
      <c r="AM114" s="6"/>
      <c r="AN114" s="114"/>
      <c r="AO114" s="6"/>
      <c r="AP114" s="6"/>
      <c r="AQ114" s="6"/>
      <c r="AR114" s="6"/>
      <c r="AS114" s="6"/>
      <c r="AT114" s="6"/>
      <c r="AU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row>
    <row r="115" spans="1:82" s="15" customFormat="1" ht="13.5" customHeight="1" x14ac:dyDescent="0.15">
      <c r="A115" s="239"/>
      <c r="B115" s="242"/>
      <c r="C115" s="240"/>
      <c r="D115" s="248"/>
      <c r="E115" s="248"/>
      <c r="F115" s="248"/>
      <c r="G115" s="248"/>
      <c r="H115" s="248"/>
      <c r="I115" s="248"/>
      <c r="J115" s="248"/>
      <c r="K115" s="248"/>
      <c r="L115" s="248"/>
      <c r="M115" s="248"/>
      <c r="N115" s="248"/>
      <c r="O115" s="248"/>
      <c r="P115" s="248"/>
      <c r="Q115" s="248"/>
      <c r="R115" s="248"/>
      <c r="S115" s="249"/>
      <c r="T115" s="240"/>
      <c r="U115" s="249"/>
      <c r="V115" s="260"/>
      <c r="W115" s="261"/>
      <c r="X115" s="269" t="s">
        <v>29</v>
      </c>
      <c r="Y115" s="270"/>
      <c r="Z115" s="270"/>
      <c r="AA115" s="271"/>
      <c r="AB115" s="269" t="s">
        <v>30</v>
      </c>
      <c r="AC115" s="270"/>
      <c r="AD115" s="270"/>
      <c r="AE115" s="270"/>
      <c r="AF115" s="264"/>
      <c r="AG115" s="267"/>
      <c r="AH115" s="236"/>
      <c r="AI115" s="267"/>
      <c r="AJ115" s="236"/>
      <c r="AK115" s="267"/>
      <c r="AL115" s="6"/>
      <c r="AM115" s="6"/>
      <c r="AN115" s="114"/>
      <c r="AO115" s="6"/>
      <c r="AP115" s="6"/>
      <c r="AQ115" s="6"/>
      <c r="AR115" s="6"/>
      <c r="AS115" s="6"/>
      <c r="AT115" s="6"/>
      <c r="AU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row>
    <row r="116" spans="1:82" s="15" customFormat="1" ht="27.75" customHeight="1" x14ac:dyDescent="0.15">
      <c r="A116" s="240"/>
      <c r="B116" s="243"/>
      <c r="C116" s="17" t="s">
        <v>31</v>
      </c>
      <c r="D116" s="117" t="s">
        <v>32</v>
      </c>
      <c r="E116" s="19" t="s">
        <v>33</v>
      </c>
      <c r="F116" s="19" t="s">
        <v>34</v>
      </c>
      <c r="G116" s="19" t="s">
        <v>35</v>
      </c>
      <c r="H116" s="20" t="s">
        <v>36</v>
      </c>
      <c r="I116" s="20" t="s">
        <v>37</v>
      </c>
      <c r="J116" s="20" t="s">
        <v>38</v>
      </c>
      <c r="K116" s="20" t="s">
        <v>39</v>
      </c>
      <c r="L116" s="20" t="s">
        <v>40</v>
      </c>
      <c r="M116" s="20" t="s">
        <v>41</v>
      </c>
      <c r="N116" s="20" t="s">
        <v>42</v>
      </c>
      <c r="O116" s="20" t="s">
        <v>43</v>
      </c>
      <c r="P116" s="20" t="s">
        <v>44</v>
      </c>
      <c r="Q116" s="20" t="s">
        <v>45</v>
      </c>
      <c r="R116" s="20" t="s">
        <v>46</v>
      </c>
      <c r="S116" s="21" t="s">
        <v>47</v>
      </c>
      <c r="T116" s="17" t="s">
        <v>22</v>
      </c>
      <c r="U116" s="22" t="s">
        <v>48</v>
      </c>
      <c r="V116" s="23" t="s">
        <v>49</v>
      </c>
      <c r="W116" s="22" t="s">
        <v>50</v>
      </c>
      <c r="X116" s="24" t="s">
        <v>51</v>
      </c>
      <c r="Y116" s="25" t="s">
        <v>52</v>
      </c>
      <c r="Z116" s="19" t="s">
        <v>53</v>
      </c>
      <c r="AA116" s="22" t="s">
        <v>54</v>
      </c>
      <c r="AB116" s="25" t="s">
        <v>51</v>
      </c>
      <c r="AC116" s="25" t="s">
        <v>52</v>
      </c>
      <c r="AD116" s="19" t="s">
        <v>53</v>
      </c>
      <c r="AE116" s="173" t="s">
        <v>54</v>
      </c>
      <c r="AF116" s="265"/>
      <c r="AG116" s="268"/>
      <c r="AH116" s="237"/>
      <c r="AI116" s="268"/>
      <c r="AJ116" s="237"/>
      <c r="AK116" s="268"/>
      <c r="AL116" s="6"/>
      <c r="AM116" s="6"/>
      <c r="AN116" s="114"/>
      <c r="AO116" s="6"/>
      <c r="AP116" s="6"/>
      <c r="AQ116" s="6"/>
      <c r="AR116" s="6"/>
      <c r="AS116" s="6"/>
      <c r="AT116" s="6"/>
      <c r="AU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row>
    <row r="117" spans="1:82" s="15" customFormat="1" ht="15" customHeight="1" x14ac:dyDescent="0.15">
      <c r="A117" s="55" t="s">
        <v>159</v>
      </c>
      <c r="B117" s="29">
        <f>SUM(C117:S117)</f>
        <v>0</v>
      </c>
      <c r="C117" s="30"/>
      <c r="D117" s="56"/>
      <c r="E117" s="37"/>
      <c r="F117" s="37"/>
      <c r="G117" s="37"/>
      <c r="H117" s="59"/>
      <c r="I117" s="59"/>
      <c r="J117" s="59"/>
      <c r="K117" s="59"/>
      <c r="L117" s="59"/>
      <c r="M117" s="59"/>
      <c r="N117" s="59"/>
      <c r="O117" s="59"/>
      <c r="P117" s="59"/>
      <c r="Q117" s="59"/>
      <c r="R117" s="59"/>
      <c r="S117" s="59"/>
      <c r="T117" s="34"/>
      <c r="U117" s="35"/>
      <c r="V117" s="34"/>
      <c r="W117" s="35"/>
      <c r="X117" s="36">
        <f t="shared" ref="X117:X124" si="39">SUM(Y117:AA117)</f>
        <v>0</v>
      </c>
      <c r="Y117" s="34"/>
      <c r="Z117" s="37"/>
      <c r="AA117" s="35"/>
      <c r="AB117" s="38">
        <f t="shared" ref="AB117:AB124" si="40">SUM(AC117:AE117)</f>
        <v>0</v>
      </c>
      <c r="AC117" s="34"/>
      <c r="AD117" s="37"/>
      <c r="AE117" s="59"/>
      <c r="AF117" s="174"/>
      <c r="AG117" s="35"/>
      <c r="AH117" s="175"/>
      <c r="AI117" s="176"/>
      <c r="AJ117" s="175"/>
      <c r="AK117" s="176">
        <v>16</v>
      </c>
      <c r="AL117" s="48" t="str">
        <f>+BP117&amp;BQ117&amp;BR117&amp;BS117&amp;BT117&amp;BU117&amp;BV117</f>
        <v/>
      </c>
      <c r="AM117" s="6"/>
      <c r="AN117" s="114"/>
      <c r="AO117" s="6"/>
      <c r="AP117" s="6"/>
      <c r="AQ117" s="6"/>
      <c r="AR117" s="6"/>
      <c r="AS117" s="6"/>
      <c r="AT117" s="6"/>
      <c r="AU117" s="6"/>
      <c r="BF117" s="6"/>
      <c r="BG117" s="6"/>
      <c r="BH117" s="6"/>
      <c r="BI117" s="6"/>
      <c r="BJ117" s="6"/>
      <c r="BK117" s="6"/>
      <c r="BL117" s="6"/>
      <c r="BM117" s="6"/>
      <c r="BN117" s="6"/>
      <c r="BO117" s="6"/>
      <c r="BP117" s="49" t="str">
        <f>IF($B117&lt;&gt;($V117+$W117)," El número de consultas según sexo NO puede ser diferente al Total. ","")</f>
        <v/>
      </c>
      <c r="BQ117" s="50" t="str">
        <f>IF($B117=0,"",IF(($T117+$U117)=0,IF($B117="",""," No olvide escribir la columna Beneficiarios. "),""))</f>
        <v/>
      </c>
      <c r="BR117" s="50" t="str">
        <f>IF($B117&lt;($T117+$U117)," El número de Beneficiarios NO puede ser mayor que el Total. ","")</f>
        <v/>
      </c>
      <c r="BS117" s="50"/>
      <c r="BT117" s="50"/>
      <c r="BU117" s="51" t="str">
        <f>IF($B117&gt;=($X117+$AB117),"","El total de Consulta Nuevas NO debe ser MAYOR que el total de las Consultas Médicas. ")</f>
        <v/>
      </c>
      <c r="BV117" s="52"/>
      <c r="BW117" s="53"/>
      <c r="BX117" s="54">
        <f>IF($B117&lt;&gt;($V117+$W117),1,0)</f>
        <v>0</v>
      </c>
      <c r="BY117" s="54">
        <f>IF($B117&lt;($T117+$U117),1,0)</f>
        <v>0</v>
      </c>
      <c r="BZ117" s="54"/>
      <c r="CA117" s="54"/>
      <c r="CB117" s="54">
        <f>IF($B117&gt;=($X117+$AB117),0,1)</f>
        <v>0</v>
      </c>
      <c r="CC117" s="54" t="str">
        <f>IF($B117=0,"",IF(($T117+$U117)=0,IF($B117="","",1),0))</f>
        <v/>
      </c>
      <c r="CD117" s="54"/>
    </row>
    <row r="118" spans="1:82" s="15" customFormat="1" ht="15" customHeight="1" x14ac:dyDescent="0.15">
      <c r="A118" s="55" t="s">
        <v>160</v>
      </c>
      <c r="B118" s="29">
        <f t="shared" ref="B118:B124" si="41">SUM(C118:S118)</f>
        <v>0</v>
      </c>
      <c r="C118" s="34"/>
      <c r="D118" s="56"/>
      <c r="E118" s="37"/>
      <c r="F118" s="37"/>
      <c r="G118" s="37"/>
      <c r="H118" s="59"/>
      <c r="I118" s="59"/>
      <c r="J118" s="59"/>
      <c r="K118" s="59"/>
      <c r="L118" s="59"/>
      <c r="M118" s="59"/>
      <c r="N118" s="59"/>
      <c r="O118" s="59"/>
      <c r="P118" s="59"/>
      <c r="Q118" s="59"/>
      <c r="R118" s="59"/>
      <c r="S118" s="59"/>
      <c r="T118" s="34"/>
      <c r="U118" s="35"/>
      <c r="V118" s="34"/>
      <c r="W118" s="35"/>
      <c r="X118" s="36">
        <f t="shared" si="39"/>
        <v>0</v>
      </c>
      <c r="Y118" s="34"/>
      <c r="Z118" s="37"/>
      <c r="AA118" s="35"/>
      <c r="AB118" s="38">
        <f t="shared" si="40"/>
        <v>0</v>
      </c>
      <c r="AC118" s="34"/>
      <c r="AD118" s="37"/>
      <c r="AE118" s="59"/>
      <c r="AF118" s="174"/>
      <c r="AG118" s="35"/>
      <c r="AH118" s="177"/>
      <c r="AI118" s="178"/>
      <c r="AJ118" s="177"/>
      <c r="AK118" s="178"/>
      <c r="AL118" s="142" t="str">
        <f t="shared" ref="AL118:AL125" si="42">+BP118&amp;BQ118&amp;BR118&amp;BS118&amp;BT118&amp;BU118&amp;BV118</f>
        <v/>
      </c>
      <c r="AM118" s="6"/>
      <c r="AN118" s="114"/>
      <c r="AO118" s="6"/>
      <c r="AP118" s="6"/>
      <c r="AQ118" s="6"/>
      <c r="AR118" s="6"/>
      <c r="AS118" s="6"/>
      <c r="AT118" s="6"/>
      <c r="AU118" s="6"/>
      <c r="BG118" s="6"/>
      <c r="BH118" s="6"/>
      <c r="BI118" s="6"/>
      <c r="BJ118" s="6"/>
      <c r="BK118" s="6"/>
      <c r="BL118" s="6"/>
      <c r="BM118" s="6"/>
      <c r="BN118" s="6"/>
      <c r="BO118" s="6"/>
      <c r="BP118" s="6" t="str">
        <f t="shared" ref="BP118:BP125" si="43">IF($B118&lt;&gt;($V118+$W118)," El número de consultas según sexo NO puede ser diferente al Total. ","")</f>
        <v/>
      </c>
      <c r="BQ118" s="49" t="str">
        <f t="shared" ref="BQ118:BQ125" si="44">IF($B118=0,"",IF(($T118+$U118)=0,IF($B118="",""," No olvide escribir la columna Beneficiarios. "),""))</f>
        <v/>
      </c>
      <c r="BR118" s="49" t="str">
        <f t="shared" ref="BR118:BR125" si="45">IF($B118&lt;($T118+$U118)," El número de Beneficiarios NO puede ser mayor que el Total. ","")</f>
        <v/>
      </c>
      <c r="BS118" s="49"/>
      <c r="BT118" s="49"/>
      <c r="BU118" s="49" t="str">
        <f t="shared" ref="BU118:BU125" si="46">IF($B118&gt;=($X118+$AB118),"","El total de Consulta Nuevas NO debe ser MAYOR que el total de las Consultas Médicas. ")</f>
        <v/>
      </c>
      <c r="BX118" s="15">
        <f t="shared" ref="BX118:BX125" si="47">IF($B118&lt;&gt;($V118+$W118),1,0)</f>
        <v>0</v>
      </c>
      <c r="BY118" s="126">
        <f t="shared" ref="BY118:BY125" si="48">IF($B118&lt;($T118+$U118),1,0)</f>
        <v>0</v>
      </c>
      <c r="BZ118" s="126"/>
      <c r="CA118" s="126"/>
      <c r="CB118" s="126">
        <f t="shared" ref="CB118:CB125" si="49">IF($B118&gt;=($X118+$AB118),0,1)</f>
        <v>0</v>
      </c>
      <c r="CC118" s="6" t="str">
        <f t="shared" ref="CC118:CC125" si="50">IF($B118=0,"",IF(($T118+$U118)=0,IF($B118="","",1),0))</f>
        <v/>
      </c>
    </row>
    <row r="119" spans="1:82" s="15" customFormat="1" ht="15" customHeight="1" x14ac:dyDescent="0.15">
      <c r="A119" s="55" t="s">
        <v>161</v>
      </c>
      <c r="B119" s="29">
        <f t="shared" si="41"/>
        <v>0</v>
      </c>
      <c r="C119" s="34"/>
      <c r="D119" s="56"/>
      <c r="E119" s="37"/>
      <c r="F119" s="37"/>
      <c r="G119" s="37"/>
      <c r="H119" s="59"/>
      <c r="I119" s="59"/>
      <c r="J119" s="59"/>
      <c r="K119" s="59"/>
      <c r="L119" s="59"/>
      <c r="M119" s="59"/>
      <c r="N119" s="59"/>
      <c r="O119" s="59"/>
      <c r="P119" s="59"/>
      <c r="Q119" s="59"/>
      <c r="R119" s="59"/>
      <c r="S119" s="59"/>
      <c r="T119" s="34"/>
      <c r="U119" s="35"/>
      <c r="V119" s="34"/>
      <c r="W119" s="35"/>
      <c r="X119" s="36">
        <f t="shared" si="39"/>
        <v>0</v>
      </c>
      <c r="Y119" s="34"/>
      <c r="Z119" s="37"/>
      <c r="AA119" s="35"/>
      <c r="AB119" s="38">
        <f t="shared" si="40"/>
        <v>0</v>
      </c>
      <c r="AC119" s="34"/>
      <c r="AD119" s="37"/>
      <c r="AE119" s="59"/>
      <c r="AF119" s="174"/>
      <c r="AG119" s="35"/>
      <c r="AH119" s="177"/>
      <c r="AI119" s="178"/>
      <c r="AJ119" s="177">
        <v>7</v>
      </c>
      <c r="AK119" s="178">
        <v>1</v>
      </c>
      <c r="AL119" s="142" t="str">
        <f t="shared" si="42"/>
        <v/>
      </c>
      <c r="AM119" s="6"/>
      <c r="AN119" s="114"/>
      <c r="AO119" s="6"/>
      <c r="AP119" s="6"/>
      <c r="AQ119" s="6"/>
      <c r="AR119" s="6"/>
      <c r="AS119" s="6"/>
      <c r="AT119" s="6"/>
      <c r="AU119" s="6"/>
      <c r="BG119" s="6"/>
      <c r="BH119" s="6"/>
      <c r="BI119" s="6"/>
      <c r="BJ119" s="6"/>
      <c r="BK119" s="6"/>
      <c r="BL119" s="6"/>
      <c r="BM119" s="6"/>
      <c r="BN119" s="6"/>
      <c r="BO119" s="6"/>
      <c r="BP119" s="6" t="str">
        <f t="shared" si="43"/>
        <v/>
      </c>
      <c r="BQ119" s="49" t="str">
        <f t="shared" si="44"/>
        <v/>
      </c>
      <c r="BR119" s="49" t="str">
        <f t="shared" si="45"/>
        <v/>
      </c>
      <c r="BS119" s="49"/>
      <c r="BT119" s="49"/>
      <c r="BU119" s="49" t="str">
        <f t="shared" si="46"/>
        <v/>
      </c>
      <c r="BX119" s="15">
        <f t="shared" si="47"/>
        <v>0</v>
      </c>
      <c r="BY119" s="126">
        <f t="shared" si="48"/>
        <v>0</v>
      </c>
      <c r="BZ119" s="126"/>
      <c r="CA119" s="126"/>
      <c r="CB119" s="126">
        <f t="shared" si="49"/>
        <v>0</v>
      </c>
      <c r="CC119" s="6" t="str">
        <f t="shared" si="50"/>
        <v/>
      </c>
    </row>
    <row r="120" spans="1:82" s="15" customFormat="1" ht="15" customHeight="1" x14ac:dyDescent="0.15">
      <c r="A120" s="55" t="s">
        <v>162</v>
      </c>
      <c r="B120" s="29">
        <f t="shared" si="41"/>
        <v>0</v>
      </c>
      <c r="C120" s="34"/>
      <c r="D120" s="56"/>
      <c r="E120" s="37"/>
      <c r="F120" s="37"/>
      <c r="G120" s="37"/>
      <c r="H120" s="59"/>
      <c r="I120" s="59"/>
      <c r="J120" s="59"/>
      <c r="K120" s="59"/>
      <c r="L120" s="59"/>
      <c r="M120" s="59"/>
      <c r="N120" s="59"/>
      <c r="O120" s="59"/>
      <c r="P120" s="59"/>
      <c r="Q120" s="59"/>
      <c r="R120" s="59"/>
      <c r="S120" s="59"/>
      <c r="T120" s="34"/>
      <c r="U120" s="35"/>
      <c r="V120" s="34"/>
      <c r="W120" s="35"/>
      <c r="X120" s="36">
        <f t="shared" si="39"/>
        <v>0</v>
      </c>
      <c r="Y120" s="34"/>
      <c r="Z120" s="37"/>
      <c r="AA120" s="35"/>
      <c r="AB120" s="38">
        <f t="shared" si="40"/>
        <v>0</v>
      </c>
      <c r="AC120" s="34"/>
      <c r="AD120" s="37"/>
      <c r="AE120" s="59"/>
      <c r="AF120" s="174"/>
      <c r="AG120" s="35"/>
      <c r="AH120" s="177"/>
      <c r="AI120" s="178"/>
      <c r="AJ120" s="177"/>
      <c r="AK120" s="178"/>
      <c r="AL120" s="142" t="str">
        <f t="shared" si="42"/>
        <v/>
      </c>
      <c r="AM120" s="6"/>
      <c r="AN120" s="114"/>
      <c r="AO120" s="6"/>
      <c r="AP120" s="6"/>
      <c r="AQ120" s="6"/>
      <c r="AR120" s="6"/>
      <c r="AS120" s="6"/>
      <c r="AT120" s="6"/>
      <c r="AU120" s="6"/>
      <c r="BG120" s="6"/>
      <c r="BH120" s="6"/>
      <c r="BI120" s="6"/>
      <c r="BJ120" s="6"/>
      <c r="BK120" s="6"/>
      <c r="BL120" s="6"/>
      <c r="BM120" s="6"/>
      <c r="BN120" s="6"/>
      <c r="BO120" s="6"/>
      <c r="BP120" s="6" t="str">
        <f t="shared" si="43"/>
        <v/>
      </c>
      <c r="BQ120" s="49" t="str">
        <f t="shared" si="44"/>
        <v/>
      </c>
      <c r="BR120" s="49" t="str">
        <f t="shared" si="45"/>
        <v/>
      </c>
      <c r="BS120" s="49"/>
      <c r="BT120" s="49"/>
      <c r="BU120" s="49" t="str">
        <f t="shared" si="46"/>
        <v/>
      </c>
      <c r="BX120" s="15">
        <f t="shared" si="47"/>
        <v>0</v>
      </c>
      <c r="BY120" s="126">
        <f t="shared" si="48"/>
        <v>0</v>
      </c>
      <c r="BZ120" s="126"/>
      <c r="CA120" s="126"/>
      <c r="CB120" s="126">
        <f t="shared" si="49"/>
        <v>0</v>
      </c>
      <c r="CC120" s="6" t="str">
        <f t="shared" si="50"/>
        <v/>
      </c>
    </row>
    <row r="121" spans="1:82" s="15" customFormat="1" ht="15" customHeight="1" x14ac:dyDescent="0.15">
      <c r="A121" s="55" t="s">
        <v>163</v>
      </c>
      <c r="B121" s="29">
        <f t="shared" si="41"/>
        <v>0</v>
      </c>
      <c r="C121" s="34"/>
      <c r="D121" s="56"/>
      <c r="E121" s="37"/>
      <c r="F121" s="37"/>
      <c r="G121" s="37"/>
      <c r="H121" s="59"/>
      <c r="I121" s="59"/>
      <c r="J121" s="59"/>
      <c r="K121" s="59"/>
      <c r="L121" s="59"/>
      <c r="M121" s="59"/>
      <c r="N121" s="59"/>
      <c r="O121" s="59"/>
      <c r="P121" s="59"/>
      <c r="Q121" s="59"/>
      <c r="R121" s="59"/>
      <c r="S121" s="59"/>
      <c r="T121" s="34"/>
      <c r="U121" s="35"/>
      <c r="V121" s="34"/>
      <c r="W121" s="35"/>
      <c r="X121" s="36">
        <f t="shared" si="39"/>
        <v>0</v>
      </c>
      <c r="Y121" s="34"/>
      <c r="Z121" s="37"/>
      <c r="AA121" s="35"/>
      <c r="AB121" s="38">
        <f t="shared" si="40"/>
        <v>0</v>
      </c>
      <c r="AC121" s="34"/>
      <c r="AD121" s="37"/>
      <c r="AE121" s="59"/>
      <c r="AF121" s="174"/>
      <c r="AG121" s="35"/>
      <c r="AH121" s="177"/>
      <c r="AI121" s="178"/>
      <c r="AJ121" s="177"/>
      <c r="AK121" s="178"/>
      <c r="AL121" s="142" t="str">
        <f t="shared" si="42"/>
        <v/>
      </c>
      <c r="AM121" s="6"/>
      <c r="AN121" s="114"/>
      <c r="AO121" s="6"/>
      <c r="AP121" s="6"/>
      <c r="AQ121" s="6"/>
      <c r="AR121" s="6"/>
      <c r="AS121" s="6"/>
      <c r="AT121" s="6"/>
      <c r="AU121" s="6"/>
      <c r="BG121" s="6"/>
      <c r="BH121" s="6"/>
      <c r="BI121" s="6"/>
      <c r="BJ121" s="6"/>
      <c r="BK121" s="6"/>
      <c r="BL121" s="6"/>
      <c r="BM121" s="6"/>
      <c r="BN121" s="6"/>
      <c r="BO121" s="6"/>
      <c r="BP121" s="6" t="str">
        <f t="shared" si="43"/>
        <v/>
      </c>
      <c r="BQ121" s="49" t="str">
        <f t="shared" si="44"/>
        <v/>
      </c>
      <c r="BR121" s="49" t="str">
        <f t="shared" si="45"/>
        <v/>
      </c>
      <c r="BS121" s="49"/>
      <c r="BT121" s="49"/>
      <c r="BU121" s="49" t="str">
        <f t="shared" si="46"/>
        <v/>
      </c>
      <c r="BX121" s="15">
        <f t="shared" si="47"/>
        <v>0</v>
      </c>
      <c r="BY121" s="126">
        <f t="shared" si="48"/>
        <v>0</v>
      </c>
      <c r="BZ121" s="126"/>
      <c r="CA121" s="126"/>
      <c r="CB121" s="126">
        <f t="shared" si="49"/>
        <v>0</v>
      </c>
      <c r="CC121" s="6" t="str">
        <f t="shared" si="50"/>
        <v/>
      </c>
    </row>
    <row r="122" spans="1:82" s="15" customFormat="1" ht="15" customHeight="1" x14ac:dyDescent="0.15">
      <c r="A122" s="55" t="s">
        <v>164</v>
      </c>
      <c r="B122" s="29">
        <f t="shared" si="41"/>
        <v>0</v>
      </c>
      <c r="C122" s="34"/>
      <c r="D122" s="56"/>
      <c r="E122" s="37"/>
      <c r="F122" s="37"/>
      <c r="G122" s="37"/>
      <c r="H122" s="59"/>
      <c r="I122" s="59"/>
      <c r="J122" s="59"/>
      <c r="K122" s="59"/>
      <c r="L122" s="59"/>
      <c r="M122" s="59"/>
      <c r="N122" s="59"/>
      <c r="O122" s="59"/>
      <c r="P122" s="59"/>
      <c r="Q122" s="59"/>
      <c r="R122" s="59"/>
      <c r="S122" s="59"/>
      <c r="T122" s="34"/>
      <c r="U122" s="35"/>
      <c r="V122" s="34"/>
      <c r="W122" s="35"/>
      <c r="X122" s="36">
        <f t="shared" si="39"/>
        <v>0</v>
      </c>
      <c r="Y122" s="34"/>
      <c r="Z122" s="37"/>
      <c r="AA122" s="35"/>
      <c r="AB122" s="38">
        <f t="shared" si="40"/>
        <v>0</v>
      </c>
      <c r="AC122" s="34"/>
      <c r="AD122" s="37"/>
      <c r="AE122" s="59"/>
      <c r="AF122" s="174"/>
      <c r="AG122" s="35"/>
      <c r="AH122" s="177"/>
      <c r="AI122" s="178"/>
      <c r="AJ122" s="177"/>
      <c r="AK122" s="178"/>
      <c r="AL122" s="142" t="str">
        <f t="shared" si="42"/>
        <v/>
      </c>
      <c r="AM122" s="6"/>
      <c r="AN122" s="114"/>
      <c r="AO122" s="6"/>
      <c r="AP122" s="6"/>
      <c r="AQ122" s="6"/>
      <c r="AR122" s="6"/>
      <c r="AS122" s="6"/>
      <c r="AT122" s="6"/>
      <c r="AU122" s="6"/>
      <c r="BG122" s="6"/>
      <c r="BH122" s="6"/>
      <c r="BI122" s="6"/>
      <c r="BJ122" s="6"/>
      <c r="BK122" s="6"/>
      <c r="BL122" s="6"/>
      <c r="BM122" s="6"/>
      <c r="BN122" s="6"/>
      <c r="BO122" s="6"/>
      <c r="BP122" s="6" t="str">
        <f t="shared" si="43"/>
        <v/>
      </c>
      <c r="BQ122" s="49" t="str">
        <f t="shared" si="44"/>
        <v/>
      </c>
      <c r="BR122" s="49" t="str">
        <f t="shared" si="45"/>
        <v/>
      </c>
      <c r="BS122" s="49"/>
      <c r="BT122" s="49"/>
      <c r="BU122" s="49" t="str">
        <f t="shared" si="46"/>
        <v/>
      </c>
      <c r="BX122" s="15">
        <f t="shared" si="47"/>
        <v>0</v>
      </c>
      <c r="BY122" s="126">
        <f t="shared" si="48"/>
        <v>0</v>
      </c>
      <c r="BZ122" s="126"/>
      <c r="CA122" s="126"/>
      <c r="CB122" s="126">
        <f t="shared" si="49"/>
        <v>0</v>
      </c>
      <c r="CC122" s="6" t="str">
        <f t="shared" si="50"/>
        <v/>
      </c>
    </row>
    <row r="123" spans="1:82" s="15" customFormat="1" ht="15" customHeight="1" x14ac:dyDescent="0.15">
      <c r="A123" s="55" t="s">
        <v>165</v>
      </c>
      <c r="B123" s="29">
        <f t="shared" si="41"/>
        <v>0</v>
      </c>
      <c r="C123" s="34"/>
      <c r="D123" s="56"/>
      <c r="E123" s="37"/>
      <c r="F123" s="37"/>
      <c r="G123" s="37"/>
      <c r="H123" s="59"/>
      <c r="I123" s="59"/>
      <c r="J123" s="59"/>
      <c r="K123" s="59"/>
      <c r="L123" s="59"/>
      <c r="M123" s="59"/>
      <c r="N123" s="59"/>
      <c r="O123" s="59"/>
      <c r="P123" s="59"/>
      <c r="Q123" s="59"/>
      <c r="R123" s="59"/>
      <c r="S123" s="59"/>
      <c r="T123" s="34"/>
      <c r="U123" s="35"/>
      <c r="V123" s="34"/>
      <c r="W123" s="35"/>
      <c r="X123" s="36">
        <f t="shared" si="39"/>
        <v>0</v>
      </c>
      <c r="Y123" s="34"/>
      <c r="Z123" s="37"/>
      <c r="AA123" s="35"/>
      <c r="AB123" s="38">
        <f t="shared" si="40"/>
        <v>0</v>
      </c>
      <c r="AC123" s="34"/>
      <c r="AD123" s="37"/>
      <c r="AE123" s="59"/>
      <c r="AF123" s="174"/>
      <c r="AG123" s="35"/>
      <c r="AH123" s="177"/>
      <c r="AI123" s="178"/>
      <c r="AJ123" s="177"/>
      <c r="AK123" s="178"/>
      <c r="AL123" s="142" t="str">
        <f t="shared" si="42"/>
        <v/>
      </c>
      <c r="AM123" s="6"/>
      <c r="AN123" s="114"/>
      <c r="AO123" s="6"/>
      <c r="AP123" s="6"/>
      <c r="AQ123" s="6"/>
      <c r="AR123" s="6"/>
      <c r="AS123" s="6"/>
      <c r="AT123" s="6"/>
      <c r="AU123" s="6"/>
      <c r="BG123" s="6"/>
      <c r="BH123" s="6"/>
      <c r="BI123" s="6"/>
      <c r="BJ123" s="6"/>
      <c r="BK123" s="6"/>
      <c r="BL123" s="6"/>
      <c r="BM123" s="6"/>
      <c r="BN123" s="6"/>
      <c r="BO123" s="6"/>
      <c r="BP123" s="6" t="str">
        <f t="shared" si="43"/>
        <v/>
      </c>
      <c r="BQ123" s="49" t="str">
        <f t="shared" si="44"/>
        <v/>
      </c>
      <c r="BR123" s="49" t="str">
        <f t="shared" si="45"/>
        <v/>
      </c>
      <c r="BS123" s="49"/>
      <c r="BT123" s="49"/>
      <c r="BU123" s="49" t="str">
        <f t="shared" si="46"/>
        <v/>
      </c>
      <c r="BX123" s="15">
        <f t="shared" si="47"/>
        <v>0</v>
      </c>
      <c r="BY123" s="126">
        <f t="shared" si="48"/>
        <v>0</v>
      </c>
      <c r="BZ123" s="126"/>
      <c r="CA123" s="126"/>
      <c r="CB123" s="126">
        <f t="shared" si="49"/>
        <v>0</v>
      </c>
      <c r="CC123" s="6" t="str">
        <f t="shared" si="50"/>
        <v/>
      </c>
    </row>
    <row r="124" spans="1:82" s="15" customFormat="1" ht="15" customHeight="1" x14ac:dyDescent="0.15">
      <c r="A124" s="80" t="s">
        <v>166</v>
      </c>
      <c r="B124" s="81">
        <f t="shared" si="41"/>
        <v>0</v>
      </c>
      <c r="C124" s="82"/>
      <c r="D124" s="83"/>
      <c r="E124" s="84"/>
      <c r="F124" s="84"/>
      <c r="G124" s="84"/>
      <c r="H124" s="85"/>
      <c r="I124" s="85"/>
      <c r="J124" s="85"/>
      <c r="K124" s="85"/>
      <c r="L124" s="85"/>
      <c r="M124" s="85"/>
      <c r="N124" s="85"/>
      <c r="O124" s="85"/>
      <c r="P124" s="85"/>
      <c r="Q124" s="85"/>
      <c r="R124" s="85"/>
      <c r="S124" s="85"/>
      <c r="T124" s="82"/>
      <c r="U124" s="78"/>
      <c r="V124" s="86"/>
      <c r="W124" s="87"/>
      <c r="X124" s="88">
        <f t="shared" si="39"/>
        <v>0</v>
      </c>
      <c r="Y124" s="82"/>
      <c r="Z124" s="84"/>
      <c r="AA124" s="78"/>
      <c r="AB124" s="89">
        <f t="shared" si="40"/>
        <v>0</v>
      </c>
      <c r="AC124" s="82"/>
      <c r="AD124" s="84"/>
      <c r="AE124" s="85"/>
      <c r="AF124" s="174"/>
      <c r="AG124" s="35"/>
      <c r="AH124" s="177"/>
      <c r="AI124" s="178"/>
      <c r="AJ124" s="177"/>
      <c r="AK124" s="178"/>
      <c r="AL124" s="142" t="str">
        <f t="shared" si="42"/>
        <v/>
      </c>
      <c r="AM124" s="6"/>
      <c r="AN124" s="114"/>
      <c r="AO124" s="6"/>
      <c r="AP124" s="6"/>
      <c r="AQ124" s="6"/>
      <c r="AR124" s="6"/>
      <c r="AS124" s="6"/>
      <c r="AT124" s="6"/>
      <c r="AU124" s="6"/>
      <c r="BG124" s="6"/>
      <c r="BH124" s="6"/>
      <c r="BI124" s="6"/>
      <c r="BJ124" s="6"/>
      <c r="BK124" s="6"/>
      <c r="BL124" s="6"/>
      <c r="BM124" s="6"/>
      <c r="BN124" s="6"/>
      <c r="BO124" s="6"/>
      <c r="BP124" s="6" t="str">
        <f t="shared" si="43"/>
        <v/>
      </c>
      <c r="BQ124" s="49" t="str">
        <f t="shared" si="44"/>
        <v/>
      </c>
      <c r="BR124" s="49" t="str">
        <f t="shared" si="45"/>
        <v/>
      </c>
      <c r="BS124" s="49"/>
      <c r="BT124" s="49"/>
      <c r="BU124" s="49" t="str">
        <f t="shared" si="46"/>
        <v/>
      </c>
      <c r="BX124" s="15">
        <f t="shared" si="47"/>
        <v>0</v>
      </c>
      <c r="BY124" s="126">
        <f t="shared" si="48"/>
        <v>0</v>
      </c>
      <c r="BZ124" s="126"/>
      <c r="CA124" s="126"/>
      <c r="CB124" s="126">
        <f t="shared" si="49"/>
        <v>0</v>
      </c>
      <c r="CC124" s="6" t="str">
        <f t="shared" si="50"/>
        <v/>
      </c>
    </row>
    <row r="125" spans="1:82" s="15" customFormat="1" ht="15" customHeight="1" x14ac:dyDescent="0.15">
      <c r="A125" s="24" t="s">
        <v>51</v>
      </c>
      <c r="B125" s="99">
        <f>SUM(B117:B124)</f>
        <v>0</v>
      </c>
      <c r="C125" s="100">
        <f>SUM(C117:C124)</f>
        <v>0</v>
      </c>
      <c r="D125" s="101">
        <f t="shared" ref="D125:AI125" si="51">SUM(D117:D124)</f>
        <v>0</v>
      </c>
      <c r="E125" s="102">
        <f t="shared" si="51"/>
        <v>0</v>
      </c>
      <c r="F125" s="103">
        <f t="shared" si="51"/>
        <v>0</v>
      </c>
      <c r="G125" s="104">
        <f t="shared" si="51"/>
        <v>0</v>
      </c>
      <c r="H125" s="104">
        <f t="shared" si="51"/>
        <v>0</v>
      </c>
      <c r="I125" s="104">
        <f t="shared" si="51"/>
        <v>0</v>
      </c>
      <c r="J125" s="104">
        <f t="shared" si="51"/>
        <v>0</v>
      </c>
      <c r="K125" s="104">
        <f t="shared" si="51"/>
        <v>0</v>
      </c>
      <c r="L125" s="104">
        <f t="shared" si="51"/>
        <v>0</v>
      </c>
      <c r="M125" s="104">
        <f t="shared" si="51"/>
        <v>0</v>
      </c>
      <c r="N125" s="104">
        <f t="shared" si="51"/>
        <v>0</v>
      </c>
      <c r="O125" s="104">
        <f t="shared" si="51"/>
        <v>0</v>
      </c>
      <c r="P125" s="104">
        <f t="shared" si="51"/>
        <v>0</v>
      </c>
      <c r="Q125" s="104">
        <f t="shared" si="51"/>
        <v>0</v>
      </c>
      <c r="R125" s="104">
        <f t="shared" si="51"/>
        <v>0</v>
      </c>
      <c r="S125" s="104">
        <f t="shared" si="51"/>
        <v>0</v>
      </c>
      <c r="T125" s="105">
        <f t="shared" si="51"/>
        <v>0</v>
      </c>
      <c r="U125" s="106">
        <f t="shared" si="51"/>
        <v>0</v>
      </c>
      <c r="V125" s="105">
        <f t="shared" si="51"/>
        <v>0</v>
      </c>
      <c r="W125" s="106">
        <f t="shared" si="51"/>
        <v>0</v>
      </c>
      <c r="X125" s="105">
        <f t="shared" si="51"/>
        <v>0</v>
      </c>
      <c r="Y125" s="105">
        <f t="shared" si="51"/>
        <v>0</v>
      </c>
      <c r="Z125" s="102">
        <f t="shared" si="51"/>
        <v>0</v>
      </c>
      <c r="AA125" s="101">
        <f t="shared" si="51"/>
        <v>0</v>
      </c>
      <c r="AB125" s="100">
        <f t="shared" si="51"/>
        <v>0</v>
      </c>
      <c r="AC125" s="105">
        <f t="shared" si="51"/>
        <v>0</v>
      </c>
      <c r="AD125" s="102">
        <f t="shared" si="51"/>
        <v>0</v>
      </c>
      <c r="AE125" s="101">
        <f t="shared" si="51"/>
        <v>0</v>
      </c>
      <c r="AF125" s="179">
        <f t="shared" si="51"/>
        <v>0</v>
      </c>
      <c r="AG125" s="106">
        <f t="shared" si="51"/>
        <v>0</v>
      </c>
      <c r="AH125" s="100">
        <f t="shared" si="51"/>
        <v>0</v>
      </c>
      <c r="AI125" s="106">
        <f t="shared" si="51"/>
        <v>0</v>
      </c>
      <c r="AJ125" s="100">
        <f>SUM(AJ117:AJ124)</f>
        <v>7</v>
      </c>
      <c r="AK125" s="106">
        <f>SUM(AK117:AK124)</f>
        <v>17</v>
      </c>
      <c r="AL125" s="142" t="str">
        <f t="shared" si="42"/>
        <v/>
      </c>
      <c r="AM125" s="6"/>
      <c r="AN125" s="114"/>
      <c r="AO125" s="6"/>
      <c r="AP125" s="6"/>
      <c r="AQ125" s="6"/>
      <c r="AR125" s="6"/>
      <c r="AS125" s="6"/>
      <c r="AT125" s="6"/>
      <c r="AU125" s="6"/>
      <c r="BG125" s="6"/>
      <c r="BH125" s="6"/>
      <c r="BI125" s="6"/>
      <c r="BJ125" s="6"/>
      <c r="BK125" s="6"/>
      <c r="BL125" s="6"/>
      <c r="BM125" s="6"/>
      <c r="BN125" s="6"/>
      <c r="BO125" s="6"/>
      <c r="BP125" s="6" t="str">
        <f t="shared" si="43"/>
        <v/>
      </c>
      <c r="BQ125" s="49" t="str">
        <f t="shared" si="44"/>
        <v/>
      </c>
      <c r="BR125" s="49" t="str">
        <f t="shared" si="45"/>
        <v/>
      </c>
      <c r="BS125" s="49"/>
      <c r="BT125" s="49"/>
      <c r="BU125" s="49" t="str">
        <f t="shared" si="46"/>
        <v/>
      </c>
      <c r="BX125" s="15">
        <f t="shared" si="47"/>
        <v>0</v>
      </c>
      <c r="BY125" s="126">
        <f t="shared" si="48"/>
        <v>0</v>
      </c>
      <c r="BZ125" s="126"/>
      <c r="CA125" s="126"/>
      <c r="CB125" s="126">
        <f t="shared" si="49"/>
        <v>0</v>
      </c>
      <c r="CC125" s="6" t="str">
        <f t="shared" si="50"/>
        <v/>
      </c>
    </row>
    <row r="126" spans="1:82" s="6" customFormat="1" ht="21.75" customHeight="1" x14ac:dyDescent="0.15">
      <c r="A126" s="180" t="s">
        <v>167</v>
      </c>
      <c r="X126" s="181"/>
      <c r="AD126" s="114"/>
      <c r="AE126" s="114"/>
      <c r="AH126" s="114"/>
      <c r="AK126" s="114"/>
      <c r="AP126" s="114"/>
    </row>
    <row r="127" spans="1:82" s="6" customFormat="1" ht="13.5" customHeight="1" x14ac:dyDescent="0.15">
      <c r="A127" s="180" t="s">
        <v>168</v>
      </c>
      <c r="AD127" s="114"/>
      <c r="AE127" s="114"/>
      <c r="AH127" s="114"/>
      <c r="AK127" s="114"/>
      <c r="AP127" s="114"/>
    </row>
    <row r="128" spans="1:82" s="6" customFormat="1" ht="33" customHeight="1" x14ac:dyDescent="0.25">
      <c r="A128" s="182" t="s">
        <v>169</v>
      </c>
      <c r="B128" s="12"/>
      <c r="C128" s="12"/>
      <c r="D128" s="12"/>
      <c r="E128" s="183"/>
      <c r="F128" s="183"/>
      <c r="G128" s="183"/>
      <c r="H128" s="183"/>
      <c r="AD128" s="114"/>
      <c r="AE128" s="114"/>
      <c r="AH128" s="114"/>
      <c r="AK128" s="114"/>
      <c r="AP128" s="114"/>
    </row>
    <row r="129" spans="1:77" s="6" customFormat="1" ht="10.5" customHeight="1" x14ac:dyDescent="0.15">
      <c r="A129" s="238" t="s">
        <v>8</v>
      </c>
      <c r="B129" s="241" t="s">
        <v>24</v>
      </c>
      <c r="C129" s="238" t="s">
        <v>170</v>
      </c>
      <c r="D129" s="244"/>
      <c r="E129" s="244"/>
      <c r="F129" s="244"/>
      <c r="G129" s="244"/>
      <c r="H129" s="244"/>
      <c r="I129" s="244"/>
      <c r="J129" s="244"/>
      <c r="K129" s="244"/>
      <c r="L129" s="244"/>
      <c r="M129" s="244"/>
      <c r="N129" s="244"/>
      <c r="O129" s="244"/>
      <c r="P129" s="244"/>
      <c r="Q129" s="244"/>
      <c r="R129" s="244"/>
      <c r="S129" s="245"/>
      <c r="T129" s="238" t="s">
        <v>171</v>
      </c>
      <c r="U129" s="250"/>
      <c r="V129" s="253" t="s">
        <v>172</v>
      </c>
      <c r="W129" s="245"/>
      <c r="AR129" s="114"/>
      <c r="AS129" s="114"/>
      <c r="AU129" s="114"/>
      <c r="BA129" s="114"/>
    </row>
    <row r="130" spans="1:77" s="6" customFormat="1" x14ac:dyDescent="0.15">
      <c r="A130" s="239"/>
      <c r="B130" s="242"/>
      <c r="C130" s="239"/>
      <c r="D130" s="246"/>
      <c r="E130" s="246"/>
      <c r="F130" s="246"/>
      <c r="G130" s="246"/>
      <c r="H130" s="246"/>
      <c r="I130" s="246"/>
      <c r="J130" s="246"/>
      <c r="K130" s="246"/>
      <c r="L130" s="246"/>
      <c r="M130" s="246"/>
      <c r="N130" s="246"/>
      <c r="O130" s="246"/>
      <c r="P130" s="246"/>
      <c r="Q130" s="246"/>
      <c r="R130" s="246"/>
      <c r="S130" s="247"/>
      <c r="T130" s="239"/>
      <c r="U130" s="251"/>
      <c r="V130" s="254"/>
      <c r="W130" s="247"/>
      <c r="AR130" s="114"/>
      <c r="AS130" s="114"/>
      <c r="AU130" s="114"/>
      <c r="BA130" s="114"/>
    </row>
    <row r="131" spans="1:77" s="6" customFormat="1" ht="27" customHeight="1" x14ac:dyDescent="0.25">
      <c r="A131" s="239"/>
      <c r="B131" s="242"/>
      <c r="C131" s="240"/>
      <c r="D131" s="248"/>
      <c r="E131" s="248"/>
      <c r="F131" s="248"/>
      <c r="G131" s="248"/>
      <c r="H131" s="248"/>
      <c r="I131" s="248"/>
      <c r="J131" s="248"/>
      <c r="K131" s="248"/>
      <c r="L131" s="248"/>
      <c r="M131" s="248"/>
      <c r="N131" s="248"/>
      <c r="O131" s="248"/>
      <c r="P131" s="248"/>
      <c r="Q131" s="248"/>
      <c r="R131" s="248"/>
      <c r="S131" s="249"/>
      <c r="T131" s="240"/>
      <c r="U131" s="252"/>
      <c r="V131" s="255"/>
      <c r="W131" s="249"/>
      <c r="Y131" s="184"/>
      <c r="AR131" s="114"/>
      <c r="AS131" s="114"/>
      <c r="AU131" s="114"/>
      <c r="BA131" s="114"/>
    </row>
    <row r="132" spans="1:77" s="6" customFormat="1" ht="27" customHeight="1" x14ac:dyDescent="0.15">
      <c r="A132" s="240"/>
      <c r="B132" s="243"/>
      <c r="C132" s="17" t="s">
        <v>31</v>
      </c>
      <c r="D132" s="185" t="s">
        <v>32</v>
      </c>
      <c r="E132" s="19" t="s">
        <v>33</v>
      </c>
      <c r="F132" s="19" t="s">
        <v>34</v>
      </c>
      <c r="G132" s="19" t="s">
        <v>35</v>
      </c>
      <c r="H132" s="20" t="s">
        <v>36</v>
      </c>
      <c r="I132" s="20" t="s">
        <v>37</v>
      </c>
      <c r="J132" s="20" t="s">
        <v>38</v>
      </c>
      <c r="K132" s="20" t="s">
        <v>39</v>
      </c>
      <c r="L132" s="20" t="s">
        <v>40</v>
      </c>
      <c r="M132" s="20" t="s">
        <v>41</v>
      </c>
      <c r="N132" s="20" t="s">
        <v>42</v>
      </c>
      <c r="O132" s="20" t="s">
        <v>43</v>
      </c>
      <c r="P132" s="20" t="s">
        <v>44</v>
      </c>
      <c r="Q132" s="20" t="s">
        <v>45</v>
      </c>
      <c r="R132" s="20" t="s">
        <v>46</v>
      </c>
      <c r="S132" s="21" t="s">
        <v>47</v>
      </c>
      <c r="T132" s="17" t="s">
        <v>49</v>
      </c>
      <c r="U132" s="186" t="s">
        <v>50</v>
      </c>
      <c r="V132" s="187" t="s">
        <v>22</v>
      </c>
      <c r="W132" s="22" t="s">
        <v>23</v>
      </c>
      <c r="AR132" s="114"/>
      <c r="AS132" s="114"/>
      <c r="AU132" s="114"/>
      <c r="BA132" s="114"/>
    </row>
    <row r="133" spans="1:77" s="6" customFormat="1" ht="13.5" customHeight="1" x14ac:dyDescent="0.15">
      <c r="A133" s="28" t="s">
        <v>57</v>
      </c>
      <c r="B133" s="29">
        <f t="shared" ref="B133:B174" si="52">SUM(C133:S133)</f>
        <v>0</v>
      </c>
      <c r="C133" s="34"/>
      <c r="D133" s="32"/>
      <c r="E133" s="37"/>
      <c r="F133" s="32"/>
      <c r="G133" s="37"/>
      <c r="H133" s="32"/>
      <c r="I133" s="37"/>
      <c r="J133" s="32"/>
      <c r="K133" s="37"/>
      <c r="L133" s="32"/>
      <c r="M133" s="37"/>
      <c r="N133" s="32"/>
      <c r="O133" s="37"/>
      <c r="P133" s="32"/>
      <c r="Q133" s="37"/>
      <c r="R133" s="32"/>
      <c r="S133" s="35"/>
      <c r="T133" s="188"/>
      <c r="U133" s="189"/>
      <c r="V133" s="40"/>
      <c r="W133" s="189"/>
      <c r="X133" s="142" t="str">
        <f>+BQ133</f>
        <v/>
      </c>
      <c r="AR133" s="114"/>
      <c r="AS133" s="114"/>
      <c r="AU133" s="114"/>
      <c r="BA133" s="114"/>
      <c r="BQ133" s="49" t="str">
        <f>IF($B133&lt;&gt;($T133+$U133)," El número de consultas según sexo NO puede ser diferente al Total.","")</f>
        <v/>
      </c>
      <c r="BY133" s="126">
        <f>IF($B133&lt;&gt;($T133+$U133),1,0)</f>
        <v>0</v>
      </c>
    </row>
    <row r="134" spans="1:77" s="6" customFormat="1" ht="13.5" customHeight="1" x14ac:dyDescent="0.15">
      <c r="A134" s="55" t="s">
        <v>58</v>
      </c>
      <c r="B134" s="29">
        <f t="shared" si="52"/>
        <v>0</v>
      </c>
      <c r="C134" s="34"/>
      <c r="D134" s="37"/>
      <c r="E134" s="37"/>
      <c r="F134" s="37"/>
      <c r="G134" s="37"/>
      <c r="H134" s="37"/>
      <c r="I134" s="37"/>
      <c r="J134" s="37"/>
      <c r="K134" s="37"/>
      <c r="L134" s="37"/>
      <c r="M134" s="37"/>
      <c r="N134" s="37"/>
      <c r="O134" s="37"/>
      <c r="P134" s="37"/>
      <c r="Q134" s="37"/>
      <c r="R134" s="37"/>
      <c r="S134" s="35"/>
      <c r="T134" s="40"/>
      <c r="U134" s="190"/>
      <c r="V134" s="40"/>
      <c r="W134" s="190"/>
      <c r="X134" s="142" t="str">
        <f t="shared" ref="X134:X175" si="53">+BQ134</f>
        <v/>
      </c>
      <c r="AR134" s="114"/>
      <c r="AS134" s="114"/>
      <c r="AU134" s="114"/>
      <c r="BA134" s="114"/>
      <c r="BQ134" s="49" t="str">
        <f t="shared" ref="BQ134:BQ175" si="54">IF($B134&lt;&gt;($T134+$U134)," El número de consultas según sexo NO puede ser diferente al Total.","")</f>
        <v/>
      </c>
      <c r="BY134" s="126">
        <f t="shared" ref="BY134:BY175" si="55">IF($B134&lt;&gt;($T134+$U134),1,0)</f>
        <v>0</v>
      </c>
    </row>
    <row r="135" spans="1:77" s="6" customFormat="1" ht="13.5" customHeight="1" x14ac:dyDescent="0.15">
      <c r="A135" s="55" t="s">
        <v>60</v>
      </c>
      <c r="B135" s="29">
        <f t="shared" si="52"/>
        <v>0</v>
      </c>
      <c r="C135" s="34"/>
      <c r="D135" s="37"/>
      <c r="E135" s="37"/>
      <c r="F135" s="37"/>
      <c r="G135" s="37"/>
      <c r="H135" s="37"/>
      <c r="I135" s="37"/>
      <c r="J135" s="37"/>
      <c r="K135" s="37"/>
      <c r="L135" s="37"/>
      <c r="M135" s="37"/>
      <c r="N135" s="37"/>
      <c r="O135" s="37"/>
      <c r="P135" s="37"/>
      <c r="Q135" s="37"/>
      <c r="R135" s="37"/>
      <c r="S135" s="35"/>
      <c r="T135" s="40"/>
      <c r="U135" s="190"/>
      <c r="V135" s="40"/>
      <c r="W135" s="190"/>
      <c r="X135" s="142" t="str">
        <f t="shared" si="53"/>
        <v/>
      </c>
      <c r="AR135" s="114"/>
      <c r="AS135" s="114"/>
      <c r="AU135" s="114"/>
      <c r="BA135" s="114"/>
      <c r="BQ135" s="49" t="str">
        <f t="shared" si="54"/>
        <v/>
      </c>
      <c r="BY135" s="126">
        <f t="shared" si="55"/>
        <v>0</v>
      </c>
    </row>
    <row r="136" spans="1:77" s="6" customFormat="1" ht="13.5" customHeight="1" x14ac:dyDescent="0.15">
      <c r="A136" s="55" t="s">
        <v>61</v>
      </c>
      <c r="B136" s="29">
        <f t="shared" si="52"/>
        <v>0</v>
      </c>
      <c r="C136" s="34"/>
      <c r="D136" s="37"/>
      <c r="E136" s="37"/>
      <c r="F136" s="37"/>
      <c r="G136" s="37"/>
      <c r="H136" s="37"/>
      <c r="I136" s="37"/>
      <c r="J136" s="37"/>
      <c r="K136" s="37"/>
      <c r="L136" s="37"/>
      <c r="M136" s="37"/>
      <c r="N136" s="37"/>
      <c r="O136" s="37"/>
      <c r="P136" s="37"/>
      <c r="Q136" s="37"/>
      <c r="R136" s="37"/>
      <c r="S136" s="35"/>
      <c r="T136" s="40"/>
      <c r="U136" s="190"/>
      <c r="V136" s="40"/>
      <c r="W136" s="190"/>
      <c r="X136" s="142" t="str">
        <f t="shared" si="53"/>
        <v/>
      </c>
      <c r="AR136" s="114"/>
      <c r="AS136" s="114"/>
      <c r="AU136" s="114"/>
      <c r="BA136" s="114"/>
      <c r="BQ136" s="49" t="str">
        <f t="shared" si="54"/>
        <v/>
      </c>
      <c r="BY136" s="126">
        <f t="shared" si="55"/>
        <v>0</v>
      </c>
    </row>
    <row r="137" spans="1:77" s="6" customFormat="1" ht="13.5" customHeight="1" x14ac:dyDescent="0.15">
      <c r="A137" s="55" t="s">
        <v>62</v>
      </c>
      <c r="B137" s="29">
        <f t="shared" si="52"/>
        <v>0</v>
      </c>
      <c r="C137" s="34"/>
      <c r="D137" s="37"/>
      <c r="E137" s="37"/>
      <c r="F137" s="37"/>
      <c r="G137" s="37"/>
      <c r="H137" s="37"/>
      <c r="I137" s="37"/>
      <c r="J137" s="37"/>
      <c r="K137" s="37"/>
      <c r="L137" s="37"/>
      <c r="M137" s="37"/>
      <c r="N137" s="37"/>
      <c r="O137" s="37"/>
      <c r="P137" s="37"/>
      <c r="Q137" s="37"/>
      <c r="R137" s="37"/>
      <c r="S137" s="35"/>
      <c r="T137" s="40"/>
      <c r="U137" s="190"/>
      <c r="V137" s="40"/>
      <c r="W137" s="190"/>
      <c r="X137" s="142" t="str">
        <f t="shared" si="53"/>
        <v/>
      </c>
      <c r="AR137" s="114"/>
      <c r="AS137" s="114"/>
      <c r="AU137" s="114"/>
      <c r="BA137" s="114"/>
      <c r="BQ137" s="49" t="str">
        <f t="shared" si="54"/>
        <v/>
      </c>
      <c r="BY137" s="126">
        <f t="shared" si="55"/>
        <v>0</v>
      </c>
    </row>
    <row r="138" spans="1:77" s="6" customFormat="1" ht="13.5" customHeight="1" x14ac:dyDescent="0.15">
      <c r="A138" s="55" t="s">
        <v>63</v>
      </c>
      <c r="B138" s="29">
        <f t="shared" si="52"/>
        <v>0</v>
      </c>
      <c r="C138" s="34"/>
      <c r="D138" s="37"/>
      <c r="E138" s="37"/>
      <c r="F138" s="37"/>
      <c r="G138" s="37"/>
      <c r="H138" s="37"/>
      <c r="I138" s="37"/>
      <c r="J138" s="37"/>
      <c r="K138" s="37"/>
      <c r="L138" s="37"/>
      <c r="M138" s="37"/>
      <c r="N138" s="37"/>
      <c r="O138" s="37"/>
      <c r="P138" s="37"/>
      <c r="Q138" s="37"/>
      <c r="R138" s="37"/>
      <c r="S138" s="35"/>
      <c r="T138" s="40"/>
      <c r="U138" s="190"/>
      <c r="V138" s="40"/>
      <c r="W138" s="190"/>
      <c r="X138" s="142" t="str">
        <f t="shared" si="53"/>
        <v/>
      </c>
      <c r="AR138" s="114"/>
      <c r="AS138" s="114"/>
      <c r="AU138" s="114"/>
      <c r="BA138" s="114"/>
      <c r="BQ138" s="49" t="str">
        <f t="shared" si="54"/>
        <v/>
      </c>
      <c r="BY138" s="126">
        <f t="shared" si="55"/>
        <v>0</v>
      </c>
    </row>
    <row r="139" spans="1:77" s="6" customFormat="1" ht="13.5" customHeight="1" x14ac:dyDescent="0.15">
      <c r="A139" s="55" t="s">
        <v>67</v>
      </c>
      <c r="B139" s="29">
        <f t="shared" si="52"/>
        <v>0</v>
      </c>
      <c r="C139" s="34"/>
      <c r="D139" s="37"/>
      <c r="E139" s="37"/>
      <c r="F139" s="37"/>
      <c r="G139" s="37"/>
      <c r="H139" s="37"/>
      <c r="I139" s="37"/>
      <c r="J139" s="37"/>
      <c r="K139" s="37"/>
      <c r="L139" s="37"/>
      <c r="M139" s="37"/>
      <c r="N139" s="37"/>
      <c r="O139" s="37"/>
      <c r="P139" s="37"/>
      <c r="Q139" s="37"/>
      <c r="R139" s="37"/>
      <c r="S139" s="35"/>
      <c r="T139" s="40"/>
      <c r="U139" s="190"/>
      <c r="V139" s="40"/>
      <c r="W139" s="190"/>
      <c r="X139" s="142" t="str">
        <f t="shared" si="53"/>
        <v/>
      </c>
      <c r="AR139" s="114"/>
      <c r="AS139" s="114"/>
      <c r="AU139" s="114"/>
      <c r="BA139" s="114"/>
      <c r="BQ139" s="49" t="str">
        <f t="shared" si="54"/>
        <v/>
      </c>
      <c r="BY139" s="126">
        <f t="shared" si="55"/>
        <v>0</v>
      </c>
    </row>
    <row r="140" spans="1:77" s="6" customFormat="1" ht="13.5" customHeight="1" x14ac:dyDescent="0.15">
      <c r="A140" s="55" t="s">
        <v>68</v>
      </c>
      <c r="B140" s="29">
        <f t="shared" si="52"/>
        <v>0</v>
      </c>
      <c r="C140" s="34"/>
      <c r="D140" s="37"/>
      <c r="E140" s="37"/>
      <c r="F140" s="37"/>
      <c r="G140" s="37"/>
      <c r="H140" s="37"/>
      <c r="I140" s="37"/>
      <c r="J140" s="37"/>
      <c r="K140" s="37"/>
      <c r="L140" s="37"/>
      <c r="M140" s="37"/>
      <c r="N140" s="37"/>
      <c r="O140" s="37"/>
      <c r="P140" s="37"/>
      <c r="Q140" s="37"/>
      <c r="R140" s="37"/>
      <c r="S140" s="35"/>
      <c r="T140" s="40"/>
      <c r="U140" s="190"/>
      <c r="V140" s="40"/>
      <c r="W140" s="190"/>
      <c r="X140" s="142" t="str">
        <f t="shared" si="53"/>
        <v/>
      </c>
      <c r="AR140" s="114"/>
      <c r="AS140" s="114"/>
      <c r="AU140" s="114"/>
      <c r="BA140" s="114"/>
      <c r="BQ140" s="49" t="str">
        <f t="shared" si="54"/>
        <v/>
      </c>
      <c r="BY140" s="126">
        <f t="shared" si="55"/>
        <v>0</v>
      </c>
    </row>
    <row r="141" spans="1:77" s="6" customFormat="1" ht="13.5" customHeight="1" x14ac:dyDescent="0.15">
      <c r="A141" s="55" t="s">
        <v>69</v>
      </c>
      <c r="B141" s="29">
        <f t="shared" si="52"/>
        <v>0</v>
      </c>
      <c r="C141" s="34"/>
      <c r="D141" s="37"/>
      <c r="E141" s="37"/>
      <c r="F141" s="37"/>
      <c r="G141" s="37"/>
      <c r="H141" s="37"/>
      <c r="I141" s="37"/>
      <c r="J141" s="37"/>
      <c r="K141" s="37"/>
      <c r="L141" s="37"/>
      <c r="M141" s="37"/>
      <c r="N141" s="37"/>
      <c r="O141" s="37"/>
      <c r="P141" s="37"/>
      <c r="Q141" s="37"/>
      <c r="R141" s="37"/>
      <c r="S141" s="35"/>
      <c r="T141" s="40"/>
      <c r="U141" s="190"/>
      <c r="V141" s="40"/>
      <c r="W141" s="190"/>
      <c r="X141" s="142" t="str">
        <f t="shared" si="53"/>
        <v/>
      </c>
      <c r="AR141" s="114"/>
      <c r="AS141" s="114"/>
      <c r="AU141" s="114"/>
      <c r="BA141" s="114"/>
      <c r="BQ141" s="49" t="str">
        <f t="shared" si="54"/>
        <v/>
      </c>
      <c r="BY141" s="126">
        <f t="shared" si="55"/>
        <v>0</v>
      </c>
    </row>
    <row r="142" spans="1:77" s="6" customFormat="1" ht="13.5" customHeight="1" x14ac:dyDescent="0.15">
      <c r="A142" s="55" t="s">
        <v>70</v>
      </c>
      <c r="B142" s="29">
        <f t="shared" si="52"/>
        <v>0</v>
      </c>
      <c r="C142" s="34"/>
      <c r="D142" s="37"/>
      <c r="E142" s="37"/>
      <c r="F142" s="37"/>
      <c r="G142" s="37"/>
      <c r="H142" s="37"/>
      <c r="I142" s="37"/>
      <c r="J142" s="37"/>
      <c r="K142" s="37"/>
      <c r="L142" s="37"/>
      <c r="M142" s="37"/>
      <c r="N142" s="37"/>
      <c r="O142" s="37"/>
      <c r="P142" s="37"/>
      <c r="Q142" s="37"/>
      <c r="R142" s="37"/>
      <c r="S142" s="35"/>
      <c r="T142" s="40"/>
      <c r="U142" s="190"/>
      <c r="V142" s="40"/>
      <c r="W142" s="190"/>
      <c r="X142" s="142" t="str">
        <f t="shared" si="53"/>
        <v/>
      </c>
      <c r="AR142" s="114"/>
      <c r="AS142" s="114"/>
      <c r="AU142" s="114"/>
      <c r="BA142" s="114"/>
      <c r="BQ142" s="49" t="str">
        <f t="shared" si="54"/>
        <v/>
      </c>
      <c r="BY142" s="126">
        <f t="shared" si="55"/>
        <v>0</v>
      </c>
    </row>
    <row r="143" spans="1:77" s="6" customFormat="1" ht="21" x14ac:dyDescent="0.15">
      <c r="A143" s="74" t="s">
        <v>71</v>
      </c>
      <c r="B143" s="29">
        <f t="shared" si="52"/>
        <v>0</v>
      </c>
      <c r="C143" s="34"/>
      <c r="D143" s="37"/>
      <c r="E143" s="37"/>
      <c r="F143" s="37"/>
      <c r="G143" s="37"/>
      <c r="H143" s="37"/>
      <c r="I143" s="37"/>
      <c r="J143" s="37"/>
      <c r="K143" s="37"/>
      <c r="L143" s="37"/>
      <c r="M143" s="37"/>
      <c r="N143" s="37"/>
      <c r="O143" s="37"/>
      <c r="P143" s="37"/>
      <c r="Q143" s="37"/>
      <c r="R143" s="37"/>
      <c r="S143" s="35"/>
      <c r="T143" s="40"/>
      <c r="U143" s="190"/>
      <c r="V143" s="40"/>
      <c r="W143" s="190"/>
      <c r="X143" s="142" t="str">
        <f t="shared" si="53"/>
        <v/>
      </c>
      <c r="AR143" s="114"/>
      <c r="AS143" s="114"/>
      <c r="AU143" s="114"/>
      <c r="BA143" s="114"/>
      <c r="BQ143" s="49" t="str">
        <f t="shared" si="54"/>
        <v/>
      </c>
      <c r="BY143" s="126">
        <f t="shared" si="55"/>
        <v>0</v>
      </c>
    </row>
    <row r="144" spans="1:77" s="6" customFormat="1" ht="16.5" customHeight="1" x14ac:dyDescent="0.15">
      <c r="A144" s="55" t="s">
        <v>72</v>
      </c>
      <c r="B144" s="29">
        <f t="shared" si="52"/>
        <v>0</v>
      </c>
      <c r="C144" s="34"/>
      <c r="D144" s="37"/>
      <c r="E144" s="37"/>
      <c r="F144" s="37"/>
      <c r="G144" s="37"/>
      <c r="H144" s="37"/>
      <c r="I144" s="37"/>
      <c r="J144" s="37"/>
      <c r="K144" s="37"/>
      <c r="L144" s="37"/>
      <c r="M144" s="37"/>
      <c r="N144" s="37"/>
      <c r="O144" s="37"/>
      <c r="P144" s="37"/>
      <c r="Q144" s="37"/>
      <c r="R144" s="37"/>
      <c r="S144" s="35"/>
      <c r="T144" s="40"/>
      <c r="U144" s="190"/>
      <c r="V144" s="40"/>
      <c r="W144" s="190"/>
      <c r="X144" s="142" t="str">
        <f t="shared" si="53"/>
        <v/>
      </c>
      <c r="AR144" s="114"/>
      <c r="AS144" s="114"/>
      <c r="AU144" s="114"/>
      <c r="BA144" s="114"/>
      <c r="BQ144" s="49" t="str">
        <f t="shared" si="54"/>
        <v/>
      </c>
      <c r="BY144" s="126">
        <f t="shared" si="55"/>
        <v>0</v>
      </c>
    </row>
    <row r="145" spans="1:77" s="6" customFormat="1" ht="14.25" customHeight="1" x14ac:dyDescent="0.15">
      <c r="A145" s="55" t="s">
        <v>73</v>
      </c>
      <c r="B145" s="29">
        <f t="shared" si="52"/>
        <v>0</v>
      </c>
      <c r="C145" s="69"/>
      <c r="D145" s="66"/>
      <c r="E145" s="66"/>
      <c r="F145" s="66"/>
      <c r="G145" s="66"/>
      <c r="H145" s="66"/>
      <c r="I145" s="66"/>
      <c r="J145" s="66"/>
      <c r="K145" s="66"/>
      <c r="L145" s="66"/>
      <c r="M145" s="66"/>
      <c r="N145" s="66"/>
      <c r="O145" s="37"/>
      <c r="P145" s="37"/>
      <c r="Q145" s="37"/>
      <c r="R145" s="37"/>
      <c r="S145" s="35"/>
      <c r="T145" s="40"/>
      <c r="U145" s="190"/>
      <c r="V145" s="76"/>
      <c r="W145" s="190"/>
      <c r="X145" s="142" t="str">
        <f t="shared" si="53"/>
        <v/>
      </c>
      <c r="AR145" s="114"/>
      <c r="AS145" s="114"/>
      <c r="AU145" s="114"/>
      <c r="BA145" s="114"/>
      <c r="BQ145" s="49" t="str">
        <f t="shared" si="54"/>
        <v/>
      </c>
      <c r="BY145" s="126">
        <f t="shared" si="55"/>
        <v>0</v>
      </c>
    </row>
    <row r="146" spans="1:77" s="6" customFormat="1" ht="16.5" customHeight="1" x14ac:dyDescent="0.15">
      <c r="A146" s="191" t="s">
        <v>74</v>
      </c>
      <c r="B146" s="29">
        <f t="shared" si="52"/>
        <v>0</v>
      </c>
      <c r="C146" s="34"/>
      <c r="D146" s="37"/>
      <c r="E146" s="37"/>
      <c r="F146" s="37"/>
      <c r="G146" s="37"/>
      <c r="H146" s="37"/>
      <c r="I146" s="37"/>
      <c r="J146" s="37"/>
      <c r="K146" s="37"/>
      <c r="L146" s="37"/>
      <c r="M146" s="37"/>
      <c r="N146" s="37"/>
      <c r="O146" s="37"/>
      <c r="P146" s="37"/>
      <c r="Q146" s="37"/>
      <c r="R146" s="37"/>
      <c r="S146" s="35"/>
      <c r="T146" s="40"/>
      <c r="U146" s="190"/>
      <c r="V146" s="40"/>
      <c r="W146" s="190"/>
      <c r="X146" s="142" t="str">
        <f t="shared" si="53"/>
        <v/>
      </c>
      <c r="AR146" s="114"/>
      <c r="AS146" s="114"/>
      <c r="AU146" s="114"/>
      <c r="BA146" s="114"/>
      <c r="BQ146" s="49" t="str">
        <f t="shared" si="54"/>
        <v/>
      </c>
      <c r="BY146" s="126">
        <f t="shared" si="55"/>
        <v>0</v>
      </c>
    </row>
    <row r="147" spans="1:77" s="6" customFormat="1" ht="12" customHeight="1" x14ac:dyDescent="0.15">
      <c r="A147" s="55" t="s">
        <v>75</v>
      </c>
      <c r="B147" s="29">
        <f t="shared" si="52"/>
        <v>0</v>
      </c>
      <c r="C147" s="34"/>
      <c r="D147" s="37"/>
      <c r="E147" s="37"/>
      <c r="F147" s="37"/>
      <c r="G147" s="37"/>
      <c r="H147" s="37"/>
      <c r="I147" s="37"/>
      <c r="J147" s="37"/>
      <c r="K147" s="37"/>
      <c r="L147" s="37"/>
      <c r="M147" s="37"/>
      <c r="N147" s="37"/>
      <c r="O147" s="37"/>
      <c r="P147" s="37"/>
      <c r="Q147" s="37"/>
      <c r="R147" s="37"/>
      <c r="S147" s="35"/>
      <c r="T147" s="40"/>
      <c r="U147" s="190"/>
      <c r="V147" s="40"/>
      <c r="W147" s="190"/>
      <c r="X147" s="142" t="str">
        <f t="shared" si="53"/>
        <v/>
      </c>
      <c r="AR147" s="114"/>
      <c r="AS147" s="114"/>
      <c r="AU147" s="114"/>
      <c r="BA147" s="114"/>
      <c r="BQ147" s="49" t="str">
        <f t="shared" si="54"/>
        <v/>
      </c>
      <c r="BY147" s="126">
        <f t="shared" si="55"/>
        <v>0</v>
      </c>
    </row>
    <row r="148" spans="1:77" s="6" customFormat="1" ht="12" customHeight="1" x14ac:dyDescent="0.15">
      <c r="A148" s="55" t="s">
        <v>76</v>
      </c>
      <c r="B148" s="29">
        <f t="shared" si="52"/>
        <v>0</v>
      </c>
      <c r="C148" s="34"/>
      <c r="D148" s="37"/>
      <c r="E148" s="37"/>
      <c r="F148" s="37"/>
      <c r="G148" s="37"/>
      <c r="H148" s="37"/>
      <c r="I148" s="37"/>
      <c r="J148" s="37"/>
      <c r="K148" s="37"/>
      <c r="L148" s="37"/>
      <c r="M148" s="37"/>
      <c r="N148" s="37"/>
      <c r="O148" s="37"/>
      <c r="P148" s="37"/>
      <c r="Q148" s="37"/>
      <c r="R148" s="37"/>
      <c r="S148" s="35"/>
      <c r="T148" s="40"/>
      <c r="U148" s="190"/>
      <c r="V148" s="40"/>
      <c r="W148" s="190"/>
      <c r="X148" s="142" t="str">
        <f t="shared" si="53"/>
        <v/>
      </c>
      <c r="AR148" s="114"/>
      <c r="AS148" s="114"/>
      <c r="AU148" s="114"/>
      <c r="BA148" s="114"/>
      <c r="BQ148" s="49" t="str">
        <f t="shared" si="54"/>
        <v/>
      </c>
      <c r="BY148" s="126">
        <f t="shared" si="55"/>
        <v>0</v>
      </c>
    </row>
    <row r="149" spans="1:77" s="6" customFormat="1" ht="12" customHeight="1" x14ac:dyDescent="0.15">
      <c r="A149" s="55" t="s">
        <v>77</v>
      </c>
      <c r="B149" s="29">
        <f t="shared" si="52"/>
        <v>0</v>
      </c>
      <c r="C149" s="34"/>
      <c r="D149" s="37"/>
      <c r="E149" s="37"/>
      <c r="F149" s="37"/>
      <c r="G149" s="37"/>
      <c r="H149" s="37"/>
      <c r="I149" s="37"/>
      <c r="J149" s="37"/>
      <c r="K149" s="37"/>
      <c r="L149" s="37"/>
      <c r="M149" s="37"/>
      <c r="N149" s="37"/>
      <c r="O149" s="37"/>
      <c r="P149" s="37"/>
      <c r="Q149" s="37"/>
      <c r="R149" s="37"/>
      <c r="S149" s="35"/>
      <c r="T149" s="40"/>
      <c r="U149" s="190"/>
      <c r="V149" s="40"/>
      <c r="W149" s="190"/>
      <c r="X149" s="142" t="str">
        <f t="shared" si="53"/>
        <v/>
      </c>
      <c r="AR149" s="114"/>
      <c r="AS149" s="114"/>
      <c r="AU149" s="114"/>
      <c r="BA149" s="114"/>
      <c r="BQ149" s="49" t="str">
        <f t="shared" si="54"/>
        <v/>
      </c>
      <c r="BY149" s="126">
        <f t="shared" si="55"/>
        <v>0</v>
      </c>
    </row>
    <row r="150" spans="1:77" s="6" customFormat="1" ht="12" customHeight="1" x14ac:dyDescent="0.15">
      <c r="A150" s="55" t="s">
        <v>78</v>
      </c>
      <c r="B150" s="29">
        <f t="shared" si="52"/>
        <v>0</v>
      </c>
      <c r="C150" s="34"/>
      <c r="D150" s="37"/>
      <c r="E150" s="37"/>
      <c r="F150" s="37"/>
      <c r="G150" s="37"/>
      <c r="H150" s="37"/>
      <c r="I150" s="37"/>
      <c r="J150" s="37"/>
      <c r="K150" s="37"/>
      <c r="L150" s="37"/>
      <c r="M150" s="37"/>
      <c r="N150" s="37"/>
      <c r="O150" s="37"/>
      <c r="P150" s="37"/>
      <c r="Q150" s="37"/>
      <c r="R150" s="37"/>
      <c r="S150" s="35"/>
      <c r="T150" s="40"/>
      <c r="U150" s="190"/>
      <c r="V150" s="40"/>
      <c r="W150" s="190"/>
      <c r="X150" s="142" t="str">
        <f t="shared" si="53"/>
        <v/>
      </c>
      <c r="AR150" s="114"/>
      <c r="AS150" s="114"/>
      <c r="AU150" s="114"/>
      <c r="BA150" s="114"/>
      <c r="BQ150" s="49" t="str">
        <f t="shared" si="54"/>
        <v/>
      </c>
      <c r="BY150" s="126">
        <f t="shared" si="55"/>
        <v>0</v>
      </c>
    </row>
    <row r="151" spans="1:77" s="6" customFormat="1" ht="12" customHeight="1" x14ac:dyDescent="0.15">
      <c r="A151" s="55" t="s">
        <v>79</v>
      </c>
      <c r="B151" s="29">
        <f t="shared" si="52"/>
        <v>0</v>
      </c>
      <c r="C151" s="34"/>
      <c r="D151" s="37"/>
      <c r="E151" s="37"/>
      <c r="F151" s="66"/>
      <c r="G151" s="66"/>
      <c r="H151" s="66"/>
      <c r="I151" s="66"/>
      <c r="J151" s="66"/>
      <c r="K151" s="66"/>
      <c r="L151" s="66"/>
      <c r="M151" s="66"/>
      <c r="N151" s="66"/>
      <c r="O151" s="66"/>
      <c r="P151" s="66"/>
      <c r="Q151" s="66"/>
      <c r="R151" s="66"/>
      <c r="S151" s="68"/>
      <c r="T151" s="40"/>
      <c r="U151" s="190"/>
      <c r="V151" s="40"/>
      <c r="W151" s="190"/>
      <c r="X151" s="142" t="str">
        <f t="shared" si="53"/>
        <v/>
      </c>
      <c r="AR151" s="114"/>
      <c r="AS151" s="114"/>
      <c r="AU151" s="114"/>
      <c r="BA151" s="114"/>
      <c r="BQ151" s="49" t="str">
        <f t="shared" si="54"/>
        <v/>
      </c>
      <c r="BY151" s="126">
        <f t="shared" si="55"/>
        <v>0</v>
      </c>
    </row>
    <row r="152" spans="1:77" s="6" customFormat="1" ht="12" customHeight="1" x14ac:dyDescent="0.15">
      <c r="A152" s="55" t="s">
        <v>80</v>
      </c>
      <c r="B152" s="29">
        <f t="shared" si="52"/>
        <v>0</v>
      </c>
      <c r="C152" s="69"/>
      <c r="D152" s="66"/>
      <c r="E152" s="66"/>
      <c r="F152" s="37"/>
      <c r="G152" s="37"/>
      <c r="H152" s="37"/>
      <c r="I152" s="37"/>
      <c r="J152" s="37"/>
      <c r="K152" s="37"/>
      <c r="L152" s="37"/>
      <c r="M152" s="37"/>
      <c r="N152" s="37"/>
      <c r="O152" s="37"/>
      <c r="P152" s="37"/>
      <c r="Q152" s="37"/>
      <c r="R152" s="37"/>
      <c r="S152" s="35"/>
      <c r="T152" s="40"/>
      <c r="U152" s="190"/>
      <c r="V152" s="40"/>
      <c r="W152" s="190"/>
      <c r="X152" s="142" t="str">
        <f t="shared" si="53"/>
        <v/>
      </c>
      <c r="AR152" s="114"/>
      <c r="AS152" s="114"/>
      <c r="AU152" s="114"/>
      <c r="BA152" s="114"/>
      <c r="BQ152" s="49" t="str">
        <f t="shared" si="54"/>
        <v/>
      </c>
      <c r="BY152" s="126">
        <f t="shared" si="55"/>
        <v>0</v>
      </c>
    </row>
    <row r="153" spans="1:77" s="6" customFormat="1" ht="12.75" customHeight="1" x14ac:dyDescent="0.15">
      <c r="A153" s="55" t="s">
        <v>81</v>
      </c>
      <c r="B153" s="29">
        <f t="shared" si="52"/>
        <v>0</v>
      </c>
      <c r="C153" s="34"/>
      <c r="D153" s="37"/>
      <c r="E153" s="37"/>
      <c r="F153" s="37"/>
      <c r="G153" s="37"/>
      <c r="H153" s="37"/>
      <c r="I153" s="37"/>
      <c r="J153" s="37"/>
      <c r="K153" s="37"/>
      <c r="L153" s="37"/>
      <c r="M153" s="37"/>
      <c r="N153" s="37"/>
      <c r="O153" s="37"/>
      <c r="P153" s="37"/>
      <c r="Q153" s="37"/>
      <c r="R153" s="37"/>
      <c r="S153" s="35"/>
      <c r="T153" s="40"/>
      <c r="U153" s="190"/>
      <c r="V153" s="40"/>
      <c r="W153" s="190"/>
      <c r="X153" s="142" t="str">
        <f t="shared" si="53"/>
        <v/>
      </c>
      <c r="AR153" s="114"/>
      <c r="AS153" s="114"/>
      <c r="AU153" s="114"/>
      <c r="BA153" s="114"/>
      <c r="BQ153" s="49" t="str">
        <f t="shared" si="54"/>
        <v/>
      </c>
      <c r="BY153" s="126">
        <f t="shared" si="55"/>
        <v>0</v>
      </c>
    </row>
    <row r="154" spans="1:77" s="6" customFormat="1" ht="21" x14ac:dyDescent="0.15">
      <c r="A154" s="191" t="s">
        <v>82</v>
      </c>
      <c r="B154" s="29">
        <f t="shared" si="52"/>
        <v>0</v>
      </c>
      <c r="C154" s="69"/>
      <c r="D154" s="66"/>
      <c r="E154" s="66"/>
      <c r="F154" s="37"/>
      <c r="G154" s="37"/>
      <c r="H154" s="37"/>
      <c r="I154" s="37"/>
      <c r="J154" s="37"/>
      <c r="K154" s="37"/>
      <c r="L154" s="37"/>
      <c r="M154" s="37"/>
      <c r="N154" s="37"/>
      <c r="O154" s="37"/>
      <c r="P154" s="37"/>
      <c r="Q154" s="37"/>
      <c r="R154" s="37"/>
      <c r="S154" s="35"/>
      <c r="T154" s="40"/>
      <c r="U154" s="190"/>
      <c r="V154" s="76"/>
      <c r="W154" s="190"/>
      <c r="X154" s="142" t="str">
        <f t="shared" si="53"/>
        <v/>
      </c>
      <c r="AR154" s="114"/>
      <c r="AS154" s="114"/>
      <c r="AU154" s="114"/>
      <c r="BA154" s="114"/>
      <c r="BQ154" s="49" t="str">
        <f t="shared" si="54"/>
        <v/>
      </c>
      <c r="BY154" s="126">
        <f t="shared" si="55"/>
        <v>0</v>
      </c>
    </row>
    <row r="155" spans="1:77" s="6" customFormat="1" ht="21" x14ac:dyDescent="0.15">
      <c r="A155" s="191" t="s">
        <v>83</v>
      </c>
      <c r="B155" s="29">
        <f t="shared" si="52"/>
        <v>0</v>
      </c>
      <c r="C155" s="69"/>
      <c r="D155" s="66"/>
      <c r="E155" s="66"/>
      <c r="F155" s="37"/>
      <c r="G155" s="37"/>
      <c r="H155" s="37"/>
      <c r="I155" s="37"/>
      <c r="J155" s="37"/>
      <c r="K155" s="37"/>
      <c r="L155" s="37"/>
      <c r="M155" s="37"/>
      <c r="N155" s="37"/>
      <c r="O155" s="37"/>
      <c r="P155" s="37"/>
      <c r="Q155" s="37"/>
      <c r="R155" s="37"/>
      <c r="S155" s="35"/>
      <c r="T155" s="40"/>
      <c r="U155" s="190"/>
      <c r="V155" s="76"/>
      <c r="W155" s="190"/>
      <c r="X155" s="142" t="str">
        <f t="shared" si="53"/>
        <v/>
      </c>
      <c r="AR155" s="114"/>
      <c r="AS155" s="114"/>
      <c r="AU155" s="114"/>
      <c r="BA155" s="114"/>
      <c r="BQ155" s="49" t="str">
        <f t="shared" si="54"/>
        <v/>
      </c>
      <c r="BY155" s="126">
        <f t="shared" si="55"/>
        <v>0</v>
      </c>
    </row>
    <row r="156" spans="1:77" s="6" customFormat="1" ht="15" customHeight="1" x14ac:dyDescent="0.15">
      <c r="A156" s="55" t="s">
        <v>84</v>
      </c>
      <c r="B156" s="29">
        <f t="shared" si="52"/>
        <v>0</v>
      </c>
      <c r="C156" s="34"/>
      <c r="D156" s="37"/>
      <c r="E156" s="37"/>
      <c r="F156" s="37"/>
      <c r="G156" s="37"/>
      <c r="H156" s="37"/>
      <c r="I156" s="37"/>
      <c r="J156" s="37"/>
      <c r="K156" s="37"/>
      <c r="L156" s="37"/>
      <c r="M156" s="37"/>
      <c r="N156" s="37"/>
      <c r="O156" s="37"/>
      <c r="P156" s="37"/>
      <c r="Q156" s="37"/>
      <c r="R156" s="37"/>
      <c r="S156" s="35"/>
      <c r="T156" s="40"/>
      <c r="U156" s="190"/>
      <c r="V156" s="40"/>
      <c r="W156" s="190"/>
      <c r="X156" s="142" t="str">
        <f t="shared" si="53"/>
        <v/>
      </c>
      <c r="AR156" s="114"/>
      <c r="AS156" s="114"/>
      <c r="AU156" s="114"/>
      <c r="BA156" s="114"/>
      <c r="BQ156" s="49" t="str">
        <f t="shared" si="54"/>
        <v/>
      </c>
      <c r="BY156" s="126">
        <f t="shared" si="55"/>
        <v>0</v>
      </c>
    </row>
    <row r="157" spans="1:77" s="6" customFormat="1" ht="15" customHeight="1" x14ac:dyDescent="0.15">
      <c r="A157" s="55" t="s">
        <v>85</v>
      </c>
      <c r="B157" s="29">
        <f t="shared" si="52"/>
        <v>0</v>
      </c>
      <c r="C157" s="34"/>
      <c r="D157" s="37"/>
      <c r="E157" s="37"/>
      <c r="F157" s="37"/>
      <c r="G157" s="37"/>
      <c r="H157" s="37"/>
      <c r="I157" s="37"/>
      <c r="J157" s="37"/>
      <c r="K157" s="37"/>
      <c r="L157" s="37"/>
      <c r="M157" s="37"/>
      <c r="N157" s="37"/>
      <c r="O157" s="37"/>
      <c r="P157" s="37"/>
      <c r="Q157" s="37"/>
      <c r="R157" s="37"/>
      <c r="S157" s="35"/>
      <c r="T157" s="40"/>
      <c r="U157" s="190"/>
      <c r="V157" s="40"/>
      <c r="W157" s="190"/>
      <c r="X157" s="142" t="str">
        <f t="shared" si="53"/>
        <v/>
      </c>
      <c r="AR157" s="114"/>
      <c r="AS157" s="114"/>
      <c r="AU157" s="114"/>
      <c r="BA157" s="114"/>
      <c r="BQ157" s="49" t="str">
        <f t="shared" si="54"/>
        <v/>
      </c>
      <c r="BY157" s="126">
        <f t="shared" si="55"/>
        <v>0</v>
      </c>
    </row>
    <row r="158" spans="1:77" s="6" customFormat="1" ht="15" customHeight="1" x14ac:dyDescent="0.15">
      <c r="A158" s="55" t="s">
        <v>86</v>
      </c>
      <c r="B158" s="29">
        <f t="shared" si="52"/>
        <v>0</v>
      </c>
      <c r="C158" s="69"/>
      <c r="D158" s="66"/>
      <c r="E158" s="66"/>
      <c r="F158" s="37"/>
      <c r="G158" s="37"/>
      <c r="H158" s="37"/>
      <c r="I158" s="37"/>
      <c r="J158" s="37"/>
      <c r="K158" s="37"/>
      <c r="L158" s="37"/>
      <c r="M158" s="37"/>
      <c r="N158" s="37"/>
      <c r="O158" s="37"/>
      <c r="P158" s="37"/>
      <c r="Q158" s="37"/>
      <c r="R158" s="37"/>
      <c r="S158" s="35"/>
      <c r="T158" s="40"/>
      <c r="U158" s="190"/>
      <c r="V158" s="76"/>
      <c r="W158" s="190"/>
      <c r="X158" s="142" t="str">
        <f t="shared" si="53"/>
        <v/>
      </c>
      <c r="AR158" s="114"/>
      <c r="AS158" s="114"/>
      <c r="AU158" s="114"/>
      <c r="BA158" s="114"/>
      <c r="BQ158" s="49" t="str">
        <f t="shared" si="54"/>
        <v/>
      </c>
      <c r="BY158" s="126">
        <f t="shared" si="55"/>
        <v>0</v>
      </c>
    </row>
    <row r="159" spans="1:77" s="6" customFormat="1" ht="15" customHeight="1" x14ac:dyDescent="0.15">
      <c r="A159" s="55" t="s">
        <v>87</v>
      </c>
      <c r="B159" s="29">
        <f t="shared" si="52"/>
        <v>0</v>
      </c>
      <c r="C159" s="34"/>
      <c r="D159" s="37"/>
      <c r="E159" s="37"/>
      <c r="F159" s="37"/>
      <c r="G159" s="37"/>
      <c r="H159" s="37"/>
      <c r="I159" s="37"/>
      <c r="J159" s="37"/>
      <c r="K159" s="37"/>
      <c r="L159" s="37"/>
      <c r="M159" s="37"/>
      <c r="N159" s="37"/>
      <c r="O159" s="37"/>
      <c r="P159" s="37"/>
      <c r="Q159" s="37"/>
      <c r="R159" s="37"/>
      <c r="S159" s="35"/>
      <c r="T159" s="40"/>
      <c r="U159" s="190"/>
      <c r="V159" s="40"/>
      <c r="W159" s="190"/>
      <c r="X159" s="142" t="str">
        <f t="shared" si="53"/>
        <v/>
      </c>
      <c r="AR159" s="114"/>
      <c r="AS159" s="114"/>
      <c r="AU159" s="114"/>
      <c r="BA159" s="114"/>
      <c r="BQ159" s="49" t="str">
        <f t="shared" si="54"/>
        <v/>
      </c>
      <c r="BY159" s="126">
        <f t="shared" si="55"/>
        <v>0</v>
      </c>
    </row>
    <row r="160" spans="1:77" s="6" customFormat="1" ht="15" customHeight="1" x14ac:dyDescent="0.15">
      <c r="A160" s="55" t="s">
        <v>88</v>
      </c>
      <c r="B160" s="29">
        <f t="shared" si="52"/>
        <v>0</v>
      </c>
      <c r="C160" s="69"/>
      <c r="D160" s="66"/>
      <c r="E160" s="66"/>
      <c r="F160" s="37"/>
      <c r="G160" s="37"/>
      <c r="H160" s="37"/>
      <c r="I160" s="37"/>
      <c r="J160" s="37"/>
      <c r="K160" s="37"/>
      <c r="L160" s="37"/>
      <c r="M160" s="37"/>
      <c r="N160" s="37"/>
      <c r="O160" s="37"/>
      <c r="P160" s="37"/>
      <c r="Q160" s="37"/>
      <c r="R160" s="37"/>
      <c r="S160" s="35"/>
      <c r="T160" s="40"/>
      <c r="U160" s="190"/>
      <c r="V160" s="76"/>
      <c r="W160" s="190"/>
      <c r="X160" s="142" t="str">
        <f t="shared" si="53"/>
        <v/>
      </c>
      <c r="AR160" s="114"/>
      <c r="AS160" s="114"/>
      <c r="AU160" s="114"/>
      <c r="BA160" s="114"/>
      <c r="BQ160" s="49" t="str">
        <f t="shared" si="54"/>
        <v/>
      </c>
      <c r="BY160" s="126">
        <f t="shared" si="55"/>
        <v>0</v>
      </c>
    </row>
    <row r="161" spans="1:77" s="6" customFormat="1" ht="15" customHeight="1" x14ac:dyDescent="0.15">
      <c r="A161" s="55" t="s">
        <v>89</v>
      </c>
      <c r="B161" s="29">
        <f t="shared" si="52"/>
        <v>0</v>
      </c>
      <c r="C161" s="34"/>
      <c r="D161" s="37"/>
      <c r="E161" s="37"/>
      <c r="F161" s="37"/>
      <c r="G161" s="37"/>
      <c r="H161" s="37"/>
      <c r="I161" s="37"/>
      <c r="J161" s="37"/>
      <c r="K161" s="37"/>
      <c r="L161" s="37"/>
      <c r="M161" s="37"/>
      <c r="N161" s="37"/>
      <c r="O161" s="37"/>
      <c r="P161" s="37"/>
      <c r="Q161" s="37"/>
      <c r="R161" s="37"/>
      <c r="S161" s="35"/>
      <c r="T161" s="40"/>
      <c r="U161" s="190"/>
      <c r="V161" s="40"/>
      <c r="W161" s="190"/>
      <c r="X161" s="142" t="str">
        <f t="shared" si="53"/>
        <v/>
      </c>
      <c r="AR161" s="114"/>
      <c r="AS161" s="114"/>
      <c r="AU161" s="114"/>
      <c r="BA161" s="114"/>
      <c r="BQ161" s="49" t="str">
        <f t="shared" si="54"/>
        <v/>
      </c>
      <c r="BY161" s="126">
        <f t="shared" si="55"/>
        <v>0</v>
      </c>
    </row>
    <row r="162" spans="1:77" s="6" customFormat="1" ht="15" customHeight="1" x14ac:dyDescent="0.15">
      <c r="A162" s="55" t="s">
        <v>90</v>
      </c>
      <c r="B162" s="29">
        <f t="shared" si="52"/>
        <v>0</v>
      </c>
      <c r="C162" s="34"/>
      <c r="D162" s="37"/>
      <c r="E162" s="37"/>
      <c r="F162" s="37"/>
      <c r="G162" s="37"/>
      <c r="H162" s="37"/>
      <c r="I162" s="37"/>
      <c r="J162" s="37"/>
      <c r="K162" s="37"/>
      <c r="L162" s="37"/>
      <c r="M162" s="37"/>
      <c r="N162" s="37"/>
      <c r="O162" s="37"/>
      <c r="P162" s="37"/>
      <c r="Q162" s="37"/>
      <c r="R162" s="37"/>
      <c r="S162" s="35"/>
      <c r="T162" s="40"/>
      <c r="U162" s="190"/>
      <c r="V162" s="40"/>
      <c r="W162" s="190">
        <v>3</v>
      </c>
      <c r="X162" s="142" t="str">
        <f t="shared" si="53"/>
        <v/>
      </c>
      <c r="AR162" s="114"/>
      <c r="AS162" s="114"/>
      <c r="AU162" s="114"/>
      <c r="BA162" s="114"/>
      <c r="BQ162" s="49" t="str">
        <f t="shared" si="54"/>
        <v/>
      </c>
      <c r="BY162" s="126">
        <f t="shared" si="55"/>
        <v>0</v>
      </c>
    </row>
    <row r="163" spans="1:77" s="6" customFormat="1" ht="15" customHeight="1" x14ac:dyDescent="0.15">
      <c r="A163" s="55" t="s">
        <v>91</v>
      </c>
      <c r="B163" s="29">
        <f t="shared" si="52"/>
        <v>0</v>
      </c>
      <c r="C163" s="34"/>
      <c r="D163" s="37"/>
      <c r="E163" s="37"/>
      <c r="F163" s="37"/>
      <c r="G163" s="37"/>
      <c r="H163" s="37"/>
      <c r="I163" s="37"/>
      <c r="J163" s="37"/>
      <c r="K163" s="37"/>
      <c r="L163" s="37"/>
      <c r="M163" s="37"/>
      <c r="N163" s="37"/>
      <c r="O163" s="37"/>
      <c r="P163" s="37"/>
      <c r="Q163" s="37"/>
      <c r="R163" s="37"/>
      <c r="S163" s="35"/>
      <c r="T163" s="40"/>
      <c r="U163" s="190"/>
      <c r="V163" s="40"/>
      <c r="W163" s="190"/>
      <c r="X163" s="142" t="str">
        <f t="shared" si="53"/>
        <v/>
      </c>
      <c r="AR163" s="114"/>
      <c r="AS163" s="114"/>
      <c r="AU163" s="114"/>
      <c r="BA163" s="114"/>
      <c r="BQ163" s="49" t="str">
        <f t="shared" si="54"/>
        <v/>
      </c>
      <c r="BY163" s="126">
        <f t="shared" si="55"/>
        <v>0</v>
      </c>
    </row>
    <row r="164" spans="1:77" s="6" customFormat="1" ht="15" customHeight="1" x14ac:dyDescent="0.15">
      <c r="A164" s="55" t="s">
        <v>92</v>
      </c>
      <c r="B164" s="29">
        <f t="shared" si="52"/>
        <v>0</v>
      </c>
      <c r="C164" s="69"/>
      <c r="D164" s="66"/>
      <c r="E164" s="37"/>
      <c r="F164" s="37"/>
      <c r="G164" s="37"/>
      <c r="H164" s="37"/>
      <c r="I164" s="37"/>
      <c r="J164" s="37"/>
      <c r="K164" s="37"/>
      <c r="L164" s="37"/>
      <c r="M164" s="66"/>
      <c r="N164" s="66"/>
      <c r="O164" s="66"/>
      <c r="P164" s="66"/>
      <c r="Q164" s="66"/>
      <c r="R164" s="66"/>
      <c r="S164" s="68"/>
      <c r="T164" s="76"/>
      <c r="U164" s="190"/>
      <c r="V164" s="40"/>
      <c r="W164" s="190"/>
      <c r="X164" s="142" t="str">
        <f t="shared" si="53"/>
        <v/>
      </c>
      <c r="AR164" s="114"/>
      <c r="AS164" s="114"/>
      <c r="AU164" s="114"/>
      <c r="BA164" s="114"/>
      <c r="BQ164" s="49" t="str">
        <f t="shared" si="54"/>
        <v/>
      </c>
      <c r="BY164" s="126">
        <f t="shared" si="55"/>
        <v>0</v>
      </c>
    </row>
    <row r="165" spans="1:77" s="6" customFormat="1" ht="24" customHeight="1" x14ac:dyDescent="0.15">
      <c r="A165" s="74" t="s">
        <v>93</v>
      </c>
      <c r="B165" s="29">
        <f t="shared" si="52"/>
        <v>0</v>
      </c>
      <c r="C165" s="34"/>
      <c r="D165" s="37"/>
      <c r="E165" s="37"/>
      <c r="F165" s="37"/>
      <c r="G165" s="37"/>
      <c r="H165" s="37"/>
      <c r="I165" s="37"/>
      <c r="J165" s="37"/>
      <c r="K165" s="37"/>
      <c r="L165" s="37"/>
      <c r="M165" s="37"/>
      <c r="N165" s="37"/>
      <c r="O165" s="37"/>
      <c r="P165" s="37"/>
      <c r="Q165" s="37"/>
      <c r="R165" s="37"/>
      <c r="S165" s="35"/>
      <c r="T165" s="40"/>
      <c r="U165" s="190"/>
      <c r="V165" s="40"/>
      <c r="W165" s="190"/>
      <c r="X165" s="142" t="str">
        <f t="shared" si="53"/>
        <v/>
      </c>
      <c r="AR165" s="114"/>
      <c r="AS165" s="114"/>
      <c r="AU165" s="114"/>
      <c r="BA165" s="114"/>
      <c r="BQ165" s="49" t="str">
        <f t="shared" si="54"/>
        <v/>
      </c>
      <c r="BY165" s="126">
        <f t="shared" si="55"/>
        <v>0</v>
      </c>
    </row>
    <row r="166" spans="1:77" s="6" customFormat="1" ht="15.75" customHeight="1" x14ac:dyDescent="0.15">
      <c r="A166" s="74" t="s">
        <v>173</v>
      </c>
      <c r="B166" s="29">
        <f t="shared" si="52"/>
        <v>0</v>
      </c>
      <c r="C166" s="69"/>
      <c r="D166" s="66"/>
      <c r="E166" s="66"/>
      <c r="F166" s="37"/>
      <c r="G166" s="37"/>
      <c r="H166" s="37"/>
      <c r="I166" s="37"/>
      <c r="J166" s="37"/>
      <c r="K166" s="37"/>
      <c r="L166" s="37"/>
      <c r="M166" s="37"/>
      <c r="N166" s="37"/>
      <c r="O166" s="37"/>
      <c r="P166" s="37"/>
      <c r="Q166" s="37"/>
      <c r="R166" s="37"/>
      <c r="S166" s="35"/>
      <c r="T166" s="76"/>
      <c r="U166" s="190"/>
      <c r="V166" s="40"/>
      <c r="W166" s="190"/>
      <c r="X166" s="142" t="str">
        <f t="shared" si="53"/>
        <v/>
      </c>
      <c r="AR166" s="114"/>
      <c r="AS166" s="114"/>
      <c r="AU166" s="114"/>
      <c r="BA166" s="114"/>
      <c r="BQ166" s="49" t="str">
        <f t="shared" si="54"/>
        <v/>
      </c>
      <c r="BY166" s="126">
        <f t="shared" si="55"/>
        <v>0</v>
      </c>
    </row>
    <row r="167" spans="1:77" s="6" customFormat="1" ht="12.75" customHeight="1" x14ac:dyDescent="0.15">
      <c r="A167" s="55" t="s">
        <v>95</v>
      </c>
      <c r="B167" s="29">
        <f t="shared" si="52"/>
        <v>0</v>
      </c>
      <c r="C167" s="69"/>
      <c r="D167" s="66"/>
      <c r="E167" s="66"/>
      <c r="F167" s="66"/>
      <c r="G167" s="37"/>
      <c r="H167" s="37"/>
      <c r="I167" s="37"/>
      <c r="J167" s="37"/>
      <c r="K167" s="37"/>
      <c r="L167" s="37"/>
      <c r="M167" s="37"/>
      <c r="N167" s="37"/>
      <c r="O167" s="37"/>
      <c r="P167" s="37"/>
      <c r="Q167" s="37"/>
      <c r="R167" s="37"/>
      <c r="S167" s="35"/>
      <c r="T167" s="40"/>
      <c r="U167" s="190"/>
      <c r="V167" s="40"/>
      <c r="W167" s="190"/>
      <c r="X167" s="142" t="str">
        <f t="shared" si="53"/>
        <v/>
      </c>
      <c r="AR167" s="114"/>
      <c r="AS167" s="114"/>
      <c r="AU167" s="114"/>
      <c r="BA167" s="114"/>
      <c r="BQ167" s="49" t="str">
        <f t="shared" si="54"/>
        <v/>
      </c>
      <c r="BY167" s="126">
        <f t="shared" si="55"/>
        <v>0</v>
      </c>
    </row>
    <row r="168" spans="1:77" s="6" customFormat="1" ht="12.75" customHeight="1" x14ac:dyDescent="0.15">
      <c r="A168" s="55" t="s">
        <v>96</v>
      </c>
      <c r="B168" s="29">
        <f t="shared" si="52"/>
        <v>0</v>
      </c>
      <c r="C168" s="34"/>
      <c r="D168" s="37"/>
      <c r="E168" s="37"/>
      <c r="F168" s="37"/>
      <c r="G168" s="37"/>
      <c r="H168" s="37"/>
      <c r="I168" s="37"/>
      <c r="J168" s="37"/>
      <c r="K168" s="37"/>
      <c r="L168" s="37"/>
      <c r="M168" s="37"/>
      <c r="N168" s="37"/>
      <c r="O168" s="37"/>
      <c r="P168" s="37"/>
      <c r="Q168" s="37"/>
      <c r="R168" s="37"/>
      <c r="S168" s="35"/>
      <c r="T168" s="40"/>
      <c r="U168" s="190"/>
      <c r="V168" s="40"/>
      <c r="W168" s="190"/>
      <c r="X168" s="142" t="str">
        <f t="shared" si="53"/>
        <v/>
      </c>
      <c r="AR168" s="114"/>
      <c r="AS168" s="114"/>
      <c r="AU168" s="114"/>
      <c r="BA168" s="114"/>
      <c r="BQ168" s="49" t="str">
        <f t="shared" si="54"/>
        <v/>
      </c>
      <c r="BY168" s="126">
        <f t="shared" si="55"/>
        <v>0</v>
      </c>
    </row>
    <row r="169" spans="1:77" s="6" customFormat="1" ht="12.75" customHeight="1" x14ac:dyDescent="0.15">
      <c r="A169" s="55" t="s">
        <v>97</v>
      </c>
      <c r="B169" s="29">
        <f t="shared" si="52"/>
        <v>0</v>
      </c>
      <c r="C169" s="34"/>
      <c r="D169" s="37"/>
      <c r="E169" s="37"/>
      <c r="F169" s="37"/>
      <c r="G169" s="37"/>
      <c r="H169" s="37"/>
      <c r="I169" s="37"/>
      <c r="J169" s="37"/>
      <c r="K169" s="37"/>
      <c r="L169" s="37"/>
      <c r="M169" s="37"/>
      <c r="N169" s="37"/>
      <c r="O169" s="37"/>
      <c r="P169" s="37"/>
      <c r="Q169" s="37"/>
      <c r="R169" s="37"/>
      <c r="S169" s="35"/>
      <c r="T169" s="40"/>
      <c r="U169" s="190"/>
      <c r="V169" s="40"/>
      <c r="W169" s="190"/>
      <c r="X169" s="142" t="str">
        <f t="shared" si="53"/>
        <v/>
      </c>
      <c r="AR169" s="114"/>
      <c r="AS169" s="114"/>
      <c r="AU169" s="114"/>
      <c r="BA169" s="114"/>
      <c r="BQ169" s="49" t="str">
        <f t="shared" si="54"/>
        <v/>
      </c>
      <c r="BY169" s="126">
        <f t="shared" si="55"/>
        <v>0</v>
      </c>
    </row>
    <row r="170" spans="1:77" s="6" customFormat="1" ht="12.75" customHeight="1" x14ac:dyDescent="0.15">
      <c r="A170" s="55" t="s">
        <v>98</v>
      </c>
      <c r="B170" s="29">
        <f t="shared" si="52"/>
        <v>0</v>
      </c>
      <c r="C170" s="34"/>
      <c r="D170" s="37"/>
      <c r="E170" s="37"/>
      <c r="F170" s="37"/>
      <c r="G170" s="37"/>
      <c r="H170" s="37"/>
      <c r="I170" s="37"/>
      <c r="J170" s="37"/>
      <c r="K170" s="37"/>
      <c r="L170" s="37"/>
      <c r="M170" s="37"/>
      <c r="N170" s="37"/>
      <c r="O170" s="37"/>
      <c r="P170" s="37"/>
      <c r="Q170" s="37"/>
      <c r="R170" s="37"/>
      <c r="S170" s="35"/>
      <c r="T170" s="40"/>
      <c r="U170" s="190"/>
      <c r="V170" s="40"/>
      <c r="W170" s="190"/>
      <c r="X170" s="142" t="str">
        <f t="shared" si="53"/>
        <v/>
      </c>
      <c r="AR170" s="114"/>
      <c r="AS170" s="114"/>
      <c r="AU170" s="114"/>
      <c r="BA170" s="114"/>
      <c r="BQ170" s="49" t="str">
        <f t="shared" si="54"/>
        <v/>
      </c>
      <c r="BY170" s="126">
        <f t="shared" si="55"/>
        <v>0</v>
      </c>
    </row>
    <row r="171" spans="1:77" s="6" customFormat="1" ht="12.75" customHeight="1" x14ac:dyDescent="0.15">
      <c r="A171" s="55" t="s">
        <v>100</v>
      </c>
      <c r="B171" s="29">
        <f t="shared" si="52"/>
        <v>0</v>
      </c>
      <c r="C171" s="34"/>
      <c r="D171" s="37"/>
      <c r="E171" s="37"/>
      <c r="F171" s="37"/>
      <c r="G171" s="37"/>
      <c r="H171" s="37"/>
      <c r="I171" s="37"/>
      <c r="J171" s="37"/>
      <c r="K171" s="37"/>
      <c r="L171" s="37"/>
      <c r="M171" s="37"/>
      <c r="N171" s="37"/>
      <c r="O171" s="37"/>
      <c r="P171" s="37"/>
      <c r="Q171" s="37"/>
      <c r="R171" s="37"/>
      <c r="S171" s="35"/>
      <c r="T171" s="40"/>
      <c r="U171" s="190"/>
      <c r="V171" s="40"/>
      <c r="W171" s="190"/>
      <c r="X171" s="142" t="str">
        <f t="shared" si="53"/>
        <v/>
      </c>
      <c r="AR171" s="114"/>
      <c r="AS171" s="114"/>
      <c r="AU171" s="114"/>
      <c r="BA171" s="114"/>
      <c r="BQ171" s="49" t="str">
        <f t="shared" si="54"/>
        <v/>
      </c>
      <c r="BY171" s="126">
        <f t="shared" si="55"/>
        <v>0</v>
      </c>
    </row>
    <row r="172" spans="1:77" s="6" customFormat="1" ht="12.75" customHeight="1" x14ac:dyDescent="0.15">
      <c r="A172" s="55" t="s">
        <v>101</v>
      </c>
      <c r="B172" s="29">
        <f t="shared" si="52"/>
        <v>0</v>
      </c>
      <c r="C172" s="34"/>
      <c r="D172" s="37"/>
      <c r="E172" s="37"/>
      <c r="F172" s="37"/>
      <c r="G172" s="37"/>
      <c r="H172" s="37"/>
      <c r="I172" s="37"/>
      <c r="J172" s="37"/>
      <c r="K172" s="37"/>
      <c r="L172" s="37"/>
      <c r="M172" s="37"/>
      <c r="N172" s="37"/>
      <c r="O172" s="37"/>
      <c r="P172" s="37"/>
      <c r="Q172" s="37"/>
      <c r="R172" s="37"/>
      <c r="S172" s="35"/>
      <c r="T172" s="40"/>
      <c r="U172" s="190"/>
      <c r="V172" s="40"/>
      <c r="W172" s="190"/>
      <c r="X172" s="142" t="str">
        <f t="shared" si="53"/>
        <v/>
      </c>
      <c r="AR172" s="114"/>
      <c r="AS172" s="114"/>
      <c r="AU172" s="114"/>
      <c r="BA172" s="114"/>
      <c r="BQ172" s="49" t="str">
        <f t="shared" si="54"/>
        <v/>
      </c>
      <c r="BY172" s="126">
        <f t="shared" si="55"/>
        <v>0</v>
      </c>
    </row>
    <row r="173" spans="1:77" s="6" customFormat="1" ht="12.75" customHeight="1" x14ac:dyDescent="0.15">
      <c r="A173" s="80" t="s">
        <v>102</v>
      </c>
      <c r="B173" s="127">
        <f t="shared" si="52"/>
        <v>0</v>
      </c>
      <c r="C173" s="34"/>
      <c r="D173" s="37"/>
      <c r="E173" s="37"/>
      <c r="F173" s="37"/>
      <c r="G173" s="37"/>
      <c r="H173" s="37"/>
      <c r="I173" s="37"/>
      <c r="J173" s="37"/>
      <c r="K173" s="37"/>
      <c r="L173" s="37"/>
      <c r="M173" s="37"/>
      <c r="N173" s="37"/>
      <c r="O173" s="37"/>
      <c r="P173" s="37"/>
      <c r="Q173" s="37"/>
      <c r="R173" s="37"/>
      <c r="S173" s="35"/>
      <c r="T173" s="40"/>
      <c r="U173" s="190"/>
      <c r="V173" s="40"/>
      <c r="W173" s="190"/>
      <c r="X173" s="142" t="str">
        <f t="shared" si="53"/>
        <v/>
      </c>
      <c r="AR173" s="114"/>
      <c r="AS173" s="114"/>
      <c r="AU173" s="114"/>
      <c r="BA173" s="114"/>
      <c r="BQ173" s="49" t="str">
        <f t="shared" si="54"/>
        <v/>
      </c>
      <c r="BY173" s="126">
        <f t="shared" si="55"/>
        <v>0</v>
      </c>
    </row>
    <row r="174" spans="1:77" s="6" customFormat="1" ht="12.75" customHeight="1" x14ac:dyDescent="0.15">
      <c r="A174" s="55" t="s">
        <v>174</v>
      </c>
      <c r="B174" s="29">
        <f t="shared" si="52"/>
        <v>0</v>
      </c>
      <c r="C174" s="86"/>
      <c r="D174" s="131"/>
      <c r="E174" s="192"/>
      <c r="F174" s="131"/>
      <c r="G174" s="192"/>
      <c r="H174" s="131"/>
      <c r="I174" s="192"/>
      <c r="J174" s="131"/>
      <c r="K174" s="192"/>
      <c r="L174" s="131"/>
      <c r="M174" s="192"/>
      <c r="N174" s="131"/>
      <c r="O174" s="192"/>
      <c r="P174" s="131"/>
      <c r="Q174" s="192"/>
      <c r="R174" s="131"/>
      <c r="S174" s="87"/>
      <c r="T174" s="193"/>
      <c r="U174" s="194"/>
      <c r="V174" s="195"/>
      <c r="W174" s="194"/>
      <c r="X174" s="142" t="str">
        <f t="shared" si="53"/>
        <v/>
      </c>
      <c r="AR174" s="114"/>
      <c r="AS174" s="114"/>
      <c r="AU174" s="114"/>
      <c r="BA174" s="114"/>
      <c r="BQ174" s="49" t="str">
        <f t="shared" si="54"/>
        <v/>
      </c>
      <c r="BY174" s="126">
        <f t="shared" si="55"/>
        <v>0</v>
      </c>
    </row>
    <row r="175" spans="1:77" s="6" customFormat="1" ht="18" customHeight="1" x14ac:dyDescent="0.15">
      <c r="A175" s="24" t="s">
        <v>51</v>
      </c>
      <c r="B175" s="99">
        <f>SUM(B133:B174)</f>
        <v>0</v>
      </c>
      <c r="C175" s="100">
        <f t="shared" ref="C175:W175" si="56">SUM(C133:C174)</f>
        <v>0</v>
      </c>
      <c r="D175" s="102">
        <f t="shared" si="56"/>
        <v>0</v>
      </c>
      <c r="E175" s="102">
        <f t="shared" si="56"/>
        <v>0</v>
      </c>
      <c r="F175" s="102">
        <f t="shared" si="56"/>
        <v>0</v>
      </c>
      <c r="G175" s="102">
        <f t="shared" si="56"/>
        <v>0</v>
      </c>
      <c r="H175" s="102">
        <f t="shared" si="56"/>
        <v>0</v>
      </c>
      <c r="I175" s="102">
        <f t="shared" si="56"/>
        <v>0</v>
      </c>
      <c r="J175" s="102">
        <f t="shared" si="56"/>
        <v>0</v>
      </c>
      <c r="K175" s="102">
        <f t="shared" si="56"/>
        <v>0</v>
      </c>
      <c r="L175" s="102">
        <f t="shared" si="56"/>
        <v>0</v>
      </c>
      <c r="M175" s="102">
        <f t="shared" si="56"/>
        <v>0</v>
      </c>
      <c r="N175" s="102">
        <f t="shared" si="56"/>
        <v>0</v>
      </c>
      <c r="O175" s="102">
        <f t="shared" si="56"/>
        <v>0</v>
      </c>
      <c r="P175" s="102">
        <f t="shared" si="56"/>
        <v>0</v>
      </c>
      <c r="Q175" s="102">
        <f t="shared" si="56"/>
        <v>0</v>
      </c>
      <c r="R175" s="102">
        <f t="shared" si="56"/>
        <v>0</v>
      </c>
      <c r="S175" s="106">
        <f t="shared" si="56"/>
        <v>0</v>
      </c>
      <c r="T175" s="99">
        <f t="shared" si="56"/>
        <v>0</v>
      </c>
      <c r="U175" s="196">
        <f t="shared" si="56"/>
        <v>0</v>
      </c>
      <c r="V175" s="197">
        <f t="shared" si="56"/>
        <v>0</v>
      </c>
      <c r="W175" s="196">
        <f t="shared" si="56"/>
        <v>3</v>
      </c>
      <c r="X175" s="142" t="str">
        <f t="shared" si="53"/>
        <v/>
      </c>
      <c r="AR175" s="114"/>
      <c r="AS175" s="114"/>
      <c r="AU175" s="114"/>
      <c r="BA175" s="114"/>
      <c r="BQ175" s="49" t="str">
        <f t="shared" si="54"/>
        <v/>
      </c>
      <c r="BY175" s="126">
        <f t="shared" si="55"/>
        <v>0</v>
      </c>
    </row>
    <row r="176" spans="1:77" s="6" customFormat="1" x14ac:dyDescent="0.15">
      <c r="A176" s="198" t="s">
        <v>175</v>
      </c>
      <c r="B176" s="199"/>
      <c r="C176" s="200"/>
      <c r="D176" s="199"/>
      <c r="E176" s="199"/>
      <c r="F176" s="199"/>
      <c r="G176" s="199"/>
      <c r="H176" s="199"/>
      <c r="AD176" s="114"/>
      <c r="AE176" s="114"/>
      <c r="AH176" s="114"/>
      <c r="AK176" s="114"/>
      <c r="AP176" s="114"/>
    </row>
    <row r="177" spans="1:55" s="71" customFormat="1" ht="36.75" customHeight="1" x14ac:dyDescent="0.2">
      <c r="A177" s="201"/>
      <c r="B177" s="201"/>
    </row>
    <row r="178" spans="1:55" s="71" customFormat="1" ht="21" customHeight="1" x14ac:dyDescent="0.15">
      <c r="A178" s="233"/>
      <c r="B178" s="234"/>
      <c r="C178" s="234"/>
      <c r="D178" s="234"/>
    </row>
    <row r="179" spans="1:55" s="71" customFormat="1" ht="21" customHeight="1" x14ac:dyDescent="0.15">
      <c r="A179" s="233"/>
      <c r="B179" s="234"/>
      <c r="C179" s="234"/>
      <c r="D179" s="234"/>
    </row>
    <row r="180" spans="1:55" s="71" customFormat="1" ht="29.25" customHeight="1" x14ac:dyDescent="0.15">
      <c r="A180" s="202"/>
      <c r="B180" s="199"/>
      <c r="C180" s="203"/>
      <c r="D180" s="203"/>
    </row>
    <row r="181" spans="1:55" s="71" customFormat="1" ht="29.25" customHeight="1" x14ac:dyDescent="0.15">
      <c r="A181" s="202"/>
      <c r="B181" s="199"/>
      <c r="C181" s="203"/>
      <c r="D181" s="203"/>
    </row>
    <row r="182" spans="1:55" s="6" customFormat="1" ht="13.5" customHeight="1" x14ac:dyDescent="0.15">
      <c r="AD182" s="114"/>
      <c r="AE182" s="114"/>
      <c r="AH182" s="114"/>
      <c r="AK182" s="114"/>
      <c r="AP182" s="114"/>
    </row>
    <row r="183" spans="1:55" s="6" customFormat="1" ht="13.5" customHeight="1" x14ac:dyDescent="0.15">
      <c r="B183" s="114"/>
      <c r="AD183" s="114"/>
      <c r="AE183" s="114"/>
      <c r="AH183" s="114"/>
      <c r="AK183" s="114"/>
      <c r="AP183" s="114"/>
    </row>
    <row r="184" spans="1:55" s="6" customFormat="1" ht="13.5" customHeight="1" x14ac:dyDescent="0.15">
      <c r="AD184" s="114"/>
      <c r="AE184" s="114"/>
      <c r="AH184" s="114"/>
      <c r="AK184" s="114"/>
      <c r="AP184" s="114"/>
      <c r="BC184" s="6">
        <f>SUM(BB1:BE183)</f>
        <v>0</v>
      </c>
    </row>
    <row r="185" spans="1:55" s="6" customFormat="1" ht="13.5" customHeight="1" x14ac:dyDescent="0.15">
      <c r="AD185" s="114"/>
      <c r="AE185" s="114"/>
      <c r="AH185" s="114"/>
      <c r="AK185" s="114"/>
      <c r="AP185" s="114"/>
    </row>
    <row r="186" spans="1:55" s="6" customFormat="1" x14ac:dyDescent="0.15">
      <c r="AD186" s="114"/>
      <c r="AE186" s="114"/>
      <c r="AH186" s="114"/>
      <c r="AK186" s="114"/>
      <c r="AP186" s="114"/>
    </row>
    <row r="187" spans="1:55" s="6" customFormat="1" x14ac:dyDescent="0.15">
      <c r="AD187" s="114"/>
      <c r="AE187" s="114"/>
      <c r="AH187" s="114"/>
      <c r="AK187" s="114"/>
      <c r="AP187" s="114"/>
    </row>
    <row r="188" spans="1:55" s="6" customFormat="1" x14ac:dyDescent="0.15">
      <c r="AD188" s="114"/>
      <c r="AE188" s="114"/>
      <c r="AH188" s="114"/>
      <c r="AK188" s="114"/>
      <c r="AP188" s="114"/>
    </row>
    <row r="189" spans="1:55" x14ac:dyDescent="0.15">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114"/>
      <c r="AF189" s="6"/>
      <c r="AG189" s="6"/>
      <c r="AI189" s="169"/>
      <c r="AJ189" s="6"/>
      <c r="AL189" s="6"/>
      <c r="AM189" s="6"/>
      <c r="AO189" s="6"/>
      <c r="AQ189" s="169"/>
    </row>
    <row r="190" spans="1:55" x14ac:dyDescent="0.15">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114"/>
      <c r="AF190" s="6"/>
      <c r="AG190" s="6"/>
      <c r="AI190" s="169"/>
      <c r="AJ190" s="6"/>
      <c r="AL190" s="6"/>
      <c r="AM190" s="6"/>
      <c r="AO190" s="6"/>
      <c r="AQ190" s="169"/>
    </row>
    <row r="191" spans="1:55" x14ac:dyDescent="0.15">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114"/>
      <c r="AF191" s="6"/>
      <c r="AG191" s="6"/>
      <c r="AI191" s="169"/>
      <c r="AJ191" s="6"/>
      <c r="AL191" s="6"/>
      <c r="AM191" s="6"/>
      <c r="AO191" s="6"/>
      <c r="AQ191" s="169"/>
    </row>
    <row r="192" spans="1:55" x14ac:dyDescent="0.15">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114"/>
      <c r="AF192" s="6"/>
      <c r="AG192" s="6"/>
      <c r="AI192" s="169"/>
      <c r="AJ192" s="6"/>
      <c r="AL192" s="6"/>
      <c r="AM192" s="6"/>
      <c r="AO192" s="6"/>
      <c r="AQ192" s="169"/>
    </row>
    <row r="193" spans="1:76" s="169" customFormat="1" x14ac:dyDescent="0.15">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114"/>
      <c r="AE193" s="114"/>
      <c r="AF193" s="6"/>
      <c r="AG193" s="6"/>
      <c r="AH193" s="114"/>
      <c r="AJ193" s="6"/>
      <c r="AK193" s="114"/>
      <c r="AL193" s="6"/>
      <c r="AM193" s="6"/>
      <c r="AN193" s="6"/>
      <c r="AO193" s="6"/>
      <c r="AP193" s="114"/>
    </row>
    <row r="194" spans="1:76" s="169" customFormat="1" x14ac:dyDescent="0.15">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114"/>
      <c r="AE194" s="114"/>
      <c r="AF194" s="6"/>
      <c r="AG194" s="6"/>
      <c r="AH194" s="114"/>
      <c r="AJ194" s="6"/>
      <c r="AK194" s="114"/>
      <c r="AL194" s="6"/>
      <c r="AM194" s="6"/>
      <c r="AN194" s="6"/>
      <c r="AO194" s="6"/>
      <c r="AP194" s="114"/>
    </row>
    <row r="195" spans="1:76" s="169" customFormat="1" x14ac:dyDescent="0.1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114"/>
      <c r="AE195" s="114"/>
      <c r="AF195" s="6"/>
      <c r="AG195" s="6"/>
      <c r="AH195" s="114"/>
      <c r="AJ195" s="6"/>
      <c r="AK195" s="114"/>
      <c r="AL195" s="6"/>
      <c r="AM195" s="6"/>
      <c r="AN195" s="6"/>
      <c r="AO195" s="6"/>
      <c r="AP195" s="114"/>
    </row>
    <row r="196" spans="1:76" s="169" customFormat="1" x14ac:dyDescent="0.1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114"/>
      <c r="AE196" s="114"/>
      <c r="AF196" s="6"/>
      <c r="AG196" s="6"/>
      <c r="AH196" s="114"/>
      <c r="AJ196" s="6"/>
      <c r="AK196" s="114"/>
      <c r="AL196" s="6"/>
      <c r="AM196" s="6"/>
      <c r="AN196" s="6"/>
      <c r="AO196" s="6"/>
      <c r="AP196" s="114"/>
    </row>
    <row r="197" spans="1:76" s="169" customFormat="1" x14ac:dyDescent="0.1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114"/>
      <c r="AE197" s="114"/>
      <c r="AF197" s="6"/>
      <c r="AG197" s="6"/>
      <c r="AH197" s="114"/>
      <c r="AJ197" s="6"/>
      <c r="AK197" s="114"/>
      <c r="AL197" s="6"/>
      <c r="AM197" s="6"/>
      <c r="AN197" s="6"/>
      <c r="AO197" s="6"/>
      <c r="AP197" s="114"/>
    </row>
    <row r="198" spans="1:76" s="169" customFormat="1" x14ac:dyDescent="0.1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114"/>
      <c r="AE198" s="114"/>
      <c r="AF198" s="6"/>
      <c r="AG198" s="6"/>
      <c r="AH198" s="114"/>
      <c r="AJ198" s="6"/>
      <c r="AK198" s="114"/>
      <c r="AL198" s="6"/>
      <c r="AM198" s="6"/>
      <c r="AN198" s="6"/>
      <c r="AO198" s="6"/>
      <c r="AP198" s="114"/>
    </row>
    <row r="199" spans="1:76" s="169" customFormat="1" ht="15.75" hidden="1" customHeight="1" x14ac:dyDescent="0.1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114"/>
      <c r="AE199" s="114"/>
      <c r="AF199" s="6"/>
      <c r="AG199" s="6"/>
      <c r="AH199" s="114"/>
      <c r="AJ199" s="6"/>
      <c r="AK199" s="114"/>
      <c r="AL199" s="6"/>
      <c r="AM199" s="6"/>
      <c r="AN199" s="6"/>
      <c r="AO199" s="6"/>
      <c r="AP199" s="114"/>
    </row>
    <row r="200" spans="1:76" s="169" customFormat="1" ht="15.75" hidden="1" customHeight="1" x14ac:dyDescent="0.15">
      <c r="A200" s="205">
        <f>SUM(A8:AX175)</f>
        <v>74264</v>
      </c>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114"/>
      <c r="AE200" s="114"/>
      <c r="AF200" s="6"/>
      <c r="AG200" s="6"/>
      <c r="AH200" s="114"/>
      <c r="AJ200" s="6"/>
      <c r="AK200" s="114"/>
      <c r="AL200" s="6"/>
      <c r="AM200" s="6"/>
      <c r="AN200" s="6"/>
      <c r="AO200" s="6"/>
      <c r="AP200" s="114"/>
      <c r="BX200" s="205">
        <f>SUM(BX8:CI175)</f>
        <v>0</v>
      </c>
    </row>
    <row r="201" spans="1:76" s="169" customFormat="1" ht="15.75" hidden="1" customHeight="1" x14ac:dyDescent="0.1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114"/>
      <c r="AE201" s="114"/>
      <c r="AF201" s="6"/>
      <c r="AG201" s="6"/>
      <c r="AH201" s="114"/>
      <c r="AJ201" s="6"/>
      <c r="AK201" s="114"/>
      <c r="AL201" s="6"/>
      <c r="AM201" s="6"/>
      <c r="AN201" s="6"/>
      <c r="AO201" s="6"/>
      <c r="AP201" s="114"/>
    </row>
    <row r="202" spans="1:76" s="169" customFormat="1" x14ac:dyDescent="0.1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114"/>
      <c r="AE202" s="114"/>
      <c r="AF202" s="6"/>
      <c r="AG202" s="6"/>
      <c r="AH202" s="114"/>
      <c r="AJ202" s="6"/>
      <c r="AK202" s="114"/>
      <c r="AL202" s="6"/>
      <c r="AM202" s="6"/>
      <c r="AN202" s="6"/>
      <c r="AO202" s="6"/>
      <c r="AP202" s="114"/>
    </row>
    <row r="203" spans="1:76" s="169" customFormat="1" x14ac:dyDescent="0.1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114"/>
      <c r="AE203" s="114"/>
      <c r="AF203" s="6"/>
      <c r="AG203" s="6"/>
      <c r="AH203" s="114"/>
      <c r="AJ203" s="6"/>
      <c r="AK203" s="114"/>
      <c r="AL203" s="6"/>
      <c r="AM203" s="6"/>
      <c r="AN203" s="6"/>
      <c r="AO203" s="6"/>
      <c r="AP203" s="114"/>
    </row>
    <row r="204" spans="1:76" s="169" customFormat="1" x14ac:dyDescent="0.1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114"/>
      <c r="AE204" s="114"/>
      <c r="AF204" s="6"/>
      <c r="AG204" s="6"/>
      <c r="AH204" s="114"/>
      <c r="AJ204" s="6"/>
      <c r="AK204" s="114"/>
      <c r="AL204" s="6"/>
      <c r="AM204" s="6"/>
      <c r="AN204" s="6"/>
      <c r="AO204" s="6"/>
      <c r="AP204" s="114"/>
    </row>
    <row r="205" spans="1:76" s="169" customFormat="1" x14ac:dyDescent="0.1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114"/>
      <c r="AE205" s="114"/>
      <c r="AF205" s="6"/>
      <c r="AG205" s="6"/>
      <c r="AH205" s="114"/>
      <c r="AJ205" s="6"/>
      <c r="AK205" s="114"/>
      <c r="AL205" s="6"/>
      <c r="AM205" s="6"/>
      <c r="AN205" s="6"/>
      <c r="AO205" s="6"/>
      <c r="AP205" s="114"/>
    </row>
    <row r="206" spans="1:76" s="169" customFormat="1" x14ac:dyDescent="0.15">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114"/>
      <c r="AE206" s="114"/>
      <c r="AF206" s="6"/>
      <c r="AG206" s="6"/>
      <c r="AH206" s="114"/>
      <c r="AJ206" s="6"/>
      <c r="AK206" s="114"/>
      <c r="AL206" s="6"/>
      <c r="AM206" s="6"/>
      <c r="AN206" s="6"/>
      <c r="AO206" s="6"/>
      <c r="AP206" s="114"/>
    </row>
    <row r="207" spans="1:76" s="169" customFormat="1" x14ac:dyDescent="0.1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114"/>
      <c r="AE207" s="114"/>
      <c r="AF207" s="6"/>
      <c r="AG207" s="6"/>
      <c r="AH207" s="114"/>
      <c r="AJ207" s="6"/>
      <c r="AK207" s="114"/>
      <c r="AL207" s="6"/>
      <c r="AM207" s="6"/>
      <c r="AN207" s="6"/>
      <c r="AO207" s="6"/>
      <c r="AP207" s="114"/>
    </row>
    <row r="208" spans="1:76" s="169" customFormat="1" x14ac:dyDescent="0.1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114"/>
      <c r="AE208" s="114"/>
      <c r="AF208" s="6"/>
      <c r="AG208" s="6"/>
      <c r="AH208" s="114"/>
      <c r="AJ208" s="6"/>
      <c r="AK208" s="114"/>
      <c r="AL208" s="6"/>
      <c r="AM208" s="6"/>
      <c r="AN208" s="6"/>
      <c r="AO208" s="6"/>
      <c r="AP208" s="114"/>
    </row>
    <row r="209" spans="1:43" x14ac:dyDescent="0.1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114"/>
      <c r="AF209" s="6"/>
      <c r="AG209" s="6"/>
      <c r="AI209" s="169"/>
      <c r="AJ209" s="6"/>
      <c r="AL209" s="6"/>
      <c r="AM209" s="6"/>
      <c r="AO209" s="6"/>
      <c r="AQ209" s="169"/>
    </row>
    <row r="210" spans="1:43" x14ac:dyDescent="0.1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114"/>
      <c r="AF210" s="6"/>
      <c r="AG210" s="6"/>
      <c r="AI210" s="169"/>
      <c r="AJ210" s="6"/>
      <c r="AL210" s="6"/>
      <c r="AM210" s="6"/>
      <c r="AO210" s="6"/>
      <c r="AQ210" s="169"/>
    </row>
    <row r="211" spans="1:43" x14ac:dyDescent="0.1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114"/>
      <c r="AF211" s="6"/>
      <c r="AG211" s="6"/>
      <c r="AI211" s="169"/>
      <c r="AJ211" s="6"/>
      <c r="AL211" s="6"/>
      <c r="AM211" s="6"/>
      <c r="AO211" s="6"/>
      <c r="AQ211" s="169"/>
    </row>
    <row r="212" spans="1:43" x14ac:dyDescent="0.1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114"/>
      <c r="AF212" s="6"/>
      <c r="AG212" s="6"/>
      <c r="AI212" s="169"/>
      <c r="AJ212" s="6"/>
      <c r="AL212" s="6"/>
      <c r="AM212" s="6"/>
      <c r="AO212" s="6"/>
      <c r="AQ212" s="169"/>
    </row>
    <row r="213" spans="1:43" ht="18.75" customHeight="1" x14ac:dyDescent="0.1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114"/>
      <c r="AF213" s="6"/>
      <c r="AG213" s="6"/>
      <c r="AI213" s="169"/>
      <c r="AJ213" s="6"/>
      <c r="AL213" s="6"/>
      <c r="AM213" s="6"/>
      <c r="AO213" s="6"/>
      <c r="AQ213" s="169"/>
    </row>
    <row r="214" spans="1:43" ht="18.75" customHeight="1" x14ac:dyDescent="0.1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114"/>
      <c r="AF214" s="6"/>
      <c r="AG214" s="6"/>
      <c r="AI214" s="169"/>
      <c r="AJ214" s="6"/>
      <c r="AL214" s="6"/>
      <c r="AM214" s="6"/>
      <c r="AO214" s="6"/>
      <c r="AQ214" s="169"/>
    </row>
    <row r="215" spans="1:43" x14ac:dyDescent="0.1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114"/>
      <c r="AF215" s="6"/>
      <c r="AG215" s="6"/>
      <c r="AI215" s="169"/>
      <c r="AJ215" s="6"/>
      <c r="AL215" s="6"/>
      <c r="AM215" s="6"/>
      <c r="AO215" s="6"/>
      <c r="AQ215" s="169"/>
    </row>
    <row r="216" spans="1:43" x14ac:dyDescent="0.1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114"/>
      <c r="AF216" s="6"/>
      <c r="AG216" s="6"/>
      <c r="AI216" s="169"/>
      <c r="AJ216" s="6"/>
      <c r="AL216" s="6"/>
      <c r="AM216" s="6"/>
      <c r="AO216" s="6"/>
      <c r="AQ216" s="169"/>
    </row>
    <row r="217" spans="1:43" x14ac:dyDescent="0.1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114"/>
      <c r="AF217" s="6"/>
      <c r="AG217" s="6"/>
      <c r="AI217" s="169"/>
      <c r="AJ217" s="6"/>
      <c r="AL217" s="6"/>
      <c r="AM217" s="6"/>
      <c r="AO217" s="6"/>
      <c r="AQ217" s="169"/>
    </row>
    <row r="218" spans="1:43" x14ac:dyDescent="0.1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114"/>
      <c r="AF218" s="6"/>
      <c r="AG218" s="6"/>
      <c r="AI218" s="169"/>
      <c r="AJ218" s="6"/>
      <c r="AL218" s="6"/>
      <c r="AM218" s="6"/>
      <c r="AO218" s="6"/>
      <c r="AQ218" s="169"/>
    </row>
    <row r="219" spans="1:43" x14ac:dyDescent="0.1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114"/>
      <c r="AF219" s="6"/>
      <c r="AG219" s="6"/>
      <c r="AI219" s="169"/>
      <c r="AJ219" s="6"/>
      <c r="AL219" s="6"/>
      <c r="AM219" s="6"/>
      <c r="AO219" s="6"/>
      <c r="AQ219" s="169"/>
    </row>
    <row r="220" spans="1:43" x14ac:dyDescent="0.1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114"/>
      <c r="AF220" s="6"/>
      <c r="AG220" s="6"/>
      <c r="AI220" s="169"/>
      <c r="AJ220" s="6"/>
      <c r="AL220" s="6"/>
      <c r="AM220" s="6"/>
      <c r="AO220" s="6"/>
      <c r="AQ220" s="169"/>
    </row>
    <row r="221" spans="1:43" x14ac:dyDescent="0.1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114"/>
      <c r="AF221" s="6"/>
      <c r="AG221" s="6"/>
      <c r="AI221" s="169"/>
      <c r="AJ221" s="6"/>
      <c r="AL221" s="6"/>
      <c r="AM221" s="6"/>
      <c r="AO221" s="6"/>
      <c r="AQ221" s="169"/>
    </row>
    <row r="222" spans="1:43" x14ac:dyDescent="0.1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114"/>
      <c r="AF222" s="6"/>
      <c r="AG222" s="6"/>
      <c r="AI222" s="169"/>
      <c r="AJ222" s="6"/>
      <c r="AL222" s="6"/>
      <c r="AM222" s="6"/>
      <c r="AO222" s="6"/>
      <c r="AQ222" s="169"/>
    </row>
    <row r="223" spans="1:43" x14ac:dyDescent="0.1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114"/>
      <c r="AF223" s="6"/>
      <c r="AG223" s="6"/>
      <c r="AI223" s="169"/>
      <c r="AJ223" s="6"/>
      <c r="AL223" s="6"/>
      <c r="AM223" s="6"/>
      <c r="AO223" s="6"/>
      <c r="AQ223" s="169"/>
    </row>
    <row r="224" spans="1:43" x14ac:dyDescent="0.1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114"/>
      <c r="AF224" s="6"/>
      <c r="AG224" s="6"/>
      <c r="AI224" s="169"/>
      <c r="AJ224" s="6"/>
      <c r="AL224" s="6"/>
      <c r="AM224" s="6"/>
      <c r="AO224" s="6"/>
      <c r="AQ224" s="169"/>
    </row>
    <row r="225" spans="1:43" x14ac:dyDescent="0.1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114"/>
      <c r="AF225" s="6"/>
      <c r="AG225" s="6"/>
      <c r="AI225" s="169"/>
      <c r="AJ225" s="6"/>
      <c r="AL225" s="6"/>
      <c r="AM225" s="6"/>
      <c r="AO225" s="6"/>
      <c r="AQ225" s="169"/>
    </row>
    <row r="226" spans="1:43" x14ac:dyDescent="0.1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114"/>
      <c r="AF226" s="6"/>
      <c r="AG226" s="6"/>
      <c r="AI226" s="169"/>
      <c r="AJ226" s="6"/>
      <c r="AL226" s="6"/>
      <c r="AM226" s="6"/>
      <c r="AO226" s="6"/>
      <c r="AQ226" s="169"/>
    </row>
    <row r="227" spans="1:43" x14ac:dyDescent="0.1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114"/>
      <c r="AF227" s="6"/>
      <c r="AG227" s="6"/>
      <c r="AI227" s="169"/>
      <c r="AJ227" s="6"/>
      <c r="AL227" s="6"/>
      <c r="AM227" s="6"/>
      <c r="AO227" s="6"/>
      <c r="AQ227" s="169"/>
    </row>
    <row r="228" spans="1:43" x14ac:dyDescent="0.1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114"/>
      <c r="AF228" s="6"/>
      <c r="AG228" s="6"/>
      <c r="AI228" s="169"/>
      <c r="AJ228" s="6"/>
      <c r="AL228" s="6"/>
      <c r="AM228" s="6"/>
      <c r="AO228" s="6"/>
      <c r="AQ228" s="169"/>
    </row>
    <row r="229" spans="1:43" x14ac:dyDescent="0.1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114"/>
      <c r="AF229" s="6"/>
      <c r="AG229" s="6"/>
      <c r="AI229" s="169"/>
      <c r="AJ229" s="6"/>
      <c r="AL229" s="6"/>
      <c r="AM229" s="6"/>
      <c r="AO229" s="6"/>
      <c r="AQ229" s="169"/>
    </row>
    <row r="230" spans="1:43" x14ac:dyDescent="0.1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114"/>
      <c r="AF230" s="6"/>
      <c r="AG230" s="6"/>
      <c r="AI230" s="169"/>
      <c r="AJ230" s="6"/>
      <c r="AL230" s="6"/>
      <c r="AM230" s="6"/>
      <c r="AO230" s="6"/>
      <c r="AQ230" s="169"/>
    </row>
    <row r="231" spans="1:43" x14ac:dyDescent="0.1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114"/>
      <c r="AF231" s="6"/>
      <c r="AG231" s="6"/>
      <c r="AI231" s="169"/>
      <c r="AJ231" s="6"/>
      <c r="AL231" s="6"/>
      <c r="AM231" s="6"/>
      <c r="AO231" s="6"/>
      <c r="AQ231" s="169"/>
    </row>
    <row r="232" spans="1:43" x14ac:dyDescent="0.1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114"/>
      <c r="AF232" s="6"/>
      <c r="AG232" s="6"/>
      <c r="AI232" s="169"/>
      <c r="AJ232" s="6"/>
      <c r="AL232" s="6"/>
      <c r="AM232" s="6"/>
      <c r="AO232" s="6"/>
      <c r="AQ232" s="169"/>
    </row>
    <row r="233" spans="1:43" x14ac:dyDescent="0.1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114"/>
      <c r="AF233" s="6"/>
      <c r="AG233" s="6"/>
      <c r="AI233" s="169"/>
      <c r="AJ233" s="6"/>
      <c r="AL233" s="6"/>
      <c r="AM233" s="6"/>
      <c r="AO233" s="6"/>
      <c r="AQ233" s="169"/>
    </row>
    <row r="234" spans="1:43" x14ac:dyDescent="0.1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114"/>
      <c r="AF234" s="6"/>
      <c r="AG234" s="6"/>
      <c r="AI234" s="169"/>
      <c r="AJ234" s="6"/>
      <c r="AL234" s="6"/>
      <c r="AM234" s="6"/>
      <c r="AO234" s="6"/>
      <c r="AQ234" s="169"/>
    </row>
    <row r="235" spans="1:43" x14ac:dyDescent="0.1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114"/>
      <c r="AF235" s="6"/>
      <c r="AG235" s="6"/>
      <c r="AI235" s="169"/>
      <c r="AJ235" s="6"/>
      <c r="AL235" s="6"/>
      <c r="AM235" s="6"/>
      <c r="AO235" s="6"/>
      <c r="AQ235" s="169"/>
    </row>
    <row r="236" spans="1:43" x14ac:dyDescent="0.1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114"/>
      <c r="AF236" s="6"/>
      <c r="AG236" s="6"/>
      <c r="AI236" s="169"/>
      <c r="AJ236" s="6"/>
      <c r="AL236" s="6"/>
      <c r="AM236" s="6"/>
      <c r="AO236" s="6"/>
      <c r="AQ236" s="169"/>
    </row>
    <row r="237" spans="1:43" x14ac:dyDescent="0.1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114"/>
      <c r="AF237" s="6"/>
      <c r="AG237" s="6"/>
      <c r="AI237" s="169"/>
      <c r="AJ237" s="6"/>
      <c r="AL237" s="6"/>
      <c r="AM237" s="6"/>
      <c r="AO237" s="6"/>
      <c r="AQ237" s="169"/>
    </row>
    <row r="238" spans="1:43" x14ac:dyDescent="0.1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114"/>
      <c r="AF238" s="6"/>
      <c r="AG238" s="6"/>
      <c r="AI238" s="169"/>
      <c r="AJ238" s="6"/>
      <c r="AL238" s="6"/>
      <c r="AM238" s="6"/>
      <c r="AO238" s="6"/>
      <c r="AQ238" s="169"/>
    </row>
    <row r="239" spans="1:43" x14ac:dyDescent="0.1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114"/>
      <c r="AF239" s="6"/>
      <c r="AG239" s="6"/>
      <c r="AI239" s="169"/>
      <c r="AJ239" s="6"/>
      <c r="AL239" s="6"/>
      <c r="AM239" s="6"/>
      <c r="AO239" s="6"/>
      <c r="AQ239" s="169"/>
    </row>
  </sheetData>
  <mergeCells count="100">
    <mergeCell ref="A178:A179"/>
    <mergeCell ref="B178:B179"/>
    <mergeCell ref="C178:C179"/>
    <mergeCell ref="D178:D179"/>
    <mergeCell ref="AJ114:AJ116"/>
    <mergeCell ref="A129:A132"/>
    <mergeCell ref="B129:B132"/>
    <mergeCell ref="C129:S131"/>
    <mergeCell ref="T129:U131"/>
    <mergeCell ref="V129:W131"/>
    <mergeCell ref="AJ113:AK113"/>
    <mergeCell ref="B114:B116"/>
    <mergeCell ref="C114:S115"/>
    <mergeCell ref="T114:U115"/>
    <mergeCell ref="V114:W115"/>
    <mergeCell ref="X114:AE114"/>
    <mergeCell ref="AF114:AF116"/>
    <mergeCell ref="AG114:AG116"/>
    <mergeCell ref="AH114:AH116"/>
    <mergeCell ref="AI114:AI116"/>
    <mergeCell ref="AH113:AI113"/>
    <mergeCell ref="AK114:AK116"/>
    <mergeCell ref="X115:AA115"/>
    <mergeCell ref="AB115:AE115"/>
    <mergeCell ref="A110:B110"/>
    <mergeCell ref="A111:B111"/>
    <mergeCell ref="A113:A116"/>
    <mergeCell ref="B113:AE113"/>
    <mergeCell ref="AF113:AG113"/>
    <mergeCell ref="A109:B109"/>
    <mergeCell ref="A98:B98"/>
    <mergeCell ref="A99:B99"/>
    <mergeCell ref="A100:B100"/>
    <mergeCell ref="A101:B101"/>
    <mergeCell ref="A102:B102"/>
    <mergeCell ref="A103:B103"/>
    <mergeCell ref="A104:B104"/>
    <mergeCell ref="A105:B105"/>
    <mergeCell ref="A106:B106"/>
    <mergeCell ref="A107:B107"/>
    <mergeCell ref="A108:B108"/>
    <mergeCell ref="A97:B97"/>
    <mergeCell ref="C75:C76"/>
    <mergeCell ref="D75:T75"/>
    <mergeCell ref="U75:V75"/>
    <mergeCell ref="W75:W76"/>
    <mergeCell ref="A77:A78"/>
    <mergeCell ref="A79:A81"/>
    <mergeCell ref="A82:A83"/>
    <mergeCell ref="A84:A85"/>
    <mergeCell ref="A86:A87"/>
    <mergeCell ref="A95:B95"/>
    <mergeCell ref="A96:B96"/>
    <mergeCell ref="A70:B70"/>
    <mergeCell ref="A71:B71"/>
    <mergeCell ref="A72:B72"/>
    <mergeCell ref="A73:B73"/>
    <mergeCell ref="A75:A76"/>
    <mergeCell ref="B75:B76"/>
    <mergeCell ref="A69:B69"/>
    <mergeCell ref="A60:A61"/>
    <mergeCell ref="C60:C61"/>
    <mergeCell ref="D60:T60"/>
    <mergeCell ref="U60:V60"/>
    <mergeCell ref="A62:B62"/>
    <mergeCell ref="A63:A65"/>
    <mergeCell ref="A66:B66"/>
    <mergeCell ref="A67:B67"/>
    <mergeCell ref="A68:B68"/>
    <mergeCell ref="W60:W61"/>
    <mergeCell ref="X60:X61"/>
    <mergeCell ref="AU8:AU11"/>
    <mergeCell ref="AV8:AV11"/>
    <mergeCell ref="AW8:AW11"/>
    <mergeCell ref="AX8:AX11"/>
    <mergeCell ref="B9:B11"/>
    <mergeCell ref="C9:S10"/>
    <mergeCell ref="T9:U10"/>
    <mergeCell ref="V9:W10"/>
    <mergeCell ref="X9:AE9"/>
    <mergeCell ref="X10:AA10"/>
    <mergeCell ref="AM8:AN10"/>
    <mergeCell ref="AP8:AP11"/>
    <mergeCell ref="AQ8:AQ11"/>
    <mergeCell ref="AR8:AR11"/>
    <mergeCell ref="AS8:AS11"/>
    <mergeCell ref="AT8:AT11"/>
    <mergeCell ref="AK8:AL10"/>
    <mergeCell ref="A8:A11"/>
    <mergeCell ref="B8:AE8"/>
    <mergeCell ref="AF8:AG10"/>
    <mergeCell ref="AH8:AI10"/>
    <mergeCell ref="AJ8:AJ11"/>
    <mergeCell ref="AB10:AE10"/>
    <mergeCell ref="AW7:AX7"/>
    <mergeCell ref="A6:AD6"/>
    <mergeCell ref="AP6:AQ7"/>
    <mergeCell ref="AR6:AS7"/>
    <mergeCell ref="AV6:AV7"/>
    <mergeCell ref="AT7:AU7"/>
  </mergeCells>
  <dataValidations count="2">
    <dataValidation allowBlank="1" showInputMessage="1" showErrorMessage="1" errorTitle="Error" error="Por favor ingrese números enteros" sqref="B64 IX64 ST64 ACP64 AML64 AWH64 BGD64 BPZ64 BZV64 CJR64 CTN64 DDJ64 DNF64 DXB64 EGX64 EQT64 FAP64 FKL64 FUH64 GED64 GNZ64 GXV64 HHR64 HRN64 IBJ64 ILF64 IVB64 JEX64 JOT64 JYP64 KIL64 KSH64 LCD64 LLZ64 LVV64 MFR64 MPN64 MZJ64 NJF64 NTB64 OCX64 OMT64 OWP64 PGL64 PQH64 QAD64 QJZ64 QTV64 RDR64 RNN64 RXJ64 SHF64 SRB64 TAX64 TKT64 TUP64 UEL64 UOH64 UYD64 VHZ64 VRV64 WBR64 WLN64 WVJ64 B65600 IX65600 ST65600 ACP65600 AML65600 AWH65600 BGD65600 BPZ65600 BZV65600 CJR65600 CTN65600 DDJ65600 DNF65600 DXB65600 EGX65600 EQT65600 FAP65600 FKL65600 FUH65600 GED65600 GNZ65600 GXV65600 HHR65600 HRN65600 IBJ65600 ILF65600 IVB65600 JEX65600 JOT65600 JYP65600 KIL65600 KSH65600 LCD65600 LLZ65600 LVV65600 MFR65600 MPN65600 MZJ65600 NJF65600 NTB65600 OCX65600 OMT65600 OWP65600 PGL65600 PQH65600 QAD65600 QJZ65600 QTV65600 RDR65600 RNN65600 RXJ65600 SHF65600 SRB65600 TAX65600 TKT65600 TUP65600 UEL65600 UOH65600 UYD65600 VHZ65600 VRV65600 WBR65600 WLN65600 WVJ65600 B131136 IX131136 ST131136 ACP131136 AML131136 AWH131136 BGD131136 BPZ131136 BZV131136 CJR131136 CTN131136 DDJ131136 DNF131136 DXB131136 EGX131136 EQT131136 FAP131136 FKL131136 FUH131136 GED131136 GNZ131136 GXV131136 HHR131136 HRN131136 IBJ131136 ILF131136 IVB131136 JEX131136 JOT131136 JYP131136 KIL131136 KSH131136 LCD131136 LLZ131136 LVV131136 MFR131136 MPN131136 MZJ131136 NJF131136 NTB131136 OCX131136 OMT131136 OWP131136 PGL131136 PQH131136 QAD131136 QJZ131136 QTV131136 RDR131136 RNN131136 RXJ131136 SHF131136 SRB131136 TAX131136 TKT131136 TUP131136 UEL131136 UOH131136 UYD131136 VHZ131136 VRV131136 WBR131136 WLN131136 WVJ131136 B196672 IX196672 ST196672 ACP196672 AML196672 AWH196672 BGD196672 BPZ196672 BZV196672 CJR196672 CTN196672 DDJ196672 DNF196672 DXB196672 EGX196672 EQT196672 FAP196672 FKL196672 FUH196672 GED196672 GNZ196672 GXV196672 HHR196672 HRN196672 IBJ196672 ILF196672 IVB196672 JEX196672 JOT196672 JYP196672 KIL196672 KSH196672 LCD196672 LLZ196672 LVV196672 MFR196672 MPN196672 MZJ196672 NJF196672 NTB196672 OCX196672 OMT196672 OWP196672 PGL196672 PQH196672 QAD196672 QJZ196672 QTV196672 RDR196672 RNN196672 RXJ196672 SHF196672 SRB196672 TAX196672 TKT196672 TUP196672 UEL196672 UOH196672 UYD196672 VHZ196672 VRV196672 WBR196672 WLN196672 WVJ196672 B262208 IX262208 ST262208 ACP262208 AML262208 AWH262208 BGD262208 BPZ262208 BZV262208 CJR262208 CTN262208 DDJ262208 DNF262208 DXB262208 EGX262208 EQT262208 FAP262208 FKL262208 FUH262208 GED262208 GNZ262208 GXV262208 HHR262208 HRN262208 IBJ262208 ILF262208 IVB262208 JEX262208 JOT262208 JYP262208 KIL262208 KSH262208 LCD262208 LLZ262208 LVV262208 MFR262208 MPN262208 MZJ262208 NJF262208 NTB262208 OCX262208 OMT262208 OWP262208 PGL262208 PQH262208 QAD262208 QJZ262208 QTV262208 RDR262208 RNN262208 RXJ262208 SHF262208 SRB262208 TAX262208 TKT262208 TUP262208 UEL262208 UOH262208 UYD262208 VHZ262208 VRV262208 WBR262208 WLN262208 WVJ262208 B327744 IX327744 ST327744 ACP327744 AML327744 AWH327744 BGD327744 BPZ327744 BZV327744 CJR327744 CTN327744 DDJ327744 DNF327744 DXB327744 EGX327744 EQT327744 FAP327744 FKL327744 FUH327744 GED327744 GNZ327744 GXV327744 HHR327744 HRN327744 IBJ327744 ILF327744 IVB327744 JEX327744 JOT327744 JYP327744 KIL327744 KSH327744 LCD327744 LLZ327744 LVV327744 MFR327744 MPN327744 MZJ327744 NJF327744 NTB327744 OCX327744 OMT327744 OWP327744 PGL327744 PQH327744 QAD327744 QJZ327744 QTV327744 RDR327744 RNN327744 RXJ327744 SHF327744 SRB327744 TAX327744 TKT327744 TUP327744 UEL327744 UOH327744 UYD327744 VHZ327744 VRV327744 WBR327744 WLN327744 WVJ327744 B393280 IX393280 ST393280 ACP393280 AML393280 AWH393280 BGD393280 BPZ393280 BZV393280 CJR393280 CTN393280 DDJ393280 DNF393280 DXB393280 EGX393280 EQT393280 FAP393280 FKL393280 FUH393280 GED393280 GNZ393280 GXV393280 HHR393280 HRN393280 IBJ393280 ILF393280 IVB393280 JEX393280 JOT393280 JYP393280 KIL393280 KSH393280 LCD393280 LLZ393280 LVV393280 MFR393280 MPN393280 MZJ393280 NJF393280 NTB393280 OCX393280 OMT393280 OWP393280 PGL393280 PQH393280 QAD393280 QJZ393280 QTV393280 RDR393280 RNN393280 RXJ393280 SHF393280 SRB393280 TAX393280 TKT393280 TUP393280 UEL393280 UOH393280 UYD393280 VHZ393280 VRV393280 WBR393280 WLN393280 WVJ393280 B458816 IX458816 ST458816 ACP458816 AML458816 AWH458816 BGD458816 BPZ458816 BZV458816 CJR458816 CTN458816 DDJ458816 DNF458816 DXB458816 EGX458816 EQT458816 FAP458816 FKL458816 FUH458816 GED458816 GNZ458816 GXV458816 HHR458816 HRN458816 IBJ458816 ILF458816 IVB458816 JEX458816 JOT458816 JYP458816 KIL458816 KSH458816 LCD458816 LLZ458816 LVV458816 MFR458816 MPN458816 MZJ458816 NJF458816 NTB458816 OCX458816 OMT458816 OWP458816 PGL458816 PQH458816 QAD458816 QJZ458816 QTV458816 RDR458816 RNN458816 RXJ458816 SHF458816 SRB458816 TAX458816 TKT458816 TUP458816 UEL458816 UOH458816 UYD458816 VHZ458816 VRV458816 WBR458816 WLN458816 WVJ458816 B524352 IX524352 ST524352 ACP524352 AML524352 AWH524352 BGD524352 BPZ524352 BZV524352 CJR524352 CTN524352 DDJ524352 DNF524352 DXB524352 EGX524352 EQT524352 FAP524352 FKL524352 FUH524352 GED524352 GNZ524352 GXV524352 HHR524352 HRN524352 IBJ524352 ILF524352 IVB524352 JEX524352 JOT524352 JYP524352 KIL524352 KSH524352 LCD524352 LLZ524352 LVV524352 MFR524352 MPN524352 MZJ524352 NJF524352 NTB524352 OCX524352 OMT524352 OWP524352 PGL524352 PQH524352 QAD524352 QJZ524352 QTV524352 RDR524352 RNN524352 RXJ524352 SHF524352 SRB524352 TAX524352 TKT524352 TUP524352 UEL524352 UOH524352 UYD524352 VHZ524352 VRV524352 WBR524352 WLN524352 WVJ524352 B589888 IX589888 ST589888 ACP589888 AML589888 AWH589888 BGD589888 BPZ589888 BZV589888 CJR589888 CTN589888 DDJ589888 DNF589888 DXB589888 EGX589888 EQT589888 FAP589888 FKL589888 FUH589888 GED589888 GNZ589888 GXV589888 HHR589888 HRN589888 IBJ589888 ILF589888 IVB589888 JEX589888 JOT589888 JYP589888 KIL589888 KSH589888 LCD589888 LLZ589888 LVV589888 MFR589888 MPN589888 MZJ589888 NJF589888 NTB589888 OCX589888 OMT589888 OWP589888 PGL589888 PQH589888 QAD589888 QJZ589888 QTV589888 RDR589888 RNN589888 RXJ589888 SHF589888 SRB589888 TAX589888 TKT589888 TUP589888 UEL589888 UOH589888 UYD589888 VHZ589888 VRV589888 WBR589888 WLN589888 WVJ589888 B655424 IX655424 ST655424 ACP655424 AML655424 AWH655424 BGD655424 BPZ655424 BZV655424 CJR655424 CTN655424 DDJ655424 DNF655424 DXB655424 EGX655424 EQT655424 FAP655424 FKL655424 FUH655424 GED655424 GNZ655424 GXV655424 HHR655424 HRN655424 IBJ655424 ILF655424 IVB655424 JEX655424 JOT655424 JYP655424 KIL655424 KSH655424 LCD655424 LLZ655424 LVV655424 MFR655424 MPN655424 MZJ655424 NJF655424 NTB655424 OCX655424 OMT655424 OWP655424 PGL655424 PQH655424 QAD655424 QJZ655424 QTV655424 RDR655424 RNN655424 RXJ655424 SHF655424 SRB655424 TAX655424 TKT655424 TUP655424 UEL655424 UOH655424 UYD655424 VHZ655424 VRV655424 WBR655424 WLN655424 WVJ655424 B720960 IX720960 ST720960 ACP720960 AML720960 AWH720960 BGD720960 BPZ720960 BZV720960 CJR720960 CTN720960 DDJ720960 DNF720960 DXB720960 EGX720960 EQT720960 FAP720960 FKL720960 FUH720960 GED720960 GNZ720960 GXV720960 HHR720960 HRN720960 IBJ720960 ILF720960 IVB720960 JEX720960 JOT720960 JYP720960 KIL720960 KSH720960 LCD720960 LLZ720960 LVV720960 MFR720960 MPN720960 MZJ720960 NJF720960 NTB720960 OCX720960 OMT720960 OWP720960 PGL720960 PQH720960 QAD720960 QJZ720960 QTV720960 RDR720960 RNN720960 RXJ720960 SHF720960 SRB720960 TAX720960 TKT720960 TUP720960 UEL720960 UOH720960 UYD720960 VHZ720960 VRV720960 WBR720960 WLN720960 WVJ720960 B786496 IX786496 ST786496 ACP786496 AML786496 AWH786496 BGD786496 BPZ786496 BZV786496 CJR786496 CTN786496 DDJ786496 DNF786496 DXB786496 EGX786496 EQT786496 FAP786496 FKL786496 FUH786496 GED786496 GNZ786496 GXV786496 HHR786496 HRN786496 IBJ786496 ILF786496 IVB786496 JEX786496 JOT786496 JYP786496 KIL786496 KSH786496 LCD786496 LLZ786496 LVV786496 MFR786496 MPN786496 MZJ786496 NJF786496 NTB786496 OCX786496 OMT786496 OWP786496 PGL786496 PQH786496 QAD786496 QJZ786496 QTV786496 RDR786496 RNN786496 RXJ786496 SHF786496 SRB786496 TAX786496 TKT786496 TUP786496 UEL786496 UOH786496 UYD786496 VHZ786496 VRV786496 WBR786496 WLN786496 WVJ786496 B852032 IX852032 ST852032 ACP852032 AML852032 AWH852032 BGD852032 BPZ852032 BZV852032 CJR852032 CTN852032 DDJ852032 DNF852032 DXB852032 EGX852032 EQT852032 FAP852032 FKL852032 FUH852032 GED852032 GNZ852032 GXV852032 HHR852032 HRN852032 IBJ852032 ILF852032 IVB852032 JEX852032 JOT852032 JYP852032 KIL852032 KSH852032 LCD852032 LLZ852032 LVV852032 MFR852032 MPN852032 MZJ852032 NJF852032 NTB852032 OCX852032 OMT852032 OWP852032 PGL852032 PQH852032 QAD852032 QJZ852032 QTV852032 RDR852032 RNN852032 RXJ852032 SHF852032 SRB852032 TAX852032 TKT852032 TUP852032 UEL852032 UOH852032 UYD852032 VHZ852032 VRV852032 WBR852032 WLN852032 WVJ852032 B917568 IX917568 ST917568 ACP917568 AML917568 AWH917568 BGD917568 BPZ917568 BZV917568 CJR917568 CTN917568 DDJ917568 DNF917568 DXB917568 EGX917568 EQT917568 FAP917568 FKL917568 FUH917568 GED917568 GNZ917568 GXV917568 HHR917568 HRN917568 IBJ917568 ILF917568 IVB917568 JEX917568 JOT917568 JYP917568 KIL917568 KSH917568 LCD917568 LLZ917568 LVV917568 MFR917568 MPN917568 MZJ917568 NJF917568 NTB917568 OCX917568 OMT917568 OWP917568 PGL917568 PQH917568 QAD917568 QJZ917568 QTV917568 RDR917568 RNN917568 RXJ917568 SHF917568 SRB917568 TAX917568 TKT917568 TUP917568 UEL917568 UOH917568 UYD917568 VHZ917568 VRV917568 WBR917568 WLN917568 WVJ917568 B983104 IX983104 ST983104 ACP983104 AML983104 AWH983104 BGD983104 BPZ983104 BZV983104 CJR983104 CTN983104 DDJ983104 DNF983104 DXB983104 EGX983104 EQT983104 FAP983104 FKL983104 FUH983104 GED983104 GNZ983104 GXV983104 HHR983104 HRN983104 IBJ983104 ILF983104 IVB983104 JEX983104 JOT983104 JYP983104 KIL983104 KSH983104 LCD983104 LLZ983104 LVV983104 MFR983104 MPN983104 MZJ983104 NJF983104 NTB983104 OCX983104 OMT983104 OWP983104 PGL983104 PQH983104 QAD983104 QJZ983104 QTV983104 RDR983104 RNN983104 RXJ983104 SHF983104 SRB983104 TAX983104 TKT983104 TUP983104 UEL983104 UOH983104 UYD983104 VHZ983104 VRV983104 WBR983104 WLN983104 WVJ983104 A94 IW94 SS94 ACO94 AMK94 AWG94 BGC94 BPY94 BZU94 CJQ94 CTM94 DDI94 DNE94 DXA94 EGW94 EQS94 FAO94 FKK94 FUG94 GEC94 GNY94 GXU94 HHQ94 HRM94 IBI94 ILE94 IVA94 JEW94 JOS94 JYO94 KIK94 KSG94 LCC94 LLY94 LVU94 MFQ94 MPM94 MZI94 NJE94 NTA94 OCW94 OMS94 OWO94 PGK94 PQG94 QAC94 QJY94 QTU94 RDQ94 RNM94 RXI94 SHE94 SRA94 TAW94 TKS94 TUO94 UEK94 UOG94 UYC94 VHY94 VRU94 WBQ94 WLM94 WVI94 A65630 IW65630 SS65630 ACO65630 AMK65630 AWG65630 BGC65630 BPY65630 BZU65630 CJQ65630 CTM65630 DDI65630 DNE65630 DXA65630 EGW65630 EQS65630 FAO65630 FKK65630 FUG65630 GEC65630 GNY65630 GXU65630 HHQ65630 HRM65630 IBI65630 ILE65630 IVA65630 JEW65630 JOS65630 JYO65630 KIK65630 KSG65630 LCC65630 LLY65630 LVU65630 MFQ65630 MPM65630 MZI65630 NJE65630 NTA65630 OCW65630 OMS65630 OWO65630 PGK65630 PQG65630 QAC65630 QJY65630 QTU65630 RDQ65630 RNM65630 RXI65630 SHE65630 SRA65630 TAW65630 TKS65630 TUO65630 UEK65630 UOG65630 UYC65630 VHY65630 VRU65630 WBQ65630 WLM65630 WVI65630 A131166 IW131166 SS131166 ACO131166 AMK131166 AWG131166 BGC131166 BPY131166 BZU131166 CJQ131166 CTM131166 DDI131166 DNE131166 DXA131166 EGW131166 EQS131166 FAO131166 FKK131166 FUG131166 GEC131166 GNY131166 GXU131166 HHQ131166 HRM131166 IBI131166 ILE131166 IVA131166 JEW131166 JOS131166 JYO131166 KIK131166 KSG131166 LCC131166 LLY131166 LVU131166 MFQ131166 MPM131166 MZI131166 NJE131166 NTA131166 OCW131166 OMS131166 OWO131166 PGK131166 PQG131166 QAC131166 QJY131166 QTU131166 RDQ131166 RNM131166 RXI131166 SHE131166 SRA131166 TAW131166 TKS131166 TUO131166 UEK131166 UOG131166 UYC131166 VHY131166 VRU131166 WBQ131166 WLM131166 WVI131166 A196702 IW196702 SS196702 ACO196702 AMK196702 AWG196702 BGC196702 BPY196702 BZU196702 CJQ196702 CTM196702 DDI196702 DNE196702 DXA196702 EGW196702 EQS196702 FAO196702 FKK196702 FUG196702 GEC196702 GNY196702 GXU196702 HHQ196702 HRM196702 IBI196702 ILE196702 IVA196702 JEW196702 JOS196702 JYO196702 KIK196702 KSG196702 LCC196702 LLY196702 LVU196702 MFQ196702 MPM196702 MZI196702 NJE196702 NTA196702 OCW196702 OMS196702 OWO196702 PGK196702 PQG196702 QAC196702 QJY196702 QTU196702 RDQ196702 RNM196702 RXI196702 SHE196702 SRA196702 TAW196702 TKS196702 TUO196702 UEK196702 UOG196702 UYC196702 VHY196702 VRU196702 WBQ196702 WLM196702 WVI196702 A262238 IW262238 SS262238 ACO262238 AMK262238 AWG262238 BGC262238 BPY262238 BZU262238 CJQ262238 CTM262238 DDI262238 DNE262238 DXA262238 EGW262238 EQS262238 FAO262238 FKK262238 FUG262238 GEC262238 GNY262238 GXU262238 HHQ262238 HRM262238 IBI262238 ILE262238 IVA262238 JEW262238 JOS262238 JYO262238 KIK262238 KSG262238 LCC262238 LLY262238 LVU262238 MFQ262238 MPM262238 MZI262238 NJE262238 NTA262238 OCW262238 OMS262238 OWO262238 PGK262238 PQG262238 QAC262238 QJY262238 QTU262238 RDQ262238 RNM262238 RXI262238 SHE262238 SRA262238 TAW262238 TKS262238 TUO262238 UEK262238 UOG262238 UYC262238 VHY262238 VRU262238 WBQ262238 WLM262238 WVI262238 A327774 IW327774 SS327774 ACO327774 AMK327774 AWG327774 BGC327774 BPY327774 BZU327774 CJQ327774 CTM327774 DDI327774 DNE327774 DXA327774 EGW327774 EQS327774 FAO327774 FKK327774 FUG327774 GEC327774 GNY327774 GXU327774 HHQ327774 HRM327774 IBI327774 ILE327774 IVA327774 JEW327774 JOS327774 JYO327774 KIK327774 KSG327774 LCC327774 LLY327774 LVU327774 MFQ327774 MPM327774 MZI327774 NJE327774 NTA327774 OCW327774 OMS327774 OWO327774 PGK327774 PQG327774 QAC327774 QJY327774 QTU327774 RDQ327774 RNM327774 RXI327774 SHE327774 SRA327774 TAW327774 TKS327774 TUO327774 UEK327774 UOG327774 UYC327774 VHY327774 VRU327774 WBQ327774 WLM327774 WVI327774 A393310 IW393310 SS393310 ACO393310 AMK393310 AWG393310 BGC393310 BPY393310 BZU393310 CJQ393310 CTM393310 DDI393310 DNE393310 DXA393310 EGW393310 EQS393310 FAO393310 FKK393310 FUG393310 GEC393310 GNY393310 GXU393310 HHQ393310 HRM393310 IBI393310 ILE393310 IVA393310 JEW393310 JOS393310 JYO393310 KIK393310 KSG393310 LCC393310 LLY393310 LVU393310 MFQ393310 MPM393310 MZI393310 NJE393310 NTA393310 OCW393310 OMS393310 OWO393310 PGK393310 PQG393310 QAC393310 QJY393310 QTU393310 RDQ393310 RNM393310 RXI393310 SHE393310 SRA393310 TAW393310 TKS393310 TUO393310 UEK393310 UOG393310 UYC393310 VHY393310 VRU393310 WBQ393310 WLM393310 WVI393310 A458846 IW458846 SS458846 ACO458846 AMK458846 AWG458846 BGC458846 BPY458846 BZU458846 CJQ458846 CTM458846 DDI458846 DNE458846 DXA458846 EGW458846 EQS458846 FAO458846 FKK458846 FUG458846 GEC458846 GNY458846 GXU458846 HHQ458846 HRM458846 IBI458846 ILE458846 IVA458846 JEW458846 JOS458846 JYO458846 KIK458846 KSG458846 LCC458846 LLY458846 LVU458846 MFQ458846 MPM458846 MZI458846 NJE458846 NTA458846 OCW458846 OMS458846 OWO458846 PGK458846 PQG458846 QAC458846 QJY458846 QTU458846 RDQ458846 RNM458846 RXI458846 SHE458846 SRA458846 TAW458846 TKS458846 TUO458846 UEK458846 UOG458846 UYC458846 VHY458846 VRU458846 WBQ458846 WLM458846 WVI458846 A524382 IW524382 SS524382 ACO524382 AMK524382 AWG524382 BGC524382 BPY524382 BZU524382 CJQ524382 CTM524382 DDI524382 DNE524382 DXA524382 EGW524382 EQS524382 FAO524382 FKK524382 FUG524382 GEC524382 GNY524382 GXU524382 HHQ524382 HRM524382 IBI524382 ILE524382 IVA524382 JEW524382 JOS524382 JYO524382 KIK524382 KSG524382 LCC524382 LLY524382 LVU524382 MFQ524382 MPM524382 MZI524382 NJE524382 NTA524382 OCW524382 OMS524382 OWO524382 PGK524382 PQG524382 QAC524382 QJY524382 QTU524382 RDQ524382 RNM524382 RXI524382 SHE524382 SRA524382 TAW524382 TKS524382 TUO524382 UEK524382 UOG524382 UYC524382 VHY524382 VRU524382 WBQ524382 WLM524382 WVI524382 A589918 IW589918 SS589918 ACO589918 AMK589918 AWG589918 BGC589918 BPY589918 BZU589918 CJQ589918 CTM589918 DDI589918 DNE589918 DXA589918 EGW589918 EQS589918 FAO589918 FKK589918 FUG589918 GEC589918 GNY589918 GXU589918 HHQ589918 HRM589918 IBI589918 ILE589918 IVA589918 JEW589918 JOS589918 JYO589918 KIK589918 KSG589918 LCC589918 LLY589918 LVU589918 MFQ589918 MPM589918 MZI589918 NJE589918 NTA589918 OCW589918 OMS589918 OWO589918 PGK589918 PQG589918 QAC589918 QJY589918 QTU589918 RDQ589918 RNM589918 RXI589918 SHE589918 SRA589918 TAW589918 TKS589918 TUO589918 UEK589918 UOG589918 UYC589918 VHY589918 VRU589918 WBQ589918 WLM589918 WVI589918 A655454 IW655454 SS655454 ACO655454 AMK655454 AWG655454 BGC655454 BPY655454 BZU655454 CJQ655454 CTM655454 DDI655454 DNE655454 DXA655454 EGW655454 EQS655454 FAO655454 FKK655454 FUG655454 GEC655454 GNY655454 GXU655454 HHQ655454 HRM655454 IBI655454 ILE655454 IVA655454 JEW655454 JOS655454 JYO655454 KIK655454 KSG655454 LCC655454 LLY655454 LVU655454 MFQ655454 MPM655454 MZI655454 NJE655454 NTA655454 OCW655454 OMS655454 OWO655454 PGK655454 PQG655454 QAC655454 QJY655454 QTU655454 RDQ655454 RNM655454 RXI655454 SHE655454 SRA655454 TAW655454 TKS655454 TUO655454 UEK655454 UOG655454 UYC655454 VHY655454 VRU655454 WBQ655454 WLM655454 WVI655454 A720990 IW720990 SS720990 ACO720990 AMK720990 AWG720990 BGC720990 BPY720990 BZU720990 CJQ720990 CTM720990 DDI720990 DNE720990 DXA720990 EGW720990 EQS720990 FAO720990 FKK720990 FUG720990 GEC720990 GNY720990 GXU720990 HHQ720990 HRM720990 IBI720990 ILE720990 IVA720990 JEW720990 JOS720990 JYO720990 KIK720990 KSG720990 LCC720990 LLY720990 LVU720990 MFQ720990 MPM720990 MZI720990 NJE720990 NTA720990 OCW720990 OMS720990 OWO720990 PGK720990 PQG720990 QAC720990 QJY720990 QTU720990 RDQ720990 RNM720990 RXI720990 SHE720990 SRA720990 TAW720990 TKS720990 TUO720990 UEK720990 UOG720990 UYC720990 VHY720990 VRU720990 WBQ720990 WLM720990 WVI720990 A786526 IW786526 SS786526 ACO786526 AMK786526 AWG786526 BGC786526 BPY786526 BZU786526 CJQ786526 CTM786526 DDI786526 DNE786526 DXA786526 EGW786526 EQS786526 FAO786526 FKK786526 FUG786526 GEC786526 GNY786526 GXU786526 HHQ786526 HRM786526 IBI786526 ILE786526 IVA786526 JEW786526 JOS786526 JYO786526 KIK786526 KSG786526 LCC786526 LLY786526 LVU786526 MFQ786526 MPM786526 MZI786526 NJE786526 NTA786526 OCW786526 OMS786526 OWO786526 PGK786526 PQG786526 QAC786526 QJY786526 QTU786526 RDQ786526 RNM786526 RXI786526 SHE786526 SRA786526 TAW786526 TKS786526 TUO786526 UEK786526 UOG786526 UYC786526 VHY786526 VRU786526 WBQ786526 WLM786526 WVI786526 A852062 IW852062 SS852062 ACO852062 AMK852062 AWG852062 BGC852062 BPY852062 BZU852062 CJQ852062 CTM852062 DDI852062 DNE852062 DXA852062 EGW852062 EQS852062 FAO852062 FKK852062 FUG852062 GEC852062 GNY852062 GXU852062 HHQ852062 HRM852062 IBI852062 ILE852062 IVA852062 JEW852062 JOS852062 JYO852062 KIK852062 KSG852062 LCC852062 LLY852062 LVU852062 MFQ852062 MPM852062 MZI852062 NJE852062 NTA852062 OCW852062 OMS852062 OWO852062 PGK852062 PQG852062 QAC852062 QJY852062 QTU852062 RDQ852062 RNM852062 RXI852062 SHE852062 SRA852062 TAW852062 TKS852062 TUO852062 UEK852062 UOG852062 UYC852062 VHY852062 VRU852062 WBQ852062 WLM852062 WVI852062 A917598 IW917598 SS917598 ACO917598 AMK917598 AWG917598 BGC917598 BPY917598 BZU917598 CJQ917598 CTM917598 DDI917598 DNE917598 DXA917598 EGW917598 EQS917598 FAO917598 FKK917598 FUG917598 GEC917598 GNY917598 GXU917598 HHQ917598 HRM917598 IBI917598 ILE917598 IVA917598 JEW917598 JOS917598 JYO917598 KIK917598 KSG917598 LCC917598 LLY917598 LVU917598 MFQ917598 MPM917598 MZI917598 NJE917598 NTA917598 OCW917598 OMS917598 OWO917598 PGK917598 PQG917598 QAC917598 QJY917598 QTU917598 RDQ917598 RNM917598 RXI917598 SHE917598 SRA917598 TAW917598 TKS917598 TUO917598 UEK917598 UOG917598 UYC917598 VHY917598 VRU917598 WBQ917598 WLM917598 WVI917598 A983134 IW983134 SS983134 ACO983134 AMK983134 AWG983134 BGC983134 BPY983134 BZU983134 CJQ983134 CTM983134 DDI983134 DNE983134 DXA983134 EGW983134 EQS983134 FAO983134 FKK983134 FUG983134 GEC983134 GNY983134 GXU983134 HHQ983134 HRM983134 IBI983134 ILE983134 IVA983134 JEW983134 JOS983134 JYO983134 KIK983134 KSG983134 LCC983134 LLY983134 LVU983134 MFQ983134 MPM983134 MZI983134 NJE983134 NTA983134 OCW983134 OMS983134 OWO983134 PGK983134 PQG983134 QAC983134 QJY983134 QTU983134 RDQ983134 RNM983134 RXI983134 SHE983134 SRA983134 TAW983134 TKS983134 TUO983134 UEK983134 UOG983134 UYC983134 VHY983134 VRU983134 WBQ983134 WLM983134 WVI983134 A177:D181 IW177:IZ181 SS177:SV181 ACO177:ACR181 AMK177:AMN181 AWG177:AWJ181 BGC177:BGF181 BPY177:BQB181 BZU177:BZX181 CJQ177:CJT181 CTM177:CTP181 DDI177:DDL181 DNE177:DNH181 DXA177:DXD181 EGW177:EGZ181 EQS177:EQV181 FAO177:FAR181 FKK177:FKN181 FUG177:FUJ181 GEC177:GEF181 GNY177:GOB181 GXU177:GXX181 HHQ177:HHT181 HRM177:HRP181 IBI177:IBL181 ILE177:ILH181 IVA177:IVD181 JEW177:JEZ181 JOS177:JOV181 JYO177:JYR181 KIK177:KIN181 KSG177:KSJ181 LCC177:LCF181 LLY177:LMB181 LVU177:LVX181 MFQ177:MFT181 MPM177:MPP181 MZI177:MZL181 NJE177:NJH181 NTA177:NTD181 OCW177:OCZ181 OMS177:OMV181 OWO177:OWR181 PGK177:PGN181 PQG177:PQJ181 QAC177:QAF181 QJY177:QKB181 QTU177:QTX181 RDQ177:RDT181 RNM177:RNP181 RXI177:RXL181 SHE177:SHH181 SRA177:SRD181 TAW177:TAZ181 TKS177:TKV181 TUO177:TUR181 UEK177:UEN181 UOG177:UOJ181 UYC177:UYF181 VHY177:VIB181 VRU177:VRX181 WBQ177:WBT181 WLM177:WLP181 WVI177:WVL181 A65713:D65717 IW65713:IZ65717 SS65713:SV65717 ACO65713:ACR65717 AMK65713:AMN65717 AWG65713:AWJ65717 BGC65713:BGF65717 BPY65713:BQB65717 BZU65713:BZX65717 CJQ65713:CJT65717 CTM65713:CTP65717 DDI65713:DDL65717 DNE65713:DNH65717 DXA65713:DXD65717 EGW65713:EGZ65717 EQS65713:EQV65717 FAO65713:FAR65717 FKK65713:FKN65717 FUG65713:FUJ65717 GEC65713:GEF65717 GNY65713:GOB65717 GXU65713:GXX65717 HHQ65713:HHT65717 HRM65713:HRP65717 IBI65713:IBL65717 ILE65713:ILH65717 IVA65713:IVD65717 JEW65713:JEZ65717 JOS65713:JOV65717 JYO65713:JYR65717 KIK65713:KIN65717 KSG65713:KSJ65717 LCC65713:LCF65717 LLY65713:LMB65717 LVU65713:LVX65717 MFQ65713:MFT65717 MPM65713:MPP65717 MZI65713:MZL65717 NJE65713:NJH65717 NTA65713:NTD65717 OCW65713:OCZ65717 OMS65713:OMV65717 OWO65713:OWR65717 PGK65713:PGN65717 PQG65713:PQJ65717 QAC65713:QAF65717 QJY65713:QKB65717 QTU65713:QTX65717 RDQ65713:RDT65717 RNM65713:RNP65717 RXI65713:RXL65717 SHE65713:SHH65717 SRA65713:SRD65717 TAW65713:TAZ65717 TKS65713:TKV65717 TUO65713:TUR65717 UEK65713:UEN65717 UOG65713:UOJ65717 UYC65713:UYF65717 VHY65713:VIB65717 VRU65713:VRX65717 WBQ65713:WBT65717 WLM65713:WLP65717 WVI65713:WVL65717 A131249:D131253 IW131249:IZ131253 SS131249:SV131253 ACO131249:ACR131253 AMK131249:AMN131253 AWG131249:AWJ131253 BGC131249:BGF131253 BPY131249:BQB131253 BZU131249:BZX131253 CJQ131249:CJT131253 CTM131249:CTP131253 DDI131249:DDL131253 DNE131249:DNH131253 DXA131249:DXD131253 EGW131249:EGZ131253 EQS131249:EQV131253 FAO131249:FAR131253 FKK131249:FKN131253 FUG131249:FUJ131253 GEC131249:GEF131253 GNY131249:GOB131253 GXU131249:GXX131253 HHQ131249:HHT131253 HRM131249:HRP131253 IBI131249:IBL131253 ILE131249:ILH131253 IVA131249:IVD131253 JEW131249:JEZ131253 JOS131249:JOV131253 JYO131249:JYR131253 KIK131249:KIN131253 KSG131249:KSJ131253 LCC131249:LCF131253 LLY131249:LMB131253 LVU131249:LVX131253 MFQ131249:MFT131253 MPM131249:MPP131253 MZI131249:MZL131253 NJE131249:NJH131253 NTA131249:NTD131253 OCW131249:OCZ131253 OMS131249:OMV131253 OWO131249:OWR131253 PGK131249:PGN131253 PQG131249:PQJ131253 QAC131249:QAF131253 QJY131249:QKB131253 QTU131249:QTX131253 RDQ131249:RDT131253 RNM131249:RNP131253 RXI131249:RXL131253 SHE131249:SHH131253 SRA131249:SRD131253 TAW131249:TAZ131253 TKS131249:TKV131253 TUO131249:TUR131253 UEK131249:UEN131253 UOG131249:UOJ131253 UYC131249:UYF131253 VHY131249:VIB131253 VRU131249:VRX131253 WBQ131249:WBT131253 WLM131249:WLP131253 WVI131249:WVL131253 A196785:D196789 IW196785:IZ196789 SS196785:SV196789 ACO196785:ACR196789 AMK196785:AMN196789 AWG196785:AWJ196789 BGC196785:BGF196789 BPY196785:BQB196789 BZU196785:BZX196789 CJQ196785:CJT196789 CTM196785:CTP196789 DDI196785:DDL196789 DNE196785:DNH196789 DXA196785:DXD196789 EGW196785:EGZ196789 EQS196785:EQV196789 FAO196785:FAR196789 FKK196785:FKN196789 FUG196785:FUJ196789 GEC196785:GEF196789 GNY196785:GOB196789 GXU196785:GXX196789 HHQ196785:HHT196789 HRM196785:HRP196789 IBI196785:IBL196789 ILE196785:ILH196789 IVA196785:IVD196789 JEW196785:JEZ196789 JOS196785:JOV196789 JYO196785:JYR196789 KIK196785:KIN196789 KSG196785:KSJ196789 LCC196785:LCF196789 LLY196785:LMB196789 LVU196785:LVX196789 MFQ196785:MFT196789 MPM196785:MPP196789 MZI196785:MZL196789 NJE196785:NJH196789 NTA196785:NTD196789 OCW196785:OCZ196789 OMS196785:OMV196789 OWO196785:OWR196789 PGK196785:PGN196789 PQG196785:PQJ196789 QAC196785:QAF196789 QJY196785:QKB196789 QTU196785:QTX196789 RDQ196785:RDT196789 RNM196785:RNP196789 RXI196785:RXL196789 SHE196785:SHH196789 SRA196785:SRD196789 TAW196785:TAZ196789 TKS196785:TKV196789 TUO196785:TUR196789 UEK196785:UEN196789 UOG196785:UOJ196789 UYC196785:UYF196789 VHY196785:VIB196789 VRU196785:VRX196789 WBQ196785:WBT196789 WLM196785:WLP196789 WVI196785:WVL196789 A262321:D262325 IW262321:IZ262325 SS262321:SV262325 ACO262321:ACR262325 AMK262321:AMN262325 AWG262321:AWJ262325 BGC262321:BGF262325 BPY262321:BQB262325 BZU262321:BZX262325 CJQ262321:CJT262325 CTM262321:CTP262325 DDI262321:DDL262325 DNE262321:DNH262325 DXA262321:DXD262325 EGW262321:EGZ262325 EQS262321:EQV262325 FAO262321:FAR262325 FKK262321:FKN262325 FUG262321:FUJ262325 GEC262321:GEF262325 GNY262321:GOB262325 GXU262321:GXX262325 HHQ262321:HHT262325 HRM262321:HRP262325 IBI262321:IBL262325 ILE262321:ILH262325 IVA262321:IVD262325 JEW262321:JEZ262325 JOS262321:JOV262325 JYO262321:JYR262325 KIK262321:KIN262325 KSG262321:KSJ262325 LCC262321:LCF262325 LLY262321:LMB262325 LVU262321:LVX262325 MFQ262321:MFT262325 MPM262321:MPP262325 MZI262321:MZL262325 NJE262321:NJH262325 NTA262321:NTD262325 OCW262321:OCZ262325 OMS262321:OMV262325 OWO262321:OWR262325 PGK262321:PGN262325 PQG262321:PQJ262325 QAC262321:QAF262325 QJY262321:QKB262325 QTU262321:QTX262325 RDQ262321:RDT262325 RNM262321:RNP262325 RXI262321:RXL262325 SHE262321:SHH262325 SRA262321:SRD262325 TAW262321:TAZ262325 TKS262321:TKV262325 TUO262321:TUR262325 UEK262321:UEN262325 UOG262321:UOJ262325 UYC262321:UYF262325 VHY262321:VIB262325 VRU262321:VRX262325 WBQ262321:WBT262325 WLM262321:WLP262325 WVI262321:WVL262325 A327857:D327861 IW327857:IZ327861 SS327857:SV327861 ACO327857:ACR327861 AMK327857:AMN327861 AWG327857:AWJ327861 BGC327857:BGF327861 BPY327857:BQB327861 BZU327857:BZX327861 CJQ327857:CJT327861 CTM327857:CTP327861 DDI327857:DDL327861 DNE327857:DNH327861 DXA327857:DXD327861 EGW327857:EGZ327861 EQS327857:EQV327861 FAO327857:FAR327861 FKK327857:FKN327861 FUG327857:FUJ327861 GEC327857:GEF327861 GNY327857:GOB327861 GXU327857:GXX327861 HHQ327857:HHT327861 HRM327857:HRP327861 IBI327857:IBL327861 ILE327857:ILH327861 IVA327857:IVD327861 JEW327857:JEZ327861 JOS327857:JOV327861 JYO327857:JYR327861 KIK327857:KIN327861 KSG327857:KSJ327861 LCC327857:LCF327861 LLY327857:LMB327861 LVU327857:LVX327861 MFQ327857:MFT327861 MPM327857:MPP327861 MZI327857:MZL327861 NJE327857:NJH327861 NTA327857:NTD327861 OCW327857:OCZ327861 OMS327857:OMV327861 OWO327857:OWR327861 PGK327857:PGN327861 PQG327857:PQJ327861 QAC327857:QAF327861 QJY327857:QKB327861 QTU327857:QTX327861 RDQ327857:RDT327861 RNM327857:RNP327861 RXI327857:RXL327861 SHE327857:SHH327861 SRA327857:SRD327861 TAW327857:TAZ327861 TKS327857:TKV327861 TUO327857:TUR327861 UEK327857:UEN327861 UOG327857:UOJ327861 UYC327857:UYF327861 VHY327857:VIB327861 VRU327857:VRX327861 WBQ327857:WBT327861 WLM327857:WLP327861 WVI327857:WVL327861 A393393:D393397 IW393393:IZ393397 SS393393:SV393397 ACO393393:ACR393397 AMK393393:AMN393397 AWG393393:AWJ393397 BGC393393:BGF393397 BPY393393:BQB393397 BZU393393:BZX393397 CJQ393393:CJT393397 CTM393393:CTP393397 DDI393393:DDL393397 DNE393393:DNH393397 DXA393393:DXD393397 EGW393393:EGZ393397 EQS393393:EQV393397 FAO393393:FAR393397 FKK393393:FKN393397 FUG393393:FUJ393397 GEC393393:GEF393397 GNY393393:GOB393397 GXU393393:GXX393397 HHQ393393:HHT393397 HRM393393:HRP393397 IBI393393:IBL393397 ILE393393:ILH393397 IVA393393:IVD393397 JEW393393:JEZ393397 JOS393393:JOV393397 JYO393393:JYR393397 KIK393393:KIN393397 KSG393393:KSJ393397 LCC393393:LCF393397 LLY393393:LMB393397 LVU393393:LVX393397 MFQ393393:MFT393397 MPM393393:MPP393397 MZI393393:MZL393397 NJE393393:NJH393397 NTA393393:NTD393397 OCW393393:OCZ393397 OMS393393:OMV393397 OWO393393:OWR393397 PGK393393:PGN393397 PQG393393:PQJ393397 QAC393393:QAF393397 QJY393393:QKB393397 QTU393393:QTX393397 RDQ393393:RDT393397 RNM393393:RNP393397 RXI393393:RXL393397 SHE393393:SHH393397 SRA393393:SRD393397 TAW393393:TAZ393397 TKS393393:TKV393397 TUO393393:TUR393397 UEK393393:UEN393397 UOG393393:UOJ393397 UYC393393:UYF393397 VHY393393:VIB393397 VRU393393:VRX393397 WBQ393393:WBT393397 WLM393393:WLP393397 WVI393393:WVL393397 A458929:D458933 IW458929:IZ458933 SS458929:SV458933 ACO458929:ACR458933 AMK458929:AMN458933 AWG458929:AWJ458933 BGC458929:BGF458933 BPY458929:BQB458933 BZU458929:BZX458933 CJQ458929:CJT458933 CTM458929:CTP458933 DDI458929:DDL458933 DNE458929:DNH458933 DXA458929:DXD458933 EGW458929:EGZ458933 EQS458929:EQV458933 FAO458929:FAR458933 FKK458929:FKN458933 FUG458929:FUJ458933 GEC458929:GEF458933 GNY458929:GOB458933 GXU458929:GXX458933 HHQ458929:HHT458933 HRM458929:HRP458933 IBI458929:IBL458933 ILE458929:ILH458933 IVA458929:IVD458933 JEW458929:JEZ458933 JOS458929:JOV458933 JYO458929:JYR458933 KIK458929:KIN458933 KSG458929:KSJ458933 LCC458929:LCF458933 LLY458929:LMB458933 LVU458929:LVX458933 MFQ458929:MFT458933 MPM458929:MPP458933 MZI458929:MZL458933 NJE458929:NJH458933 NTA458929:NTD458933 OCW458929:OCZ458933 OMS458929:OMV458933 OWO458929:OWR458933 PGK458929:PGN458933 PQG458929:PQJ458933 QAC458929:QAF458933 QJY458929:QKB458933 QTU458929:QTX458933 RDQ458929:RDT458933 RNM458929:RNP458933 RXI458929:RXL458933 SHE458929:SHH458933 SRA458929:SRD458933 TAW458929:TAZ458933 TKS458929:TKV458933 TUO458929:TUR458933 UEK458929:UEN458933 UOG458929:UOJ458933 UYC458929:UYF458933 VHY458929:VIB458933 VRU458929:VRX458933 WBQ458929:WBT458933 WLM458929:WLP458933 WVI458929:WVL458933 A524465:D524469 IW524465:IZ524469 SS524465:SV524469 ACO524465:ACR524469 AMK524465:AMN524469 AWG524465:AWJ524469 BGC524465:BGF524469 BPY524465:BQB524469 BZU524465:BZX524469 CJQ524465:CJT524469 CTM524465:CTP524469 DDI524465:DDL524469 DNE524465:DNH524469 DXA524465:DXD524469 EGW524465:EGZ524469 EQS524465:EQV524469 FAO524465:FAR524469 FKK524465:FKN524469 FUG524465:FUJ524469 GEC524465:GEF524469 GNY524465:GOB524469 GXU524465:GXX524469 HHQ524465:HHT524469 HRM524465:HRP524469 IBI524465:IBL524469 ILE524465:ILH524469 IVA524465:IVD524469 JEW524465:JEZ524469 JOS524465:JOV524469 JYO524465:JYR524469 KIK524465:KIN524469 KSG524465:KSJ524469 LCC524465:LCF524469 LLY524465:LMB524469 LVU524465:LVX524469 MFQ524465:MFT524469 MPM524465:MPP524469 MZI524465:MZL524469 NJE524465:NJH524469 NTA524465:NTD524469 OCW524465:OCZ524469 OMS524465:OMV524469 OWO524465:OWR524469 PGK524465:PGN524469 PQG524465:PQJ524469 QAC524465:QAF524469 QJY524465:QKB524469 QTU524465:QTX524469 RDQ524465:RDT524469 RNM524465:RNP524469 RXI524465:RXL524469 SHE524465:SHH524469 SRA524465:SRD524469 TAW524465:TAZ524469 TKS524465:TKV524469 TUO524465:TUR524469 UEK524465:UEN524469 UOG524465:UOJ524469 UYC524465:UYF524469 VHY524465:VIB524469 VRU524465:VRX524469 WBQ524465:WBT524469 WLM524465:WLP524469 WVI524465:WVL524469 A590001:D590005 IW590001:IZ590005 SS590001:SV590005 ACO590001:ACR590005 AMK590001:AMN590005 AWG590001:AWJ590005 BGC590001:BGF590005 BPY590001:BQB590005 BZU590001:BZX590005 CJQ590001:CJT590005 CTM590001:CTP590005 DDI590001:DDL590005 DNE590001:DNH590005 DXA590001:DXD590005 EGW590001:EGZ590005 EQS590001:EQV590005 FAO590001:FAR590005 FKK590001:FKN590005 FUG590001:FUJ590005 GEC590001:GEF590005 GNY590001:GOB590005 GXU590001:GXX590005 HHQ590001:HHT590005 HRM590001:HRP590005 IBI590001:IBL590005 ILE590001:ILH590005 IVA590001:IVD590005 JEW590001:JEZ590005 JOS590001:JOV590005 JYO590001:JYR590005 KIK590001:KIN590005 KSG590001:KSJ590005 LCC590001:LCF590005 LLY590001:LMB590005 LVU590001:LVX590005 MFQ590001:MFT590005 MPM590001:MPP590005 MZI590001:MZL590005 NJE590001:NJH590005 NTA590001:NTD590005 OCW590001:OCZ590005 OMS590001:OMV590005 OWO590001:OWR590005 PGK590001:PGN590005 PQG590001:PQJ590005 QAC590001:QAF590005 QJY590001:QKB590005 QTU590001:QTX590005 RDQ590001:RDT590005 RNM590001:RNP590005 RXI590001:RXL590005 SHE590001:SHH590005 SRA590001:SRD590005 TAW590001:TAZ590005 TKS590001:TKV590005 TUO590001:TUR590005 UEK590001:UEN590005 UOG590001:UOJ590005 UYC590001:UYF590005 VHY590001:VIB590005 VRU590001:VRX590005 WBQ590001:WBT590005 WLM590001:WLP590005 WVI590001:WVL590005 A655537:D655541 IW655537:IZ655541 SS655537:SV655541 ACO655537:ACR655541 AMK655537:AMN655541 AWG655537:AWJ655541 BGC655537:BGF655541 BPY655537:BQB655541 BZU655537:BZX655541 CJQ655537:CJT655541 CTM655537:CTP655541 DDI655537:DDL655541 DNE655537:DNH655541 DXA655537:DXD655541 EGW655537:EGZ655541 EQS655537:EQV655541 FAO655537:FAR655541 FKK655537:FKN655541 FUG655537:FUJ655541 GEC655537:GEF655541 GNY655537:GOB655541 GXU655537:GXX655541 HHQ655537:HHT655541 HRM655537:HRP655541 IBI655537:IBL655541 ILE655537:ILH655541 IVA655537:IVD655541 JEW655537:JEZ655541 JOS655537:JOV655541 JYO655537:JYR655541 KIK655537:KIN655541 KSG655537:KSJ655541 LCC655537:LCF655541 LLY655537:LMB655541 LVU655537:LVX655541 MFQ655537:MFT655541 MPM655537:MPP655541 MZI655537:MZL655541 NJE655537:NJH655541 NTA655537:NTD655541 OCW655537:OCZ655541 OMS655537:OMV655541 OWO655537:OWR655541 PGK655537:PGN655541 PQG655537:PQJ655541 QAC655537:QAF655541 QJY655537:QKB655541 QTU655537:QTX655541 RDQ655537:RDT655541 RNM655537:RNP655541 RXI655537:RXL655541 SHE655537:SHH655541 SRA655537:SRD655541 TAW655537:TAZ655541 TKS655537:TKV655541 TUO655537:TUR655541 UEK655537:UEN655541 UOG655537:UOJ655541 UYC655537:UYF655541 VHY655537:VIB655541 VRU655537:VRX655541 WBQ655537:WBT655541 WLM655537:WLP655541 WVI655537:WVL655541 A721073:D721077 IW721073:IZ721077 SS721073:SV721077 ACO721073:ACR721077 AMK721073:AMN721077 AWG721073:AWJ721077 BGC721073:BGF721077 BPY721073:BQB721077 BZU721073:BZX721077 CJQ721073:CJT721077 CTM721073:CTP721077 DDI721073:DDL721077 DNE721073:DNH721077 DXA721073:DXD721077 EGW721073:EGZ721077 EQS721073:EQV721077 FAO721073:FAR721077 FKK721073:FKN721077 FUG721073:FUJ721077 GEC721073:GEF721077 GNY721073:GOB721077 GXU721073:GXX721077 HHQ721073:HHT721077 HRM721073:HRP721077 IBI721073:IBL721077 ILE721073:ILH721077 IVA721073:IVD721077 JEW721073:JEZ721077 JOS721073:JOV721077 JYO721073:JYR721077 KIK721073:KIN721077 KSG721073:KSJ721077 LCC721073:LCF721077 LLY721073:LMB721077 LVU721073:LVX721077 MFQ721073:MFT721077 MPM721073:MPP721077 MZI721073:MZL721077 NJE721073:NJH721077 NTA721073:NTD721077 OCW721073:OCZ721077 OMS721073:OMV721077 OWO721073:OWR721077 PGK721073:PGN721077 PQG721073:PQJ721077 QAC721073:QAF721077 QJY721073:QKB721077 QTU721073:QTX721077 RDQ721073:RDT721077 RNM721073:RNP721077 RXI721073:RXL721077 SHE721073:SHH721077 SRA721073:SRD721077 TAW721073:TAZ721077 TKS721073:TKV721077 TUO721073:TUR721077 UEK721073:UEN721077 UOG721073:UOJ721077 UYC721073:UYF721077 VHY721073:VIB721077 VRU721073:VRX721077 WBQ721073:WBT721077 WLM721073:WLP721077 WVI721073:WVL721077 A786609:D786613 IW786609:IZ786613 SS786609:SV786613 ACO786609:ACR786613 AMK786609:AMN786613 AWG786609:AWJ786613 BGC786609:BGF786613 BPY786609:BQB786613 BZU786609:BZX786613 CJQ786609:CJT786613 CTM786609:CTP786613 DDI786609:DDL786613 DNE786609:DNH786613 DXA786609:DXD786613 EGW786609:EGZ786613 EQS786609:EQV786613 FAO786609:FAR786613 FKK786609:FKN786613 FUG786609:FUJ786613 GEC786609:GEF786613 GNY786609:GOB786613 GXU786609:GXX786613 HHQ786609:HHT786613 HRM786609:HRP786613 IBI786609:IBL786613 ILE786609:ILH786613 IVA786609:IVD786613 JEW786609:JEZ786613 JOS786609:JOV786613 JYO786609:JYR786613 KIK786609:KIN786613 KSG786609:KSJ786613 LCC786609:LCF786613 LLY786609:LMB786613 LVU786609:LVX786613 MFQ786609:MFT786613 MPM786609:MPP786613 MZI786609:MZL786613 NJE786609:NJH786613 NTA786609:NTD786613 OCW786609:OCZ786613 OMS786609:OMV786613 OWO786609:OWR786613 PGK786609:PGN786613 PQG786609:PQJ786613 QAC786609:QAF786613 QJY786609:QKB786613 QTU786609:QTX786613 RDQ786609:RDT786613 RNM786609:RNP786613 RXI786609:RXL786613 SHE786609:SHH786613 SRA786609:SRD786613 TAW786609:TAZ786613 TKS786609:TKV786613 TUO786609:TUR786613 UEK786609:UEN786613 UOG786609:UOJ786613 UYC786609:UYF786613 VHY786609:VIB786613 VRU786609:VRX786613 WBQ786609:WBT786613 WLM786609:WLP786613 WVI786609:WVL786613 A852145:D852149 IW852145:IZ852149 SS852145:SV852149 ACO852145:ACR852149 AMK852145:AMN852149 AWG852145:AWJ852149 BGC852145:BGF852149 BPY852145:BQB852149 BZU852145:BZX852149 CJQ852145:CJT852149 CTM852145:CTP852149 DDI852145:DDL852149 DNE852145:DNH852149 DXA852145:DXD852149 EGW852145:EGZ852149 EQS852145:EQV852149 FAO852145:FAR852149 FKK852145:FKN852149 FUG852145:FUJ852149 GEC852145:GEF852149 GNY852145:GOB852149 GXU852145:GXX852149 HHQ852145:HHT852149 HRM852145:HRP852149 IBI852145:IBL852149 ILE852145:ILH852149 IVA852145:IVD852149 JEW852145:JEZ852149 JOS852145:JOV852149 JYO852145:JYR852149 KIK852145:KIN852149 KSG852145:KSJ852149 LCC852145:LCF852149 LLY852145:LMB852149 LVU852145:LVX852149 MFQ852145:MFT852149 MPM852145:MPP852149 MZI852145:MZL852149 NJE852145:NJH852149 NTA852145:NTD852149 OCW852145:OCZ852149 OMS852145:OMV852149 OWO852145:OWR852149 PGK852145:PGN852149 PQG852145:PQJ852149 QAC852145:QAF852149 QJY852145:QKB852149 QTU852145:QTX852149 RDQ852145:RDT852149 RNM852145:RNP852149 RXI852145:RXL852149 SHE852145:SHH852149 SRA852145:SRD852149 TAW852145:TAZ852149 TKS852145:TKV852149 TUO852145:TUR852149 UEK852145:UEN852149 UOG852145:UOJ852149 UYC852145:UYF852149 VHY852145:VIB852149 VRU852145:VRX852149 WBQ852145:WBT852149 WLM852145:WLP852149 WVI852145:WVL852149 A917681:D917685 IW917681:IZ917685 SS917681:SV917685 ACO917681:ACR917685 AMK917681:AMN917685 AWG917681:AWJ917685 BGC917681:BGF917685 BPY917681:BQB917685 BZU917681:BZX917685 CJQ917681:CJT917685 CTM917681:CTP917685 DDI917681:DDL917685 DNE917681:DNH917685 DXA917681:DXD917685 EGW917681:EGZ917685 EQS917681:EQV917685 FAO917681:FAR917685 FKK917681:FKN917685 FUG917681:FUJ917685 GEC917681:GEF917685 GNY917681:GOB917685 GXU917681:GXX917685 HHQ917681:HHT917685 HRM917681:HRP917685 IBI917681:IBL917685 ILE917681:ILH917685 IVA917681:IVD917685 JEW917681:JEZ917685 JOS917681:JOV917685 JYO917681:JYR917685 KIK917681:KIN917685 KSG917681:KSJ917685 LCC917681:LCF917685 LLY917681:LMB917685 LVU917681:LVX917685 MFQ917681:MFT917685 MPM917681:MPP917685 MZI917681:MZL917685 NJE917681:NJH917685 NTA917681:NTD917685 OCW917681:OCZ917685 OMS917681:OMV917685 OWO917681:OWR917685 PGK917681:PGN917685 PQG917681:PQJ917685 QAC917681:QAF917685 QJY917681:QKB917685 QTU917681:QTX917685 RDQ917681:RDT917685 RNM917681:RNP917685 RXI917681:RXL917685 SHE917681:SHH917685 SRA917681:SRD917685 TAW917681:TAZ917685 TKS917681:TKV917685 TUO917681:TUR917685 UEK917681:UEN917685 UOG917681:UOJ917685 UYC917681:UYF917685 VHY917681:VIB917685 VRU917681:VRX917685 WBQ917681:WBT917685 WLM917681:WLP917685 WVI917681:WVL917685 A983217:D983221 IW983217:IZ983221 SS983217:SV983221 ACO983217:ACR983221 AMK983217:AMN983221 AWG983217:AWJ983221 BGC983217:BGF983221 BPY983217:BQB983221 BZU983217:BZX983221 CJQ983217:CJT983221 CTM983217:CTP983221 DDI983217:DDL983221 DNE983217:DNH983221 DXA983217:DXD983221 EGW983217:EGZ983221 EQS983217:EQV983221 FAO983217:FAR983221 FKK983217:FKN983221 FUG983217:FUJ983221 GEC983217:GEF983221 GNY983217:GOB983221 GXU983217:GXX983221 HHQ983217:HHT983221 HRM983217:HRP983221 IBI983217:IBL983221 ILE983217:ILH983221 IVA983217:IVD983221 JEW983217:JEZ983221 JOS983217:JOV983221 JYO983217:JYR983221 KIK983217:KIN983221 KSG983217:KSJ983221 LCC983217:LCF983221 LLY983217:LMB983221 LVU983217:LVX983221 MFQ983217:MFT983221 MPM983217:MPP983221 MZI983217:MZL983221 NJE983217:NJH983221 NTA983217:NTD983221 OCW983217:OCZ983221 OMS983217:OMV983221 OWO983217:OWR983221 PGK983217:PGN983221 PQG983217:PQJ983221 QAC983217:QAF983221 QJY983217:QKB983221 QTU983217:QTX983221 RDQ983217:RDT983221 RNM983217:RNP983221 RXI983217:RXL983221 SHE983217:SHH983221 SRA983217:SRD983221 TAW983217:TAZ983221 TKS983217:TKV983221 TUO983217:TUR983221 UEK983217:UEN983221 UOG983217:UOJ983221 UYC983217:UYF983221 VHY983217:VIB983221 VRU983217:VRX983221 WBQ983217:WBT983221 WLM983217:WLP983221 WVI983217:WVL983221"/>
    <dataValidation type="whole" allowBlank="1" showInputMessage="1" showErrorMessage="1" errorTitle="Error" error="Por favor ingrese números enteros" sqref="B1:B63 IX1:IX63 ST1:ST63 ACP1:ACP63 AML1:AML63 AWH1:AWH63 BGD1:BGD63 BPZ1:BPZ63 BZV1:BZV63 CJR1:CJR63 CTN1:CTN63 DDJ1:DDJ63 DNF1:DNF63 DXB1:DXB63 EGX1:EGX63 EQT1:EQT63 FAP1:FAP63 FKL1:FKL63 FUH1:FUH63 GED1:GED63 GNZ1:GNZ63 GXV1:GXV63 HHR1:HHR63 HRN1:HRN63 IBJ1:IBJ63 ILF1:ILF63 IVB1:IVB63 JEX1:JEX63 JOT1:JOT63 JYP1:JYP63 KIL1:KIL63 KSH1:KSH63 LCD1:LCD63 LLZ1:LLZ63 LVV1:LVV63 MFR1:MFR63 MPN1:MPN63 MZJ1:MZJ63 NJF1:NJF63 NTB1:NTB63 OCX1:OCX63 OMT1:OMT63 OWP1:OWP63 PGL1:PGL63 PQH1:PQH63 QAD1:QAD63 QJZ1:QJZ63 QTV1:QTV63 RDR1:RDR63 RNN1:RNN63 RXJ1:RXJ63 SHF1:SHF63 SRB1:SRB63 TAX1:TAX63 TKT1:TKT63 TUP1:TUP63 UEL1:UEL63 UOH1:UOH63 UYD1:UYD63 VHZ1:VHZ63 VRV1:VRV63 WBR1:WBR63 WLN1:WLN63 WVJ1:WVJ63 B65537:B65599 IX65537:IX65599 ST65537:ST65599 ACP65537:ACP65599 AML65537:AML65599 AWH65537:AWH65599 BGD65537:BGD65599 BPZ65537:BPZ65599 BZV65537:BZV65599 CJR65537:CJR65599 CTN65537:CTN65599 DDJ65537:DDJ65599 DNF65537:DNF65599 DXB65537:DXB65599 EGX65537:EGX65599 EQT65537:EQT65599 FAP65537:FAP65599 FKL65537:FKL65599 FUH65537:FUH65599 GED65537:GED65599 GNZ65537:GNZ65599 GXV65537:GXV65599 HHR65537:HHR65599 HRN65537:HRN65599 IBJ65537:IBJ65599 ILF65537:ILF65599 IVB65537:IVB65599 JEX65537:JEX65599 JOT65537:JOT65599 JYP65537:JYP65599 KIL65537:KIL65599 KSH65537:KSH65599 LCD65537:LCD65599 LLZ65537:LLZ65599 LVV65537:LVV65599 MFR65537:MFR65599 MPN65537:MPN65599 MZJ65537:MZJ65599 NJF65537:NJF65599 NTB65537:NTB65599 OCX65537:OCX65599 OMT65537:OMT65599 OWP65537:OWP65599 PGL65537:PGL65599 PQH65537:PQH65599 QAD65537:QAD65599 QJZ65537:QJZ65599 QTV65537:QTV65599 RDR65537:RDR65599 RNN65537:RNN65599 RXJ65537:RXJ65599 SHF65537:SHF65599 SRB65537:SRB65599 TAX65537:TAX65599 TKT65537:TKT65599 TUP65537:TUP65599 UEL65537:UEL65599 UOH65537:UOH65599 UYD65537:UYD65599 VHZ65537:VHZ65599 VRV65537:VRV65599 WBR65537:WBR65599 WLN65537:WLN65599 WVJ65537:WVJ65599 B131073:B131135 IX131073:IX131135 ST131073:ST131135 ACP131073:ACP131135 AML131073:AML131135 AWH131073:AWH131135 BGD131073:BGD131135 BPZ131073:BPZ131135 BZV131073:BZV131135 CJR131073:CJR131135 CTN131073:CTN131135 DDJ131073:DDJ131135 DNF131073:DNF131135 DXB131073:DXB131135 EGX131073:EGX131135 EQT131073:EQT131135 FAP131073:FAP131135 FKL131073:FKL131135 FUH131073:FUH131135 GED131073:GED131135 GNZ131073:GNZ131135 GXV131073:GXV131135 HHR131073:HHR131135 HRN131073:HRN131135 IBJ131073:IBJ131135 ILF131073:ILF131135 IVB131073:IVB131135 JEX131073:JEX131135 JOT131073:JOT131135 JYP131073:JYP131135 KIL131073:KIL131135 KSH131073:KSH131135 LCD131073:LCD131135 LLZ131073:LLZ131135 LVV131073:LVV131135 MFR131073:MFR131135 MPN131073:MPN131135 MZJ131073:MZJ131135 NJF131073:NJF131135 NTB131073:NTB131135 OCX131073:OCX131135 OMT131073:OMT131135 OWP131073:OWP131135 PGL131073:PGL131135 PQH131073:PQH131135 QAD131073:QAD131135 QJZ131073:QJZ131135 QTV131073:QTV131135 RDR131073:RDR131135 RNN131073:RNN131135 RXJ131073:RXJ131135 SHF131073:SHF131135 SRB131073:SRB131135 TAX131073:TAX131135 TKT131073:TKT131135 TUP131073:TUP131135 UEL131073:UEL131135 UOH131073:UOH131135 UYD131073:UYD131135 VHZ131073:VHZ131135 VRV131073:VRV131135 WBR131073:WBR131135 WLN131073:WLN131135 WVJ131073:WVJ131135 B196609:B196671 IX196609:IX196671 ST196609:ST196671 ACP196609:ACP196671 AML196609:AML196671 AWH196609:AWH196671 BGD196609:BGD196671 BPZ196609:BPZ196671 BZV196609:BZV196671 CJR196609:CJR196671 CTN196609:CTN196671 DDJ196609:DDJ196671 DNF196609:DNF196671 DXB196609:DXB196671 EGX196609:EGX196671 EQT196609:EQT196671 FAP196609:FAP196671 FKL196609:FKL196671 FUH196609:FUH196671 GED196609:GED196671 GNZ196609:GNZ196671 GXV196609:GXV196671 HHR196609:HHR196671 HRN196609:HRN196671 IBJ196609:IBJ196671 ILF196609:ILF196671 IVB196609:IVB196671 JEX196609:JEX196671 JOT196609:JOT196671 JYP196609:JYP196671 KIL196609:KIL196671 KSH196609:KSH196671 LCD196609:LCD196671 LLZ196609:LLZ196671 LVV196609:LVV196671 MFR196609:MFR196671 MPN196609:MPN196671 MZJ196609:MZJ196671 NJF196609:NJF196671 NTB196609:NTB196671 OCX196609:OCX196671 OMT196609:OMT196671 OWP196609:OWP196671 PGL196609:PGL196671 PQH196609:PQH196671 QAD196609:QAD196671 QJZ196609:QJZ196671 QTV196609:QTV196671 RDR196609:RDR196671 RNN196609:RNN196671 RXJ196609:RXJ196671 SHF196609:SHF196671 SRB196609:SRB196671 TAX196609:TAX196671 TKT196609:TKT196671 TUP196609:TUP196671 UEL196609:UEL196671 UOH196609:UOH196671 UYD196609:UYD196671 VHZ196609:VHZ196671 VRV196609:VRV196671 WBR196609:WBR196671 WLN196609:WLN196671 WVJ196609:WVJ196671 B262145:B262207 IX262145:IX262207 ST262145:ST262207 ACP262145:ACP262207 AML262145:AML262207 AWH262145:AWH262207 BGD262145:BGD262207 BPZ262145:BPZ262207 BZV262145:BZV262207 CJR262145:CJR262207 CTN262145:CTN262207 DDJ262145:DDJ262207 DNF262145:DNF262207 DXB262145:DXB262207 EGX262145:EGX262207 EQT262145:EQT262207 FAP262145:FAP262207 FKL262145:FKL262207 FUH262145:FUH262207 GED262145:GED262207 GNZ262145:GNZ262207 GXV262145:GXV262207 HHR262145:HHR262207 HRN262145:HRN262207 IBJ262145:IBJ262207 ILF262145:ILF262207 IVB262145:IVB262207 JEX262145:JEX262207 JOT262145:JOT262207 JYP262145:JYP262207 KIL262145:KIL262207 KSH262145:KSH262207 LCD262145:LCD262207 LLZ262145:LLZ262207 LVV262145:LVV262207 MFR262145:MFR262207 MPN262145:MPN262207 MZJ262145:MZJ262207 NJF262145:NJF262207 NTB262145:NTB262207 OCX262145:OCX262207 OMT262145:OMT262207 OWP262145:OWP262207 PGL262145:PGL262207 PQH262145:PQH262207 QAD262145:QAD262207 QJZ262145:QJZ262207 QTV262145:QTV262207 RDR262145:RDR262207 RNN262145:RNN262207 RXJ262145:RXJ262207 SHF262145:SHF262207 SRB262145:SRB262207 TAX262145:TAX262207 TKT262145:TKT262207 TUP262145:TUP262207 UEL262145:UEL262207 UOH262145:UOH262207 UYD262145:UYD262207 VHZ262145:VHZ262207 VRV262145:VRV262207 WBR262145:WBR262207 WLN262145:WLN262207 WVJ262145:WVJ262207 B327681:B327743 IX327681:IX327743 ST327681:ST327743 ACP327681:ACP327743 AML327681:AML327743 AWH327681:AWH327743 BGD327681:BGD327743 BPZ327681:BPZ327743 BZV327681:BZV327743 CJR327681:CJR327743 CTN327681:CTN327743 DDJ327681:DDJ327743 DNF327681:DNF327743 DXB327681:DXB327743 EGX327681:EGX327743 EQT327681:EQT327743 FAP327681:FAP327743 FKL327681:FKL327743 FUH327681:FUH327743 GED327681:GED327743 GNZ327681:GNZ327743 GXV327681:GXV327743 HHR327681:HHR327743 HRN327681:HRN327743 IBJ327681:IBJ327743 ILF327681:ILF327743 IVB327681:IVB327743 JEX327681:JEX327743 JOT327681:JOT327743 JYP327681:JYP327743 KIL327681:KIL327743 KSH327681:KSH327743 LCD327681:LCD327743 LLZ327681:LLZ327743 LVV327681:LVV327743 MFR327681:MFR327743 MPN327681:MPN327743 MZJ327681:MZJ327743 NJF327681:NJF327743 NTB327681:NTB327743 OCX327681:OCX327743 OMT327681:OMT327743 OWP327681:OWP327743 PGL327681:PGL327743 PQH327681:PQH327743 QAD327681:QAD327743 QJZ327681:QJZ327743 QTV327681:QTV327743 RDR327681:RDR327743 RNN327681:RNN327743 RXJ327681:RXJ327743 SHF327681:SHF327743 SRB327681:SRB327743 TAX327681:TAX327743 TKT327681:TKT327743 TUP327681:TUP327743 UEL327681:UEL327743 UOH327681:UOH327743 UYD327681:UYD327743 VHZ327681:VHZ327743 VRV327681:VRV327743 WBR327681:WBR327743 WLN327681:WLN327743 WVJ327681:WVJ327743 B393217:B393279 IX393217:IX393279 ST393217:ST393279 ACP393217:ACP393279 AML393217:AML393279 AWH393217:AWH393279 BGD393217:BGD393279 BPZ393217:BPZ393279 BZV393217:BZV393279 CJR393217:CJR393279 CTN393217:CTN393279 DDJ393217:DDJ393279 DNF393217:DNF393279 DXB393217:DXB393279 EGX393217:EGX393279 EQT393217:EQT393279 FAP393217:FAP393279 FKL393217:FKL393279 FUH393217:FUH393279 GED393217:GED393279 GNZ393217:GNZ393279 GXV393217:GXV393279 HHR393217:HHR393279 HRN393217:HRN393279 IBJ393217:IBJ393279 ILF393217:ILF393279 IVB393217:IVB393279 JEX393217:JEX393279 JOT393217:JOT393279 JYP393217:JYP393279 KIL393217:KIL393279 KSH393217:KSH393279 LCD393217:LCD393279 LLZ393217:LLZ393279 LVV393217:LVV393279 MFR393217:MFR393279 MPN393217:MPN393279 MZJ393217:MZJ393279 NJF393217:NJF393279 NTB393217:NTB393279 OCX393217:OCX393279 OMT393217:OMT393279 OWP393217:OWP393279 PGL393217:PGL393279 PQH393217:PQH393279 QAD393217:QAD393279 QJZ393217:QJZ393279 QTV393217:QTV393279 RDR393217:RDR393279 RNN393217:RNN393279 RXJ393217:RXJ393279 SHF393217:SHF393279 SRB393217:SRB393279 TAX393217:TAX393279 TKT393217:TKT393279 TUP393217:TUP393279 UEL393217:UEL393279 UOH393217:UOH393279 UYD393217:UYD393279 VHZ393217:VHZ393279 VRV393217:VRV393279 WBR393217:WBR393279 WLN393217:WLN393279 WVJ393217:WVJ393279 B458753:B458815 IX458753:IX458815 ST458753:ST458815 ACP458753:ACP458815 AML458753:AML458815 AWH458753:AWH458815 BGD458753:BGD458815 BPZ458753:BPZ458815 BZV458753:BZV458815 CJR458753:CJR458815 CTN458753:CTN458815 DDJ458753:DDJ458815 DNF458753:DNF458815 DXB458753:DXB458815 EGX458753:EGX458815 EQT458753:EQT458815 FAP458753:FAP458815 FKL458753:FKL458815 FUH458753:FUH458815 GED458753:GED458815 GNZ458753:GNZ458815 GXV458753:GXV458815 HHR458753:HHR458815 HRN458753:HRN458815 IBJ458753:IBJ458815 ILF458753:ILF458815 IVB458753:IVB458815 JEX458753:JEX458815 JOT458753:JOT458815 JYP458753:JYP458815 KIL458753:KIL458815 KSH458753:KSH458815 LCD458753:LCD458815 LLZ458753:LLZ458815 LVV458753:LVV458815 MFR458753:MFR458815 MPN458753:MPN458815 MZJ458753:MZJ458815 NJF458753:NJF458815 NTB458753:NTB458815 OCX458753:OCX458815 OMT458753:OMT458815 OWP458753:OWP458815 PGL458753:PGL458815 PQH458753:PQH458815 QAD458753:QAD458815 QJZ458753:QJZ458815 QTV458753:QTV458815 RDR458753:RDR458815 RNN458753:RNN458815 RXJ458753:RXJ458815 SHF458753:SHF458815 SRB458753:SRB458815 TAX458753:TAX458815 TKT458753:TKT458815 TUP458753:TUP458815 UEL458753:UEL458815 UOH458753:UOH458815 UYD458753:UYD458815 VHZ458753:VHZ458815 VRV458753:VRV458815 WBR458753:WBR458815 WLN458753:WLN458815 WVJ458753:WVJ458815 B524289:B524351 IX524289:IX524351 ST524289:ST524351 ACP524289:ACP524351 AML524289:AML524351 AWH524289:AWH524351 BGD524289:BGD524351 BPZ524289:BPZ524351 BZV524289:BZV524351 CJR524289:CJR524351 CTN524289:CTN524351 DDJ524289:DDJ524351 DNF524289:DNF524351 DXB524289:DXB524351 EGX524289:EGX524351 EQT524289:EQT524351 FAP524289:FAP524351 FKL524289:FKL524351 FUH524289:FUH524351 GED524289:GED524351 GNZ524289:GNZ524351 GXV524289:GXV524351 HHR524289:HHR524351 HRN524289:HRN524351 IBJ524289:IBJ524351 ILF524289:ILF524351 IVB524289:IVB524351 JEX524289:JEX524351 JOT524289:JOT524351 JYP524289:JYP524351 KIL524289:KIL524351 KSH524289:KSH524351 LCD524289:LCD524351 LLZ524289:LLZ524351 LVV524289:LVV524351 MFR524289:MFR524351 MPN524289:MPN524351 MZJ524289:MZJ524351 NJF524289:NJF524351 NTB524289:NTB524351 OCX524289:OCX524351 OMT524289:OMT524351 OWP524289:OWP524351 PGL524289:PGL524351 PQH524289:PQH524351 QAD524289:QAD524351 QJZ524289:QJZ524351 QTV524289:QTV524351 RDR524289:RDR524351 RNN524289:RNN524351 RXJ524289:RXJ524351 SHF524289:SHF524351 SRB524289:SRB524351 TAX524289:TAX524351 TKT524289:TKT524351 TUP524289:TUP524351 UEL524289:UEL524351 UOH524289:UOH524351 UYD524289:UYD524351 VHZ524289:VHZ524351 VRV524289:VRV524351 WBR524289:WBR524351 WLN524289:WLN524351 WVJ524289:WVJ524351 B589825:B589887 IX589825:IX589887 ST589825:ST589887 ACP589825:ACP589887 AML589825:AML589887 AWH589825:AWH589887 BGD589825:BGD589887 BPZ589825:BPZ589887 BZV589825:BZV589887 CJR589825:CJR589887 CTN589825:CTN589887 DDJ589825:DDJ589887 DNF589825:DNF589887 DXB589825:DXB589887 EGX589825:EGX589887 EQT589825:EQT589887 FAP589825:FAP589887 FKL589825:FKL589887 FUH589825:FUH589887 GED589825:GED589887 GNZ589825:GNZ589887 GXV589825:GXV589887 HHR589825:HHR589887 HRN589825:HRN589887 IBJ589825:IBJ589887 ILF589825:ILF589887 IVB589825:IVB589887 JEX589825:JEX589887 JOT589825:JOT589887 JYP589825:JYP589887 KIL589825:KIL589887 KSH589825:KSH589887 LCD589825:LCD589887 LLZ589825:LLZ589887 LVV589825:LVV589887 MFR589825:MFR589887 MPN589825:MPN589887 MZJ589825:MZJ589887 NJF589825:NJF589887 NTB589825:NTB589887 OCX589825:OCX589887 OMT589825:OMT589887 OWP589825:OWP589887 PGL589825:PGL589887 PQH589825:PQH589887 QAD589825:QAD589887 QJZ589825:QJZ589887 QTV589825:QTV589887 RDR589825:RDR589887 RNN589825:RNN589887 RXJ589825:RXJ589887 SHF589825:SHF589887 SRB589825:SRB589887 TAX589825:TAX589887 TKT589825:TKT589887 TUP589825:TUP589887 UEL589825:UEL589887 UOH589825:UOH589887 UYD589825:UYD589887 VHZ589825:VHZ589887 VRV589825:VRV589887 WBR589825:WBR589887 WLN589825:WLN589887 WVJ589825:WVJ589887 B655361:B655423 IX655361:IX655423 ST655361:ST655423 ACP655361:ACP655423 AML655361:AML655423 AWH655361:AWH655423 BGD655361:BGD655423 BPZ655361:BPZ655423 BZV655361:BZV655423 CJR655361:CJR655423 CTN655361:CTN655423 DDJ655361:DDJ655423 DNF655361:DNF655423 DXB655361:DXB655423 EGX655361:EGX655423 EQT655361:EQT655423 FAP655361:FAP655423 FKL655361:FKL655423 FUH655361:FUH655423 GED655361:GED655423 GNZ655361:GNZ655423 GXV655361:GXV655423 HHR655361:HHR655423 HRN655361:HRN655423 IBJ655361:IBJ655423 ILF655361:ILF655423 IVB655361:IVB655423 JEX655361:JEX655423 JOT655361:JOT655423 JYP655361:JYP655423 KIL655361:KIL655423 KSH655361:KSH655423 LCD655361:LCD655423 LLZ655361:LLZ655423 LVV655361:LVV655423 MFR655361:MFR655423 MPN655361:MPN655423 MZJ655361:MZJ655423 NJF655361:NJF655423 NTB655361:NTB655423 OCX655361:OCX655423 OMT655361:OMT655423 OWP655361:OWP655423 PGL655361:PGL655423 PQH655361:PQH655423 QAD655361:QAD655423 QJZ655361:QJZ655423 QTV655361:QTV655423 RDR655361:RDR655423 RNN655361:RNN655423 RXJ655361:RXJ655423 SHF655361:SHF655423 SRB655361:SRB655423 TAX655361:TAX655423 TKT655361:TKT655423 TUP655361:TUP655423 UEL655361:UEL655423 UOH655361:UOH655423 UYD655361:UYD655423 VHZ655361:VHZ655423 VRV655361:VRV655423 WBR655361:WBR655423 WLN655361:WLN655423 WVJ655361:WVJ655423 B720897:B720959 IX720897:IX720959 ST720897:ST720959 ACP720897:ACP720959 AML720897:AML720959 AWH720897:AWH720959 BGD720897:BGD720959 BPZ720897:BPZ720959 BZV720897:BZV720959 CJR720897:CJR720959 CTN720897:CTN720959 DDJ720897:DDJ720959 DNF720897:DNF720959 DXB720897:DXB720959 EGX720897:EGX720959 EQT720897:EQT720959 FAP720897:FAP720959 FKL720897:FKL720959 FUH720897:FUH720959 GED720897:GED720959 GNZ720897:GNZ720959 GXV720897:GXV720959 HHR720897:HHR720959 HRN720897:HRN720959 IBJ720897:IBJ720959 ILF720897:ILF720959 IVB720897:IVB720959 JEX720897:JEX720959 JOT720897:JOT720959 JYP720897:JYP720959 KIL720897:KIL720959 KSH720897:KSH720959 LCD720897:LCD720959 LLZ720897:LLZ720959 LVV720897:LVV720959 MFR720897:MFR720959 MPN720897:MPN720959 MZJ720897:MZJ720959 NJF720897:NJF720959 NTB720897:NTB720959 OCX720897:OCX720959 OMT720897:OMT720959 OWP720897:OWP720959 PGL720897:PGL720959 PQH720897:PQH720959 QAD720897:QAD720959 QJZ720897:QJZ720959 QTV720897:QTV720959 RDR720897:RDR720959 RNN720897:RNN720959 RXJ720897:RXJ720959 SHF720897:SHF720959 SRB720897:SRB720959 TAX720897:TAX720959 TKT720897:TKT720959 TUP720897:TUP720959 UEL720897:UEL720959 UOH720897:UOH720959 UYD720897:UYD720959 VHZ720897:VHZ720959 VRV720897:VRV720959 WBR720897:WBR720959 WLN720897:WLN720959 WVJ720897:WVJ720959 B786433:B786495 IX786433:IX786495 ST786433:ST786495 ACP786433:ACP786495 AML786433:AML786495 AWH786433:AWH786495 BGD786433:BGD786495 BPZ786433:BPZ786495 BZV786433:BZV786495 CJR786433:CJR786495 CTN786433:CTN786495 DDJ786433:DDJ786495 DNF786433:DNF786495 DXB786433:DXB786495 EGX786433:EGX786495 EQT786433:EQT786495 FAP786433:FAP786495 FKL786433:FKL786495 FUH786433:FUH786495 GED786433:GED786495 GNZ786433:GNZ786495 GXV786433:GXV786495 HHR786433:HHR786495 HRN786433:HRN786495 IBJ786433:IBJ786495 ILF786433:ILF786495 IVB786433:IVB786495 JEX786433:JEX786495 JOT786433:JOT786495 JYP786433:JYP786495 KIL786433:KIL786495 KSH786433:KSH786495 LCD786433:LCD786495 LLZ786433:LLZ786495 LVV786433:LVV786495 MFR786433:MFR786495 MPN786433:MPN786495 MZJ786433:MZJ786495 NJF786433:NJF786495 NTB786433:NTB786495 OCX786433:OCX786495 OMT786433:OMT786495 OWP786433:OWP786495 PGL786433:PGL786495 PQH786433:PQH786495 QAD786433:QAD786495 QJZ786433:QJZ786495 QTV786433:QTV786495 RDR786433:RDR786495 RNN786433:RNN786495 RXJ786433:RXJ786495 SHF786433:SHF786495 SRB786433:SRB786495 TAX786433:TAX786495 TKT786433:TKT786495 TUP786433:TUP786495 UEL786433:UEL786495 UOH786433:UOH786495 UYD786433:UYD786495 VHZ786433:VHZ786495 VRV786433:VRV786495 WBR786433:WBR786495 WLN786433:WLN786495 WVJ786433:WVJ786495 B851969:B852031 IX851969:IX852031 ST851969:ST852031 ACP851969:ACP852031 AML851969:AML852031 AWH851969:AWH852031 BGD851969:BGD852031 BPZ851969:BPZ852031 BZV851969:BZV852031 CJR851969:CJR852031 CTN851969:CTN852031 DDJ851969:DDJ852031 DNF851969:DNF852031 DXB851969:DXB852031 EGX851969:EGX852031 EQT851969:EQT852031 FAP851969:FAP852031 FKL851969:FKL852031 FUH851969:FUH852031 GED851969:GED852031 GNZ851969:GNZ852031 GXV851969:GXV852031 HHR851969:HHR852031 HRN851969:HRN852031 IBJ851969:IBJ852031 ILF851969:ILF852031 IVB851969:IVB852031 JEX851969:JEX852031 JOT851969:JOT852031 JYP851969:JYP852031 KIL851969:KIL852031 KSH851969:KSH852031 LCD851969:LCD852031 LLZ851969:LLZ852031 LVV851969:LVV852031 MFR851969:MFR852031 MPN851969:MPN852031 MZJ851969:MZJ852031 NJF851969:NJF852031 NTB851969:NTB852031 OCX851969:OCX852031 OMT851969:OMT852031 OWP851969:OWP852031 PGL851969:PGL852031 PQH851969:PQH852031 QAD851969:QAD852031 QJZ851969:QJZ852031 QTV851969:QTV852031 RDR851969:RDR852031 RNN851969:RNN852031 RXJ851969:RXJ852031 SHF851969:SHF852031 SRB851969:SRB852031 TAX851969:TAX852031 TKT851969:TKT852031 TUP851969:TUP852031 UEL851969:UEL852031 UOH851969:UOH852031 UYD851969:UYD852031 VHZ851969:VHZ852031 VRV851969:VRV852031 WBR851969:WBR852031 WLN851969:WLN852031 WVJ851969:WVJ852031 B917505:B917567 IX917505:IX917567 ST917505:ST917567 ACP917505:ACP917567 AML917505:AML917567 AWH917505:AWH917567 BGD917505:BGD917567 BPZ917505:BPZ917567 BZV917505:BZV917567 CJR917505:CJR917567 CTN917505:CTN917567 DDJ917505:DDJ917567 DNF917505:DNF917567 DXB917505:DXB917567 EGX917505:EGX917567 EQT917505:EQT917567 FAP917505:FAP917567 FKL917505:FKL917567 FUH917505:FUH917567 GED917505:GED917567 GNZ917505:GNZ917567 GXV917505:GXV917567 HHR917505:HHR917567 HRN917505:HRN917567 IBJ917505:IBJ917567 ILF917505:ILF917567 IVB917505:IVB917567 JEX917505:JEX917567 JOT917505:JOT917567 JYP917505:JYP917567 KIL917505:KIL917567 KSH917505:KSH917567 LCD917505:LCD917567 LLZ917505:LLZ917567 LVV917505:LVV917567 MFR917505:MFR917567 MPN917505:MPN917567 MZJ917505:MZJ917567 NJF917505:NJF917567 NTB917505:NTB917567 OCX917505:OCX917567 OMT917505:OMT917567 OWP917505:OWP917567 PGL917505:PGL917567 PQH917505:PQH917567 QAD917505:QAD917567 QJZ917505:QJZ917567 QTV917505:QTV917567 RDR917505:RDR917567 RNN917505:RNN917567 RXJ917505:RXJ917567 SHF917505:SHF917567 SRB917505:SRB917567 TAX917505:TAX917567 TKT917505:TKT917567 TUP917505:TUP917567 UEL917505:UEL917567 UOH917505:UOH917567 UYD917505:UYD917567 VHZ917505:VHZ917567 VRV917505:VRV917567 WBR917505:WBR917567 WLN917505:WLN917567 WVJ917505:WVJ917567 B983041:B983103 IX983041:IX983103 ST983041:ST983103 ACP983041:ACP983103 AML983041:AML983103 AWH983041:AWH983103 BGD983041:BGD983103 BPZ983041:BPZ983103 BZV983041:BZV983103 CJR983041:CJR983103 CTN983041:CTN983103 DDJ983041:DDJ983103 DNF983041:DNF983103 DXB983041:DXB983103 EGX983041:EGX983103 EQT983041:EQT983103 FAP983041:FAP983103 FKL983041:FKL983103 FUH983041:FUH983103 GED983041:GED983103 GNZ983041:GNZ983103 GXV983041:GXV983103 HHR983041:HHR983103 HRN983041:HRN983103 IBJ983041:IBJ983103 ILF983041:ILF983103 IVB983041:IVB983103 JEX983041:JEX983103 JOT983041:JOT983103 JYP983041:JYP983103 KIL983041:KIL983103 KSH983041:KSH983103 LCD983041:LCD983103 LLZ983041:LLZ983103 LVV983041:LVV983103 MFR983041:MFR983103 MPN983041:MPN983103 MZJ983041:MZJ983103 NJF983041:NJF983103 NTB983041:NTB983103 OCX983041:OCX983103 OMT983041:OMT983103 OWP983041:OWP983103 PGL983041:PGL983103 PQH983041:PQH983103 QAD983041:QAD983103 QJZ983041:QJZ983103 QTV983041:QTV983103 RDR983041:RDR983103 RNN983041:RNN983103 RXJ983041:RXJ983103 SHF983041:SHF983103 SRB983041:SRB983103 TAX983041:TAX983103 TKT983041:TKT983103 TUP983041:TUP983103 UEL983041:UEL983103 UOH983041:UOH983103 UYD983041:UYD983103 VHZ983041:VHZ983103 VRV983041:VRV983103 WBR983041:WBR983103 WLN983041:WLN983103 WVJ983041:WVJ983103 A1:A93 IW1:IW93 SS1:SS93 ACO1:ACO93 AMK1:AMK93 AWG1:AWG93 BGC1:BGC93 BPY1:BPY93 BZU1:BZU93 CJQ1:CJQ93 CTM1:CTM93 DDI1:DDI93 DNE1:DNE93 DXA1:DXA93 EGW1:EGW93 EQS1:EQS93 FAO1:FAO93 FKK1:FKK93 FUG1:FUG93 GEC1:GEC93 GNY1:GNY93 GXU1:GXU93 HHQ1:HHQ93 HRM1:HRM93 IBI1:IBI93 ILE1:ILE93 IVA1:IVA93 JEW1:JEW93 JOS1:JOS93 JYO1:JYO93 KIK1:KIK93 KSG1:KSG93 LCC1:LCC93 LLY1:LLY93 LVU1:LVU93 MFQ1:MFQ93 MPM1:MPM93 MZI1:MZI93 NJE1:NJE93 NTA1:NTA93 OCW1:OCW93 OMS1:OMS93 OWO1:OWO93 PGK1:PGK93 PQG1:PQG93 QAC1:QAC93 QJY1:QJY93 QTU1:QTU93 RDQ1:RDQ93 RNM1:RNM93 RXI1:RXI93 SHE1:SHE93 SRA1:SRA93 TAW1:TAW93 TKS1:TKS93 TUO1:TUO93 UEK1:UEK93 UOG1:UOG93 UYC1:UYC93 VHY1:VHY93 VRU1:VRU93 WBQ1:WBQ93 WLM1:WLM93 WVI1:WVI93 A65537:A65629 IW65537:IW65629 SS65537:SS65629 ACO65537:ACO65629 AMK65537:AMK65629 AWG65537:AWG65629 BGC65537:BGC65629 BPY65537:BPY65629 BZU65537:BZU65629 CJQ65537:CJQ65629 CTM65537:CTM65629 DDI65537:DDI65629 DNE65537:DNE65629 DXA65537:DXA65629 EGW65537:EGW65629 EQS65537:EQS65629 FAO65537:FAO65629 FKK65537:FKK65629 FUG65537:FUG65629 GEC65537:GEC65629 GNY65537:GNY65629 GXU65537:GXU65629 HHQ65537:HHQ65629 HRM65537:HRM65629 IBI65537:IBI65629 ILE65537:ILE65629 IVA65537:IVA65629 JEW65537:JEW65629 JOS65537:JOS65629 JYO65537:JYO65629 KIK65537:KIK65629 KSG65537:KSG65629 LCC65537:LCC65629 LLY65537:LLY65629 LVU65537:LVU65629 MFQ65537:MFQ65629 MPM65537:MPM65629 MZI65537:MZI65629 NJE65537:NJE65629 NTA65537:NTA65629 OCW65537:OCW65629 OMS65537:OMS65629 OWO65537:OWO65629 PGK65537:PGK65629 PQG65537:PQG65629 QAC65537:QAC65629 QJY65537:QJY65629 QTU65537:QTU65629 RDQ65537:RDQ65629 RNM65537:RNM65629 RXI65537:RXI65629 SHE65537:SHE65629 SRA65537:SRA65629 TAW65537:TAW65629 TKS65537:TKS65629 TUO65537:TUO65629 UEK65537:UEK65629 UOG65537:UOG65629 UYC65537:UYC65629 VHY65537:VHY65629 VRU65537:VRU65629 WBQ65537:WBQ65629 WLM65537:WLM65629 WVI65537:WVI65629 A131073:A131165 IW131073:IW131165 SS131073:SS131165 ACO131073:ACO131165 AMK131073:AMK131165 AWG131073:AWG131165 BGC131073:BGC131165 BPY131073:BPY131165 BZU131073:BZU131165 CJQ131073:CJQ131165 CTM131073:CTM131165 DDI131073:DDI131165 DNE131073:DNE131165 DXA131073:DXA131165 EGW131073:EGW131165 EQS131073:EQS131165 FAO131073:FAO131165 FKK131073:FKK131165 FUG131073:FUG131165 GEC131073:GEC131165 GNY131073:GNY131165 GXU131073:GXU131165 HHQ131073:HHQ131165 HRM131073:HRM131165 IBI131073:IBI131165 ILE131073:ILE131165 IVA131073:IVA131165 JEW131073:JEW131165 JOS131073:JOS131165 JYO131073:JYO131165 KIK131073:KIK131165 KSG131073:KSG131165 LCC131073:LCC131165 LLY131073:LLY131165 LVU131073:LVU131165 MFQ131073:MFQ131165 MPM131073:MPM131165 MZI131073:MZI131165 NJE131073:NJE131165 NTA131073:NTA131165 OCW131073:OCW131165 OMS131073:OMS131165 OWO131073:OWO131165 PGK131073:PGK131165 PQG131073:PQG131165 QAC131073:QAC131165 QJY131073:QJY131165 QTU131073:QTU131165 RDQ131073:RDQ131165 RNM131073:RNM131165 RXI131073:RXI131165 SHE131073:SHE131165 SRA131073:SRA131165 TAW131073:TAW131165 TKS131073:TKS131165 TUO131073:TUO131165 UEK131073:UEK131165 UOG131073:UOG131165 UYC131073:UYC131165 VHY131073:VHY131165 VRU131073:VRU131165 WBQ131073:WBQ131165 WLM131073:WLM131165 WVI131073:WVI131165 A196609:A196701 IW196609:IW196701 SS196609:SS196701 ACO196609:ACO196701 AMK196609:AMK196701 AWG196609:AWG196701 BGC196609:BGC196701 BPY196609:BPY196701 BZU196609:BZU196701 CJQ196609:CJQ196701 CTM196609:CTM196701 DDI196609:DDI196701 DNE196609:DNE196701 DXA196609:DXA196701 EGW196609:EGW196701 EQS196609:EQS196701 FAO196609:FAO196701 FKK196609:FKK196701 FUG196609:FUG196701 GEC196609:GEC196701 GNY196609:GNY196701 GXU196609:GXU196701 HHQ196609:HHQ196701 HRM196609:HRM196701 IBI196609:IBI196701 ILE196609:ILE196701 IVA196609:IVA196701 JEW196609:JEW196701 JOS196609:JOS196701 JYO196609:JYO196701 KIK196609:KIK196701 KSG196609:KSG196701 LCC196609:LCC196701 LLY196609:LLY196701 LVU196609:LVU196701 MFQ196609:MFQ196701 MPM196609:MPM196701 MZI196609:MZI196701 NJE196609:NJE196701 NTA196609:NTA196701 OCW196609:OCW196701 OMS196609:OMS196701 OWO196609:OWO196701 PGK196609:PGK196701 PQG196609:PQG196701 QAC196609:QAC196701 QJY196609:QJY196701 QTU196609:QTU196701 RDQ196609:RDQ196701 RNM196609:RNM196701 RXI196609:RXI196701 SHE196609:SHE196701 SRA196609:SRA196701 TAW196609:TAW196701 TKS196609:TKS196701 TUO196609:TUO196701 UEK196609:UEK196701 UOG196609:UOG196701 UYC196609:UYC196701 VHY196609:VHY196701 VRU196609:VRU196701 WBQ196609:WBQ196701 WLM196609:WLM196701 WVI196609:WVI196701 A262145:A262237 IW262145:IW262237 SS262145:SS262237 ACO262145:ACO262237 AMK262145:AMK262237 AWG262145:AWG262237 BGC262145:BGC262237 BPY262145:BPY262237 BZU262145:BZU262237 CJQ262145:CJQ262237 CTM262145:CTM262237 DDI262145:DDI262237 DNE262145:DNE262237 DXA262145:DXA262237 EGW262145:EGW262237 EQS262145:EQS262237 FAO262145:FAO262237 FKK262145:FKK262237 FUG262145:FUG262237 GEC262145:GEC262237 GNY262145:GNY262237 GXU262145:GXU262237 HHQ262145:HHQ262237 HRM262145:HRM262237 IBI262145:IBI262237 ILE262145:ILE262237 IVA262145:IVA262237 JEW262145:JEW262237 JOS262145:JOS262237 JYO262145:JYO262237 KIK262145:KIK262237 KSG262145:KSG262237 LCC262145:LCC262237 LLY262145:LLY262237 LVU262145:LVU262237 MFQ262145:MFQ262237 MPM262145:MPM262237 MZI262145:MZI262237 NJE262145:NJE262237 NTA262145:NTA262237 OCW262145:OCW262237 OMS262145:OMS262237 OWO262145:OWO262237 PGK262145:PGK262237 PQG262145:PQG262237 QAC262145:QAC262237 QJY262145:QJY262237 QTU262145:QTU262237 RDQ262145:RDQ262237 RNM262145:RNM262237 RXI262145:RXI262237 SHE262145:SHE262237 SRA262145:SRA262237 TAW262145:TAW262237 TKS262145:TKS262237 TUO262145:TUO262237 UEK262145:UEK262237 UOG262145:UOG262237 UYC262145:UYC262237 VHY262145:VHY262237 VRU262145:VRU262237 WBQ262145:WBQ262237 WLM262145:WLM262237 WVI262145:WVI262237 A327681:A327773 IW327681:IW327773 SS327681:SS327773 ACO327681:ACO327773 AMK327681:AMK327773 AWG327681:AWG327773 BGC327681:BGC327773 BPY327681:BPY327773 BZU327681:BZU327773 CJQ327681:CJQ327773 CTM327681:CTM327773 DDI327681:DDI327773 DNE327681:DNE327773 DXA327681:DXA327773 EGW327681:EGW327773 EQS327681:EQS327773 FAO327681:FAO327773 FKK327681:FKK327773 FUG327681:FUG327773 GEC327681:GEC327773 GNY327681:GNY327773 GXU327681:GXU327773 HHQ327681:HHQ327773 HRM327681:HRM327773 IBI327681:IBI327773 ILE327681:ILE327773 IVA327681:IVA327773 JEW327681:JEW327773 JOS327681:JOS327773 JYO327681:JYO327773 KIK327681:KIK327773 KSG327681:KSG327773 LCC327681:LCC327773 LLY327681:LLY327773 LVU327681:LVU327773 MFQ327681:MFQ327773 MPM327681:MPM327773 MZI327681:MZI327773 NJE327681:NJE327773 NTA327681:NTA327773 OCW327681:OCW327773 OMS327681:OMS327773 OWO327681:OWO327773 PGK327681:PGK327773 PQG327681:PQG327773 QAC327681:QAC327773 QJY327681:QJY327773 QTU327681:QTU327773 RDQ327681:RDQ327773 RNM327681:RNM327773 RXI327681:RXI327773 SHE327681:SHE327773 SRA327681:SRA327773 TAW327681:TAW327773 TKS327681:TKS327773 TUO327681:TUO327773 UEK327681:UEK327773 UOG327681:UOG327773 UYC327681:UYC327773 VHY327681:VHY327773 VRU327681:VRU327773 WBQ327681:WBQ327773 WLM327681:WLM327773 WVI327681:WVI327773 A393217:A393309 IW393217:IW393309 SS393217:SS393309 ACO393217:ACO393309 AMK393217:AMK393309 AWG393217:AWG393309 BGC393217:BGC393309 BPY393217:BPY393309 BZU393217:BZU393309 CJQ393217:CJQ393309 CTM393217:CTM393309 DDI393217:DDI393309 DNE393217:DNE393309 DXA393217:DXA393309 EGW393217:EGW393309 EQS393217:EQS393309 FAO393217:FAO393309 FKK393217:FKK393309 FUG393217:FUG393309 GEC393217:GEC393309 GNY393217:GNY393309 GXU393217:GXU393309 HHQ393217:HHQ393309 HRM393217:HRM393309 IBI393217:IBI393309 ILE393217:ILE393309 IVA393217:IVA393309 JEW393217:JEW393309 JOS393217:JOS393309 JYO393217:JYO393309 KIK393217:KIK393309 KSG393217:KSG393309 LCC393217:LCC393309 LLY393217:LLY393309 LVU393217:LVU393309 MFQ393217:MFQ393309 MPM393217:MPM393309 MZI393217:MZI393309 NJE393217:NJE393309 NTA393217:NTA393309 OCW393217:OCW393309 OMS393217:OMS393309 OWO393217:OWO393309 PGK393217:PGK393309 PQG393217:PQG393309 QAC393217:QAC393309 QJY393217:QJY393309 QTU393217:QTU393309 RDQ393217:RDQ393309 RNM393217:RNM393309 RXI393217:RXI393309 SHE393217:SHE393309 SRA393217:SRA393309 TAW393217:TAW393309 TKS393217:TKS393309 TUO393217:TUO393309 UEK393217:UEK393309 UOG393217:UOG393309 UYC393217:UYC393309 VHY393217:VHY393309 VRU393217:VRU393309 WBQ393217:WBQ393309 WLM393217:WLM393309 WVI393217:WVI393309 A458753:A458845 IW458753:IW458845 SS458753:SS458845 ACO458753:ACO458845 AMK458753:AMK458845 AWG458753:AWG458845 BGC458753:BGC458845 BPY458753:BPY458845 BZU458753:BZU458845 CJQ458753:CJQ458845 CTM458753:CTM458845 DDI458753:DDI458845 DNE458753:DNE458845 DXA458753:DXA458845 EGW458753:EGW458845 EQS458753:EQS458845 FAO458753:FAO458845 FKK458753:FKK458845 FUG458753:FUG458845 GEC458753:GEC458845 GNY458753:GNY458845 GXU458753:GXU458845 HHQ458753:HHQ458845 HRM458753:HRM458845 IBI458753:IBI458845 ILE458753:ILE458845 IVA458753:IVA458845 JEW458753:JEW458845 JOS458753:JOS458845 JYO458753:JYO458845 KIK458753:KIK458845 KSG458753:KSG458845 LCC458753:LCC458845 LLY458753:LLY458845 LVU458753:LVU458845 MFQ458753:MFQ458845 MPM458753:MPM458845 MZI458753:MZI458845 NJE458753:NJE458845 NTA458753:NTA458845 OCW458753:OCW458845 OMS458753:OMS458845 OWO458753:OWO458845 PGK458753:PGK458845 PQG458753:PQG458845 QAC458753:QAC458845 QJY458753:QJY458845 QTU458753:QTU458845 RDQ458753:RDQ458845 RNM458753:RNM458845 RXI458753:RXI458845 SHE458753:SHE458845 SRA458753:SRA458845 TAW458753:TAW458845 TKS458753:TKS458845 TUO458753:TUO458845 UEK458753:UEK458845 UOG458753:UOG458845 UYC458753:UYC458845 VHY458753:VHY458845 VRU458753:VRU458845 WBQ458753:WBQ458845 WLM458753:WLM458845 WVI458753:WVI458845 A524289:A524381 IW524289:IW524381 SS524289:SS524381 ACO524289:ACO524381 AMK524289:AMK524381 AWG524289:AWG524381 BGC524289:BGC524381 BPY524289:BPY524381 BZU524289:BZU524381 CJQ524289:CJQ524381 CTM524289:CTM524381 DDI524289:DDI524381 DNE524289:DNE524381 DXA524289:DXA524381 EGW524289:EGW524381 EQS524289:EQS524381 FAO524289:FAO524381 FKK524289:FKK524381 FUG524289:FUG524381 GEC524289:GEC524381 GNY524289:GNY524381 GXU524289:GXU524381 HHQ524289:HHQ524381 HRM524289:HRM524381 IBI524289:IBI524381 ILE524289:ILE524381 IVA524289:IVA524381 JEW524289:JEW524381 JOS524289:JOS524381 JYO524289:JYO524381 KIK524289:KIK524381 KSG524289:KSG524381 LCC524289:LCC524381 LLY524289:LLY524381 LVU524289:LVU524381 MFQ524289:MFQ524381 MPM524289:MPM524381 MZI524289:MZI524381 NJE524289:NJE524381 NTA524289:NTA524381 OCW524289:OCW524381 OMS524289:OMS524381 OWO524289:OWO524381 PGK524289:PGK524381 PQG524289:PQG524381 QAC524289:QAC524381 QJY524289:QJY524381 QTU524289:QTU524381 RDQ524289:RDQ524381 RNM524289:RNM524381 RXI524289:RXI524381 SHE524289:SHE524381 SRA524289:SRA524381 TAW524289:TAW524381 TKS524289:TKS524381 TUO524289:TUO524381 UEK524289:UEK524381 UOG524289:UOG524381 UYC524289:UYC524381 VHY524289:VHY524381 VRU524289:VRU524381 WBQ524289:WBQ524381 WLM524289:WLM524381 WVI524289:WVI524381 A589825:A589917 IW589825:IW589917 SS589825:SS589917 ACO589825:ACO589917 AMK589825:AMK589917 AWG589825:AWG589917 BGC589825:BGC589917 BPY589825:BPY589917 BZU589825:BZU589917 CJQ589825:CJQ589917 CTM589825:CTM589917 DDI589825:DDI589917 DNE589825:DNE589917 DXA589825:DXA589917 EGW589825:EGW589917 EQS589825:EQS589917 FAO589825:FAO589917 FKK589825:FKK589917 FUG589825:FUG589917 GEC589825:GEC589917 GNY589825:GNY589917 GXU589825:GXU589917 HHQ589825:HHQ589917 HRM589825:HRM589917 IBI589825:IBI589917 ILE589825:ILE589917 IVA589825:IVA589917 JEW589825:JEW589917 JOS589825:JOS589917 JYO589825:JYO589917 KIK589825:KIK589917 KSG589825:KSG589917 LCC589825:LCC589917 LLY589825:LLY589917 LVU589825:LVU589917 MFQ589825:MFQ589917 MPM589825:MPM589917 MZI589825:MZI589917 NJE589825:NJE589917 NTA589825:NTA589917 OCW589825:OCW589917 OMS589825:OMS589917 OWO589825:OWO589917 PGK589825:PGK589917 PQG589825:PQG589917 QAC589825:QAC589917 QJY589825:QJY589917 QTU589825:QTU589917 RDQ589825:RDQ589917 RNM589825:RNM589917 RXI589825:RXI589917 SHE589825:SHE589917 SRA589825:SRA589917 TAW589825:TAW589917 TKS589825:TKS589917 TUO589825:TUO589917 UEK589825:UEK589917 UOG589825:UOG589917 UYC589825:UYC589917 VHY589825:VHY589917 VRU589825:VRU589917 WBQ589825:WBQ589917 WLM589825:WLM589917 WVI589825:WVI589917 A655361:A655453 IW655361:IW655453 SS655361:SS655453 ACO655361:ACO655453 AMK655361:AMK655453 AWG655361:AWG655453 BGC655361:BGC655453 BPY655361:BPY655453 BZU655361:BZU655453 CJQ655361:CJQ655453 CTM655361:CTM655453 DDI655361:DDI655453 DNE655361:DNE655453 DXA655361:DXA655453 EGW655361:EGW655453 EQS655361:EQS655453 FAO655361:FAO655453 FKK655361:FKK655453 FUG655361:FUG655453 GEC655361:GEC655453 GNY655361:GNY655453 GXU655361:GXU655453 HHQ655361:HHQ655453 HRM655361:HRM655453 IBI655361:IBI655453 ILE655361:ILE655453 IVA655361:IVA655453 JEW655361:JEW655453 JOS655361:JOS655453 JYO655361:JYO655453 KIK655361:KIK655453 KSG655361:KSG655453 LCC655361:LCC655453 LLY655361:LLY655453 LVU655361:LVU655453 MFQ655361:MFQ655453 MPM655361:MPM655453 MZI655361:MZI655453 NJE655361:NJE655453 NTA655361:NTA655453 OCW655361:OCW655453 OMS655361:OMS655453 OWO655361:OWO655453 PGK655361:PGK655453 PQG655361:PQG655453 QAC655361:QAC655453 QJY655361:QJY655453 QTU655361:QTU655453 RDQ655361:RDQ655453 RNM655361:RNM655453 RXI655361:RXI655453 SHE655361:SHE655453 SRA655361:SRA655453 TAW655361:TAW655453 TKS655361:TKS655453 TUO655361:TUO655453 UEK655361:UEK655453 UOG655361:UOG655453 UYC655361:UYC655453 VHY655361:VHY655453 VRU655361:VRU655453 WBQ655361:WBQ655453 WLM655361:WLM655453 WVI655361:WVI655453 A720897:A720989 IW720897:IW720989 SS720897:SS720989 ACO720897:ACO720989 AMK720897:AMK720989 AWG720897:AWG720989 BGC720897:BGC720989 BPY720897:BPY720989 BZU720897:BZU720989 CJQ720897:CJQ720989 CTM720897:CTM720989 DDI720897:DDI720989 DNE720897:DNE720989 DXA720897:DXA720989 EGW720897:EGW720989 EQS720897:EQS720989 FAO720897:FAO720989 FKK720897:FKK720989 FUG720897:FUG720989 GEC720897:GEC720989 GNY720897:GNY720989 GXU720897:GXU720989 HHQ720897:HHQ720989 HRM720897:HRM720989 IBI720897:IBI720989 ILE720897:ILE720989 IVA720897:IVA720989 JEW720897:JEW720989 JOS720897:JOS720989 JYO720897:JYO720989 KIK720897:KIK720989 KSG720897:KSG720989 LCC720897:LCC720989 LLY720897:LLY720989 LVU720897:LVU720989 MFQ720897:MFQ720989 MPM720897:MPM720989 MZI720897:MZI720989 NJE720897:NJE720989 NTA720897:NTA720989 OCW720897:OCW720989 OMS720897:OMS720989 OWO720897:OWO720989 PGK720897:PGK720989 PQG720897:PQG720989 QAC720897:QAC720989 QJY720897:QJY720989 QTU720897:QTU720989 RDQ720897:RDQ720989 RNM720897:RNM720989 RXI720897:RXI720989 SHE720897:SHE720989 SRA720897:SRA720989 TAW720897:TAW720989 TKS720897:TKS720989 TUO720897:TUO720989 UEK720897:UEK720989 UOG720897:UOG720989 UYC720897:UYC720989 VHY720897:VHY720989 VRU720897:VRU720989 WBQ720897:WBQ720989 WLM720897:WLM720989 WVI720897:WVI720989 A786433:A786525 IW786433:IW786525 SS786433:SS786525 ACO786433:ACO786525 AMK786433:AMK786525 AWG786433:AWG786525 BGC786433:BGC786525 BPY786433:BPY786525 BZU786433:BZU786525 CJQ786433:CJQ786525 CTM786433:CTM786525 DDI786433:DDI786525 DNE786433:DNE786525 DXA786433:DXA786525 EGW786433:EGW786525 EQS786433:EQS786525 FAO786433:FAO786525 FKK786433:FKK786525 FUG786433:FUG786525 GEC786433:GEC786525 GNY786433:GNY786525 GXU786433:GXU786525 HHQ786433:HHQ786525 HRM786433:HRM786525 IBI786433:IBI786525 ILE786433:ILE786525 IVA786433:IVA786525 JEW786433:JEW786525 JOS786433:JOS786525 JYO786433:JYO786525 KIK786433:KIK786525 KSG786433:KSG786525 LCC786433:LCC786525 LLY786433:LLY786525 LVU786433:LVU786525 MFQ786433:MFQ786525 MPM786433:MPM786525 MZI786433:MZI786525 NJE786433:NJE786525 NTA786433:NTA786525 OCW786433:OCW786525 OMS786433:OMS786525 OWO786433:OWO786525 PGK786433:PGK786525 PQG786433:PQG786525 QAC786433:QAC786525 QJY786433:QJY786525 QTU786433:QTU786525 RDQ786433:RDQ786525 RNM786433:RNM786525 RXI786433:RXI786525 SHE786433:SHE786525 SRA786433:SRA786525 TAW786433:TAW786525 TKS786433:TKS786525 TUO786433:TUO786525 UEK786433:UEK786525 UOG786433:UOG786525 UYC786433:UYC786525 VHY786433:VHY786525 VRU786433:VRU786525 WBQ786433:WBQ786525 WLM786433:WLM786525 WVI786433:WVI786525 A851969:A852061 IW851969:IW852061 SS851969:SS852061 ACO851969:ACO852061 AMK851969:AMK852061 AWG851969:AWG852061 BGC851969:BGC852061 BPY851969:BPY852061 BZU851969:BZU852061 CJQ851969:CJQ852061 CTM851969:CTM852061 DDI851969:DDI852061 DNE851969:DNE852061 DXA851969:DXA852061 EGW851969:EGW852061 EQS851969:EQS852061 FAO851969:FAO852061 FKK851969:FKK852061 FUG851969:FUG852061 GEC851969:GEC852061 GNY851969:GNY852061 GXU851969:GXU852061 HHQ851969:HHQ852061 HRM851969:HRM852061 IBI851969:IBI852061 ILE851969:ILE852061 IVA851969:IVA852061 JEW851969:JEW852061 JOS851969:JOS852061 JYO851969:JYO852061 KIK851969:KIK852061 KSG851969:KSG852061 LCC851969:LCC852061 LLY851969:LLY852061 LVU851969:LVU852061 MFQ851969:MFQ852061 MPM851969:MPM852061 MZI851969:MZI852061 NJE851969:NJE852061 NTA851969:NTA852061 OCW851969:OCW852061 OMS851969:OMS852061 OWO851969:OWO852061 PGK851969:PGK852061 PQG851969:PQG852061 QAC851969:QAC852061 QJY851969:QJY852061 QTU851969:QTU852061 RDQ851969:RDQ852061 RNM851969:RNM852061 RXI851969:RXI852061 SHE851969:SHE852061 SRA851969:SRA852061 TAW851969:TAW852061 TKS851969:TKS852061 TUO851969:TUO852061 UEK851969:UEK852061 UOG851969:UOG852061 UYC851969:UYC852061 VHY851969:VHY852061 VRU851969:VRU852061 WBQ851969:WBQ852061 WLM851969:WLM852061 WVI851969:WVI852061 A917505:A917597 IW917505:IW917597 SS917505:SS917597 ACO917505:ACO917597 AMK917505:AMK917597 AWG917505:AWG917597 BGC917505:BGC917597 BPY917505:BPY917597 BZU917505:BZU917597 CJQ917505:CJQ917597 CTM917505:CTM917597 DDI917505:DDI917597 DNE917505:DNE917597 DXA917505:DXA917597 EGW917505:EGW917597 EQS917505:EQS917597 FAO917505:FAO917597 FKK917505:FKK917597 FUG917505:FUG917597 GEC917505:GEC917597 GNY917505:GNY917597 GXU917505:GXU917597 HHQ917505:HHQ917597 HRM917505:HRM917597 IBI917505:IBI917597 ILE917505:ILE917597 IVA917505:IVA917597 JEW917505:JEW917597 JOS917505:JOS917597 JYO917505:JYO917597 KIK917505:KIK917597 KSG917505:KSG917597 LCC917505:LCC917597 LLY917505:LLY917597 LVU917505:LVU917597 MFQ917505:MFQ917597 MPM917505:MPM917597 MZI917505:MZI917597 NJE917505:NJE917597 NTA917505:NTA917597 OCW917505:OCW917597 OMS917505:OMS917597 OWO917505:OWO917597 PGK917505:PGK917597 PQG917505:PQG917597 QAC917505:QAC917597 QJY917505:QJY917597 QTU917505:QTU917597 RDQ917505:RDQ917597 RNM917505:RNM917597 RXI917505:RXI917597 SHE917505:SHE917597 SRA917505:SRA917597 TAW917505:TAW917597 TKS917505:TKS917597 TUO917505:TUO917597 UEK917505:UEK917597 UOG917505:UOG917597 UYC917505:UYC917597 VHY917505:VHY917597 VRU917505:VRU917597 WBQ917505:WBQ917597 WLM917505:WLM917597 WVI917505:WVI917597 A983041:A983133 IW983041:IW983133 SS983041:SS983133 ACO983041:ACO983133 AMK983041:AMK983133 AWG983041:AWG983133 BGC983041:BGC983133 BPY983041:BPY983133 BZU983041:BZU983133 CJQ983041:CJQ983133 CTM983041:CTM983133 DDI983041:DDI983133 DNE983041:DNE983133 DXA983041:DXA983133 EGW983041:EGW983133 EQS983041:EQS983133 FAO983041:FAO983133 FKK983041:FKK983133 FUG983041:FUG983133 GEC983041:GEC983133 GNY983041:GNY983133 GXU983041:GXU983133 HHQ983041:HHQ983133 HRM983041:HRM983133 IBI983041:IBI983133 ILE983041:ILE983133 IVA983041:IVA983133 JEW983041:JEW983133 JOS983041:JOS983133 JYO983041:JYO983133 KIK983041:KIK983133 KSG983041:KSG983133 LCC983041:LCC983133 LLY983041:LLY983133 LVU983041:LVU983133 MFQ983041:MFQ983133 MPM983041:MPM983133 MZI983041:MZI983133 NJE983041:NJE983133 NTA983041:NTA983133 OCW983041:OCW983133 OMS983041:OMS983133 OWO983041:OWO983133 PGK983041:PGK983133 PQG983041:PQG983133 QAC983041:QAC983133 QJY983041:QJY983133 QTU983041:QTU983133 RDQ983041:RDQ983133 RNM983041:RNM983133 RXI983041:RXI983133 SHE983041:SHE983133 SRA983041:SRA983133 TAW983041:TAW983133 TKS983041:TKS983133 TUO983041:TUO983133 UEK983041:UEK983133 UOG983041:UOG983133 UYC983041:UYC983133 VHY983041:VHY983133 VRU983041:VRU983133 WBQ983041:WBQ983133 WLM983041:WLM983133 WVI983041:WVI983133 A95:A176 IW95:IW176 SS95:SS176 ACO95:ACO176 AMK95:AMK176 AWG95:AWG176 BGC95:BGC176 BPY95:BPY176 BZU95:BZU176 CJQ95:CJQ176 CTM95:CTM176 DDI95:DDI176 DNE95:DNE176 DXA95:DXA176 EGW95:EGW176 EQS95:EQS176 FAO95:FAO176 FKK95:FKK176 FUG95:FUG176 GEC95:GEC176 GNY95:GNY176 GXU95:GXU176 HHQ95:HHQ176 HRM95:HRM176 IBI95:IBI176 ILE95:ILE176 IVA95:IVA176 JEW95:JEW176 JOS95:JOS176 JYO95:JYO176 KIK95:KIK176 KSG95:KSG176 LCC95:LCC176 LLY95:LLY176 LVU95:LVU176 MFQ95:MFQ176 MPM95:MPM176 MZI95:MZI176 NJE95:NJE176 NTA95:NTA176 OCW95:OCW176 OMS95:OMS176 OWO95:OWO176 PGK95:PGK176 PQG95:PQG176 QAC95:QAC176 QJY95:QJY176 QTU95:QTU176 RDQ95:RDQ176 RNM95:RNM176 RXI95:RXI176 SHE95:SHE176 SRA95:SRA176 TAW95:TAW176 TKS95:TKS176 TUO95:TUO176 UEK95:UEK176 UOG95:UOG176 UYC95:UYC176 VHY95:VHY176 VRU95:VRU176 WBQ95:WBQ176 WLM95:WLM176 WVI95:WVI176 A65631:A65712 IW65631:IW65712 SS65631:SS65712 ACO65631:ACO65712 AMK65631:AMK65712 AWG65631:AWG65712 BGC65631:BGC65712 BPY65631:BPY65712 BZU65631:BZU65712 CJQ65631:CJQ65712 CTM65631:CTM65712 DDI65631:DDI65712 DNE65631:DNE65712 DXA65631:DXA65712 EGW65631:EGW65712 EQS65631:EQS65712 FAO65631:FAO65712 FKK65631:FKK65712 FUG65631:FUG65712 GEC65631:GEC65712 GNY65631:GNY65712 GXU65631:GXU65712 HHQ65631:HHQ65712 HRM65631:HRM65712 IBI65631:IBI65712 ILE65631:ILE65712 IVA65631:IVA65712 JEW65631:JEW65712 JOS65631:JOS65712 JYO65631:JYO65712 KIK65631:KIK65712 KSG65631:KSG65712 LCC65631:LCC65712 LLY65631:LLY65712 LVU65631:LVU65712 MFQ65631:MFQ65712 MPM65631:MPM65712 MZI65631:MZI65712 NJE65631:NJE65712 NTA65631:NTA65712 OCW65631:OCW65712 OMS65631:OMS65712 OWO65631:OWO65712 PGK65631:PGK65712 PQG65631:PQG65712 QAC65631:QAC65712 QJY65631:QJY65712 QTU65631:QTU65712 RDQ65631:RDQ65712 RNM65631:RNM65712 RXI65631:RXI65712 SHE65631:SHE65712 SRA65631:SRA65712 TAW65631:TAW65712 TKS65631:TKS65712 TUO65631:TUO65712 UEK65631:UEK65712 UOG65631:UOG65712 UYC65631:UYC65712 VHY65631:VHY65712 VRU65631:VRU65712 WBQ65631:WBQ65712 WLM65631:WLM65712 WVI65631:WVI65712 A131167:A131248 IW131167:IW131248 SS131167:SS131248 ACO131167:ACO131248 AMK131167:AMK131248 AWG131167:AWG131248 BGC131167:BGC131248 BPY131167:BPY131248 BZU131167:BZU131248 CJQ131167:CJQ131248 CTM131167:CTM131248 DDI131167:DDI131248 DNE131167:DNE131248 DXA131167:DXA131248 EGW131167:EGW131248 EQS131167:EQS131248 FAO131167:FAO131248 FKK131167:FKK131248 FUG131167:FUG131248 GEC131167:GEC131248 GNY131167:GNY131248 GXU131167:GXU131248 HHQ131167:HHQ131248 HRM131167:HRM131248 IBI131167:IBI131248 ILE131167:ILE131248 IVA131167:IVA131248 JEW131167:JEW131248 JOS131167:JOS131248 JYO131167:JYO131248 KIK131167:KIK131248 KSG131167:KSG131248 LCC131167:LCC131248 LLY131167:LLY131248 LVU131167:LVU131248 MFQ131167:MFQ131248 MPM131167:MPM131248 MZI131167:MZI131248 NJE131167:NJE131248 NTA131167:NTA131248 OCW131167:OCW131248 OMS131167:OMS131248 OWO131167:OWO131248 PGK131167:PGK131248 PQG131167:PQG131248 QAC131167:QAC131248 QJY131167:QJY131248 QTU131167:QTU131248 RDQ131167:RDQ131248 RNM131167:RNM131248 RXI131167:RXI131248 SHE131167:SHE131248 SRA131167:SRA131248 TAW131167:TAW131248 TKS131167:TKS131248 TUO131167:TUO131248 UEK131167:UEK131248 UOG131167:UOG131248 UYC131167:UYC131248 VHY131167:VHY131248 VRU131167:VRU131248 WBQ131167:WBQ131248 WLM131167:WLM131248 WVI131167:WVI131248 A196703:A196784 IW196703:IW196784 SS196703:SS196784 ACO196703:ACO196784 AMK196703:AMK196784 AWG196703:AWG196784 BGC196703:BGC196784 BPY196703:BPY196784 BZU196703:BZU196784 CJQ196703:CJQ196784 CTM196703:CTM196784 DDI196703:DDI196784 DNE196703:DNE196784 DXA196703:DXA196784 EGW196703:EGW196784 EQS196703:EQS196784 FAO196703:FAO196784 FKK196703:FKK196784 FUG196703:FUG196784 GEC196703:GEC196784 GNY196703:GNY196784 GXU196703:GXU196784 HHQ196703:HHQ196784 HRM196703:HRM196784 IBI196703:IBI196784 ILE196703:ILE196784 IVA196703:IVA196784 JEW196703:JEW196784 JOS196703:JOS196784 JYO196703:JYO196784 KIK196703:KIK196784 KSG196703:KSG196784 LCC196703:LCC196784 LLY196703:LLY196784 LVU196703:LVU196784 MFQ196703:MFQ196784 MPM196703:MPM196784 MZI196703:MZI196784 NJE196703:NJE196784 NTA196703:NTA196784 OCW196703:OCW196784 OMS196703:OMS196784 OWO196703:OWO196784 PGK196703:PGK196784 PQG196703:PQG196784 QAC196703:QAC196784 QJY196703:QJY196784 QTU196703:QTU196784 RDQ196703:RDQ196784 RNM196703:RNM196784 RXI196703:RXI196784 SHE196703:SHE196784 SRA196703:SRA196784 TAW196703:TAW196784 TKS196703:TKS196784 TUO196703:TUO196784 UEK196703:UEK196784 UOG196703:UOG196784 UYC196703:UYC196784 VHY196703:VHY196784 VRU196703:VRU196784 WBQ196703:WBQ196784 WLM196703:WLM196784 WVI196703:WVI196784 A262239:A262320 IW262239:IW262320 SS262239:SS262320 ACO262239:ACO262320 AMK262239:AMK262320 AWG262239:AWG262320 BGC262239:BGC262320 BPY262239:BPY262320 BZU262239:BZU262320 CJQ262239:CJQ262320 CTM262239:CTM262320 DDI262239:DDI262320 DNE262239:DNE262320 DXA262239:DXA262320 EGW262239:EGW262320 EQS262239:EQS262320 FAO262239:FAO262320 FKK262239:FKK262320 FUG262239:FUG262320 GEC262239:GEC262320 GNY262239:GNY262320 GXU262239:GXU262320 HHQ262239:HHQ262320 HRM262239:HRM262320 IBI262239:IBI262320 ILE262239:ILE262320 IVA262239:IVA262320 JEW262239:JEW262320 JOS262239:JOS262320 JYO262239:JYO262320 KIK262239:KIK262320 KSG262239:KSG262320 LCC262239:LCC262320 LLY262239:LLY262320 LVU262239:LVU262320 MFQ262239:MFQ262320 MPM262239:MPM262320 MZI262239:MZI262320 NJE262239:NJE262320 NTA262239:NTA262320 OCW262239:OCW262320 OMS262239:OMS262320 OWO262239:OWO262320 PGK262239:PGK262320 PQG262239:PQG262320 QAC262239:QAC262320 QJY262239:QJY262320 QTU262239:QTU262320 RDQ262239:RDQ262320 RNM262239:RNM262320 RXI262239:RXI262320 SHE262239:SHE262320 SRA262239:SRA262320 TAW262239:TAW262320 TKS262239:TKS262320 TUO262239:TUO262320 UEK262239:UEK262320 UOG262239:UOG262320 UYC262239:UYC262320 VHY262239:VHY262320 VRU262239:VRU262320 WBQ262239:WBQ262320 WLM262239:WLM262320 WVI262239:WVI262320 A327775:A327856 IW327775:IW327856 SS327775:SS327856 ACO327775:ACO327856 AMK327775:AMK327856 AWG327775:AWG327856 BGC327775:BGC327856 BPY327775:BPY327856 BZU327775:BZU327856 CJQ327775:CJQ327856 CTM327775:CTM327856 DDI327775:DDI327856 DNE327775:DNE327856 DXA327775:DXA327856 EGW327775:EGW327856 EQS327775:EQS327856 FAO327775:FAO327856 FKK327775:FKK327856 FUG327775:FUG327856 GEC327775:GEC327856 GNY327775:GNY327856 GXU327775:GXU327856 HHQ327775:HHQ327856 HRM327775:HRM327856 IBI327775:IBI327856 ILE327775:ILE327856 IVA327775:IVA327856 JEW327775:JEW327856 JOS327775:JOS327856 JYO327775:JYO327856 KIK327775:KIK327856 KSG327775:KSG327856 LCC327775:LCC327856 LLY327775:LLY327856 LVU327775:LVU327856 MFQ327775:MFQ327856 MPM327775:MPM327856 MZI327775:MZI327856 NJE327775:NJE327856 NTA327775:NTA327856 OCW327775:OCW327856 OMS327775:OMS327856 OWO327775:OWO327856 PGK327775:PGK327856 PQG327775:PQG327856 QAC327775:QAC327856 QJY327775:QJY327856 QTU327775:QTU327856 RDQ327775:RDQ327856 RNM327775:RNM327856 RXI327775:RXI327856 SHE327775:SHE327856 SRA327775:SRA327856 TAW327775:TAW327856 TKS327775:TKS327856 TUO327775:TUO327856 UEK327775:UEK327856 UOG327775:UOG327856 UYC327775:UYC327856 VHY327775:VHY327856 VRU327775:VRU327856 WBQ327775:WBQ327856 WLM327775:WLM327856 WVI327775:WVI327856 A393311:A393392 IW393311:IW393392 SS393311:SS393392 ACO393311:ACO393392 AMK393311:AMK393392 AWG393311:AWG393392 BGC393311:BGC393392 BPY393311:BPY393392 BZU393311:BZU393392 CJQ393311:CJQ393392 CTM393311:CTM393392 DDI393311:DDI393392 DNE393311:DNE393392 DXA393311:DXA393392 EGW393311:EGW393392 EQS393311:EQS393392 FAO393311:FAO393392 FKK393311:FKK393392 FUG393311:FUG393392 GEC393311:GEC393392 GNY393311:GNY393392 GXU393311:GXU393392 HHQ393311:HHQ393392 HRM393311:HRM393392 IBI393311:IBI393392 ILE393311:ILE393392 IVA393311:IVA393392 JEW393311:JEW393392 JOS393311:JOS393392 JYO393311:JYO393392 KIK393311:KIK393392 KSG393311:KSG393392 LCC393311:LCC393392 LLY393311:LLY393392 LVU393311:LVU393392 MFQ393311:MFQ393392 MPM393311:MPM393392 MZI393311:MZI393392 NJE393311:NJE393392 NTA393311:NTA393392 OCW393311:OCW393392 OMS393311:OMS393392 OWO393311:OWO393392 PGK393311:PGK393392 PQG393311:PQG393392 QAC393311:QAC393392 QJY393311:QJY393392 QTU393311:QTU393392 RDQ393311:RDQ393392 RNM393311:RNM393392 RXI393311:RXI393392 SHE393311:SHE393392 SRA393311:SRA393392 TAW393311:TAW393392 TKS393311:TKS393392 TUO393311:TUO393392 UEK393311:UEK393392 UOG393311:UOG393392 UYC393311:UYC393392 VHY393311:VHY393392 VRU393311:VRU393392 WBQ393311:WBQ393392 WLM393311:WLM393392 WVI393311:WVI393392 A458847:A458928 IW458847:IW458928 SS458847:SS458928 ACO458847:ACO458928 AMK458847:AMK458928 AWG458847:AWG458928 BGC458847:BGC458928 BPY458847:BPY458928 BZU458847:BZU458928 CJQ458847:CJQ458928 CTM458847:CTM458928 DDI458847:DDI458928 DNE458847:DNE458928 DXA458847:DXA458928 EGW458847:EGW458928 EQS458847:EQS458928 FAO458847:FAO458928 FKK458847:FKK458928 FUG458847:FUG458928 GEC458847:GEC458928 GNY458847:GNY458928 GXU458847:GXU458928 HHQ458847:HHQ458928 HRM458847:HRM458928 IBI458847:IBI458928 ILE458847:ILE458928 IVA458847:IVA458928 JEW458847:JEW458928 JOS458847:JOS458928 JYO458847:JYO458928 KIK458847:KIK458928 KSG458847:KSG458928 LCC458847:LCC458928 LLY458847:LLY458928 LVU458847:LVU458928 MFQ458847:MFQ458928 MPM458847:MPM458928 MZI458847:MZI458928 NJE458847:NJE458928 NTA458847:NTA458928 OCW458847:OCW458928 OMS458847:OMS458928 OWO458847:OWO458928 PGK458847:PGK458928 PQG458847:PQG458928 QAC458847:QAC458928 QJY458847:QJY458928 QTU458847:QTU458928 RDQ458847:RDQ458928 RNM458847:RNM458928 RXI458847:RXI458928 SHE458847:SHE458928 SRA458847:SRA458928 TAW458847:TAW458928 TKS458847:TKS458928 TUO458847:TUO458928 UEK458847:UEK458928 UOG458847:UOG458928 UYC458847:UYC458928 VHY458847:VHY458928 VRU458847:VRU458928 WBQ458847:WBQ458928 WLM458847:WLM458928 WVI458847:WVI458928 A524383:A524464 IW524383:IW524464 SS524383:SS524464 ACO524383:ACO524464 AMK524383:AMK524464 AWG524383:AWG524464 BGC524383:BGC524464 BPY524383:BPY524464 BZU524383:BZU524464 CJQ524383:CJQ524464 CTM524383:CTM524464 DDI524383:DDI524464 DNE524383:DNE524464 DXA524383:DXA524464 EGW524383:EGW524464 EQS524383:EQS524464 FAO524383:FAO524464 FKK524383:FKK524464 FUG524383:FUG524464 GEC524383:GEC524464 GNY524383:GNY524464 GXU524383:GXU524464 HHQ524383:HHQ524464 HRM524383:HRM524464 IBI524383:IBI524464 ILE524383:ILE524464 IVA524383:IVA524464 JEW524383:JEW524464 JOS524383:JOS524464 JYO524383:JYO524464 KIK524383:KIK524464 KSG524383:KSG524464 LCC524383:LCC524464 LLY524383:LLY524464 LVU524383:LVU524464 MFQ524383:MFQ524464 MPM524383:MPM524464 MZI524383:MZI524464 NJE524383:NJE524464 NTA524383:NTA524464 OCW524383:OCW524464 OMS524383:OMS524464 OWO524383:OWO524464 PGK524383:PGK524464 PQG524383:PQG524464 QAC524383:QAC524464 QJY524383:QJY524464 QTU524383:QTU524464 RDQ524383:RDQ524464 RNM524383:RNM524464 RXI524383:RXI524464 SHE524383:SHE524464 SRA524383:SRA524464 TAW524383:TAW524464 TKS524383:TKS524464 TUO524383:TUO524464 UEK524383:UEK524464 UOG524383:UOG524464 UYC524383:UYC524464 VHY524383:VHY524464 VRU524383:VRU524464 WBQ524383:WBQ524464 WLM524383:WLM524464 WVI524383:WVI524464 A589919:A590000 IW589919:IW590000 SS589919:SS590000 ACO589919:ACO590000 AMK589919:AMK590000 AWG589919:AWG590000 BGC589919:BGC590000 BPY589919:BPY590000 BZU589919:BZU590000 CJQ589919:CJQ590000 CTM589919:CTM590000 DDI589919:DDI590000 DNE589919:DNE590000 DXA589919:DXA590000 EGW589919:EGW590000 EQS589919:EQS590000 FAO589919:FAO590000 FKK589919:FKK590000 FUG589919:FUG590000 GEC589919:GEC590000 GNY589919:GNY590000 GXU589919:GXU590000 HHQ589919:HHQ590000 HRM589919:HRM590000 IBI589919:IBI590000 ILE589919:ILE590000 IVA589919:IVA590000 JEW589919:JEW590000 JOS589919:JOS590000 JYO589919:JYO590000 KIK589919:KIK590000 KSG589919:KSG590000 LCC589919:LCC590000 LLY589919:LLY590000 LVU589919:LVU590000 MFQ589919:MFQ590000 MPM589919:MPM590000 MZI589919:MZI590000 NJE589919:NJE590000 NTA589919:NTA590000 OCW589919:OCW590000 OMS589919:OMS590000 OWO589919:OWO590000 PGK589919:PGK590000 PQG589919:PQG590000 QAC589919:QAC590000 QJY589919:QJY590000 QTU589919:QTU590000 RDQ589919:RDQ590000 RNM589919:RNM590000 RXI589919:RXI590000 SHE589919:SHE590000 SRA589919:SRA590000 TAW589919:TAW590000 TKS589919:TKS590000 TUO589919:TUO590000 UEK589919:UEK590000 UOG589919:UOG590000 UYC589919:UYC590000 VHY589919:VHY590000 VRU589919:VRU590000 WBQ589919:WBQ590000 WLM589919:WLM590000 WVI589919:WVI590000 A655455:A655536 IW655455:IW655536 SS655455:SS655536 ACO655455:ACO655536 AMK655455:AMK655536 AWG655455:AWG655536 BGC655455:BGC655536 BPY655455:BPY655536 BZU655455:BZU655536 CJQ655455:CJQ655536 CTM655455:CTM655536 DDI655455:DDI655536 DNE655455:DNE655536 DXA655455:DXA655536 EGW655455:EGW655536 EQS655455:EQS655536 FAO655455:FAO655536 FKK655455:FKK655536 FUG655455:FUG655536 GEC655455:GEC655536 GNY655455:GNY655536 GXU655455:GXU655536 HHQ655455:HHQ655536 HRM655455:HRM655536 IBI655455:IBI655536 ILE655455:ILE655536 IVA655455:IVA655536 JEW655455:JEW655536 JOS655455:JOS655536 JYO655455:JYO655536 KIK655455:KIK655536 KSG655455:KSG655536 LCC655455:LCC655536 LLY655455:LLY655536 LVU655455:LVU655536 MFQ655455:MFQ655536 MPM655455:MPM655536 MZI655455:MZI655536 NJE655455:NJE655536 NTA655455:NTA655536 OCW655455:OCW655536 OMS655455:OMS655536 OWO655455:OWO655536 PGK655455:PGK655536 PQG655455:PQG655536 QAC655455:QAC655536 QJY655455:QJY655536 QTU655455:QTU655536 RDQ655455:RDQ655536 RNM655455:RNM655536 RXI655455:RXI655536 SHE655455:SHE655536 SRA655455:SRA655536 TAW655455:TAW655536 TKS655455:TKS655536 TUO655455:TUO655536 UEK655455:UEK655536 UOG655455:UOG655536 UYC655455:UYC655536 VHY655455:VHY655536 VRU655455:VRU655536 WBQ655455:WBQ655536 WLM655455:WLM655536 WVI655455:WVI655536 A720991:A721072 IW720991:IW721072 SS720991:SS721072 ACO720991:ACO721072 AMK720991:AMK721072 AWG720991:AWG721072 BGC720991:BGC721072 BPY720991:BPY721072 BZU720991:BZU721072 CJQ720991:CJQ721072 CTM720991:CTM721072 DDI720991:DDI721072 DNE720991:DNE721072 DXA720991:DXA721072 EGW720991:EGW721072 EQS720991:EQS721072 FAO720991:FAO721072 FKK720991:FKK721072 FUG720991:FUG721072 GEC720991:GEC721072 GNY720991:GNY721072 GXU720991:GXU721072 HHQ720991:HHQ721072 HRM720991:HRM721072 IBI720991:IBI721072 ILE720991:ILE721072 IVA720991:IVA721072 JEW720991:JEW721072 JOS720991:JOS721072 JYO720991:JYO721072 KIK720991:KIK721072 KSG720991:KSG721072 LCC720991:LCC721072 LLY720991:LLY721072 LVU720991:LVU721072 MFQ720991:MFQ721072 MPM720991:MPM721072 MZI720991:MZI721072 NJE720991:NJE721072 NTA720991:NTA721072 OCW720991:OCW721072 OMS720991:OMS721072 OWO720991:OWO721072 PGK720991:PGK721072 PQG720991:PQG721072 QAC720991:QAC721072 QJY720991:QJY721072 QTU720991:QTU721072 RDQ720991:RDQ721072 RNM720991:RNM721072 RXI720991:RXI721072 SHE720991:SHE721072 SRA720991:SRA721072 TAW720991:TAW721072 TKS720991:TKS721072 TUO720991:TUO721072 UEK720991:UEK721072 UOG720991:UOG721072 UYC720991:UYC721072 VHY720991:VHY721072 VRU720991:VRU721072 WBQ720991:WBQ721072 WLM720991:WLM721072 WVI720991:WVI721072 A786527:A786608 IW786527:IW786608 SS786527:SS786608 ACO786527:ACO786608 AMK786527:AMK786608 AWG786527:AWG786608 BGC786527:BGC786608 BPY786527:BPY786608 BZU786527:BZU786608 CJQ786527:CJQ786608 CTM786527:CTM786608 DDI786527:DDI786608 DNE786527:DNE786608 DXA786527:DXA786608 EGW786527:EGW786608 EQS786527:EQS786608 FAO786527:FAO786608 FKK786527:FKK786608 FUG786527:FUG786608 GEC786527:GEC786608 GNY786527:GNY786608 GXU786527:GXU786608 HHQ786527:HHQ786608 HRM786527:HRM786608 IBI786527:IBI786608 ILE786527:ILE786608 IVA786527:IVA786608 JEW786527:JEW786608 JOS786527:JOS786608 JYO786527:JYO786608 KIK786527:KIK786608 KSG786527:KSG786608 LCC786527:LCC786608 LLY786527:LLY786608 LVU786527:LVU786608 MFQ786527:MFQ786608 MPM786527:MPM786608 MZI786527:MZI786608 NJE786527:NJE786608 NTA786527:NTA786608 OCW786527:OCW786608 OMS786527:OMS786608 OWO786527:OWO786608 PGK786527:PGK786608 PQG786527:PQG786608 QAC786527:QAC786608 QJY786527:QJY786608 QTU786527:QTU786608 RDQ786527:RDQ786608 RNM786527:RNM786608 RXI786527:RXI786608 SHE786527:SHE786608 SRA786527:SRA786608 TAW786527:TAW786608 TKS786527:TKS786608 TUO786527:TUO786608 UEK786527:UEK786608 UOG786527:UOG786608 UYC786527:UYC786608 VHY786527:VHY786608 VRU786527:VRU786608 WBQ786527:WBQ786608 WLM786527:WLM786608 WVI786527:WVI786608 A852063:A852144 IW852063:IW852144 SS852063:SS852144 ACO852063:ACO852144 AMK852063:AMK852144 AWG852063:AWG852144 BGC852063:BGC852144 BPY852063:BPY852144 BZU852063:BZU852144 CJQ852063:CJQ852144 CTM852063:CTM852144 DDI852063:DDI852144 DNE852063:DNE852144 DXA852063:DXA852144 EGW852063:EGW852144 EQS852063:EQS852144 FAO852063:FAO852144 FKK852063:FKK852144 FUG852063:FUG852144 GEC852063:GEC852144 GNY852063:GNY852144 GXU852063:GXU852144 HHQ852063:HHQ852144 HRM852063:HRM852144 IBI852063:IBI852144 ILE852063:ILE852144 IVA852063:IVA852144 JEW852063:JEW852144 JOS852063:JOS852144 JYO852063:JYO852144 KIK852063:KIK852144 KSG852063:KSG852144 LCC852063:LCC852144 LLY852063:LLY852144 LVU852063:LVU852144 MFQ852063:MFQ852144 MPM852063:MPM852144 MZI852063:MZI852144 NJE852063:NJE852144 NTA852063:NTA852144 OCW852063:OCW852144 OMS852063:OMS852144 OWO852063:OWO852144 PGK852063:PGK852144 PQG852063:PQG852144 QAC852063:QAC852144 QJY852063:QJY852144 QTU852063:QTU852144 RDQ852063:RDQ852144 RNM852063:RNM852144 RXI852063:RXI852144 SHE852063:SHE852144 SRA852063:SRA852144 TAW852063:TAW852144 TKS852063:TKS852144 TUO852063:TUO852144 UEK852063:UEK852144 UOG852063:UOG852144 UYC852063:UYC852144 VHY852063:VHY852144 VRU852063:VRU852144 WBQ852063:WBQ852144 WLM852063:WLM852144 WVI852063:WVI852144 A917599:A917680 IW917599:IW917680 SS917599:SS917680 ACO917599:ACO917680 AMK917599:AMK917680 AWG917599:AWG917680 BGC917599:BGC917680 BPY917599:BPY917680 BZU917599:BZU917680 CJQ917599:CJQ917680 CTM917599:CTM917680 DDI917599:DDI917680 DNE917599:DNE917680 DXA917599:DXA917680 EGW917599:EGW917680 EQS917599:EQS917680 FAO917599:FAO917680 FKK917599:FKK917680 FUG917599:FUG917680 GEC917599:GEC917680 GNY917599:GNY917680 GXU917599:GXU917680 HHQ917599:HHQ917680 HRM917599:HRM917680 IBI917599:IBI917680 ILE917599:ILE917680 IVA917599:IVA917680 JEW917599:JEW917680 JOS917599:JOS917680 JYO917599:JYO917680 KIK917599:KIK917680 KSG917599:KSG917680 LCC917599:LCC917680 LLY917599:LLY917680 LVU917599:LVU917680 MFQ917599:MFQ917680 MPM917599:MPM917680 MZI917599:MZI917680 NJE917599:NJE917680 NTA917599:NTA917680 OCW917599:OCW917680 OMS917599:OMS917680 OWO917599:OWO917680 PGK917599:PGK917680 PQG917599:PQG917680 QAC917599:QAC917680 QJY917599:QJY917680 QTU917599:QTU917680 RDQ917599:RDQ917680 RNM917599:RNM917680 RXI917599:RXI917680 SHE917599:SHE917680 SRA917599:SRA917680 TAW917599:TAW917680 TKS917599:TKS917680 TUO917599:TUO917680 UEK917599:UEK917680 UOG917599:UOG917680 UYC917599:UYC917680 VHY917599:VHY917680 VRU917599:VRU917680 WBQ917599:WBQ917680 WLM917599:WLM917680 WVI917599:WVI917680 A983135:A983216 IW983135:IW983216 SS983135:SS983216 ACO983135:ACO983216 AMK983135:AMK983216 AWG983135:AWG983216 BGC983135:BGC983216 BPY983135:BPY983216 BZU983135:BZU983216 CJQ983135:CJQ983216 CTM983135:CTM983216 DDI983135:DDI983216 DNE983135:DNE983216 DXA983135:DXA983216 EGW983135:EGW983216 EQS983135:EQS983216 FAO983135:FAO983216 FKK983135:FKK983216 FUG983135:FUG983216 GEC983135:GEC983216 GNY983135:GNY983216 GXU983135:GXU983216 HHQ983135:HHQ983216 HRM983135:HRM983216 IBI983135:IBI983216 ILE983135:ILE983216 IVA983135:IVA983216 JEW983135:JEW983216 JOS983135:JOS983216 JYO983135:JYO983216 KIK983135:KIK983216 KSG983135:KSG983216 LCC983135:LCC983216 LLY983135:LLY983216 LVU983135:LVU983216 MFQ983135:MFQ983216 MPM983135:MPM983216 MZI983135:MZI983216 NJE983135:NJE983216 NTA983135:NTA983216 OCW983135:OCW983216 OMS983135:OMS983216 OWO983135:OWO983216 PGK983135:PGK983216 PQG983135:PQG983216 QAC983135:QAC983216 QJY983135:QJY983216 QTU983135:QTU983216 RDQ983135:RDQ983216 RNM983135:RNM983216 RXI983135:RXI983216 SHE983135:SHE983216 SRA983135:SRA983216 TAW983135:TAW983216 TKS983135:TKS983216 TUO983135:TUO983216 UEK983135:UEK983216 UOG983135:UOG983216 UYC983135:UYC983216 VHY983135:VHY983216 VRU983135:VRU983216 WBQ983135:WBQ983216 WLM983135:WLM983216 WVI983135:WVI983216 E1:IV1048576 JA1:SR1048576 SW1:ACN1048576 ACS1:AMJ1048576 AMO1:AWF1048576 AWK1:BGB1048576 BGG1:BPX1048576 BQC1:BZT1048576 BZY1:CJP1048576 CJU1:CTL1048576 CTQ1:DDH1048576 DDM1:DND1048576 DNI1:DWZ1048576 DXE1:EGV1048576 EHA1:EQR1048576 EQW1:FAN1048576 FAS1:FKJ1048576 FKO1:FUF1048576 FUK1:GEB1048576 GEG1:GNX1048576 GOC1:GXT1048576 GXY1:HHP1048576 HHU1:HRL1048576 HRQ1:IBH1048576 IBM1:ILD1048576 ILI1:IUZ1048576 IVE1:JEV1048576 JFA1:JOR1048576 JOW1:JYN1048576 JYS1:KIJ1048576 KIO1:KSF1048576 KSK1:LCB1048576 LCG1:LLX1048576 LMC1:LVT1048576 LVY1:MFP1048576 MFU1:MPL1048576 MPQ1:MZH1048576 MZM1:NJD1048576 NJI1:NSZ1048576 NTE1:OCV1048576 ODA1:OMR1048576 OMW1:OWN1048576 OWS1:PGJ1048576 PGO1:PQF1048576 PQK1:QAB1048576 QAG1:QJX1048576 QKC1:QTT1048576 QTY1:RDP1048576 RDU1:RNL1048576 RNQ1:RXH1048576 RXM1:SHD1048576 SHI1:SQZ1048576 SRE1:TAV1048576 TBA1:TKR1048576 TKW1:TUN1048576 TUS1:UEJ1048576 UEO1:UOF1048576 UOK1:UYB1048576 UYG1:VHX1048576 VIC1:VRT1048576 VRY1:WBP1048576 WBU1:WLL1048576 WLQ1:WVH1048576 WVM1:XFD1048576 C1:D176 IY1:IZ176 SU1:SV176 ACQ1:ACR176 AMM1:AMN176 AWI1:AWJ176 BGE1:BGF176 BQA1:BQB176 BZW1:BZX176 CJS1:CJT176 CTO1:CTP176 DDK1:DDL176 DNG1:DNH176 DXC1:DXD176 EGY1:EGZ176 EQU1:EQV176 FAQ1:FAR176 FKM1:FKN176 FUI1:FUJ176 GEE1:GEF176 GOA1:GOB176 GXW1:GXX176 HHS1:HHT176 HRO1:HRP176 IBK1:IBL176 ILG1:ILH176 IVC1:IVD176 JEY1:JEZ176 JOU1:JOV176 JYQ1:JYR176 KIM1:KIN176 KSI1:KSJ176 LCE1:LCF176 LMA1:LMB176 LVW1:LVX176 MFS1:MFT176 MPO1:MPP176 MZK1:MZL176 NJG1:NJH176 NTC1:NTD176 OCY1:OCZ176 OMU1:OMV176 OWQ1:OWR176 PGM1:PGN176 PQI1:PQJ176 QAE1:QAF176 QKA1:QKB176 QTW1:QTX176 RDS1:RDT176 RNO1:RNP176 RXK1:RXL176 SHG1:SHH176 SRC1:SRD176 TAY1:TAZ176 TKU1:TKV176 TUQ1:TUR176 UEM1:UEN176 UOI1:UOJ176 UYE1:UYF176 VIA1:VIB176 VRW1:VRX176 WBS1:WBT176 WLO1:WLP176 WVK1:WVL176 C65537:D65712 IY65537:IZ65712 SU65537:SV65712 ACQ65537:ACR65712 AMM65537:AMN65712 AWI65537:AWJ65712 BGE65537:BGF65712 BQA65537:BQB65712 BZW65537:BZX65712 CJS65537:CJT65712 CTO65537:CTP65712 DDK65537:DDL65712 DNG65537:DNH65712 DXC65537:DXD65712 EGY65537:EGZ65712 EQU65537:EQV65712 FAQ65537:FAR65712 FKM65537:FKN65712 FUI65537:FUJ65712 GEE65537:GEF65712 GOA65537:GOB65712 GXW65537:GXX65712 HHS65537:HHT65712 HRO65537:HRP65712 IBK65537:IBL65712 ILG65537:ILH65712 IVC65537:IVD65712 JEY65537:JEZ65712 JOU65537:JOV65712 JYQ65537:JYR65712 KIM65537:KIN65712 KSI65537:KSJ65712 LCE65537:LCF65712 LMA65537:LMB65712 LVW65537:LVX65712 MFS65537:MFT65712 MPO65537:MPP65712 MZK65537:MZL65712 NJG65537:NJH65712 NTC65537:NTD65712 OCY65537:OCZ65712 OMU65537:OMV65712 OWQ65537:OWR65712 PGM65537:PGN65712 PQI65537:PQJ65712 QAE65537:QAF65712 QKA65537:QKB65712 QTW65537:QTX65712 RDS65537:RDT65712 RNO65537:RNP65712 RXK65537:RXL65712 SHG65537:SHH65712 SRC65537:SRD65712 TAY65537:TAZ65712 TKU65537:TKV65712 TUQ65537:TUR65712 UEM65537:UEN65712 UOI65537:UOJ65712 UYE65537:UYF65712 VIA65537:VIB65712 VRW65537:VRX65712 WBS65537:WBT65712 WLO65537:WLP65712 WVK65537:WVL65712 C131073:D131248 IY131073:IZ131248 SU131073:SV131248 ACQ131073:ACR131248 AMM131073:AMN131248 AWI131073:AWJ131248 BGE131073:BGF131248 BQA131073:BQB131248 BZW131073:BZX131248 CJS131073:CJT131248 CTO131073:CTP131248 DDK131073:DDL131248 DNG131073:DNH131248 DXC131073:DXD131248 EGY131073:EGZ131248 EQU131073:EQV131248 FAQ131073:FAR131248 FKM131073:FKN131248 FUI131073:FUJ131248 GEE131073:GEF131248 GOA131073:GOB131248 GXW131073:GXX131248 HHS131073:HHT131248 HRO131073:HRP131248 IBK131073:IBL131248 ILG131073:ILH131248 IVC131073:IVD131248 JEY131073:JEZ131248 JOU131073:JOV131248 JYQ131073:JYR131248 KIM131073:KIN131248 KSI131073:KSJ131248 LCE131073:LCF131248 LMA131073:LMB131248 LVW131073:LVX131248 MFS131073:MFT131248 MPO131073:MPP131248 MZK131073:MZL131248 NJG131073:NJH131248 NTC131073:NTD131248 OCY131073:OCZ131248 OMU131073:OMV131248 OWQ131073:OWR131248 PGM131073:PGN131248 PQI131073:PQJ131248 QAE131073:QAF131248 QKA131073:QKB131248 QTW131073:QTX131248 RDS131073:RDT131248 RNO131073:RNP131248 RXK131073:RXL131248 SHG131073:SHH131248 SRC131073:SRD131248 TAY131073:TAZ131248 TKU131073:TKV131248 TUQ131073:TUR131248 UEM131073:UEN131248 UOI131073:UOJ131248 UYE131073:UYF131248 VIA131073:VIB131248 VRW131073:VRX131248 WBS131073:WBT131248 WLO131073:WLP131248 WVK131073:WVL131248 C196609:D196784 IY196609:IZ196784 SU196609:SV196784 ACQ196609:ACR196784 AMM196609:AMN196784 AWI196609:AWJ196784 BGE196609:BGF196784 BQA196609:BQB196784 BZW196609:BZX196784 CJS196609:CJT196784 CTO196609:CTP196784 DDK196609:DDL196784 DNG196609:DNH196784 DXC196609:DXD196784 EGY196609:EGZ196784 EQU196609:EQV196784 FAQ196609:FAR196784 FKM196609:FKN196784 FUI196609:FUJ196784 GEE196609:GEF196784 GOA196609:GOB196784 GXW196609:GXX196784 HHS196609:HHT196784 HRO196609:HRP196784 IBK196609:IBL196784 ILG196609:ILH196784 IVC196609:IVD196784 JEY196609:JEZ196784 JOU196609:JOV196784 JYQ196609:JYR196784 KIM196609:KIN196784 KSI196609:KSJ196784 LCE196609:LCF196784 LMA196609:LMB196784 LVW196609:LVX196784 MFS196609:MFT196784 MPO196609:MPP196784 MZK196609:MZL196784 NJG196609:NJH196784 NTC196609:NTD196784 OCY196609:OCZ196784 OMU196609:OMV196784 OWQ196609:OWR196784 PGM196609:PGN196784 PQI196609:PQJ196784 QAE196609:QAF196784 QKA196609:QKB196784 QTW196609:QTX196784 RDS196609:RDT196784 RNO196609:RNP196784 RXK196609:RXL196784 SHG196609:SHH196784 SRC196609:SRD196784 TAY196609:TAZ196784 TKU196609:TKV196784 TUQ196609:TUR196784 UEM196609:UEN196784 UOI196609:UOJ196784 UYE196609:UYF196784 VIA196609:VIB196784 VRW196609:VRX196784 WBS196609:WBT196784 WLO196609:WLP196784 WVK196609:WVL196784 C262145:D262320 IY262145:IZ262320 SU262145:SV262320 ACQ262145:ACR262320 AMM262145:AMN262320 AWI262145:AWJ262320 BGE262145:BGF262320 BQA262145:BQB262320 BZW262145:BZX262320 CJS262145:CJT262320 CTO262145:CTP262320 DDK262145:DDL262320 DNG262145:DNH262320 DXC262145:DXD262320 EGY262145:EGZ262320 EQU262145:EQV262320 FAQ262145:FAR262320 FKM262145:FKN262320 FUI262145:FUJ262320 GEE262145:GEF262320 GOA262145:GOB262320 GXW262145:GXX262320 HHS262145:HHT262320 HRO262145:HRP262320 IBK262145:IBL262320 ILG262145:ILH262320 IVC262145:IVD262320 JEY262145:JEZ262320 JOU262145:JOV262320 JYQ262145:JYR262320 KIM262145:KIN262320 KSI262145:KSJ262320 LCE262145:LCF262320 LMA262145:LMB262320 LVW262145:LVX262320 MFS262145:MFT262320 MPO262145:MPP262320 MZK262145:MZL262320 NJG262145:NJH262320 NTC262145:NTD262320 OCY262145:OCZ262320 OMU262145:OMV262320 OWQ262145:OWR262320 PGM262145:PGN262320 PQI262145:PQJ262320 QAE262145:QAF262320 QKA262145:QKB262320 QTW262145:QTX262320 RDS262145:RDT262320 RNO262145:RNP262320 RXK262145:RXL262320 SHG262145:SHH262320 SRC262145:SRD262320 TAY262145:TAZ262320 TKU262145:TKV262320 TUQ262145:TUR262320 UEM262145:UEN262320 UOI262145:UOJ262320 UYE262145:UYF262320 VIA262145:VIB262320 VRW262145:VRX262320 WBS262145:WBT262320 WLO262145:WLP262320 WVK262145:WVL262320 C327681:D327856 IY327681:IZ327856 SU327681:SV327856 ACQ327681:ACR327856 AMM327681:AMN327856 AWI327681:AWJ327856 BGE327681:BGF327856 BQA327681:BQB327856 BZW327681:BZX327856 CJS327681:CJT327856 CTO327681:CTP327856 DDK327681:DDL327856 DNG327681:DNH327856 DXC327681:DXD327856 EGY327681:EGZ327856 EQU327681:EQV327856 FAQ327681:FAR327856 FKM327681:FKN327856 FUI327681:FUJ327856 GEE327681:GEF327856 GOA327681:GOB327856 GXW327681:GXX327856 HHS327681:HHT327856 HRO327681:HRP327856 IBK327681:IBL327856 ILG327681:ILH327856 IVC327681:IVD327856 JEY327681:JEZ327856 JOU327681:JOV327856 JYQ327681:JYR327856 KIM327681:KIN327856 KSI327681:KSJ327856 LCE327681:LCF327856 LMA327681:LMB327856 LVW327681:LVX327856 MFS327681:MFT327856 MPO327681:MPP327856 MZK327681:MZL327856 NJG327681:NJH327856 NTC327681:NTD327856 OCY327681:OCZ327856 OMU327681:OMV327856 OWQ327681:OWR327856 PGM327681:PGN327856 PQI327681:PQJ327856 QAE327681:QAF327856 QKA327681:QKB327856 QTW327681:QTX327856 RDS327681:RDT327856 RNO327681:RNP327856 RXK327681:RXL327856 SHG327681:SHH327856 SRC327681:SRD327856 TAY327681:TAZ327856 TKU327681:TKV327856 TUQ327681:TUR327856 UEM327681:UEN327856 UOI327681:UOJ327856 UYE327681:UYF327856 VIA327681:VIB327856 VRW327681:VRX327856 WBS327681:WBT327856 WLO327681:WLP327856 WVK327681:WVL327856 C393217:D393392 IY393217:IZ393392 SU393217:SV393392 ACQ393217:ACR393392 AMM393217:AMN393392 AWI393217:AWJ393392 BGE393217:BGF393392 BQA393217:BQB393392 BZW393217:BZX393392 CJS393217:CJT393392 CTO393217:CTP393392 DDK393217:DDL393392 DNG393217:DNH393392 DXC393217:DXD393392 EGY393217:EGZ393392 EQU393217:EQV393392 FAQ393217:FAR393392 FKM393217:FKN393392 FUI393217:FUJ393392 GEE393217:GEF393392 GOA393217:GOB393392 GXW393217:GXX393392 HHS393217:HHT393392 HRO393217:HRP393392 IBK393217:IBL393392 ILG393217:ILH393392 IVC393217:IVD393392 JEY393217:JEZ393392 JOU393217:JOV393392 JYQ393217:JYR393392 KIM393217:KIN393392 KSI393217:KSJ393392 LCE393217:LCF393392 LMA393217:LMB393392 LVW393217:LVX393392 MFS393217:MFT393392 MPO393217:MPP393392 MZK393217:MZL393392 NJG393217:NJH393392 NTC393217:NTD393392 OCY393217:OCZ393392 OMU393217:OMV393392 OWQ393217:OWR393392 PGM393217:PGN393392 PQI393217:PQJ393392 QAE393217:QAF393392 QKA393217:QKB393392 QTW393217:QTX393392 RDS393217:RDT393392 RNO393217:RNP393392 RXK393217:RXL393392 SHG393217:SHH393392 SRC393217:SRD393392 TAY393217:TAZ393392 TKU393217:TKV393392 TUQ393217:TUR393392 UEM393217:UEN393392 UOI393217:UOJ393392 UYE393217:UYF393392 VIA393217:VIB393392 VRW393217:VRX393392 WBS393217:WBT393392 WLO393217:WLP393392 WVK393217:WVL393392 C458753:D458928 IY458753:IZ458928 SU458753:SV458928 ACQ458753:ACR458928 AMM458753:AMN458928 AWI458753:AWJ458928 BGE458753:BGF458928 BQA458753:BQB458928 BZW458753:BZX458928 CJS458753:CJT458928 CTO458753:CTP458928 DDK458753:DDL458928 DNG458753:DNH458928 DXC458753:DXD458928 EGY458753:EGZ458928 EQU458753:EQV458928 FAQ458753:FAR458928 FKM458753:FKN458928 FUI458753:FUJ458928 GEE458753:GEF458928 GOA458753:GOB458928 GXW458753:GXX458928 HHS458753:HHT458928 HRO458753:HRP458928 IBK458753:IBL458928 ILG458753:ILH458928 IVC458753:IVD458928 JEY458753:JEZ458928 JOU458753:JOV458928 JYQ458753:JYR458928 KIM458753:KIN458928 KSI458753:KSJ458928 LCE458753:LCF458928 LMA458753:LMB458928 LVW458753:LVX458928 MFS458753:MFT458928 MPO458753:MPP458928 MZK458753:MZL458928 NJG458753:NJH458928 NTC458753:NTD458928 OCY458753:OCZ458928 OMU458753:OMV458928 OWQ458753:OWR458928 PGM458753:PGN458928 PQI458753:PQJ458928 QAE458753:QAF458928 QKA458753:QKB458928 QTW458753:QTX458928 RDS458753:RDT458928 RNO458753:RNP458928 RXK458753:RXL458928 SHG458753:SHH458928 SRC458753:SRD458928 TAY458753:TAZ458928 TKU458753:TKV458928 TUQ458753:TUR458928 UEM458753:UEN458928 UOI458753:UOJ458928 UYE458753:UYF458928 VIA458753:VIB458928 VRW458753:VRX458928 WBS458753:WBT458928 WLO458753:WLP458928 WVK458753:WVL458928 C524289:D524464 IY524289:IZ524464 SU524289:SV524464 ACQ524289:ACR524464 AMM524289:AMN524464 AWI524289:AWJ524464 BGE524289:BGF524464 BQA524289:BQB524464 BZW524289:BZX524464 CJS524289:CJT524464 CTO524289:CTP524464 DDK524289:DDL524464 DNG524289:DNH524464 DXC524289:DXD524464 EGY524289:EGZ524464 EQU524289:EQV524464 FAQ524289:FAR524464 FKM524289:FKN524464 FUI524289:FUJ524464 GEE524289:GEF524464 GOA524289:GOB524464 GXW524289:GXX524464 HHS524289:HHT524464 HRO524289:HRP524464 IBK524289:IBL524464 ILG524289:ILH524464 IVC524289:IVD524464 JEY524289:JEZ524464 JOU524289:JOV524464 JYQ524289:JYR524464 KIM524289:KIN524464 KSI524289:KSJ524464 LCE524289:LCF524464 LMA524289:LMB524464 LVW524289:LVX524464 MFS524289:MFT524464 MPO524289:MPP524464 MZK524289:MZL524464 NJG524289:NJH524464 NTC524289:NTD524464 OCY524289:OCZ524464 OMU524289:OMV524464 OWQ524289:OWR524464 PGM524289:PGN524464 PQI524289:PQJ524464 QAE524289:QAF524464 QKA524289:QKB524464 QTW524289:QTX524464 RDS524289:RDT524464 RNO524289:RNP524464 RXK524289:RXL524464 SHG524289:SHH524464 SRC524289:SRD524464 TAY524289:TAZ524464 TKU524289:TKV524464 TUQ524289:TUR524464 UEM524289:UEN524464 UOI524289:UOJ524464 UYE524289:UYF524464 VIA524289:VIB524464 VRW524289:VRX524464 WBS524289:WBT524464 WLO524289:WLP524464 WVK524289:WVL524464 C589825:D590000 IY589825:IZ590000 SU589825:SV590000 ACQ589825:ACR590000 AMM589825:AMN590000 AWI589825:AWJ590000 BGE589825:BGF590000 BQA589825:BQB590000 BZW589825:BZX590000 CJS589825:CJT590000 CTO589825:CTP590000 DDK589825:DDL590000 DNG589825:DNH590000 DXC589825:DXD590000 EGY589825:EGZ590000 EQU589825:EQV590000 FAQ589825:FAR590000 FKM589825:FKN590000 FUI589825:FUJ590000 GEE589825:GEF590000 GOA589825:GOB590000 GXW589825:GXX590000 HHS589825:HHT590000 HRO589825:HRP590000 IBK589825:IBL590000 ILG589825:ILH590000 IVC589825:IVD590000 JEY589825:JEZ590000 JOU589825:JOV590000 JYQ589825:JYR590000 KIM589825:KIN590000 KSI589825:KSJ590000 LCE589825:LCF590000 LMA589825:LMB590000 LVW589825:LVX590000 MFS589825:MFT590000 MPO589825:MPP590000 MZK589825:MZL590000 NJG589825:NJH590000 NTC589825:NTD590000 OCY589825:OCZ590000 OMU589825:OMV590000 OWQ589825:OWR590000 PGM589825:PGN590000 PQI589825:PQJ590000 QAE589825:QAF590000 QKA589825:QKB590000 QTW589825:QTX590000 RDS589825:RDT590000 RNO589825:RNP590000 RXK589825:RXL590000 SHG589825:SHH590000 SRC589825:SRD590000 TAY589825:TAZ590000 TKU589825:TKV590000 TUQ589825:TUR590000 UEM589825:UEN590000 UOI589825:UOJ590000 UYE589825:UYF590000 VIA589825:VIB590000 VRW589825:VRX590000 WBS589825:WBT590000 WLO589825:WLP590000 WVK589825:WVL590000 C655361:D655536 IY655361:IZ655536 SU655361:SV655536 ACQ655361:ACR655536 AMM655361:AMN655536 AWI655361:AWJ655536 BGE655361:BGF655536 BQA655361:BQB655536 BZW655361:BZX655536 CJS655361:CJT655536 CTO655361:CTP655536 DDK655361:DDL655536 DNG655361:DNH655536 DXC655361:DXD655536 EGY655361:EGZ655536 EQU655361:EQV655536 FAQ655361:FAR655536 FKM655361:FKN655536 FUI655361:FUJ655536 GEE655361:GEF655536 GOA655361:GOB655536 GXW655361:GXX655536 HHS655361:HHT655536 HRO655361:HRP655536 IBK655361:IBL655536 ILG655361:ILH655536 IVC655361:IVD655536 JEY655361:JEZ655536 JOU655361:JOV655536 JYQ655361:JYR655536 KIM655361:KIN655536 KSI655361:KSJ655536 LCE655361:LCF655536 LMA655361:LMB655536 LVW655361:LVX655536 MFS655361:MFT655536 MPO655361:MPP655536 MZK655361:MZL655536 NJG655361:NJH655536 NTC655361:NTD655536 OCY655361:OCZ655536 OMU655361:OMV655536 OWQ655361:OWR655536 PGM655361:PGN655536 PQI655361:PQJ655536 QAE655361:QAF655536 QKA655361:QKB655536 QTW655361:QTX655536 RDS655361:RDT655536 RNO655361:RNP655536 RXK655361:RXL655536 SHG655361:SHH655536 SRC655361:SRD655536 TAY655361:TAZ655536 TKU655361:TKV655536 TUQ655361:TUR655536 UEM655361:UEN655536 UOI655361:UOJ655536 UYE655361:UYF655536 VIA655361:VIB655536 VRW655361:VRX655536 WBS655361:WBT655536 WLO655361:WLP655536 WVK655361:WVL655536 C720897:D721072 IY720897:IZ721072 SU720897:SV721072 ACQ720897:ACR721072 AMM720897:AMN721072 AWI720897:AWJ721072 BGE720897:BGF721072 BQA720897:BQB721072 BZW720897:BZX721072 CJS720897:CJT721072 CTO720897:CTP721072 DDK720897:DDL721072 DNG720897:DNH721072 DXC720897:DXD721072 EGY720897:EGZ721072 EQU720897:EQV721072 FAQ720897:FAR721072 FKM720897:FKN721072 FUI720897:FUJ721072 GEE720897:GEF721072 GOA720897:GOB721072 GXW720897:GXX721072 HHS720897:HHT721072 HRO720897:HRP721072 IBK720897:IBL721072 ILG720897:ILH721072 IVC720897:IVD721072 JEY720897:JEZ721072 JOU720897:JOV721072 JYQ720897:JYR721072 KIM720897:KIN721072 KSI720897:KSJ721072 LCE720897:LCF721072 LMA720897:LMB721072 LVW720897:LVX721072 MFS720897:MFT721072 MPO720897:MPP721072 MZK720897:MZL721072 NJG720897:NJH721072 NTC720897:NTD721072 OCY720897:OCZ721072 OMU720897:OMV721072 OWQ720897:OWR721072 PGM720897:PGN721072 PQI720897:PQJ721072 QAE720897:QAF721072 QKA720897:QKB721072 QTW720897:QTX721072 RDS720897:RDT721072 RNO720897:RNP721072 RXK720897:RXL721072 SHG720897:SHH721072 SRC720897:SRD721072 TAY720897:TAZ721072 TKU720897:TKV721072 TUQ720897:TUR721072 UEM720897:UEN721072 UOI720897:UOJ721072 UYE720897:UYF721072 VIA720897:VIB721072 VRW720897:VRX721072 WBS720897:WBT721072 WLO720897:WLP721072 WVK720897:WVL721072 C786433:D786608 IY786433:IZ786608 SU786433:SV786608 ACQ786433:ACR786608 AMM786433:AMN786608 AWI786433:AWJ786608 BGE786433:BGF786608 BQA786433:BQB786608 BZW786433:BZX786608 CJS786433:CJT786608 CTO786433:CTP786608 DDK786433:DDL786608 DNG786433:DNH786608 DXC786433:DXD786608 EGY786433:EGZ786608 EQU786433:EQV786608 FAQ786433:FAR786608 FKM786433:FKN786608 FUI786433:FUJ786608 GEE786433:GEF786608 GOA786433:GOB786608 GXW786433:GXX786608 HHS786433:HHT786608 HRO786433:HRP786608 IBK786433:IBL786608 ILG786433:ILH786608 IVC786433:IVD786608 JEY786433:JEZ786608 JOU786433:JOV786608 JYQ786433:JYR786608 KIM786433:KIN786608 KSI786433:KSJ786608 LCE786433:LCF786608 LMA786433:LMB786608 LVW786433:LVX786608 MFS786433:MFT786608 MPO786433:MPP786608 MZK786433:MZL786608 NJG786433:NJH786608 NTC786433:NTD786608 OCY786433:OCZ786608 OMU786433:OMV786608 OWQ786433:OWR786608 PGM786433:PGN786608 PQI786433:PQJ786608 QAE786433:QAF786608 QKA786433:QKB786608 QTW786433:QTX786608 RDS786433:RDT786608 RNO786433:RNP786608 RXK786433:RXL786608 SHG786433:SHH786608 SRC786433:SRD786608 TAY786433:TAZ786608 TKU786433:TKV786608 TUQ786433:TUR786608 UEM786433:UEN786608 UOI786433:UOJ786608 UYE786433:UYF786608 VIA786433:VIB786608 VRW786433:VRX786608 WBS786433:WBT786608 WLO786433:WLP786608 WVK786433:WVL786608 C851969:D852144 IY851969:IZ852144 SU851969:SV852144 ACQ851969:ACR852144 AMM851969:AMN852144 AWI851969:AWJ852144 BGE851969:BGF852144 BQA851969:BQB852144 BZW851969:BZX852144 CJS851969:CJT852144 CTO851969:CTP852144 DDK851969:DDL852144 DNG851969:DNH852144 DXC851969:DXD852144 EGY851969:EGZ852144 EQU851969:EQV852144 FAQ851969:FAR852144 FKM851969:FKN852144 FUI851969:FUJ852144 GEE851969:GEF852144 GOA851969:GOB852144 GXW851969:GXX852144 HHS851969:HHT852144 HRO851969:HRP852144 IBK851969:IBL852144 ILG851969:ILH852144 IVC851969:IVD852144 JEY851969:JEZ852144 JOU851969:JOV852144 JYQ851969:JYR852144 KIM851969:KIN852144 KSI851969:KSJ852144 LCE851969:LCF852144 LMA851969:LMB852144 LVW851969:LVX852144 MFS851969:MFT852144 MPO851969:MPP852144 MZK851969:MZL852144 NJG851969:NJH852144 NTC851969:NTD852144 OCY851969:OCZ852144 OMU851969:OMV852144 OWQ851969:OWR852144 PGM851969:PGN852144 PQI851969:PQJ852144 QAE851969:QAF852144 QKA851969:QKB852144 QTW851969:QTX852144 RDS851969:RDT852144 RNO851969:RNP852144 RXK851969:RXL852144 SHG851969:SHH852144 SRC851969:SRD852144 TAY851969:TAZ852144 TKU851969:TKV852144 TUQ851969:TUR852144 UEM851969:UEN852144 UOI851969:UOJ852144 UYE851969:UYF852144 VIA851969:VIB852144 VRW851969:VRX852144 WBS851969:WBT852144 WLO851969:WLP852144 WVK851969:WVL852144 C917505:D917680 IY917505:IZ917680 SU917505:SV917680 ACQ917505:ACR917680 AMM917505:AMN917680 AWI917505:AWJ917680 BGE917505:BGF917680 BQA917505:BQB917680 BZW917505:BZX917680 CJS917505:CJT917680 CTO917505:CTP917680 DDK917505:DDL917680 DNG917505:DNH917680 DXC917505:DXD917680 EGY917505:EGZ917680 EQU917505:EQV917680 FAQ917505:FAR917680 FKM917505:FKN917680 FUI917505:FUJ917680 GEE917505:GEF917680 GOA917505:GOB917680 GXW917505:GXX917680 HHS917505:HHT917680 HRO917505:HRP917680 IBK917505:IBL917680 ILG917505:ILH917680 IVC917505:IVD917680 JEY917505:JEZ917680 JOU917505:JOV917680 JYQ917505:JYR917680 KIM917505:KIN917680 KSI917505:KSJ917680 LCE917505:LCF917680 LMA917505:LMB917680 LVW917505:LVX917680 MFS917505:MFT917680 MPO917505:MPP917680 MZK917505:MZL917680 NJG917505:NJH917680 NTC917505:NTD917680 OCY917505:OCZ917680 OMU917505:OMV917680 OWQ917505:OWR917680 PGM917505:PGN917680 PQI917505:PQJ917680 QAE917505:QAF917680 QKA917505:QKB917680 QTW917505:QTX917680 RDS917505:RDT917680 RNO917505:RNP917680 RXK917505:RXL917680 SHG917505:SHH917680 SRC917505:SRD917680 TAY917505:TAZ917680 TKU917505:TKV917680 TUQ917505:TUR917680 UEM917505:UEN917680 UOI917505:UOJ917680 UYE917505:UYF917680 VIA917505:VIB917680 VRW917505:VRX917680 WBS917505:WBT917680 WLO917505:WLP917680 WVK917505:WVL917680 C983041:D983216 IY983041:IZ983216 SU983041:SV983216 ACQ983041:ACR983216 AMM983041:AMN983216 AWI983041:AWJ983216 BGE983041:BGF983216 BQA983041:BQB983216 BZW983041:BZX983216 CJS983041:CJT983216 CTO983041:CTP983216 DDK983041:DDL983216 DNG983041:DNH983216 DXC983041:DXD983216 EGY983041:EGZ983216 EQU983041:EQV983216 FAQ983041:FAR983216 FKM983041:FKN983216 FUI983041:FUJ983216 GEE983041:GEF983216 GOA983041:GOB983216 GXW983041:GXX983216 HHS983041:HHT983216 HRO983041:HRP983216 IBK983041:IBL983216 ILG983041:ILH983216 IVC983041:IVD983216 JEY983041:JEZ983216 JOU983041:JOV983216 JYQ983041:JYR983216 KIM983041:KIN983216 KSI983041:KSJ983216 LCE983041:LCF983216 LMA983041:LMB983216 LVW983041:LVX983216 MFS983041:MFT983216 MPO983041:MPP983216 MZK983041:MZL983216 NJG983041:NJH983216 NTC983041:NTD983216 OCY983041:OCZ983216 OMU983041:OMV983216 OWQ983041:OWR983216 PGM983041:PGN983216 PQI983041:PQJ983216 QAE983041:QAF983216 QKA983041:QKB983216 QTW983041:QTX983216 RDS983041:RDT983216 RNO983041:RNP983216 RXK983041:RXL983216 SHG983041:SHH983216 SRC983041:SRD983216 TAY983041:TAZ983216 TKU983041:TKV983216 TUQ983041:TUR983216 UEM983041:UEN983216 UOI983041:UOJ983216 UYE983041:UYF983216 VIA983041:VIB983216 VRW983041:VRX983216 WBS983041:WBT983216 WLO983041:WLP983216 WVK983041:WVL983216 B65:B176 IX65:IX176 ST65:ST176 ACP65:ACP176 AML65:AML176 AWH65:AWH176 BGD65:BGD176 BPZ65:BPZ176 BZV65:BZV176 CJR65:CJR176 CTN65:CTN176 DDJ65:DDJ176 DNF65:DNF176 DXB65:DXB176 EGX65:EGX176 EQT65:EQT176 FAP65:FAP176 FKL65:FKL176 FUH65:FUH176 GED65:GED176 GNZ65:GNZ176 GXV65:GXV176 HHR65:HHR176 HRN65:HRN176 IBJ65:IBJ176 ILF65:ILF176 IVB65:IVB176 JEX65:JEX176 JOT65:JOT176 JYP65:JYP176 KIL65:KIL176 KSH65:KSH176 LCD65:LCD176 LLZ65:LLZ176 LVV65:LVV176 MFR65:MFR176 MPN65:MPN176 MZJ65:MZJ176 NJF65:NJF176 NTB65:NTB176 OCX65:OCX176 OMT65:OMT176 OWP65:OWP176 PGL65:PGL176 PQH65:PQH176 QAD65:QAD176 QJZ65:QJZ176 QTV65:QTV176 RDR65:RDR176 RNN65:RNN176 RXJ65:RXJ176 SHF65:SHF176 SRB65:SRB176 TAX65:TAX176 TKT65:TKT176 TUP65:TUP176 UEL65:UEL176 UOH65:UOH176 UYD65:UYD176 VHZ65:VHZ176 VRV65:VRV176 WBR65:WBR176 WLN65:WLN176 WVJ65:WVJ176 B65601:B65712 IX65601:IX65712 ST65601:ST65712 ACP65601:ACP65712 AML65601:AML65712 AWH65601:AWH65712 BGD65601:BGD65712 BPZ65601:BPZ65712 BZV65601:BZV65712 CJR65601:CJR65712 CTN65601:CTN65712 DDJ65601:DDJ65712 DNF65601:DNF65712 DXB65601:DXB65712 EGX65601:EGX65712 EQT65601:EQT65712 FAP65601:FAP65712 FKL65601:FKL65712 FUH65601:FUH65712 GED65601:GED65712 GNZ65601:GNZ65712 GXV65601:GXV65712 HHR65601:HHR65712 HRN65601:HRN65712 IBJ65601:IBJ65712 ILF65601:ILF65712 IVB65601:IVB65712 JEX65601:JEX65712 JOT65601:JOT65712 JYP65601:JYP65712 KIL65601:KIL65712 KSH65601:KSH65712 LCD65601:LCD65712 LLZ65601:LLZ65712 LVV65601:LVV65712 MFR65601:MFR65712 MPN65601:MPN65712 MZJ65601:MZJ65712 NJF65601:NJF65712 NTB65601:NTB65712 OCX65601:OCX65712 OMT65601:OMT65712 OWP65601:OWP65712 PGL65601:PGL65712 PQH65601:PQH65712 QAD65601:QAD65712 QJZ65601:QJZ65712 QTV65601:QTV65712 RDR65601:RDR65712 RNN65601:RNN65712 RXJ65601:RXJ65712 SHF65601:SHF65712 SRB65601:SRB65712 TAX65601:TAX65712 TKT65601:TKT65712 TUP65601:TUP65712 UEL65601:UEL65712 UOH65601:UOH65712 UYD65601:UYD65712 VHZ65601:VHZ65712 VRV65601:VRV65712 WBR65601:WBR65712 WLN65601:WLN65712 WVJ65601:WVJ65712 B131137:B131248 IX131137:IX131248 ST131137:ST131248 ACP131137:ACP131248 AML131137:AML131248 AWH131137:AWH131248 BGD131137:BGD131248 BPZ131137:BPZ131248 BZV131137:BZV131248 CJR131137:CJR131248 CTN131137:CTN131248 DDJ131137:DDJ131248 DNF131137:DNF131248 DXB131137:DXB131248 EGX131137:EGX131248 EQT131137:EQT131248 FAP131137:FAP131248 FKL131137:FKL131248 FUH131137:FUH131248 GED131137:GED131248 GNZ131137:GNZ131248 GXV131137:GXV131248 HHR131137:HHR131248 HRN131137:HRN131248 IBJ131137:IBJ131248 ILF131137:ILF131248 IVB131137:IVB131248 JEX131137:JEX131248 JOT131137:JOT131248 JYP131137:JYP131248 KIL131137:KIL131248 KSH131137:KSH131248 LCD131137:LCD131248 LLZ131137:LLZ131248 LVV131137:LVV131248 MFR131137:MFR131248 MPN131137:MPN131248 MZJ131137:MZJ131248 NJF131137:NJF131248 NTB131137:NTB131248 OCX131137:OCX131248 OMT131137:OMT131248 OWP131137:OWP131248 PGL131137:PGL131248 PQH131137:PQH131248 QAD131137:QAD131248 QJZ131137:QJZ131248 QTV131137:QTV131248 RDR131137:RDR131248 RNN131137:RNN131248 RXJ131137:RXJ131248 SHF131137:SHF131248 SRB131137:SRB131248 TAX131137:TAX131248 TKT131137:TKT131248 TUP131137:TUP131248 UEL131137:UEL131248 UOH131137:UOH131248 UYD131137:UYD131248 VHZ131137:VHZ131248 VRV131137:VRV131248 WBR131137:WBR131248 WLN131137:WLN131248 WVJ131137:WVJ131248 B196673:B196784 IX196673:IX196784 ST196673:ST196784 ACP196673:ACP196784 AML196673:AML196784 AWH196673:AWH196784 BGD196673:BGD196784 BPZ196673:BPZ196784 BZV196673:BZV196784 CJR196673:CJR196784 CTN196673:CTN196784 DDJ196673:DDJ196784 DNF196673:DNF196784 DXB196673:DXB196784 EGX196673:EGX196784 EQT196673:EQT196784 FAP196673:FAP196784 FKL196673:FKL196784 FUH196673:FUH196784 GED196673:GED196784 GNZ196673:GNZ196784 GXV196673:GXV196784 HHR196673:HHR196784 HRN196673:HRN196784 IBJ196673:IBJ196784 ILF196673:ILF196784 IVB196673:IVB196784 JEX196673:JEX196784 JOT196673:JOT196784 JYP196673:JYP196784 KIL196673:KIL196784 KSH196673:KSH196784 LCD196673:LCD196784 LLZ196673:LLZ196784 LVV196673:LVV196784 MFR196673:MFR196784 MPN196673:MPN196784 MZJ196673:MZJ196784 NJF196673:NJF196784 NTB196673:NTB196784 OCX196673:OCX196784 OMT196673:OMT196784 OWP196673:OWP196784 PGL196673:PGL196784 PQH196673:PQH196784 QAD196673:QAD196784 QJZ196673:QJZ196784 QTV196673:QTV196784 RDR196673:RDR196784 RNN196673:RNN196784 RXJ196673:RXJ196784 SHF196673:SHF196784 SRB196673:SRB196784 TAX196673:TAX196784 TKT196673:TKT196784 TUP196673:TUP196784 UEL196673:UEL196784 UOH196673:UOH196784 UYD196673:UYD196784 VHZ196673:VHZ196784 VRV196673:VRV196784 WBR196673:WBR196784 WLN196673:WLN196784 WVJ196673:WVJ196784 B262209:B262320 IX262209:IX262320 ST262209:ST262320 ACP262209:ACP262320 AML262209:AML262320 AWH262209:AWH262320 BGD262209:BGD262320 BPZ262209:BPZ262320 BZV262209:BZV262320 CJR262209:CJR262320 CTN262209:CTN262320 DDJ262209:DDJ262320 DNF262209:DNF262320 DXB262209:DXB262320 EGX262209:EGX262320 EQT262209:EQT262320 FAP262209:FAP262320 FKL262209:FKL262320 FUH262209:FUH262320 GED262209:GED262320 GNZ262209:GNZ262320 GXV262209:GXV262320 HHR262209:HHR262320 HRN262209:HRN262320 IBJ262209:IBJ262320 ILF262209:ILF262320 IVB262209:IVB262320 JEX262209:JEX262320 JOT262209:JOT262320 JYP262209:JYP262320 KIL262209:KIL262320 KSH262209:KSH262320 LCD262209:LCD262320 LLZ262209:LLZ262320 LVV262209:LVV262320 MFR262209:MFR262320 MPN262209:MPN262320 MZJ262209:MZJ262320 NJF262209:NJF262320 NTB262209:NTB262320 OCX262209:OCX262320 OMT262209:OMT262320 OWP262209:OWP262320 PGL262209:PGL262320 PQH262209:PQH262320 QAD262209:QAD262320 QJZ262209:QJZ262320 QTV262209:QTV262320 RDR262209:RDR262320 RNN262209:RNN262320 RXJ262209:RXJ262320 SHF262209:SHF262320 SRB262209:SRB262320 TAX262209:TAX262320 TKT262209:TKT262320 TUP262209:TUP262320 UEL262209:UEL262320 UOH262209:UOH262320 UYD262209:UYD262320 VHZ262209:VHZ262320 VRV262209:VRV262320 WBR262209:WBR262320 WLN262209:WLN262320 WVJ262209:WVJ262320 B327745:B327856 IX327745:IX327856 ST327745:ST327856 ACP327745:ACP327856 AML327745:AML327856 AWH327745:AWH327856 BGD327745:BGD327856 BPZ327745:BPZ327856 BZV327745:BZV327856 CJR327745:CJR327856 CTN327745:CTN327856 DDJ327745:DDJ327856 DNF327745:DNF327856 DXB327745:DXB327856 EGX327745:EGX327856 EQT327745:EQT327856 FAP327745:FAP327856 FKL327745:FKL327856 FUH327745:FUH327856 GED327745:GED327856 GNZ327745:GNZ327856 GXV327745:GXV327856 HHR327745:HHR327856 HRN327745:HRN327856 IBJ327745:IBJ327856 ILF327745:ILF327856 IVB327745:IVB327856 JEX327745:JEX327856 JOT327745:JOT327856 JYP327745:JYP327856 KIL327745:KIL327856 KSH327745:KSH327856 LCD327745:LCD327856 LLZ327745:LLZ327856 LVV327745:LVV327856 MFR327745:MFR327856 MPN327745:MPN327856 MZJ327745:MZJ327856 NJF327745:NJF327856 NTB327745:NTB327856 OCX327745:OCX327856 OMT327745:OMT327856 OWP327745:OWP327856 PGL327745:PGL327856 PQH327745:PQH327856 QAD327745:QAD327856 QJZ327745:QJZ327856 QTV327745:QTV327856 RDR327745:RDR327856 RNN327745:RNN327856 RXJ327745:RXJ327856 SHF327745:SHF327856 SRB327745:SRB327856 TAX327745:TAX327856 TKT327745:TKT327856 TUP327745:TUP327856 UEL327745:UEL327856 UOH327745:UOH327856 UYD327745:UYD327856 VHZ327745:VHZ327856 VRV327745:VRV327856 WBR327745:WBR327856 WLN327745:WLN327856 WVJ327745:WVJ327856 B393281:B393392 IX393281:IX393392 ST393281:ST393392 ACP393281:ACP393392 AML393281:AML393392 AWH393281:AWH393392 BGD393281:BGD393392 BPZ393281:BPZ393392 BZV393281:BZV393392 CJR393281:CJR393392 CTN393281:CTN393392 DDJ393281:DDJ393392 DNF393281:DNF393392 DXB393281:DXB393392 EGX393281:EGX393392 EQT393281:EQT393392 FAP393281:FAP393392 FKL393281:FKL393392 FUH393281:FUH393392 GED393281:GED393392 GNZ393281:GNZ393392 GXV393281:GXV393392 HHR393281:HHR393392 HRN393281:HRN393392 IBJ393281:IBJ393392 ILF393281:ILF393392 IVB393281:IVB393392 JEX393281:JEX393392 JOT393281:JOT393392 JYP393281:JYP393392 KIL393281:KIL393392 KSH393281:KSH393392 LCD393281:LCD393392 LLZ393281:LLZ393392 LVV393281:LVV393392 MFR393281:MFR393392 MPN393281:MPN393392 MZJ393281:MZJ393392 NJF393281:NJF393392 NTB393281:NTB393392 OCX393281:OCX393392 OMT393281:OMT393392 OWP393281:OWP393392 PGL393281:PGL393392 PQH393281:PQH393392 QAD393281:QAD393392 QJZ393281:QJZ393392 QTV393281:QTV393392 RDR393281:RDR393392 RNN393281:RNN393392 RXJ393281:RXJ393392 SHF393281:SHF393392 SRB393281:SRB393392 TAX393281:TAX393392 TKT393281:TKT393392 TUP393281:TUP393392 UEL393281:UEL393392 UOH393281:UOH393392 UYD393281:UYD393392 VHZ393281:VHZ393392 VRV393281:VRV393392 WBR393281:WBR393392 WLN393281:WLN393392 WVJ393281:WVJ393392 B458817:B458928 IX458817:IX458928 ST458817:ST458928 ACP458817:ACP458928 AML458817:AML458928 AWH458817:AWH458928 BGD458817:BGD458928 BPZ458817:BPZ458928 BZV458817:BZV458928 CJR458817:CJR458928 CTN458817:CTN458928 DDJ458817:DDJ458928 DNF458817:DNF458928 DXB458817:DXB458928 EGX458817:EGX458928 EQT458817:EQT458928 FAP458817:FAP458928 FKL458817:FKL458928 FUH458817:FUH458928 GED458817:GED458928 GNZ458817:GNZ458928 GXV458817:GXV458928 HHR458817:HHR458928 HRN458817:HRN458928 IBJ458817:IBJ458928 ILF458817:ILF458928 IVB458817:IVB458928 JEX458817:JEX458928 JOT458817:JOT458928 JYP458817:JYP458928 KIL458817:KIL458928 KSH458817:KSH458928 LCD458817:LCD458928 LLZ458817:LLZ458928 LVV458817:LVV458928 MFR458817:MFR458928 MPN458817:MPN458928 MZJ458817:MZJ458928 NJF458817:NJF458928 NTB458817:NTB458928 OCX458817:OCX458928 OMT458817:OMT458928 OWP458817:OWP458928 PGL458817:PGL458928 PQH458817:PQH458928 QAD458817:QAD458928 QJZ458817:QJZ458928 QTV458817:QTV458928 RDR458817:RDR458928 RNN458817:RNN458928 RXJ458817:RXJ458928 SHF458817:SHF458928 SRB458817:SRB458928 TAX458817:TAX458928 TKT458817:TKT458928 TUP458817:TUP458928 UEL458817:UEL458928 UOH458817:UOH458928 UYD458817:UYD458928 VHZ458817:VHZ458928 VRV458817:VRV458928 WBR458817:WBR458928 WLN458817:WLN458928 WVJ458817:WVJ458928 B524353:B524464 IX524353:IX524464 ST524353:ST524464 ACP524353:ACP524464 AML524353:AML524464 AWH524353:AWH524464 BGD524353:BGD524464 BPZ524353:BPZ524464 BZV524353:BZV524464 CJR524353:CJR524464 CTN524353:CTN524464 DDJ524353:DDJ524464 DNF524353:DNF524464 DXB524353:DXB524464 EGX524353:EGX524464 EQT524353:EQT524464 FAP524353:FAP524464 FKL524353:FKL524464 FUH524353:FUH524464 GED524353:GED524464 GNZ524353:GNZ524464 GXV524353:GXV524464 HHR524353:HHR524464 HRN524353:HRN524464 IBJ524353:IBJ524464 ILF524353:ILF524464 IVB524353:IVB524464 JEX524353:JEX524464 JOT524353:JOT524464 JYP524353:JYP524464 KIL524353:KIL524464 KSH524353:KSH524464 LCD524353:LCD524464 LLZ524353:LLZ524464 LVV524353:LVV524464 MFR524353:MFR524464 MPN524353:MPN524464 MZJ524353:MZJ524464 NJF524353:NJF524464 NTB524353:NTB524464 OCX524353:OCX524464 OMT524353:OMT524464 OWP524353:OWP524464 PGL524353:PGL524464 PQH524353:PQH524464 QAD524353:QAD524464 QJZ524353:QJZ524464 QTV524353:QTV524464 RDR524353:RDR524464 RNN524353:RNN524464 RXJ524353:RXJ524464 SHF524353:SHF524464 SRB524353:SRB524464 TAX524353:TAX524464 TKT524353:TKT524464 TUP524353:TUP524464 UEL524353:UEL524464 UOH524353:UOH524464 UYD524353:UYD524464 VHZ524353:VHZ524464 VRV524353:VRV524464 WBR524353:WBR524464 WLN524353:WLN524464 WVJ524353:WVJ524464 B589889:B590000 IX589889:IX590000 ST589889:ST590000 ACP589889:ACP590000 AML589889:AML590000 AWH589889:AWH590000 BGD589889:BGD590000 BPZ589889:BPZ590000 BZV589889:BZV590000 CJR589889:CJR590000 CTN589889:CTN590000 DDJ589889:DDJ590000 DNF589889:DNF590000 DXB589889:DXB590000 EGX589889:EGX590000 EQT589889:EQT590000 FAP589889:FAP590000 FKL589889:FKL590000 FUH589889:FUH590000 GED589889:GED590000 GNZ589889:GNZ590000 GXV589889:GXV590000 HHR589889:HHR590000 HRN589889:HRN590000 IBJ589889:IBJ590000 ILF589889:ILF590000 IVB589889:IVB590000 JEX589889:JEX590000 JOT589889:JOT590000 JYP589889:JYP590000 KIL589889:KIL590000 KSH589889:KSH590000 LCD589889:LCD590000 LLZ589889:LLZ590000 LVV589889:LVV590000 MFR589889:MFR590000 MPN589889:MPN590000 MZJ589889:MZJ590000 NJF589889:NJF590000 NTB589889:NTB590000 OCX589889:OCX590000 OMT589889:OMT590000 OWP589889:OWP590000 PGL589889:PGL590000 PQH589889:PQH590000 QAD589889:QAD590000 QJZ589889:QJZ590000 QTV589889:QTV590000 RDR589889:RDR590000 RNN589889:RNN590000 RXJ589889:RXJ590000 SHF589889:SHF590000 SRB589889:SRB590000 TAX589889:TAX590000 TKT589889:TKT590000 TUP589889:TUP590000 UEL589889:UEL590000 UOH589889:UOH590000 UYD589889:UYD590000 VHZ589889:VHZ590000 VRV589889:VRV590000 WBR589889:WBR590000 WLN589889:WLN590000 WVJ589889:WVJ590000 B655425:B655536 IX655425:IX655536 ST655425:ST655536 ACP655425:ACP655536 AML655425:AML655536 AWH655425:AWH655536 BGD655425:BGD655536 BPZ655425:BPZ655536 BZV655425:BZV655536 CJR655425:CJR655536 CTN655425:CTN655536 DDJ655425:DDJ655536 DNF655425:DNF655536 DXB655425:DXB655536 EGX655425:EGX655536 EQT655425:EQT655536 FAP655425:FAP655536 FKL655425:FKL655536 FUH655425:FUH655536 GED655425:GED655536 GNZ655425:GNZ655536 GXV655425:GXV655536 HHR655425:HHR655536 HRN655425:HRN655536 IBJ655425:IBJ655536 ILF655425:ILF655536 IVB655425:IVB655536 JEX655425:JEX655536 JOT655425:JOT655536 JYP655425:JYP655536 KIL655425:KIL655536 KSH655425:KSH655536 LCD655425:LCD655536 LLZ655425:LLZ655536 LVV655425:LVV655536 MFR655425:MFR655536 MPN655425:MPN655536 MZJ655425:MZJ655536 NJF655425:NJF655536 NTB655425:NTB655536 OCX655425:OCX655536 OMT655425:OMT655536 OWP655425:OWP655536 PGL655425:PGL655536 PQH655425:PQH655536 QAD655425:QAD655536 QJZ655425:QJZ655536 QTV655425:QTV655536 RDR655425:RDR655536 RNN655425:RNN655536 RXJ655425:RXJ655536 SHF655425:SHF655536 SRB655425:SRB655536 TAX655425:TAX655536 TKT655425:TKT655536 TUP655425:TUP655536 UEL655425:UEL655536 UOH655425:UOH655536 UYD655425:UYD655536 VHZ655425:VHZ655536 VRV655425:VRV655536 WBR655425:WBR655536 WLN655425:WLN655536 WVJ655425:WVJ655536 B720961:B721072 IX720961:IX721072 ST720961:ST721072 ACP720961:ACP721072 AML720961:AML721072 AWH720961:AWH721072 BGD720961:BGD721072 BPZ720961:BPZ721072 BZV720961:BZV721072 CJR720961:CJR721072 CTN720961:CTN721072 DDJ720961:DDJ721072 DNF720961:DNF721072 DXB720961:DXB721072 EGX720961:EGX721072 EQT720961:EQT721072 FAP720961:FAP721072 FKL720961:FKL721072 FUH720961:FUH721072 GED720961:GED721072 GNZ720961:GNZ721072 GXV720961:GXV721072 HHR720961:HHR721072 HRN720961:HRN721072 IBJ720961:IBJ721072 ILF720961:ILF721072 IVB720961:IVB721072 JEX720961:JEX721072 JOT720961:JOT721072 JYP720961:JYP721072 KIL720961:KIL721072 KSH720961:KSH721072 LCD720961:LCD721072 LLZ720961:LLZ721072 LVV720961:LVV721072 MFR720961:MFR721072 MPN720961:MPN721072 MZJ720961:MZJ721072 NJF720961:NJF721072 NTB720961:NTB721072 OCX720961:OCX721072 OMT720961:OMT721072 OWP720961:OWP721072 PGL720961:PGL721072 PQH720961:PQH721072 QAD720961:QAD721072 QJZ720961:QJZ721072 QTV720961:QTV721072 RDR720961:RDR721072 RNN720961:RNN721072 RXJ720961:RXJ721072 SHF720961:SHF721072 SRB720961:SRB721072 TAX720961:TAX721072 TKT720961:TKT721072 TUP720961:TUP721072 UEL720961:UEL721072 UOH720961:UOH721072 UYD720961:UYD721072 VHZ720961:VHZ721072 VRV720961:VRV721072 WBR720961:WBR721072 WLN720961:WLN721072 WVJ720961:WVJ721072 B786497:B786608 IX786497:IX786608 ST786497:ST786608 ACP786497:ACP786608 AML786497:AML786608 AWH786497:AWH786608 BGD786497:BGD786608 BPZ786497:BPZ786608 BZV786497:BZV786608 CJR786497:CJR786608 CTN786497:CTN786608 DDJ786497:DDJ786608 DNF786497:DNF786608 DXB786497:DXB786608 EGX786497:EGX786608 EQT786497:EQT786608 FAP786497:FAP786608 FKL786497:FKL786608 FUH786497:FUH786608 GED786497:GED786608 GNZ786497:GNZ786608 GXV786497:GXV786608 HHR786497:HHR786608 HRN786497:HRN786608 IBJ786497:IBJ786608 ILF786497:ILF786608 IVB786497:IVB786608 JEX786497:JEX786608 JOT786497:JOT786608 JYP786497:JYP786608 KIL786497:KIL786608 KSH786497:KSH786608 LCD786497:LCD786608 LLZ786497:LLZ786608 LVV786497:LVV786608 MFR786497:MFR786608 MPN786497:MPN786608 MZJ786497:MZJ786608 NJF786497:NJF786608 NTB786497:NTB786608 OCX786497:OCX786608 OMT786497:OMT786608 OWP786497:OWP786608 PGL786497:PGL786608 PQH786497:PQH786608 QAD786497:QAD786608 QJZ786497:QJZ786608 QTV786497:QTV786608 RDR786497:RDR786608 RNN786497:RNN786608 RXJ786497:RXJ786608 SHF786497:SHF786608 SRB786497:SRB786608 TAX786497:TAX786608 TKT786497:TKT786608 TUP786497:TUP786608 UEL786497:UEL786608 UOH786497:UOH786608 UYD786497:UYD786608 VHZ786497:VHZ786608 VRV786497:VRV786608 WBR786497:WBR786608 WLN786497:WLN786608 WVJ786497:WVJ786608 B852033:B852144 IX852033:IX852144 ST852033:ST852144 ACP852033:ACP852144 AML852033:AML852144 AWH852033:AWH852144 BGD852033:BGD852144 BPZ852033:BPZ852144 BZV852033:BZV852144 CJR852033:CJR852144 CTN852033:CTN852144 DDJ852033:DDJ852144 DNF852033:DNF852144 DXB852033:DXB852144 EGX852033:EGX852144 EQT852033:EQT852144 FAP852033:FAP852144 FKL852033:FKL852144 FUH852033:FUH852144 GED852033:GED852144 GNZ852033:GNZ852144 GXV852033:GXV852144 HHR852033:HHR852144 HRN852033:HRN852144 IBJ852033:IBJ852144 ILF852033:ILF852144 IVB852033:IVB852144 JEX852033:JEX852144 JOT852033:JOT852144 JYP852033:JYP852144 KIL852033:KIL852144 KSH852033:KSH852144 LCD852033:LCD852144 LLZ852033:LLZ852144 LVV852033:LVV852144 MFR852033:MFR852144 MPN852033:MPN852144 MZJ852033:MZJ852144 NJF852033:NJF852144 NTB852033:NTB852144 OCX852033:OCX852144 OMT852033:OMT852144 OWP852033:OWP852144 PGL852033:PGL852144 PQH852033:PQH852144 QAD852033:QAD852144 QJZ852033:QJZ852144 QTV852033:QTV852144 RDR852033:RDR852144 RNN852033:RNN852144 RXJ852033:RXJ852144 SHF852033:SHF852144 SRB852033:SRB852144 TAX852033:TAX852144 TKT852033:TKT852144 TUP852033:TUP852144 UEL852033:UEL852144 UOH852033:UOH852144 UYD852033:UYD852144 VHZ852033:VHZ852144 VRV852033:VRV852144 WBR852033:WBR852144 WLN852033:WLN852144 WVJ852033:WVJ852144 B917569:B917680 IX917569:IX917680 ST917569:ST917680 ACP917569:ACP917680 AML917569:AML917680 AWH917569:AWH917680 BGD917569:BGD917680 BPZ917569:BPZ917680 BZV917569:BZV917680 CJR917569:CJR917680 CTN917569:CTN917680 DDJ917569:DDJ917680 DNF917569:DNF917680 DXB917569:DXB917680 EGX917569:EGX917680 EQT917569:EQT917680 FAP917569:FAP917680 FKL917569:FKL917680 FUH917569:FUH917680 GED917569:GED917680 GNZ917569:GNZ917680 GXV917569:GXV917680 HHR917569:HHR917680 HRN917569:HRN917680 IBJ917569:IBJ917680 ILF917569:ILF917680 IVB917569:IVB917680 JEX917569:JEX917680 JOT917569:JOT917680 JYP917569:JYP917680 KIL917569:KIL917680 KSH917569:KSH917680 LCD917569:LCD917680 LLZ917569:LLZ917680 LVV917569:LVV917680 MFR917569:MFR917680 MPN917569:MPN917680 MZJ917569:MZJ917680 NJF917569:NJF917680 NTB917569:NTB917680 OCX917569:OCX917680 OMT917569:OMT917680 OWP917569:OWP917680 PGL917569:PGL917680 PQH917569:PQH917680 QAD917569:QAD917680 QJZ917569:QJZ917680 QTV917569:QTV917680 RDR917569:RDR917680 RNN917569:RNN917680 RXJ917569:RXJ917680 SHF917569:SHF917680 SRB917569:SRB917680 TAX917569:TAX917680 TKT917569:TKT917680 TUP917569:TUP917680 UEL917569:UEL917680 UOH917569:UOH917680 UYD917569:UYD917680 VHZ917569:VHZ917680 VRV917569:VRV917680 WBR917569:WBR917680 WLN917569:WLN917680 WVJ917569:WVJ917680 B983105:B983216 IX983105:IX983216 ST983105:ST983216 ACP983105:ACP983216 AML983105:AML983216 AWH983105:AWH983216 BGD983105:BGD983216 BPZ983105:BPZ983216 BZV983105:BZV983216 CJR983105:CJR983216 CTN983105:CTN983216 DDJ983105:DDJ983216 DNF983105:DNF983216 DXB983105:DXB983216 EGX983105:EGX983216 EQT983105:EQT983216 FAP983105:FAP983216 FKL983105:FKL983216 FUH983105:FUH983216 GED983105:GED983216 GNZ983105:GNZ983216 GXV983105:GXV983216 HHR983105:HHR983216 HRN983105:HRN983216 IBJ983105:IBJ983216 ILF983105:ILF983216 IVB983105:IVB983216 JEX983105:JEX983216 JOT983105:JOT983216 JYP983105:JYP983216 KIL983105:KIL983216 KSH983105:KSH983216 LCD983105:LCD983216 LLZ983105:LLZ983216 LVV983105:LVV983216 MFR983105:MFR983216 MPN983105:MPN983216 MZJ983105:MZJ983216 NJF983105:NJF983216 NTB983105:NTB983216 OCX983105:OCX983216 OMT983105:OMT983216 OWP983105:OWP983216 PGL983105:PGL983216 PQH983105:PQH983216 QAD983105:QAD983216 QJZ983105:QJZ983216 QTV983105:QTV983216 RDR983105:RDR983216 RNN983105:RNN983216 RXJ983105:RXJ983216 SHF983105:SHF983216 SRB983105:SRB983216 TAX983105:TAX983216 TKT983105:TKT983216 TUP983105:TUP983216 UEL983105:UEL983216 UOH983105:UOH983216 UYD983105:UYD983216 VHZ983105:VHZ983216 VRV983105:VRV983216 WBR983105:WBR983216 WLN983105:WLN983216 WVJ983105:WVJ983216 A182:D65536 IW182:IZ65536 SS182:SV65536 ACO182:ACR65536 AMK182:AMN65536 AWG182:AWJ65536 BGC182:BGF65536 BPY182:BQB65536 BZU182:BZX65536 CJQ182:CJT65536 CTM182:CTP65536 DDI182:DDL65536 DNE182:DNH65536 DXA182:DXD65536 EGW182:EGZ65536 EQS182:EQV65536 FAO182:FAR65536 FKK182:FKN65536 FUG182:FUJ65536 GEC182:GEF65536 GNY182:GOB65536 GXU182:GXX65536 HHQ182:HHT65536 HRM182:HRP65536 IBI182:IBL65536 ILE182:ILH65536 IVA182:IVD65536 JEW182:JEZ65536 JOS182:JOV65536 JYO182:JYR65536 KIK182:KIN65536 KSG182:KSJ65536 LCC182:LCF65536 LLY182:LMB65536 LVU182:LVX65536 MFQ182:MFT65536 MPM182:MPP65536 MZI182:MZL65536 NJE182:NJH65536 NTA182:NTD65536 OCW182:OCZ65536 OMS182:OMV65536 OWO182:OWR65536 PGK182:PGN65536 PQG182:PQJ65536 QAC182:QAF65536 QJY182:QKB65536 QTU182:QTX65536 RDQ182:RDT65536 RNM182:RNP65536 RXI182:RXL65536 SHE182:SHH65536 SRA182:SRD65536 TAW182:TAZ65536 TKS182:TKV65536 TUO182:TUR65536 UEK182:UEN65536 UOG182:UOJ65536 UYC182:UYF65536 VHY182:VIB65536 VRU182:VRX65536 WBQ182:WBT65536 WLM182:WLP65536 WVI182:WVL65536 A65718:D131072 IW65718:IZ131072 SS65718:SV131072 ACO65718:ACR131072 AMK65718:AMN131072 AWG65718:AWJ131072 BGC65718:BGF131072 BPY65718:BQB131072 BZU65718:BZX131072 CJQ65718:CJT131072 CTM65718:CTP131072 DDI65718:DDL131072 DNE65718:DNH131072 DXA65718:DXD131072 EGW65718:EGZ131072 EQS65718:EQV131072 FAO65718:FAR131072 FKK65718:FKN131072 FUG65718:FUJ131072 GEC65718:GEF131072 GNY65718:GOB131072 GXU65718:GXX131072 HHQ65718:HHT131072 HRM65718:HRP131072 IBI65718:IBL131072 ILE65718:ILH131072 IVA65718:IVD131072 JEW65718:JEZ131072 JOS65718:JOV131072 JYO65718:JYR131072 KIK65718:KIN131072 KSG65718:KSJ131072 LCC65718:LCF131072 LLY65718:LMB131072 LVU65718:LVX131072 MFQ65718:MFT131072 MPM65718:MPP131072 MZI65718:MZL131072 NJE65718:NJH131072 NTA65718:NTD131072 OCW65718:OCZ131072 OMS65718:OMV131072 OWO65718:OWR131072 PGK65718:PGN131072 PQG65718:PQJ131072 QAC65718:QAF131072 QJY65718:QKB131072 QTU65718:QTX131072 RDQ65718:RDT131072 RNM65718:RNP131072 RXI65718:RXL131072 SHE65718:SHH131072 SRA65718:SRD131072 TAW65718:TAZ131072 TKS65718:TKV131072 TUO65718:TUR131072 UEK65718:UEN131072 UOG65718:UOJ131072 UYC65718:UYF131072 VHY65718:VIB131072 VRU65718:VRX131072 WBQ65718:WBT131072 WLM65718:WLP131072 WVI65718:WVL131072 A131254:D196608 IW131254:IZ196608 SS131254:SV196608 ACO131254:ACR196608 AMK131254:AMN196608 AWG131254:AWJ196608 BGC131254:BGF196608 BPY131254:BQB196608 BZU131254:BZX196608 CJQ131254:CJT196608 CTM131254:CTP196608 DDI131254:DDL196608 DNE131254:DNH196608 DXA131254:DXD196608 EGW131254:EGZ196608 EQS131254:EQV196608 FAO131254:FAR196608 FKK131254:FKN196608 FUG131254:FUJ196608 GEC131254:GEF196608 GNY131254:GOB196608 GXU131254:GXX196608 HHQ131254:HHT196608 HRM131254:HRP196608 IBI131254:IBL196608 ILE131254:ILH196608 IVA131254:IVD196608 JEW131254:JEZ196608 JOS131254:JOV196608 JYO131254:JYR196608 KIK131254:KIN196608 KSG131254:KSJ196608 LCC131254:LCF196608 LLY131254:LMB196608 LVU131254:LVX196608 MFQ131254:MFT196608 MPM131254:MPP196608 MZI131254:MZL196608 NJE131254:NJH196608 NTA131254:NTD196608 OCW131254:OCZ196608 OMS131254:OMV196608 OWO131254:OWR196608 PGK131254:PGN196608 PQG131254:PQJ196608 QAC131254:QAF196608 QJY131254:QKB196608 QTU131254:QTX196608 RDQ131254:RDT196608 RNM131254:RNP196608 RXI131254:RXL196608 SHE131254:SHH196608 SRA131254:SRD196608 TAW131254:TAZ196608 TKS131254:TKV196608 TUO131254:TUR196608 UEK131254:UEN196608 UOG131254:UOJ196608 UYC131254:UYF196608 VHY131254:VIB196608 VRU131254:VRX196608 WBQ131254:WBT196608 WLM131254:WLP196608 WVI131254:WVL196608 A196790:D262144 IW196790:IZ262144 SS196790:SV262144 ACO196790:ACR262144 AMK196790:AMN262144 AWG196790:AWJ262144 BGC196790:BGF262144 BPY196790:BQB262144 BZU196790:BZX262144 CJQ196790:CJT262144 CTM196790:CTP262144 DDI196790:DDL262144 DNE196790:DNH262144 DXA196790:DXD262144 EGW196790:EGZ262144 EQS196790:EQV262144 FAO196790:FAR262144 FKK196790:FKN262144 FUG196790:FUJ262144 GEC196790:GEF262144 GNY196790:GOB262144 GXU196790:GXX262144 HHQ196790:HHT262144 HRM196790:HRP262144 IBI196790:IBL262144 ILE196790:ILH262144 IVA196790:IVD262144 JEW196790:JEZ262144 JOS196790:JOV262144 JYO196790:JYR262144 KIK196790:KIN262144 KSG196790:KSJ262144 LCC196790:LCF262144 LLY196790:LMB262144 LVU196790:LVX262144 MFQ196790:MFT262144 MPM196790:MPP262144 MZI196790:MZL262144 NJE196790:NJH262144 NTA196790:NTD262144 OCW196790:OCZ262144 OMS196790:OMV262144 OWO196790:OWR262144 PGK196790:PGN262144 PQG196790:PQJ262144 QAC196790:QAF262144 QJY196790:QKB262144 QTU196790:QTX262144 RDQ196790:RDT262144 RNM196790:RNP262144 RXI196790:RXL262144 SHE196790:SHH262144 SRA196790:SRD262144 TAW196790:TAZ262144 TKS196790:TKV262144 TUO196790:TUR262144 UEK196790:UEN262144 UOG196790:UOJ262144 UYC196790:UYF262144 VHY196790:VIB262144 VRU196790:VRX262144 WBQ196790:WBT262144 WLM196790:WLP262144 WVI196790:WVL262144 A262326:D327680 IW262326:IZ327680 SS262326:SV327680 ACO262326:ACR327680 AMK262326:AMN327680 AWG262326:AWJ327680 BGC262326:BGF327680 BPY262326:BQB327680 BZU262326:BZX327680 CJQ262326:CJT327680 CTM262326:CTP327680 DDI262326:DDL327680 DNE262326:DNH327680 DXA262326:DXD327680 EGW262326:EGZ327680 EQS262326:EQV327680 FAO262326:FAR327680 FKK262326:FKN327680 FUG262326:FUJ327680 GEC262326:GEF327680 GNY262326:GOB327680 GXU262326:GXX327680 HHQ262326:HHT327680 HRM262326:HRP327680 IBI262326:IBL327680 ILE262326:ILH327680 IVA262326:IVD327680 JEW262326:JEZ327680 JOS262326:JOV327680 JYO262326:JYR327680 KIK262326:KIN327680 KSG262326:KSJ327680 LCC262326:LCF327680 LLY262326:LMB327680 LVU262326:LVX327680 MFQ262326:MFT327680 MPM262326:MPP327680 MZI262326:MZL327680 NJE262326:NJH327680 NTA262326:NTD327680 OCW262326:OCZ327680 OMS262326:OMV327680 OWO262326:OWR327680 PGK262326:PGN327680 PQG262326:PQJ327680 QAC262326:QAF327680 QJY262326:QKB327680 QTU262326:QTX327680 RDQ262326:RDT327680 RNM262326:RNP327680 RXI262326:RXL327680 SHE262326:SHH327680 SRA262326:SRD327680 TAW262326:TAZ327680 TKS262326:TKV327680 TUO262326:TUR327680 UEK262326:UEN327680 UOG262326:UOJ327680 UYC262326:UYF327680 VHY262326:VIB327680 VRU262326:VRX327680 WBQ262326:WBT327680 WLM262326:WLP327680 WVI262326:WVL327680 A327862:D393216 IW327862:IZ393216 SS327862:SV393216 ACO327862:ACR393216 AMK327862:AMN393216 AWG327862:AWJ393216 BGC327862:BGF393216 BPY327862:BQB393216 BZU327862:BZX393216 CJQ327862:CJT393216 CTM327862:CTP393216 DDI327862:DDL393216 DNE327862:DNH393216 DXA327862:DXD393216 EGW327862:EGZ393216 EQS327862:EQV393216 FAO327862:FAR393216 FKK327862:FKN393216 FUG327862:FUJ393216 GEC327862:GEF393216 GNY327862:GOB393216 GXU327862:GXX393216 HHQ327862:HHT393216 HRM327862:HRP393216 IBI327862:IBL393216 ILE327862:ILH393216 IVA327862:IVD393216 JEW327862:JEZ393216 JOS327862:JOV393216 JYO327862:JYR393216 KIK327862:KIN393216 KSG327862:KSJ393216 LCC327862:LCF393216 LLY327862:LMB393216 LVU327862:LVX393216 MFQ327862:MFT393216 MPM327862:MPP393216 MZI327862:MZL393216 NJE327862:NJH393216 NTA327862:NTD393216 OCW327862:OCZ393216 OMS327862:OMV393216 OWO327862:OWR393216 PGK327862:PGN393216 PQG327862:PQJ393216 QAC327862:QAF393216 QJY327862:QKB393216 QTU327862:QTX393216 RDQ327862:RDT393216 RNM327862:RNP393216 RXI327862:RXL393216 SHE327862:SHH393216 SRA327862:SRD393216 TAW327862:TAZ393216 TKS327862:TKV393216 TUO327862:TUR393216 UEK327862:UEN393216 UOG327862:UOJ393216 UYC327862:UYF393216 VHY327862:VIB393216 VRU327862:VRX393216 WBQ327862:WBT393216 WLM327862:WLP393216 WVI327862:WVL393216 A393398:D458752 IW393398:IZ458752 SS393398:SV458752 ACO393398:ACR458752 AMK393398:AMN458752 AWG393398:AWJ458752 BGC393398:BGF458752 BPY393398:BQB458752 BZU393398:BZX458752 CJQ393398:CJT458752 CTM393398:CTP458752 DDI393398:DDL458752 DNE393398:DNH458752 DXA393398:DXD458752 EGW393398:EGZ458752 EQS393398:EQV458752 FAO393398:FAR458752 FKK393398:FKN458752 FUG393398:FUJ458752 GEC393398:GEF458752 GNY393398:GOB458752 GXU393398:GXX458752 HHQ393398:HHT458752 HRM393398:HRP458752 IBI393398:IBL458752 ILE393398:ILH458752 IVA393398:IVD458752 JEW393398:JEZ458752 JOS393398:JOV458752 JYO393398:JYR458752 KIK393398:KIN458752 KSG393398:KSJ458752 LCC393398:LCF458752 LLY393398:LMB458752 LVU393398:LVX458752 MFQ393398:MFT458752 MPM393398:MPP458752 MZI393398:MZL458752 NJE393398:NJH458752 NTA393398:NTD458752 OCW393398:OCZ458752 OMS393398:OMV458752 OWO393398:OWR458752 PGK393398:PGN458752 PQG393398:PQJ458752 QAC393398:QAF458752 QJY393398:QKB458752 QTU393398:QTX458752 RDQ393398:RDT458752 RNM393398:RNP458752 RXI393398:RXL458752 SHE393398:SHH458752 SRA393398:SRD458752 TAW393398:TAZ458752 TKS393398:TKV458752 TUO393398:TUR458752 UEK393398:UEN458752 UOG393398:UOJ458752 UYC393398:UYF458752 VHY393398:VIB458752 VRU393398:VRX458752 WBQ393398:WBT458752 WLM393398:WLP458752 WVI393398:WVL458752 A458934:D524288 IW458934:IZ524288 SS458934:SV524288 ACO458934:ACR524288 AMK458934:AMN524288 AWG458934:AWJ524288 BGC458934:BGF524288 BPY458934:BQB524288 BZU458934:BZX524288 CJQ458934:CJT524288 CTM458934:CTP524288 DDI458934:DDL524288 DNE458934:DNH524288 DXA458934:DXD524288 EGW458934:EGZ524288 EQS458934:EQV524288 FAO458934:FAR524288 FKK458934:FKN524288 FUG458934:FUJ524288 GEC458934:GEF524288 GNY458934:GOB524288 GXU458934:GXX524288 HHQ458934:HHT524288 HRM458934:HRP524288 IBI458934:IBL524288 ILE458934:ILH524288 IVA458934:IVD524288 JEW458934:JEZ524288 JOS458934:JOV524288 JYO458934:JYR524288 KIK458934:KIN524288 KSG458934:KSJ524288 LCC458934:LCF524288 LLY458934:LMB524288 LVU458934:LVX524288 MFQ458934:MFT524288 MPM458934:MPP524288 MZI458934:MZL524288 NJE458934:NJH524288 NTA458934:NTD524288 OCW458934:OCZ524288 OMS458934:OMV524288 OWO458934:OWR524288 PGK458934:PGN524288 PQG458934:PQJ524288 QAC458934:QAF524288 QJY458934:QKB524288 QTU458934:QTX524288 RDQ458934:RDT524288 RNM458934:RNP524288 RXI458934:RXL524288 SHE458934:SHH524288 SRA458934:SRD524288 TAW458934:TAZ524288 TKS458934:TKV524288 TUO458934:TUR524288 UEK458934:UEN524288 UOG458934:UOJ524288 UYC458934:UYF524288 VHY458934:VIB524288 VRU458934:VRX524288 WBQ458934:WBT524288 WLM458934:WLP524288 WVI458934:WVL524288 A524470:D589824 IW524470:IZ589824 SS524470:SV589824 ACO524470:ACR589824 AMK524470:AMN589824 AWG524470:AWJ589824 BGC524470:BGF589824 BPY524470:BQB589824 BZU524470:BZX589824 CJQ524470:CJT589824 CTM524470:CTP589824 DDI524470:DDL589824 DNE524470:DNH589824 DXA524470:DXD589824 EGW524470:EGZ589824 EQS524470:EQV589824 FAO524470:FAR589824 FKK524470:FKN589824 FUG524470:FUJ589824 GEC524470:GEF589824 GNY524470:GOB589824 GXU524470:GXX589824 HHQ524470:HHT589824 HRM524470:HRP589824 IBI524470:IBL589824 ILE524470:ILH589824 IVA524470:IVD589824 JEW524470:JEZ589824 JOS524470:JOV589824 JYO524470:JYR589824 KIK524470:KIN589824 KSG524470:KSJ589824 LCC524470:LCF589824 LLY524470:LMB589824 LVU524470:LVX589824 MFQ524470:MFT589824 MPM524470:MPP589824 MZI524470:MZL589824 NJE524470:NJH589824 NTA524470:NTD589824 OCW524470:OCZ589824 OMS524470:OMV589824 OWO524470:OWR589824 PGK524470:PGN589824 PQG524470:PQJ589824 QAC524470:QAF589824 QJY524470:QKB589824 QTU524470:QTX589824 RDQ524470:RDT589824 RNM524470:RNP589824 RXI524470:RXL589824 SHE524470:SHH589824 SRA524470:SRD589824 TAW524470:TAZ589824 TKS524470:TKV589824 TUO524470:TUR589824 UEK524470:UEN589824 UOG524470:UOJ589824 UYC524470:UYF589824 VHY524470:VIB589824 VRU524470:VRX589824 WBQ524470:WBT589824 WLM524470:WLP589824 WVI524470:WVL589824 A590006:D655360 IW590006:IZ655360 SS590006:SV655360 ACO590006:ACR655360 AMK590006:AMN655360 AWG590006:AWJ655360 BGC590006:BGF655360 BPY590006:BQB655360 BZU590006:BZX655360 CJQ590006:CJT655360 CTM590006:CTP655360 DDI590006:DDL655360 DNE590006:DNH655360 DXA590006:DXD655360 EGW590006:EGZ655360 EQS590006:EQV655360 FAO590006:FAR655360 FKK590006:FKN655360 FUG590006:FUJ655360 GEC590006:GEF655360 GNY590006:GOB655360 GXU590006:GXX655360 HHQ590006:HHT655360 HRM590006:HRP655360 IBI590006:IBL655360 ILE590006:ILH655360 IVA590006:IVD655360 JEW590006:JEZ655360 JOS590006:JOV655360 JYO590006:JYR655360 KIK590006:KIN655360 KSG590006:KSJ655360 LCC590006:LCF655360 LLY590006:LMB655360 LVU590006:LVX655360 MFQ590006:MFT655360 MPM590006:MPP655360 MZI590006:MZL655360 NJE590006:NJH655360 NTA590006:NTD655360 OCW590006:OCZ655360 OMS590006:OMV655360 OWO590006:OWR655360 PGK590006:PGN655360 PQG590006:PQJ655360 QAC590006:QAF655360 QJY590006:QKB655360 QTU590006:QTX655360 RDQ590006:RDT655360 RNM590006:RNP655360 RXI590006:RXL655360 SHE590006:SHH655360 SRA590006:SRD655360 TAW590006:TAZ655360 TKS590006:TKV655360 TUO590006:TUR655360 UEK590006:UEN655360 UOG590006:UOJ655360 UYC590006:UYF655360 VHY590006:VIB655360 VRU590006:VRX655360 WBQ590006:WBT655360 WLM590006:WLP655360 WVI590006:WVL655360 A655542:D720896 IW655542:IZ720896 SS655542:SV720896 ACO655542:ACR720896 AMK655542:AMN720896 AWG655542:AWJ720896 BGC655542:BGF720896 BPY655542:BQB720896 BZU655542:BZX720896 CJQ655542:CJT720896 CTM655542:CTP720896 DDI655542:DDL720896 DNE655542:DNH720896 DXA655542:DXD720896 EGW655542:EGZ720896 EQS655542:EQV720896 FAO655542:FAR720896 FKK655542:FKN720896 FUG655542:FUJ720896 GEC655542:GEF720896 GNY655542:GOB720896 GXU655542:GXX720896 HHQ655542:HHT720896 HRM655542:HRP720896 IBI655542:IBL720896 ILE655542:ILH720896 IVA655542:IVD720896 JEW655542:JEZ720896 JOS655542:JOV720896 JYO655542:JYR720896 KIK655542:KIN720896 KSG655542:KSJ720896 LCC655542:LCF720896 LLY655542:LMB720896 LVU655542:LVX720896 MFQ655542:MFT720896 MPM655542:MPP720896 MZI655542:MZL720896 NJE655542:NJH720896 NTA655542:NTD720896 OCW655542:OCZ720896 OMS655542:OMV720896 OWO655542:OWR720896 PGK655542:PGN720896 PQG655542:PQJ720896 QAC655542:QAF720896 QJY655542:QKB720896 QTU655542:QTX720896 RDQ655542:RDT720896 RNM655542:RNP720896 RXI655542:RXL720896 SHE655542:SHH720896 SRA655542:SRD720896 TAW655542:TAZ720896 TKS655542:TKV720896 TUO655542:TUR720896 UEK655542:UEN720896 UOG655542:UOJ720896 UYC655542:UYF720896 VHY655542:VIB720896 VRU655542:VRX720896 WBQ655542:WBT720896 WLM655542:WLP720896 WVI655542:WVL720896 A721078:D786432 IW721078:IZ786432 SS721078:SV786432 ACO721078:ACR786432 AMK721078:AMN786432 AWG721078:AWJ786432 BGC721078:BGF786432 BPY721078:BQB786432 BZU721078:BZX786432 CJQ721078:CJT786432 CTM721078:CTP786432 DDI721078:DDL786432 DNE721078:DNH786432 DXA721078:DXD786432 EGW721078:EGZ786432 EQS721078:EQV786432 FAO721078:FAR786432 FKK721078:FKN786432 FUG721078:FUJ786432 GEC721078:GEF786432 GNY721078:GOB786432 GXU721078:GXX786432 HHQ721078:HHT786432 HRM721078:HRP786432 IBI721078:IBL786432 ILE721078:ILH786432 IVA721078:IVD786432 JEW721078:JEZ786432 JOS721078:JOV786432 JYO721078:JYR786432 KIK721078:KIN786432 KSG721078:KSJ786432 LCC721078:LCF786432 LLY721078:LMB786432 LVU721078:LVX786432 MFQ721078:MFT786432 MPM721078:MPP786432 MZI721078:MZL786432 NJE721078:NJH786432 NTA721078:NTD786432 OCW721078:OCZ786432 OMS721078:OMV786432 OWO721078:OWR786432 PGK721078:PGN786432 PQG721078:PQJ786432 QAC721078:QAF786432 QJY721078:QKB786432 QTU721078:QTX786432 RDQ721078:RDT786432 RNM721078:RNP786432 RXI721078:RXL786432 SHE721078:SHH786432 SRA721078:SRD786432 TAW721078:TAZ786432 TKS721078:TKV786432 TUO721078:TUR786432 UEK721078:UEN786432 UOG721078:UOJ786432 UYC721078:UYF786432 VHY721078:VIB786432 VRU721078:VRX786432 WBQ721078:WBT786432 WLM721078:WLP786432 WVI721078:WVL786432 A786614:D851968 IW786614:IZ851968 SS786614:SV851968 ACO786614:ACR851968 AMK786614:AMN851968 AWG786614:AWJ851968 BGC786614:BGF851968 BPY786614:BQB851968 BZU786614:BZX851968 CJQ786614:CJT851968 CTM786614:CTP851968 DDI786614:DDL851968 DNE786614:DNH851968 DXA786614:DXD851968 EGW786614:EGZ851968 EQS786614:EQV851968 FAO786614:FAR851968 FKK786614:FKN851968 FUG786614:FUJ851968 GEC786614:GEF851968 GNY786614:GOB851968 GXU786614:GXX851968 HHQ786614:HHT851968 HRM786614:HRP851968 IBI786614:IBL851968 ILE786614:ILH851968 IVA786614:IVD851968 JEW786614:JEZ851968 JOS786614:JOV851968 JYO786614:JYR851968 KIK786614:KIN851968 KSG786614:KSJ851968 LCC786614:LCF851968 LLY786614:LMB851968 LVU786614:LVX851968 MFQ786614:MFT851968 MPM786614:MPP851968 MZI786614:MZL851968 NJE786614:NJH851968 NTA786614:NTD851968 OCW786614:OCZ851968 OMS786614:OMV851968 OWO786614:OWR851968 PGK786614:PGN851968 PQG786614:PQJ851968 QAC786614:QAF851968 QJY786614:QKB851968 QTU786614:QTX851968 RDQ786614:RDT851968 RNM786614:RNP851968 RXI786614:RXL851968 SHE786614:SHH851968 SRA786614:SRD851968 TAW786614:TAZ851968 TKS786614:TKV851968 TUO786614:TUR851968 UEK786614:UEN851968 UOG786614:UOJ851968 UYC786614:UYF851968 VHY786614:VIB851968 VRU786614:VRX851968 WBQ786614:WBT851968 WLM786614:WLP851968 WVI786614:WVL851968 A852150:D917504 IW852150:IZ917504 SS852150:SV917504 ACO852150:ACR917504 AMK852150:AMN917504 AWG852150:AWJ917504 BGC852150:BGF917504 BPY852150:BQB917504 BZU852150:BZX917504 CJQ852150:CJT917504 CTM852150:CTP917504 DDI852150:DDL917504 DNE852150:DNH917504 DXA852150:DXD917504 EGW852150:EGZ917504 EQS852150:EQV917504 FAO852150:FAR917504 FKK852150:FKN917504 FUG852150:FUJ917504 GEC852150:GEF917504 GNY852150:GOB917504 GXU852150:GXX917504 HHQ852150:HHT917504 HRM852150:HRP917504 IBI852150:IBL917504 ILE852150:ILH917504 IVA852150:IVD917504 JEW852150:JEZ917504 JOS852150:JOV917504 JYO852150:JYR917504 KIK852150:KIN917504 KSG852150:KSJ917504 LCC852150:LCF917504 LLY852150:LMB917504 LVU852150:LVX917504 MFQ852150:MFT917504 MPM852150:MPP917504 MZI852150:MZL917504 NJE852150:NJH917504 NTA852150:NTD917504 OCW852150:OCZ917504 OMS852150:OMV917504 OWO852150:OWR917504 PGK852150:PGN917504 PQG852150:PQJ917504 QAC852150:QAF917504 QJY852150:QKB917504 QTU852150:QTX917504 RDQ852150:RDT917504 RNM852150:RNP917504 RXI852150:RXL917504 SHE852150:SHH917504 SRA852150:SRD917504 TAW852150:TAZ917504 TKS852150:TKV917504 TUO852150:TUR917504 UEK852150:UEN917504 UOG852150:UOJ917504 UYC852150:UYF917504 VHY852150:VIB917504 VRU852150:VRX917504 WBQ852150:WBT917504 WLM852150:WLP917504 WVI852150:WVL917504 A917686:D983040 IW917686:IZ983040 SS917686:SV983040 ACO917686:ACR983040 AMK917686:AMN983040 AWG917686:AWJ983040 BGC917686:BGF983040 BPY917686:BQB983040 BZU917686:BZX983040 CJQ917686:CJT983040 CTM917686:CTP983040 DDI917686:DDL983040 DNE917686:DNH983040 DXA917686:DXD983040 EGW917686:EGZ983040 EQS917686:EQV983040 FAO917686:FAR983040 FKK917686:FKN983040 FUG917686:FUJ983040 GEC917686:GEF983040 GNY917686:GOB983040 GXU917686:GXX983040 HHQ917686:HHT983040 HRM917686:HRP983040 IBI917686:IBL983040 ILE917686:ILH983040 IVA917686:IVD983040 JEW917686:JEZ983040 JOS917686:JOV983040 JYO917686:JYR983040 KIK917686:KIN983040 KSG917686:KSJ983040 LCC917686:LCF983040 LLY917686:LMB983040 LVU917686:LVX983040 MFQ917686:MFT983040 MPM917686:MPP983040 MZI917686:MZL983040 NJE917686:NJH983040 NTA917686:NTD983040 OCW917686:OCZ983040 OMS917686:OMV983040 OWO917686:OWR983040 PGK917686:PGN983040 PQG917686:PQJ983040 QAC917686:QAF983040 QJY917686:QKB983040 QTU917686:QTX983040 RDQ917686:RDT983040 RNM917686:RNP983040 RXI917686:RXL983040 SHE917686:SHH983040 SRA917686:SRD983040 TAW917686:TAZ983040 TKS917686:TKV983040 TUO917686:TUR983040 UEK917686:UEN983040 UOG917686:UOJ983040 UYC917686:UYF983040 VHY917686:VIB983040 VRU917686:VRX983040 WBQ917686:WBT983040 WLM917686:WLP983040 WVI917686:WVL983040 A983222:D1048576 IW983222:IZ1048576 SS983222:SV1048576 ACO983222:ACR1048576 AMK983222:AMN1048576 AWG983222:AWJ1048576 BGC983222:BGF1048576 BPY983222:BQB1048576 BZU983222:BZX1048576 CJQ983222:CJT1048576 CTM983222:CTP1048576 DDI983222:DDL1048576 DNE983222:DNH1048576 DXA983222:DXD1048576 EGW983222:EGZ1048576 EQS983222:EQV1048576 FAO983222:FAR1048576 FKK983222:FKN1048576 FUG983222:FUJ1048576 GEC983222:GEF1048576 GNY983222:GOB1048576 GXU983222:GXX1048576 HHQ983222:HHT1048576 HRM983222:HRP1048576 IBI983222:IBL1048576 ILE983222:ILH1048576 IVA983222:IVD1048576 JEW983222:JEZ1048576 JOS983222:JOV1048576 JYO983222:JYR1048576 KIK983222:KIN1048576 KSG983222:KSJ1048576 LCC983222:LCF1048576 LLY983222:LMB1048576 LVU983222:LVX1048576 MFQ983222:MFT1048576 MPM983222:MPP1048576 MZI983222:MZL1048576 NJE983222:NJH1048576 NTA983222:NTD1048576 OCW983222:OCZ1048576 OMS983222:OMV1048576 OWO983222:OWR1048576 PGK983222:PGN1048576 PQG983222:PQJ1048576 QAC983222:QAF1048576 QJY983222:QKB1048576 QTU983222:QTX1048576 RDQ983222:RDT1048576 RNM983222:RNP1048576 RXI983222:RXL1048576 SHE983222:SHH1048576 SRA983222:SRD1048576 TAW983222:TAZ1048576 TKS983222:TKV1048576 TUO983222:TUR1048576 UEK983222:UEN1048576 UOG983222:UOJ1048576 UYC983222:UYF1048576 VHY983222:VIB1048576 VRU983222:VRX1048576 WBQ983222:WBT1048576 WLM983222:WLP1048576 WVI983222:WVL1048576">
      <formula1>0</formula1>
      <formula2>10000000000</formula2>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239"/>
  <sheetViews>
    <sheetView workbookViewId="0">
      <selection activeCell="AH58" sqref="AH58:AI58"/>
    </sheetView>
  </sheetViews>
  <sheetFormatPr baseColWidth="10" defaultRowHeight="10.5" x14ac:dyDescent="0.15"/>
  <cols>
    <col min="1" max="1" width="29" style="15" customWidth="1"/>
    <col min="2" max="2" width="23.28515625" style="15" bestFit="1" customWidth="1"/>
    <col min="3" max="3" width="11.28515625" style="15" customWidth="1"/>
    <col min="4" max="4" width="9.85546875" style="15" customWidth="1"/>
    <col min="5" max="6" width="10.140625" style="15" customWidth="1"/>
    <col min="7" max="7" width="10.42578125" style="15" customWidth="1"/>
    <col min="8" max="8" width="9.42578125" style="15" customWidth="1"/>
    <col min="9" max="9" width="10.7109375" style="15" customWidth="1"/>
    <col min="10" max="12" width="8.7109375" style="15" customWidth="1"/>
    <col min="13" max="13" width="8.85546875" style="15" customWidth="1"/>
    <col min="14" max="21" width="8.7109375" style="15" customWidth="1"/>
    <col min="22" max="22" width="11.85546875" style="15" customWidth="1"/>
    <col min="23" max="23" width="12.5703125" style="15" customWidth="1"/>
    <col min="24" max="24" width="12.7109375" style="15" customWidth="1"/>
    <col min="25" max="25" width="9.28515625" style="15" customWidth="1"/>
    <col min="26" max="26" width="12.28515625" style="15" customWidth="1"/>
    <col min="27" max="27" width="9.7109375" style="15" customWidth="1"/>
    <col min="28" max="28" width="8.7109375" style="15" customWidth="1"/>
    <col min="29" max="29" width="13.140625" style="15" customWidth="1"/>
    <col min="30" max="30" width="12.85546875" style="71" customWidth="1"/>
    <col min="31" max="31" width="10.85546875" style="114" customWidth="1"/>
    <col min="32" max="33" width="11.5703125" style="15" customWidth="1"/>
    <col min="34" max="34" width="11.7109375" style="114" customWidth="1"/>
    <col min="35" max="35" width="11.85546875" style="204" customWidth="1"/>
    <col min="36" max="36" width="10.7109375" style="15" customWidth="1"/>
    <col min="37" max="37" width="12.7109375" style="114" customWidth="1"/>
    <col min="38" max="39" width="10.7109375" style="15" customWidth="1"/>
    <col min="40" max="40" width="10.85546875" style="6" customWidth="1"/>
    <col min="41" max="41" width="2" style="15" customWidth="1"/>
    <col min="42" max="42" width="10.85546875" style="114" customWidth="1"/>
    <col min="43" max="43" width="10.85546875" style="204" customWidth="1"/>
    <col min="44" max="58" width="10.85546875" style="169" customWidth="1"/>
    <col min="59" max="64" width="12.5703125" style="169" customWidth="1"/>
    <col min="65" max="71" width="12.5703125" style="169" hidden="1" customWidth="1"/>
    <col min="72" max="100" width="12.5703125" style="204" hidden="1" customWidth="1"/>
    <col min="101" max="118" width="11.42578125" style="204" hidden="1" customWidth="1"/>
    <col min="119" max="256" width="11.42578125" style="204"/>
    <col min="257" max="257" width="29" style="204" customWidth="1"/>
    <col min="258" max="258" width="23.28515625" style="204" bestFit="1" customWidth="1"/>
    <col min="259" max="259" width="11.28515625" style="204" customWidth="1"/>
    <col min="260" max="260" width="9.85546875" style="204" customWidth="1"/>
    <col min="261" max="262" width="10.140625" style="204" customWidth="1"/>
    <col min="263" max="263" width="10.42578125" style="204" customWidth="1"/>
    <col min="264" max="264" width="9.42578125" style="204" customWidth="1"/>
    <col min="265" max="265" width="10.7109375" style="204" customWidth="1"/>
    <col min="266" max="268" width="8.7109375" style="204" customWidth="1"/>
    <col min="269" max="269" width="8.85546875" style="204" customWidth="1"/>
    <col min="270" max="277" width="8.7109375" style="204" customWidth="1"/>
    <col min="278" max="278" width="11.85546875" style="204" customWidth="1"/>
    <col min="279" max="279" width="12.5703125" style="204" customWidth="1"/>
    <col min="280" max="280" width="12.7109375" style="204" customWidth="1"/>
    <col min="281" max="281" width="9.28515625" style="204" customWidth="1"/>
    <col min="282" max="282" width="12.28515625" style="204" customWidth="1"/>
    <col min="283" max="283" width="9.7109375" style="204" customWidth="1"/>
    <col min="284" max="284" width="8.7109375" style="204" customWidth="1"/>
    <col min="285" max="285" width="13.140625" style="204" customWidth="1"/>
    <col min="286" max="286" width="12.85546875" style="204" customWidth="1"/>
    <col min="287" max="287" width="10.85546875" style="204" customWidth="1"/>
    <col min="288" max="289" width="11.5703125" style="204" customWidth="1"/>
    <col min="290" max="290" width="11.7109375" style="204" customWidth="1"/>
    <col min="291" max="291" width="11.85546875" style="204" customWidth="1"/>
    <col min="292" max="292" width="10.7109375" style="204" customWidth="1"/>
    <col min="293" max="293" width="12.7109375" style="204" customWidth="1"/>
    <col min="294" max="295" width="10.7109375" style="204" customWidth="1"/>
    <col min="296" max="296" width="10.85546875" style="204" customWidth="1"/>
    <col min="297" max="297" width="2" style="204" customWidth="1"/>
    <col min="298" max="314" width="10.85546875" style="204" customWidth="1"/>
    <col min="315" max="320" width="12.5703125" style="204" customWidth="1"/>
    <col min="321" max="374" width="0" style="204" hidden="1" customWidth="1"/>
    <col min="375" max="512" width="11.42578125" style="204"/>
    <col min="513" max="513" width="29" style="204" customWidth="1"/>
    <col min="514" max="514" width="23.28515625" style="204" bestFit="1" customWidth="1"/>
    <col min="515" max="515" width="11.28515625" style="204" customWidth="1"/>
    <col min="516" max="516" width="9.85546875" style="204" customWidth="1"/>
    <col min="517" max="518" width="10.140625" style="204" customWidth="1"/>
    <col min="519" max="519" width="10.42578125" style="204" customWidth="1"/>
    <col min="520" max="520" width="9.42578125" style="204" customWidth="1"/>
    <col min="521" max="521" width="10.7109375" style="204" customWidth="1"/>
    <col min="522" max="524" width="8.7109375" style="204" customWidth="1"/>
    <col min="525" max="525" width="8.85546875" style="204" customWidth="1"/>
    <col min="526" max="533" width="8.7109375" style="204" customWidth="1"/>
    <col min="534" max="534" width="11.85546875" style="204" customWidth="1"/>
    <col min="535" max="535" width="12.5703125" style="204" customWidth="1"/>
    <col min="536" max="536" width="12.7109375" style="204" customWidth="1"/>
    <col min="537" max="537" width="9.28515625" style="204" customWidth="1"/>
    <col min="538" max="538" width="12.28515625" style="204" customWidth="1"/>
    <col min="539" max="539" width="9.7109375" style="204" customWidth="1"/>
    <col min="540" max="540" width="8.7109375" style="204" customWidth="1"/>
    <col min="541" max="541" width="13.140625" style="204" customWidth="1"/>
    <col min="542" max="542" width="12.85546875" style="204" customWidth="1"/>
    <col min="543" max="543" width="10.85546875" style="204" customWidth="1"/>
    <col min="544" max="545" width="11.5703125" style="204" customWidth="1"/>
    <col min="546" max="546" width="11.7109375" style="204" customWidth="1"/>
    <col min="547" max="547" width="11.85546875" style="204" customWidth="1"/>
    <col min="548" max="548" width="10.7109375" style="204" customWidth="1"/>
    <col min="549" max="549" width="12.7109375" style="204" customWidth="1"/>
    <col min="550" max="551" width="10.7109375" style="204" customWidth="1"/>
    <col min="552" max="552" width="10.85546875" style="204" customWidth="1"/>
    <col min="553" max="553" width="2" style="204" customWidth="1"/>
    <col min="554" max="570" width="10.85546875" style="204" customWidth="1"/>
    <col min="571" max="576" width="12.5703125" style="204" customWidth="1"/>
    <col min="577" max="630" width="0" style="204" hidden="1" customWidth="1"/>
    <col min="631" max="768" width="11.42578125" style="204"/>
    <col min="769" max="769" width="29" style="204" customWidth="1"/>
    <col min="770" max="770" width="23.28515625" style="204" bestFit="1" customWidth="1"/>
    <col min="771" max="771" width="11.28515625" style="204" customWidth="1"/>
    <col min="772" max="772" width="9.85546875" style="204" customWidth="1"/>
    <col min="773" max="774" width="10.140625" style="204" customWidth="1"/>
    <col min="775" max="775" width="10.42578125" style="204" customWidth="1"/>
    <col min="776" max="776" width="9.42578125" style="204" customWidth="1"/>
    <col min="777" max="777" width="10.7109375" style="204" customWidth="1"/>
    <col min="778" max="780" width="8.7109375" style="204" customWidth="1"/>
    <col min="781" max="781" width="8.85546875" style="204" customWidth="1"/>
    <col min="782" max="789" width="8.7109375" style="204" customWidth="1"/>
    <col min="790" max="790" width="11.85546875" style="204" customWidth="1"/>
    <col min="791" max="791" width="12.5703125" style="204" customWidth="1"/>
    <col min="792" max="792" width="12.7109375" style="204" customWidth="1"/>
    <col min="793" max="793" width="9.28515625" style="204" customWidth="1"/>
    <col min="794" max="794" width="12.28515625" style="204" customWidth="1"/>
    <col min="795" max="795" width="9.7109375" style="204" customWidth="1"/>
    <col min="796" max="796" width="8.7109375" style="204" customWidth="1"/>
    <col min="797" max="797" width="13.140625" style="204" customWidth="1"/>
    <col min="798" max="798" width="12.85546875" style="204" customWidth="1"/>
    <col min="799" max="799" width="10.85546875" style="204" customWidth="1"/>
    <col min="800" max="801" width="11.5703125" style="204" customWidth="1"/>
    <col min="802" max="802" width="11.7109375" style="204" customWidth="1"/>
    <col min="803" max="803" width="11.85546875" style="204" customWidth="1"/>
    <col min="804" max="804" width="10.7109375" style="204" customWidth="1"/>
    <col min="805" max="805" width="12.7109375" style="204" customWidth="1"/>
    <col min="806" max="807" width="10.7109375" style="204" customWidth="1"/>
    <col min="808" max="808" width="10.85546875" style="204" customWidth="1"/>
    <col min="809" max="809" width="2" style="204" customWidth="1"/>
    <col min="810" max="826" width="10.85546875" style="204" customWidth="1"/>
    <col min="827" max="832" width="12.5703125" style="204" customWidth="1"/>
    <col min="833" max="886" width="0" style="204" hidden="1" customWidth="1"/>
    <col min="887" max="1024" width="11.42578125" style="204"/>
    <col min="1025" max="1025" width="29" style="204" customWidth="1"/>
    <col min="1026" max="1026" width="23.28515625" style="204" bestFit="1" customWidth="1"/>
    <col min="1027" max="1027" width="11.28515625" style="204" customWidth="1"/>
    <col min="1028" max="1028" width="9.85546875" style="204" customWidth="1"/>
    <col min="1029" max="1030" width="10.140625" style="204" customWidth="1"/>
    <col min="1031" max="1031" width="10.42578125" style="204" customWidth="1"/>
    <col min="1032" max="1032" width="9.42578125" style="204" customWidth="1"/>
    <col min="1033" max="1033" width="10.7109375" style="204" customWidth="1"/>
    <col min="1034" max="1036" width="8.7109375" style="204" customWidth="1"/>
    <col min="1037" max="1037" width="8.85546875" style="204" customWidth="1"/>
    <col min="1038" max="1045" width="8.7109375" style="204" customWidth="1"/>
    <col min="1046" max="1046" width="11.85546875" style="204" customWidth="1"/>
    <col min="1047" max="1047" width="12.5703125" style="204" customWidth="1"/>
    <col min="1048" max="1048" width="12.7109375" style="204" customWidth="1"/>
    <col min="1049" max="1049" width="9.28515625" style="204" customWidth="1"/>
    <col min="1050" max="1050" width="12.28515625" style="204" customWidth="1"/>
    <col min="1051" max="1051" width="9.7109375" style="204" customWidth="1"/>
    <col min="1052" max="1052" width="8.7109375" style="204" customWidth="1"/>
    <col min="1053" max="1053" width="13.140625" style="204" customWidth="1"/>
    <col min="1054" max="1054" width="12.85546875" style="204" customWidth="1"/>
    <col min="1055" max="1055" width="10.85546875" style="204" customWidth="1"/>
    <col min="1056" max="1057" width="11.5703125" style="204" customWidth="1"/>
    <col min="1058" max="1058" width="11.7109375" style="204" customWidth="1"/>
    <col min="1059" max="1059" width="11.85546875" style="204" customWidth="1"/>
    <col min="1060" max="1060" width="10.7109375" style="204" customWidth="1"/>
    <col min="1061" max="1061" width="12.7109375" style="204" customWidth="1"/>
    <col min="1062" max="1063" width="10.7109375" style="204" customWidth="1"/>
    <col min="1064" max="1064" width="10.85546875" style="204" customWidth="1"/>
    <col min="1065" max="1065" width="2" style="204" customWidth="1"/>
    <col min="1066" max="1082" width="10.85546875" style="204" customWidth="1"/>
    <col min="1083" max="1088" width="12.5703125" style="204" customWidth="1"/>
    <col min="1089" max="1142" width="0" style="204" hidden="1" customWidth="1"/>
    <col min="1143" max="1280" width="11.42578125" style="204"/>
    <col min="1281" max="1281" width="29" style="204" customWidth="1"/>
    <col min="1282" max="1282" width="23.28515625" style="204" bestFit="1" customWidth="1"/>
    <col min="1283" max="1283" width="11.28515625" style="204" customWidth="1"/>
    <col min="1284" max="1284" width="9.85546875" style="204" customWidth="1"/>
    <col min="1285" max="1286" width="10.140625" style="204" customWidth="1"/>
    <col min="1287" max="1287" width="10.42578125" style="204" customWidth="1"/>
    <col min="1288" max="1288" width="9.42578125" style="204" customWidth="1"/>
    <col min="1289" max="1289" width="10.7109375" style="204" customWidth="1"/>
    <col min="1290" max="1292" width="8.7109375" style="204" customWidth="1"/>
    <col min="1293" max="1293" width="8.85546875" style="204" customWidth="1"/>
    <col min="1294" max="1301" width="8.7109375" style="204" customWidth="1"/>
    <col min="1302" max="1302" width="11.85546875" style="204" customWidth="1"/>
    <col min="1303" max="1303" width="12.5703125" style="204" customWidth="1"/>
    <col min="1304" max="1304" width="12.7109375" style="204" customWidth="1"/>
    <col min="1305" max="1305" width="9.28515625" style="204" customWidth="1"/>
    <col min="1306" max="1306" width="12.28515625" style="204" customWidth="1"/>
    <col min="1307" max="1307" width="9.7109375" style="204" customWidth="1"/>
    <col min="1308" max="1308" width="8.7109375" style="204" customWidth="1"/>
    <col min="1309" max="1309" width="13.140625" style="204" customWidth="1"/>
    <col min="1310" max="1310" width="12.85546875" style="204" customWidth="1"/>
    <col min="1311" max="1311" width="10.85546875" style="204" customWidth="1"/>
    <col min="1312" max="1313" width="11.5703125" style="204" customWidth="1"/>
    <col min="1314" max="1314" width="11.7109375" style="204" customWidth="1"/>
    <col min="1315" max="1315" width="11.85546875" style="204" customWidth="1"/>
    <col min="1316" max="1316" width="10.7109375" style="204" customWidth="1"/>
    <col min="1317" max="1317" width="12.7109375" style="204" customWidth="1"/>
    <col min="1318" max="1319" width="10.7109375" style="204" customWidth="1"/>
    <col min="1320" max="1320" width="10.85546875" style="204" customWidth="1"/>
    <col min="1321" max="1321" width="2" style="204" customWidth="1"/>
    <col min="1322" max="1338" width="10.85546875" style="204" customWidth="1"/>
    <col min="1339" max="1344" width="12.5703125" style="204" customWidth="1"/>
    <col min="1345" max="1398" width="0" style="204" hidden="1" customWidth="1"/>
    <col min="1399" max="1536" width="11.42578125" style="204"/>
    <col min="1537" max="1537" width="29" style="204" customWidth="1"/>
    <col min="1538" max="1538" width="23.28515625" style="204" bestFit="1" customWidth="1"/>
    <col min="1539" max="1539" width="11.28515625" style="204" customWidth="1"/>
    <col min="1540" max="1540" width="9.85546875" style="204" customWidth="1"/>
    <col min="1541" max="1542" width="10.140625" style="204" customWidth="1"/>
    <col min="1543" max="1543" width="10.42578125" style="204" customWidth="1"/>
    <col min="1544" max="1544" width="9.42578125" style="204" customWidth="1"/>
    <col min="1545" max="1545" width="10.7109375" style="204" customWidth="1"/>
    <col min="1546" max="1548" width="8.7109375" style="204" customWidth="1"/>
    <col min="1549" max="1549" width="8.85546875" style="204" customWidth="1"/>
    <col min="1550" max="1557" width="8.7109375" style="204" customWidth="1"/>
    <col min="1558" max="1558" width="11.85546875" style="204" customWidth="1"/>
    <col min="1559" max="1559" width="12.5703125" style="204" customWidth="1"/>
    <col min="1560" max="1560" width="12.7109375" style="204" customWidth="1"/>
    <col min="1561" max="1561" width="9.28515625" style="204" customWidth="1"/>
    <col min="1562" max="1562" width="12.28515625" style="204" customWidth="1"/>
    <col min="1563" max="1563" width="9.7109375" style="204" customWidth="1"/>
    <col min="1564" max="1564" width="8.7109375" style="204" customWidth="1"/>
    <col min="1565" max="1565" width="13.140625" style="204" customWidth="1"/>
    <col min="1566" max="1566" width="12.85546875" style="204" customWidth="1"/>
    <col min="1567" max="1567" width="10.85546875" style="204" customWidth="1"/>
    <col min="1568" max="1569" width="11.5703125" style="204" customWidth="1"/>
    <col min="1570" max="1570" width="11.7109375" style="204" customWidth="1"/>
    <col min="1571" max="1571" width="11.85546875" style="204" customWidth="1"/>
    <col min="1572" max="1572" width="10.7109375" style="204" customWidth="1"/>
    <col min="1573" max="1573" width="12.7109375" style="204" customWidth="1"/>
    <col min="1574" max="1575" width="10.7109375" style="204" customWidth="1"/>
    <col min="1576" max="1576" width="10.85546875" style="204" customWidth="1"/>
    <col min="1577" max="1577" width="2" style="204" customWidth="1"/>
    <col min="1578" max="1594" width="10.85546875" style="204" customWidth="1"/>
    <col min="1595" max="1600" width="12.5703125" style="204" customWidth="1"/>
    <col min="1601" max="1654" width="0" style="204" hidden="1" customWidth="1"/>
    <col min="1655" max="1792" width="11.42578125" style="204"/>
    <col min="1793" max="1793" width="29" style="204" customWidth="1"/>
    <col min="1794" max="1794" width="23.28515625" style="204" bestFit="1" customWidth="1"/>
    <col min="1795" max="1795" width="11.28515625" style="204" customWidth="1"/>
    <col min="1796" max="1796" width="9.85546875" style="204" customWidth="1"/>
    <col min="1797" max="1798" width="10.140625" style="204" customWidth="1"/>
    <col min="1799" max="1799" width="10.42578125" style="204" customWidth="1"/>
    <col min="1800" max="1800" width="9.42578125" style="204" customWidth="1"/>
    <col min="1801" max="1801" width="10.7109375" style="204" customWidth="1"/>
    <col min="1802" max="1804" width="8.7109375" style="204" customWidth="1"/>
    <col min="1805" max="1805" width="8.85546875" style="204" customWidth="1"/>
    <col min="1806" max="1813" width="8.7109375" style="204" customWidth="1"/>
    <col min="1814" max="1814" width="11.85546875" style="204" customWidth="1"/>
    <col min="1815" max="1815" width="12.5703125" style="204" customWidth="1"/>
    <col min="1816" max="1816" width="12.7109375" style="204" customWidth="1"/>
    <col min="1817" max="1817" width="9.28515625" style="204" customWidth="1"/>
    <col min="1818" max="1818" width="12.28515625" style="204" customWidth="1"/>
    <col min="1819" max="1819" width="9.7109375" style="204" customWidth="1"/>
    <col min="1820" max="1820" width="8.7109375" style="204" customWidth="1"/>
    <col min="1821" max="1821" width="13.140625" style="204" customWidth="1"/>
    <col min="1822" max="1822" width="12.85546875" style="204" customWidth="1"/>
    <col min="1823" max="1823" width="10.85546875" style="204" customWidth="1"/>
    <col min="1824" max="1825" width="11.5703125" style="204" customWidth="1"/>
    <col min="1826" max="1826" width="11.7109375" style="204" customWidth="1"/>
    <col min="1827" max="1827" width="11.85546875" style="204" customWidth="1"/>
    <col min="1828" max="1828" width="10.7109375" style="204" customWidth="1"/>
    <col min="1829" max="1829" width="12.7109375" style="204" customWidth="1"/>
    <col min="1830" max="1831" width="10.7109375" style="204" customWidth="1"/>
    <col min="1832" max="1832" width="10.85546875" style="204" customWidth="1"/>
    <col min="1833" max="1833" width="2" style="204" customWidth="1"/>
    <col min="1834" max="1850" width="10.85546875" style="204" customWidth="1"/>
    <col min="1851" max="1856" width="12.5703125" style="204" customWidth="1"/>
    <col min="1857" max="1910" width="0" style="204" hidden="1" customWidth="1"/>
    <col min="1911" max="2048" width="11.42578125" style="204"/>
    <col min="2049" max="2049" width="29" style="204" customWidth="1"/>
    <col min="2050" max="2050" width="23.28515625" style="204" bestFit="1" customWidth="1"/>
    <col min="2051" max="2051" width="11.28515625" style="204" customWidth="1"/>
    <col min="2052" max="2052" width="9.85546875" style="204" customWidth="1"/>
    <col min="2053" max="2054" width="10.140625" style="204" customWidth="1"/>
    <col min="2055" max="2055" width="10.42578125" style="204" customWidth="1"/>
    <col min="2056" max="2056" width="9.42578125" style="204" customWidth="1"/>
    <col min="2057" max="2057" width="10.7109375" style="204" customWidth="1"/>
    <col min="2058" max="2060" width="8.7109375" style="204" customWidth="1"/>
    <col min="2061" max="2061" width="8.85546875" style="204" customWidth="1"/>
    <col min="2062" max="2069" width="8.7109375" style="204" customWidth="1"/>
    <col min="2070" max="2070" width="11.85546875" style="204" customWidth="1"/>
    <col min="2071" max="2071" width="12.5703125" style="204" customWidth="1"/>
    <col min="2072" max="2072" width="12.7109375" style="204" customWidth="1"/>
    <col min="2073" max="2073" width="9.28515625" style="204" customWidth="1"/>
    <col min="2074" max="2074" width="12.28515625" style="204" customWidth="1"/>
    <col min="2075" max="2075" width="9.7109375" style="204" customWidth="1"/>
    <col min="2076" max="2076" width="8.7109375" style="204" customWidth="1"/>
    <col min="2077" max="2077" width="13.140625" style="204" customWidth="1"/>
    <col min="2078" max="2078" width="12.85546875" style="204" customWidth="1"/>
    <col min="2079" max="2079" width="10.85546875" style="204" customWidth="1"/>
    <col min="2080" max="2081" width="11.5703125" style="204" customWidth="1"/>
    <col min="2082" max="2082" width="11.7109375" style="204" customWidth="1"/>
    <col min="2083" max="2083" width="11.85546875" style="204" customWidth="1"/>
    <col min="2084" max="2084" width="10.7109375" style="204" customWidth="1"/>
    <col min="2085" max="2085" width="12.7109375" style="204" customWidth="1"/>
    <col min="2086" max="2087" width="10.7109375" style="204" customWidth="1"/>
    <col min="2088" max="2088" width="10.85546875" style="204" customWidth="1"/>
    <col min="2089" max="2089" width="2" style="204" customWidth="1"/>
    <col min="2090" max="2106" width="10.85546875" style="204" customWidth="1"/>
    <col min="2107" max="2112" width="12.5703125" style="204" customWidth="1"/>
    <col min="2113" max="2166" width="0" style="204" hidden="1" customWidth="1"/>
    <col min="2167" max="2304" width="11.42578125" style="204"/>
    <col min="2305" max="2305" width="29" style="204" customWidth="1"/>
    <col min="2306" max="2306" width="23.28515625" style="204" bestFit="1" customWidth="1"/>
    <col min="2307" max="2307" width="11.28515625" style="204" customWidth="1"/>
    <col min="2308" max="2308" width="9.85546875" style="204" customWidth="1"/>
    <col min="2309" max="2310" width="10.140625" style="204" customWidth="1"/>
    <col min="2311" max="2311" width="10.42578125" style="204" customWidth="1"/>
    <col min="2312" max="2312" width="9.42578125" style="204" customWidth="1"/>
    <col min="2313" max="2313" width="10.7109375" style="204" customWidth="1"/>
    <col min="2314" max="2316" width="8.7109375" style="204" customWidth="1"/>
    <col min="2317" max="2317" width="8.85546875" style="204" customWidth="1"/>
    <col min="2318" max="2325" width="8.7109375" style="204" customWidth="1"/>
    <col min="2326" max="2326" width="11.85546875" style="204" customWidth="1"/>
    <col min="2327" max="2327" width="12.5703125" style="204" customWidth="1"/>
    <col min="2328" max="2328" width="12.7109375" style="204" customWidth="1"/>
    <col min="2329" max="2329" width="9.28515625" style="204" customWidth="1"/>
    <col min="2330" max="2330" width="12.28515625" style="204" customWidth="1"/>
    <col min="2331" max="2331" width="9.7109375" style="204" customWidth="1"/>
    <col min="2332" max="2332" width="8.7109375" style="204" customWidth="1"/>
    <col min="2333" max="2333" width="13.140625" style="204" customWidth="1"/>
    <col min="2334" max="2334" width="12.85546875" style="204" customWidth="1"/>
    <col min="2335" max="2335" width="10.85546875" style="204" customWidth="1"/>
    <col min="2336" max="2337" width="11.5703125" style="204" customWidth="1"/>
    <col min="2338" max="2338" width="11.7109375" style="204" customWidth="1"/>
    <col min="2339" max="2339" width="11.85546875" style="204" customWidth="1"/>
    <col min="2340" max="2340" width="10.7109375" style="204" customWidth="1"/>
    <col min="2341" max="2341" width="12.7109375" style="204" customWidth="1"/>
    <col min="2342" max="2343" width="10.7109375" style="204" customWidth="1"/>
    <col min="2344" max="2344" width="10.85546875" style="204" customWidth="1"/>
    <col min="2345" max="2345" width="2" style="204" customWidth="1"/>
    <col min="2346" max="2362" width="10.85546875" style="204" customWidth="1"/>
    <col min="2363" max="2368" width="12.5703125" style="204" customWidth="1"/>
    <col min="2369" max="2422" width="0" style="204" hidden="1" customWidth="1"/>
    <col min="2423" max="2560" width="11.42578125" style="204"/>
    <col min="2561" max="2561" width="29" style="204" customWidth="1"/>
    <col min="2562" max="2562" width="23.28515625" style="204" bestFit="1" customWidth="1"/>
    <col min="2563" max="2563" width="11.28515625" style="204" customWidth="1"/>
    <col min="2564" max="2564" width="9.85546875" style="204" customWidth="1"/>
    <col min="2565" max="2566" width="10.140625" style="204" customWidth="1"/>
    <col min="2567" max="2567" width="10.42578125" style="204" customWidth="1"/>
    <col min="2568" max="2568" width="9.42578125" style="204" customWidth="1"/>
    <col min="2569" max="2569" width="10.7109375" style="204" customWidth="1"/>
    <col min="2570" max="2572" width="8.7109375" style="204" customWidth="1"/>
    <col min="2573" max="2573" width="8.85546875" style="204" customWidth="1"/>
    <col min="2574" max="2581" width="8.7109375" style="204" customWidth="1"/>
    <col min="2582" max="2582" width="11.85546875" style="204" customWidth="1"/>
    <col min="2583" max="2583" width="12.5703125" style="204" customWidth="1"/>
    <col min="2584" max="2584" width="12.7109375" style="204" customWidth="1"/>
    <col min="2585" max="2585" width="9.28515625" style="204" customWidth="1"/>
    <col min="2586" max="2586" width="12.28515625" style="204" customWidth="1"/>
    <col min="2587" max="2587" width="9.7109375" style="204" customWidth="1"/>
    <col min="2588" max="2588" width="8.7109375" style="204" customWidth="1"/>
    <col min="2589" max="2589" width="13.140625" style="204" customWidth="1"/>
    <col min="2590" max="2590" width="12.85546875" style="204" customWidth="1"/>
    <col min="2591" max="2591" width="10.85546875" style="204" customWidth="1"/>
    <col min="2592" max="2593" width="11.5703125" style="204" customWidth="1"/>
    <col min="2594" max="2594" width="11.7109375" style="204" customWidth="1"/>
    <col min="2595" max="2595" width="11.85546875" style="204" customWidth="1"/>
    <col min="2596" max="2596" width="10.7109375" style="204" customWidth="1"/>
    <col min="2597" max="2597" width="12.7109375" style="204" customWidth="1"/>
    <col min="2598" max="2599" width="10.7109375" style="204" customWidth="1"/>
    <col min="2600" max="2600" width="10.85546875" style="204" customWidth="1"/>
    <col min="2601" max="2601" width="2" style="204" customWidth="1"/>
    <col min="2602" max="2618" width="10.85546875" style="204" customWidth="1"/>
    <col min="2619" max="2624" width="12.5703125" style="204" customWidth="1"/>
    <col min="2625" max="2678" width="0" style="204" hidden="1" customWidth="1"/>
    <col min="2679" max="2816" width="11.42578125" style="204"/>
    <col min="2817" max="2817" width="29" style="204" customWidth="1"/>
    <col min="2818" max="2818" width="23.28515625" style="204" bestFit="1" customWidth="1"/>
    <col min="2819" max="2819" width="11.28515625" style="204" customWidth="1"/>
    <col min="2820" max="2820" width="9.85546875" style="204" customWidth="1"/>
    <col min="2821" max="2822" width="10.140625" style="204" customWidth="1"/>
    <col min="2823" max="2823" width="10.42578125" style="204" customWidth="1"/>
    <col min="2824" max="2824" width="9.42578125" style="204" customWidth="1"/>
    <col min="2825" max="2825" width="10.7109375" style="204" customWidth="1"/>
    <col min="2826" max="2828" width="8.7109375" style="204" customWidth="1"/>
    <col min="2829" max="2829" width="8.85546875" style="204" customWidth="1"/>
    <col min="2830" max="2837" width="8.7109375" style="204" customWidth="1"/>
    <col min="2838" max="2838" width="11.85546875" style="204" customWidth="1"/>
    <col min="2839" max="2839" width="12.5703125" style="204" customWidth="1"/>
    <col min="2840" max="2840" width="12.7109375" style="204" customWidth="1"/>
    <col min="2841" max="2841" width="9.28515625" style="204" customWidth="1"/>
    <col min="2842" max="2842" width="12.28515625" style="204" customWidth="1"/>
    <col min="2843" max="2843" width="9.7109375" style="204" customWidth="1"/>
    <col min="2844" max="2844" width="8.7109375" style="204" customWidth="1"/>
    <col min="2845" max="2845" width="13.140625" style="204" customWidth="1"/>
    <col min="2846" max="2846" width="12.85546875" style="204" customWidth="1"/>
    <col min="2847" max="2847" width="10.85546875" style="204" customWidth="1"/>
    <col min="2848" max="2849" width="11.5703125" style="204" customWidth="1"/>
    <col min="2850" max="2850" width="11.7109375" style="204" customWidth="1"/>
    <col min="2851" max="2851" width="11.85546875" style="204" customWidth="1"/>
    <col min="2852" max="2852" width="10.7109375" style="204" customWidth="1"/>
    <col min="2853" max="2853" width="12.7109375" style="204" customWidth="1"/>
    <col min="2854" max="2855" width="10.7109375" style="204" customWidth="1"/>
    <col min="2856" max="2856" width="10.85546875" style="204" customWidth="1"/>
    <col min="2857" max="2857" width="2" style="204" customWidth="1"/>
    <col min="2858" max="2874" width="10.85546875" style="204" customWidth="1"/>
    <col min="2875" max="2880" width="12.5703125" style="204" customWidth="1"/>
    <col min="2881" max="2934" width="0" style="204" hidden="1" customWidth="1"/>
    <col min="2935" max="3072" width="11.42578125" style="204"/>
    <col min="3073" max="3073" width="29" style="204" customWidth="1"/>
    <col min="3074" max="3074" width="23.28515625" style="204" bestFit="1" customWidth="1"/>
    <col min="3075" max="3075" width="11.28515625" style="204" customWidth="1"/>
    <col min="3076" max="3076" width="9.85546875" style="204" customWidth="1"/>
    <col min="3077" max="3078" width="10.140625" style="204" customWidth="1"/>
    <col min="3079" max="3079" width="10.42578125" style="204" customWidth="1"/>
    <col min="3080" max="3080" width="9.42578125" style="204" customWidth="1"/>
    <col min="3081" max="3081" width="10.7109375" style="204" customWidth="1"/>
    <col min="3082" max="3084" width="8.7109375" style="204" customWidth="1"/>
    <col min="3085" max="3085" width="8.85546875" style="204" customWidth="1"/>
    <col min="3086" max="3093" width="8.7109375" style="204" customWidth="1"/>
    <col min="3094" max="3094" width="11.85546875" style="204" customWidth="1"/>
    <col min="3095" max="3095" width="12.5703125" style="204" customWidth="1"/>
    <col min="3096" max="3096" width="12.7109375" style="204" customWidth="1"/>
    <col min="3097" max="3097" width="9.28515625" style="204" customWidth="1"/>
    <col min="3098" max="3098" width="12.28515625" style="204" customWidth="1"/>
    <col min="3099" max="3099" width="9.7109375" style="204" customWidth="1"/>
    <col min="3100" max="3100" width="8.7109375" style="204" customWidth="1"/>
    <col min="3101" max="3101" width="13.140625" style="204" customWidth="1"/>
    <col min="3102" max="3102" width="12.85546875" style="204" customWidth="1"/>
    <col min="3103" max="3103" width="10.85546875" style="204" customWidth="1"/>
    <col min="3104" max="3105" width="11.5703125" style="204" customWidth="1"/>
    <col min="3106" max="3106" width="11.7109375" style="204" customWidth="1"/>
    <col min="3107" max="3107" width="11.85546875" style="204" customWidth="1"/>
    <col min="3108" max="3108" width="10.7109375" style="204" customWidth="1"/>
    <col min="3109" max="3109" width="12.7109375" style="204" customWidth="1"/>
    <col min="3110" max="3111" width="10.7109375" style="204" customWidth="1"/>
    <col min="3112" max="3112" width="10.85546875" style="204" customWidth="1"/>
    <col min="3113" max="3113" width="2" style="204" customWidth="1"/>
    <col min="3114" max="3130" width="10.85546875" style="204" customWidth="1"/>
    <col min="3131" max="3136" width="12.5703125" style="204" customWidth="1"/>
    <col min="3137" max="3190" width="0" style="204" hidden="1" customWidth="1"/>
    <col min="3191" max="3328" width="11.42578125" style="204"/>
    <col min="3329" max="3329" width="29" style="204" customWidth="1"/>
    <col min="3330" max="3330" width="23.28515625" style="204" bestFit="1" customWidth="1"/>
    <col min="3331" max="3331" width="11.28515625" style="204" customWidth="1"/>
    <col min="3332" max="3332" width="9.85546875" style="204" customWidth="1"/>
    <col min="3333" max="3334" width="10.140625" style="204" customWidth="1"/>
    <col min="3335" max="3335" width="10.42578125" style="204" customWidth="1"/>
    <col min="3336" max="3336" width="9.42578125" style="204" customWidth="1"/>
    <col min="3337" max="3337" width="10.7109375" style="204" customWidth="1"/>
    <col min="3338" max="3340" width="8.7109375" style="204" customWidth="1"/>
    <col min="3341" max="3341" width="8.85546875" style="204" customWidth="1"/>
    <col min="3342" max="3349" width="8.7109375" style="204" customWidth="1"/>
    <col min="3350" max="3350" width="11.85546875" style="204" customWidth="1"/>
    <col min="3351" max="3351" width="12.5703125" style="204" customWidth="1"/>
    <col min="3352" max="3352" width="12.7109375" style="204" customWidth="1"/>
    <col min="3353" max="3353" width="9.28515625" style="204" customWidth="1"/>
    <col min="3354" max="3354" width="12.28515625" style="204" customWidth="1"/>
    <col min="3355" max="3355" width="9.7109375" style="204" customWidth="1"/>
    <col min="3356" max="3356" width="8.7109375" style="204" customWidth="1"/>
    <col min="3357" max="3357" width="13.140625" style="204" customWidth="1"/>
    <col min="3358" max="3358" width="12.85546875" style="204" customWidth="1"/>
    <col min="3359" max="3359" width="10.85546875" style="204" customWidth="1"/>
    <col min="3360" max="3361" width="11.5703125" style="204" customWidth="1"/>
    <col min="3362" max="3362" width="11.7109375" style="204" customWidth="1"/>
    <col min="3363" max="3363" width="11.85546875" style="204" customWidth="1"/>
    <col min="3364" max="3364" width="10.7109375" style="204" customWidth="1"/>
    <col min="3365" max="3365" width="12.7109375" style="204" customWidth="1"/>
    <col min="3366" max="3367" width="10.7109375" style="204" customWidth="1"/>
    <col min="3368" max="3368" width="10.85546875" style="204" customWidth="1"/>
    <col min="3369" max="3369" width="2" style="204" customWidth="1"/>
    <col min="3370" max="3386" width="10.85546875" style="204" customWidth="1"/>
    <col min="3387" max="3392" width="12.5703125" style="204" customWidth="1"/>
    <col min="3393" max="3446" width="0" style="204" hidden="1" customWidth="1"/>
    <col min="3447" max="3584" width="11.42578125" style="204"/>
    <col min="3585" max="3585" width="29" style="204" customWidth="1"/>
    <col min="3586" max="3586" width="23.28515625" style="204" bestFit="1" customWidth="1"/>
    <col min="3587" max="3587" width="11.28515625" style="204" customWidth="1"/>
    <col min="3588" max="3588" width="9.85546875" style="204" customWidth="1"/>
    <col min="3589" max="3590" width="10.140625" style="204" customWidth="1"/>
    <col min="3591" max="3591" width="10.42578125" style="204" customWidth="1"/>
    <col min="3592" max="3592" width="9.42578125" style="204" customWidth="1"/>
    <col min="3593" max="3593" width="10.7109375" style="204" customWidth="1"/>
    <col min="3594" max="3596" width="8.7109375" style="204" customWidth="1"/>
    <col min="3597" max="3597" width="8.85546875" style="204" customWidth="1"/>
    <col min="3598" max="3605" width="8.7109375" style="204" customWidth="1"/>
    <col min="3606" max="3606" width="11.85546875" style="204" customWidth="1"/>
    <col min="3607" max="3607" width="12.5703125" style="204" customWidth="1"/>
    <col min="3608" max="3608" width="12.7109375" style="204" customWidth="1"/>
    <col min="3609" max="3609" width="9.28515625" style="204" customWidth="1"/>
    <col min="3610" max="3610" width="12.28515625" style="204" customWidth="1"/>
    <col min="3611" max="3611" width="9.7109375" style="204" customWidth="1"/>
    <col min="3612" max="3612" width="8.7109375" style="204" customWidth="1"/>
    <col min="3613" max="3613" width="13.140625" style="204" customWidth="1"/>
    <col min="3614" max="3614" width="12.85546875" style="204" customWidth="1"/>
    <col min="3615" max="3615" width="10.85546875" style="204" customWidth="1"/>
    <col min="3616" max="3617" width="11.5703125" style="204" customWidth="1"/>
    <col min="3618" max="3618" width="11.7109375" style="204" customWidth="1"/>
    <col min="3619" max="3619" width="11.85546875" style="204" customWidth="1"/>
    <col min="3620" max="3620" width="10.7109375" style="204" customWidth="1"/>
    <col min="3621" max="3621" width="12.7109375" style="204" customWidth="1"/>
    <col min="3622" max="3623" width="10.7109375" style="204" customWidth="1"/>
    <col min="3624" max="3624" width="10.85546875" style="204" customWidth="1"/>
    <col min="3625" max="3625" width="2" style="204" customWidth="1"/>
    <col min="3626" max="3642" width="10.85546875" style="204" customWidth="1"/>
    <col min="3643" max="3648" width="12.5703125" style="204" customWidth="1"/>
    <col min="3649" max="3702" width="0" style="204" hidden="1" customWidth="1"/>
    <col min="3703" max="3840" width="11.42578125" style="204"/>
    <col min="3841" max="3841" width="29" style="204" customWidth="1"/>
    <col min="3842" max="3842" width="23.28515625" style="204" bestFit="1" customWidth="1"/>
    <col min="3843" max="3843" width="11.28515625" style="204" customWidth="1"/>
    <col min="3844" max="3844" width="9.85546875" style="204" customWidth="1"/>
    <col min="3845" max="3846" width="10.140625" style="204" customWidth="1"/>
    <col min="3847" max="3847" width="10.42578125" style="204" customWidth="1"/>
    <col min="3848" max="3848" width="9.42578125" style="204" customWidth="1"/>
    <col min="3849" max="3849" width="10.7109375" style="204" customWidth="1"/>
    <col min="3850" max="3852" width="8.7109375" style="204" customWidth="1"/>
    <col min="3853" max="3853" width="8.85546875" style="204" customWidth="1"/>
    <col min="3854" max="3861" width="8.7109375" style="204" customWidth="1"/>
    <col min="3862" max="3862" width="11.85546875" style="204" customWidth="1"/>
    <col min="3863" max="3863" width="12.5703125" style="204" customWidth="1"/>
    <col min="3864" max="3864" width="12.7109375" style="204" customWidth="1"/>
    <col min="3865" max="3865" width="9.28515625" style="204" customWidth="1"/>
    <col min="3866" max="3866" width="12.28515625" style="204" customWidth="1"/>
    <col min="3867" max="3867" width="9.7109375" style="204" customWidth="1"/>
    <col min="3868" max="3868" width="8.7109375" style="204" customWidth="1"/>
    <col min="3869" max="3869" width="13.140625" style="204" customWidth="1"/>
    <col min="3870" max="3870" width="12.85546875" style="204" customWidth="1"/>
    <col min="3871" max="3871" width="10.85546875" style="204" customWidth="1"/>
    <col min="3872" max="3873" width="11.5703125" style="204" customWidth="1"/>
    <col min="3874" max="3874" width="11.7109375" style="204" customWidth="1"/>
    <col min="3875" max="3875" width="11.85546875" style="204" customWidth="1"/>
    <col min="3876" max="3876" width="10.7109375" style="204" customWidth="1"/>
    <col min="3877" max="3877" width="12.7109375" style="204" customWidth="1"/>
    <col min="3878" max="3879" width="10.7109375" style="204" customWidth="1"/>
    <col min="3880" max="3880" width="10.85546875" style="204" customWidth="1"/>
    <col min="3881" max="3881" width="2" style="204" customWidth="1"/>
    <col min="3882" max="3898" width="10.85546875" style="204" customWidth="1"/>
    <col min="3899" max="3904" width="12.5703125" style="204" customWidth="1"/>
    <col min="3905" max="3958" width="0" style="204" hidden="1" customWidth="1"/>
    <col min="3959" max="4096" width="11.42578125" style="204"/>
    <col min="4097" max="4097" width="29" style="204" customWidth="1"/>
    <col min="4098" max="4098" width="23.28515625" style="204" bestFit="1" customWidth="1"/>
    <col min="4099" max="4099" width="11.28515625" style="204" customWidth="1"/>
    <col min="4100" max="4100" width="9.85546875" style="204" customWidth="1"/>
    <col min="4101" max="4102" width="10.140625" style="204" customWidth="1"/>
    <col min="4103" max="4103" width="10.42578125" style="204" customWidth="1"/>
    <col min="4104" max="4104" width="9.42578125" style="204" customWidth="1"/>
    <col min="4105" max="4105" width="10.7109375" style="204" customWidth="1"/>
    <col min="4106" max="4108" width="8.7109375" style="204" customWidth="1"/>
    <col min="4109" max="4109" width="8.85546875" style="204" customWidth="1"/>
    <col min="4110" max="4117" width="8.7109375" style="204" customWidth="1"/>
    <col min="4118" max="4118" width="11.85546875" style="204" customWidth="1"/>
    <col min="4119" max="4119" width="12.5703125" style="204" customWidth="1"/>
    <col min="4120" max="4120" width="12.7109375" style="204" customWidth="1"/>
    <col min="4121" max="4121" width="9.28515625" style="204" customWidth="1"/>
    <col min="4122" max="4122" width="12.28515625" style="204" customWidth="1"/>
    <col min="4123" max="4123" width="9.7109375" style="204" customWidth="1"/>
    <col min="4124" max="4124" width="8.7109375" style="204" customWidth="1"/>
    <col min="4125" max="4125" width="13.140625" style="204" customWidth="1"/>
    <col min="4126" max="4126" width="12.85546875" style="204" customWidth="1"/>
    <col min="4127" max="4127" width="10.85546875" style="204" customWidth="1"/>
    <col min="4128" max="4129" width="11.5703125" style="204" customWidth="1"/>
    <col min="4130" max="4130" width="11.7109375" style="204" customWidth="1"/>
    <col min="4131" max="4131" width="11.85546875" style="204" customWidth="1"/>
    <col min="4132" max="4132" width="10.7109375" style="204" customWidth="1"/>
    <col min="4133" max="4133" width="12.7109375" style="204" customWidth="1"/>
    <col min="4134" max="4135" width="10.7109375" style="204" customWidth="1"/>
    <col min="4136" max="4136" width="10.85546875" style="204" customWidth="1"/>
    <col min="4137" max="4137" width="2" style="204" customWidth="1"/>
    <col min="4138" max="4154" width="10.85546875" style="204" customWidth="1"/>
    <col min="4155" max="4160" width="12.5703125" style="204" customWidth="1"/>
    <col min="4161" max="4214" width="0" style="204" hidden="1" customWidth="1"/>
    <col min="4215" max="4352" width="11.42578125" style="204"/>
    <col min="4353" max="4353" width="29" style="204" customWidth="1"/>
    <col min="4354" max="4354" width="23.28515625" style="204" bestFit="1" customWidth="1"/>
    <col min="4355" max="4355" width="11.28515625" style="204" customWidth="1"/>
    <col min="4356" max="4356" width="9.85546875" style="204" customWidth="1"/>
    <col min="4357" max="4358" width="10.140625" style="204" customWidth="1"/>
    <col min="4359" max="4359" width="10.42578125" style="204" customWidth="1"/>
    <col min="4360" max="4360" width="9.42578125" style="204" customWidth="1"/>
    <col min="4361" max="4361" width="10.7109375" style="204" customWidth="1"/>
    <col min="4362" max="4364" width="8.7109375" style="204" customWidth="1"/>
    <col min="4365" max="4365" width="8.85546875" style="204" customWidth="1"/>
    <col min="4366" max="4373" width="8.7109375" style="204" customWidth="1"/>
    <col min="4374" max="4374" width="11.85546875" style="204" customWidth="1"/>
    <col min="4375" max="4375" width="12.5703125" style="204" customWidth="1"/>
    <col min="4376" max="4376" width="12.7109375" style="204" customWidth="1"/>
    <col min="4377" max="4377" width="9.28515625" style="204" customWidth="1"/>
    <col min="4378" max="4378" width="12.28515625" style="204" customWidth="1"/>
    <col min="4379" max="4379" width="9.7109375" style="204" customWidth="1"/>
    <col min="4380" max="4380" width="8.7109375" style="204" customWidth="1"/>
    <col min="4381" max="4381" width="13.140625" style="204" customWidth="1"/>
    <col min="4382" max="4382" width="12.85546875" style="204" customWidth="1"/>
    <col min="4383" max="4383" width="10.85546875" style="204" customWidth="1"/>
    <col min="4384" max="4385" width="11.5703125" style="204" customWidth="1"/>
    <col min="4386" max="4386" width="11.7109375" style="204" customWidth="1"/>
    <col min="4387" max="4387" width="11.85546875" style="204" customWidth="1"/>
    <col min="4388" max="4388" width="10.7109375" style="204" customWidth="1"/>
    <col min="4389" max="4389" width="12.7109375" style="204" customWidth="1"/>
    <col min="4390" max="4391" width="10.7109375" style="204" customWidth="1"/>
    <col min="4392" max="4392" width="10.85546875" style="204" customWidth="1"/>
    <col min="4393" max="4393" width="2" style="204" customWidth="1"/>
    <col min="4394" max="4410" width="10.85546875" style="204" customWidth="1"/>
    <col min="4411" max="4416" width="12.5703125" style="204" customWidth="1"/>
    <col min="4417" max="4470" width="0" style="204" hidden="1" customWidth="1"/>
    <col min="4471" max="4608" width="11.42578125" style="204"/>
    <col min="4609" max="4609" width="29" style="204" customWidth="1"/>
    <col min="4610" max="4610" width="23.28515625" style="204" bestFit="1" customWidth="1"/>
    <col min="4611" max="4611" width="11.28515625" style="204" customWidth="1"/>
    <col min="4612" max="4612" width="9.85546875" style="204" customWidth="1"/>
    <col min="4613" max="4614" width="10.140625" style="204" customWidth="1"/>
    <col min="4615" max="4615" width="10.42578125" style="204" customWidth="1"/>
    <col min="4616" max="4616" width="9.42578125" style="204" customWidth="1"/>
    <col min="4617" max="4617" width="10.7109375" style="204" customWidth="1"/>
    <col min="4618" max="4620" width="8.7109375" style="204" customWidth="1"/>
    <col min="4621" max="4621" width="8.85546875" style="204" customWidth="1"/>
    <col min="4622" max="4629" width="8.7109375" style="204" customWidth="1"/>
    <col min="4630" max="4630" width="11.85546875" style="204" customWidth="1"/>
    <col min="4631" max="4631" width="12.5703125" style="204" customWidth="1"/>
    <col min="4632" max="4632" width="12.7109375" style="204" customWidth="1"/>
    <col min="4633" max="4633" width="9.28515625" style="204" customWidth="1"/>
    <col min="4634" max="4634" width="12.28515625" style="204" customWidth="1"/>
    <col min="4635" max="4635" width="9.7109375" style="204" customWidth="1"/>
    <col min="4636" max="4636" width="8.7109375" style="204" customWidth="1"/>
    <col min="4637" max="4637" width="13.140625" style="204" customWidth="1"/>
    <col min="4638" max="4638" width="12.85546875" style="204" customWidth="1"/>
    <col min="4639" max="4639" width="10.85546875" style="204" customWidth="1"/>
    <col min="4640" max="4641" width="11.5703125" style="204" customWidth="1"/>
    <col min="4642" max="4642" width="11.7109375" style="204" customWidth="1"/>
    <col min="4643" max="4643" width="11.85546875" style="204" customWidth="1"/>
    <col min="4644" max="4644" width="10.7109375" style="204" customWidth="1"/>
    <col min="4645" max="4645" width="12.7109375" style="204" customWidth="1"/>
    <col min="4646" max="4647" width="10.7109375" style="204" customWidth="1"/>
    <col min="4648" max="4648" width="10.85546875" style="204" customWidth="1"/>
    <col min="4649" max="4649" width="2" style="204" customWidth="1"/>
    <col min="4650" max="4666" width="10.85546875" style="204" customWidth="1"/>
    <col min="4667" max="4672" width="12.5703125" style="204" customWidth="1"/>
    <col min="4673" max="4726" width="0" style="204" hidden="1" customWidth="1"/>
    <col min="4727" max="4864" width="11.42578125" style="204"/>
    <col min="4865" max="4865" width="29" style="204" customWidth="1"/>
    <col min="4866" max="4866" width="23.28515625" style="204" bestFit="1" customWidth="1"/>
    <col min="4867" max="4867" width="11.28515625" style="204" customWidth="1"/>
    <col min="4868" max="4868" width="9.85546875" style="204" customWidth="1"/>
    <col min="4869" max="4870" width="10.140625" style="204" customWidth="1"/>
    <col min="4871" max="4871" width="10.42578125" style="204" customWidth="1"/>
    <col min="4872" max="4872" width="9.42578125" style="204" customWidth="1"/>
    <col min="4873" max="4873" width="10.7109375" style="204" customWidth="1"/>
    <col min="4874" max="4876" width="8.7109375" style="204" customWidth="1"/>
    <col min="4877" max="4877" width="8.85546875" style="204" customWidth="1"/>
    <col min="4878" max="4885" width="8.7109375" style="204" customWidth="1"/>
    <col min="4886" max="4886" width="11.85546875" style="204" customWidth="1"/>
    <col min="4887" max="4887" width="12.5703125" style="204" customWidth="1"/>
    <col min="4888" max="4888" width="12.7109375" style="204" customWidth="1"/>
    <col min="4889" max="4889" width="9.28515625" style="204" customWidth="1"/>
    <col min="4890" max="4890" width="12.28515625" style="204" customWidth="1"/>
    <col min="4891" max="4891" width="9.7109375" style="204" customWidth="1"/>
    <col min="4892" max="4892" width="8.7109375" style="204" customWidth="1"/>
    <col min="4893" max="4893" width="13.140625" style="204" customWidth="1"/>
    <col min="4894" max="4894" width="12.85546875" style="204" customWidth="1"/>
    <col min="4895" max="4895" width="10.85546875" style="204" customWidth="1"/>
    <col min="4896" max="4897" width="11.5703125" style="204" customWidth="1"/>
    <col min="4898" max="4898" width="11.7109375" style="204" customWidth="1"/>
    <col min="4899" max="4899" width="11.85546875" style="204" customWidth="1"/>
    <col min="4900" max="4900" width="10.7109375" style="204" customWidth="1"/>
    <col min="4901" max="4901" width="12.7109375" style="204" customWidth="1"/>
    <col min="4902" max="4903" width="10.7109375" style="204" customWidth="1"/>
    <col min="4904" max="4904" width="10.85546875" style="204" customWidth="1"/>
    <col min="4905" max="4905" width="2" style="204" customWidth="1"/>
    <col min="4906" max="4922" width="10.85546875" style="204" customWidth="1"/>
    <col min="4923" max="4928" width="12.5703125" style="204" customWidth="1"/>
    <col min="4929" max="4982" width="0" style="204" hidden="1" customWidth="1"/>
    <col min="4983" max="5120" width="11.42578125" style="204"/>
    <col min="5121" max="5121" width="29" style="204" customWidth="1"/>
    <col min="5122" max="5122" width="23.28515625" style="204" bestFit="1" customWidth="1"/>
    <col min="5123" max="5123" width="11.28515625" style="204" customWidth="1"/>
    <col min="5124" max="5124" width="9.85546875" style="204" customWidth="1"/>
    <col min="5125" max="5126" width="10.140625" style="204" customWidth="1"/>
    <col min="5127" max="5127" width="10.42578125" style="204" customWidth="1"/>
    <col min="5128" max="5128" width="9.42578125" style="204" customWidth="1"/>
    <col min="5129" max="5129" width="10.7109375" style="204" customWidth="1"/>
    <col min="5130" max="5132" width="8.7109375" style="204" customWidth="1"/>
    <col min="5133" max="5133" width="8.85546875" style="204" customWidth="1"/>
    <col min="5134" max="5141" width="8.7109375" style="204" customWidth="1"/>
    <col min="5142" max="5142" width="11.85546875" style="204" customWidth="1"/>
    <col min="5143" max="5143" width="12.5703125" style="204" customWidth="1"/>
    <col min="5144" max="5144" width="12.7109375" style="204" customWidth="1"/>
    <col min="5145" max="5145" width="9.28515625" style="204" customWidth="1"/>
    <col min="5146" max="5146" width="12.28515625" style="204" customWidth="1"/>
    <col min="5147" max="5147" width="9.7109375" style="204" customWidth="1"/>
    <col min="5148" max="5148" width="8.7109375" style="204" customWidth="1"/>
    <col min="5149" max="5149" width="13.140625" style="204" customWidth="1"/>
    <col min="5150" max="5150" width="12.85546875" style="204" customWidth="1"/>
    <col min="5151" max="5151" width="10.85546875" style="204" customWidth="1"/>
    <col min="5152" max="5153" width="11.5703125" style="204" customWidth="1"/>
    <col min="5154" max="5154" width="11.7109375" style="204" customWidth="1"/>
    <col min="5155" max="5155" width="11.85546875" style="204" customWidth="1"/>
    <col min="5156" max="5156" width="10.7109375" style="204" customWidth="1"/>
    <col min="5157" max="5157" width="12.7109375" style="204" customWidth="1"/>
    <col min="5158" max="5159" width="10.7109375" style="204" customWidth="1"/>
    <col min="5160" max="5160" width="10.85546875" style="204" customWidth="1"/>
    <col min="5161" max="5161" width="2" style="204" customWidth="1"/>
    <col min="5162" max="5178" width="10.85546875" style="204" customWidth="1"/>
    <col min="5179" max="5184" width="12.5703125" style="204" customWidth="1"/>
    <col min="5185" max="5238" width="0" style="204" hidden="1" customWidth="1"/>
    <col min="5239" max="5376" width="11.42578125" style="204"/>
    <col min="5377" max="5377" width="29" style="204" customWidth="1"/>
    <col min="5378" max="5378" width="23.28515625" style="204" bestFit="1" customWidth="1"/>
    <col min="5379" max="5379" width="11.28515625" style="204" customWidth="1"/>
    <col min="5380" max="5380" width="9.85546875" style="204" customWidth="1"/>
    <col min="5381" max="5382" width="10.140625" style="204" customWidth="1"/>
    <col min="5383" max="5383" width="10.42578125" style="204" customWidth="1"/>
    <col min="5384" max="5384" width="9.42578125" style="204" customWidth="1"/>
    <col min="5385" max="5385" width="10.7109375" style="204" customWidth="1"/>
    <col min="5386" max="5388" width="8.7109375" style="204" customWidth="1"/>
    <col min="5389" max="5389" width="8.85546875" style="204" customWidth="1"/>
    <col min="5390" max="5397" width="8.7109375" style="204" customWidth="1"/>
    <col min="5398" max="5398" width="11.85546875" style="204" customWidth="1"/>
    <col min="5399" max="5399" width="12.5703125" style="204" customWidth="1"/>
    <col min="5400" max="5400" width="12.7109375" style="204" customWidth="1"/>
    <col min="5401" max="5401" width="9.28515625" style="204" customWidth="1"/>
    <col min="5402" max="5402" width="12.28515625" style="204" customWidth="1"/>
    <col min="5403" max="5403" width="9.7109375" style="204" customWidth="1"/>
    <col min="5404" max="5404" width="8.7109375" style="204" customWidth="1"/>
    <col min="5405" max="5405" width="13.140625" style="204" customWidth="1"/>
    <col min="5406" max="5406" width="12.85546875" style="204" customWidth="1"/>
    <col min="5407" max="5407" width="10.85546875" style="204" customWidth="1"/>
    <col min="5408" max="5409" width="11.5703125" style="204" customWidth="1"/>
    <col min="5410" max="5410" width="11.7109375" style="204" customWidth="1"/>
    <col min="5411" max="5411" width="11.85546875" style="204" customWidth="1"/>
    <col min="5412" max="5412" width="10.7109375" style="204" customWidth="1"/>
    <col min="5413" max="5413" width="12.7109375" style="204" customWidth="1"/>
    <col min="5414" max="5415" width="10.7109375" style="204" customWidth="1"/>
    <col min="5416" max="5416" width="10.85546875" style="204" customWidth="1"/>
    <col min="5417" max="5417" width="2" style="204" customWidth="1"/>
    <col min="5418" max="5434" width="10.85546875" style="204" customWidth="1"/>
    <col min="5435" max="5440" width="12.5703125" style="204" customWidth="1"/>
    <col min="5441" max="5494" width="0" style="204" hidden="1" customWidth="1"/>
    <col min="5495" max="5632" width="11.42578125" style="204"/>
    <col min="5633" max="5633" width="29" style="204" customWidth="1"/>
    <col min="5634" max="5634" width="23.28515625" style="204" bestFit="1" customWidth="1"/>
    <col min="5635" max="5635" width="11.28515625" style="204" customWidth="1"/>
    <col min="5636" max="5636" width="9.85546875" style="204" customWidth="1"/>
    <col min="5637" max="5638" width="10.140625" style="204" customWidth="1"/>
    <col min="5639" max="5639" width="10.42578125" style="204" customWidth="1"/>
    <col min="5640" max="5640" width="9.42578125" style="204" customWidth="1"/>
    <col min="5641" max="5641" width="10.7109375" style="204" customWidth="1"/>
    <col min="5642" max="5644" width="8.7109375" style="204" customWidth="1"/>
    <col min="5645" max="5645" width="8.85546875" style="204" customWidth="1"/>
    <col min="5646" max="5653" width="8.7109375" style="204" customWidth="1"/>
    <col min="5654" max="5654" width="11.85546875" style="204" customWidth="1"/>
    <col min="5655" max="5655" width="12.5703125" style="204" customWidth="1"/>
    <col min="5656" max="5656" width="12.7109375" style="204" customWidth="1"/>
    <col min="5657" max="5657" width="9.28515625" style="204" customWidth="1"/>
    <col min="5658" max="5658" width="12.28515625" style="204" customWidth="1"/>
    <col min="5659" max="5659" width="9.7109375" style="204" customWidth="1"/>
    <col min="5660" max="5660" width="8.7109375" style="204" customWidth="1"/>
    <col min="5661" max="5661" width="13.140625" style="204" customWidth="1"/>
    <col min="5662" max="5662" width="12.85546875" style="204" customWidth="1"/>
    <col min="5663" max="5663" width="10.85546875" style="204" customWidth="1"/>
    <col min="5664" max="5665" width="11.5703125" style="204" customWidth="1"/>
    <col min="5666" max="5666" width="11.7109375" style="204" customWidth="1"/>
    <col min="5667" max="5667" width="11.85546875" style="204" customWidth="1"/>
    <col min="5668" max="5668" width="10.7109375" style="204" customWidth="1"/>
    <col min="5669" max="5669" width="12.7109375" style="204" customWidth="1"/>
    <col min="5670" max="5671" width="10.7109375" style="204" customWidth="1"/>
    <col min="5672" max="5672" width="10.85546875" style="204" customWidth="1"/>
    <col min="5673" max="5673" width="2" style="204" customWidth="1"/>
    <col min="5674" max="5690" width="10.85546875" style="204" customWidth="1"/>
    <col min="5691" max="5696" width="12.5703125" style="204" customWidth="1"/>
    <col min="5697" max="5750" width="0" style="204" hidden="1" customWidth="1"/>
    <col min="5751" max="5888" width="11.42578125" style="204"/>
    <col min="5889" max="5889" width="29" style="204" customWidth="1"/>
    <col min="5890" max="5890" width="23.28515625" style="204" bestFit="1" customWidth="1"/>
    <col min="5891" max="5891" width="11.28515625" style="204" customWidth="1"/>
    <col min="5892" max="5892" width="9.85546875" style="204" customWidth="1"/>
    <col min="5893" max="5894" width="10.140625" style="204" customWidth="1"/>
    <col min="5895" max="5895" width="10.42578125" style="204" customWidth="1"/>
    <col min="5896" max="5896" width="9.42578125" style="204" customWidth="1"/>
    <col min="5897" max="5897" width="10.7109375" style="204" customWidth="1"/>
    <col min="5898" max="5900" width="8.7109375" style="204" customWidth="1"/>
    <col min="5901" max="5901" width="8.85546875" style="204" customWidth="1"/>
    <col min="5902" max="5909" width="8.7109375" style="204" customWidth="1"/>
    <col min="5910" max="5910" width="11.85546875" style="204" customWidth="1"/>
    <col min="5911" max="5911" width="12.5703125" style="204" customWidth="1"/>
    <col min="5912" max="5912" width="12.7109375" style="204" customWidth="1"/>
    <col min="5913" max="5913" width="9.28515625" style="204" customWidth="1"/>
    <col min="5914" max="5914" width="12.28515625" style="204" customWidth="1"/>
    <col min="5915" max="5915" width="9.7109375" style="204" customWidth="1"/>
    <col min="5916" max="5916" width="8.7109375" style="204" customWidth="1"/>
    <col min="5917" max="5917" width="13.140625" style="204" customWidth="1"/>
    <col min="5918" max="5918" width="12.85546875" style="204" customWidth="1"/>
    <col min="5919" max="5919" width="10.85546875" style="204" customWidth="1"/>
    <col min="5920" max="5921" width="11.5703125" style="204" customWidth="1"/>
    <col min="5922" max="5922" width="11.7109375" style="204" customWidth="1"/>
    <col min="5923" max="5923" width="11.85546875" style="204" customWidth="1"/>
    <col min="5924" max="5924" width="10.7109375" style="204" customWidth="1"/>
    <col min="5925" max="5925" width="12.7109375" style="204" customWidth="1"/>
    <col min="5926" max="5927" width="10.7109375" style="204" customWidth="1"/>
    <col min="5928" max="5928" width="10.85546875" style="204" customWidth="1"/>
    <col min="5929" max="5929" width="2" style="204" customWidth="1"/>
    <col min="5930" max="5946" width="10.85546875" style="204" customWidth="1"/>
    <col min="5947" max="5952" width="12.5703125" style="204" customWidth="1"/>
    <col min="5953" max="6006" width="0" style="204" hidden="1" customWidth="1"/>
    <col min="6007" max="6144" width="11.42578125" style="204"/>
    <col min="6145" max="6145" width="29" style="204" customWidth="1"/>
    <col min="6146" max="6146" width="23.28515625" style="204" bestFit="1" customWidth="1"/>
    <col min="6147" max="6147" width="11.28515625" style="204" customWidth="1"/>
    <col min="6148" max="6148" width="9.85546875" style="204" customWidth="1"/>
    <col min="6149" max="6150" width="10.140625" style="204" customWidth="1"/>
    <col min="6151" max="6151" width="10.42578125" style="204" customWidth="1"/>
    <col min="6152" max="6152" width="9.42578125" style="204" customWidth="1"/>
    <col min="6153" max="6153" width="10.7109375" style="204" customWidth="1"/>
    <col min="6154" max="6156" width="8.7109375" style="204" customWidth="1"/>
    <col min="6157" max="6157" width="8.85546875" style="204" customWidth="1"/>
    <col min="6158" max="6165" width="8.7109375" style="204" customWidth="1"/>
    <col min="6166" max="6166" width="11.85546875" style="204" customWidth="1"/>
    <col min="6167" max="6167" width="12.5703125" style="204" customWidth="1"/>
    <col min="6168" max="6168" width="12.7109375" style="204" customWidth="1"/>
    <col min="6169" max="6169" width="9.28515625" style="204" customWidth="1"/>
    <col min="6170" max="6170" width="12.28515625" style="204" customWidth="1"/>
    <col min="6171" max="6171" width="9.7109375" style="204" customWidth="1"/>
    <col min="6172" max="6172" width="8.7109375" style="204" customWidth="1"/>
    <col min="6173" max="6173" width="13.140625" style="204" customWidth="1"/>
    <col min="6174" max="6174" width="12.85546875" style="204" customWidth="1"/>
    <col min="6175" max="6175" width="10.85546875" style="204" customWidth="1"/>
    <col min="6176" max="6177" width="11.5703125" style="204" customWidth="1"/>
    <col min="6178" max="6178" width="11.7109375" style="204" customWidth="1"/>
    <col min="6179" max="6179" width="11.85546875" style="204" customWidth="1"/>
    <col min="6180" max="6180" width="10.7109375" style="204" customWidth="1"/>
    <col min="6181" max="6181" width="12.7109375" style="204" customWidth="1"/>
    <col min="6182" max="6183" width="10.7109375" style="204" customWidth="1"/>
    <col min="6184" max="6184" width="10.85546875" style="204" customWidth="1"/>
    <col min="6185" max="6185" width="2" style="204" customWidth="1"/>
    <col min="6186" max="6202" width="10.85546875" style="204" customWidth="1"/>
    <col min="6203" max="6208" width="12.5703125" style="204" customWidth="1"/>
    <col min="6209" max="6262" width="0" style="204" hidden="1" customWidth="1"/>
    <col min="6263" max="6400" width="11.42578125" style="204"/>
    <col min="6401" max="6401" width="29" style="204" customWidth="1"/>
    <col min="6402" max="6402" width="23.28515625" style="204" bestFit="1" customWidth="1"/>
    <col min="6403" max="6403" width="11.28515625" style="204" customWidth="1"/>
    <col min="6404" max="6404" width="9.85546875" style="204" customWidth="1"/>
    <col min="6405" max="6406" width="10.140625" style="204" customWidth="1"/>
    <col min="6407" max="6407" width="10.42578125" style="204" customWidth="1"/>
    <col min="6408" max="6408" width="9.42578125" style="204" customWidth="1"/>
    <col min="6409" max="6409" width="10.7109375" style="204" customWidth="1"/>
    <col min="6410" max="6412" width="8.7109375" style="204" customWidth="1"/>
    <col min="6413" max="6413" width="8.85546875" style="204" customWidth="1"/>
    <col min="6414" max="6421" width="8.7109375" style="204" customWidth="1"/>
    <col min="6422" max="6422" width="11.85546875" style="204" customWidth="1"/>
    <col min="6423" max="6423" width="12.5703125" style="204" customWidth="1"/>
    <col min="6424" max="6424" width="12.7109375" style="204" customWidth="1"/>
    <col min="6425" max="6425" width="9.28515625" style="204" customWidth="1"/>
    <col min="6426" max="6426" width="12.28515625" style="204" customWidth="1"/>
    <col min="6427" max="6427" width="9.7109375" style="204" customWidth="1"/>
    <col min="6428" max="6428" width="8.7109375" style="204" customWidth="1"/>
    <col min="6429" max="6429" width="13.140625" style="204" customWidth="1"/>
    <col min="6430" max="6430" width="12.85546875" style="204" customWidth="1"/>
    <col min="6431" max="6431" width="10.85546875" style="204" customWidth="1"/>
    <col min="6432" max="6433" width="11.5703125" style="204" customWidth="1"/>
    <col min="6434" max="6434" width="11.7109375" style="204" customWidth="1"/>
    <col min="6435" max="6435" width="11.85546875" style="204" customWidth="1"/>
    <col min="6436" max="6436" width="10.7109375" style="204" customWidth="1"/>
    <col min="6437" max="6437" width="12.7109375" style="204" customWidth="1"/>
    <col min="6438" max="6439" width="10.7109375" style="204" customWidth="1"/>
    <col min="6440" max="6440" width="10.85546875" style="204" customWidth="1"/>
    <col min="6441" max="6441" width="2" style="204" customWidth="1"/>
    <col min="6442" max="6458" width="10.85546875" style="204" customWidth="1"/>
    <col min="6459" max="6464" width="12.5703125" style="204" customWidth="1"/>
    <col min="6465" max="6518" width="0" style="204" hidden="1" customWidth="1"/>
    <col min="6519" max="6656" width="11.42578125" style="204"/>
    <col min="6657" max="6657" width="29" style="204" customWidth="1"/>
    <col min="6658" max="6658" width="23.28515625" style="204" bestFit="1" customWidth="1"/>
    <col min="6659" max="6659" width="11.28515625" style="204" customWidth="1"/>
    <col min="6660" max="6660" width="9.85546875" style="204" customWidth="1"/>
    <col min="6661" max="6662" width="10.140625" style="204" customWidth="1"/>
    <col min="6663" max="6663" width="10.42578125" style="204" customWidth="1"/>
    <col min="6664" max="6664" width="9.42578125" style="204" customWidth="1"/>
    <col min="6665" max="6665" width="10.7109375" style="204" customWidth="1"/>
    <col min="6666" max="6668" width="8.7109375" style="204" customWidth="1"/>
    <col min="6669" max="6669" width="8.85546875" style="204" customWidth="1"/>
    <col min="6670" max="6677" width="8.7109375" style="204" customWidth="1"/>
    <col min="6678" max="6678" width="11.85546875" style="204" customWidth="1"/>
    <col min="6679" max="6679" width="12.5703125" style="204" customWidth="1"/>
    <col min="6680" max="6680" width="12.7109375" style="204" customWidth="1"/>
    <col min="6681" max="6681" width="9.28515625" style="204" customWidth="1"/>
    <col min="6682" max="6682" width="12.28515625" style="204" customWidth="1"/>
    <col min="6683" max="6683" width="9.7109375" style="204" customWidth="1"/>
    <col min="6684" max="6684" width="8.7109375" style="204" customWidth="1"/>
    <col min="6685" max="6685" width="13.140625" style="204" customWidth="1"/>
    <col min="6686" max="6686" width="12.85546875" style="204" customWidth="1"/>
    <col min="6687" max="6687" width="10.85546875" style="204" customWidth="1"/>
    <col min="6688" max="6689" width="11.5703125" style="204" customWidth="1"/>
    <col min="6690" max="6690" width="11.7109375" style="204" customWidth="1"/>
    <col min="6691" max="6691" width="11.85546875" style="204" customWidth="1"/>
    <col min="6692" max="6692" width="10.7109375" style="204" customWidth="1"/>
    <col min="6693" max="6693" width="12.7109375" style="204" customWidth="1"/>
    <col min="6694" max="6695" width="10.7109375" style="204" customWidth="1"/>
    <col min="6696" max="6696" width="10.85546875" style="204" customWidth="1"/>
    <col min="6697" max="6697" width="2" style="204" customWidth="1"/>
    <col min="6698" max="6714" width="10.85546875" style="204" customWidth="1"/>
    <col min="6715" max="6720" width="12.5703125" style="204" customWidth="1"/>
    <col min="6721" max="6774" width="0" style="204" hidden="1" customWidth="1"/>
    <col min="6775" max="6912" width="11.42578125" style="204"/>
    <col min="6913" max="6913" width="29" style="204" customWidth="1"/>
    <col min="6914" max="6914" width="23.28515625" style="204" bestFit="1" customWidth="1"/>
    <col min="6915" max="6915" width="11.28515625" style="204" customWidth="1"/>
    <col min="6916" max="6916" width="9.85546875" style="204" customWidth="1"/>
    <col min="6917" max="6918" width="10.140625" style="204" customWidth="1"/>
    <col min="6919" max="6919" width="10.42578125" style="204" customWidth="1"/>
    <col min="6920" max="6920" width="9.42578125" style="204" customWidth="1"/>
    <col min="6921" max="6921" width="10.7109375" style="204" customWidth="1"/>
    <col min="6922" max="6924" width="8.7109375" style="204" customWidth="1"/>
    <col min="6925" max="6925" width="8.85546875" style="204" customWidth="1"/>
    <col min="6926" max="6933" width="8.7109375" style="204" customWidth="1"/>
    <col min="6934" max="6934" width="11.85546875" style="204" customWidth="1"/>
    <col min="6935" max="6935" width="12.5703125" style="204" customWidth="1"/>
    <col min="6936" max="6936" width="12.7109375" style="204" customWidth="1"/>
    <col min="6937" max="6937" width="9.28515625" style="204" customWidth="1"/>
    <col min="6938" max="6938" width="12.28515625" style="204" customWidth="1"/>
    <col min="6939" max="6939" width="9.7109375" style="204" customWidth="1"/>
    <col min="6940" max="6940" width="8.7109375" style="204" customWidth="1"/>
    <col min="6941" max="6941" width="13.140625" style="204" customWidth="1"/>
    <col min="6942" max="6942" width="12.85546875" style="204" customWidth="1"/>
    <col min="6943" max="6943" width="10.85546875" style="204" customWidth="1"/>
    <col min="6944" max="6945" width="11.5703125" style="204" customWidth="1"/>
    <col min="6946" max="6946" width="11.7109375" style="204" customWidth="1"/>
    <col min="6947" max="6947" width="11.85546875" style="204" customWidth="1"/>
    <col min="6948" max="6948" width="10.7109375" style="204" customWidth="1"/>
    <col min="6949" max="6949" width="12.7109375" style="204" customWidth="1"/>
    <col min="6950" max="6951" width="10.7109375" style="204" customWidth="1"/>
    <col min="6952" max="6952" width="10.85546875" style="204" customWidth="1"/>
    <col min="6953" max="6953" width="2" style="204" customWidth="1"/>
    <col min="6954" max="6970" width="10.85546875" style="204" customWidth="1"/>
    <col min="6971" max="6976" width="12.5703125" style="204" customWidth="1"/>
    <col min="6977" max="7030" width="0" style="204" hidden="1" customWidth="1"/>
    <col min="7031" max="7168" width="11.42578125" style="204"/>
    <col min="7169" max="7169" width="29" style="204" customWidth="1"/>
    <col min="7170" max="7170" width="23.28515625" style="204" bestFit="1" customWidth="1"/>
    <col min="7171" max="7171" width="11.28515625" style="204" customWidth="1"/>
    <col min="7172" max="7172" width="9.85546875" style="204" customWidth="1"/>
    <col min="7173" max="7174" width="10.140625" style="204" customWidth="1"/>
    <col min="7175" max="7175" width="10.42578125" style="204" customWidth="1"/>
    <col min="7176" max="7176" width="9.42578125" style="204" customWidth="1"/>
    <col min="7177" max="7177" width="10.7109375" style="204" customWidth="1"/>
    <col min="7178" max="7180" width="8.7109375" style="204" customWidth="1"/>
    <col min="7181" max="7181" width="8.85546875" style="204" customWidth="1"/>
    <col min="7182" max="7189" width="8.7109375" style="204" customWidth="1"/>
    <col min="7190" max="7190" width="11.85546875" style="204" customWidth="1"/>
    <col min="7191" max="7191" width="12.5703125" style="204" customWidth="1"/>
    <col min="7192" max="7192" width="12.7109375" style="204" customWidth="1"/>
    <col min="7193" max="7193" width="9.28515625" style="204" customWidth="1"/>
    <col min="7194" max="7194" width="12.28515625" style="204" customWidth="1"/>
    <col min="7195" max="7195" width="9.7109375" style="204" customWidth="1"/>
    <col min="7196" max="7196" width="8.7109375" style="204" customWidth="1"/>
    <col min="7197" max="7197" width="13.140625" style="204" customWidth="1"/>
    <col min="7198" max="7198" width="12.85546875" style="204" customWidth="1"/>
    <col min="7199" max="7199" width="10.85546875" style="204" customWidth="1"/>
    <col min="7200" max="7201" width="11.5703125" style="204" customWidth="1"/>
    <col min="7202" max="7202" width="11.7109375" style="204" customWidth="1"/>
    <col min="7203" max="7203" width="11.85546875" style="204" customWidth="1"/>
    <col min="7204" max="7204" width="10.7109375" style="204" customWidth="1"/>
    <col min="7205" max="7205" width="12.7109375" style="204" customWidth="1"/>
    <col min="7206" max="7207" width="10.7109375" style="204" customWidth="1"/>
    <col min="7208" max="7208" width="10.85546875" style="204" customWidth="1"/>
    <col min="7209" max="7209" width="2" style="204" customWidth="1"/>
    <col min="7210" max="7226" width="10.85546875" style="204" customWidth="1"/>
    <col min="7227" max="7232" width="12.5703125" style="204" customWidth="1"/>
    <col min="7233" max="7286" width="0" style="204" hidden="1" customWidth="1"/>
    <col min="7287" max="7424" width="11.42578125" style="204"/>
    <col min="7425" max="7425" width="29" style="204" customWidth="1"/>
    <col min="7426" max="7426" width="23.28515625" style="204" bestFit="1" customWidth="1"/>
    <col min="7427" max="7427" width="11.28515625" style="204" customWidth="1"/>
    <col min="7428" max="7428" width="9.85546875" style="204" customWidth="1"/>
    <col min="7429" max="7430" width="10.140625" style="204" customWidth="1"/>
    <col min="7431" max="7431" width="10.42578125" style="204" customWidth="1"/>
    <col min="7432" max="7432" width="9.42578125" style="204" customWidth="1"/>
    <col min="7433" max="7433" width="10.7109375" style="204" customWidth="1"/>
    <col min="7434" max="7436" width="8.7109375" style="204" customWidth="1"/>
    <col min="7437" max="7437" width="8.85546875" style="204" customWidth="1"/>
    <col min="7438" max="7445" width="8.7109375" style="204" customWidth="1"/>
    <col min="7446" max="7446" width="11.85546875" style="204" customWidth="1"/>
    <col min="7447" max="7447" width="12.5703125" style="204" customWidth="1"/>
    <col min="7448" max="7448" width="12.7109375" style="204" customWidth="1"/>
    <col min="7449" max="7449" width="9.28515625" style="204" customWidth="1"/>
    <col min="7450" max="7450" width="12.28515625" style="204" customWidth="1"/>
    <col min="7451" max="7451" width="9.7109375" style="204" customWidth="1"/>
    <col min="7452" max="7452" width="8.7109375" style="204" customWidth="1"/>
    <col min="7453" max="7453" width="13.140625" style="204" customWidth="1"/>
    <col min="7454" max="7454" width="12.85546875" style="204" customWidth="1"/>
    <col min="7455" max="7455" width="10.85546875" style="204" customWidth="1"/>
    <col min="7456" max="7457" width="11.5703125" style="204" customWidth="1"/>
    <col min="7458" max="7458" width="11.7109375" style="204" customWidth="1"/>
    <col min="7459" max="7459" width="11.85546875" style="204" customWidth="1"/>
    <col min="7460" max="7460" width="10.7109375" style="204" customWidth="1"/>
    <col min="7461" max="7461" width="12.7109375" style="204" customWidth="1"/>
    <col min="7462" max="7463" width="10.7109375" style="204" customWidth="1"/>
    <col min="7464" max="7464" width="10.85546875" style="204" customWidth="1"/>
    <col min="7465" max="7465" width="2" style="204" customWidth="1"/>
    <col min="7466" max="7482" width="10.85546875" style="204" customWidth="1"/>
    <col min="7483" max="7488" width="12.5703125" style="204" customWidth="1"/>
    <col min="7489" max="7542" width="0" style="204" hidden="1" customWidth="1"/>
    <col min="7543" max="7680" width="11.42578125" style="204"/>
    <col min="7681" max="7681" width="29" style="204" customWidth="1"/>
    <col min="7682" max="7682" width="23.28515625" style="204" bestFit="1" customWidth="1"/>
    <col min="7683" max="7683" width="11.28515625" style="204" customWidth="1"/>
    <col min="7684" max="7684" width="9.85546875" style="204" customWidth="1"/>
    <col min="7685" max="7686" width="10.140625" style="204" customWidth="1"/>
    <col min="7687" max="7687" width="10.42578125" style="204" customWidth="1"/>
    <col min="7688" max="7688" width="9.42578125" style="204" customWidth="1"/>
    <col min="7689" max="7689" width="10.7109375" style="204" customWidth="1"/>
    <col min="7690" max="7692" width="8.7109375" style="204" customWidth="1"/>
    <col min="7693" max="7693" width="8.85546875" style="204" customWidth="1"/>
    <col min="7694" max="7701" width="8.7109375" style="204" customWidth="1"/>
    <col min="7702" max="7702" width="11.85546875" style="204" customWidth="1"/>
    <col min="7703" max="7703" width="12.5703125" style="204" customWidth="1"/>
    <col min="7704" max="7704" width="12.7109375" style="204" customWidth="1"/>
    <col min="7705" max="7705" width="9.28515625" style="204" customWidth="1"/>
    <col min="7706" max="7706" width="12.28515625" style="204" customWidth="1"/>
    <col min="7707" max="7707" width="9.7109375" style="204" customWidth="1"/>
    <col min="7708" max="7708" width="8.7109375" style="204" customWidth="1"/>
    <col min="7709" max="7709" width="13.140625" style="204" customWidth="1"/>
    <col min="7710" max="7710" width="12.85546875" style="204" customWidth="1"/>
    <col min="7711" max="7711" width="10.85546875" style="204" customWidth="1"/>
    <col min="7712" max="7713" width="11.5703125" style="204" customWidth="1"/>
    <col min="7714" max="7714" width="11.7109375" style="204" customWidth="1"/>
    <col min="7715" max="7715" width="11.85546875" style="204" customWidth="1"/>
    <col min="7716" max="7716" width="10.7109375" style="204" customWidth="1"/>
    <col min="7717" max="7717" width="12.7109375" style="204" customWidth="1"/>
    <col min="7718" max="7719" width="10.7109375" style="204" customWidth="1"/>
    <col min="7720" max="7720" width="10.85546875" style="204" customWidth="1"/>
    <col min="7721" max="7721" width="2" style="204" customWidth="1"/>
    <col min="7722" max="7738" width="10.85546875" style="204" customWidth="1"/>
    <col min="7739" max="7744" width="12.5703125" style="204" customWidth="1"/>
    <col min="7745" max="7798" width="0" style="204" hidden="1" customWidth="1"/>
    <col min="7799" max="7936" width="11.42578125" style="204"/>
    <col min="7937" max="7937" width="29" style="204" customWidth="1"/>
    <col min="7938" max="7938" width="23.28515625" style="204" bestFit="1" customWidth="1"/>
    <col min="7939" max="7939" width="11.28515625" style="204" customWidth="1"/>
    <col min="7940" max="7940" width="9.85546875" style="204" customWidth="1"/>
    <col min="7941" max="7942" width="10.140625" style="204" customWidth="1"/>
    <col min="7943" max="7943" width="10.42578125" style="204" customWidth="1"/>
    <col min="7944" max="7944" width="9.42578125" style="204" customWidth="1"/>
    <col min="7945" max="7945" width="10.7109375" style="204" customWidth="1"/>
    <col min="7946" max="7948" width="8.7109375" style="204" customWidth="1"/>
    <col min="7949" max="7949" width="8.85546875" style="204" customWidth="1"/>
    <col min="7950" max="7957" width="8.7109375" style="204" customWidth="1"/>
    <col min="7958" max="7958" width="11.85546875" style="204" customWidth="1"/>
    <col min="7959" max="7959" width="12.5703125" style="204" customWidth="1"/>
    <col min="7960" max="7960" width="12.7109375" style="204" customWidth="1"/>
    <col min="7961" max="7961" width="9.28515625" style="204" customWidth="1"/>
    <col min="7962" max="7962" width="12.28515625" style="204" customWidth="1"/>
    <col min="7963" max="7963" width="9.7109375" style="204" customWidth="1"/>
    <col min="7964" max="7964" width="8.7109375" style="204" customWidth="1"/>
    <col min="7965" max="7965" width="13.140625" style="204" customWidth="1"/>
    <col min="7966" max="7966" width="12.85546875" style="204" customWidth="1"/>
    <col min="7967" max="7967" width="10.85546875" style="204" customWidth="1"/>
    <col min="7968" max="7969" width="11.5703125" style="204" customWidth="1"/>
    <col min="7970" max="7970" width="11.7109375" style="204" customWidth="1"/>
    <col min="7971" max="7971" width="11.85546875" style="204" customWidth="1"/>
    <col min="7972" max="7972" width="10.7109375" style="204" customWidth="1"/>
    <col min="7973" max="7973" width="12.7109375" style="204" customWidth="1"/>
    <col min="7974" max="7975" width="10.7109375" style="204" customWidth="1"/>
    <col min="7976" max="7976" width="10.85546875" style="204" customWidth="1"/>
    <col min="7977" max="7977" width="2" style="204" customWidth="1"/>
    <col min="7978" max="7994" width="10.85546875" style="204" customWidth="1"/>
    <col min="7995" max="8000" width="12.5703125" style="204" customWidth="1"/>
    <col min="8001" max="8054" width="0" style="204" hidden="1" customWidth="1"/>
    <col min="8055" max="8192" width="11.42578125" style="204"/>
    <col min="8193" max="8193" width="29" style="204" customWidth="1"/>
    <col min="8194" max="8194" width="23.28515625" style="204" bestFit="1" customWidth="1"/>
    <col min="8195" max="8195" width="11.28515625" style="204" customWidth="1"/>
    <col min="8196" max="8196" width="9.85546875" style="204" customWidth="1"/>
    <col min="8197" max="8198" width="10.140625" style="204" customWidth="1"/>
    <col min="8199" max="8199" width="10.42578125" style="204" customWidth="1"/>
    <col min="8200" max="8200" width="9.42578125" style="204" customWidth="1"/>
    <col min="8201" max="8201" width="10.7109375" style="204" customWidth="1"/>
    <col min="8202" max="8204" width="8.7109375" style="204" customWidth="1"/>
    <col min="8205" max="8205" width="8.85546875" style="204" customWidth="1"/>
    <col min="8206" max="8213" width="8.7109375" style="204" customWidth="1"/>
    <col min="8214" max="8214" width="11.85546875" style="204" customWidth="1"/>
    <col min="8215" max="8215" width="12.5703125" style="204" customWidth="1"/>
    <col min="8216" max="8216" width="12.7109375" style="204" customWidth="1"/>
    <col min="8217" max="8217" width="9.28515625" style="204" customWidth="1"/>
    <col min="8218" max="8218" width="12.28515625" style="204" customWidth="1"/>
    <col min="8219" max="8219" width="9.7109375" style="204" customWidth="1"/>
    <col min="8220" max="8220" width="8.7109375" style="204" customWidth="1"/>
    <col min="8221" max="8221" width="13.140625" style="204" customWidth="1"/>
    <col min="8222" max="8222" width="12.85546875" style="204" customWidth="1"/>
    <col min="8223" max="8223" width="10.85546875" style="204" customWidth="1"/>
    <col min="8224" max="8225" width="11.5703125" style="204" customWidth="1"/>
    <col min="8226" max="8226" width="11.7109375" style="204" customWidth="1"/>
    <col min="8227" max="8227" width="11.85546875" style="204" customWidth="1"/>
    <col min="8228" max="8228" width="10.7109375" style="204" customWidth="1"/>
    <col min="8229" max="8229" width="12.7109375" style="204" customWidth="1"/>
    <col min="8230" max="8231" width="10.7109375" style="204" customWidth="1"/>
    <col min="8232" max="8232" width="10.85546875" style="204" customWidth="1"/>
    <col min="8233" max="8233" width="2" style="204" customWidth="1"/>
    <col min="8234" max="8250" width="10.85546875" style="204" customWidth="1"/>
    <col min="8251" max="8256" width="12.5703125" style="204" customWidth="1"/>
    <col min="8257" max="8310" width="0" style="204" hidden="1" customWidth="1"/>
    <col min="8311" max="8448" width="11.42578125" style="204"/>
    <col min="8449" max="8449" width="29" style="204" customWidth="1"/>
    <col min="8450" max="8450" width="23.28515625" style="204" bestFit="1" customWidth="1"/>
    <col min="8451" max="8451" width="11.28515625" style="204" customWidth="1"/>
    <col min="8452" max="8452" width="9.85546875" style="204" customWidth="1"/>
    <col min="8453" max="8454" width="10.140625" style="204" customWidth="1"/>
    <col min="8455" max="8455" width="10.42578125" style="204" customWidth="1"/>
    <col min="8456" max="8456" width="9.42578125" style="204" customWidth="1"/>
    <col min="8457" max="8457" width="10.7109375" style="204" customWidth="1"/>
    <col min="8458" max="8460" width="8.7109375" style="204" customWidth="1"/>
    <col min="8461" max="8461" width="8.85546875" style="204" customWidth="1"/>
    <col min="8462" max="8469" width="8.7109375" style="204" customWidth="1"/>
    <col min="8470" max="8470" width="11.85546875" style="204" customWidth="1"/>
    <col min="8471" max="8471" width="12.5703125" style="204" customWidth="1"/>
    <col min="8472" max="8472" width="12.7109375" style="204" customWidth="1"/>
    <col min="8473" max="8473" width="9.28515625" style="204" customWidth="1"/>
    <col min="8474" max="8474" width="12.28515625" style="204" customWidth="1"/>
    <col min="8475" max="8475" width="9.7109375" style="204" customWidth="1"/>
    <col min="8476" max="8476" width="8.7109375" style="204" customWidth="1"/>
    <col min="8477" max="8477" width="13.140625" style="204" customWidth="1"/>
    <col min="8478" max="8478" width="12.85546875" style="204" customWidth="1"/>
    <col min="8479" max="8479" width="10.85546875" style="204" customWidth="1"/>
    <col min="8480" max="8481" width="11.5703125" style="204" customWidth="1"/>
    <col min="8482" max="8482" width="11.7109375" style="204" customWidth="1"/>
    <col min="8483" max="8483" width="11.85546875" style="204" customWidth="1"/>
    <col min="8484" max="8484" width="10.7109375" style="204" customWidth="1"/>
    <col min="8485" max="8485" width="12.7109375" style="204" customWidth="1"/>
    <col min="8486" max="8487" width="10.7109375" style="204" customWidth="1"/>
    <col min="8488" max="8488" width="10.85546875" style="204" customWidth="1"/>
    <col min="8489" max="8489" width="2" style="204" customWidth="1"/>
    <col min="8490" max="8506" width="10.85546875" style="204" customWidth="1"/>
    <col min="8507" max="8512" width="12.5703125" style="204" customWidth="1"/>
    <col min="8513" max="8566" width="0" style="204" hidden="1" customWidth="1"/>
    <col min="8567" max="8704" width="11.42578125" style="204"/>
    <col min="8705" max="8705" width="29" style="204" customWidth="1"/>
    <col min="8706" max="8706" width="23.28515625" style="204" bestFit="1" customWidth="1"/>
    <col min="8707" max="8707" width="11.28515625" style="204" customWidth="1"/>
    <col min="8708" max="8708" width="9.85546875" style="204" customWidth="1"/>
    <col min="8709" max="8710" width="10.140625" style="204" customWidth="1"/>
    <col min="8711" max="8711" width="10.42578125" style="204" customWidth="1"/>
    <col min="8712" max="8712" width="9.42578125" style="204" customWidth="1"/>
    <col min="8713" max="8713" width="10.7109375" style="204" customWidth="1"/>
    <col min="8714" max="8716" width="8.7109375" style="204" customWidth="1"/>
    <col min="8717" max="8717" width="8.85546875" style="204" customWidth="1"/>
    <col min="8718" max="8725" width="8.7109375" style="204" customWidth="1"/>
    <col min="8726" max="8726" width="11.85546875" style="204" customWidth="1"/>
    <col min="8727" max="8727" width="12.5703125" style="204" customWidth="1"/>
    <col min="8728" max="8728" width="12.7109375" style="204" customWidth="1"/>
    <col min="8729" max="8729" width="9.28515625" style="204" customWidth="1"/>
    <col min="8730" max="8730" width="12.28515625" style="204" customWidth="1"/>
    <col min="8731" max="8731" width="9.7109375" style="204" customWidth="1"/>
    <col min="8732" max="8732" width="8.7109375" style="204" customWidth="1"/>
    <col min="8733" max="8733" width="13.140625" style="204" customWidth="1"/>
    <col min="8734" max="8734" width="12.85546875" style="204" customWidth="1"/>
    <col min="8735" max="8735" width="10.85546875" style="204" customWidth="1"/>
    <col min="8736" max="8737" width="11.5703125" style="204" customWidth="1"/>
    <col min="8738" max="8738" width="11.7109375" style="204" customWidth="1"/>
    <col min="8739" max="8739" width="11.85546875" style="204" customWidth="1"/>
    <col min="8740" max="8740" width="10.7109375" style="204" customWidth="1"/>
    <col min="8741" max="8741" width="12.7109375" style="204" customWidth="1"/>
    <col min="8742" max="8743" width="10.7109375" style="204" customWidth="1"/>
    <col min="8744" max="8744" width="10.85546875" style="204" customWidth="1"/>
    <col min="8745" max="8745" width="2" style="204" customWidth="1"/>
    <col min="8746" max="8762" width="10.85546875" style="204" customWidth="1"/>
    <col min="8763" max="8768" width="12.5703125" style="204" customWidth="1"/>
    <col min="8769" max="8822" width="0" style="204" hidden="1" customWidth="1"/>
    <col min="8823" max="8960" width="11.42578125" style="204"/>
    <col min="8961" max="8961" width="29" style="204" customWidth="1"/>
    <col min="8962" max="8962" width="23.28515625" style="204" bestFit="1" customWidth="1"/>
    <col min="8963" max="8963" width="11.28515625" style="204" customWidth="1"/>
    <col min="8964" max="8964" width="9.85546875" style="204" customWidth="1"/>
    <col min="8965" max="8966" width="10.140625" style="204" customWidth="1"/>
    <col min="8967" max="8967" width="10.42578125" style="204" customWidth="1"/>
    <col min="8968" max="8968" width="9.42578125" style="204" customWidth="1"/>
    <col min="8969" max="8969" width="10.7109375" style="204" customWidth="1"/>
    <col min="8970" max="8972" width="8.7109375" style="204" customWidth="1"/>
    <col min="8973" max="8973" width="8.85546875" style="204" customWidth="1"/>
    <col min="8974" max="8981" width="8.7109375" style="204" customWidth="1"/>
    <col min="8982" max="8982" width="11.85546875" style="204" customWidth="1"/>
    <col min="8983" max="8983" width="12.5703125" style="204" customWidth="1"/>
    <col min="8984" max="8984" width="12.7109375" style="204" customWidth="1"/>
    <col min="8985" max="8985" width="9.28515625" style="204" customWidth="1"/>
    <col min="8986" max="8986" width="12.28515625" style="204" customWidth="1"/>
    <col min="8987" max="8987" width="9.7109375" style="204" customWidth="1"/>
    <col min="8988" max="8988" width="8.7109375" style="204" customWidth="1"/>
    <col min="8989" max="8989" width="13.140625" style="204" customWidth="1"/>
    <col min="8990" max="8990" width="12.85546875" style="204" customWidth="1"/>
    <col min="8991" max="8991" width="10.85546875" style="204" customWidth="1"/>
    <col min="8992" max="8993" width="11.5703125" style="204" customWidth="1"/>
    <col min="8994" max="8994" width="11.7109375" style="204" customWidth="1"/>
    <col min="8995" max="8995" width="11.85546875" style="204" customWidth="1"/>
    <col min="8996" max="8996" width="10.7109375" style="204" customWidth="1"/>
    <col min="8997" max="8997" width="12.7109375" style="204" customWidth="1"/>
    <col min="8998" max="8999" width="10.7109375" style="204" customWidth="1"/>
    <col min="9000" max="9000" width="10.85546875" style="204" customWidth="1"/>
    <col min="9001" max="9001" width="2" style="204" customWidth="1"/>
    <col min="9002" max="9018" width="10.85546875" style="204" customWidth="1"/>
    <col min="9019" max="9024" width="12.5703125" style="204" customWidth="1"/>
    <col min="9025" max="9078" width="0" style="204" hidden="1" customWidth="1"/>
    <col min="9079" max="9216" width="11.42578125" style="204"/>
    <col min="9217" max="9217" width="29" style="204" customWidth="1"/>
    <col min="9218" max="9218" width="23.28515625" style="204" bestFit="1" customWidth="1"/>
    <col min="9219" max="9219" width="11.28515625" style="204" customWidth="1"/>
    <col min="9220" max="9220" width="9.85546875" style="204" customWidth="1"/>
    <col min="9221" max="9222" width="10.140625" style="204" customWidth="1"/>
    <col min="9223" max="9223" width="10.42578125" style="204" customWidth="1"/>
    <col min="9224" max="9224" width="9.42578125" style="204" customWidth="1"/>
    <col min="9225" max="9225" width="10.7109375" style="204" customWidth="1"/>
    <col min="9226" max="9228" width="8.7109375" style="204" customWidth="1"/>
    <col min="9229" max="9229" width="8.85546875" style="204" customWidth="1"/>
    <col min="9230" max="9237" width="8.7109375" style="204" customWidth="1"/>
    <col min="9238" max="9238" width="11.85546875" style="204" customWidth="1"/>
    <col min="9239" max="9239" width="12.5703125" style="204" customWidth="1"/>
    <col min="9240" max="9240" width="12.7109375" style="204" customWidth="1"/>
    <col min="9241" max="9241" width="9.28515625" style="204" customWidth="1"/>
    <col min="9242" max="9242" width="12.28515625" style="204" customWidth="1"/>
    <col min="9243" max="9243" width="9.7109375" style="204" customWidth="1"/>
    <col min="9244" max="9244" width="8.7109375" style="204" customWidth="1"/>
    <col min="9245" max="9245" width="13.140625" style="204" customWidth="1"/>
    <col min="9246" max="9246" width="12.85546875" style="204" customWidth="1"/>
    <col min="9247" max="9247" width="10.85546875" style="204" customWidth="1"/>
    <col min="9248" max="9249" width="11.5703125" style="204" customWidth="1"/>
    <col min="9250" max="9250" width="11.7109375" style="204" customWidth="1"/>
    <col min="9251" max="9251" width="11.85546875" style="204" customWidth="1"/>
    <col min="9252" max="9252" width="10.7109375" style="204" customWidth="1"/>
    <col min="9253" max="9253" width="12.7109375" style="204" customWidth="1"/>
    <col min="9254" max="9255" width="10.7109375" style="204" customWidth="1"/>
    <col min="9256" max="9256" width="10.85546875" style="204" customWidth="1"/>
    <col min="9257" max="9257" width="2" style="204" customWidth="1"/>
    <col min="9258" max="9274" width="10.85546875" style="204" customWidth="1"/>
    <col min="9275" max="9280" width="12.5703125" style="204" customWidth="1"/>
    <col min="9281" max="9334" width="0" style="204" hidden="1" customWidth="1"/>
    <col min="9335" max="9472" width="11.42578125" style="204"/>
    <col min="9473" max="9473" width="29" style="204" customWidth="1"/>
    <col min="9474" max="9474" width="23.28515625" style="204" bestFit="1" customWidth="1"/>
    <col min="9475" max="9475" width="11.28515625" style="204" customWidth="1"/>
    <col min="9476" max="9476" width="9.85546875" style="204" customWidth="1"/>
    <col min="9477" max="9478" width="10.140625" style="204" customWidth="1"/>
    <col min="9479" max="9479" width="10.42578125" style="204" customWidth="1"/>
    <col min="9480" max="9480" width="9.42578125" style="204" customWidth="1"/>
    <col min="9481" max="9481" width="10.7109375" style="204" customWidth="1"/>
    <col min="9482" max="9484" width="8.7109375" style="204" customWidth="1"/>
    <col min="9485" max="9485" width="8.85546875" style="204" customWidth="1"/>
    <col min="9486" max="9493" width="8.7109375" style="204" customWidth="1"/>
    <col min="9494" max="9494" width="11.85546875" style="204" customWidth="1"/>
    <col min="9495" max="9495" width="12.5703125" style="204" customWidth="1"/>
    <col min="9496" max="9496" width="12.7109375" style="204" customWidth="1"/>
    <col min="9497" max="9497" width="9.28515625" style="204" customWidth="1"/>
    <col min="9498" max="9498" width="12.28515625" style="204" customWidth="1"/>
    <col min="9499" max="9499" width="9.7109375" style="204" customWidth="1"/>
    <col min="9500" max="9500" width="8.7109375" style="204" customWidth="1"/>
    <col min="9501" max="9501" width="13.140625" style="204" customWidth="1"/>
    <col min="9502" max="9502" width="12.85546875" style="204" customWidth="1"/>
    <col min="9503" max="9503" width="10.85546875" style="204" customWidth="1"/>
    <col min="9504" max="9505" width="11.5703125" style="204" customWidth="1"/>
    <col min="9506" max="9506" width="11.7109375" style="204" customWidth="1"/>
    <col min="9507" max="9507" width="11.85546875" style="204" customWidth="1"/>
    <col min="9508" max="9508" width="10.7109375" style="204" customWidth="1"/>
    <col min="9509" max="9509" width="12.7109375" style="204" customWidth="1"/>
    <col min="9510" max="9511" width="10.7109375" style="204" customWidth="1"/>
    <col min="9512" max="9512" width="10.85546875" style="204" customWidth="1"/>
    <col min="9513" max="9513" width="2" style="204" customWidth="1"/>
    <col min="9514" max="9530" width="10.85546875" style="204" customWidth="1"/>
    <col min="9531" max="9536" width="12.5703125" style="204" customWidth="1"/>
    <col min="9537" max="9590" width="0" style="204" hidden="1" customWidth="1"/>
    <col min="9591" max="9728" width="11.42578125" style="204"/>
    <col min="9729" max="9729" width="29" style="204" customWidth="1"/>
    <col min="9730" max="9730" width="23.28515625" style="204" bestFit="1" customWidth="1"/>
    <col min="9731" max="9731" width="11.28515625" style="204" customWidth="1"/>
    <col min="9732" max="9732" width="9.85546875" style="204" customWidth="1"/>
    <col min="9733" max="9734" width="10.140625" style="204" customWidth="1"/>
    <col min="9735" max="9735" width="10.42578125" style="204" customWidth="1"/>
    <col min="9736" max="9736" width="9.42578125" style="204" customWidth="1"/>
    <col min="9737" max="9737" width="10.7109375" style="204" customWidth="1"/>
    <col min="9738" max="9740" width="8.7109375" style="204" customWidth="1"/>
    <col min="9741" max="9741" width="8.85546875" style="204" customWidth="1"/>
    <col min="9742" max="9749" width="8.7109375" style="204" customWidth="1"/>
    <col min="9750" max="9750" width="11.85546875" style="204" customWidth="1"/>
    <col min="9751" max="9751" width="12.5703125" style="204" customWidth="1"/>
    <col min="9752" max="9752" width="12.7109375" style="204" customWidth="1"/>
    <col min="9753" max="9753" width="9.28515625" style="204" customWidth="1"/>
    <col min="9754" max="9754" width="12.28515625" style="204" customWidth="1"/>
    <col min="9755" max="9755" width="9.7109375" style="204" customWidth="1"/>
    <col min="9756" max="9756" width="8.7109375" style="204" customWidth="1"/>
    <col min="9757" max="9757" width="13.140625" style="204" customWidth="1"/>
    <col min="9758" max="9758" width="12.85546875" style="204" customWidth="1"/>
    <col min="9759" max="9759" width="10.85546875" style="204" customWidth="1"/>
    <col min="9760" max="9761" width="11.5703125" style="204" customWidth="1"/>
    <col min="9762" max="9762" width="11.7109375" style="204" customWidth="1"/>
    <col min="9763" max="9763" width="11.85546875" style="204" customWidth="1"/>
    <col min="9764" max="9764" width="10.7109375" style="204" customWidth="1"/>
    <col min="9765" max="9765" width="12.7109375" style="204" customWidth="1"/>
    <col min="9766" max="9767" width="10.7109375" style="204" customWidth="1"/>
    <col min="9768" max="9768" width="10.85546875" style="204" customWidth="1"/>
    <col min="9769" max="9769" width="2" style="204" customWidth="1"/>
    <col min="9770" max="9786" width="10.85546875" style="204" customWidth="1"/>
    <col min="9787" max="9792" width="12.5703125" style="204" customWidth="1"/>
    <col min="9793" max="9846" width="0" style="204" hidden="1" customWidth="1"/>
    <col min="9847" max="9984" width="11.42578125" style="204"/>
    <col min="9985" max="9985" width="29" style="204" customWidth="1"/>
    <col min="9986" max="9986" width="23.28515625" style="204" bestFit="1" customWidth="1"/>
    <col min="9987" max="9987" width="11.28515625" style="204" customWidth="1"/>
    <col min="9988" max="9988" width="9.85546875" style="204" customWidth="1"/>
    <col min="9989" max="9990" width="10.140625" style="204" customWidth="1"/>
    <col min="9991" max="9991" width="10.42578125" style="204" customWidth="1"/>
    <col min="9992" max="9992" width="9.42578125" style="204" customWidth="1"/>
    <col min="9993" max="9993" width="10.7109375" style="204" customWidth="1"/>
    <col min="9994" max="9996" width="8.7109375" style="204" customWidth="1"/>
    <col min="9997" max="9997" width="8.85546875" style="204" customWidth="1"/>
    <col min="9998" max="10005" width="8.7109375" style="204" customWidth="1"/>
    <col min="10006" max="10006" width="11.85546875" style="204" customWidth="1"/>
    <col min="10007" max="10007" width="12.5703125" style="204" customWidth="1"/>
    <col min="10008" max="10008" width="12.7109375" style="204" customWidth="1"/>
    <col min="10009" max="10009" width="9.28515625" style="204" customWidth="1"/>
    <col min="10010" max="10010" width="12.28515625" style="204" customWidth="1"/>
    <col min="10011" max="10011" width="9.7109375" style="204" customWidth="1"/>
    <col min="10012" max="10012" width="8.7109375" style="204" customWidth="1"/>
    <col min="10013" max="10013" width="13.140625" style="204" customWidth="1"/>
    <col min="10014" max="10014" width="12.85546875" style="204" customWidth="1"/>
    <col min="10015" max="10015" width="10.85546875" style="204" customWidth="1"/>
    <col min="10016" max="10017" width="11.5703125" style="204" customWidth="1"/>
    <col min="10018" max="10018" width="11.7109375" style="204" customWidth="1"/>
    <col min="10019" max="10019" width="11.85546875" style="204" customWidth="1"/>
    <col min="10020" max="10020" width="10.7109375" style="204" customWidth="1"/>
    <col min="10021" max="10021" width="12.7109375" style="204" customWidth="1"/>
    <col min="10022" max="10023" width="10.7109375" style="204" customWidth="1"/>
    <col min="10024" max="10024" width="10.85546875" style="204" customWidth="1"/>
    <col min="10025" max="10025" width="2" style="204" customWidth="1"/>
    <col min="10026" max="10042" width="10.85546875" style="204" customWidth="1"/>
    <col min="10043" max="10048" width="12.5703125" style="204" customWidth="1"/>
    <col min="10049" max="10102" width="0" style="204" hidden="1" customWidth="1"/>
    <col min="10103" max="10240" width="11.42578125" style="204"/>
    <col min="10241" max="10241" width="29" style="204" customWidth="1"/>
    <col min="10242" max="10242" width="23.28515625" style="204" bestFit="1" customWidth="1"/>
    <col min="10243" max="10243" width="11.28515625" style="204" customWidth="1"/>
    <col min="10244" max="10244" width="9.85546875" style="204" customWidth="1"/>
    <col min="10245" max="10246" width="10.140625" style="204" customWidth="1"/>
    <col min="10247" max="10247" width="10.42578125" style="204" customWidth="1"/>
    <col min="10248" max="10248" width="9.42578125" style="204" customWidth="1"/>
    <col min="10249" max="10249" width="10.7109375" style="204" customWidth="1"/>
    <col min="10250" max="10252" width="8.7109375" style="204" customWidth="1"/>
    <col min="10253" max="10253" width="8.85546875" style="204" customWidth="1"/>
    <col min="10254" max="10261" width="8.7109375" style="204" customWidth="1"/>
    <col min="10262" max="10262" width="11.85546875" style="204" customWidth="1"/>
    <col min="10263" max="10263" width="12.5703125" style="204" customWidth="1"/>
    <col min="10264" max="10264" width="12.7109375" style="204" customWidth="1"/>
    <col min="10265" max="10265" width="9.28515625" style="204" customWidth="1"/>
    <col min="10266" max="10266" width="12.28515625" style="204" customWidth="1"/>
    <col min="10267" max="10267" width="9.7109375" style="204" customWidth="1"/>
    <col min="10268" max="10268" width="8.7109375" style="204" customWidth="1"/>
    <col min="10269" max="10269" width="13.140625" style="204" customWidth="1"/>
    <col min="10270" max="10270" width="12.85546875" style="204" customWidth="1"/>
    <col min="10271" max="10271" width="10.85546875" style="204" customWidth="1"/>
    <col min="10272" max="10273" width="11.5703125" style="204" customWidth="1"/>
    <col min="10274" max="10274" width="11.7109375" style="204" customWidth="1"/>
    <col min="10275" max="10275" width="11.85546875" style="204" customWidth="1"/>
    <col min="10276" max="10276" width="10.7109375" style="204" customWidth="1"/>
    <col min="10277" max="10277" width="12.7109375" style="204" customWidth="1"/>
    <col min="10278" max="10279" width="10.7109375" style="204" customWidth="1"/>
    <col min="10280" max="10280" width="10.85546875" style="204" customWidth="1"/>
    <col min="10281" max="10281" width="2" style="204" customWidth="1"/>
    <col min="10282" max="10298" width="10.85546875" style="204" customWidth="1"/>
    <col min="10299" max="10304" width="12.5703125" style="204" customWidth="1"/>
    <col min="10305" max="10358" width="0" style="204" hidden="1" customWidth="1"/>
    <col min="10359" max="10496" width="11.42578125" style="204"/>
    <col min="10497" max="10497" width="29" style="204" customWidth="1"/>
    <col min="10498" max="10498" width="23.28515625" style="204" bestFit="1" customWidth="1"/>
    <col min="10499" max="10499" width="11.28515625" style="204" customWidth="1"/>
    <col min="10500" max="10500" width="9.85546875" style="204" customWidth="1"/>
    <col min="10501" max="10502" width="10.140625" style="204" customWidth="1"/>
    <col min="10503" max="10503" width="10.42578125" style="204" customWidth="1"/>
    <col min="10504" max="10504" width="9.42578125" style="204" customWidth="1"/>
    <col min="10505" max="10505" width="10.7109375" style="204" customWidth="1"/>
    <col min="10506" max="10508" width="8.7109375" style="204" customWidth="1"/>
    <col min="10509" max="10509" width="8.85546875" style="204" customWidth="1"/>
    <col min="10510" max="10517" width="8.7109375" style="204" customWidth="1"/>
    <col min="10518" max="10518" width="11.85546875" style="204" customWidth="1"/>
    <col min="10519" max="10519" width="12.5703125" style="204" customWidth="1"/>
    <col min="10520" max="10520" width="12.7109375" style="204" customWidth="1"/>
    <col min="10521" max="10521" width="9.28515625" style="204" customWidth="1"/>
    <col min="10522" max="10522" width="12.28515625" style="204" customWidth="1"/>
    <col min="10523" max="10523" width="9.7109375" style="204" customWidth="1"/>
    <col min="10524" max="10524" width="8.7109375" style="204" customWidth="1"/>
    <col min="10525" max="10525" width="13.140625" style="204" customWidth="1"/>
    <col min="10526" max="10526" width="12.85546875" style="204" customWidth="1"/>
    <col min="10527" max="10527" width="10.85546875" style="204" customWidth="1"/>
    <col min="10528" max="10529" width="11.5703125" style="204" customWidth="1"/>
    <col min="10530" max="10530" width="11.7109375" style="204" customWidth="1"/>
    <col min="10531" max="10531" width="11.85546875" style="204" customWidth="1"/>
    <col min="10532" max="10532" width="10.7109375" style="204" customWidth="1"/>
    <col min="10533" max="10533" width="12.7109375" style="204" customWidth="1"/>
    <col min="10534" max="10535" width="10.7109375" style="204" customWidth="1"/>
    <col min="10536" max="10536" width="10.85546875" style="204" customWidth="1"/>
    <col min="10537" max="10537" width="2" style="204" customWidth="1"/>
    <col min="10538" max="10554" width="10.85546875" style="204" customWidth="1"/>
    <col min="10555" max="10560" width="12.5703125" style="204" customWidth="1"/>
    <col min="10561" max="10614" width="0" style="204" hidden="1" customWidth="1"/>
    <col min="10615" max="10752" width="11.42578125" style="204"/>
    <col min="10753" max="10753" width="29" style="204" customWidth="1"/>
    <col min="10754" max="10754" width="23.28515625" style="204" bestFit="1" customWidth="1"/>
    <col min="10755" max="10755" width="11.28515625" style="204" customWidth="1"/>
    <col min="10756" max="10756" width="9.85546875" style="204" customWidth="1"/>
    <col min="10757" max="10758" width="10.140625" style="204" customWidth="1"/>
    <col min="10759" max="10759" width="10.42578125" style="204" customWidth="1"/>
    <col min="10760" max="10760" width="9.42578125" style="204" customWidth="1"/>
    <col min="10761" max="10761" width="10.7109375" style="204" customWidth="1"/>
    <col min="10762" max="10764" width="8.7109375" style="204" customWidth="1"/>
    <col min="10765" max="10765" width="8.85546875" style="204" customWidth="1"/>
    <col min="10766" max="10773" width="8.7109375" style="204" customWidth="1"/>
    <col min="10774" max="10774" width="11.85546875" style="204" customWidth="1"/>
    <col min="10775" max="10775" width="12.5703125" style="204" customWidth="1"/>
    <col min="10776" max="10776" width="12.7109375" style="204" customWidth="1"/>
    <col min="10777" max="10777" width="9.28515625" style="204" customWidth="1"/>
    <col min="10778" max="10778" width="12.28515625" style="204" customWidth="1"/>
    <col min="10779" max="10779" width="9.7109375" style="204" customWidth="1"/>
    <col min="10780" max="10780" width="8.7109375" style="204" customWidth="1"/>
    <col min="10781" max="10781" width="13.140625" style="204" customWidth="1"/>
    <col min="10782" max="10782" width="12.85546875" style="204" customWidth="1"/>
    <col min="10783" max="10783" width="10.85546875" style="204" customWidth="1"/>
    <col min="10784" max="10785" width="11.5703125" style="204" customWidth="1"/>
    <col min="10786" max="10786" width="11.7109375" style="204" customWidth="1"/>
    <col min="10787" max="10787" width="11.85546875" style="204" customWidth="1"/>
    <col min="10788" max="10788" width="10.7109375" style="204" customWidth="1"/>
    <col min="10789" max="10789" width="12.7109375" style="204" customWidth="1"/>
    <col min="10790" max="10791" width="10.7109375" style="204" customWidth="1"/>
    <col min="10792" max="10792" width="10.85546875" style="204" customWidth="1"/>
    <col min="10793" max="10793" width="2" style="204" customWidth="1"/>
    <col min="10794" max="10810" width="10.85546875" style="204" customWidth="1"/>
    <col min="10811" max="10816" width="12.5703125" style="204" customWidth="1"/>
    <col min="10817" max="10870" width="0" style="204" hidden="1" customWidth="1"/>
    <col min="10871" max="11008" width="11.42578125" style="204"/>
    <col min="11009" max="11009" width="29" style="204" customWidth="1"/>
    <col min="11010" max="11010" width="23.28515625" style="204" bestFit="1" customWidth="1"/>
    <col min="11011" max="11011" width="11.28515625" style="204" customWidth="1"/>
    <col min="11012" max="11012" width="9.85546875" style="204" customWidth="1"/>
    <col min="11013" max="11014" width="10.140625" style="204" customWidth="1"/>
    <col min="11015" max="11015" width="10.42578125" style="204" customWidth="1"/>
    <col min="11016" max="11016" width="9.42578125" style="204" customWidth="1"/>
    <col min="11017" max="11017" width="10.7109375" style="204" customWidth="1"/>
    <col min="11018" max="11020" width="8.7109375" style="204" customWidth="1"/>
    <col min="11021" max="11021" width="8.85546875" style="204" customWidth="1"/>
    <col min="11022" max="11029" width="8.7109375" style="204" customWidth="1"/>
    <col min="11030" max="11030" width="11.85546875" style="204" customWidth="1"/>
    <col min="11031" max="11031" width="12.5703125" style="204" customWidth="1"/>
    <col min="11032" max="11032" width="12.7109375" style="204" customWidth="1"/>
    <col min="11033" max="11033" width="9.28515625" style="204" customWidth="1"/>
    <col min="11034" max="11034" width="12.28515625" style="204" customWidth="1"/>
    <col min="11035" max="11035" width="9.7109375" style="204" customWidth="1"/>
    <col min="11036" max="11036" width="8.7109375" style="204" customWidth="1"/>
    <col min="11037" max="11037" width="13.140625" style="204" customWidth="1"/>
    <col min="11038" max="11038" width="12.85546875" style="204" customWidth="1"/>
    <col min="11039" max="11039" width="10.85546875" style="204" customWidth="1"/>
    <col min="11040" max="11041" width="11.5703125" style="204" customWidth="1"/>
    <col min="11042" max="11042" width="11.7109375" style="204" customWidth="1"/>
    <col min="11043" max="11043" width="11.85546875" style="204" customWidth="1"/>
    <col min="11044" max="11044" width="10.7109375" style="204" customWidth="1"/>
    <col min="11045" max="11045" width="12.7109375" style="204" customWidth="1"/>
    <col min="11046" max="11047" width="10.7109375" style="204" customWidth="1"/>
    <col min="11048" max="11048" width="10.85546875" style="204" customWidth="1"/>
    <col min="11049" max="11049" width="2" style="204" customWidth="1"/>
    <col min="11050" max="11066" width="10.85546875" style="204" customWidth="1"/>
    <col min="11067" max="11072" width="12.5703125" style="204" customWidth="1"/>
    <col min="11073" max="11126" width="0" style="204" hidden="1" customWidth="1"/>
    <col min="11127" max="11264" width="11.42578125" style="204"/>
    <col min="11265" max="11265" width="29" style="204" customWidth="1"/>
    <col min="11266" max="11266" width="23.28515625" style="204" bestFit="1" customWidth="1"/>
    <col min="11267" max="11267" width="11.28515625" style="204" customWidth="1"/>
    <col min="11268" max="11268" width="9.85546875" style="204" customWidth="1"/>
    <col min="11269" max="11270" width="10.140625" style="204" customWidth="1"/>
    <col min="11271" max="11271" width="10.42578125" style="204" customWidth="1"/>
    <col min="11272" max="11272" width="9.42578125" style="204" customWidth="1"/>
    <col min="11273" max="11273" width="10.7109375" style="204" customWidth="1"/>
    <col min="11274" max="11276" width="8.7109375" style="204" customWidth="1"/>
    <col min="11277" max="11277" width="8.85546875" style="204" customWidth="1"/>
    <col min="11278" max="11285" width="8.7109375" style="204" customWidth="1"/>
    <col min="11286" max="11286" width="11.85546875" style="204" customWidth="1"/>
    <col min="11287" max="11287" width="12.5703125" style="204" customWidth="1"/>
    <col min="11288" max="11288" width="12.7109375" style="204" customWidth="1"/>
    <col min="11289" max="11289" width="9.28515625" style="204" customWidth="1"/>
    <col min="11290" max="11290" width="12.28515625" style="204" customWidth="1"/>
    <col min="11291" max="11291" width="9.7109375" style="204" customWidth="1"/>
    <col min="11292" max="11292" width="8.7109375" style="204" customWidth="1"/>
    <col min="11293" max="11293" width="13.140625" style="204" customWidth="1"/>
    <col min="11294" max="11294" width="12.85546875" style="204" customWidth="1"/>
    <col min="11295" max="11295" width="10.85546875" style="204" customWidth="1"/>
    <col min="11296" max="11297" width="11.5703125" style="204" customWidth="1"/>
    <col min="11298" max="11298" width="11.7109375" style="204" customWidth="1"/>
    <col min="11299" max="11299" width="11.85546875" style="204" customWidth="1"/>
    <col min="11300" max="11300" width="10.7109375" style="204" customWidth="1"/>
    <col min="11301" max="11301" width="12.7109375" style="204" customWidth="1"/>
    <col min="11302" max="11303" width="10.7109375" style="204" customWidth="1"/>
    <col min="11304" max="11304" width="10.85546875" style="204" customWidth="1"/>
    <col min="11305" max="11305" width="2" style="204" customWidth="1"/>
    <col min="11306" max="11322" width="10.85546875" style="204" customWidth="1"/>
    <col min="11323" max="11328" width="12.5703125" style="204" customWidth="1"/>
    <col min="11329" max="11382" width="0" style="204" hidden="1" customWidth="1"/>
    <col min="11383" max="11520" width="11.42578125" style="204"/>
    <col min="11521" max="11521" width="29" style="204" customWidth="1"/>
    <col min="11522" max="11522" width="23.28515625" style="204" bestFit="1" customWidth="1"/>
    <col min="11523" max="11523" width="11.28515625" style="204" customWidth="1"/>
    <col min="11524" max="11524" width="9.85546875" style="204" customWidth="1"/>
    <col min="11525" max="11526" width="10.140625" style="204" customWidth="1"/>
    <col min="11527" max="11527" width="10.42578125" style="204" customWidth="1"/>
    <col min="11528" max="11528" width="9.42578125" style="204" customWidth="1"/>
    <col min="11529" max="11529" width="10.7109375" style="204" customWidth="1"/>
    <col min="11530" max="11532" width="8.7109375" style="204" customWidth="1"/>
    <col min="11533" max="11533" width="8.85546875" style="204" customWidth="1"/>
    <col min="11534" max="11541" width="8.7109375" style="204" customWidth="1"/>
    <col min="11542" max="11542" width="11.85546875" style="204" customWidth="1"/>
    <col min="11543" max="11543" width="12.5703125" style="204" customWidth="1"/>
    <col min="11544" max="11544" width="12.7109375" style="204" customWidth="1"/>
    <col min="11545" max="11545" width="9.28515625" style="204" customWidth="1"/>
    <col min="11546" max="11546" width="12.28515625" style="204" customWidth="1"/>
    <col min="11547" max="11547" width="9.7109375" style="204" customWidth="1"/>
    <col min="11548" max="11548" width="8.7109375" style="204" customWidth="1"/>
    <col min="11549" max="11549" width="13.140625" style="204" customWidth="1"/>
    <col min="11550" max="11550" width="12.85546875" style="204" customWidth="1"/>
    <col min="11551" max="11551" width="10.85546875" style="204" customWidth="1"/>
    <col min="11552" max="11553" width="11.5703125" style="204" customWidth="1"/>
    <col min="11554" max="11554" width="11.7109375" style="204" customWidth="1"/>
    <col min="11555" max="11555" width="11.85546875" style="204" customWidth="1"/>
    <col min="11556" max="11556" width="10.7109375" style="204" customWidth="1"/>
    <col min="11557" max="11557" width="12.7109375" style="204" customWidth="1"/>
    <col min="11558" max="11559" width="10.7109375" style="204" customWidth="1"/>
    <col min="11560" max="11560" width="10.85546875" style="204" customWidth="1"/>
    <col min="11561" max="11561" width="2" style="204" customWidth="1"/>
    <col min="11562" max="11578" width="10.85546875" style="204" customWidth="1"/>
    <col min="11579" max="11584" width="12.5703125" style="204" customWidth="1"/>
    <col min="11585" max="11638" width="0" style="204" hidden="1" customWidth="1"/>
    <col min="11639" max="11776" width="11.42578125" style="204"/>
    <col min="11777" max="11777" width="29" style="204" customWidth="1"/>
    <col min="11778" max="11778" width="23.28515625" style="204" bestFit="1" customWidth="1"/>
    <col min="11779" max="11779" width="11.28515625" style="204" customWidth="1"/>
    <col min="11780" max="11780" width="9.85546875" style="204" customWidth="1"/>
    <col min="11781" max="11782" width="10.140625" style="204" customWidth="1"/>
    <col min="11783" max="11783" width="10.42578125" style="204" customWidth="1"/>
    <col min="11784" max="11784" width="9.42578125" style="204" customWidth="1"/>
    <col min="11785" max="11785" width="10.7109375" style="204" customWidth="1"/>
    <col min="11786" max="11788" width="8.7109375" style="204" customWidth="1"/>
    <col min="11789" max="11789" width="8.85546875" style="204" customWidth="1"/>
    <col min="11790" max="11797" width="8.7109375" style="204" customWidth="1"/>
    <col min="11798" max="11798" width="11.85546875" style="204" customWidth="1"/>
    <col min="11799" max="11799" width="12.5703125" style="204" customWidth="1"/>
    <col min="11800" max="11800" width="12.7109375" style="204" customWidth="1"/>
    <col min="11801" max="11801" width="9.28515625" style="204" customWidth="1"/>
    <col min="11802" max="11802" width="12.28515625" style="204" customWidth="1"/>
    <col min="11803" max="11803" width="9.7109375" style="204" customWidth="1"/>
    <col min="11804" max="11804" width="8.7109375" style="204" customWidth="1"/>
    <col min="11805" max="11805" width="13.140625" style="204" customWidth="1"/>
    <col min="11806" max="11806" width="12.85546875" style="204" customWidth="1"/>
    <col min="11807" max="11807" width="10.85546875" style="204" customWidth="1"/>
    <col min="11808" max="11809" width="11.5703125" style="204" customWidth="1"/>
    <col min="11810" max="11810" width="11.7109375" style="204" customWidth="1"/>
    <col min="11811" max="11811" width="11.85546875" style="204" customWidth="1"/>
    <col min="11812" max="11812" width="10.7109375" style="204" customWidth="1"/>
    <col min="11813" max="11813" width="12.7109375" style="204" customWidth="1"/>
    <col min="11814" max="11815" width="10.7109375" style="204" customWidth="1"/>
    <col min="11816" max="11816" width="10.85546875" style="204" customWidth="1"/>
    <col min="11817" max="11817" width="2" style="204" customWidth="1"/>
    <col min="11818" max="11834" width="10.85546875" style="204" customWidth="1"/>
    <col min="11835" max="11840" width="12.5703125" style="204" customWidth="1"/>
    <col min="11841" max="11894" width="0" style="204" hidden="1" customWidth="1"/>
    <col min="11895" max="12032" width="11.42578125" style="204"/>
    <col min="12033" max="12033" width="29" style="204" customWidth="1"/>
    <col min="12034" max="12034" width="23.28515625" style="204" bestFit="1" customWidth="1"/>
    <col min="12035" max="12035" width="11.28515625" style="204" customWidth="1"/>
    <col min="12036" max="12036" width="9.85546875" style="204" customWidth="1"/>
    <col min="12037" max="12038" width="10.140625" style="204" customWidth="1"/>
    <col min="12039" max="12039" width="10.42578125" style="204" customWidth="1"/>
    <col min="12040" max="12040" width="9.42578125" style="204" customWidth="1"/>
    <col min="12041" max="12041" width="10.7109375" style="204" customWidth="1"/>
    <col min="12042" max="12044" width="8.7109375" style="204" customWidth="1"/>
    <col min="12045" max="12045" width="8.85546875" style="204" customWidth="1"/>
    <col min="12046" max="12053" width="8.7109375" style="204" customWidth="1"/>
    <col min="12054" max="12054" width="11.85546875" style="204" customWidth="1"/>
    <col min="12055" max="12055" width="12.5703125" style="204" customWidth="1"/>
    <col min="12056" max="12056" width="12.7109375" style="204" customWidth="1"/>
    <col min="12057" max="12057" width="9.28515625" style="204" customWidth="1"/>
    <col min="12058" max="12058" width="12.28515625" style="204" customWidth="1"/>
    <col min="12059" max="12059" width="9.7109375" style="204" customWidth="1"/>
    <col min="12060" max="12060" width="8.7109375" style="204" customWidth="1"/>
    <col min="12061" max="12061" width="13.140625" style="204" customWidth="1"/>
    <col min="12062" max="12062" width="12.85546875" style="204" customWidth="1"/>
    <col min="12063" max="12063" width="10.85546875" style="204" customWidth="1"/>
    <col min="12064" max="12065" width="11.5703125" style="204" customWidth="1"/>
    <col min="12066" max="12066" width="11.7109375" style="204" customWidth="1"/>
    <col min="12067" max="12067" width="11.85546875" style="204" customWidth="1"/>
    <col min="12068" max="12068" width="10.7109375" style="204" customWidth="1"/>
    <col min="12069" max="12069" width="12.7109375" style="204" customWidth="1"/>
    <col min="12070" max="12071" width="10.7109375" style="204" customWidth="1"/>
    <col min="12072" max="12072" width="10.85546875" style="204" customWidth="1"/>
    <col min="12073" max="12073" width="2" style="204" customWidth="1"/>
    <col min="12074" max="12090" width="10.85546875" style="204" customWidth="1"/>
    <col min="12091" max="12096" width="12.5703125" style="204" customWidth="1"/>
    <col min="12097" max="12150" width="0" style="204" hidden="1" customWidth="1"/>
    <col min="12151" max="12288" width="11.42578125" style="204"/>
    <col min="12289" max="12289" width="29" style="204" customWidth="1"/>
    <col min="12290" max="12290" width="23.28515625" style="204" bestFit="1" customWidth="1"/>
    <col min="12291" max="12291" width="11.28515625" style="204" customWidth="1"/>
    <col min="12292" max="12292" width="9.85546875" style="204" customWidth="1"/>
    <col min="12293" max="12294" width="10.140625" style="204" customWidth="1"/>
    <col min="12295" max="12295" width="10.42578125" style="204" customWidth="1"/>
    <col min="12296" max="12296" width="9.42578125" style="204" customWidth="1"/>
    <col min="12297" max="12297" width="10.7109375" style="204" customWidth="1"/>
    <col min="12298" max="12300" width="8.7109375" style="204" customWidth="1"/>
    <col min="12301" max="12301" width="8.85546875" style="204" customWidth="1"/>
    <col min="12302" max="12309" width="8.7109375" style="204" customWidth="1"/>
    <col min="12310" max="12310" width="11.85546875" style="204" customWidth="1"/>
    <col min="12311" max="12311" width="12.5703125" style="204" customWidth="1"/>
    <col min="12312" max="12312" width="12.7109375" style="204" customWidth="1"/>
    <col min="12313" max="12313" width="9.28515625" style="204" customWidth="1"/>
    <col min="12314" max="12314" width="12.28515625" style="204" customWidth="1"/>
    <col min="12315" max="12315" width="9.7109375" style="204" customWidth="1"/>
    <col min="12316" max="12316" width="8.7109375" style="204" customWidth="1"/>
    <col min="12317" max="12317" width="13.140625" style="204" customWidth="1"/>
    <col min="12318" max="12318" width="12.85546875" style="204" customWidth="1"/>
    <col min="12319" max="12319" width="10.85546875" style="204" customWidth="1"/>
    <col min="12320" max="12321" width="11.5703125" style="204" customWidth="1"/>
    <col min="12322" max="12322" width="11.7109375" style="204" customWidth="1"/>
    <col min="12323" max="12323" width="11.85546875" style="204" customWidth="1"/>
    <col min="12324" max="12324" width="10.7109375" style="204" customWidth="1"/>
    <col min="12325" max="12325" width="12.7109375" style="204" customWidth="1"/>
    <col min="12326" max="12327" width="10.7109375" style="204" customWidth="1"/>
    <col min="12328" max="12328" width="10.85546875" style="204" customWidth="1"/>
    <col min="12329" max="12329" width="2" style="204" customWidth="1"/>
    <col min="12330" max="12346" width="10.85546875" style="204" customWidth="1"/>
    <col min="12347" max="12352" width="12.5703125" style="204" customWidth="1"/>
    <col min="12353" max="12406" width="0" style="204" hidden="1" customWidth="1"/>
    <col min="12407" max="12544" width="11.42578125" style="204"/>
    <col min="12545" max="12545" width="29" style="204" customWidth="1"/>
    <col min="12546" max="12546" width="23.28515625" style="204" bestFit="1" customWidth="1"/>
    <col min="12547" max="12547" width="11.28515625" style="204" customWidth="1"/>
    <col min="12548" max="12548" width="9.85546875" style="204" customWidth="1"/>
    <col min="12549" max="12550" width="10.140625" style="204" customWidth="1"/>
    <col min="12551" max="12551" width="10.42578125" style="204" customWidth="1"/>
    <col min="12552" max="12552" width="9.42578125" style="204" customWidth="1"/>
    <col min="12553" max="12553" width="10.7109375" style="204" customWidth="1"/>
    <col min="12554" max="12556" width="8.7109375" style="204" customWidth="1"/>
    <col min="12557" max="12557" width="8.85546875" style="204" customWidth="1"/>
    <col min="12558" max="12565" width="8.7109375" style="204" customWidth="1"/>
    <col min="12566" max="12566" width="11.85546875" style="204" customWidth="1"/>
    <col min="12567" max="12567" width="12.5703125" style="204" customWidth="1"/>
    <col min="12568" max="12568" width="12.7109375" style="204" customWidth="1"/>
    <col min="12569" max="12569" width="9.28515625" style="204" customWidth="1"/>
    <col min="12570" max="12570" width="12.28515625" style="204" customWidth="1"/>
    <col min="12571" max="12571" width="9.7109375" style="204" customWidth="1"/>
    <col min="12572" max="12572" width="8.7109375" style="204" customWidth="1"/>
    <col min="12573" max="12573" width="13.140625" style="204" customWidth="1"/>
    <col min="12574" max="12574" width="12.85546875" style="204" customWidth="1"/>
    <col min="12575" max="12575" width="10.85546875" style="204" customWidth="1"/>
    <col min="12576" max="12577" width="11.5703125" style="204" customWidth="1"/>
    <col min="12578" max="12578" width="11.7109375" style="204" customWidth="1"/>
    <col min="12579" max="12579" width="11.85546875" style="204" customWidth="1"/>
    <col min="12580" max="12580" width="10.7109375" style="204" customWidth="1"/>
    <col min="12581" max="12581" width="12.7109375" style="204" customWidth="1"/>
    <col min="12582" max="12583" width="10.7109375" style="204" customWidth="1"/>
    <col min="12584" max="12584" width="10.85546875" style="204" customWidth="1"/>
    <col min="12585" max="12585" width="2" style="204" customWidth="1"/>
    <col min="12586" max="12602" width="10.85546875" style="204" customWidth="1"/>
    <col min="12603" max="12608" width="12.5703125" style="204" customWidth="1"/>
    <col min="12609" max="12662" width="0" style="204" hidden="1" customWidth="1"/>
    <col min="12663" max="12800" width="11.42578125" style="204"/>
    <col min="12801" max="12801" width="29" style="204" customWidth="1"/>
    <col min="12802" max="12802" width="23.28515625" style="204" bestFit="1" customWidth="1"/>
    <col min="12803" max="12803" width="11.28515625" style="204" customWidth="1"/>
    <col min="12804" max="12804" width="9.85546875" style="204" customWidth="1"/>
    <col min="12805" max="12806" width="10.140625" style="204" customWidth="1"/>
    <col min="12807" max="12807" width="10.42578125" style="204" customWidth="1"/>
    <col min="12808" max="12808" width="9.42578125" style="204" customWidth="1"/>
    <col min="12809" max="12809" width="10.7109375" style="204" customWidth="1"/>
    <col min="12810" max="12812" width="8.7109375" style="204" customWidth="1"/>
    <col min="12813" max="12813" width="8.85546875" style="204" customWidth="1"/>
    <col min="12814" max="12821" width="8.7109375" style="204" customWidth="1"/>
    <col min="12822" max="12822" width="11.85546875" style="204" customWidth="1"/>
    <col min="12823" max="12823" width="12.5703125" style="204" customWidth="1"/>
    <col min="12824" max="12824" width="12.7109375" style="204" customWidth="1"/>
    <col min="12825" max="12825" width="9.28515625" style="204" customWidth="1"/>
    <col min="12826" max="12826" width="12.28515625" style="204" customWidth="1"/>
    <col min="12827" max="12827" width="9.7109375" style="204" customWidth="1"/>
    <col min="12828" max="12828" width="8.7109375" style="204" customWidth="1"/>
    <col min="12829" max="12829" width="13.140625" style="204" customWidth="1"/>
    <col min="12830" max="12830" width="12.85546875" style="204" customWidth="1"/>
    <col min="12831" max="12831" width="10.85546875" style="204" customWidth="1"/>
    <col min="12832" max="12833" width="11.5703125" style="204" customWidth="1"/>
    <col min="12834" max="12834" width="11.7109375" style="204" customWidth="1"/>
    <col min="12835" max="12835" width="11.85546875" style="204" customWidth="1"/>
    <col min="12836" max="12836" width="10.7109375" style="204" customWidth="1"/>
    <col min="12837" max="12837" width="12.7109375" style="204" customWidth="1"/>
    <col min="12838" max="12839" width="10.7109375" style="204" customWidth="1"/>
    <col min="12840" max="12840" width="10.85546875" style="204" customWidth="1"/>
    <col min="12841" max="12841" width="2" style="204" customWidth="1"/>
    <col min="12842" max="12858" width="10.85546875" style="204" customWidth="1"/>
    <col min="12859" max="12864" width="12.5703125" style="204" customWidth="1"/>
    <col min="12865" max="12918" width="0" style="204" hidden="1" customWidth="1"/>
    <col min="12919" max="13056" width="11.42578125" style="204"/>
    <col min="13057" max="13057" width="29" style="204" customWidth="1"/>
    <col min="13058" max="13058" width="23.28515625" style="204" bestFit="1" customWidth="1"/>
    <col min="13059" max="13059" width="11.28515625" style="204" customWidth="1"/>
    <col min="13060" max="13060" width="9.85546875" style="204" customWidth="1"/>
    <col min="13061" max="13062" width="10.140625" style="204" customWidth="1"/>
    <col min="13063" max="13063" width="10.42578125" style="204" customWidth="1"/>
    <col min="13064" max="13064" width="9.42578125" style="204" customWidth="1"/>
    <col min="13065" max="13065" width="10.7109375" style="204" customWidth="1"/>
    <col min="13066" max="13068" width="8.7109375" style="204" customWidth="1"/>
    <col min="13069" max="13069" width="8.85546875" style="204" customWidth="1"/>
    <col min="13070" max="13077" width="8.7109375" style="204" customWidth="1"/>
    <col min="13078" max="13078" width="11.85546875" style="204" customWidth="1"/>
    <col min="13079" max="13079" width="12.5703125" style="204" customWidth="1"/>
    <col min="13080" max="13080" width="12.7109375" style="204" customWidth="1"/>
    <col min="13081" max="13081" width="9.28515625" style="204" customWidth="1"/>
    <col min="13082" max="13082" width="12.28515625" style="204" customWidth="1"/>
    <col min="13083" max="13083" width="9.7109375" style="204" customWidth="1"/>
    <col min="13084" max="13084" width="8.7109375" style="204" customWidth="1"/>
    <col min="13085" max="13085" width="13.140625" style="204" customWidth="1"/>
    <col min="13086" max="13086" width="12.85546875" style="204" customWidth="1"/>
    <col min="13087" max="13087" width="10.85546875" style="204" customWidth="1"/>
    <col min="13088" max="13089" width="11.5703125" style="204" customWidth="1"/>
    <col min="13090" max="13090" width="11.7109375" style="204" customWidth="1"/>
    <col min="13091" max="13091" width="11.85546875" style="204" customWidth="1"/>
    <col min="13092" max="13092" width="10.7109375" style="204" customWidth="1"/>
    <col min="13093" max="13093" width="12.7109375" style="204" customWidth="1"/>
    <col min="13094" max="13095" width="10.7109375" style="204" customWidth="1"/>
    <col min="13096" max="13096" width="10.85546875" style="204" customWidth="1"/>
    <col min="13097" max="13097" width="2" style="204" customWidth="1"/>
    <col min="13098" max="13114" width="10.85546875" style="204" customWidth="1"/>
    <col min="13115" max="13120" width="12.5703125" style="204" customWidth="1"/>
    <col min="13121" max="13174" width="0" style="204" hidden="1" customWidth="1"/>
    <col min="13175" max="13312" width="11.42578125" style="204"/>
    <col min="13313" max="13313" width="29" style="204" customWidth="1"/>
    <col min="13314" max="13314" width="23.28515625" style="204" bestFit="1" customWidth="1"/>
    <col min="13315" max="13315" width="11.28515625" style="204" customWidth="1"/>
    <col min="13316" max="13316" width="9.85546875" style="204" customWidth="1"/>
    <col min="13317" max="13318" width="10.140625" style="204" customWidth="1"/>
    <col min="13319" max="13319" width="10.42578125" style="204" customWidth="1"/>
    <col min="13320" max="13320" width="9.42578125" style="204" customWidth="1"/>
    <col min="13321" max="13321" width="10.7109375" style="204" customWidth="1"/>
    <col min="13322" max="13324" width="8.7109375" style="204" customWidth="1"/>
    <col min="13325" max="13325" width="8.85546875" style="204" customWidth="1"/>
    <col min="13326" max="13333" width="8.7109375" style="204" customWidth="1"/>
    <col min="13334" max="13334" width="11.85546875" style="204" customWidth="1"/>
    <col min="13335" max="13335" width="12.5703125" style="204" customWidth="1"/>
    <col min="13336" max="13336" width="12.7109375" style="204" customWidth="1"/>
    <col min="13337" max="13337" width="9.28515625" style="204" customWidth="1"/>
    <col min="13338" max="13338" width="12.28515625" style="204" customWidth="1"/>
    <col min="13339" max="13339" width="9.7109375" style="204" customWidth="1"/>
    <col min="13340" max="13340" width="8.7109375" style="204" customWidth="1"/>
    <col min="13341" max="13341" width="13.140625" style="204" customWidth="1"/>
    <col min="13342" max="13342" width="12.85546875" style="204" customWidth="1"/>
    <col min="13343" max="13343" width="10.85546875" style="204" customWidth="1"/>
    <col min="13344" max="13345" width="11.5703125" style="204" customWidth="1"/>
    <col min="13346" max="13346" width="11.7109375" style="204" customWidth="1"/>
    <col min="13347" max="13347" width="11.85546875" style="204" customWidth="1"/>
    <col min="13348" max="13348" width="10.7109375" style="204" customWidth="1"/>
    <col min="13349" max="13349" width="12.7109375" style="204" customWidth="1"/>
    <col min="13350" max="13351" width="10.7109375" style="204" customWidth="1"/>
    <col min="13352" max="13352" width="10.85546875" style="204" customWidth="1"/>
    <col min="13353" max="13353" width="2" style="204" customWidth="1"/>
    <col min="13354" max="13370" width="10.85546875" style="204" customWidth="1"/>
    <col min="13371" max="13376" width="12.5703125" style="204" customWidth="1"/>
    <col min="13377" max="13430" width="0" style="204" hidden="1" customWidth="1"/>
    <col min="13431" max="13568" width="11.42578125" style="204"/>
    <col min="13569" max="13569" width="29" style="204" customWidth="1"/>
    <col min="13570" max="13570" width="23.28515625" style="204" bestFit="1" customWidth="1"/>
    <col min="13571" max="13571" width="11.28515625" style="204" customWidth="1"/>
    <col min="13572" max="13572" width="9.85546875" style="204" customWidth="1"/>
    <col min="13573" max="13574" width="10.140625" style="204" customWidth="1"/>
    <col min="13575" max="13575" width="10.42578125" style="204" customWidth="1"/>
    <col min="13576" max="13576" width="9.42578125" style="204" customWidth="1"/>
    <col min="13577" max="13577" width="10.7109375" style="204" customWidth="1"/>
    <col min="13578" max="13580" width="8.7109375" style="204" customWidth="1"/>
    <col min="13581" max="13581" width="8.85546875" style="204" customWidth="1"/>
    <col min="13582" max="13589" width="8.7109375" style="204" customWidth="1"/>
    <col min="13590" max="13590" width="11.85546875" style="204" customWidth="1"/>
    <col min="13591" max="13591" width="12.5703125" style="204" customWidth="1"/>
    <col min="13592" max="13592" width="12.7109375" style="204" customWidth="1"/>
    <col min="13593" max="13593" width="9.28515625" style="204" customWidth="1"/>
    <col min="13594" max="13594" width="12.28515625" style="204" customWidth="1"/>
    <col min="13595" max="13595" width="9.7109375" style="204" customWidth="1"/>
    <col min="13596" max="13596" width="8.7109375" style="204" customWidth="1"/>
    <col min="13597" max="13597" width="13.140625" style="204" customWidth="1"/>
    <col min="13598" max="13598" width="12.85546875" style="204" customWidth="1"/>
    <col min="13599" max="13599" width="10.85546875" style="204" customWidth="1"/>
    <col min="13600" max="13601" width="11.5703125" style="204" customWidth="1"/>
    <col min="13602" max="13602" width="11.7109375" style="204" customWidth="1"/>
    <col min="13603" max="13603" width="11.85546875" style="204" customWidth="1"/>
    <col min="13604" max="13604" width="10.7109375" style="204" customWidth="1"/>
    <col min="13605" max="13605" width="12.7109375" style="204" customWidth="1"/>
    <col min="13606" max="13607" width="10.7109375" style="204" customWidth="1"/>
    <col min="13608" max="13608" width="10.85546875" style="204" customWidth="1"/>
    <col min="13609" max="13609" width="2" style="204" customWidth="1"/>
    <col min="13610" max="13626" width="10.85546875" style="204" customWidth="1"/>
    <col min="13627" max="13632" width="12.5703125" style="204" customWidth="1"/>
    <col min="13633" max="13686" width="0" style="204" hidden="1" customWidth="1"/>
    <col min="13687" max="13824" width="11.42578125" style="204"/>
    <col min="13825" max="13825" width="29" style="204" customWidth="1"/>
    <col min="13826" max="13826" width="23.28515625" style="204" bestFit="1" customWidth="1"/>
    <col min="13827" max="13827" width="11.28515625" style="204" customWidth="1"/>
    <col min="13828" max="13828" width="9.85546875" style="204" customWidth="1"/>
    <col min="13829" max="13830" width="10.140625" style="204" customWidth="1"/>
    <col min="13831" max="13831" width="10.42578125" style="204" customWidth="1"/>
    <col min="13832" max="13832" width="9.42578125" style="204" customWidth="1"/>
    <col min="13833" max="13833" width="10.7109375" style="204" customWidth="1"/>
    <col min="13834" max="13836" width="8.7109375" style="204" customWidth="1"/>
    <col min="13837" max="13837" width="8.85546875" style="204" customWidth="1"/>
    <col min="13838" max="13845" width="8.7109375" style="204" customWidth="1"/>
    <col min="13846" max="13846" width="11.85546875" style="204" customWidth="1"/>
    <col min="13847" max="13847" width="12.5703125" style="204" customWidth="1"/>
    <col min="13848" max="13848" width="12.7109375" style="204" customWidth="1"/>
    <col min="13849" max="13849" width="9.28515625" style="204" customWidth="1"/>
    <col min="13850" max="13850" width="12.28515625" style="204" customWidth="1"/>
    <col min="13851" max="13851" width="9.7109375" style="204" customWidth="1"/>
    <col min="13852" max="13852" width="8.7109375" style="204" customWidth="1"/>
    <col min="13853" max="13853" width="13.140625" style="204" customWidth="1"/>
    <col min="13854" max="13854" width="12.85546875" style="204" customWidth="1"/>
    <col min="13855" max="13855" width="10.85546875" style="204" customWidth="1"/>
    <col min="13856" max="13857" width="11.5703125" style="204" customWidth="1"/>
    <col min="13858" max="13858" width="11.7109375" style="204" customWidth="1"/>
    <col min="13859" max="13859" width="11.85546875" style="204" customWidth="1"/>
    <col min="13860" max="13860" width="10.7109375" style="204" customWidth="1"/>
    <col min="13861" max="13861" width="12.7109375" style="204" customWidth="1"/>
    <col min="13862" max="13863" width="10.7109375" style="204" customWidth="1"/>
    <col min="13864" max="13864" width="10.85546875" style="204" customWidth="1"/>
    <col min="13865" max="13865" width="2" style="204" customWidth="1"/>
    <col min="13866" max="13882" width="10.85546875" style="204" customWidth="1"/>
    <col min="13883" max="13888" width="12.5703125" style="204" customWidth="1"/>
    <col min="13889" max="13942" width="0" style="204" hidden="1" customWidth="1"/>
    <col min="13943" max="14080" width="11.42578125" style="204"/>
    <col min="14081" max="14081" width="29" style="204" customWidth="1"/>
    <col min="14082" max="14082" width="23.28515625" style="204" bestFit="1" customWidth="1"/>
    <col min="14083" max="14083" width="11.28515625" style="204" customWidth="1"/>
    <col min="14084" max="14084" width="9.85546875" style="204" customWidth="1"/>
    <col min="14085" max="14086" width="10.140625" style="204" customWidth="1"/>
    <col min="14087" max="14087" width="10.42578125" style="204" customWidth="1"/>
    <col min="14088" max="14088" width="9.42578125" style="204" customWidth="1"/>
    <col min="14089" max="14089" width="10.7109375" style="204" customWidth="1"/>
    <col min="14090" max="14092" width="8.7109375" style="204" customWidth="1"/>
    <col min="14093" max="14093" width="8.85546875" style="204" customWidth="1"/>
    <col min="14094" max="14101" width="8.7109375" style="204" customWidth="1"/>
    <col min="14102" max="14102" width="11.85546875" style="204" customWidth="1"/>
    <col min="14103" max="14103" width="12.5703125" style="204" customWidth="1"/>
    <col min="14104" max="14104" width="12.7109375" style="204" customWidth="1"/>
    <col min="14105" max="14105" width="9.28515625" style="204" customWidth="1"/>
    <col min="14106" max="14106" width="12.28515625" style="204" customWidth="1"/>
    <col min="14107" max="14107" width="9.7109375" style="204" customWidth="1"/>
    <col min="14108" max="14108" width="8.7109375" style="204" customWidth="1"/>
    <col min="14109" max="14109" width="13.140625" style="204" customWidth="1"/>
    <col min="14110" max="14110" width="12.85546875" style="204" customWidth="1"/>
    <col min="14111" max="14111" width="10.85546875" style="204" customWidth="1"/>
    <col min="14112" max="14113" width="11.5703125" style="204" customWidth="1"/>
    <col min="14114" max="14114" width="11.7109375" style="204" customWidth="1"/>
    <col min="14115" max="14115" width="11.85546875" style="204" customWidth="1"/>
    <col min="14116" max="14116" width="10.7109375" style="204" customWidth="1"/>
    <col min="14117" max="14117" width="12.7109375" style="204" customWidth="1"/>
    <col min="14118" max="14119" width="10.7109375" style="204" customWidth="1"/>
    <col min="14120" max="14120" width="10.85546875" style="204" customWidth="1"/>
    <col min="14121" max="14121" width="2" style="204" customWidth="1"/>
    <col min="14122" max="14138" width="10.85546875" style="204" customWidth="1"/>
    <col min="14139" max="14144" width="12.5703125" style="204" customWidth="1"/>
    <col min="14145" max="14198" width="0" style="204" hidden="1" customWidth="1"/>
    <col min="14199" max="14336" width="11.42578125" style="204"/>
    <col min="14337" max="14337" width="29" style="204" customWidth="1"/>
    <col min="14338" max="14338" width="23.28515625" style="204" bestFit="1" customWidth="1"/>
    <col min="14339" max="14339" width="11.28515625" style="204" customWidth="1"/>
    <col min="14340" max="14340" width="9.85546875" style="204" customWidth="1"/>
    <col min="14341" max="14342" width="10.140625" style="204" customWidth="1"/>
    <col min="14343" max="14343" width="10.42578125" style="204" customWidth="1"/>
    <col min="14344" max="14344" width="9.42578125" style="204" customWidth="1"/>
    <col min="14345" max="14345" width="10.7109375" style="204" customWidth="1"/>
    <col min="14346" max="14348" width="8.7109375" style="204" customWidth="1"/>
    <col min="14349" max="14349" width="8.85546875" style="204" customWidth="1"/>
    <col min="14350" max="14357" width="8.7109375" style="204" customWidth="1"/>
    <col min="14358" max="14358" width="11.85546875" style="204" customWidth="1"/>
    <col min="14359" max="14359" width="12.5703125" style="204" customWidth="1"/>
    <col min="14360" max="14360" width="12.7109375" style="204" customWidth="1"/>
    <col min="14361" max="14361" width="9.28515625" style="204" customWidth="1"/>
    <col min="14362" max="14362" width="12.28515625" style="204" customWidth="1"/>
    <col min="14363" max="14363" width="9.7109375" style="204" customWidth="1"/>
    <col min="14364" max="14364" width="8.7109375" style="204" customWidth="1"/>
    <col min="14365" max="14365" width="13.140625" style="204" customWidth="1"/>
    <col min="14366" max="14366" width="12.85546875" style="204" customWidth="1"/>
    <col min="14367" max="14367" width="10.85546875" style="204" customWidth="1"/>
    <col min="14368" max="14369" width="11.5703125" style="204" customWidth="1"/>
    <col min="14370" max="14370" width="11.7109375" style="204" customWidth="1"/>
    <col min="14371" max="14371" width="11.85546875" style="204" customWidth="1"/>
    <col min="14372" max="14372" width="10.7109375" style="204" customWidth="1"/>
    <col min="14373" max="14373" width="12.7109375" style="204" customWidth="1"/>
    <col min="14374" max="14375" width="10.7109375" style="204" customWidth="1"/>
    <col min="14376" max="14376" width="10.85546875" style="204" customWidth="1"/>
    <col min="14377" max="14377" width="2" style="204" customWidth="1"/>
    <col min="14378" max="14394" width="10.85546875" style="204" customWidth="1"/>
    <col min="14395" max="14400" width="12.5703125" style="204" customWidth="1"/>
    <col min="14401" max="14454" width="0" style="204" hidden="1" customWidth="1"/>
    <col min="14455" max="14592" width="11.42578125" style="204"/>
    <col min="14593" max="14593" width="29" style="204" customWidth="1"/>
    <col min="14594" max="14594" width="23.28515625" style="204" bestFit="1" customWidth="1"/>
    <col min="14595" max="14595" width="11.28515625" style="204" customWidth="1"/>
    <col min="14596" max="14596" width="9.85546875" style="204" customWidth="1"/>
    <col min="14597" max="14598" width="10.140625" style="204" customWidth="1"/>
    <col min="14599" max="14599" width="10.42578125" style="204" customWidth="1"/>
    <col min="14600" max="14600" width="9.42578125" style="204" customWidth="1"/>
    <col min="14601" max="14601" width="10.7109375" style="204" customWidth="1"/>
    <col min="14602" max="14604" width="8.7109375" style="204" customWidth="1"/>
    <col min="14605" max="14605" width="8.85546875" style="204" customWidth="1"/>
    <col min="14606" max="14613" width="8.7109375" style="204" customWidth="1"/>
    <col min="14614" max="14614" width="11.85546875" style="204" customWidth="1"/>
    <col min="14615" max="14615" width="12.5703125" style="204" customWidth="1"/>
    <col min="14616" max="14616" width="12.7109375" style="204" customWidth="1"/>
    <col min="14617" max="14617" width="9.28515625" style="204" customWidth="1"/>
    <col min="14618" max="14618" width="12.28515625" style="204" customWidth="1"/>
    <col min="14619" max="14619" width="9.7109375" style="204" customWidth="1"/>
    <col min="14620" max="14620" width="8.7109375" style="204" customWidth="1"/>
    <col min="14621" max="14621" width="13.140625" style="204" customWidth="1"/>
    <col min="14622" max="14622" width="12.85546875" style="204" customWidth="1"/>
    <col min="14623" max="14623" width="10.85546875" style="204" customWidth="1"/>
    <col min="14624" max="14625" width="11.5703125" style="204" customWidth="1"/>
    <col min="14626" max="14626" width="11.7109375" style="204" customWidth="1"/>
    <col min="14627" max="14627" width="11.85546875" style="204" customWidth="1"/>
    <col min="14628" max="14628" width="10.7109375" style="204" customWidth="1"/>
    <col min="14629" max="14629" width="12.7109375" style="204" customWidth="1"/>
    <col min="14630" max="14631" width="10.7109375" style="204" customWidth="1"/>
    <col min="14632" max="14632" width="10.85546875" style="204" customWidth="1"/>
    <col min="14633" max="14633" width="2" style="204" customWidth="1"/>
    <col min="14634" max="14650" width="10.85546875" style="204" customWidth="1"/>
    <col min="14651" max="14656" width="12.5703125" style="204" customWidth="1"/>
    <col min="14657" max="14710" width="0" style="204" hidden="1" customWidth="1"/>
    <col min="14711" max="14848" width="11.42578125" style="204"/>
    <col min="14849" max="14849" width="29" style="204" customWidth="1"/>
    <col min="14850" max="14850" width="23.28515625" style="204" bestFit="1" customWidth="1"/>
    <col min="14851" max="14851" width="11.28515625" style="204" customWidth="1"/>
    <col min="14852" max="14852" width="9.85546875" style="204" customWidth="1"/>
    <col min="14853" max="14854" width="10.140625" style="204" customWidth="1"/>
    <col min="14855" max="14855" width="10.42578125" style="204" customWidth="1"/>
    <col min="14856" max="14856" width="9.42578125" style="204" customWidth="1"/>
    <col min="14857" max="14857" width="10.7109375" style="204" customWidth="1"/>
    <col min="14858" max="14860" width="8.7109375" style="204" customWidth="1"/>
    <col min="14861" max="14861" width="8.85546875" style="204" customWidth="1"/>
    <col min="14862" max="14869" width="8.7109375" style="204" customWidth="1"/>
    <col min="14870" max="14870" width="11.85546875" style="204" customWidth="1"/>
    <col min="14871" max="14871" width="12.5703125" style="204" customWidth="1"/>
    <col min="14872" max="14872" width="12.7109375" style="204" customWidth="1"/>
    <col min="14873" max="14873" width="9.28515625" style="204" customWidth="1"/>
    <col min="14874" max="14874" width="12.28515625" style="204" customWidth="1"/>
    <col min="14875" max="14875" width="9.7109375" style="204" customWidth="1"/>
    <col min="14876" max="14876" width="8.7109375" style="204" customWidth="1"/>
    <col min="14877" max="14877" width="13.140625" style="204" customWidth="1"/>
    <col min="14878" max="14878" width="12.85546875" style="204" customWidth="1"/>
    <col min="14879" max="14879" width="10.85546875" style="204" customWidth="1"/>
    <col min="14880" max="14881" width="11.5703125" style="204" customWidth="1"/>
    <col min="14882" max="14882" width="11.7109375" style="204" customWidth="1"/>
    <col min="14883" max="14883" width="11.85546875" style="204" customWidth="1"/>
    <col min="14884" max="14884" width="10.7109375" style="204" customWidth="1"/>
    <col min="14885" max="14885" width="12.7109375" style="204" customWidth="1"/>
    <col min="14886" max="14887" width="10.7109375" style="204" customWidth="1"/>
    <col min="14888" max="14888" width="10.85546875" style="204" customWidth="1"/>
    <col min="14889" max="14889" width="2" style="204" customWidth="1"/>
    <col min="14890" max="14906" width="10.85546875" style="204" customWidth="1"/>
    <col min="14907" max="14912" width="12.5703125" style="204" customWidth="1"/>
    <col min="14913" max="14966" width="0" style="204" hidden="1" customWidth="1"/>
    <col min="14967" max="15104" width="11.42578125" style="204"/>
    <col min="15105" max="15105" width="29" style="204" customWidth="1"/>
    <col min="15106" max="15106" width="23.28515625" style="204" bestFit="1" customWidth="1"/>
    <col min="15107" max="15107" width="11.28515625" style="204" customWidth="1"/>
    <col min="15108" max="15108" width="9.85546875" style="204" customWidth="1"/>
    <col min="15109" max="15110" width="10.140625" style="204" customWidth="1"/>
    <col min="15111" max="15111" width="10.42578125" style="204" customWidth="1"/>
    <col min="15112" max="15112" width="9.42578125" style="204" customWidth="1"/>
    <col min="15113" max="15113" width="10.7109375" style="204" customWidth="1"/>
    <col min="15114" max="15116" width="8.7109375" style="204" customWidth="1"/>
    <col min="15117" max="15117" width="8.85546875" style="204" customWidth="1"/>
    <col min="15118" max="15125" width="8.7109375" style="204" customWidth="1"/>
    <col min="15126" max="15126" width="11.85546875" style="204" customWidth="1"/>
    <col min="15127" max="15127" width="12.5703125" style="204" customWidth="1"/>
    <col min="15128" max="15128" width="12.7109375" style="204" customWidth="1"/>
    <col min="15129" max="15129" width="9.28515625" style="204" customWidth="1"/>
    <col min="15130" max="15130" width="12.28515625" style="204" customWidth="1"/>
    <col min="15131" max="15131" width="9.7109375" style="204" customWidth="1"/>
    <col min="15132" max="15132" width="8.7109375" style="204" customWidth="1"/>
    <col min="15133" max="15133" width="13.140625" style="204" customWidth="1"/>
    <col min="15134" max="15134" width="12.85546875" style="204" customWidth="1"/>
    <col min="15135" max="15135" width="10.85546875" style="204" customWidth="1"/>
    <col min="15136" max="15137" width="11.5703125" style="204" customWidth="1"/>
    <col min="15138" max="15138" width="11.7109375" style="204" customWidth="1"/>
    <col min="15139" max="15139" width="11.85546875" style="204" customWidth="1"/>
    <col min="15140" max="15140" width="10.7109375" style="204" customWidth="1"/>
    <col min="15141" max="15141" width="12.7109375" style="204" customWidth="1"/>
    <col min="15142" max="15143" width="10.7109375" style="204" customWidth="1"/>
    <col min="15144" max="15144" width="10.85546875" style="204" customWidth="1"/>
    <col min="15145" max="15145" width="2" style="204" customWidth="1"/>
    <col min="15146" max="15162" width="10.85546875" style="204" customWidth="1"/>
    <col min="15163" max="15168" width="12.5703125" style="204" customWidth="1"/>
    <col min="15169" max="15222" width="0" style="204" hidden="1" customWidth="1"/>
    <col min="15223" max="15360" width="11.42578125" style="204"/>
    <col min="15361" max="15361" width="29" style="204" customWidth="1"/>
    <col min="15362" max="15362" width="23.28515625" style="204" bestFit="1" customWidth="1"/>
    <col min="15363" max="15363" width="11.28515625" style="204" customWidth="1"/>
    <col min="15364" max="15364" width="9.85546875" style="204" customWidth="1"/>
    <col min="15365" max="15366" width="10.140625" style="204" customWidth="1"/>
    <col min="15367" max="15367" width="10.42578125" style="204" customWidth="1"/>
    <col min="15368" max="15368" width="9.42578125" style="204" customWidth="1"/>
    <col min="15369" max="15369" width="10.7109375" style="204" customWidth="1"/>
    <col min="15370" max="15372" width="8.7109375" style="204" customWidth="1"/>
    <col min="15373" max="15373" width="8.85546875" style="204" customWidth="1"/>
    <col min="15374" max="15381" width="8.7109375" style="204" customWidth="1"/>
    <col min="15382" max="15382" width="11.85546875" style="204" customWidth="1"/>
    <col min="15383" max="15383" width="12.5703125" style="204" customWidth="1"/>
    <col min="15384" max="15384" width="12.7109375" style="204" customWidth="1"/>
    <col min="15385" max="15385" width="9.28515625" style="204" customWidth="1"/>
    <col min="15386" max="15386" width="12.28515625" style="204" customWidth="1"/>
    <col min="15387" max="15387" width="9.7109375" style="204" customWidth="1"/>
    <col min="15388" max="15388" width="8.7109375" style="204" customWidth="1"/>
    <col min="15389" max="15389" width="13.140625" style="204" customWidth="1"/>
    <col min="15390" max="15390" width="12.85546875" style="204" customWidth="1"/>
    <col min="15391" max="15391" width="10.85546875" style="204" customWidth="1"/>
    <col min="15392" max="15393" width="11.5703125" style="204" customWidth="1"/>
    <col min="15394" max="15394" width="11.7109375" style="204" customWidth="1"/>
    <col min="15395" max="15395" width="11.85546875" style="204" customWidth="1"/>
    <col min="15396" max="15396" width="10.7109375" style="204" customWidth="1"/>
    <col min="15397" max="15397" width="12.7109375" style="204" customWidth="1"/>
    <col min="15398" max="15399" width="10.7109375" style="204" customWidth="1"/>
    <col min="15400" max="15400" width="10.85546875" style="204" customWidth="1"/>
    <col min="15401" max="15401" width="2" style="204" customWidth="1"/>
    <col min="15402" max="15418" width="10.85546875" style="204" customWidth="1"/>
    <col min="15419" max="15424" width="12.5703125" style="204" customWidth="1"/>
    <col min="15425" max="15478" width="0" style="204" hidden="1" customWidth="1"/>
    <col min="15479" max="15616" width="11.42578125" style="204"/>
    <col min="15617" max="15617" width="29" style="204" customWidth="1"/>
    <col min="15618" max="15618" width="23.28515625" style="204" bestFit="1" customWidth="1"/>
    <col min="15619" max="15619" width="11.28515625" style="204" customWidth="1"/>
    <col min="15620" max="15620" width="9.85546875" style="204" customWidth="1"/>
    <col min="15621" max="15622" width="10.140625" style="204" customWidth="1"/>
    <col min="15623" max="15623" width="10.42578125" style="204" customWidth="1"/>
    <col min="15624" max="15624" width="9.42578125" style="204" customWidth="1"/>
    <col min="15625" max="15625" width="10.7109375" style="204" customWidth="1"/>
    <col min="15626" max="15628" width="8.7109375" style="204" customWidth="1"/>
    <col min="15629" max="15629" width="8.85546875" style="204" customWidth="1"/>
    <col min="15630" max="15637" width="8.7109375" style="204" customWidth="1"/>
    <col min="15638" max="15638" width="11.85546875" style="204" customWidth="1"/>
    <col min="15639" max="15639" width="12.5703125" style="204" customWidth="1"/>
    <col min="15640" max="15640" width="12.7109375" style="204" customWidth="1"/>
    <col min="15641" max="15641" width="9.28515625" style="204" customWidth="1"/>
    <col min="15642" max="15642" width="12.28515625" style="204" customWidth="1"/>
    <col min="15643" max="15643" width="9.7109375" style="204" customWidth="1"/>
    <col min="15644" max="15644" width="8.7109375" style="204" customWidth="1"/>
    <col min="15645" max="15645" width="13.140625" style="204" customWidth="1"/>
    <col min="15646" max="15646" width="12.85546875" style="204" customWidth="1"/>
    <col min="15647" max="15647" width="10.85546875" style="204" customWidth="1"/>
    <col min="15648" max="15649" width="11.5703125" style="204" customWidth="1"/>
    <col min="15650" max="15650" width="11.7109375" style="204" customWidth="1"/>
    <col min="15651" max="15651" width="11.85546875" style="204" customWidth="1"/>
    <col min="15652" max="15652" width="10.7109375" style="204" customWidth="1"/>
    <col min="15653" max="15653" width="12.7109375" style="204" customWidth="1"/>
    <col min="15654" max="15655" width="10.7109375" style="204" customWidth="1"/>
    <col min="15656" max="15656" width="10.85546875" style="204" customWidth="1"/>
    <col min="15657" max="15657" width="2" style="204" customWidth="1"/>
    <col min="15658" max="15674" width="10.85546875" style="204" customWidth="1"/>
    <col min="15675" max="15680" width="12.5703125" style="204" customWidth="1"/>
    <col min="15681" max="15734" width="0" style="204" hidden="1" customWidth="1"/>
    <col min="15735" max="15872" width="11.42578125" style="204"/>
    <col min="15873" max="15873" width="29" style="204" customWidth="1"/>
    <col min="15874" max="15874" width="23.28515625" style="204" bestFit="1" customWidth="1"/>
    <col min="15875" max="15875" width="11.28515625" style="204" customWidth="1"/>
    <col min="15876" max="15876" width="9.85546875" style="204" customWidth="1"/>
    <col min="15877" max="15878" width="10.140625" style="204" customWidth="1"/>
    <col min="15879" max="15879" width="10.42578125" style="204" customWidth="1"/>
    <col min="15880" max="15880" width="9.42578125" style="204" customWidth="1"/>
    <col min="15881" max="15881" width="10.7109375" style="204" customWidth="1"/>
    <col min="15882" max="15884" width="8.7109375" style="204" customWidth="1"/>
    <col min="15885" max="15885" width="8.85546875" style="204" customWidth="1"/>
    <col min="15886" max="15893" width="8.7109375" style="204" customWidth="1"/>
    <col min="15894" max="15894" width="11.85546875" style="204" customWidth="1"/>
    <col min="15895" max="15895" width="12.5703125" style="204" customWidth="1"/>
    <col min="15896" max="15896" width="12.7109375" style="204" customWidth="1"/>
    <col min="15897" max="15897" width="9.28515625" style="204" customWidth="1"/>
    <col min="15898" max="15898" width="12.28515625" style="204" customWidth="1"/>
    <col min="15899" max="15899" width="9.7109375" style="204" customWidth="1"/>
    <col min="15900" max="15900" width="8.7109375" style="204" customWidth="1"/>
    <col min="15901" max="15901" width="13.140625" style="204" customWidth="1"/>
    <col min="15902" max="15902" width="12.85546875" style="204" customWidth="1"/>
    <col min="15903" max="15903" width="10.85546875" style="204" customWidth="1"/>
    <col min="15904" max="15905" width="11.5703125" style="204" customWidth="1"/>
    <col min="15906" max="15906" width="11.7109375" style="204" customWidth="1"/>
    <col min="15907" max="15907" width="11.85546875" style="204" customWidth="1"/>
    <col min="15908" max="15908" width="10.7109375" style="204" customWidth="1"/>
    <col min="15909" max="15909" width="12.7109375" style="204" customWidth="1"/>
    <col min="15910" max="15911" width="10.7109375" style="204" customWidth="1"/>
    <col min="15912" max="15912" width="10.85546875" style="204" customWidth="1"/>
    <col min="15913" max="15913" width="2" style="204" customWidth="1"/>
    <col min="15914" max="15930" width="10.85546875" style="204" customWidth="1"/>
    <col min="15931" max="15936" width="12.5703125" style="204" customWidth="1"/>
    <col min="15937" max="15990" width="0" style="204" hidden="1" customWidth="1"/>
    <col min="15991" max="16128" width="11.42578125" style="204"/>
    <col min="16129" max="16129" width="29" style="204" customWidth="1"/>
    <col min="16130" max="16130" width="23.28515625" style="204" bestFit="1" customWidth="1"/>
    <col min="16131" max="16131" width="11.28515625" style="204" customWidth="1"/>
    <col min="16132" max="16132" width="9.85546875" style="204" customWidth="1"/>
    <col min="16133" max="16134" width="10.140625" style="204" customWidth="1"/>
    <col min="16135" max="16135" width="10.42578125" style="204" customWidth="1"/>
    <col min="16136" max="16136" width="9.42578125" style="204" customWidth="1"/>
    <col min="16137" max="16137" width="10.7109375" style="204" customWidth="1"/>
    <col min="16138" max="16140" width="8.7109375" style="204" customWidth="1"/>
    <col min="16141" max="16141" width="8.85546875" style="204" customWidth="1"/>
    <col min="16142" max="16149" width="8.7109375" style="204" customWidth="1"/>
    <col min="16150" max="16150" width="11.85546875" style="204" customWidth="1"/>
    <col min="16151" max="16151" width="12.5703125" style="204" customWidth="1"/>
    <col min="16152" max="16152" width="12.7109375" style="204" customWidth="1"/>
    <col min="16153" max="16153" width="9.28515625" style="204" customWidth="1"/>
    <col min="16154" max="16154" width="12.28515625" style="204" customWidth="1"/>
    <col min="16155" max="16155" width="9.7109375" style="204" customWidth="1"/>
    <col min="16156" max="16156" width="8.7109375" style="204" customWidth="1"/>
    <col min="16157" max="16157" width="13.140625" style="204" customWidth="1"/>
    <col min="16158" max="16158" width="12.85546875" style="204" customWidth="1"/>
    <col min="16159" max="16159" width="10.85546875" style="204" customWidth="1"/>
    <col min="16160" max="16161" width="11.5703125" style="204" customWidth="1"/>
    <col min="16162" max="16162" width="11.7109375" style="204" customWidth="1"/>
    <col min="16163" max="16163" width="11.85546875" style="204" customWidth="1"/>
    <col min="16164" max="16164" width="10.7109375" style="204" customWidth="1"/>
    <col min="16165" max="16165" width="12.7109375" style="204" customWidth="1"/>
    <col min="16166" max="16167" width="10.7109375" style="204" customWidth="1"/>
    <col min="16168" max="16168" width="10.85546875" style="204" customWidth="1"/>
    <col min="16169" max="16169" width="2" style="204" customWidth="1"/>
    <col min="16170" max="16186" width="10.85546875" style="204" customWidth="1"/>
    <col min="16187" max="16192" width="12.5703125" style="204" customWidth="1"/>
    <col min="16193" max="16246" width="0" style="204" hidden="1" customWidth="1"/>
    <col min="16247" max="16384" width="11.42578125" style="204"/>
  </cols>
  <sheetData>
    <row r="1" spans="1:105" s="3" customFormat="1" ht="12.75" customHeight="1" x14ac:dyDescent="0.15">
      <c r="A1" s="1" t="s">
        <v>0</v>
      </c>
      <c r="B1" s="1"/>
      <c r="C1" s="2"/>
      <c r="D1" s="2"/>
      <c r="E1" s="2"/>
      <c r="F1" s="2"/>
      <c r="G1" s="2"/>
      <c r="H1" s="2"/>
      <c r="I1" s="2"/>
      <c r="J1" s="2"/>
      <c r="K1" s="2"/>
      <c r="L1" s="2"/>
      <c r="AD1" s="2"/>
      <c r="AE1" s="2"/>
      <c r="AH1" s="2"/>
      <c r="AK1" s="2"/>
      <c r="AL1" s="2"/>
      <c r="AM1" s="2"/>
      <c r="AN1" s="2"/>
      <c r="AO1" s="2"/>
      <c r="AP1" s="2"/>
    </row>
    <row r="2" spans="1:105" s="3" customFormat="1" ht="12.75" customHeight="1" x14ac:dyDescent="0.15">
      <c r="A2" s="1" t="str">
        <f>CONCATENATE("COMUNA: ",[3]NOMBRE!B2," - ","( ",[3]NOMBRE!C2,[3]NOMBRE!D2,[3]NOMBRE!E2,[3]NOMBRE!F2,[3]NOMBRE!G2," )")</f>
        <v>COMUNA: LINARES  - ( 07401 )</v>
      </c>
      <c r="B2" s="1"/>
      <c r="C2" s="2"/>
      <c r="D2" s="2"/>
      <c r="E2" s="2"/>
      <c r="F2" s="2"/>
      <c r="G2" s="2"/>
      <c r="H2" s="2"/>
      <c r="I2" s="2"/>
      <c r="J2" s="2"/>
      <c r="K2" s="2"/>
      <c r="L2" s="2"/>
      <c r="AD2" s="2"/>
      <c r="AE2" s="2"/>
      <c r="AH2" s="2"/>
      <c r="AK2" s="2"/>
      <c r="AL2" s="2"/>
      <c r="AM2" s="2"/>
      <c r="AN2" s="2"/>
      <c r="AO2" s="2"/>
      <c r="AP2" s="2"/>
    </row>
    <row r="3" spans="1:105" s="3" customFormat="1" ht="12.75" customHeight="1" x14ac:dyDescent="0.2">
      <c r="A3" s="1" t="str">
        <f>CONCATENATE("ESTABLECIMIENTO/ESTRATEGIA: ",[3]NOMBRE!B3," - ","( ",[3]NOMBRE!C3,[3]NOMBRE!D3,[3]NOMBRE!E3,[3]NOMBRE!F3,[3]NOMBRE!G3,[3]NOMBRE!H3," )")</f>
        <v>ESTABLECIMIENTO/ESTRATEGIA: HOSPITAL DE LINARES  - ( 118108 )</v>
      </c>
      <c r="B3" s="1"/>
      <c r="C3" s="2"/>
      <c r="D3" s="2"/>
      <c r="E3" s="4"/>
      <c r="F3" s="2"/>
      <c r="G3" s="2"/>
      <c r="H3" s="2"/>
      <c r="I3" s="2"/>
      <c r="J3" s="2"/>
      <c r="K3" s="2"/>
      <c r="L3" s="2"/>
      <c r="AD3" s="2"/>
      <c r="AE3" s="2"/>
      <c r="AH3" s="2"/>
      <c r="AK3" s="2"/>
      <c r="AL3" s="2"/>
      <c r="AM3" s="2"/>
      <c r="AN3" s="2"/>
      <c r="AO3" s="2"/>
      <c r="AP3" s="2"/>
    </row>
    <row r="4" spans="1:105" s="3" customFormat="1" ht="12.75" customHeight="1" x14ac:dyDescent="0.15">
      <c r="A4" s="1" t="str">
        <f>CONCATENATE("MES: ",[3]NOMBRE!B6," - ","( ",[3]NOMBRE!C6,[3]NOMBRE!D6," )")</f>
        <v>MES: FEBRERO - ( 02 )</v>
      </c>
      <c r="B4" s="1"/>
      <c r="C4" s="2"/>
      <c r="D4" s="2"/>
      <c r="E4" s="2"/>
      <c r="F4" s="2"/>
      <c r="G4" s="2"/>
      <c r="H4" s="2"/>
      <c r="I4" s="2"/>
      <c r="J4" s="2"/>
      <c r="K4" s="2"/>
      <c r="L4" s="2"/>
      <c r="AD4" s="2"/>
      <c r="AE4" s="2"/>
      <c r="AH4" s="2"/>
      <c r="AK4" s="2"/>
      <c r="AL4" s="2"/>
      <c r="AM4" s="2"/>
      <c r="AN4" s="2"/>
      <c r="AO4" s="2"/>
      <c r="AP4" s="2"/>
    </row>
    <row r="5" spans="1:105" s="3" customFormat="1" ht="12.75" customHeight="1" x14ac:dyDescent="0.15">
      <c r="A5" s="5" t="str">
        <f>CONCATENATE("AÑO: ",[3]NOMBRE!B7)</f>
        <v>AÑO: 2015</v>
      </c>
      <c r="B5" s="5"/>
      <c r="C5" s="2"/>
      <c r="D5" s="2"/>
      <c r="E5" s="2"/>
      <c r="F5" s="2"/>
      <c r="G5" s="2"/>
      <c r="H5" s="2"/>
      <c r="I5" s="2"/>
      <c r="J5" s="2"/>
      <c r="K5" s="2"/>
      <c r="L5" s="2"/>
      <c r="AD5" s="2"/>
      <c r="AE5" s="2"/>
      <c r="AH5" s="2"/>
      <c r="AK5" s="2"/>
      <c r="AL5" s="2"/>
      <c r="AM5" s="2"/>
      <c r="AN5" s="2"/>
      <c r="AO5" s="2"/>
      <c r="AP5" s="2"/>
    </row>
    <row r="6" spans="1:105" s="6" customFormat="1" ht="39.75" customHeight="1" x14ac:dyDescent="0.15">
      <c r="A6" s="324" t="s">
        <v>1</v>
      </c>
      <c r="B6" s="324"/>
      <c r="C6" s="324"/>
      <c r="D6" s="324"/>
      <c r="E6" s="324"/>
      <c r="F6" s="324"/>
      <c r="G6" s="324"/>
      <c r="H6" s="324"/>
      <c r="I6" s="324"/>
      <c r="J6" s="324"/>
      <c r="K6" s="324"/>
      <c r="L6" s="324"/>
      <c r="M6" s="324"/>
      <c r="N6" s="324"/>
      <c r="O6" s="324"/>
      <c r="P6" s="324"/>
      <c r="Q6" s="324"/>
      <c r="R6" s="324"/>
      <c r="S6" s="324"/>
      <c r="T6" s="324"/>
      <c r="U6" s="324"/>
      <c r="V6" s="324"/>
      <c r="W6" s="324"/>
      <c r="X6" s="324"/>
      <c r="Y6" s="324"/>
      <c r="Z6" s="325"/>
      <c r="AA6" s="325"/>
      <c r="AB6" s="325"/>
      <c r="AC6" s="325"/>
      <c r="AD6" s="325"/>
      <c r="AH6" s="10"/>
      <c r="AK6" s="10"/>
      <c r="AN6" s="9"/>
      <c r="AP6" s="323" t="s">
        <v>2</v>
      </c>
      <c r="AQ6" s="323"/>
      <c r="AR6" s="323" t="s">
        <v>3</v>
      </c>
      <c r="AS6" s="323"/>
      <c r="AU6" s="10"/>
      <c r="AV6" s="326" t="s">
        <v>4</v>
      </c>
      <c r="CZ6" s="3"/>
      <c r="DA6" s="3"/>
    </row>
    <row r="7" spans="1:105" s="6" customFormat="1" ht="67.5" customHeight="1" thickBot="1" x14ac:dyDescent="0.25">
      <c r="A7" s="11" t="s">
        <v>5</v>
      </c>
      <c r="B7" s="11"/>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3"/>
      <c r="AE7" s="14"/>
      <c r="AF7" s="14"/>
      <c r="AG7" s="14"/>
      <c r="AH7" s="14"/>
      <c r="AK7" s="10"/>
      <c r="AN7" s="9"/>
      <c r="AO7" s="10"/>
      <c r="AP7" s="323"/>
      <c r="AQ7" s="323"/>
      <c r="AR7" s="323"/>
      <c r="AS7" s="323"/>
      <c r="AT7" s="323" t="s">
        <v>6</v>
      </c>
      <c r="AU7" s="323"/>
      <c r="AV7" s="326"/>
      <c r="AW7" s="323" t="s">
        <v>7</v>
      </c>
      <c r="AX7" s="323"/>
      <c r="CZ7" s="3"/>
      <c r="DA7" s="3"/>
    </row>
    <row r="8" spans="1:105" s="15" customFormat="1" ht="34.5" customHeight="1" thickTop="1" x14ac:dyDescent="0.15">
      <c r="A8" s="238" t="s">
        <v>8</v>
      </c>
      <c r="B8" s="317" t="s">
        <v>9</v>
      </c>
      <c r="C8" s="318"/>
      <c r="D8" s="318"/>
      <c r="E8" s="318"/>
      <c r="F8" s="318"/>
      <c r="G8" s="318"/>
      <c r="H8" s="318"/>
      <c r="I8" s="318"/>
      <c r="J8" s="318"/>
      <c r="K8" s="318"/>
      <c r="L8" s="318"/>
      <c r="M8" s="318"/>
      <c r="N8" s="318"/>
      <c r="O8" s="318"/>
      <c r="P8" s="318"/>
      <c r="Q8" s="318"/>
      <c r="R8" s="318"/>
      <c r="S8" s="318"/>
      <c r="T8" s="318"/>
      <c r="U8" s="318"/>
      <c r="V8" s="318"/>
      <c r="W8" s="318"/>
      <c r="X8" s="318"/>
      <c r="Y8" s="318"/>
      <c r="Z8" s="318"/>
      <c r="AA8" s="318"/>
      <c r="AB8" s="318"/>
      <c r="AC8" s="318"/>
      <c r="AD8" s="318"/>
      <c r="AE8" s="319"/>
      <c r="AF8" s="238" t="s">
        <v>10</v>
      </c>
      <c r="AG8" s="245"/>
      <c r="AH8" s="238" t="s">
        <v>11</v>
      </c>
      <c r="AI8" s="245"/>
      <c r="AJ8" s="320" t="s">
        <v>12</v>
      </c>
      <c r="AK8" s="238" t="s">
        <v>13</v>
      </c>
      <c r="AL8" s="245"/>
      <c r="AM8" s="238" t="s">
        <v>14</v>
      </c>
      <c r="AN8" s="245"/>
      <c r="AO8" s="13"/>
      <c r="AP8" s="314" t="s">
        <v>15</v>
      </c>
      <c r="AQ8" s="301" t="s">
        <v>16</v>
      </c>
      <c r="AR8" s="314" t="s">
        <v>17</v>
      </c>
      <c r="AS8" s="301" t="s">
        <v>18</v>
      </c>
      <c r="AT8" s="314" t="s">
        <v>19</v>
      </c>
      <c r="AU8" s="301" t="s">
        <v>20</v>
      </c>
      <c r="AV8" s="304" t="s">
        <v>21</v>
      </c>
      <c r="AW8" s="307" t="s">
        <v>22</v>
      </c>
      <c r="AX8" s="310" t="s">
        <v>23</v>
      </c>
      <c r="AY8" s="6"/>
      <c r="AZ8" s="6"/>
      <c r="BA8" s="6"/>
      <c r="BB8" s="6"/>
      <c r="BC8" s="6"/>
      <c r="BD8" s="6"/>
      <c r="BE8" s="6"/>
      <c r="BF8" s="6"/>
      <c r="BG8" s="6"/>
      <c r="BH8" s="6"/>
      <c r="BI8" s="6"/>
      <c r="BJ8" s="6"/>
      <c r="BK8" s="6"/>
      <c r="BL8" s="6"/>
      <c r="BM8" s="6"/>
      <c r="BN8" s="6"/>
      <c r="BO8" s="6"/>
      <c r="BP8" s="6"/>
      <c r="BQ8" s="6"/>
      <c r="BR8" s="6"/>
      <c r="CY8" s="16"/>
      <c r="CZ8" s="16"/>
    </row>
    <row r="9" spans="1:105" s="15" customFormat="1" ht="10.5" customHeight="1" x14ac:dyDescent="0.15">
      <c r="A9" s="239"/>
      <c r="B9" s="241" t="s">
        <v>24</v>
      </c>
      <c r="C9" s="238" t="s">
        <v>25</v>
      </c>
      <c r="D9" s="244"/>
      <c r="E9" s="244"/>
      <c r="F9" s="244"/>
      <c r="G9" s="244"/>
      <c r="H9" s="244"/>
      <c r="I9" s="244"/>
      <c r="J9" s="244"/>
      <c r="K9" s="244"/>
      <c r="L9" s="244"/>
      <c r="M9" s="244"/>
      <c r="N9" s="244"/>
      <c r="O9" s="244"/>
      <c r="P9" s="244"/>
      <c r="Q9" s="244"/>
      <c r="R9" s="244"/>
      <c r="S9" s="245"/>
      <c r="T9" s="238" t="s">
        <v>26</v>
      </c>
      <c r="U9" s="245"/>
      <c r="V9" s="258" t="s">
        <v>27</v>
      </c>
      <c r="W9" s="259"/>
      <c r="X9" s="256" t="s">
        <v>28</v>
      </c>
      <c r="Y9" s="262"/>
      <c r="Z9" s="262"/>
      <c r="AA9" s="262"/>
      <c r="AB9" s="313"/>
      <c r="AC9" s="313"/>
      <c r="AD9" s="313"/>
      <c r="AE9" s="313"/>
      <c r="AF9" s="239"/>
      <c r="AG9" s="247"/>
      <c r="AH9" s="239"/>
      <c r="AI9" s="247"/>
      <c r="AJ9" s="321"/>
      <c r="AK9" s="239"/>
      <c r="AL9" s="247"/>
      <c r="AM9" s="239"/>
      <c r="AN9" s="247"/>
      <c r="AO9" s="13"/>
      <c r="AP9" s="315"/>
      <c r="AQ9" s="302"/>
      <c r="AR9" s="315"/>
      <c r="AS9" s="302"/>
      <c r="AT9" s="315"/>
      <c r="AU9" s="302"/>
      <c r="AV9" s="305"/>
      <c r="AW9" s="308"/>
      <c r="AX9" s="311"/>
      <c r="AY9" s="6"/>
      <c r="AZ9" s="6"/>
      <c r="BA9" s="6"/>
      <c r="BB9" s="6"/>
      <c r="BC9" s="6"/>
      <c r="BD9" s="6"/>
      <c r="BE9" s="6"/>
      <c r="BF9" s="6"/>
      <c r="BG9" s="6"/>
      <c r="BH9" s="6"/>
      <c r="BI9" s="6"/>
      <c r="BJ9" s="6"/>
      <c r="BK9" s="6"/>
      <c r="BL9" s="6"/>
      <c r="BM9" s="6"/>
      <c r="BN9" s="6"/>
      <c r="BO9" s="6"/>
      <c r="BP9" s="6"/>
      <c r="BQ9" s="6"/>
      <c r="BR9" s="6"/>
      <c r="CY9" s="16"/>
      <c r="CZ9" s="16"/>
    </row>
    <row r="10" spans="1:105" s="15" customFormat="1" x14ac:dyDescent="0.15">
      <c r="A10" s="239"/>
      <c r="B10" s="242"/>
      <c r="C10" s="240"/>
      <c r="D10" s="248"/>
      <c r="E10" s="248"/>
      <c r="F10" s="248"/>
      <c r="G10" s="248"/>
      <c r="H10" s="248"/>
      <c r="I10" s="248"/>
      <c r="J10" s="248"/>
      <c r="K10" s="248"/>
      <c r="L10" s="248"/>
      <c r="M10" s="248"/>
      <c r="N10" s="248"/>
      <c r="O10" s="248"/>
      <c r="P10" s="248"/>
      <c r="Q10" s="248"/>
      <c r="R10" s="248"/>
      <c r="S10" s="249"/>
      <c r="T10" s="240"/>
      <c r="U10" s="249"/>
      <c r="V10" s="260"/>
      <c r="W10" s="261"/>
      <c r="X10" s="269" t="s">
        <v>29</v>
      </c>
      <c r="Y10" s="270"/>
      <c r="Z10" s="270"/>
      <c r="AA10" s="271"/>
      <c r="AB10" s="269" t="s">
        <v>30</v>
      </c>
      <c r="AC10" s="270"/>
      <c r="AD10" s="270"/>
      <c r="AE10" s="270"/>
      <c r="AF10" s="240"/>
      <c r="AG10" s="249"/>
      <c r="AH10" s="240"/>
      <c r="AI10" s="249"/>
      <c r="AJ10" s="321"/>
      <c r="AK10" s="240"/>
      <c r="AL10" s="249"/>
      <c r="AM10" s="240"/>
      <c r="AN10" s="249"/>
      <c r="AO10" s="13"/>
      <c r="AP10" s="315"/>
      <c r="AQ10" s="302"/>
      <c r="AR10" s="315"/>
      <c r="AS10" s="302"/>
      <c r="AT10" s="315"/>
      <c r="AU10" s="302"/>
      <c r="AV10" s="305"/>
      <c r="AW10" s="308"/>
      <c r="AX10" s="311"/>
      <c r="AY10" s="6"/>
      <c r="AZ10" s="6"/>
      <c r="BA10" s="6"/>
      <c r="BB10" s="6"/>
      <c r="BC10" s="6"/>
      <c r="BD10" s="6"/>
      <c r="BE10" s="6"/>
      <c r="BF10" s="6"/>
      <c r="BG10" s="6"/>
      <c r="BH10" s="6"/>
      <c r="BI10" s="6"/>
      <c r="BJ10" s="6"/>
      <c r="BK10" s="6"/>
      <c r="BL10" s="6"/>
      <c r="BM10" s="6"/>
      <c r="BN10" s="6"/>
      <c r="BO10" s="6"/>
      <c r="BP10" s="6"/>
      <c r="BQ10" s="6"/>
      <c r="BR10" s="6"/>
      <c r="CY10" s="16"/>
      <c r="CZ10" s="16"/>
    </row>
    <row r="11" spans="1:105" s="15" customFormat="1" ht="34.5" customHeight="1" thickBot="1" x14ac:dyDescent="0.2">
      <c r="A11" s="240"/>
      <c r="B11" s="243"/>
      <c r="C11" s="17" t="s">
        <v>31</v>
      </c>
      <c r="D11" s="18" t="s">
        <v>32</v>
      </c>
      <c r="E11" s="19" t="s">
        <v>33</v>
      </c>
      <c r="F11" s="19" t="s">
        <v>34</v>
      </c>
      <c r="G11" s="19" t="s">
        <v>35</v>
      </c>
      <c r="H11" s="20" t="s">
        <v>36</v>
      </c>
      <c r="I11" s="20" t="s">
        <v>37</v>
      </c>
      <c r="J11" s="20" t="s">
        <v>38</v>
      </c>
      <c r="K11" s="20" t="s">
        <v>39</v>
      </c>
      <c r="L11" s="20" t="s">
        <v>40</v>
      </c>
      <c r="M11" s="20" t="s">
        <v>41</v>
      </c>
      <c r="N11" s="20" t="s">
        <v>42</v>
      </c>
      <c r="O11" s="20" t="s">
        <v>43</v>
      </c>
      <c r="P11" s="20" t="s">
        <v>44</v>
      </c>
      <c r="Q11" s="20" t="s">
        <v>45</v>
      </c>
      <c r="R11" s="20" t="s">
        <v>46</v>
      </c>
      <c r="S11" s="21" t="s">
        <v>47</v>
      </c>
      <c r="T11" s="17" t="s">
        <v>22</v>
      </c>
      <c r="U11" s="22" t="s">
        <v>48</v>
      </c>
      <c r="V11" s="23" t="s">
        <v>49</v>
      </c>
      <c r="W11" s="22" t="s">
        <v>50</v>
      </c>
      <c r="X11" s="24" t="s">
        <v>51</v>
      </c>
      <c r="Y11" s="25" t="s">
        <v>52</v>
      </c>
      <c r="Z11" s="19" t="s">
        <v>53</v>
      </c>
      <c r="AA11" s="22" t="s">
        <v>54</v>
      </c>
      <c r="AB11" s="25" t="s">
        <v>51</v>
      </c>
      <c r="AC11" s="25" t="s">
        <v>52</v>
      </c>
      <c r="AD11" s="19" t="s">
        <v>53</v>
      </c>
      <c r="AE11" s="22" t="s">
        <v>54</v>
      </c>
      <c r="AF11" s="17" t="s">
        <v>55</v>
      </c>
      <c r="AG11" s="172" t="s">
        <v>56</v>
      </c>
      <c r="AH11" s="17" t="s">
        <v>22</v>
      </c>
      <c r="AI11" s="22" t="s">
        <v>48</v>
      </c>
      <c r="AJ11" s="322"/>
      <c r="AK11" s="17" t="s">
        <v>22</v>
      </c>
      <c r="AL11" s="22" t="s">
        <v>48</v>
      </c>
      <c r="AM11" s="17" t="s">
        <v>22</v>
      </c>
      <c r="AN11" s="22" t="s">
        <v>48</v>
      </c>
      <c r="AO11" s="27"/>
      <c r="AP11" s="316"/>
      <c r="AQ11" s="303"/>
      <c r="AR11" s="316"/>
      <c r="AS11" s="303"/>
      <c r="AT11" s="316"/>
      <c r="AU11" s="303"/>
      <c r="AV11" s="306"/>
      <c r="AW11" s="309"/>
      <c r="AX11" s="312"/>
      <c r="AY11" s="6"/>
      <c r="AZ11" s="6"/>
      <c r="BA11" s="6"/>
      <c r="BB11" s="6"/>
      <c r="BC11" s="6"/>
      <c r="BD11" s="6"/>
      <c r="BE11" s="6"/>
      <c r="BF11" s="6"/>
      <c r="BG11" s="6"/>
      <c r="BH11" s="6"/>
      <c r="BI11" s="6"/>
      <c r="BJ11" s="6"/>
      <c r="BK11" s="6"/>
      <c r="BL11" s="6"/>
      <c r="BM11" s="6"/>
      <c r="BN11" s="6"/>
      <c r="BO11" s="6"/>
      <c r="BP11" s="6"/>
      <c r="BQ11" s="6"/>
      <c r="BR11" s="6"/>
      <c r="CY11" s="16"/>
      <c r="CZ11" s="16"/>
    </row>
    <row r="12" spans="1:105" s="15" customFormat="1" ht="12" customHeight="1" thickTop="1" x14ac:dyDescent="0.15">
      <c r="A12" s="28" t="s">
        <v>57</v>
      </c>
      <c r="B12" s="29">
        <f>SUM(C12:F12)</f>
        <v>233</v>
      </c>
      <c r="C12" s="30">
        <v>122</v>
      </c>
      <c r="D12" s="31">
        <v>52</v>
      </c>
      <c r="E12" s="32">
        <v>50</v>
      </c>
      <c r="F12" s="32">
        <v>9</v>
      </c>
      <c r="G12" s="33"/>
      <c r="H12" s="33"/>
      <c r="I12" s="33"/>
      <c r="J12" s="33"/>
      <c r="K12" s="33"/>
      <c r="L12" s="33"/>
      <c r="M12" s="33"/>
      <c r="N12" s="33"/>
      <c r="O12" s="33"/>
      <c r="P12" s="33"/>
      <c r="Q12" s="33"/>
      <c r="R12" s="33"/>
      <c r="S12" s="33"/>
      <c r="T12" s="34">
        <v>224</v>
      </c>
      <c r="U12" s="35">
        <v>9</v>
      </c>
      <c r="V12" s="34">
        <v>135</v>
      </c>
      <c r="W12" s="35">
        <v>98</v>
      </c>
      <c r="X12" s="36">
        <f>SUM(Y12:AA12)</f>
        <v>57</v>
      </c>
      <c r="Y12" s="34">
        <v>56</v>
      </c>
      <c r="Z12" s="37"/>
      <c r="AA12" s="35">
        <v>1</v>
      </c>
      <c r="AB12" s="38">
        <f>SUM(AC12:AE12)</f>
        <v>0</v>
      </c>
      <c r="AC12" s="34"/>
      <c r="AD12" s="37"/>
      <c r="AE12" s="35"/>
      <c r="AF12" s="30">
        <v>67</v>
      </c>
      <c r="AG12" s="39">
        <v>0</v>
      </c>
      <c r="AH12" s="40">
        <v>32</v>
      </c>
      <c r="AI12" s="41"/>
      <c r="AJ12" s="39">
        <v>13</v>
      </c>
      <c r="AK12" s="40">
        <v>1</v>
      </c>
      <c r="AL12" s="41"/>
      <c r="AM12" s="40">
        <v>16</v>
      </c>
      <c r="AN12" s="41"/>
      <c r="AO12" s="42"/>
      <c r="AP12" s="43"/>
      <c r="AQ12" s="44"/>
      <c r="AR12" s="43"/>
      <c r="AS12" s="44"/>
      <c r="AT12" s="43"/>
      <c r="AU12" s="44"/>
      <c r="AV12" s="45"/>
      <c r="AW12" s="46"/>
      <c r="AX12" s="47"/>
      <c r="AY12" s="48" t="str">
        <f>+BP12&amp;BQ12&amp;BR12&amp;BS12&amp;BT12&amp;BU12&amp;BV12</f>
        <v/>
      </c>
      <c r="BF12" s="6"/>
      <c r="BG12" s="6"/>
      <c r="BH12" s="6"/>
      <c r="BI12" s="6"/>
      <c r="BJ12" s="6"/>
      <c r="BK12" s="6"/>
      <c r="BL12" s="6"/>
      <c r="BM12" s="6"/>
      <c r="BN12" s="6"/>
      <c r="BO12" s="6"/>
      <c r="BP12" s="49" t="str">
        <f>IF($B12&lt;&gt;($V12+$W12)," El número de consultas según sexo NO puede ser diferente al Total. ","")</f>
        <v/>
      </c>
      <c r="BQ12" s="50" t="str">
        <f>IF($B12=0,"",IF(($T12+$U12)=0,IF($B12="",""," No olvide escribir la columna Beneficiarios. "),""))</f>
        <v/>
      </c>
      <c r="BR12" s="50" t="str">
        <f>IF($B12&lt;($T12+$U12)," El número de Beneficiarios NO puede ser mayor que el Total. ","")</f>
        <v/>
      </c>
      <c r="BS12" s="50" t="str">
        <f>IF($B12&lt;($AP12+$AQ12)," Seccion A.2 NO puede ser mayor que sección A.1. ","")</f>
        <v/>
      </c>
      <c r="BT12" s="50" t="str">
        <f>IF($B12&lt;($AR12+$AS12)," Seccion A.3 NO puede ser mayor que sección A.1. ","")</f>
        <v/>
      </c>
      <c r="BU12" s="51" t="str">
        <f>IF($B12&gt;=($X12+$AB12),"","El total de Consulta Nuevas NO debe ser MAYOR que el total de las Consultas Médicas. ")</f>
        <v/>
      </c>
      <c r="BV12" s="52" t="str">
        <f>IF(AND($Y12+$AC12&lt;&gt;0,OR($AF12="",$AG12="")),"No  olvide registrar datos en Pertinencia. ","")</f>
        <v/>
      </c>
      <c r="BW12" s="53"/>
      <c r="BX12" s="54">
        <f>IF($B12&lt;&gt;($V12+$W12),1,0)</f>
        <v>0</v>
      </c>
      <c r="BY12" s="54">
        <f>IF($B12&lt;($T12+$U12),1,0)</f>
        <v>0</v>
      </c>
      <c r="BZ12" s="54">
        <f>IF($B12&lt;($AP12+$AQ12),1,0)</f>
        <v>0</v>
      </c>
      <c r="CA12" s="54">
        <f>IF($B12&lt;($AR12+$AS12),1,0)</f>
        <v>0</v>
      </c>
      <c r="CB12" s="54">
        <f>IF($B12&gt;=($X12+$AB12),0,1)</f>
        <v>0</v>
      </c>
      <c r="CC12" s="54">
        <f>IF($B12=0,"",IF(($T12+$U12)=0,IF($B12="","",1),0))</f>
        <v>0</v>
      </c>
      <c r="CD12" s="54">
        <f>IF(AND($Y12+$AC12&lt;&gt;0,OR($AF12="",$AG12="")),1,0)</f>
        <v>0</v>
      </c>
      <c r="CY12" s="16"/>
      <c r="CZ12" s="16"/>
    </row>
    <row r="13" spans="1:105" s="15" customFormat="1" ht="11.25" x14ac:dyDescent="0.15">
      <c r="A13" s="55" t="s">
        <v>58</v>
      </c>
      <c r="B13" s="29">
        <f>SUM(C13:S13)</f>
        <v>422</v>
      </c>
      <c r="C13" s="34"/>
      <c r="D13" s="56"/>
      <c r="E13" s="57"/>
      <c r="F13" s="57">
        <v>3</v>
      </c>
      <c r="G13" s="57">
        <v>18</v>
      </c>
      <c r="H13" s="58">
        <v>21</v>
      </c>
      <c r="I13" s="58">
        <v>31</v>
      </c>
      <c r="J13" s="58">
        <v>12</v>
      </c>
      <c r="K13" s="58">
        <v>15</v>
      </c>
      <c r="L13" s="58">
        <v>17</v>
      </c>
      <c r="M13" s="58">
        <v>25</v>
      </c>
      <c r="N13" s="58">
        <v>44</v>
      </c>
      <c r="O13" s="58">
        <v>49</v>
      </c>
      <c r="P13" s="58">
        <v>48</v>
      </c>
      <c r="Q13" s="58">
        <v>43</v>
      </c>
      <c r="R13" s="58">
        <v>41</v>
      </c>
      <c r="S13" s="59">
        <v>55</v>
      </c>
      <c r="T13" s="34"/>
      <c r="U13" s="35">
        <v>422</v>
      </c>
      <c r="V13" s="34">
        <v>165</v>
      </c>
      <c r="W13" s="35">
        <v>257</v>
      </c>
      <c r="X13" s="36">
        <f t="shared" ref="X13:X57" si="0">SUM(Y13:AA13)</f>
        <v>0</v>
      </c>
      <c r="Y13" s="34"/>
      <c r="Z13" s="37"/>
      <c r="AA13" s="35"/>
      <c r="AB13" s="38">
        <f t="shared" ref="AB13:AB57" si="1">SUM(AC13:AE13)</f>
        <v>199</v>
      </c>
      <c r="AC13" s="34">
        <v>199</v>
      </c>
      <c r="AD13" s="37"/>
      <c r="AE13" s="35"/>
      <c r="AF13" s="34">
        <v>131</v>
      </c>
      <c r="AG13" s="39">
        <v>0</v>
      </c>
      <c r="AH13" s="34"/>
      <c r="AI13" s="35">
        <v>58</v>
      </c>
      <c r="AJ13" s="39">
        <v>182</v>
      </c>
      <c r="AK13" s="40">
        <v>7</v>
      </c>
      <c r="AL13" s="35">
        <v>20</v>
      </c>
      <c r="AM13" s="40"/>
      <c r="AN13" s="35">
        <v>32</v>
      </c>
      <c r="AO13" s="42"/>
      <c r="AP13" s="60"/>
      <c r="AQ13" s="61"/>
      <c r="AR13" s="60"/>
      <c r="AS13" s="61"/>
      <c r="AT13" s="60"/>
      <c r="AU13" s="61"/>
      <c r="AV13" s="62"/>
      <c r="AW13" s="63"/>
      <c r="AX13" s="64"/>
      <c r="AY13" s="48" t="str">
        <f t="shared" ref="AY13:AY58" si="2">+BP13&amp;BQ13&amp;BR13&amp;BS13&amp;BT13&amp;BU13&amp;BV13</f>
        <v/>
      </c>
      <c r="BF13" s="6"/>
      <c r="BG13" s="6"/>
      <c r="BH13" s="6"/>
      <c r="BI13" s="6"/>
      <c r="BJ13" s="6"/>
      <c r="BK13" s="6"/>
      <c r="BL13" s="6"/>
      <c r="BM13" s="6"/>
      <c r="BN13" s="6"/>
      <c r="BO13" s="6"/>
      <c r="BP13" s="49" t="str">
        <f t="shared" ref="BP13:BP58" si="3">IF($B13&lt;&gt;($V13+$W13)," El número de consultas según sexo NO puede ser diferente al Total. ","")</f>
        <v/>
      </c>
      <c r="BQ13" s="50" t="str">
        <f t="shared" ref="BQ13:BQ58" si="4">IF($B13=0,"",IF(($T13+$U13)=0,IF($B13="",""," No olvide escribir la columna Beneficiarios. "),""))</f>
        <v/>
      </c>
      <c r="BR13" s="50" t="str">
        <f t="shared" ref="BR13:BR58" si="5">IF($B13&lt;($T13+$U13)," El número de Beneficiarios NO puede ser mayor que el Total. ","")</f>
        <v/>
      </c>
      <c r="BS13" s="50" t="str">
        <f t="shared" ref="BS13:BS58" si="6">IF($B13&lt;($AP13+$AQ13)," Seccion A.2 NO puede ser mayor que sección A.1. ","")</f>
        <v/>
      </c>
      <c r="BT13" s="50" t="str">
        <f t="shared" ref="BT13:BT58" si="7">IF($B13&lt;($AR13+$AS13)," Seccion A.3 NO puede ser mayor que sección A.1. ","")</f>
        <v/>
      </c>
      <c r="BU13" s="50" t="str">
        <f t="shared" ref="BU13:BU58" si="8">IF($B13&gt;=($X13+$AB13),"","El total de Consulta Nuevas NO debe ser MAYOR que el total de las Consultas Médicas. ")</f>
        <v/>
      </c>
      <c r="BV13" s="52" t="str">
        <f>IF(AND($Y13+$AC13&lt;&gt;0,OR($AF13="",$AG13="")),"No  olvide registrar datos en Pertinencia. ","")</f>
        <v/>
      </c>
      <c r="BW13" s="53"/>
      <c r="BX13" s="54">
        <f t="shared" ref="BX13:BX58" si="9">IF($B13&lt;&gt;($V13+$W13),1,0)</f>
        <v>0</v>
      </c>
      <c r="BY13" s="54">
        <f t="shared" ref="BY13:BY58" si="10">IF($B13&lt;($T13+$U13),1,0)</f>
        <v>0</v>
      </c>
      <c r="BZ13" s="54">
        <f t="shared" ref="BZ13:BZ58" si="11">IF($B13&lt;($AP13+$AQ13),1,0)</f>
        <v>0</v>
      </c>
      <c r="CA13" s="54">
        <f t="shared" ref="CA13:CA58" si="12">IF($B13&lt;($AR13+$AS13),1,0)</f>
        <v>0</v>
      </c>
      <c r="CB13" s="54">
        <f t="shared" ref="CB13:CB58" si="13">IF($B13&gt;=($X13+$AB13),0,1)</f>
        <v>0</v>
      </c>
      <c r="CC13" s="54">
        <f t="shared" ref="CC13:CC58" si="14">IF($B13=0,"",IF(($T13+$U13)=0,IF($B13="","",1),0))</f>
        <v>0</v>
      </c>
      <c r="CD13" s="54">
        <f>IF(AND($Y13+$AC13&lt;&gt;0,OR($AF13="",$AG13="")),1,0)</f>
        <v>0</v>
      </c>
      <c r="CY13" s="16"/>
      <c r="CZ13" s="16"/>
    </row>
    <row r="14" spans="1:105" s="15" customFormat="1" ht="11.25" x14ac:dyDescent="0.15">
      <c r="A14" s="55" t="s">
        <v>59</v>
      </c>
      <c r="B14" s="29">
        <f>SUM(C14)</f>
        <v>35</v>
      </c>
      <c r="C14" s="34">
        <v>35</v>
      </c>
      <c r="D14" s="65"/>
      <c r="E14" s="66"/>
      <c r="F14" s="66"/>
      <c r="G14" s="66"/>
      <c r="H14" s="67"/>
      <c r="I14" s="67"/>
      <c r="J14" s="67"/>
      <c r="K14" s="67"/>
      <c r="L14" s="67"/>
      <c r="M14" s="67"/>
      <c r="N14" s="67"/>
      <c r="O14" s="67"/>
      <c r="P14" s="67"/>
      <c r="Q14" s="67"/>
      <c r="R14" s="67"/>
      <c r="S14" s="67"/>
      <c r="T14" s="34">
        <v>35</v>
      </c>
      <c r="U14" s="68"/>
      <c r="V14" s="34">
        <v>20</v>
      </c>
      <c r="W14" s="35">
        <v>15</v>
      </c>
      <c r="X14" s="36">
        <f t="shared" si="0"/>
        <v>3</v>
      </c>
      <c r="Y14" s="34">
        <v>3</v>
      </c>
      <c r="Z14" s="37"/>
      <c r="AA14" s="35"/>
      <c r="AC14" s="69"/>
      <c r="AD14" s="65"/>
      <c r="AE14" s="66"/>
      <c r="AF14" s="66"/>
      <c r="AG14" s="65"/>
      <c r="AH14" s="34">
        <v>3</v>
      </c>
      <c r="AI14" s="68"/>
      <c r="AJ14" s="39"/>
      <c r="AK14" s="40"/>
      <c r="AL14" s="68"/>
      <c r="AM14" s="40"/>
      <c r="AN14" s="68"/>
      <c r="AO14" s="42"/>
      <c r="AP14" s="60"/>
      <c r="AQ14" s="61"/>
      <c r="AR14" s="60"/>
      <c r="AS14" s="61"/>
      <c r="AT14" s="60"/>
      <c r="AU14" s="61"/>
      <c r="AV14" s="62"/>
      <c r="AW14" s="63"/>
      <c r="AX14" s="70"/>
      <c r="AY14" s="48" t="str">
        <f t="shared" si="2"/>
        <v/>
      </c>
      <c r="BF14" s="6"/>
      <c r="BG14" s="6"/>
      <c r="BH14" s="6"/>
      <c r="BI14" s="6"/>
      <c r="BJ14" s="6"/>
      <c r="BK14" s="6"/>
      <c r="BL14" s="6"/>
      <c r="BM14" s="6"/>
      <c r="BN14" s="6"/>
      <c r="BO14" s="6"/>
      <c r="BP14" s="49" t="str">
        <f t="shared" si="3"/>
        <v/>
      </c>
      <c r="BQ14" s="50" t="str">
        <f t="shared" si="4"/>
        <v/>
      </c>
      <c r="BR14" s="50" t="str">
        <f t="shared" si="5"/>
        <v/>
      </c>
      <c r="BS14" s="50" t="str">
        <f t="shared" si="6"/>
        <v/>
      </c>
      <c r="BT14" s="50" t="str">
        <f t="shared" si="7"/>
        <v/>
      </c>
      <c r="BU14" s="50" t="str">
        <f t="shared" si="8"/>
        <v/>
      </c>
      <c r="BV14" s="53"/>
      <c r="BW14" s="53"/>
      <c r="BX14" s="54">
        <f t="shared" si="9"/>
        <v>0</v>
      </c>
      <c r="BY14" s="54">
        <f t="shared" si="10"/>
        <v>0</v>
      </c>
      <c r="BZ14" s="54">
        <f t="shared" si="11"/>
        <v>0</v>
      </c>
      <c r="CA14" s="54">
        <f t="shared" si="12"/>
        <v>0</v>
      </c>
      <c r="CB14" s="54">
        <f t="shared" si="13"/>
        <v>0</v>
      </c>
      <c r="CC14" s="54">
        <f t="shared" si="14"/>
        <v>0</v>
      </c>
      <c r="CD14" s="71"/>
      <c r="CY14" s="16"/>
      <c r="CZ14" s="16"/>
    </row>
    <row r="15" spans="1:105" s="15" customFormat="1" ht="11.25" x14ac:dyDescent="0.15">
      <c r="A15" s="55" t="s">
        <v>60</v>
      </c>
      <c r="B15" s="29">
        <f t="shared" ref="B15:B57" si="15">SUM(C15:S15)</f>
        <v>29</v>
      </c>
      <c r="C15" s="34"/>
      <c r="D15" s="56"/>
      <c r="E15" s="37"/>
      <c r="F15" s="37"/>
      <c r="G15" s="37">
        <v>1</v>
      </c>
      <c r="H15" s="59">
        <v>1</v>
      </c>
      <c r="I15" s="59">
        <v>1</v>
      </c>
      <c r="J15" s="59"/>
      <c r="K15" s="59"/>
      <c r="L15" s="59"/>
      <c r="M15" s="59">
        <v>1</v>
      </c>
      <c r="N15" s="59">
        <v>1</v>
      </c>
      <c r="O15" s="59">
        <v>4</v>
      </c>
      <c r="P15" s="59">
        <v>3</v>
      </c>
      <c r="Q15" s="59">
        <v>6</v>
      </c>
      <c r="R15" s="59">
        <v>5</v>
      </c>
      <c r="S15" s="59">
        <v>6</v>
      </c>
      <c r="T15" s="34"/>
      <c r="U15" s="35">
        <v>29</v>
      </c>
      <c r="V15" s="34">
        <v>11</v>
      </c>
      <c r="W15" s="35">
        <v>18</v>
      </c>
      <c r="X15" s="36">
        <f t="shared" si="0"/>
        <v>0</v>
      </c>
      <c r="Y15" s="34"/>
      <c r="Z15" s="37"/>
      <c r="AA15" s="35"/>
      <c r="AB15" s="38">
        <f t="shared" si="1"/>
        <v>14</v>
      </c>
      <c r="AC15" s="34">
        <v>14</v>
      </c>
      <c r="AD15" s="37"/>
      <c r="AE15" s="35"/>
      <c r="AF15" s="34">
        <v>0</v>
      </c>
      <c r="AG15" s="39">
        <v>0</v>
      </c>
      <c r="AH15" s="34"/>
      <c r="AI15" s="35">
        <v>9</v>
      </c>
      <c r="AJ15" s="39"/>
      <c r="AK15" s="40"/>
      <c r="AL15" s="35">
        <v>2</v>
      </c>
      <c r="AM15" s="40"/>
      <c r="AN15" s="35"/>
      <c r="AO15" s="42"/>
      <c r="AP15" s="60"/>
      <c r="AQ15" s="61"/>
      <c r="AR15" s="60"/>
      <c r="AS15" s="61"/>
      <c r="AT15" s="60"/>
      <c r="AU15" s="61"/>
      <c r="AV15" s="62"/>
      <c r="AW15" s="63"/>
      <c r="AX15" s="64"/>
      <c r="AY15" s="48" t="str">
        <f t="shared" si="2"/>
        <v/>
      </c>
      <c r="BF15" s="6"/>
      <c r="BG15" s="6"/>
      <c r="BH15" s="6"/>
      <c r="BI15" s="6"/>
      <c r="BJ15" s="6"/>
      <c r="BK15" s="6"/>
      <c r="BL15" s="6"/>
      <c r="BM15" s="6"/>
      <c r="BN15" s="6"/>
      <c r="BO15" s="6"/>
      <c r="BP15" s="49" t="str">
        <f t="shared" si="3"/>
        <v/>
      </c>
      <c r="BQ15" s="50" t="str">
        <f t="shared" si="4"/>
        <v/>
      </c>
      <c r="BR15" s="50" t="str">
        <f t="shared" si="5"/>
        <v/>
      </c>
      <c r="BS15" s="50" t="str">
        <f t="shared" si="6"/>
        <v/>
      </c>
      <c r="BT15" s="50" t="str">
        <f t="shared" si="7"/>
        <v/>
      </c>
      <c r="BU15" s="50" t="str">
        <f t="shared" si="8"/>
        <v/>
      </c>
      <c r="BV15" s="72" t="str">
        <f>IF(AND($Y15+$AC15&lt;&gt;0,OR($AF15="",$AG15="")),"No  olvide registrar datos en Pertinencia. ","")</f>
        <v/>
      </c>
      <c r="BW15" s="53"/>
      <c r="BX15" s="54">
        <f t="shared" si="9"/>
        <v>0</v>
      </c>
      <c r="BY15" s="54">
        <f t="shared" si="10"/>
        <v>0</v>
      </c>
      <c r="BZ15" s="54">
        <f t="shared" si="11"/>
        <v>0</v>
      </c>
      <c r="CA15" s="54">
        <f t="shared" si="12"/>
        <v>0</v>
      </c>
      <c r="CB15" s="54">
        <f t="shared" si="13"/>
        <v>0</v>
      </c>
      <c r="CC15" s="54">
        <f t="shared" si="14"/>
        <v>0</v>
      </c>
      <c r="CD15" s="54">
        <f>IF(AND($Y15+$AC15&lt;&gt;0,OR($AF15="",$AG15="")),1,0)</f>
        <v>0</v>
      </c>
      <c r="CY15" s="16"/>
      <c r="CZ15" s="16"/>
    </row>
    <row r="16" spans="1:105" s="15" customFormat="1" ht="11.25" x14ac:dyDescent="0.15">
      <c r="A16" s="55" t="s">
        <v>61</v>
      </c>
      <c r="B16" s="29">
        <f t="shared" si="15"/>
        <v>359</v>
      </c>
      <c r="C16" s="34">
        <v>50</v>
      </c>
      <c r="D16" s="56">
        <v>14</v>
      </c>
      <c r="E16" s="37">
        <v>18</v>
      </c>
      <c r="F16" s="37">
        <v>5</v>
      </c>
      <c r="G16" s="37">
        <v>2</v>
      </c>
      <c r="H16" s="59">
        <v>5</v>
      </c>
      <c r="I16" s="59">
        <v>2</v>
      </c>
      <c r="J16" s="59">
        <v>4</v>
      </c>
      <c r="K16" s="59">
        <v>7</v>
      </c>
      <c r="L16" s="59">
        <v>9</v>
      </c>
      <c r="M16" s="59">
        <v>26</v>
      </c>
      <c r="N16" s="59">
        <v>19</v>
      </c>
      <c r="O16" s="59">
        <v>39</v>
      </c>
      <c r="P16" s="59">
        <v>35</v>
      </c>
      <c r="Q16" s="59">
        <v>48</v>
      </c>
      <c r="R16" s="59">
        <v>29</v>
      </c>
      <c r="S16" s="59">
        <v>47</v>
      </c>
      <c r="T16" s="34">
        <v>82</v>
      </c>
      <c r="U16" s="35">
        <v>277</v>
      </c>
      <c r="V16" s="34">
        <v>192</v>
      </c>
      <c r="W16" s="35">
        <v>167</v>
      </c>
      <c r="X16" s="36">
        <f t="shared" si="0"/>
        <v>30</v>
      </c>
      <c r="Y16" s="34">
        <v>30</v>
      </c>
      <c r="Z16" s="37"/>
      <c r="AA16" s="35"/>
      <c r="AB16" s="38">
        <f t="shared" si="1"/>
        <v>132</v>
      </c>
      <c r="AC16" s="34">
        <v>132</v>
      </c>
      <c r="AD16" s="37"/>
      <c r="AE16" s="35"/>
      <c r="AF16" s="34">
        <v>147</v>
      </c>
      <c r="AG16" s="39">
        <v>8</v>
      </c>
      <c r="AH16" s="34">
        <v>14</v>
      </c>
      <c r="AI16" s="35">
        <v>36</v>
      </c>
      <c r="AJ16" s="39">
        <v>16</v>
      </c>
      <c r="AK16" s="40">
        <v>4</v>
      </c>
      <c r="AL16" s="35">
        <v>0</v>
      </c>
      <c r="AM16" s="40">
        <v>4</v>
      </c>
      <c r="AN16" s="35">
        <v>22</v>
      </c>
      <c r="AO16" s="42"/>
      <c r="AP16" s="60">
        <v>31</v>
      </c>
      <c r="AQ16" s="61"/>
      <c r="AR16" s="60"/>
      <c r="AS16" s="61"/>
      <c r="AT16" s="60"/>
      <c r="AU16" s="61"/>
      <c r="AV16" s="62"/>
      <c r="AW16" s="63"/>
      <c r="AX16" s="64"/>
      <c r="AY16" s="48" t="str">
        <f t="shared" si="2"/>
        <v/>
      </c>
      <c r="BF16" s="6"/>
      <c r="BG16" s="6"/>
      <c r="BH16" s="6"/>
      <c r="BI16" s="6"/>
      <c r="BJ16" s="6"/>
      <c r="BK16" s="6"/>
      <c r="BL16" s="6"/>
      <c r="BM16" s="6"/>
      <c r="BN16" s="6"/>
      <c r="BO16" s="6"/>
      <c r="BP16" s="49" t="str">
        <f t="shared" si="3"/>
        <v/>
      </c>
      <c r="BQ16" s="50" t="str">
        <f t="shared" si="4"/>
        <v/>
      </c>
      <c r="BR16" s="50" t="str">
        <f t="shared" si="5"/>
        <v/>
      </c>
      <c r="BS16" s="50" t="str">
        <f t="shared" si="6"/>
        <v/>
      </c>
      <c r="BT16" s="50" t="str">
        <f t="shared" si="7"/>
        <v/>
      </c>
      <c r="BU16" s="50" t="str">
        <f t="shared" si="8"/>
        <v/>
      </c>
      <c r="BV16" s="72" t="str">
        <f t="shared" ref="BV16:BV58" si="16">IF(AND($Y16+$AC16&lt;&gt;0,OR($AF16="",$AG16="")),"No  olvide registrar datos en Pertinencia. ","")</f>
        <v/>
      </c>
      <c r="BW16" s="53"/>
      <c r="BX16" s="54">
        <f t="shared" si="9"/>
        <v>0</v>
      </c>
      <c r="BY16" s="54">
        <f t="shared" si="10"/>
        <v>0</v>
      </c>
      <c r="BZ16" s="54">
        <f t="shared" si="11"/>
        <v>0</v>
      </c>
      <c r="CA16" s="54">
        <f t="shared" si="12"/>
        <v>0</v>
      </c>
      <c r="CB16" s="54">
        <f t="shared" si="13"/>
        <v>0</v>
      </c>
      <c r="CC16" s="54">
        <f t="shared" si="14"/>
        <v>0</v>
      </c>
      <c r="CD16" s="54">
        <f t="shared" ref="CD16:CD58" si="17">IF(AND($Y16+$AC16&lt;&gt;0,OR($AF16="",$AG16="")),1,0)</f>
        <v>0</v>
      </c>
      <c r="CY16" s="16"/>
      <c r="CZ16" s="16"/>
    </row>
    <row r="17" spans="1:104" s="15" customFormat="1" ht="11.25" x14ac:dyDescent="0.15">
      <c r="A17" s="55" t="s">
        <v>62</v>
      </c>
      <c r="B17" s="29">
        <f t="shared" si="15"/>
        <v>0</v>
      </c>
      <c r="C17" s="34"/>
      <c r="D17" s="56"/>
      <c r="E17" s="37"/>
      <c r="F17" s="37"/>
      <c r="G17" s="37"/>
      <c r="H17" s="59"/>
      <c r="I17" s="59"/>
      <c r="J17" s="59"/>
      <c r="K17" s="59"/>
      <c r="L17" s="59"/>
      <c r="M17" s="59"/>
      <c r="N17" s="59"/>
      <c r="O17" s="59"/>
      <c r="P17" s="59"/>
      <c r="Q17" s="59"/>
      <c r="R17" s="59"/>
      <c r="S17" s="59"/>
      <c r="T17" s="34"/>
      <c r="U17" s="35"/>
      <c r="V17" s="34"/>
      <c r="W17" s="35"/>
      <c r="X17" s="36">
        <f t="shared" si="0"/>
        <v>0</v>
      </c>
      <c r="Y17" s="34"/>
      <c r="Z17" s="37"/>
      <c r="AA17" s="35"/>
      <c r="AB17" s="38">
        <f t="shared" si="1"/>
        <v>0</v>
      </c>
      <c r="AC17" s="34"/>
      <c r="AD17" s="37"/>
      <c r="AE17" s="35"/>
      <c r="AF17" s="34"/>
      <c r="AG17" s="39"/>
      <c r="AH17" s="34"/>
      <c r="AI17" s="35"/>
      <c r="AJ17" s="39"/>
      <c r="AK17" s="40"/>
      <c r="AL17" s="35"/>
      <c r="AM17" s="40"/>
      <c r="AN17" s="35"/>
      <c r="AO17" s="42"/>
      <c r="AP17" s="60"/>
      <c r="AQ17" s="61"/>
      <c r="AR17" s="60"/>
      <c r="AS17" s="61"/>
      <c r="AT17" s="60"/>
      <c r="AU17" s="61"/>
      <c r="AV17" s="62"/>
      <c r="AW17" s="63"/>
      <c r="AX17" s="64"/>
      <c r="AY17" s="48" t="str">
        <f t="shared" si="2"/>
        <v/>
      </c>
      <c r="BF17" s="6"/>
      <c r="BG17" s="6"/>
      <c r="BH17" s="6"/>
      <c r="BI17" s="6"/>
      <c r="BJ17" s="6"/>
      <c r="BK17" s="6"/>
      <c r="BL17" s="6"/>
      <c r="BM17" s="6"/>
      <c r="BN17" s="6"/>
      <c r="BO17" s="6"/>
      <c r="BP17" s="49" t="str">
        <f t="shared" si="3"/>
        <v/>
      </c>
      <c r="BQ17" s="50" t="str">
        <f t="shared" si="4"/>
        <v/>
      </c>
      <c r="BR17" s="50" t="str">
        <f t="shared" si="5"/>
        <v/>
      </c>
      <c r="BS17" s="50" t="str">
        <f t="shared" si="6"/>
        <v/>
      </c>
      <c r="BT17" s="50" t="str">
        <f t="shared" si="7"/>
        <v/>
      </c>
      <c r="BU17" s="50" t="str">
        <f t="shared" si="8"/>
        <v/>
      </c>
      <c r="BV17" s="72" t="str">
        <f t="shared" si="16"/>
        <v/>
      </c>
      <c r="BW17" s="53"/>
      <c r="BX17" s="54">
        <f t="shared" si="9"/>
        <v>0</v>
      </c>
      <c r="BY17" s="54">
        <f t="shared" si="10"/>
        <v>0</v>
      </c>
      <c r="BZ17" s="54">
        <f t="shared" si="11"/>
        <v>0</v>
      </c>
      <c r="CA17" s="54">
        <f t="shared" si="12"/>
        <v>0</v>
      </c>
      <c r="CB17" s="54">
        <f t="shared" si="13"/>
        <v>0</v>
      </c>
      <c r="CC17" s="54" t="str">
        <f t="shared" si="14"/>
        <v/>
      </c>
      <c r="CD17" s="54">
        <f t="shared" si="17"/>
        <v>0</v>
      </c>
      <c r="CY17" s="16"/>
      <c r="CZ17" s="16"/>
    </row>
    <row r="18" spans="1:104" s="15" customFormat="1" ht="11.25" x14ac:dyDescent="0.15">
      <c r="A18" s="55" t="s">
        <v>63</v>
      </c>
      <c r="B18" s="29">
        <f t="shared" si="15"/>
        <v>175</v>
      </c>
      <c r="C18" s="34"/>
      <c r="D18" s="56"/>
      <c r="E18" s="37"/>
      <c r="F18" s="37">
        <v>2</v>
      </c>
      <c r="G18" s="37">
        <v>2</v>
      </c>
      <c r="H18" s="59">
        <v>6</v>
      </c>
      <c r="I18" s="59">
        <v>10</v>
      </c>
      <c r="J18" s="59">
        <v>12</v>
      </c>
      <c r="K18" s="59">
        <v>15</v>
      </c>
      <c r="L18" s="59">
        <v>14</v>
      </c>
      <c r="M18" s="59">
        <v>17</v>
      </c>
      <c r="N18" s="59">
        <v>17</v>
      </c>
      <c r="O18" s="59">
        <v>24</v>
      </c>
      <c r="P18" s="59">
        <v>18</v>
      </c>
      <c r="Q18" s="59">
        <v>12</v>
      </c>
      <c r="R18" s="59">
        <v>19</v>
      </c>
      <c r="S18" s="59">
        <v>7</v>
      </c>
      <c r="T18" s="34"/>
      <c r="U18" s="35">
        <v>175</v>
      </c>
      <c r="V18" s="34">
        <v>65</v>
      </c>
      <c r="W18" s="35">
        <v>110</v>
      </c>
      <c r="X18" s="36">
        <f t="shared" si="0"/>
        <v>0</v>
      </c>
      <c r="Y18" s="34"/>
      <c r="Z18" s="37"/>
      <c r="AA18" s="35"/>
      <c r="AB18" s="38">
        <f t="shared" si="1"/>
        <v>102</v>
      </c>
      <c r="AC18" s="34">
        <v>102</v>
      </c>
      <c r="AD18" s="37"/>
      <c r="AE18" s="35"/>
      <c r="AF18" s="34">
        <v>114</v>
      </c>
      <c r="AG18" s="39">
        <v>0</v>
      </c>
      <c r="AH18" s="34"/>
      <c r="AI18" s="35">
        <v>43</v>
      </c>
      <c r="AJ18" s="39"/>
      <c r="AK18" s="40"/>
      <c r="AL18" s="35">
        <v>24</v>
      </c>
      <c r="AM18" s="40"/>
      <c r="AN18" s="35">
        <v>39</v>
      </c>
      <c r="AO18" s="42"/>
      <c r="AP18" s="60"/>
      <c r="AQ18" s="61"/>
      <c r="AR18" s="60"/>
      <c r="AS18" s="61"/>
      <c r="AT18" s="60"/>
      <c r="AU18" s="61"/>
      <c r="AV18" s="62"/>
      <c r="AW18" s="63"/>
      <c r="AX18" s="64"/>
      <c r="AY18" s="48" t="str">
        <f t="shared" si="2"/>
        <v/>
      </c>
      <c r="BF18" s="6"/>
      <c r="BG18" s="6"/>
      <c r="BH18" s="6"/>
      <c r="BI18" s="6"/>
      <c r="BJ18" s="6"/>
      <c r="BK18" s="6"/>
      <c r="BL18" s="6"/>
      <c r="BM18" s="6"/>
      <c r="BN18" s="6"/>
      <c r="BO18" s="6"/>
      <c r="BP18" s="49" t="str">
        <f t="shared" si="3"/>
        <v/>
      </c>
      <c r="BQ18" s="50" t="str">
        <f t="shared" si="4"/>
        <v/>
      </c>
      <c r="BR18" s="50" t="str">
        <f t="shared" si="5"/>
        <v/>
      </c>
      <c r="BS18" s="50" t="str">
        <f t="shared" si="6"/>
        <v/>
      </c>
      <c r="BT18" s="50" t="str">
        <f t="shared" si="7"/>
        <v/>
      </c>
      <c r="BU18" s="50" t="str">
        <f t="shared" si="8"/>
        <v/>
      </c>
      <c r="BV18" s="72" t="str">
        <f t="shared" si="16"/>
        <v/>
      </c>
      <c r="BW18" s="53" t="str">
        <f>IF(AND($AT18&lt;&gt;0,($B92="")),"No olvide registrar si algunas de estas compras de servicio corresponden al Programa de Resolutividad. ","")</f>
        <v/>
      </c>
      <c r="BX18" s="54">
        <f t="shared" si="9"/>
        <v>0</v>
      </c>
      <c r="BY18" s="54">
        <f t="shared" si="10"/>
        <v>0</v>
      </c>
      <c r="BZ18" s="54">
        <f t="shared" si="11"/>
        <v>0</v>
      </c>
      <c r="CA18" s="54">
        <f t="shared" si="12"/>
        <v>0</v>
      </c>
      <c r="CB18" s="54">
        <f t="shared" si="13"/>
        <v>0</v>
      </c>
      <c r="CC18" s="54">
        <f t="shared" si="14"/>
        <v>0</v>
      </c>
      <c r="CD18" s="54">
        <f t="shared" si="17"/>
        <v>0</v>
      </c>
      <c r="CE18" s="54">
        <f>IF(AND($AT18&lt;&gt;0,($B92="")),1,0)</f>
        <v>0</v>
      </c>
      <c r="CY18" s="16"/>
      <c r="CZ18" s="16"/>
    </row>
    <row r="19" spans="1:104" s="15" customFormat="1" ht="11.25" x14ac:dyDescent="0.15">
      <c r="A19" s="55" t="s">
        <v>64</v>
      </c>
      <c r="B19" s="29">
        <f t="shared" si="15"/>
        <v>0</v>
      </c>
      <c r="C19" s="34"/>
      <c r="D19" s="56"/>
      <c r="E19" s="37"/>
      <c r="F19" s="37"/>
      <c r="G19" s="37"/>
      <c r="H19" s="59"/>
      <c r="I19" s="59"/>
      <c r="J19" s="59"/>
      <c r="K19" s="59"/>
      <c r="L19" s="59"/>
      <c r="M19" s="59"/>
      <c r="N19" s="59"/>
      <c r="O19" s="59"/>
      <c r="P19" s="59"/>
      <c r="Q19" s="59"/>
      <c r="R19" s="59"/>
      <c r="S19" s="59"/>
      <c r="T19" s="34"/>
      <c r="U19" s="35"/>
      <c r="V19" s="34"/>
      <c r="W19" s="35"/>
      <c r="X19" s="36">
        <f t="shared" si="0"/>
        <v>0</v>
      </c>
      <c r="Y19" s="34"/>
      <c r="Z19" s="37"/>
      <c r="AA19" s="35"/>
      <c r="AB19" s="38">
        <f t="shared" si="1"/>
        <v>0</v>
      </c>
      <c r="AC19" s="34"/>
      <c r="AD19" s="37"/>
      <c r="AE19" s="35"/>
      <c r="AF19" s="69"/>
      <c r="AG19" s="73"/>
      <c r="AH19" s="34"/>
      <c r="AI19" s="35"/>
      <c r="AJ19" s="39"/>
      <c r="AK19" s="40"/>
      <c r="AL19" s="35"/>
      <c r="AM19" s="40"/>
      <c r="AN19" s="35"/>
      <c r="AO19" s="42"/>
      <c r="AP19" s="60"/>
      <c r="AQ19" s="61"/>
      <c r="AR19" s="60"/>
      <c r="AS19" s="61"/>
      <c r="AT19" s="60"/>
      <c r="AU19" s="61"/>
      <c r="AV19" s="62"/>
      <c r="AW19" s="63"/>
      <c r="AX19" s="64"/>
      <c r="AY19" s="48" t="str">
        <f t="shared" si="2"/>
        <v/>
      </c>
      <c r="BF19" s="6"/>
      <c r="BG19" s="6"/>
      <c r="BH19" s="6"/>
      <c r="BI19" s="6"/>
      <c r="BJ19" s="6"/>
      <c r="BK19" s="6"/>
      <c r="BL19" s="6"/>
      <c r="BM19" s="6"/>
      <c r="BN19" s="6"/>
      <c r="BO19" s="6"/>
      <c r="BP19" s="49" t="str">
        <f t="shared" si="3"/>
        <v/>
      </c>
      <c r="BQ19" s="50" t="str">
        <f t="shared" si="4"/>
        <v/>
      </c>
      <c r="BR19" s="50" t="str">
        <f t="shared" si="5"/>
        <v/>
      </c>
      <c r="BS19" s="50" t="str">
        <f t="shared" si="6"/>
        <v/>
      </c>
      <c r="BT19" s="50" t="str">
        <f t="shared" si="7"/>
        <v/>
      </c>
      <c r="BU19" s="50" t="str">
        <f t="shared" si="8"/>
        <v/>
      </c>
      <c r="BV19" s="53"/>
      <c r="BW19" s="53"/>
      <c r="BX19" s="54">
        <f t="shared" si="9"/>
        <v>0</v>
      </c>
      <c r="BY19" s="54">
        <f t="shared" si="10"/>
        <v>0</v>
      </c>
      <c r="BZ19" s="54">
        <f t="shared" si="11"/>
        <v>0</v>
      </c>
      <c r="CA19" s="54">
        <f t="shared" si="12"/>
        <v>0</v>
      </c>
      <c r="CB19" s="54">
        <f t="shared" si="13"/>
        <v>0</v>
      </c>
      <c r="CC19" s="54" t="str">
        <f t="shared" si="14"/>
        <v/>
      </c>
      <c r="CD19" s="71"/>
      <c r="CY19" s="16"/>
      <c r="CZ19" s="16"/>
    </row>
    <row r="20" spans="1:104" s="15" customFormat="1" ht="11.25" x14ac:dyDescent="0.15">
      <c r="A20" s="55" t="s">
        <v>65</v>
      </c>
      <c r="B20" s="29">
        <f t="shared" si="15"/>
        <v>0</v>
      </c>
      <c r="C20" s="34"/>
      <c r="D20" s="56"/>
      <c r="E20" s="37"/>
      <c r="F20" s="37"/>
      <c r="G20" s="37"/>
      <c r="H20" s="59"/>
      <c r="I20" s="59"/>
      <c r="J20" s="59"/>
      <c r="K20" s="59"/>
      <c r="L20" s="59"/>
      <c r="M20" s="59"/>
      <c r="N20" s="59"/>
      <c r="O20" s="59"/>
      <c r="P20" s="59"/>
      <c r="Q20" s="59"/>
      <c r="R20" s="59"/>
      <c r="S20" s="59"/>
      <c r="T20" s="34"/>
      <c r="U20" s="35"/>
      <c r="V20" s="34"/>
      <c r="W20" s="35"/>
      <c r="X20" s="36">
        <f t="shared" si="0"/>
        <v>0</v>
      </c>
      <c r="Y20" s="34"/>
      <c r="Z20" s="37"/>
      <c r="AA20" s="35"/>
      <c r="AB20" s="38">
        <f t="shared" si="1"/>
        <v>0</v>
      </c>
      <c r="AC20" s="34"/>
      <c r="AD20" s="37"/>
      <c r="AE20" s="35"/>
      <c r="AF20" s="34"/>
      <c r="AG20" s="39"/>
      <c r="AH20" s="34"/>
      <c r="AI20" s="35"/>
      <c r="AJ20" s="39"/>
      <c r="AK20" s="40"/>
      <c r="AL20" s="35"/>
      <c r="AM20" s="40"/>
      <c r="AN20" s="35"/>
      <c r="AO20" s="42"/>
      <c r="AP20" s="60"/>
      <c r="AQ20" s="61"/>
      <c r="AR20" s="60"/>
      <c r="AS20" s="61"/>
      <c r="AT20" s="60"/>
      <c r="AU20" s="61"/>
      <c r="AV20" s="62"/>
      <c r="AW20" s="63"/>
      <c r="AX20" s="64"/>
      <c r="AY20" s="48" t="str">
        <f t="shared" si="2"/>
        <v/>
      </c>
      <c r="BF20" s="6"/>
      <c r="BG20" s="6"/>
      <c r="BH20" s="6"/>
      <c r="BI20" s="6"/>
      <c r="BJ20" s="6"/>
      <c r="BK20" s="6"/>
      <c r="BL20" s="6"/>
      <c r="BM20" s="6"/>
      <c r="BN20" s="6"/>
      <c r="BO20" s="6"/>
      <c r="BP20" s="49" t="str">
        <f t="shared" si="3"/>
        <v/>
      </c>
      <c r="BQ20" s="50" t="str">
        <f t="shared" si="4"/>
        <v/>
      </c>
      <c r="BR20" s="50" t="str">
        <f t="shared" si="5"/>
        <v/>
      </c>
      <c r="BS20" s="50" t="str">
        <f t="shared" si="6"/>
        <v/>
      </c>
      <c r="BT20" s="50" t="str">
        <f t="shared" si="7"/>
        <v/>
      </c>
      <c r="BU20" s="50" t="str">
        <f t="shared" si="8"/>
        <v/>
      </c>
      <c r="BV20" s="72" t="str">
        <f t="shared" si="16"/>
        <v/>
      </c>
      <c r="BW20" s="53"/>
      <c r="BX20" s="54">
        <f t="shared" si="9"/>
        <v>0</v>
      </c>
      <c r="BY20" s="54">
        <f t="shared" si="10"/>
        <v>0</v>
      </c>
      <c r="BZ20" s="54">
        <f t="shared" si="11"/>
        <v>0</v>
      </c>
      <c r="CA20" s="54">
        <f t="shared" si="12"/>
        <v>0</v>
      </c>
      <c r="CB20" s="54">
        <f t="shared" si="13"/>
        <v>0</v>
      </c>
      <c r="CC20" s="54" t="str">
        <f t="shared" si="14"/>
        <v/>
      </c>
      <c r="CD20" s="54">
        <f t="shared" si="17"/>
        <v>0</v>
      </c>
      <c r="CY20" s="16"/>
      <c r="CZ20" s="16"/>
    </row>
    <row r="21" spans="1:104" s="15" customFormat="1" ht="11.25" x14ac:dyDescent="0.15">
      <c r="A21" s="55" t="s">
        <v>66</v>
      </c>
      <c r="B21" s="29">
        <f t="shared" si="15"/>
        <v>0</v>
      </c>
      <c r="C21" s="34"/>
      <c r="D21" s="56"/>
      <c r="E21" s="37"/>
      <c r="F21" s="37"/>
      <c r="G21" s="37"/>
      <c r="H21" s="59"/>
      <c r="I21" s="59"/>
      <c r="J21" s="59"/>
      <c r="K21" s="59"/>
      <c r="L21" s="59"/>
      <c r="M21" s="59"/>
      <c r="N21" s="59"/>
      <c r="O21" s="59"/>
      <c r="P21" s="59"/>
      <c r="Q21" s="59"/>
      <c r="R21" s="59"/>
      <c r="S21" s="59"/>
      <c r="T21" s="34"/>
      <c r="U21" s="35"/>
      <c r="V21" s="34"/>
      <c r="W21" s="35"/>
      <c r="X21" s="36">
        <f t="shared" si="0"/>
        <v>0</v>
      </c>
      <c r="Y21" s="34"/>
      <c r="Z21" s="37"/>
      <c r="AA21" s="35"/>
      <c r="AB21" s="38">
        <f t="shared" si="1"/>
        <v>0</v>
      </c>
      <c r="AC21" s="34"/>
      <c r="AD21" s="37"/>
      <c r="AE21" s="35"/>
      <c r="AF21" s="69"/>
      <c r="AG21" s="73"/>
      <c r="AH21" s="34"/>
      <c r="AI21" s="35"/>
      <c r="AJ21" s="39"/>
      <c r="AK21" s="40"/>
      <c r="AL21" s="35"/>
      <c r="AM21" s="40"/>
      <c r="AN21" s="35"/>
      <c r="AO21" s="42"/>
      <c r="AP21" s="60"/>
      <c r="AQ21" s="61"/>
      <c r="AR21" s="60"/>
      <c r="AS21" s="61"/>
      <c r="AT21" s="60"/>
      <c r="AU21" s="61"/>
      <c r="AV21" s="62"/>
      <c r="AW21" s="63"/>
      <c r="AX21" s="64"/>
      <c r="AY21" s="48" t="str">
        <f t="shared" si="2"/>
        <v/>
      </c>
      <c r="BF21" s="6"/>
      <c r="BG21" s="6"/>
      <c r="BH21" s="6"/>
      <c r="BI21" s="6"/>
      <c r="BJ21" s="6"/>
      <c r="BK21" s="6"/>
      <c r="BL21" s="6"/>
      <c r="BM21" s="6"/>
      <c r="BN21" s="6"/>
      <c r="BO21" s="6"/>
      <c r="BP21" s="49" t="str">
        <f t="shared" si="3"/>
        <v/>
      </c>
      <c r="BQ21" s="50" t="str">
        <f t="shared" si="4"/>
        <v/>
      </c>
      <c r="BR21" s="50" t="str">
        <f t="shared" si="5"/>
        <v/>
      </c>
      <c r="BS21" s="50" t="str">
        <f t="shared" si="6"/>
        <v/>
      </c>
      <c r="BT21" s="50" t="str">
        <f t="shared" si="7"/>
        <v/>
      </c>
      <c r="BU21" s="50" t="str">
        <f t="shared" si="8"/>
        <v/>
      </c>
      <c r="BV21" s="53"/>
      <c r="BW21" s="53"/>
      <c r="BX21" s="54">
        <f t="shared" si="9"/>
        <v>0</v>
      </c>
      <c r="BY21" s="54">
        <f t="shared" si="10"/>
        <v>0</v>
      </c>
      <c r="BZ21" s="54">
        <f t="shared" si="11"/>
        <v>0</v>
      </c>
      <c r="CA21" s="54">
        <f t="shared" si="12"/>
        <v>0</v>
      </c>
      <c r="CB21" s="54">
        <f t="shared" si="13"/>
        <v>0</v>
      </c>
      <c r="CC21" s="54" t="str">
        <f t="shared" si="14"/>
        <v/>
      </c>
      <c r="CD21" s="71"/>
      <c r="CY21" s="16"/>
      <c r="CZ21" s="16"/>
    </row>
    <row r="22" spans="1:104" s="15" customFormat="1" ht="11.25" x14ac:dyDescent="0.15">
      <c r="A22" s="55" t="s">
        <v>67</v>
      </c>
      <c r="B22" s="29">
        <f t="shared" si="15"/>
        <v>30</v>
      </c>
      <c r="C22" s="34"/>
      <c r="D22" s="56"/>
      <c r="E22" s="37"/>
      <c r="F22" s="37"/>
      <c r="G22" s="37"/>
      <c r="H22" s="59"/>
      <c r="I22" s="59"/>
      <c r="J22" s="59"/>
      <c r="K22" s="59">
        <v>1</v>
      </c>
      <c r="L22" s="59">
        <v>2</v>
      </c>
      <c r="M22" s="59">
        <v>1</v>
      </c>
      <c r="N22" s="59">
        <v>3</v>
      </c>
      <c r="O22" s="59">
        <v>4</v>
      </c>
      <c r="P22" s="59">
        <v>3</v>
      </c>
      <c r="Q22" s="59">
        <v>6</v>
      </c>
      <c r="R22" s="59">
        <v>3</v>
      </c>
      <c r="S22" s="59">
        <v>7</v>
      </c>
      <c r="T22" s="34"/>
      <c r="U22" s="35">
        <v>30</v>
      </c>
      <c r="V22" s="34">
        <v>15</v>
      </c>
      <c r="W22" s="35">
        <v>15</v>
      </c>
      <c r="X22" s="36">
        <f t="shared" si="0"/>
        <v>0</v>
      </c>
      <c r="Y22" s="34"/>
      <c r="Z22" s="37"/>
      <c r="AA22" s="35"/>
      <c r="AB22" s="38">
        <f t="shared" si="1"/>
        <v>24</v>
      </c>
      <c r="AC22" s="34">
        <v>24</v>
      </c>
      <c r="AD22" s="37"/>
      <c r="AE22" s="35"/>
      <c r="AF22" s="34">
        <v>19</v>
      </c>
      <c r="AG22" s="39">
        <v>0</v>
      </c>
      <c r="AH22" s="34">
        <v>0</v>
      </c>
      <c r="AI22" s="35">
        <v>0</v>
      </c>
      <c r="AJ22" s="39">
        <v>71</v>
      </c>
      <c r="AK22" s="40"/>
      <c r="AL22" s="35">
        <v>2</v>
      </c>
      <c r="AM22" s="40"/>
      <c r="AN22" s="35">
        <v>7</v>
      </c>
      <c r="AO22" s="42"/>
      <c r="AP22" s="60"/>
      <c r="AQ22" s="61"/>
      <c r="AR22" s="60"/>
      <c r="AS22" s="61"/>
      <c r="AT22" s="60"/>
      <c r="AU22" s="61"/>
      <c r="AV22" s="62"/>
      <c r="AW22" s="63"/>
      <c r="AX22" s="64"/>
      <c r="AY22" s="48" t="str">
        <f t="shared" si="2"/>
        <v/>
      </c>
      <c r="BF22" s="6"/>
      <c r="BG22" s="6"/>
      <c r="BH22" s="6"/>
      <c r="BI22" s="6"/>
      <c r="BJ22" s="6"/>
      <c r="BK22" s="6"/>
      <c r="BL22" s="6"/>
      <c r="BM22" s="6"/>
      <c r="BN22" s="6"/>
      <c r="BO22" s="6"/>
      <c r="BP22" s="49" t="str">
        <f t="shared" si="3"/>
        <v/>
      </c>
      <c r="BQ22" s="50" t="str">
        <f t="shared" si="4"/>
        <v/>
      </c>
      <c r="BR22" s="50" t="str">
        <f t="shared" si="5"/>
        <v/>
      </c>
      <c r="BS22" s="50" t="str">
        <f t="shared" si="6"/>
        <v/>
      </c>
      <c r="BT22" s="50" t="str">
        <f t="shared" si="7"/>
        <v/>
      </c>
      <c r="BU22" s="50" t="str">
        <f t="shared" si="8"/>
        <v/>
      </c>
      <c r="BV22" s="72" t="str">
        <f t="shared" si="16"/>
        <v/>
      </c>
      <c r="BW22" s="53"/>
      <c r="BX22" s="54">
        <f t="shared" si="9"/>
        <v>0</v>
      </c>
      <c r="BY22" s="54">
        <f t="shared" si="10"/>
        <v>0</v>
      </c>
      <c r="BZ22" s="54">
        <f t="shared" si="11"/>
        <v>0</v>
      </c>
      <c r="CA22" s="54">
        <f t="shared" si="12"/>
        <v>0</v>
      </c>
      <c r="CB22" s="54">
        <f t="shared" si="13"/>
        <v>0</v>
      </c>
      <c r="CC22" s="54">
        <f t="shared" si="14"/>
        <v>0</v>
      </c>
      <c r="CD22" s="54">
        <f t="shared" si="17"/>
        <v>0</v>
      </c>
      <c r="CY22" s="16"/>
      <c r="CZ22" s="16"/>
    </row>
    <row r="23" spans="1:104" s="15" customFormat="1" ht="11.25" x14ac:dyDescent="0.15">
      <c r="A23" s="55" t="s">
        <v>68</v>
      </c>
      <c r="B23" s="29">
        <f t="shared" si="15"/>
        <v>0</v>
      </c>
      <c r="C23" s="34"/>
      <c r="D23" s="56"/>
      <c r="E23" s="37"/>
      <c r="F23" s="37"/>
      <c r="G23" s="37"/>
      <c r="H23" s="59"/>
      <c r="I23" s="59"/>
      <c r="J23" s="59"/>
      <c r="K23" s="59"/>
      <c r="L23" s="59"/>
      <c r="M23" s="59"/>
      <c r="N23" s="59"/>
      <c r="O23" s="59"/>
      <c r="P23" s="59"/>
      <c r="Q23" s="59"/>
      <c r="R23" s="59"/>
      <c r="S23" s="59"/>
      <c r="T23" s="34"/>
      <c r="U23" s="35"/>
      <c r="V23" s="34"/>
      <c r="W23" s="35"/>
      <c r="X23" s="36">
        <f t="shared" si="0"/>
        <v>0</v>
      </c>
      <c r="Y23" s="34"/>
      <c r="Z23" s="37"/>
      <c r="AA23" s="35"/>
      <c r="AB23" s="38">
        <f t="shared" si="1"/>
        <v>0</v>
      </c>
      <c r="AC23" s="34"/>
      <c r="AD23" s="37"/>
      <c r="AE23" s="35"/>
      <c r="AF23" s="69"/>
      <c r="AG23" s="73"/>
      <c r="AH23" s="34"/>
      <c r="AI23" s="35"/>
      <c r="AJ23" s="39"/>
      <c r="AK23" s="40"/>
      <c r="AL23" s="35"/>
      <c r="AM23" s="40"/>
      <c r="AN23" s="35"/>
      <c r="AO23" s="42"/>
      <c r="AP23" s="60"/>
      <c r="AQ23" s="61"/>
      <c r="AR23" s="60"/>
      <c r="AS23" s="61"/>
      <c r="AT23" s="60"/>
      <c r="AU23" s="61"/>
      <c r="AV23" s="62"/>
      <c r="AW23" s="63"/>
      <c r="AX23" s="64"/>
      <c r="AY23" s="48" t="str">
        <f t="shared" si="2"/>
        <v/>
      </c>
      <c r="BF23" s="6"/>
      <c r="BG23" s="6"/>
      <c r="BH23" s="6"/>
      <c r="BI23" s="6"/>
      <c r="BJ23" s="6"/>
      <c r="BK23" s="6"/>
      <c r="BL23" s="6"/>
      <c r="BM23" s="6"/>
      <c r="BN23" s="6"/>
      <c r="BO23" s="6"/>
      <c r="BP23" s="49" t="str">
        <f t="shared" si="3"/>
        <v/>
      </c>
      <c r="BQ23" s="50" t="str">
        <f t="shared" si="4"/>
        <v/>
      </c>
      <c r="BR23" s="50" t="str">
        <f t="shared" si="5"/>
        <v/>
      </c>
      <c r="BS23" s="50" t="str">
        <f t="shared" si="6"/>
        <v/>
      </c>
      <c r="BT23" s="50" t="str">
        <f t="shared" si="7"/>
        <v/>
      </c>
      <c r="BU23" s="50" t="str">
        <f t="shared" si="8"/>
        <v/>
      </c>
      <c r="BV23" s="53"/>
      <c r="BW23" s="53"/>
      <c r="BX23" s="54">
        <f t="shared" si="9"/>
        <v>0</v>
      </c>
      <c r="BY23" s="54">
        <f t="shared" si="10"/>
        <v>0</v>
      </c>
      <c r="BZ23" s="54">
        <f t="shared" si="11"/>
        <v>0</v>
      </c>
      <c r="CA23" s="54">
        <f t="shared" si="12"/>
        <v>0</v>
      </c>
      <c r="CB23" s="54">
        <f t="shared" si="13"/>
        <v>0</v>
      </c>
      <c r="CC23" s="54" t="str">
        <f t="shared" si="14"/>
        <v/>
      </c>
      <c r="CD23" s="71"/>
      <c r="CY23" s="16"/>
      <c r="CZ23" s="16"/>
    </row>
    <row r="24" spans="1:104" s="15" customFormat="1" ht="11.25" x14ac:dyDescent="0.15">
      <c r="A24" s="55" t="s">
        <v>69</v>
      </c>
      <c r="B24" s="29">
        <f t="shared" si="15"/>
        <v>0</v>
      </c>
      <c r="C24" s="34"/>
      <c r="D24" s="56"/>
      <c r="E24" s="37"/>
      <c r="F24" s="37"/>
      <c r="G24" s="37"/>
      <c r="H24" s="59"/>
      <c r="I24" s="59"/>
      <c r="J24" s="59"/>
      <c r="K24" s="59"/>
      <c r="L24" s="59"/>
      <c r="M24" s="59"/>
      <c r="N24" s="59"/>
      <c r="O24" s="59"/>
      <c r="P24" s="59"/>
      <c r="Q24" s="59"/>
      <c r="R24" s="59"/>
      <c r="S24" s="59"/>
      <c r="T24" s="34"/>
      <c r="U24" s="35"/>
      <c r="V24" s="34"/>
      <c r="W24" s="35"/>
      <c r="X24" s="36">
        <f t="shared" si="0"/>
        <v>0</v>
      </c>
      <c r="Y24" s="34"/>
      <c r="Z24" s="37"/>
      <c r="AA24" s="35"/>
      <c r="AB24" s="38">
        <f t="shared" si="1"/>
        <v>0</v>
      </c>
      <c r="AC24" s="34"/>
      <c r="AD24" s="37"/>
      <c r="AE24" s="35"/>
      <c r="AF24" s="34"/>
      <c r="AG24" s="39"/>
      <c r="AH24" s="34"/>
      <c r="AI24" s="35"/>
      <c r="AJ24" s="39"/>
      <c r="AK24" s="40"/>
      <c r="AL24" s="35"/>
      <c r="AM24" s="40"/>
      <c r="AN24" s="35"/>
      <c r="AO24" s="42"/>
      <c r="AP24" s="60"/>
      <c r="AQ24" s="61"/>
      <c r="AR24" s="60"/>
      <c r="AS24" s="61"/>
      <c r="AT24" s="60"/>
      <c r="AU24" s="61"/>
      <c r="AV24" s="62"/>
      <c r="AW24" s="63"/>
      <c r="AX24" s="64"/>
      <c r="AY24" s="48" t="str">
        <f t="shared" si="2"/>
        <v/>
      </c>
      <c r="BF24" s="6"/>
      <c r="BG24" s="6"/>
      <c r="BH24" s="6"/>
      <c r="BI24" s="6"/>
      <c r="BJ24" s="6"/>
      <c r="BK24" s="6"/>
      <c r="BL24" s="6"/>
      <c r="BM24" s="6"/>
      <c r="BN24" s="6"/>
      <c r="BO24" s="6"/>
      <c r="BP24" s="49" t="str">
        <f t="shared" si="3"/>
        <v/>
      </c>
      <c r="BQ24" s="50" t="str">
        <f t="shared" si="4"/>
        <v/>
      </c>
      <c r="BR24" s="50" t="str">
        <f t="shared" si="5"/>
        <v/>
      </c>
      <c r="BS24" s="50" t="str">
        <f t="shared" si="6"/>
        <v/>
      </c>
      <c r="BT24" s="50" t="str">
        <f t="shared" si="7"/>
        <v/>
      </c>
      <c r="BU24" s="50" t="str">
        <f t="shared" si="8"/>
        <v/>
      </c>
      <c r="BV24" s="72" t="str">
        <f t="shared" si="16"/>
        <v/>
      </c>
      <c r="BW24" s="53"/>
      <c r="BX24" s="54">
        <f t="shared" si="9"/>
        <v>0</v>
      </c>
      <c r="BY24" s="54">
        <f t="shared" si="10"/>
        <v>0</v>
      </c>
      <c r="BZ24" s="54">
        <f t="shared" si="11"/>
        <v>0</v>
      </c>
      <c r="CA24" s="54">
        <f t="shared" si="12"/>
        <v>0</v>
      </c>
      <c r="CB24" s="54">
        <f t="shared" si="13"/>
        <v>0</v>
      </c>
      <c r="CC24" s="54" t="str">
        <f t="shared" si="14"/>
        <v/>
      </c>
      <c r="CD24" s="54">
        <f t="shared" si="17"/>
        <v>0</v>
      </c>
      <c r="CY24" s="16"/>
      <c r="CZ24" s="16"/>
    </row>
    <row r="25" spans="1:104" s="15" customFormat="1" ht="11.25" x14ac:dyDescent="0.15">
      <c r="A25" s="55" t="s">
        <v>70</v>
      </c>
      <c r="B25" s="29">
        <f t="shared" si="15"/>
        <v>0</v>
      </c>
      <c r="C25" s="34"/>
      <c r="D25" s="56"/>
      <c r="E25" s="37"/>
      <c r="F25" s="37"/>
      <c r="G25" s="37"/>
      <c r="H25" s="59"/>
      <c r="I25" s="59"/>
      <c r="J25" s="59"/>
      <c r="K25" s="59"/>
      <c r="L25" s="59"/>
      <c r="M25" s="59"/>
      <c r="N25" s="59"/>
      <c r="O25" s="59"/>
      <c r="P25" s="59"/>
      <c r="Q25" s="59"/>
      <c r="R25" s="59"/>
      <c r="S25" s="59"/>
      <c r="T25" s="34"/>
      <c r="U25" s="35"/>
      <c r="V25" s="34"/>
      <c r="W25" s="35"/>
      <c r="X25" s="36">
        <f t="shared" si="0"/>
        <v>0</v>
      </c>
      <c r="Y25" s="34"/>
      <c r="Z25" s="37"/>
      <c r="AA25" s="35"/>
      <c r="AB25" s="38">
        <f t="shared" si="1"/>
        <v>0</v>
      </c>
      <c r="AC25" s="34"/>
      <c r="AD25" s="37"/>
      <c r="AE25" s="35"/>
      <c r="AF25" s="34"/>
      <c r="AG25" s="39"/>
      <c r="AH25" s="34"/>
      <c r="AI25" s="35"/>
      <c r="AJ25" s="39"/>
      <c r="AK25" s="40"/>
      <c r="AL25" s="35"/>
      <c r="AM25" s="40"/>
      <c r="AN25" s="35"/>
      <c r="AO25" s="42"/>
      <c r="AP25" s="60"/>
      <c r="AQ25" s="61"/>
      <c r="AR25" s="60"/>
      <c r="AS25" s="61"/>
      <c r="AT25" s="60"/>
      <c r="AU25" s="61"/>
      <c r="AV25" s="62"/>
      <c r="AW25" s="63"/>
      <c r="AX25" s="64"/>
      <c r="AY25" s="48" t="str">
        <f t="shared" si="2"/>
        <v/>
      </c>
      <c r="BF25" s="6"/>
      <c r="BG25" s="6"/>
      <c r="BH25" s="6"/>
      <c r="BI25" s="6"/>
      <c r="BJ25" s="6"/>
      <c r="BK25" s="6"/>
      <c r="BL25" s="6"/>
      <c r="BM25" s="6"/>
      <c r="BN25" s="6"/>
      <c r="BO25" s="6"/>
      <c r="BP25" s="49" t="str">
        <f t="shared" si="3"/>
        <v/>
      </c>
      <c r="BQ25" s="50" t="str">
        <f t="shared" si="4"/>
        <v/>
      </c>
      <c r="BR25" s="50" t="str">
        <f t="shared" si="5"/>
        <v/>
      </c>
      <c r="BS25" s="50" t="str">
        <f t="shared" si="6"/>
        <v/>
      </c>
      <c r="BT25" s="50" t="str">
        <f t="shared" si="7"/>
        <v/>
      </c>
      <c r="BU25" s="50" t="str">
        <f t="shared" si="8"/>
        <v/>
      </c>
      <c r="BV25" s="72" t="str">
        <f t="shared" si="16"/>
        <v/>
      </c>
      <c r="BW25" s="53"/>
      <c r="BX25" s="54">
        <f t="shared" si="9"/>
        <v>0</v>
      </c>
      <c r="BY25" s="54">
        <f t="shared" si="10"/>
        <v>0</v>
      </c>
      <c r="BZ25" s="54">
        <f t="shared" si="11"/>
        <v>0</v>
      </c>
      <c r="CA25" s="54">
        <f t="shared" si="12"/>
        <v>0</v>
      </c>
      <c r="CB25" s="54">
        <f t="shared" si="13"/>
        <v>0</v>
      </c>
      <c r="CC25" s="54" t="str">
        <f t="shared" si="14"/>
        <v/>
      </c>
      <c r="CD25" s="54">
        <f t="shared" si="17"/>
        <v>0</v>
      </c>
      <c r="CY25" s="16"/>
      <c r="CZ25" s="16"/>
    </row>
    <row r="26" spans="1:104" s="15" customFormat="1" ht="21" x14ac:dyDescent="0.15">
      <c r="A26" s="74" t="s">
        <v>71</v>
      </c>
      <c r="B26" s="29">
        <f t="shared" si="15"/>
        <v>15</v>
      </c>
      <c r="C26" s="34"/>
      <c r="D26" s="56"/>
      <c r="E26" s="37"/>
      <c r="F26" s="37">
        <v>5</v>
      </c>
      <c r="G26" s="37">
        <v>1</v>
      </c>
      <c r="H26" s="59">
        <v>1</v>
      </c>
      <c r="I26" s="59">
        <v>3</v>
      </c>
      <c r="J26" s="59">
        <v>4</v>
      </c>
      <c r="K26" s="59"/>
      <c r="L26" s="59">
        <v>1</v>
      </c>
      <c r="M26" s="59"/>
      <c r="N26" s="59"/>
      <c r="O26" s="59"/>
      <c r="P26" s="59"/>
      <c r="Q26" s="59"/>
      <c r="R26" s="59"/>
      <c r="S26" s="59"/>
      <c r="T26" s="34"/>
      <c r="U26" s="35">
        <v>15</v>
      </c>
      <c r="V26" s="34"/>
      <c r="W26" s="35">
        <v>15</v>
      </c>
      <c r="X26" s="36">
        <f t="shared" si="0"/>
        <v>0</v>
      </c>
      <c r="Y26" s="34"/>
      <c r="Z26" s="37"/>
      <c r="AA26" s="35"/>
      <c r="AB26" s="38">
        <f t="shared" si="1"/>
        <v>7</v>
      </c>
      <c r="AC26" s="34">
        <v>7</v>
      </c>
      <c r="AD26" s="37"/>
      <c r="AE26" s="35"/>
      <c r="AF26" s="34">
        <v>0</v>
      </c>
      <c r="AG26" s="39">
        <v>0</v>
      </c>
      <c r="AH26" s="34"/>
      <c r="AI26" s="35">
        <v>4</v>
      </c>
      <c r="AJ26" s="39"/>
      <c r="AK26" s="40"/>
      <c r="AL26" s="35"/>
      <c r="AM26" s="40"/>
      <c r="AN26" s="35"/>
      <c r="AO26" s="42"/>
      <c r="AP26" s="60"/>
      <c r="AQ26" s="61"/>
      <c r="AR26" s="60"/>
      <c r="AS26" s="61"/>
      <c r="AT26" s="60"/>
      <c r="AU26" s="61"/>
      <c r="AV26" s="62"/>
      <c r="AW26" s="63"/>
      <c r="AX26" s="64"/>
      <c r="AY26" s="48" t="str">
        <f t="shared" si="2"/>
        <v/>
      </c>
      <c r="BF26" s="6"/>
      <c r="BG26" s="6"/>
      <c r="BH26" s="6"/>
      <c r="BI26" s="6"/>
      <c r="BJ26" s="6"/>
      <c r="BK26" s="6"/>
      <c r="BL26" s="6"/>
      <c r="BM26" s="6"/>
      <c r="BN26" s="6"/>
      <c r="BO26" s="6"/>
      <c r="BP26" s="49" t="str">
        <f t="shared" si="3"/>
        <v/>
      </c>
      <c r="BQ26" s="50" t="str">
        <f t="shared" si="4"/>
        <v/>
      </c>
      <c r="BR26" s="50" t="str">
        <f t="shared" si="5"/>
        <v/>
      </c>
      <c r="BS26" s="50" t="str">
        <f t="shared" si="6"/>
        <v/>
      </c>
      <c r="BT26" s="50" t="str">
        <f t="shared" si="7"/>
        <v/>
      </c>
      <c r="BU26" s="50" t="str">
        <f t="shared" si="8"/>
        <v/>
      </c>
      <c r="BV26" s="72" t="str">
        <f t="shared" si="16"/>
        <v/>
      </c>
      <c r="BW26" s="53"/>
      <c r="BX26" s="54">
        <f t="shared" si="9"/>
        <v>0</v>
      </c>
      <c r="BY26" s="54">
        <f t="shared" si="10"/>
        <v>0</v>
      </c>
      <c r="BZ26" s="54">
        <f t="shared" si="11"/>
        <v>0</v>
      </c>
      <c r="CA26" s="54">
        <f t="shared" si="12"/>
        <v>0</v>
      </c>
      <c r="CB26" s="54">
        <f t="shared" si="13"/>
        <v>0</v>
      </c>
      <c r="CC26" s="54">
        <f t="shared" si="14"/>
        <v>0</v>
      </c>
      <c r="CD26" s="54">
        <f t="shared" si="17"/>
        <v>0</v>
      </c>
      <c r="CY26" s="16"/>
      <c r="CZ26" s="16"/>
    </row>
    <row r="27" spans="1:104" s="15" customFormat="1" ht="11.25" x14ac:dyDescent="0.15">
      <c r="A27" s="55" t="s">
        <v>72</v>
      </c>
      <c r="B27" s="29">
        <f t="shared" si="15"/>
        <v>0</v>
      </c>
      <c r="C27" s="34"/>
      <c r="D27" s="56"/>
      <c r="E27" s="37"/>
      <c r="F27" s="37"/>
      <c r="G27" s="37"/>
      <c r="H27" s="59"/>
      <c r="I27" s="59"/>
      <c r="J27" s="59"/>
      <c r="K27" s="59"/>
      <c r="L27" s="59"/>
      <c r="M27" s="59"/>
      <c r="N27" s="59"/>
      <c r="O27" s="59"/>
      <c r="P27" s="59"/>
      <c r="Q27" s="59"/>
      <c r="R27" s="59"/>
      <c r="S27" s="59"/>
      <c r="T27" s="34"/>
      <c r="U27" s="35"/>
      <c r="V27" s="34"/>
      <c r="W27" s="35"/>
      <c r="X27" s="36">
        <f t="shared" si="0"/>
        <v>0</v>
      </c>
      <c r="Y27" s="34"/>
      <c r="Z27" s="37"/>
      <c r="AA27" s="35"/>
      <c r="AB27" s="38">
        <f t="shared" si="1"/>
        <v>0</v>
      </c>
      <c r="AC27" s="34"/>
      <c r="AD27" s="37"/>
      <c r="AE27" s="35"/>
      <c r="AF27" s="34"/>
      <c r="AG27" s="39"/>
      <c r="AH27" s="34"/>
      <c r="AI27" s="35"/>
      <c r="AJ27" s="39"/>
      <c r="AK27" s="40"/>
      <c r="AL27" s="35"/>
      <c r="AM27" s="40"/>
      <c r="AN27" s="35"/>
      <c r="AO27" s="42"/>
      <c r="AP27" s="60"/>
      <c r="AQ27" s="61"/>
      <c r="AR27" s="60"/>
      <c r="AS27" s="61"/>
      <c r="AT27" s="60"/>
      <c r="AU27" s="61"/>
      <c r="AV27" s="62"/>
      <c r="AW27" s="63"/>
      <c r="AX27" s="64"/>
      <c r="AY27" s="48" t="str">
        <f t="shared" si="2"/>
        <v/>
      </c>
      <c r="BB27" s="75"/>
      <c r="BF27" s="6"/>
      <c r="BG27" s="6"/>
      <c r="BH27" s="6"/>
      <c r="BI27" s="6"/>
      <c r="BJ27" s="6"/>
      <c r="BK27" s="6"/>
      <c r="BL27" s="6"/>
      <c r="BM27" s="6"/>
      <c r="BN27" s="6"/>
      <c r="BO27" s="6"/>
      <c r="BP27" s="49" t="str">
        <f t="shared" si="3"/>
        <v/>
      </c>
      <c r="BQ27" s="50" t="str">
        <f t="shared" si="4"/>
        <v/>
      </c>
      <c r="BR27" s="50" t="str">
        <f t="shared" si="5"/>
        <v/>
      </c>
      <c r="BS27" s="50" t="str">
        <f t="shared" si="6"/>
        <v/>
      </c>
      <c r="BT27" s="50" t="str">
        <f t="shared" si="7"/>
        <v/>
      </c>
      <c r="BU27" s="50" t="str">
        <f t="shared" si="8"/>
        <v/>
      </c>
      <c r="BV27" s="72" t="str">
        <f t="shared" si="16"/>
        <v/>
      </c>
      <c r="BW27" s="53"/>
      <c r="BX27" s="54">
        <f t="shared" si="9"/>
        <v>0</v>
      </c>
      <c r="BY27" s="54">
        <f t="shared" si="10"/>
        <v>0</v>
      </c>
      <c r="BZ27" s="54">
        <f t="shared" si="11"/>
        <v>0</v>
      </c>
      <c r="CA27" s="54">
        <f t="shared" si="12"/>
        <v>0</v>
      </c>
      <c r="CB27" s="54">
        <f t="shared" si="13"/>
        <v>0</v>
      </c>
      <c r="CC27" s="54" t="str">
        <f t="shared" si="14"/>
        <v/>
      </c>
      <c r="CD27" s="54">
        <f t="shared" si="17"/>
        <v>0</v>
      </c>
      <c r="CY27" s="16"/>
      <c r="CZ27" s="16"/>
    </row>
    <row r="28" spans="1:104" s="15" customFormat="1" ht="11.25" x14ac:dyDescent="0.15">
      <c r="A28" s="55" t="s">
        <v>73</v>
      </c>
      <c r="B28" s="29">
        <f>SUM(O28:S28)</f>
        <v>0</v>
      </c>
      <c r="C28" s="69"/>
      <c r="D28" s="65"/>
      <c r="E28" s="66"/>
      <c r="F28" s="66"/>
      <c r="G28" s="66"/>
      <c r="H28" s="67"/>
      <c r="I28" s="67"/>
      <c r="J28" s="67"/>
      <c r="K28" s="67"/>
      <c r="L28" s="67"/>
      <c r="M28" s="67"/>
      <c r="N28" s="67"/>
      <c r="O28" s="59"/>
      <c r="P28" s="59"/>
      <c r="Q28" s="59"/>
      <c r="R28" s="59"/>
      <c r="S28" s="59"/>
      <c r="T28" s="69"/>
      <c r="U28" s="35"/>
      <c r="V28" s="34"/>
      <c r="W28" s="35"/>
      <c r="X28" s="76"/>
      <c r="Y28" s="69"/>
      <c r="Z28" s="66"/>
      <c r="AA28" s="68"/>
      <c r="AB28" s="38">
        <f t="shared" si="1"/>
        <v>0</v>
      </c>
      <c r="AC28" s="34"/>
      <c r="AD28" s="37"/>
      <c r="AE28" s="35"/>
      <c r="AF28" s="34"/>
      <c r="AG28" s="39"/>
      <c r="AH28" s="69"/>
      <c r="AI28" s="35"/>
      <c r="AJ28" s="39"/>
      <c r="AK28" s="76"/>
      <c r="AL28" s="35"/>
      <c r="AM28" s="76"/>
      <c r="AN28" s="35"/>
      <c r="AO28" s="42"/>
      <c r="AP28" s="60"/>
      <c r="AQ28" s="61"/>
      <c r="AR28" s="60"/>
      <c r="AS28" s="61"/>
      <c r="AT28" s="60"/>
      <c r="AU28" s="61"/>
      <c r="AV28" s="62"/>
      <c r="AW28" s="77"/>
      <c r="AX28" s="64"/>
      <c r="AY28" s="48" t="str">
        <f t="shared" si="2"/>
        <v/>
      </c>
      <c r="BF28" s="6"/>
      <c r="BG28" s="6"/>
      <c r="BH28" s="6"/>
      <c r="BI28" s="6"/>
      <c r="BJ28" s="6"/>
      <c r="BK28" s="6"/>
      <c r="BL28" s="6"/>
      <c r="BM28" s="6"/>
      <c r="BN28" s="6"/>
      <c r="BO28" s="6"/>
      <c r="BP28" s="49" t="str">
        <f t="shared" si="3"/>
        <v/>
      </c>
      <c r="BQ28" s="50" t="str">
        <f t="shared" si="4"/>
        <v/>
      </c>
      <c r="BR28" s="50" t="str">
        <f t="shared" si="5"/>
        <v/>
      </c>
      <c r="BS28" s="50" t="str">
        <f t="shared" si="6"/>
        <v/>
      </c>
      <c r="BT28" s="50" t="str">
        <f t="shared" si="7"/>
        <v/>
      </c>
      <c r="BU28" s="50" t="str">
        <f t="shared" si="8"/>
        <v/>
      </c>
      <c r="BV28" s="72" t="str">
        <f t="shared" si="16"/>
        <v/>
      </c>
      <c r="BW28" s="53"/>
      <c r="BX28" s="54">
        <f t="shared" si="9"/>
        <v>0</v>
      </c>
      <c r="BY28" s="54">
        <f t="shared" si="10"/>
        <v>0</v>
      </c>
      <c r="BZ28" s="54">
        <f t="shared" si="11"/>
        <v>0</v>
      </c>
      <c r="CA28" s="54">
        <f t="shared" si="12"/>
        <v>0</v>
      </c>
      <c r="CB28" s="54">
        <f t="shared" si="13"/>
        <v>0</v>
      </c>
      <c r="CC28" s="54" t="str">
        <f t="shared" si="14"/>
        <v/>
      </c>
      <c r="CD28" s="54">
        <f t="shared" si="17"/>
        <v>0</v>
      </c>
      <c r="CY28" s="16"/>
      <c r="CZ28" s="16"/>
    </row>
    <row r="29" spans="1:104" s="15" customFormat="1" ht="11.25" x14ac:dyDescent="0.15">
      <c r="A29" s="55" t="s">
        <v>74</v>
      </c>
      <c r="B29" s="29">
        <f t="shared" si="15"/>
        <v>0</v>
      </c>
      <c r="C29" s="34"/>
      <c r="D29" s="56"/>
      <c r="E29" s="37"/>
      <c r="F29" s="37"/>
      <c r="G29" s="37"/>
      <c r="H29" s="59"/>
      <c r="I29" s="59"/>
      <c r="J29" s="59"/>
      <c r="K29" s="59"/>
      <c r="L29" s="59"/>
      <c r="M29" s="59"/>
      <c r="N29" s="59"/>
      <c r="O29" s="59"/>
      <c r="P29" s="59"/>
      <c r="Q29" s="59"/>
      <c r="R29" s="59"/>
      <c r="S29" s="59"/>
      <c r="T29" s="34"/>
      <c r="U29" s="35"/>
      <c r="V29" s="34"/>
      <c r="W29" s="35"/>
      <c r="X29" s="36">
        <f t="shared" si="0"/>
        <v>0</v>
      </c>
      <c r="Y29" s="34"/>
      <c r="Z29" s="37"/>
      <c r="AA29" s="35"/>
      <c r="AB29" s="38">
        <f t="shared" si="1"/>
        <v>0</v>
      </c>
      <c r="AC29" s="34"/>
      <c r="AD29" s="37"/>
      <c r="AE29" s="35"/>
      <c r="AF29" s="34"/>
      <c r="AG29" s="39"/>
      <c r="AH29" s="34"/>
      <c r="AI29" s="35"/>
      <c r="AJ29" s="39"/>
      <c r="AK29" s="40"/>
      <c r="AL29" s="35"/>
      <c r="AM29" s="40"/>
      <c r="AN29" s="35"/>
      <c r="AO29" s="42"/>
      <c r="AP29" s="60"/>
      <c r="AQ29" s="61"/>
      <c r="AR29" s="60"/>
      <c r="AS29" s="61"/>
      <c r="AT29" s="60"/>
      <c r="AU29" s="61"/>
      <c r="AV29" s="62"/>
      <c r="AW29" s="63"/>
      <c r="AX29" s="64"/>
      <c r="AY29" s="48" t="str">
        <f t="shared" si="2"/>
        <v/>
      </c>
      <c r="BF29" s="6"/>
      <c r="BG29" s="6"/>
      <c r="BH29" s="6"/>
      <c r="BI29" s="6"/>
      <c r="BJ29" s="6"/>
      <c r="BK29" s="6"/>
      <c r="BL29" s="6"/>
      <c r="BM29" s="6"/>
      <c r="BN29" s="6"/>
      <c r="BO29" s="6"/>
      <c r="BP29" s="49" t="str">
        <f t="shared" si="3"/>
        <v/>
      </c>
      <c r="BQ29" s="50" t="str">
        <f t="shared" si="4"/>
        <v/>
      </c>
      <c r="BR29" s="50" t="str">
        <f t="shared" si="5"/>
        <v/>
      </c>
      <c r="BS29" s="50" t="str">
        <f t="shared" si="6"/>
        <v/>
      </c>
      <c r="BT29" s="50" t="str">
        <f t="shared" si="7"/>
        <v/>
      </c>
      <c r="BU29" s="50" t="str">
        <f t="shared" si="8"/>
        <v/>
      </c>
      <c r="BV29" s="72" t="str">
        <f t="shared" si="16"/>
        <v/>
      </c>
      <c r="BW29" s="53"/>
      <c r="BX29" s="54">
        <f t="shared" si="9"/>
        <v>0</v>
      </c>
      <c r="BY29" s="54">
        <f t="shared" si="10"/>
        <v>0</v>
      </c>
      <c r="BZ29" s="54">
        <f t="shared" si="11"/>
        <v>0</v>
      </c>
      <c r="CA29" s="54">
        <f t="shared" si="12"/>
        <v>0</v>
      </c>
      <c r="CB29" s="54">
        <f t="shared" si="13"/>
        <v>0</v>
      </c>
      <c r="CC29" s="54" t="str">
        <f t="shared" si="14"/>
        <v/>
      </c>
      <c r="CD29" s="54">
        <f t="shared" si="17"/>
        <v>0</v>
      </c>
      <c r="CY29" s="16"/>
      <c r="CZ29" s="16"/>
    </row>
    <row r="30" spans="1:104" s="15" customFormat="1" ht="11.25" x14ac:dyDescent="0.15">
      <c r="A30" s="55" t="s">
        <v>75</v>
      </c>
      <c r="B30" s="29">
        <f t="shared" si="15"/>
        <v>91</v>
      </c>
      <c r="C30" s="34">
        <v>24</v>
      </c>
      <c r="D30" s="56">
        <v>18</v>
      </c>
      <c r="E30" s="37">
        <v>19</v>
      </c>
      <c r="F30" s="37">
        <v>8</v>
      </c>
      <c r="G30" s="37">
        <v>2</v>
      </c>
      <c r="H30" s="59">
        <v>1</v>
      </c>
      <c r="I30" s="59"/>
      <c r="J30" s="59">
        <v>1</v>
      </c>
      <c r="K30" s="59">
        <v>1</v>
      </c>
      <c r="L30" s="59"/>
      <c r="M30" s="59">
        <v>2</v>
      </c>
      <c r="N30" s="59">
        <v>3</v>
      </c>
      <c r="O30" s="59">
        <v>3</v>
      </c>
      <c r="P30" s="59">
        <v>2</v>
      </c>
      <c r="Q30" s="59">
        <v>2</v>
      </c>
      <c r="R30" s="59">
        <v>1</v>
      </c>
      <c r="S30" s="59">
        <v>4</v>
      </c>
      <c r="T30" s="34">
        <v>61</v>
      </c>
      <c r="U30" s="35">
        <v>30</v>
      </c>
      <c r="V30" s="34">
        <v>54</v>
      </c>
      <c r="W30" s="35">
        <v>37</v>
      </c>
      <c r="X30" s="36">
        <f t="shared" si="0"/>
        <v>36</v>
      </c>
      <c r="Y30" s="34">
        <v>36</v>
      </c>
      <c r="Z30" s="37"/>
      <c r="AA30" s="35"/>
      <c r="AB30" s="38">
        <f t="shared" si="1"/>
        <v>20</v>
      </c>
      <c r="AC30" s="34">
        <v>20</v>
      </c>
      <c r="AD30" s="37"/>
      <c r="AE30" s="35"/>
      <c r="AF30" s="34">
        <v>36</v>
      </c>
      <c r="AG30" s="39">
        <v>0</v>
      </c>
      <c r="AH30" s="34">
        <v>8</v>
      </c>
      <c r="AI30" s="35">
        <v>11</v>
      </c>
      <c r="AJ30" s="39">
        <v>13</v>
      </c>
      <c r="AK30" s="40">
        <v>1</v>
      </c>
      <c r="AL30" s="35">
        <v>7</v>
      </c>
      <c r="AM30" s="40">
        <v>2</v>
      </c>
      <c r="AN30" s="35">
        <v>3</v>
      </c>
      <c r="AO30" s="42"/>
      <c r="AP30" s="60"/>
      <c r="AQ30" s="61"/>
      <c r="AR30" s="60"/>
      <c r="AS30" s="61"/>
      <c r="AT30" s="60"/>
      <c r="AU30" s="61"/>
      <c r="AV30" s="62"/>
      <c r="AW30" s="63"/>
      <c r="AX30" s="64"/>
      <c r="AY30" s="48" t="str">
        <f t="shared" si="2"/>
        <v/>
      </c>
      <c r="BF30" s="6"/>
      <c r="BG30" s="6"/>
      <c r="BH30" s="6"/>
      <c r="BI30" s="6"/>
      <c r="BJ30" s="6"/>
      <c r="BK30" s="6"/>
      <c r="BL30" s="6"/>
      <c r="BM30" s="6"/>
      <c r="BN30" s="6"/>
      <c r="BO30" s="6"/>
      <c r="BP30" s="49" t="str">
        <f t="shared" si="3"/>
        <v/>
      </c>
      <c r="BQ30" s="50" t="str">
        <f t="shared" si="4"/>
        <v/>
      </c>
      <c r="BR30" s="50" t="str">
        <f t="shared" si="5"/>
        <v/>
      </c>
      <c r="BS30" s="50" t="str">
        <f t="shared" si="6"/>
        <v/>
      </c>
      <c r="BT30" s="50" t="str">
        <f t="shared" si="7"/>
        <v/>
      </c>
      <c r="BU30" s="50" t="str">
        <f t="shared" si="8"/>
        <v/>
      </c>
      <c r="BV30" s="72" t="str">
        <f t="shared" si="16"/>
        <v/>
      </c>
      <c r="BW30" s="53"/>
      <c r="BX30" s="54">
        <f t="shared" si="9"/>
        <v>0</v>
      </c>
      <c r="BY30" s="54">
        <f t="shared" si="10"/>
        <v>0</v>
      </c>
      <c r="BZ30" s="54">
        <f t="shared" si="11"/>
        <v>0</v>
      </c>
      <c r="CA30" s="54">
        <f t="shared" si="12"/>
        <v>0</v>
      </c>
      <c r="CB30" s="54">
        <f t="shared" si="13"/>
        <v>0</v>
      </c>
      <c r="CC30" s="54">
        <f t="shared" si="14"/>
        <v>0</v>
      </c>
      <c r="CD30" s="54">
        <f t="shared" si="17"/>
        <v>0</v>
      </c>
      <c r="CY30" s="16"/>
      <c r="CZ30" s="16"/>
    </row>
    <row r="31" spans="1:104" s="15" customFormat="1" ht="11.25" x14ac:dyDescent="0.15">
      <c r="A31" s="55" t="s">
        <v>76</v>
      </c>
      <c r="B31" s="29">
        <f t="shared" si="15"/>
        <v>0</v>
      </c>
      <c r="C31" s="34"/>
      <c r="D31" s="56"/>
      <c r="E31" s="37"/>
      <c r="F31" s="37"/>
      <c r="G31" s="37"/>
      <c r="H31" s="59"/>
      <c r="I31" s="59"/>
      <c r="J31" s="59"/>
      <c r="K31" s="59"/>
      <c r="L31" s="59"/>
      <c r="M31" s="59"/>
      <c r="N31" s="59"/>
      <c r="O31" s="59"/>
      <c r="P31" s="59"/>
      <c r="Q31" s="59"/>
      <c r="R31" s="59"/>
      <c r="S31" s="59"/>
      <c r="T31" s="34"/>
      <c r="U31" s="35"/>
      <c r="V31" s="34"/>
      <c r="W31" s="35"/>
      <c r="X31" s="36">
        <f t="shared" si="0"/>
        <v>0</v>
      </c>
      <c r="Y31" s="34"/>
      <c r="Z31" s="37"/>
      <c r="AA31" s="35"/>
      <c r="AB31" s="38">
        <f t="shared" si="1"/>
        <v>0</v>
      </c>
      <c r="AC31" s="34"/>
      <c r="AD31" s="37"/>
      <c r="AE31" s="35"/>
      <c r="AF31" s="34"/>
      <c r="AG31" s="39"/>
      <c r="AH31" s="34"/>
      <c r="AI31" s="35"/>
      <c r="AJ31" s="39"/>
      <c r="AK31" s="40"/>
      <c r="AL31" s="35"/>
      <c r="AM31" s="40"/>
      <c r="AN31" s="35"/>
      <c r="AO31" s="42"/>
      <c r="AP31" s="60"/>
      <c r="AQ31" s="61"/>
      <c r="AR31" s="60"/>
      <c r="AS31" s="61"/>
      <c r="AT31" s="60"/>
      <c r="AU31" s="61"/>
      <c r="AV31" s="62"/>
      <c r="AW31" s="63"/>
      <c r="AX31" s="64"/>
      <c r="AY31" s="48" t="str">
        <f t="shared" si="2"/>
        <v/>
      </c>
      <c r="BF31" s="6"/>
      <c r="BG31" s="6"/>
      <c r="BH31" s="6"/>
      <c r="BI31" s="6"/>
      <c r="BJ31" s="6"/>
      <c r="BK31" s="6"/>
      <c r="BL31" s="6"/>
      <c r="BM31" s="6"/>
      <c r="BN31" s="6"/>
      <c r="BO31" s="6"/>
      <c r="BP31" s="49" t="str">
        <f t="shared" si="3"/>
        <v/>
      </c>
      <c r="BQ31" s="50" t="str">
        <f t="shared" si="4"/>
        <v/>
      </c>
      <c r="BR31" s="50" t="str">
        <f t="shared" si="5"/>
        <v/>
      </c>
      <c r="BS31" s="50" t="str">
        <f t="shared" si="6"/>
        <v/>
      </c>
      <c r="BT31" s="50" t="str">
        <f t="shared" si="7"/>
        <v/>
      </c>
      <c r="BU31" s="50" t="str">
        <f t="shared" si="8"/>
        <v/>
      </c>
      <c r="BV31" s="72" t="str">
        <f t="shared" si="16"/>
        <v/>
      </c>
      <c r="BW31" s="53"/>
      <c r="BX31" s="54">
        <f t="shared" si="9"/>
        <v>0</v>
      </c>
      <c r="BY31" s="54">
        <f t="shared" si="10"/>
        <v>0</v>
      </c>
      <c r="BZ31" s="54">
        <f t="shared" si="11"/>
        <v>0</v>
      </c>
      <c r="CA31" s="54">
        <f t="shared" si="12"/>
        <v>0</v>
      </c>
      <c r="CB31" s="54">
        <f t="shared" si="13"/>
        <v>0</v>
      </c>
      <c r="CC31" s="54" t="str">
        <f t="shared" si="14"/>
        <v/>
      </c>
      <c r="CD31" s="54">
        <f t="shared" si="17"/>
        <v>0</v>
      </c>
      <c r="CY31" s="16"/>
      <c r="CZ31" s="16"/>
    </row>
    <row r="32" spans="1:104" s="15" customFormat="1" ht="11.25" x14ac:dyDescent="0.15">
      <c r="A32" s="55" t="s">
        <v>77</v>
      </c>
      <c r="B32" s="29">
        <f t="shared" si="15"/>
        <v>179</v>
      </c>
      <c r="C32" s="34"/>
      <c r="D32" s="56">
        <v>3</v>
      </c>
      <c r="E32" s="37">
        <v>10</v>
      </c>
      <c r="F32" s="37">
        <v>18</v>
      </c>
      <c r="G32" s="37">
        <v>13</v>
      </c>
      <c r="H32" s="59">
        <v>10</v>
      </c>
      <c r="I32" s="59">
        <v>12</v>
      </c>
      <c r="J32" s="59">
        <v>18</v>
      </c>
      <c r="K32" s="59">
        <v>14</v>
      </c>
      <c r="L32" s="59">
        <v>25</v>
      </c>
      <c r="M32" s="59">
        <v>24</v>
      </c>
      <c r="N32" s="59">
        <v>12</v>
      </c>
      <c r="O32" s="59">
        <v>7</v>
      </c>
      <c r="P32" s="59">
        <v>6</v>
      </c>
      <c r="Q32" s="59">
        <v>4</v>
      </c>
      <c r="R32" s="59">
        <v>3</v>
      </c>
      <c r="S32" s="59"/>
      <c r="T32" s="34">
        <v>13</v>
      </c>
      <c r="U32" s="35">
        <v>166</v>
      </c>
      <c r="V32" s="34">
        <v>84</v>
      </c>
      <c r="W32" s="35">
        <v>95</v>
      </c>
      <c r="X32" s="36">
        <f t="shared" si="0"/>
        <v>22</v>
      </c>
      <c r="Y32" s="34">
        <v>22</v>
      </c>
      <c r="Z32" s="37"/>
      <c r="AA32" s="35"/>
      <c r="AB32" s="38">
        <f t="shared" si="1"/>
        <v>19</v>
      </c>
      <c r="AC32" s="34">
        <v>19</v>
      </c>
      <c r="AD32" s="37"/>
      <c r="AE32" s="35"/>
      <c r="AF32" s="34">
        <v>28</v>
      </c>
      <c r="AG32" s="39">
        <v>3</v>
      </c>
      <c r="AH32" s="34">
        <v>6</v>
      </c>
      <c r="AI32" s="35">
        <v>46</v>
      </c>
      <c r="AJ32" s="39">
        <v>53</v>
      </c>
      <c r="AK32" s="40"/>
      <c r="AL32" s="35"/>
      <c r="AM32" s="40"/>
      <c r="AN32" s="35">
        <v>8</v>
      </c>
      <c r="AO32" s="42"/>
      <c r="AP32" s="60">
        <v>22</v>
      </c>
      <c r="AQ32" s="61"/>
      <c r="AR32" s="60"/>
      <c r="AS32" s="61"/>
      <c r="AT32" s="60"/>
      <c r="AU32" s="61"/>
      <c r="AV32" s="62"/>
      <c r="AW32" s="63"/>
      <c r="AX32" s="64"/>
      <c r="AY32" s="48" t="str">
        <f t="shared" si="2"/>
        <v/>
      </c>
      <c r="BF32" s="6"/>
      <c r="BG32" s="6"/>
      <c r="BH32" s="6"/>
      <c r="BI32" s="6"/>
      <c r="BJ32" s="6"/>
      <c r="BK32" s="6"/>
      <c r="BL32" s="6"/>
      <c r="BM32" s="6"/>
      <c r="BN32" s="6"/>
      <c r="BO32" s="6"/>
      <c r="BP32" s="49" t="str">
        <f t="shared" si="3"/>
        <v/>
      </c>
      <c r="BQ32" s="50" t="str">
        <f t="shared" si="4"/>
        <v/>
      </c>
      <c r="BR32" s="50" t="str">
        <f t="shared" si="5"/>
        <v/>
      </c>
      <c r="BS32" s="50" t="str">
        <f t="shared" si="6"/>
        <v/>
      </c>
      <c r="BT32" s="50" t="str">
        <f t="shared" si="7"/>
        <v/>
      </c>
      <c r="BU32" s="50" t="str">
        <f t="shared" si="8"/>
        <v/>
      </c>
      <c r="BV32" s="72" t="str">
        <f t="shared" si="16"/>
        <v/>
      </c>
      <c r="BW32" s="53"/>
      <c r="BX32" s="54">
        <f t="shared" si="9"/>
        <v>0</v>
      </c>
      <c r="BY32" s="54">
        <f t="shared" si="10"/>
        <v>0</v>
      </c>
      <c r="BZ32" s="54">
        <f t="shared" si="11"/>
        <v>0</v>
      </c>
      <c r="CA32" s="54">
        <f t="shared" si="12"/>
        <v>0</v>
      </c>
      <c r="CB32" s="54">
        <f t="shared" si="13"/>
        <v>0</v>
      </c>
      <c r="CC32" s="54">
        <f t="shared" si="14"/>
        <v>0</v>
      </c>
      <c r="CD32" s="54">
        <f t="shared" si="17"/>
        <v>0</v>
      </c>
      <c r="CY32" s="16"/>
      <c r="CZ32" s="16"/>
    </row>
    <row r="33" spans="1:104" s="15" customFormat="1" ht="11.25" x14ac:dyDescent="0.15">
      <c r="A33" s="55" t="s">
        <v>78</v>
      </c>
      <c r="B33" s="29">
        <f t="shared" si="15"/>
        <v>0</v>
      </c>
      <c r="C33" s="34"/>
      <c r="D33" s="56"/>
      <c r="E33" s="37"/>
      <c r="F33" s="37"/>
      <c r="G33" s="37"/>
      <c r="H33" s="59"/>
      <c r="I33" s="59"/>
      <c r="J33" s="59"/>
      <c r="K33" s="59"/>
      <c r="L33" s="59"/>
      <c r="M33" s="59"/>
      <c r="N33" s="59"/>
      <c r="O33" s="59"/>
      <c r="P33" s="59"/>
      <c r="Q33" s="59"/>
      <c r="R33" s="59"/>
      <c r="S33" s="59"/>
      <c r="T33" s="34"/>
      <c r="U33" s="78"/>
      <c r="V33" s="34"/>
      <c r="W33" s="35"/>
      <c r="X33" s="36">
        <f t="shared" si="0"/>
        <v>0</v>
      </c>
      <c r="Y33" s="34"/>
      <c r="Z33" s="37"/>
      <c r="AA33" s="35"/>
      <c r="AB33" s="38">
        <f t="shared" si="1"/>
        <v>0</v>
      </c>
      <c r="AC33" s="34"/>
      <c r="AD33" s="37"/>
      <c r="AE33" s="35"/>
      <c r="AF33" s="34"/>
      <c r="AG33" s="39"/>
      <c r="AH33" s="34"/>
      <c r="AI33" s="35"/>
      <c r="AJ33" s="39"/>
      <c r="AK33" s="40"/>
      <c r="AL33" s="35"/>
      <c r="AM33" s="40"/>
      <c r="AN33" s="35"/>
      <c r="AO33" s="42"/>
      <c r="AP33" s="60"/>
      <c r="AQ33" s="61"/>
      <c r="AR33" s="60"/>
      <c r="AS33" s="61"/>
      <c r="AT33" s="60"/>
      <c r="AU33" s="61"/>
      <c r="AV33" s="62"/>
      <c r="AW33" s="63"/>
      <c r="AX33" s="64"/>
      <c r="AY33" s="48" t="str">
        <f t="shared" si="2"/>
        <v/>
      </c>
      <c r="BF33" s="6"/>
      <c r="BG33" s="6"/>
      <c r="BH33" s="6"/>
      <c r="BI33" s="6"/>
      <c r="BJ33" s="6"/>
      <c r="BK33" s="6"/>
      <c r="BL33" s="6"/>
      <c r="BM33" s="6"/>
      <c r="BN33" s="6"/>
      <c r="BO33" s="6"/>
      <c r="BP33" s="49" t="str">
        <f t="shared" si="3"/>
        <v/>
      </c>
      <c r="BQ33" s="50" t="str">
        <f t="shared" si="4"/>
        <v/>
      </c>
      <c r="BR33" s="50" t="str">
        <f t="shared" si="5"/>
        <v/>
      </c>
      <c r="BS33" s="50" t="str">
        <f t="shared" si="6"/>
        <v/>
      </c>
      <c r="BT33" s="50" t="str">
        <f t="shared" si="7"/>
        <v/>
      </c>
      <c r="BU33" s="50" t="str">
        <f t="shared" si="8"/>
        <v/>
      </c>
      <c r="BV33" s="72" t="str">
        <f t="shared" si="16"/>
        <v/>
      </c>
      <c r="BW33" s="53"/>
      <c r="BX33" s="54">
        <f t="shared" si="9"/>
        <v>0</v>
      </c>
      <c r="BY33" s="54">
        <f t="shared" si="10"/>
        <v>0</v>
      </c>
      <c r="BZ33" s="54">
        <f t="shared" si="11"/>
        <v>0</v>
      </c>
      <c r="CA33" s="54">
        <f t="shared" si="12"/>
        <v>0</v>
      </c>
      <c r="CB33" s="54">
        <f t="shared" si="13"/>
        <v>0</v>
      </c>
      <c r="CC33" s="54" t="str">
        <f t="shared" si="14"/>
        <v/>
      </c>
      <c r="CD33" s="54">
        <f t="shared" si="17"/>
        <v>0</v>
      </c>
      <c r="CY33" s="16"/>
      <c r="CZ33" s="16"/>
    </row>
    <row r="34" spans="1:104" s="15" customFormat="1" ht="11.25" x14ac:dyDescent="0.15">
      <c r="A34" s="55" t="s">
        <v>79</v>
      </c>
      <c r="B34" s="29">
        <f>SUM(C34:E34)</f>
        <v>25</v>
      </c>
      <c r="C34" s="34">
        <v>12</v>
      </c>
      <c r="D34" s="56">
        <v>5</v>
      </c>
      <c r="E34" s="37">
        <v>8</v>
      </c>
      <c r="F34" s="66"/>
      <c r="G34" s="66"/>
      <c r="H34" s="66"/>
      <c r="I34" s="66"/>
      <c r="J34" s="66"/>
      <c r="K34" s="66"/>
      <c r="L34" s="66"/>
      <c r="M34" s="66"/>
      <c r="N34" s="66"/>
      <c r="O34" s="66"/>
      <c r="P34" s="66"/>
      <c r="Q34" s="66"/>
      <c r="R34" s="66"/>
      <c r="S34" s="66"/>
      <c r="T34" s="34">
        <v>25</v>
      </c>
      <c r="U34" s="68"/>
      <c r="V34" s="34">
        <v>16</v>
      </c>
      <c r="W34" s="35">
        <v>9</v>
      </c>
      <c r="X34" s="36">
        <f t="shared" si="0"/>
        <v>13</v>
      </c>
      <c r="Y34" s="34">
        <v>13</v>
      </c>
      <c r="Z34" s="37"/>
      <c r="AA34" s="35"/>
      <c r="AB34" s="38">
        <f t="shared" si="1"/>
        <v>0</v>
      </c>
      <c r="AC34" s="34"/>
      <c r="AD34" s="37"/>
      <c r="AE34" s="35"/>
      <c r="AF34" s="34">
        <v>2</v>
      </c>
      <c r="AG34" s="39">
        <v>0</v>
      </c>
      <c r="AH34" s="34"/>
      <c r="AI34" s="79"/>
      <c r="AJ34" s="39"/>
      <c r="AK34" s="40"/>
      <c r="AL34" s="35"/>
      <c r="AM34" s="40">
        <v>18</v>
      </c>
      <c r="AN34" s="35"/>
      <c r="AO34" s="42"/>
      <c r="AP34" s="60"/>
      <c r="AQ34" s="61"/>
      <c r="AR34" s="60"/>
      <c r="AS34" s="61"/>
      <c r="AT34" s="60"/>
      <c r="AU34" s="61"/>
      <c r="AV34" s="62"/>
      <c r="AW34" s="63"/>
      <c r="AX34" s="64"/>
      <c r="AY34" s="48" t="str">
        <f t="shared" si="2"/>
        <v/>
      </c>
      <c r="BF34" s="6"/>
      <c r="BG34" s="6"/>
      <c r="BH34" s="6"/>
      <c r="BI34" s="6"/>
      <c r="BJ34" s="6"/>
      <c r="BK34" s="6"/>
      <c r="BL34" s="6"/>
      <c r="BM34" s="6"/>
      <c r="BN34" s="6"/>
      <c r="BO34" s="6"/>
      <c r="BP34" s="49" t="str">
        <f t="shared" si="3"/>
        <v/>
      </c>
      <c r="BQ34" s="50" t="str">
        <f t="shared" si="4"/>
        <v/>
      </c>
      <c r="BR34" s="50" t="str">
        <f t="shared" si="5"/>
        <v/>
      </c>
      <c r="BS34" s="50" t="str">
        <f t="shared" si="6"/>
        <v/>
      </c>
      <c r="BT34" s="50" t="str">
        <f t="shared" si="7"/>
        <v/>
      </c>
      <c r="BU34" s="50" t="str">
        <f t="shared" si="8"/>
        <v/>
      </c>
      <c r="BV34" s="72" t="str">
        <f t="shared" si="16"/>
        <v/>
      </c>
      <c r="BW34" s="53"/>
      <c r="BX34" s="54">
        <f t="shared" si="9"/>
        <v>0</v>
      </c>
      <c r="BY34" s="54">
        <f t="shared" si="10"/>
        <v>0</v>
      </c>
      <c r="BZ34" s="54">
        <f t="shared" si="11"/>
        <v>0</v>
      </c>
      <c r="CA34" s="54">
        <f t="shared" si="12"/>
        <v>0</v>
      </c>
      <c r="CB34" s="54">
        <f t="shared" si="13"/>
        <v>0</v>
      </c>
      <c r="CC34" s="54">
        <f t="shared" si="14"/>
        <v>0</v>
      </c>
      <c r="CD34" s="54">
        <f t="shared" si="17"/>
        <v>0</v>
      </c>
      <c r="CY34" s="16"/>
      <c r="CZ34" s="16"/>
    </row>
    <row r="35" spans="1:104" s="15" customFormat="1" ht="11.25" x14ac:dyDescent="0.15">
      <c r="A35" s="55" t="s">
        <v>80</v>
      </c>
      <c r="B35" s="29">
        <f>SUM(F35:S35)</f>
        <v>216</v>
      </c>
      <c r="C35" s="69"/>
      <c r="D35" s="65"/>
      <c r="E35" s="66"/>
      <c r="F35" s="37">
        <v>7</v>
      </c>
      <c r="G35" s="37">
        <v>4</v>
      </c>
      <c r="H35" s="59">
        <v>5</v>
      </c>
      <c r="I35" s="59">
        <v>12</v>
      </c>
      <c r="J35" s="59">
        <v>11</v>
      </c>
      <c r="K35" s="59">
        <v>17</v>
      </c>
      <c r="L35" s="59">
        <v>27</v>
      </c>
      <c r="M35" s="59">
        <v>18</v>
      </c>
      <c r="N35" s="59">
        <v>23</v>
      </c>
      <c r="O35" s="59">
        <v>22</v>
      </c>
      <c r="P35" s="59">
        <v>20</v>
      </c>
      <c r="Q35" s="59">
        <v>22</v>
      </c>
      <c r="R35" s="59">
        <v>16</v>
      </c>
      <c r="S35" s="59">
        <v>12</v>
      </c>
      <c r="T35" s="69"/>
      <c r="U35" s="35">
        <v>216</v>
      </c>
      <c r="V35" s="34">
        <v>89</v>
      </c>
      <c r="W35" s="35">
        <v>127</v>
      </c>
      <c r="X35" s="76"/>
      <c r="Y35" s="69"/>
      <c r="Z35" s="66"/>
      <c r="AA35" s="68"/>
      <c r="AB35" s="38">
        <f t="shared" si="1"/>
        <v>170</v>
      </c>
      <c r="AC35" s="34">
        <v>170</v>
      </c>
      <c r="AD35" s="37"/>
      <c r="AE35" s="35"/>
      <c r="AF35" s="34">
        <v>107</v>
      </c>
      <c r="AG35" s="39">
        <v>10</v>
      </c>
      <c r="AH35" s="69"/>
      <c r="AI35" s="79">
        <v>38</v>
      </c>
      <c r="AJ35" s="79"/>
      <c r="AK35" s="76"/>
      <c r="AL35" s="35">
        <v>28</v>
      </c>
      <c r="AM35" s="76"/>
      <c r="AN35" s="35">
        <v>45</v>
      </c>
      <c r="AO35" s="42"/>
      <c r="AP35" s="60"/>
      <c r="AQ35" s="61"/>
      <c r="AR35" s="60"/>
      <c r="AS35" s="61"/>
      <c r="AT35" s="60"/>
      <c r="AU35" s="61"/>
      <c r="AV35" s="62"/>
      <c r="AW35" s="77"/>
      <c r="AX35" s="64"/>
      <c r="AY35" s="48" t="str">
        <f t="shared" si="2"/>
        <v/>
      </c>
      <c r="BF35" s="6"/>
      <c r="BG35" s="6"/>
      <c r="BH35" s="6"/>
      <c r="BI35" s="6"/>
      <c r="BJ35" s="6"/>
      <c r="BK35" s="6"/>
      <c r="BL35" s="6"/>
      <c r="BM35" s="6"/>
      <c r="BN35" s="6"/>
      <c r="BO35" s="6"/>
      <c r="BP35" s="49" t="str">
        <f t="shared" si="3"/>
        <v/>
      </c>
      <c r="BQ35" s="50" t="str">
        <f t="shared" si="4"/>
        <v/>
      </c>
      <c r="BR35" s="50" t="str">
        <f t="shared" si="5"/>
        <v/>
      </c>
      <c r="BS35" s="50" t="str">
        <f t="shared" si="6"/>
        <v/>
      </c>
      <c r="BT35" s="50" t="str">
        <f t="shared" si="7"/>
        <v/>
      </c>
      <c r="BU35" s="50" t="str">
        <f t="shared" si="8"/>
        <v/>
      </c>
      <c r="BV35" s="72" t="str">
        <f t="shared" si="16"/>
        <v/>
      </c>
      <c r="BW35" s="53"/>
      <c r="BX35" s="54">
        <f t="shared" si="9"/>
        <v>0</v>
      </c>
      <c r="BY35" s="54">
        <f t="shared" si="10"/>
        <v>0</v>
      </c>
      <c r="BZ35" s="54">
        <f t="shared" si="11"/>
        <v>0</v>
      </c>
      <c r="CA35" s="54">
        <f t="shared" si="12"/>
        <v>0</v>
      </c>
      <c r="CB35" s="54">
        <f t="shared" si="13"/>
        <v>0</v>
      </c>
      <c r="CC35" s="54">
        <f t="shared" si="14"/>
        <v>0</v>
      </c>
      <c r="CD35" s="54">
        <f t="shared" si="17"/>
        <v>0</v>
      </c>
      <c r="CY35" s="16"/>
      <c r="CZ35" s="16"/>
    </row>
    <row r="36" spans="1:104" s="15" customFormat="1" ht="11.25" x14ac:dyDescent="0.15">
      <c r="A36" s="55" t="s">
        <v>81</v>
      </c>
      <c r="B36" s="29">
        <f t="shared" si="15"/>
        <v>0</v>
      </c>
      <c r="C36" s="34"/>
      <c r="D36" s="56"/>
      <c r="E36" s="37"/>
      <c r="F36" s="37"/>
      <c r="G36" s="37"/>
      <c r="H36" s="59"/>
      <c r="I36" s="59"/>
      <c r="J36" s="59"/>
      <c r="K36" s="59"/>
      <c r="L36" s="59"/>
      <c r="M36" s="59"/>
      <c r="N36" s="59"/>
      <c r="O36" s="59"/>
      <c r="P36" s="59"/>
      <c r="Q36" s="59"/>
      <c r="R36" s="59"/>
      <c r="S36" s="59"/>
      <c r="T36" s="34"/>
      <c r="U36" s="35"/>
      <c r="V36" s="34"/>
      <c r="W36" s="35"/>
      <c r="X36" s="36">
        <f t="shared" si="0"/>
        <v>0</v>
      </c>
      <c r="Y36" s="34"/>
      <c r="Z36" s="37"/>
      <c r="AA36" s="35"/>
      <c r="AB36" s="38">
        <f t="shared" si="1"/>
        <v>0</v>
      </c>
      <c r="AC36" s="34"/>
      <c r="AD36" s="37"/>
      <c r="AE36" s="35"/>
      <c r="AF36" s="34"/>
      <c r="AG36" s="39"/>
      <c r="AH36" s="34"/>
      <c r="AI36" s="35"/>
      <c r="AJ36" s="39"/>
      <c r="AK36" s="40"/>
      <c r="AL36" s="35"/>
      <c r="AM36" s="40"/>
      <c r="AN36" s="35"/>
      <c r="AO36" s="42"/>
      <c r="AP36" s="60"/>
      <c r="AQ36" s="61"/>
      <c r="AR36" s="60"/>
      <c r="AS36" s="61"/>
      <c r="AT36" s="60"/>
      <c r="AU36" s="61"/>
      <c r="AV36" s="62"/>
      <c r="AW36" s="63"/>
      <c r="AX36" s="64"/>
      <c r="AY36" s="48" t="str">
        <f t="shared" si="2"/>
        <v/>
      </c>
      <c r="BF36" s="6"/>
      <c r="BG36" s="6"/>
      <c r="BH36" s="6"/>
      <c r="BI36" s="6"/>
      <c r="BJ36" s="6"/>
      <c r="BK36" s="6"/>
      <c r="BL36" s="6"/>
      <c r="BM36" s="6"/>
      <c r="BN36" s="6"/>
      <c r="BO36" s="6"/>
      <c r="BP36" s="49" t="str">
        <f t="shared" si="3"/>
        <v/>
      </c>
      <c r="BQ36" s="50" t="str">
        <f t="shared" si="4"/>
        <v/>
      </c>
      <c r="BR36" s="50" t="str">
        <f t="shared" si="5"/>
        <v/>
      </c>
      <c r="BS36" s="50" t="str">
        <f t="shared" si="6"/>
        <v/>
      </c>
      <c r="BT36" s="50" t="str">
        <f t="shared" si="7"/>
        <v/>
      </c>
      <c r="BU36" s="50" t="str">
        <f t="shared" si="8"/>
        <v/>
      </c>
      <c r="BV36" s="72" t="str">
        <f t="shared" si="16"/>
        <v/>
      </c>
      <c r="BW36" s="53"/>
      <c r="BX36" s="54">
        <f t="shared" si="9"/>
        <v>0</v>
      </c>
      <c r="BY36" s="54">
        <f t="shared" si="10"/>
        <v>0</v>
      </c>
      <c r="BZ36" s="54">
        <f t="shared" si="11"/>
        <v>0</v>
      </c>
      <c r="CA36" s="54">
        <f t="shared" si="12"/>
        <v>0</v>
      </c>
      <c r="CB36" s="54">
        <f t="shared" si="13"/>
        <v>0</v>
      </c>
      <c r="CC36" s="54" t="str">
        <f t="shared" si="14"/>
        <v/>
      </c>
      <c r="CD36" s="54">
        <f t="shared" si="17"/>
        <v>0</v>
      </c>
      <c r="CY36" s="16"/>
      <c r="CZ36" s="16"/>
    </row>
    <row r="37" spans="1:104" s="15" customFormat="1" ht="21" x14ac:dyDescent="0.15">
      <c r="A37" s="74" t="s">
        <v>82</v>
      </c>
      <c r="B37" s="29">
        <f>SUM(F37:S37)</f>
        <v>0</v>
      </c>
      <c r="C37" s="69"/>
      <c r="D37" s="65"/>
      <c r="E37" s="66"/>
      <c r="F37" s="37"/>
      <c r="G37" s="37"/>
      <c r="H37" s="59"/>
      <c r="I37" s="59"/>
      <c r="J37" s="59"/>
      <c r="K37" s="59"/>
      <c r="L37" s="59"/>
      <c r="M37" s="59"/>
      <c r="N37" s="59"/>
      <c r="O37" s="59"/>
      <c r="P37" s="59"/>
      <c r="Q37" s="59"/>
      <c r="R37" s="59"/>
      <c r="S37" s="59"/>
      <c r="T37" s="69"/>
      <c r="U37" s="35"/>
      <c r="V37" s="34"/>
      <c r="W37" s="35"/>
      <c r="X37" s="76"/>
      <c r="Y37" s="69"/>
      <c r="Z37" s="66"/>
      <c r="AA37" s="68"/>
      <c r="AB37" s="38">
        <f t="shared" si="1"/>
        <v>0</v>
      </c>
      <c r="AC37" s="34"/>
      <c r="AD37" s="37"/>
      <c r="AE37" s="35"/>
      <c r="AF37" s="34"/>
      <c r="AG37" s="39"/>
      <c r="AH37" s="69"/>
      <c r="AI37" s="35"/>
      <c r="AJ37" s="39"/>
      <c r="AK37" s="76"/>
      <c r="AL37" s="35"/>
      <c r="AM37" s="76"/>
      <c r="AN37" s="35"/>
      <c r="AO37" s="42"/>
      <c r="AP37" s="60"/>
      <c r="AQ37" s="61"/>
      <c r="AR37" s="60"/>
      <c r="AS37" s="61"/>
      <c r="AT37" s="60"/>
      <c r="AU37" s="61"/>
      <c r="AV37" s="62"/>
      <c r="AW37" s="77"/>
      <c r="AX37" s="64"/>
      <c r="AY37" s="48" t="str">
        <f t="shared" si="2"/>
        <v/>
      </c>
      <c r="BF37" s="6"/>
      <c r="BG37" s="6"/>
      <c r="BH37" s="6"/>
      <c r="BI37" s="6"/>
      <c r="BJ37" s="6"/>
      <c r="BK37" s="6"/>
      <c r="BL37" s="6"/>
      <c r="BM37" s="6"/>
      <c r="BN37" s="6"/>
      <c r="BO37" s="6"/>
      <c r="BP37" s="49" t="str">
        <f t="shared" si="3"/>
        <v/>
      </c>
      <c r="BQ37" s="50" t="str">
        <f t="shared" si="4"/>
        <v/>
      </c>
      <c r="BR37" s="50" t="str">
        <f t="shared" si="5"/>
        <v/>
      </c>
      <c r="BS37" s="50" t="str">
        <f t="shared" si="6"/>
        <v/>
      </c>
      <c r="BT37" s="50" t="str">
        <f t="shared" si="7"/>
        <v/>
      </c>
      <c r="BU37" s="50" t="str">
        <f t="shared" si="8"/>
        <v/>
      </c>
      <c r="BV37" s="72" t="str">
        <f t="shared" si="16"/>
        <v/>
      </c>
      <c r="BW37" s="53"/>
      <c r="BX37" s="54">
        <f t="shared" si="9"/>
        <v>0</v>
      </c>
      <c r="BY37" s="54">
        <f t="shared" si="10"/>
        <v>0</v>
      </c>
      <c r="BZ37" s="54">
        <f t="shared" si="11"/>
        <v>0</v>
      </c>
      <c r="CA37" s="54">
        <f t="shared" si="12"/>
        <v>0</v>
      </c>
      <c r="CB37" s="54">
        <f t="shared" si="13"/>
        <v>0</v>
      </c>
      <c r="CC37" s="54" t="str">
        <f t="shared" si="14"/>
        <v/>
      </c>
      <c r="CD37" s="54">
        <f t="shared" si="17"/>
        <v>0</v>
      </c>
      <c r="CY37" s="16"/>
      <c r="CZ37" s="16"/>
    </row>
    <row r="38" spans="1:104" s="15" customFormat="1" ht="21" x14ac:dyDescent="0.15">
      <c r="A38" s="74" t="s">
        <v>83</v>
      </c>
      <c r="B38" s="29">
        <f>SUM(F38:S38)</f>
        <v>86</v>
      </c>
      <c r="C38" s="69"/>
      <c r="D38" s="65"/>
      <c r="E38" s="66"/>
      <c r="F38" s="37"/>
      <c r="G38" s="37"/>
      <c r="H38" s="59">
        <v>1</v>
      </c>
      <c r="I38" s="59">
        <v>4</v>
      </c>
      <c r="J38" s="59">
        <v>4</v>
      </c>
      <c r="K38" s="59">
        <v>9</v>
      </c>
      <c r="L38" s="59">
        <v>9</v>
      </c>
      <c r="M38" s="59">
        <v>16</v>
      </c>
      <c r="N38" s="59">
        <v>13</v>
      </c>
      <c r="O38" s="59">
        <v>11</v>
      </c>
      <c r="P38" s="59">
        <v>4</v>
      </c>
      <c r="Q38" s="59">
        <v>6</v>
      </c>
      <c r="R38" s="59">
        <v>5</v>
      </c>
      <c r="S38" s="59">
        <v>4</v>
      </c>
      <c r="T38" s="69"/>
      <c r="U38" s="35">
        <v>86</v>
      </c>
      <c r="V38" s="34"/>
      <c r="W38" s="35">
        <v>86</v>
      </c>
      <c r="X38" s="76"/>
      <c r="Y38" s="69"/>
      <c r="Z38" s="66"/>
      <c r="AA38" s="68"/>
      <c r="AB38" s="38">
        <f t="shared" si="1"/>
        <v>10</v>
      </c>
      <c r="AC38" s="34">
        <v>10</v>
      </c>
      <c r="AD38" s="37"/>
      <c r="AE38" s="35"/>
      <c r="AF38" s="34">
        <v>4</v>
      </c>
      <c r="AG38" s="39">
        <v>0</v>
      </c>
      <c r="AH38" s="69"/>
      <c r="AI38" s="35">
        <v>5</v>
      </c>
      <c r="AJ38" s="39">
        <v>46</v>
      </c>
      <c r="AK38" s="76"/>
      <c r="AL38" s="35"/>
      <c r="AM38" s="76"/>
      <c r="AN38" s="35"/>
      <c r="AO38" s="42"/>
      <c r="AP38" s="60"/>
      <c r="AQ38" s="61"/>
      <c r="AR38" s="60"/>
      <c r="AS38" s="61"/>
      <c r="AT38" s="60"/>
      <c r="AU38" s="61"/>
      <c r="AV38" s="62"/>
      <c r="AW38" s="77"/>
      <c r="AX38" s="64"/>
      <c r="AY38" s="48" t="str">
        <f t="shared" si="2"/>
        <v/>
      </c>
      <c r="BF38" s="6"/>
      <c r="BG38" s="6"/>
      <c r="BH38" s="6"/>
      <c r="BI38" s="6"/>
      <c r="BJ38" s="6"/>
      <c r="BK38" s="6"/>
      <c r="BL38" s="6"/>
      <c r="BM38" s="6"/>
      <c r="BN38" s="6"/>
      <c r="BO38" s="6"/>
      <c r="BP38" s="49" t="str">
        <f t="shared" si="3"/>
        <v/>
      </c>
      <c r="BQ38" s="50" t="str">
        <f t="shared" si="4"/>
        <v/>
      </c>
      <c r="BR38" s="50" t="str">
        <f t="shared" si="5"/>
        <v/>
      </c>
      <c r="BS38" s="50" t="str">
        <f t="shared" si="6"/>
        <v/>
      </c>
      <c r="BT38" s="50" t="str">
        <f t="shared" si="7"/>
        <v/>
      </c>
      <c r="BU38" s="50" t="str">
        <f t="shared" si="8"/>
        <v/>
      </c>
      <c r="BV38" s="72" t="str">
        <f t="shared" si="16"/>
        <v/>
      </c>
      <c r="BW38" s="53"/>
      <c r="BX38" s="54">
        <f t="shared" si="9"/>
        <v>0</v>
      </c>
      <c r="BY38" s="54">
        <f t="shared" si="10"/>
        <v>0</v>
      </c>
      <c r="BZ38" s="54">
        <f t="shared" si="11"/>
        <v>0</v>
      </c>
      <c r="CA38" s="54">
        <f t="shared" si="12"/>
        <v>0</v>
      </c>
      <c r="CB38" s="54">
        <f t="shared" si="13"/>
        <v>0</v>
      </c>
      <c r="CC38" s="54">
        <f t="shared" si="14"/>
        <v>0</v>
      </c>
      <c r="CD38" s="54">
        <f t="shared" si="17"/>
        <v>0</v>
      </c>
      <c r="CY38" s="16"/>
      <c r="CZ38" s="16"/>
    </row>
    <row r="39" spans="1:104" s="15" customFormat="1" ht="11.25" x14ac:dyDescent="0.15">
      <c r="A39" s="55" t="s">
        <v>84</v>
      </c>
      <c r="B39" s="29">
        <f t="shared" si="15"/>
        <v>0</v>
      </c>
      <c r="C39" s="34"/>
      <c r="D39" s="56"/>
      <c r="E39" s="37"/>
      <c r="F39" s="37"/>
      <c r="G39" s="37"/>
      <c r="H39" s="59"/>
      <c r="I39" s="59"/>
      <c r="J39" s="59"/>
      <c r="K39" s="59"/>
      <c r="L39" s="59"/>
      <c r="M39" s="59"/>
      <c r="N39" s="59"/>
      <c r="O39" s="59"/>
      <c r="P39" s="59"/>
      <c r="Q39" s="59"/>
      <c r="R39" s="59"/>
      <c r="S39" s="59"/>
      <c r="T39" s="34"/>
      <c r="U39" s="35"/>
      <c r="V39" s="34"/>
      <c r="W39" s="35"/>
      <c r="X39" s="36">
        <f t="shared" si="0"/>
        <v>0</v>
      </c>
      <c r="Y39" s="34"/>
      <c r="Z39" s="37"/>
      <c r="AA39" s="35"/>
      <c r="AB39" s="38">
        <f t="shared" si="1"/>
        <v>0</v>
      </c>
      <c r="AC39" s="34"/>
      <c r="AD39" s="37"/>
      <c r="AE39" s="35"/>
      <c r="AF39" s="34"/>
      <c r="AG39" s="39"/>
      <c r="AH39" s="34"/>
      <c r="AI39" s="35"/>
      <c r="AJ39" s="39"/>
      <c r="AK39" s="40"/>
      <c r="AL39" s="35"/>
      <c r="AM39" s="40"/>
      <c r="AN39" s="35"/>
      <c r="AO39" s="42"/>
      <c r="AP39" s="60"/>
      <c r="AQ39" s="61"/>
      <c r="AR39" s="60"/>
      <c r="AS39" s="61"/>
      <c r="AT39" s="60"/>
      <c r="AU39" s="61"/>
      <c r="AV39" s="62"/>
      <c r="AW39" s="63"/>
      <c r="AX39" s="64"/>
      <c r="AY39" s="48" t="str">
        <f t="shared" si="2"/>
        <v/>
      </c>
      <c r="BF39" s="6"/>
      <c r="BG39" s="6"/>
      <c r="BH39" s="6"/>
      <c r="BI39" s="6"/>
      <c r="BJ39" s="6"/>
      <c r="BK39" s="6"/>
      <c r="BL39" s="6"/>
      <c r="BM39" s="6"/>
      <c r="BN39" s="6"/>
      <c r="BO39" s="6"/>
      <c r="BP39" s="49" t="str">
        <f t="shared" si="3"/>
        <v/>
      </c>
      <c r="BQ39" s="50" t="str">
        <f t="shared" si="4"/>
        <v/>
      </c>
      <c r="BR39" s="50" t="str">
        <f t="shared" si="5"/>
        <v/>
      </c>
      <c r="BS39" s="50" t="str">
        <f t="shared" si="6"/>
        <v/>
      </c>
      <c r="BT39" s="50" t="str">
        <f t="shared" si="7"/>
        <v/>
      </c>
      <c r="BU39" s="50" t="str">
        <f t="shared" si="8"/>
        <v/>
      </c>
      <c r="BV39" s="72" t="str">
        <f t="shared" si="16"/>
        <v/>
      </c>
      <c r="BW39" s="53"/>
      <c r="BX39" s="54">
        <f t="shared" si="9"/>
        <v>0</v>
      </c>
      <c r="BY39" s="54">
        <f t="shared" si="10"/>
        <v>0</v>
      </c>
      <c r="BZ39" s="54">
        <f t="shared" si="11"/>
        <v>0</v>
      </c>
      <c r="CA39" s="54">
        <f t="shared" si="12"/>
        <v>0</v>
      </c>
      <c r="CB39" s="54">
        <f t="shared" si="13"/>
        <v>0</v>
      </c>
      <c r="CC39" s="54" t="str">
        <f t="shared" si="14"/>
        <v/>
      </c>
      <c r="CD39" s="54">
        <f t="shared" si="17"/>
        <v>0</v>
      </c>
      <c r="CY39" s="16"/>
      <c r="CZ39" s="16"/>
    </row>
    <row r="40" spans="1:104" s="15" customFormat="1" ht="11.25" x14ac:dyDescent="0.15">
      <c r="A40" s="55" t="s">
        <v>85</v>
      </c>
      <c r="B40" s="29">
        <f t="shared" si="15"/>
        <v>0</v>
      </c>
      <c r="C40" s="34"/>
      <c r="D40" s="56"/>
      <c r="E40" s="37"/>
      <c r="F40" s="37"/>
      <c r="G40" s="37"/>
      <c r="H40" s="59"/>
      <c r="I40" s="59"/>
      <c r="J40" s="59"/>
      <c r="K40" s="59"/>
      <c r="L40" s="59"/>
      <c r="M40" s="59"/>
      <c r="N40" s="59"/>
      <c r="O40" s="59"/>
      <c r="P40" s="59"/>
      <c r="Q40" s="59"/>
      <c r="R40" s="59"/>
      <c r="S40" s="59"/>
      <c r="T40" s="34"/>
      <c r="U40" s="35"/>
      <c r="V40" s="34"/>
      <c r="W40" s="35"/>
      <c r="X40" s="36">
        <f t="shared" si="0"/>
        <v>0</v>
      </c>
      <c r="Y40" s="34"/>
      <c r="Z40" s="37"/>
      <c r="AA40" s="35"/>
      <c r="AB40" s="38">
        <f t="shared" si="1"/>
        <v>0</v>
      </c>
      <c r="AC40" s="34"/>
      <c r="AD40" s="37"/>
      <c r="AE40" s="35"/>
      <c r="AF40" s="34">
        <v>0</v>
      </c>
      <c r="AG40" s="39">
        <v>0</v>
      </c>
      <c r="AH40" s="34"/>
      <c r="AI40" s="35"/>
      <c r="AJ40" s="39"/>
      <c r="AK40" s="40"/>
      <c r="AL40" s="35"/>
      <c r="AM40" s="40"/>
      <c r="AN40" s="35"/>
      <c r="AO40" s="42"/>
      <c r="AP40" s="60"/>
      <c r="AQ40" s="61"/>
      <c r="AR40" s="60"/>
      <c r="AS40" s="61"/>
      <c r="AT40" s="60"/>
      <c r="AU40" s="61"/>
      <c r="AV40" s="62"/>
      <c r="AW40" s="63"/>
      <c r="AX40" s="64"/>
      <c r="AY40" s="48" t="str">
        <f t="shared" si="2"/>
        <v/>
      </c>
      <c r="BF40" s="6"/>
      <c r="BG40" s="6"/>
      <c r="BH40" s="6"/>
      <c r="BI40" s="6"/>
      <c r="BJ40" s="6"/>
      <c r="BK40" s="6"/>
      <c r="BL40" s="6"/>
      <c r="BM40" s="6"/>
      <c r="BN40" s="6"/>
      <c r="BO40" s="6"/>
      <c r="BP40" s="49" t="str">
        <f t="shared" si="3"/>
        <v/>
      </c>
      <c r="BQ40" s="50" t="str">
        <f t="shared" si="4"/>
        <v/>
      </c>
      <c r="BR40" s="50" t="str">
        <f t="shared" si="5"/>
        <v/>
      </c>
      <c r="BS40" s="50" t="str">
        <f t="shared" si="6"/>
        <v/>
      </c>
      <c r="BT40" s="50" t="str">
        <f t="shared" si="7"/>
        <v/>
      </c>
      <c r="BU40" s="50" t="str">
        <f t="shared" si="8"/>
        <v/>
      </c>
      <c r="BV40" s="72" t="str">
        <f t="shared" si="16"/>
        <v/>
      </c>
      <c r="BW40" s="53"/>
      <c r="BX40" s="54">
        <f t="shared" si="9"/>
        <v>0</v>
      </c>
      <c r="BY40" s="54">
        <f t="shared" si="10"/>
        <v>0</v>
      </c>
      <c r="BZ40" s="54">
        <f t="shared" si="11"/>
        <v>0</v>
      </c>
      <c r="CA40" s="54">
        <f t="shared" si="12"/>
        <v>0</v>
      </c>
      <c r="CB40" s="54">
        <f t="shared" si="13"/>
        <v>0</v>
      </c>
      <c r="CC40" s="54" t="str">
        <f t="shared" si="14"/>
        <v/>
      </c>
      <c r="CD40" s="54">
        <f t="shared" si="17"/>
        <v>0</v>
      </c>
      <c r="CY40" s="16"/>
      <c r="CZ40" s="16"/>
    </row>
    <row r="41" spans="1:104" s="15" customFormat="1" ht="11.25" x14ac:dyDescent="0.15">
      <c r="A41" s="55" t="s">
        <v>86</v>
      </c>
      <c r="B41" s="29">
        <f>SUM(F41:S41)</f>
        <v>0</v>
      </c>
      <c r="C41" s="69"/>
      <c r="D41" s="65"/>
      <c r="E41" s="66"/>
      <c r="F41" s="37"/>
      <c r="G41" s="37"/>
      <c r="H41" s="59"/>
      <c r="I41" s="59"/>
      <c r="J41" s="59"/>
      <c r="K41" s="59"/>
      <c r="L41" s="59"/>
      <c r="M41" s="59"/>
      <c r="N41" s="59"/>
      <c r="O41" s="59"/>
      <c r="P41" s="59"/>
      <c r="Q41" s="59"/>
      <c r="R41" s="59"/>
      <c r="S41" s="59"/>
      <c r="T41" s="69"/>
      <c r="U41" s="35"/>
      <c r="V41" s="34"/>
      <c r="W41" s="35"/>
      <c r="X41" s="76"/>
      <c r="Y41" s="69"/>
      <c r="Z41" s="66"/>
      <c r="AA41" s="68"/>
      <c r="AB41" s="38">
        <f t="shared" si="1"/>
        <v>0</v>
      </c>
      <c r="AC41" s="34"/>
      <c r="AD41" s="37"/>
      <c r="AE41" s="35"/>
      <c r="AF41" s="34"/>
      <c r="AG41" s="39"/>
      <c r="AH41" s="69"/>
      <c r="AI41" s="35"/>
      <c r="AJ41" s="39"/>
      <c r="AK41" s="76"/>
      <c r="AL41" s="35"/>
      <c r="AM41" s="76"/>
      <c r="AN41" s="35"/>
      <c r="AO41" s="42"/>
      <c r="AP41" s="60"/>
      <c r="AQ41" s="61"/>
      <c r="AR41" s="60"/>
      <c r="AS41" s="61"/>
      <c r="AT41" s="60"/>
      <c r="AU41" s="61"/>
      <c r="AV41" s="62"/>
      <c r="AW41" s="77"/>
      <c r="AX41" s="64"/>
      <c r="AY41" s="48" t="str">
        <f t="shared" si="2"/>
        <v/>
      </c>
      <c r="BF41" s="6"/>
      <c r="BG41" s="6"/>
      <c r="BH41" s="6"/>
      <c r="BI41" s="6"/>
      <c r="BJ41" s="6"/>
      <c r="BK41" s="6"/>
      <c r="BL41" s="6"/>
      <c r="BM41" s="6"/>
      <c r="BN41" s="6"/>
      <c r="BO41" s="6"/>
      <c r="BP41" s="49" t="str">
        <f t="shared" si="3"/>
        <v/>
      </c>
      <c r="BQ41" s="50" t="str">
        <f t="shared" si="4"/>
        <v/>
      </c>
      <c r="BR41" s="50" t="str">
        <f t="shared" si="5"/>
        <v/>
      </c>
      <c r="BS41" s="50" t="str">
        <f t="shared" si="6"/>
        <v/>
      </c>
      <c r="BT41" s="50" t="str">
        <f t="shared" si="7"/>
        <v/>
      </c>
      <c r="BU41" s="50" t="str">
        <f t="shared" si="8"/>
        <v/>
      </c>
      <c r="BV41" s="72" t="str">
        <f t="shared" si="16"/>
        <v/>
      </c>
      <c r="BW41" s="53"/>
      <c r="BX41" s="54">
        <f t="shared" si="9"/>
        <v>0</v>
      </c>
      <c r="BY41" s="54">
        <f t="shared" si="10"/>
        <v>0</v>
      </c>
      <c r="BZ41" s="54">
        <f t="shared" si="11"/>
        <v>0</v>
      </c>
      <c r="CA41" s="54">
        <f t="shared" si="12"/>
        <v>0</v>
      </c>
      <c r="CB41" s="54">
        <f t="shared" si="13"/>
        <v>0</v>
      </c>
      <c r="CC41" s="54" t="str">
        <f t="shared" si="14"/>
        <v/>
      </c>
      <c r="CD41" s="54">
        <f t="shared" si="17"/>
        <v>0</v>
      </c>
      <c r="CY41" s="16"/>
      <c r="CZ41" s="16"/>
    </row>
    <row r="42" spans="1:104" s="15" customFormat="1" ht="11.25" x14ac:dyDescent="0.15">
      <c r="A42" s="55" t="s">
        <v>87</v>
      </c>
      <c r="B42" s="29">
        <f t="shared" si="15"/>
        <v>0</v>
      </c>
      <c r="C42" s="34"/>
      <c r="D42" s="56"/>
      <c r="E42" s="37"/>
      <c r="F42" s="37"/>
      <c r="G42" s="37"/>
      <c r="H42" s="59"/>
      <c r="I42" s="59"/>
      <c r="J42" s="59"/>
      <c r="K42" s="59"/>
      <c r="L42" s="59"/>
      <c r="M42" s="59"/>
      <c r="N42" s="59"/>
      <c r="O42" s="59"/>
      <c r="P42" s="59"/>
      <c r="Q42" s="59"/>
      <c r="R42" s="59"/>
      <c r="S42" s="59"/>
      <c r="T42" s="34"/>
      <c r="U42" s="35"/>
      <c r="V42" s="34"/>
      <c r="W42" s="35"/>
      <c r="X42" s="36">
        <f t="shared" si="0"/>
        <v>0</v>
      </c>
      <c r="Y42" s="34"/>
      <c r="Z42" s="37"/>
      <c r="AA42" s="35"/>
      <c r="AB42" s="38">
        <f t="shared" si="1"/>
        <v>0</v>
      </c>
      <c r="AC42" s="34"/>
      <c r="AD42" s="37"/>
      <c r="AE42" s="35"/>
      <c r="AF42" s="34"/>
      <c r="AG42" s="39"/>
      <c r="AH42" s="34"/>
      <c r="AI42" s="35"/>
      <c r="AJ42" s="39"/>
      <c r="AK42" s="40"/>
      <c r="AL42" s="35"/>
      <c r="AM42" s="40"/>
      <c r="AN42" s="35"/>
      <c r="AO42" s="42"/>
      <c r="AP42" s="60"/>
      <c r="AQ42" s="61"/>
      <c r="AR42" s="60"/>
      <c r="AS42" s="61"/>
      <c r="AT42" s="60"/>
      <c r="AU42" s="61"/>
      <c r="AV42" s="62"/>
      <c r="AW42" s="63"/>
      <c r="AX42" s="64"/>
      <c r="AY42" s="48" t="str">
        <f t="shared" si="2"/>
        <v/>
      </c>
      <c r="BF42" s="6"/>
      <c r="BG42" s="6"/>
      <c r="BH42" s="6"/>
      <c r="BI42" s="6"/>
      <c r="BJ42" s="6"/>
      <c r="BK42" s="6"/>
      <c r="BL42" s="6"/>
      <c r="BM42" s="6"/>
      <c r="BN42" s="6"/>
      <c r="BO42" s="6"/>
      <c r="BP42" s="49" t="str">
        <f t="shared" si="3"/>
        <v/>
      </c>
      <c r="BQ42" s="50" t="str">
        <f t="shared" si="4"/>
        <v/>
      </c>
      <c r="BR42" s="50" t="str">
        <f t="shared" si="5"/>
        <v/>
      </c>
      <c r="BS42" s="50" t="str">
        <f t="shared" si="6"/>
        <v/>
      </c>
      <c r="BT42" s="50" t="str">
        <f t="shared" si="7"/>
        <v/>
      </c>
      <c r="BU42" s="50" t="str">
        <f t="shared" si="8"/>
        <v/>
      </c>
      <c r="BV42" s="72" t="str">
        <f t="shared" si="16"/>
        <v/>
      </c>
      <c r="BW42" s="53"/>
      <c r="BX42" s="54">
        <f t="shared" si="9"/>
        <v>0</v>
      </c>
      <c r="BY42" s="54">
        <f t="shared" si="10"/>
        <v>0</v>
      </c>
      <c r="BZ42" s="54">
        <f t="shared" si="11"/>
        <v>0</v>
      </c>
      <c r="CA42" s="54">
        <f t="shared" si="12"/>
        <v>0</v>
      </c>
      <c r="CB42" s="54">
        <f t="shared" si="13"/>
        <v>0</v>
      </c>
      <c r="CC42" s="54" t="str">
        <f t="shared" si="14"/>
        <v/>
      </c>
      <c r="CD42" s="54">
        <f t="shared" si="17"/>
        <v>0</v>
      </c>
      <c r="CY42" s="16"/>
      <c r="CZ42" s="16"/>
    </row>
    <row r="43" spans="1:104" s="15" customFormat="1" ht="11.25" x14ac:dyDescent="0.15">
      <c r="A43" s="55" t="s">
        <v>88</v>
      </c>
      <c r="B43" s="29">
        <f>SUM(F43:S43)</f>
        <v>0</v>
      </c>
      <c r="C43" s="69"/>
      <c r="D43" s="65"/>
      <c r="E43" s="66"/>
      <c r="F43" s="37"/>
      <c r="G43" s="37"/>
      <c r="H43" s="59"/>
      <c r="I43" s="59"/>
      <c r="J43" s="59"/>
      <c r="K43" s="59"/>
      <c r="L43" s="59"/>
      <c r="M43" s="59"/>
      <c r="N43" s="59"/>
      <c r="O43" s="59"/>
      <c r="P43" s="59"/>
      <c r="Q43" s="59"/>
      <c r="R43" s="59"/>
      <c r="S43" s="59"/>
      <c r="T43" s="69"/>
      <c r="U43" s="35"/>
      <c r="V43" s="34"/>
      <c r="W43" s="35"/>
      <c r="X43" s="76"/>
      <c r="Y43" s="69"/>
      <c r="Z43" s="66"/>
      <c r="AA43" s="68"/>
      <c r="AB43" s="38">
        <f t="shared" si="1"/>
        <v>0</v>
      </c>
      <c r="AC43" s="34"/>
      <c r="AD43" s="37"/>
      <c r="AE43" s="35"/>
      <c r="AF43" s="34"/>
      <c r="AG43" s="39"/>
      <c r="AH43" s="69"/>
      <c r="AI43" s="35"/>
      <c r="AJ43" s="39"/>
      <c r="AK43" s="76"/>
      <c r="AL43" s="35"/>
      <c r="AM43" s="76"/>
      <c r="AN43" s="35"/>
      <c r="AO43" s="42"/>
      <c r="AP43" s="60"/>
      <c r="AQ43" s="61"/>
      <c r="AR43" s="60"/>
      <c r="AS43" s="61"/>
      <c r="AT43" s="60"/>
      <c r="AU43" s="61"/>
      <c r="AV43" s="62"/>
      <c r="AW43" s="77"/>
      <c r="AX43" s="64"/>
      <c r="AY43" s="48" t="str">
        <f t="shared" si="2"/>
        <v/>
      </c>
      <c r="BF43" s="6"/>
      <c r="BG43" s="6"/>
      <c r="BH43" s="6"/>
      <c r="BI43" s="6"/>
      <c r="BJ43" s="6"/>
      <c r="BK43" s="6"/>
      <c r="BL43" s="6"/>
      <c r="BM43" s="6"/>
      <c r="BN43" s="6"/>
      <c r="BO43" s="6"/>
      <c r="BP43" s="49" t="str">
        <f t="shared" si="3"/>
        <v/>
      </c>
      <c r="BQ43" s="50" t="str">
        <f t="shared" si="4"/>
        <v/>
      </c>
      <c r="BR43" s="50" t="str">
        <f t="shared" si="5"/>
        <v/>
      </c>
      <c r="BS43" s="50" t="str">
        <f t="shared" si="6"/>
        <v/>
      </c>
      <c r="BT43" s="50" t="str">
        <f t="shared" si="7"/>
        <v/>
      </c>
      <c r="BU43" s="50" t="str">
        <f t="shared" si="8"/>
        <v/>
      </c>
      <c r="BV43" s="72" t="str">
        <f t="shared" si="16"/>
        <v/>
      </c>
      <c r="BW43" s="53"/>
      <c r="BX43" s="54">
        <f t="shared" si="9"/>
        <v>0</v>
      </c>
      <c r="BY43" s="54">
        <f t="shared" si="10"/>
        <v>0</v>
      </c>
      <c r="BZ43" s="54">
        <f t="shared" si="11"/>
        <v>0</v>
      </c>
      <c r="CA43" s="54">
        <f t="shared" si="12"/>
        <v>0</v>
      </c>
      <c r="CB43" s="54">
        <f t="shared" si="13"/>
        <v>0</v>
      </c>
      <c r="CC43" s="54" t="str">
        <f t="shared" si="14"/>
        <v/>
      </c>
      <c r="CD43" s="54">
        <f t="shared" si="17"/>
        <v>0</v>
      </c>
      <c r="CY43" s="16"/>
      <c r="CZ43" s="16"/>
    </row>
    <row r="44" spans="1:104" s="15" customFormat="1" ht="11.25" x14ac:dyDescent="0.15">
      <c r="A44" s="55" t="s">
        <v>89</v>
      </c>
      <c r="B44" s="29">
        <f t="shared" si="15"/>
        <v>0</v>
      </c>
      <c r="C44" s="34"/>
      <c r="D44" s="56"/>
      <c r="E44" s="37"/>
      <c r="F44" s="37"/>
      <c r="G44" s="37"/>
      <c r="H44" s="59"/>
      <c r="I44" s="59"/>
      <c r="J44" s="59"/>
      <c r="K44" s="59"/>
      <c r="L44" s="59"/>
      <c r="M44" s="59"/>
      <c r="N44" s="59"/>
      <c r="O44" s="59"/>
      <c r="P44" s="59"/>
      <c r="Q44" s="59"/>
      <c r="R44" s="59"/>
      <c r="S44" s="59"/>
      <c r="T44" s="34"/>
      <c r="U44" s="35"/>
      <c r="V44" s="34"/>
      <c r="W44" s="35"/>
      <c r="X44" s="36">
        <f t="shared" si="0"/>
        <v>0</v>
      </c>
      <c r="Y44" s="34"/>
      <c r="Z44" s="37"/>
      <c r="AA44" s="35"/>
      <c r="AB44" s="38">
        <f t="shared" si="1"/>
        <v>0</v>
      </c>
      <c r="AC44" s="34"/>
      <c r="AD44" s="37"/>
      <c r="AE44" s="35"/>
      <c r="AF44" s="34"/>
      <c r="AG44" s="39"/>
      <c r="AH44" s="34"/>
      <c r="AI44" s="35"/>
      <c r="AJ44" s="39"/>
      <c r="AK44" s="40"/>
      <c r="AL44" s="35"/>
      <c r="AM44" s="40"/>
      <c r="AN44" s="35"/>
      <c r="AO44" s="42"/>
      <c r="AP44" s="60"/>
      <c r="AQ44" s="61"/>
      <c r="AR44" s="60"/>
      <c r="AS44" s="61"/>
      <c r="AT44" s="60"/>
      <c r="AU44" s="61"/>
      <c r="AV44" s="62"/>
      <c r="AW44" s="63"/>
      <c r="AX44" s="64"/>
      <c r="AY44" s="48" t="str">
        <f t="shared" si="2"/>
        <v/>
      </c>
      <c r="BF44" s="6"/>
      <c r="BG44" s="6"/>
      <c r="BH44" s="6"/>
      <c r="BI44" s="6"/>
      <c r="BJ44" s="6"/>
      <c r="BK44" s="6"/>
      <c r="BL44" s="6"/>
      <c r="BM44" s="6"/>
      <c r="BN44" s="6"/>
      <c r="BO44" s="6"/>
      <c r="BP44" s="49" t="str">
        <f t="shared" si="3"/>
        <v/>
      </c>
      <c r="BQ44" s="50" t="str">
        <f t="shared" si="4"/>
        <v/>
      </c>
      <c r="BR44" s="50" t="str">
        <f t="shared" si="5"/>
        <v/>
      </c>
      <c r="BS44" s="50" t="str">
        <f t="shared" si="6"/>
        <v/>
      </c>
      <c r="BT44" s="50" t="str">
        <f t="shared" si="7"/>
        <v/>
      </c>
      <c r="BU44" s="50" t="str">
        <f t="shared" si="8"/>
        <v/>
      </c>
      <c r="BV44" s="72" t="str">
        <f t="shared" si="16"/>
        <v/>
      </c>
      <c r="BW44" s="53"/>
      <c r="BX44" s="54">
        <f t="shared" si="9"/>
        <v>0</v>
      </c>
      <c r="BY44" s="54">
        <f t="shared" si="10"/>
        <v>0</v>
      </c>
      <c r="BZ44" s="54">
        <f t="shared" si="11"/>
        <v>0</v>
      </c>
      <c r="CA44" s="54">
        <f t="shared" si="12"/>
        <v>0</v>
      </c>
      <c r="CB44" s="54">
        <f t="shared" si="13"/>
        <v>0</v>
      </c>
      <c r="CC44" s="54" t="str">
        <f t="shared" si="14"/>
        <v/>
      </c>
      <c r="CD44" s="54">
        <f t="shared" si="17"/>
        <v>0</v>
      </c>
      <c r="CY44" s="16"/>
      <c r="CZ44" s="16"/>
    </row>
    <row r="45" spans="1:104" s="15" customFormat="1" ht="11.25" x14ac:dyDescent="0.15">
      <c r="A45" s="55" t="s">
        <v>90</v>
      </c>
      <c r="B45" s="29">
        <f t="shared" si="15"/>
        <v>0</v>
      </c>
      <c r="C45" s="34"/>
      <c r="D45" s="56"/>
      <c r="E45" s="37"/>
      <c r="F45" s="37"/>
      <c r="G45" s="37"/>
      <c r="H45" s="59"/>
      <c r="I45" s="59"/>
      <c r="J45" s="59"/>
      <c r="K45" s="59"/>
      <c r="L45" s="59"/>
      <c r="M45" s="59"/>
      <c r="N45" s="59"/>
      <c r="O45" s="59"/>
      <c r="P45" s="59"/>
      <c r="Q45" s="59"/>
      <c r="R45" s="59"/>
      <c r="S45" s="59"/>
      <c r="T45" s="34"/>
      <c r="U45" s="35"/>
      <c r="V45" s="34"/>
      <c r="W45" s="35"/>
      <c r="X45" s="36">
        <f t="shared" si="0"/>
        <v>0</v>
      </c>
      <c r="Y45" s="34"/>
      <c r="Z45" s="37"/>
      <c r="AA45" s="35"/>
      <c r="AB45" s="38">
        <f t="shared" si="1"/>
        <v>0</v>
      </c>
      <c r="AC45" s="34"/>
      <c r="AD45" s="37"/>
      <c r="AE45" s="35"/>
      <c r="AF45" s="34"/>
      <c r="AG45" s="39"/>
      <c r="AH45" s="34"/>
      <c r="AI45" s="35"/>
      <c r="AJ45" s="39"/>
      <c r="AK45" s="40"/>
      <c r="AL45" s="35"/>
      <c r="AM45" s="40"/>
      <c r="AN45" s="35"/>
      <c r="AO45" s="42"/>
      <c r="AP45" s="60"/>
      <c r="AQ45" s="61"/>
      <c r="AR45" s="60"/>
      <c r="AS45" s="61"/>
      <c r="AT45" s="60"/>
      <c r="AU45" s="61"/>
      <c r="AV45" s="62"/>
      <c r="AW45" s="63"/>
      <c r="AX45" s="64"/>
      <c r="AY45" s="48" t="str">
        <f t="shared" si="2"/>
        <v/>
      </c>
      <c r="BF45" s="6"/>
      <c r="BG45" s="6"/>
      <c r="BH45" s="6"/>
      <c r="BI45" s="6"/>
      <c r="BJ45" s="6"/>
      <c r="BK45" s="6"/>
      <c r="BL45" s="6"/>
      <c r="BM45" s="6"/>
      <c r="BN45" s="6"/>
      <c r="BO45" s="6"/>
      <c r="BP45" s="49" t="str">
        <f t="shared" si="3"/>
        <v/>
      </c>
      <c r="BQ45" s="50" t="str">
        <f t="shared" si="4"/>
        <v/>
      </c>
      <c r="BR45" s="50" t="str">
        <f t="shared" si="5"/>
        <v/>
      </c>
      <c r="BS45" s="50" t="str">
        <f t="shared" si="6"/>
        <v/>
      </c>
      <c r="BT45" s="50" t="str">
        <f t="shared" si="7"/>
        <v/>
      </c>
      <c r="BU45" s="50" t="str">
        <f t="shared" si="8"/>
        <v/>
      </c>
      <c r="BV45" s="72" t="str">
        <f t="shared" si="16"/>
        <v/>
      </c>
      <c r="BW45" s="53"/>
      <c r="BX45" s="54">
        <f t="shared" si="9"/>
        <v>0</v>
      </c>
      <c r="BY45" s="54">
        <f t="shared" si="10"/>
        <v>0</v>
      </c>
      <c r="BZ45" s="54">
        <f t="shared" si="11"/>
        <v>0</v>
      </c>
      <c r="CA45" s="54">
        <f t="shared" si="12"/>
        <v>0</v>
      </c>
      <c r="CB45" s="54">
        <f t="shared" si="13"/>
        <v>0</v>
      </c>
      <c r="CC45" s="54" t="str">
        <f t="shared" si="14"/>
        <v/>
      </c>
      <c r="CD45" s="54">
        <f t="shared" si="17"/>
        <v>0</v>
      </c>
      <c r="CY45" s="16"/>
      <c r="CZ45" s="16"/>
    </row>
    <row r="46" spans="1:104" s="15" customFormat="1" ht="11.25" x14ac:dyDescent="0.15">
      <c r="A46" s="55" t="s">
        <v>91</v>
      </c>
      <c r="B46" s="29">
        <f t="shared" si="15"/>
        <v>2</v>
      </c>
      <c r="C46" s="34"/>
      <c r="D46" s="56"/>
      <c r="E46" s="37"/>
      <c r="F46" s="37"/>
      <c r="G46" s="37"/>
      <c r="H46" s="59"/>
      <c r="I46" s="59"/>
      <c r="J46" s="59"/>
      <c r="K46" s="59"/>
      <c r="L46" s="59"/>
      <c r="M46" s="59"/>
      <c r="N46" s="59"/>
      <c r="O46" s="59"/>
      <c r="P46" s="59">
        <v>1</v>
      </c>
      <c r="Q46" s="59"/>
      <c r="R46" s="59"/>
      <c r="S46" s="59">
        <v>1</v>
      </c>
      <c r="T46" s="34"/>
      <c r="U46" s="35">
        <v>2</v>
      </c>
      <c r="V46" s="34">
        <v>1</v>
      </c>
      <c r="W46" s="35">
        <v>1</v>
      </c>
      <c r="X46" s="36">
        <f t="shared" si="0"/>
        <v>0</v>
      </c>
      <c r="Y46" s="34"/>
      <c r="Z46" s="37"/>
      <c r="AA46" s="35"/>
      <c r="AB46" s="38">
        <f t="shared" si="1"/>
        <v>2</v>
      </c>
      <c r="AC46" s="34">
        <v>2</v>
      </c>
      <c r="AD46" s="37"/>
      <c r="AE46" s="35"/>
      <c r="AF46" s="69"/>
      <c r="AG46" s="73"/>
      <c r="AH46" s="34"/>
      <c r="AI46" s="35"/>
      <c r="AJ46" s="39"/>
      <c r="AK46" s="40"/>
      <c r="AL46" s="35"/>
      <c r="AM46" s="40"/>
      <c r="AN46" s="35"/>
      <c r="AO46" s="42"/>
      <c r="AP46" s="60"/>
      <c r="AQ46" s="61"/>
      <c r="AR46" s="60"/>
      <c r="AS46" s="61"/>
      <c r="AT46" s="60"/>
      <c r="AU46" s="61"/>
      <c r="AV46" s="62"/>
      <c r="AW46" s="63"/>
      <c r="AX46" s="64"/>
      <c r="AY46" s="48" t="str">
        <f t="shared" si="2"/>
        <v/>
      </c>
      <c r="BF46" s="6"/>
      <c r="BG46" s="6"/>
      <c r="BH46" s="6"/>
      <c r="BI46" s="6"/>
      <c r="BJ46" s="6"/>
      <c r="BK46" s="6"/>
      <c r="BL46" s="6"/>
      <c r="BM46" s="6"/>
      <c r="BN46" s="6"/>
      <c r="BO46" s="6"/>
      <c r="BP46" s="49" t="str">
        <f t="shared" si="3"/>
        <v/>
      </c>
      <c r="BQ46" s="50" t="str">
        <f t="shared" si="4"/>
        <v/>
      </c>
      <c r="BR46" s="50" t="str">
        <f t="shared" si="5"/>
        <v/>
      </c>
      <c r="BS46" s="50" t="str">
        <f t="shared" si="6"/>
        <v/>
      </c>
      <c r="BT46" s="50" t="str">
        <f t="shared" si="7"/>
        <v/>
      </c>
      <c r="BU46" s="50" t="str">
        <f t="shared" si="8"/>
        <v/>
      </c>
      <c r="BV46" s="53"/>
      <c r="BW46" s="53"/>
      <c r="BX46" s="54">
        <f t="shared" si="9"/>
        <v>0</v>
      </c>
      <c r="BY46" s="54">
        <f t="shared" si="10"/>
        <v>0</v>
      </c>
      <c r="BZ46" s="54">
        <f t="shared" si="11"/>
        <v>0</v>
      </c>
      <c r="CA46" s="54">
        <f t="shared" si="12"/>
        <v>0</v>
      </c>
      <c r="CB46" s="54">
        <f t="shared" si="13"/>
        <v>0</v>
      </c>
      <c r="CC46" s="54">
        <f t="shared" si="14"/>
        <v>0</v>
      </c>
      <c r="CD46" s="71"/>
      <c r="CY46" s="16"/>
      <c r="CZ46" s="16"/>
    </row>
    <row r="47" spans="1:104" s="15" customFormat="1" ht="11.25" x14ac:dyDescent="0.15">
      <c r="A47" s="55" t="s">
        <v>92</v>
      </c>
      <c r="B47" s="29">
        <f>SUM(E47:L47)</f>
        <v>292</v>
      </c>
      <c r="C47" s="69"/>
      <c r="D47" s="65"/>
      <c r="E47" s="37">
        <v>1</v>
      </c>
      <c r="F47" s="37">
        <v>35</v>
      </c>
      <c r="G47" s="37">
        <v>60</v>
      </c>
      <c r="H47" s="59">
        <v>60</v>
      </c>
      <c r="I47" s="59">
        <v>58</v>
      </c>
      <c r="J47" s="59">
        <v>65</v>
      </c>
      <c r="K47" s="59">
        <v>10</v>
      </c>
      <c r="L47" s="59">
        <v>3</v>
      </c>
      <c r="M47" s="65"/>
      <c r="N47" s="65"/>
      <c r="O47" s="65"/>
      <c r="P47" s="65"/>
      <c r="Q47" s="65"/>
      <c r="R47" s="65"/>
      <c r="S47" s="65"/>
      <c r="T47" s="34">
        <v>1</v>
      </c>
      <c r="U47" s="35">
        <v>291</v>
      </c>
      <c r="V47" s="69"/>
      <c r="W47" s="35">
        <v>292</v>
      </c>
      <c r="X47" s="36">
        <f t="shared" si="0"/>
        <v>0</v>
      </c>
      <c r="Y47" s="34"/>
      <c r="Z47" s="37"/>
      <c r="AA47" s="35"/>
      <c r="AB47" s="38">
        <f t="shared" si="1"/>
        <v>110</v>
      </c>
      <c r="AC47" s="34">
        <v>110</v>
      </c>
      <c r="AD47" s="37"/>
      <c r="AE47" s="35"/>
      <c r="AF47" s="34">
        <v>67</v>
      </c>
      <c r="AG47" s="39">
        <v>0</v>
      </c>
      <c r="AH47" s="34"/>
      <c r="AI47" s="35">
        <v>48</v>
      </c>
      <c r="AJ47" s="39"/>
      <c r="AK47" s="40"/>
      <c r="AL47" s="35">
        <v>4</v>
      </c>
      <c r="AM47" s="40"/>
      <c r="AN47" s="35">
        <v>8</v>
      </c>
      <c r="AO47" s="42"/>
      <c r="AP47" s="60"/>
      <c r="AQ47" s="61"/>
      <c r="AR47" s="60"/>
      <c r="AS47" s="61"/>
      <c r="AT47" s="60"/>
      <c r="AU47" s="61"/>
      <c r="AV47" s="62"/>
      <c r="AW47" s="63"/>
      <c r="AX47" s="64"/>
      <c r="AY47" s="48" t="str">
        <f t="shared" si="2"/>
        <v/>
      </c>
      <c r="BF47" s="6"/>
      <c r="BG47" s="6"/>
      <c r="BH47" s="6"/>
      <c r="BI47" s="6"/>
      <c r="BJ47" s="6"/>
      <c r="BK47" s="6"/>
      <c r="BL47" s="6"/>
      <c r="BM47" s="6"/>
      <c r="BN47" s="6"/>
      <c r="BO47" s="6"/>
      <c r="BP47" s="49" t="str">
        <f t="shared" si="3"/>
        <v/>
      </c>
      <c r="BQ47" s="50" t="str">
        <f t="shared" si="4"/>
        <v/>
      </c>
      <c r="BR47" s="50" t="str">
        <f t="shared" si="5"/>
        <v/>
      </c>
      <c r="BS47" s="50" t="str">
        <f t="shared" si="6"/>
        <v/>
      </c>
      <c r="BT47" s="50" t="str">
        <f t="shared" si="7"/>
        <v/>
      </c>
      <c r="BU47" s="50" t="str">
        <f t="shared" si="8"/>
        <v/>
      </c>
      <c r="BV47" s="72" t="str">
        <f t="shared" si="16"/>
        <v/>
      </c>
      <c r="BW47" s="53"/>
      <c r="BX47" s="54">
        <f t="shared" si="9"/>
        <v>0</v>
      </c>
      <c r="BY47" s="54">
        <f t="shared" si="10"/>
        <v>0</v>
      </c>
      <c r="BZ47" s="54">
        <f t="shared" si="11"/>
        <v>0</v>
      </c>
      <c r="CA47" s="54">
        <f t="shared" si="12"/>
        <v>0</v>
      </c>
      <c r="CB47" s="54">
        <f t="shared" si="13"/>
        <v>0</v>
      </c>
      <c r="CC47" s="54">
        <f t="shared" si="14"/>
        <v>0</v>
      </c>
      <c r="CD47" s="54">
        <f t="shared" si="17"/>
        <v>0</v>
      </c>
      <c r="CY47" s="16"/>
      <c r="CZ47" s="16"/>
    </row>
    <row r="48" spans="1:104" s="15" customFormat="1" ht="24.75" customHeight="1" x14ac:dyDescent="0.15">
      <c r="A48" s="74" t="s">
        <v>93</v>
      </c>
      <c r="B48" s="29">
        <f t="shared" si="15"/>
        <v>241</v>
      </c>
      <c r="C48" s="34"/>
      <c r="D48" s="56"/>
      <c r="E48" s="37">
        <v>4</v>
      </c>
      <c r="F48" s="37">
        <v>4</v>
      </c>
      <c r="G48" s="37">
        <v>13</v>
      </c>
      <c r="H48" s="59">
        <v>17</v>
      </c>
      <c r="I48" s="59">
        <v>20</v>
      </c>
      <c r="J48" s="59">
        <v>17</v>
      </c>
      <c r="K48" s="59">
        <v>44</v>
      </c>
      <c r="L48" s="59">
        <v>49</v>
      </c>
      <c r="M48" s="59">
        <v>24</v>
      </c>
      <c r="N48" s="59">
        <v>12</v>
      </c>
      <c r="O48" s="59">
        <v>9</v>
      </c>
      <c r="P48" s="59">
        <v>15</v>
      </c>
      <c r="Q48" s="59">
        <v>2</v>
      </c>
      <c r="R48" s="59">
        <v>8</v>
      </c>
      <c r="S48" s="59">
        <v>3</v>
      </c>
      <c r="T48" s="34">
        <v>4</v>
      </c>
      <c r="U48" s="35">
        <v>237</v>
      </c>
      <c r="V48" s="34"/>
      <c r="W48" s="35">
        <v>241</v>
      </c>
      <c r="X48" s="36">
        <f t="shared" si="0"/>
        <v>0</v>
      </c>
      <c r="Y48" s="34"/>
      <c r="Z48" s="37"/>
      <c r="AA48" s="35"/>
      <c r="AB48" s="38">
        <f t="shared" si="1"/>
        <v>131</v>
      </c>
      <c r="AC48" s="34">
        <v>131</v>
      </c>
      <c r="AD48" s="37"/>
      <c r="AE48" s="35"/>
      <c r="AF48" s="34">
        <v>90</v>
      </c>
      <c r="AG48" s="39">
        <v>0</v>
      </c>
      <c r="AH48" s="34"/>
      <c r="AI48" s="35">
        <v>45</v>
      </c>
      <c r="AJ48" s="39"/>
      <c r="AK48" s="40"/>
      <c r="AL48" s="35"/>
      <c r="AM48" s="40"/>
      <c r="AN48" s="35">
        <v>13</v>
      </c>
      <c r="AO48" s="42"/>
      <c r="AP48" s="60"/>
      <c r="AQ48" s="61"/>
      <c r="AR48" s="60"/>
      <c r="AS48" s="61"/>
      <c r="AT48" s="60"/>
      <c r="AU48" s="61"/>
      <c r="AV48" s="62"/>
      <c r="AW48" s="63"/>
      <c r="AX48" s="64"/>
      <c r="AY48" s="48" t="str">
        <f t="shared" si="2"/>
        <v/>
      </c>
      <c r="BF48" s="6"/>
      <c r="BG48" s="6"/>
      <c r="BH48" s="6"/>
      <c r="BI48" s="6"/>
      <c r="BJ48" s="6"/>
      <c r="BK48" s="6"/>
      <c r="BL48" s="6"/>
      <c r="BM48" s="6"/>
      <c r="BN48" s="6"/>
      <c r="BO48" s="6"/>
      <c r="BP48" s="49" t="str">
        <f t="shared" si="3"/>
        <v/>
      </c>
      <c r="BQ48" s="50" t="str">
        <f t="shared" si="4"/>
        <v/>
      </c>
      <c r="BR48" s="50" t="str">
        <f t="shared" si="5"/>
        <v/>
      </c>
      <c r="BS48" s="50" t="str">
        <f t="shared" si="6"/>
        <v/>
      </c>
      <c r="BT48" s="50" t="str">
        <f t="shared" si="7"/>
        <v/>
      </c>
      <c r="BU48" s="50" t="str">
        <f t="shared" si="8"/>
        <v/>
      </c>
      <c r="BV48" s="72" t="str">
        <f t="shared" si="16"/>
        <v/>
      </c>
      <c r="BW48" s="53"/>
      <c r="BX48" s="54">
        <f t="shared" si="9"/>
        <v>0</v>
      </c>
      <c r="BY48" s="54">
        <f t="shared" si="10"/>
        <v>0</v>
      </c>
      <c r="BZ48" s="54">
        <f t="shared" si="11"/>
        <v>0</v>
      </c>
      <c r="CA48" s="54">
        <f t="shared" si="12"/>
        <v>0</v>
      </c>
      <c r="CB48" s="54">
        <f t="shared" si="13"/>
        <v>0</v>
      </c>
      <c r="CC48" s="54">
        <f t="shared" si="14"/>
        <v>0</v>
      </c>
      <c r="CD48" s="54">
        <f t="shared" si="17"/>
        <v>0</v>
      </c>
      <c r="CY48" s="16"/>
      <c r="CZ48" s="16"/>
    </row>
    <row r="49" spans="1:105" s="15" customFormat="1" ht="15.75" customHeight="1" x14ac:dyDescent="0.15">
      <c r="A49" s="55" t="s">
        <v>94</v>
      </c>
      <c r="B49" s="29">
        <f>SUM(F49:S49)</f>
        <v>199</v>
      </c>
      <c r="C49" s="69"/>
      <c r="D49" s="65"/>
      <c r="E49" s="65"/>
      <c r="F49" s="37">
        <v>3</v>
      </c>
      <c r="G49" s="37">
        <v>17</v>
      </c>
      <c r="H49" s="59">
        <v>28</v>
      </c>
      <c r="I49" s="59">
        <v>25</v>
      </c>
      <c r="J49" s="59">
        <v>19</v>
      </c>
      <c r="K49" s="59">
        <v>33</v>
      </c>
      <c r="L49" s="59">
        <v>34</v>
      </c>
      <c r="M49" s="59">
        <v>17</v>
      </c>
      <c r="N49" s="59">
        <v>5</v>
      </c>
      <c r="O49" s="59">
        <v>9</v>
      </c>
      <c r="P49" s="59">
        <v>5</v>
      </c>
      <c r="Q49" s="59">
        <v>1</v>
      </c>
      <c r="R49" s="59">
        <v>1</v>
      </c>
      <c r="S49" s="59">
        <v>2</v>
      </c>
      <c r="T49" s="69"/>
      <c r="U49" s="35">
        <v>199</v>
      </c>
      <c r="V49" s="69"/>
      <c r="W49" s="35">
        <v>199</v>
      </c>
      <c r="X49" s="36">
        <f t="shared" si="0"/>
        <v>0</v>
      </c>
      <c r="Y49" s="34"/>
      <c r="Z49" s="37"/>
      <c r="AA49" s="35"/>
      <c r="AB49" s="38">
        <f t="shared" si="1"/>
        <v>85</v>
      </c>
      <c r="AC49" s="34">
        <v>85</v>
      </c>
      <c r="AD49" s="37"/>
      <c r="AE49" s="35"/>
      <c r="AF49" s="34">
        <v>80</v>
      </c>
      <c r="AG49" s="39">
        <v>0</v>
      </c>
      <c r="AH49" s="34"/>
      <c r="AI49" s="35">
        <v>27</v>
      </c>
      <c r="AJ49" s="39"/>
      <c r="AK49" s="40"/>
      <c r="AL49" s="35">
        <v>3</v>
      </c>
      <c r="AM49" s="40"/>
      <c r="AN49" s="35">
        <v>16</v>
      </c>
      <c r="AO49" s="42"/>
      <c r="AP49" s="60"/>
      <c r="AQ49" s="61"/>
      <c r="AR49" s="60"/>
      <c r="AS49" s="61"/>
      <c r="AT49" s="60"/>
      <c r="AU49" s="61"/>
      <c r="AV49" s="62"/>
      <c r="AW49" s="63"/>
      <c r="AX49" s="64"/>
      <c r="AY49" s="48" t="str">
        <f t="shared" si="2"/>
        <v/>
      </c>
      <c r="BF49" s="6"/>
      <c r="BG49" s="6"/>
      <c r="BH49" s="6"/>
      <c r="BI49" s="6"/>
      <c r="BJ49" s="6"/>
      <c r="BK49" s="6"/>
      <c r="BL49" s="6"/>
      <c r="BM49" s="6"/>
      <c r="BN49" s="6"/>
      <c r="BO49" s="6"/>
      <c r="BP49" s="49" t="str">
        <f t="shared" si="3"/>
        <v/>
      </c>
      <c r="BQ49" s="50" t="str">
        <f t="shared" si="4"/>
        <v/>
      </c>
      <c r="BR49" s="50" t="str">
        <f t="shared" si="5"/>
        <v/>
      </c>
      <c r="BS49" s="50" t="str">
        <f t="shared" si="6"/>
        <v/>
      </c>
      <c r="BT49" s="50" t="str">
        <f t="shared" si="7"/>
        <v/>
      </c>
      <c r="BU49" s="50" t="str">
        <f t="shared" si="8"/>
        <v/>
      </c>
      <c r="BV49" s="72" t="str">
        <f t="shared" si="16"/>
        <v/>
      </c>
      <c r="BW49" s="53"/>
      <c r="BX49" s="54">
        <f t="shared" si="9"/>
        <v>0</v>
      </c>
      <c r="BY49" s="54">
        <f t="shared" si="10"/>
        <v>0</v>
      </c>
      <c r="BZ49" s="54">
        <f t="shared" si="11"/>
        <v>0</v>
      </c>
      <c r="CA49" s="54">
        <f t="shared" si="12"/>
        <v>0</v>
      </c>
      <c r="CB49" s="54">
        <f t="shared" si="13"/>
        <v>0</v>
      </c>
      <c r="CC49" s="54">
        <f t="shared" si="14"/>
        <v>0</v>
      </c>
      <c r="CD49" s="54">
        <f t="shared" si="17"/>
        <v>0</v>
      </c>
      <c r="CY49" s="16"/>
      <c r="CZ49" s="16"/>
    </row>
    <row r="50" spans="1:105" s="15" customFormat="1" ht="15.75" customHeight="1" x14ac:dyDescent="0.15">
      <c r="A50" s="55" t="s">
        <v>95</v>
      </c>
      <c r="B50" s="29">
        <f>SUM(G50:S50)</f>
        <v>0</v>
      </c>
      <c r="C50" s="69"/>
      <c r="D50" s="65"/>
      <c r="E50" s="65"/>
      <c r="F50" s="65"/>
      <c r="G50" s="37"/>
      <c r="H50" s="59"/>
      <c r="I50" s="59"/>
      <c r="J50" s="59"/>
      <c r="K50" s="59"/>
      <c r="L50" s="59"/>
      <c r="M50" s="59"/>
      <c r="N50" s="65"/>
      <c r="O50" s="65"/>
      <c r="P50" s="65"/>
      <c r="Q50" s="65"/>
      <c r="R50" s="65"/>
      <c r="S50" s="65"/>
      <c r="T50" s="69"/>
      <c r="U50" s="35"/>
      <c r="V50" s="34"/>
      <c r="W50" s="35"/>
      <c r="X50" s="36">
        <f t="shared" si="0"/>
        <v>0</v>
      </c>
      <c r="Y50" s="34"/>
      <c r="Z50" s="37"/>
      <c r="AA50" s="35"/>
      <c r="AB50" s="38">
        <f t="shared" si="1"/>
        <v>0</v>
      </c>
      <c r="AC50" s="34"/>
      <c r="AD50" s="37"/>
      <c r="AE50" s="35"/>
      <c r="AF50" s="34"/>
      <c r="AG50" s="39"/>
      <c r="AH50" s="34"/>
      <c r="AI50" s="35"/>
      <c r="AJ50" s="39"/>
      <c r="AK50" s="40"/>
      <c r="AL50" s="35"/>
      <c r="AM50" s="40"/>
      <c r="AN50" s="35"/>
      <c r="AO50" s="42"/>
      <c r="AP50" s="60"/>
      <c r="AQ50" s="61"/>
      <c r="AR50" s="60"/>
      <c r="AS50" s="61"/>
      <c r="AT50" s="60"/>
      <c r="AU50" s="61"/>
      <c r="AV50" s="62"/>
      <c r="AW50" s="63"/>
      <c r="AX50" s="64"/>
      <c r="AY50" s="48" t="str">
        <f t="shared" si="2"/>
        <v/>
      </c>
      <c r="BF50" s="6"/>
      <c r="BG50" s="6"/>
      <c r="BH50" s="6"/>
      <c r="BI50" s="6"/>
      <c r="BJ50" s="6"/>
      <c r="BK50" s="6"/>
      <c r="BL50" s="6"/>
      <c r="BM50" s="6"/>
      <c r="BN50" s="6"/>
      <c r="BO50" s="6"/>
      <c r="BP50" s="49" t="str">
        <f t="shared" si="3"/>
        <v/>
      </c>
      <c r="BQ50" s="50" t="str">
        <f t="shared" si="4"/>
        <v/>
      </c>
      <c r="BR50" s="50" t="str">
        <f t="shared" si="5"/>
        <v/>
      </c>
      <c r="BS50" s="50" t="str">
        <f t="shared" si="6"/>
        <v/>
      </c>
      <c r="BT50" s="50" t="str">
        <f t="shared" si="7"/>
        <v/>
      </c>
      <c r="BU50" s="50" t="str">
        <f t="shared" si="8"/>
        <v/>
      </c>
      <c r="BV50" s="72" t="str">
        <f t="shared" si="16"/>
        <v/>
      </c>
      <c r="BW50" s="53"/>
      <c r="BX50" s="54">
        <f t="shared" si="9"/>
        <v>0</v>
      </c>
      <c r="BY50" s="54">
        <f t="shared" si="10"/>
        <v>0</v>
      </c>
      <c r="BZ50" s="54">
        <f t="shared" si="11"/>
        <v>0</v>
      </c>
      <c r="CA50" s="54">
        <f t="shared" si="12"/>
        <v>0</v>
      </c>
      <c r="CB50" s="54">
        <f t="shared" si="13"/>
        <v>0</v>
      </c>
      <c r="CC50" s="54" t="str">
        <f t="shared" si="14"/>
        <v/>
      </c>
      <c r="CD50" s="54">
        <f t="shared" si="17"/>
        <v>0</v>
      </c>
      <c r="CY50" s="16"/>
      <c r="CZ50" s="16"/>
    </row>
    <row r="51" spans="1:105" s="15" customFormat="1" ht="11.25" customHeight="1" x14ac:dyDescent="0.15">
      <c r="A51" s="55" t="s">
        <v>96</v>
      </c>
      <c r="B51" s="29">
        <f t="shared" si="15"/>
        <v>658</v>
      </c>
      <c r="C51" s="34">
        <v>33</v>
      </c>
      <c r="D51" s="56">
        <v>16</v>
      </c>
      <c r="E51" s="37">
        <v>19</v>
      </c>
      <c r="F51" s="37">
        <v>6</v>
      </c>
      <c r="G51" s="37">
        <v>11</v>
      </c>
      <c r="H51" s="59">
        <v>15</v>
      </c>
      <c r="I51" s="59">
        <v>15</v>
      </c>
      <c r="J51" s="59">
        <v>20</v>
      </c>
      <c r="K51" s="59">
        <v>17</v>
      </c>
      <c r="L51" s="59">
        <v>37</v>
      </c>
      <c r="M51" s="59">
        <v>47</v>
      </c>
      <c r="N51" s="59">
        <v>38</v>
      </c>
      <c r="O51" s="59">
        <v>61</v>
      </c>
      <c r="P51" s="59">
        <v>74</v>
      </c>
      <c r="Q51" s="59">
        <v>88</v>
      </c>
      <c r="R51" s="59">
        <v>83</v>
      </c>
      <c r="S51" s="59">
        <v>78</v>
      </c>
      <c r="T51" s="34">
        <v>68</v>
      </c>
      <c r="U51" s="35">
        <v>590</v>
      </c>
      <c r="V51" s="34">
        <v>338</v>
      </c>
      <c r="W51" s="35">
        <v>320</v>
      </c>
      <c r="X51" s="36">
        <f t="shared" si="0"/>
        <v>31</v>
      </c>
      <c r="Y51" s="34">
        <v>25</v>
      </c>
      <c r="Z51" s="37"/>
      <c r="AA51" s="35">
        <v>6</v>
      </c>
      <c r="AB51" s="38">
        <f t="shared" si="1"/>
        <v>328</v>
      </c>
      <c r="AC51" s="34">
        <v>239</v>
      </c>
      <c r="AD51" s="37"/>
      <c r="AE51" s="35">
        <v>89</v>
      </c>
      <c r="AF51" s="34">
        <v>206</v>
      </c>
      <c r="AG51" s="39">
        <v>30</v>
      </c>
      <c r="AH51" s="34">
        <v>12</v>
      </c>
      <c r="AI51" s="35">
        <v>163</v>
      </c>
      <c r="AJ51" s="39">
        <v>51</v>
      </c>
      <c r="AK51" s="40">
        <v>1</v>
      </c>
      <c r="AL51" s="35"/>
      <c r="AM51" s="40">
        <v>18</v>
      </c>
      <c r="AN51" s="35">
        <v>95</v>
      </c>
      <c r="AO51" s="42"/>
      <c r="AP51" s="60"/>
      <c r="AQ51" s="61"/>
      <c r="AR51" s="60"/>
      <c r="AS51" s="61"/>
      <c r="AT51" s="60"/>
      <c r="AU51" s="61"/>
      <c r="AV51" s="62"/>
      <c r="AW51" s="63"/>
      <c r="AX51" s="64"/>
      <c r="AY51" s="48" t="str">
        <f t="shared" si="2"/>
        <v/>
      </c>
      <c r="BF51" s="6"/>
      <c r="BG51" s="6"/>
      <c r="BH51" s="6"/>
      <c r="BI51" s="6"/>
      <c r="BJ51" s="6"/>
      <c r="BK51" s="6"/>
      <c r="BL51" s="6"/>
      <c r="BM51" s="6"/>
      <c r="BN51" s="6"/>
      <c r="BO51" s="6"/>
      <c r="BP51" s="49" t="str">
        <f t="shared" si="3"/>
        <v/>
      </c>
      <c r="BQ51" s="50" t="str">
        <f t="shared" si="4"/>
        <v/>
      </c>
      <c r="BR51" s="50" t="str">
        <f t="shared" si="5"/>
        <v/>
      </c>
      <c r="BS51" s="50" t="str">
        <f t="shared" si="6"/>
        <v/>
      </c>
      <c r="BT51" s="50" t="str">
        <f t="shared" si="7"/>
        <v/>
      </c>
      <c r="BU51" s="50" t="str">
        <f t="shared" si="8"/>
        <v/>
      </c>
      <c r="BV51" s="72" t="str">
        <f t="shared" si="16"/>
        <v/>
      </c>
      <c r="BW51" s="72" t="str">
        <f>IF(AND($AT51&lt;&gt;0,($B90="")),"No olvide registrar si algunas de estas compras de servicio corresponden al Programa de Resolutividad. ","")</f>
        <v/>
      </c>
      <c r="BX51" s="54">
        <f t="shared" si="9"/>
        <v>0</v>
      </c>
      <c r="BY51" s="54">
        <f t="shared" si="10"/>
        <v>0</v>
      </c>
      <c r="BZ51" s="54">
        <f t="shared" si="11"/>
        <v>0</v>
      </c>
      <c r="CA51" s="54">
        <f t="shared" si="12"/>
        <v>0</v>
      </c>
      <c r="CB51" s="54">
        <f t="shared" si="13"/>
        <v>0</v>
      </c>
      <c r="CC51" s="54">
        <f t="shared" si="14"/>
        <v>0</v>
      </c>
      <c r="CD51" s="54">
        <f t="shared" si="17"/>
        <v>0</v>
      </c>
      <c r="CE51" s="54">
        <f>IF(AND($AT51&lt;&gt;0,($B90="")),1,0)</f>
        <v>0</v>
      </c>
      <c r="CY51" s="16"/>
      <c r="CZ51" s="16"/>
    </row>
    <row r="52" spans="1:105" s="15" customFormat="1" ht="11.25" customHeight="1" x14ac:dyDescent="0.15">
      <c r="A52" s="55" t="s">
        <v>97</v>
      </c>
      <c r="B52" s="29">
        <f t="shared" si="15"/>
        <v>0</v>
      </c>
      <c r="C52" s="34"/>
      <c r="D52" s="56"/>
      <c r="E52" s="37"/>
      <c r="F52" s="37"/>
      <c r="G52" s="37"/>
      <c r="H52" s="59"/>
      <c r="I52" s="59"/>
      <c r="J52" s="59"/>
      <c r="K52" s="59"/>
      <c r="L52" s="59"/>
      <c r="M52" s="59"/>
      <c r="N52" s="59"/>
      <c r="O52" s="59"/>
      <c r="P52" s="59"/>
      <c r="Q52" s="59"/>
      <c r="R52" s="59"/>
      <c r="S52" s="59"/>
      <c r="T52" s="34"/>
      <c r="U52" s="35"/>
      <c r="V52" s="34"/>
      <c r="W52" s="35"/>
      <c r="X52" s="36">
        <f t="shared" si="0"/>
        <v>0</v>
      </c>
      <c r="Y52" s="34"/>
      <c r="Z52" s="37"/>
      <c r="AA52" s="35"/>
      <c r="AB52" s="38">
        <f t="shared" si="1"/>
        <v>0</v>
      </c>
      <c r="AC52" s="34"/>
      <c r="AD52" s="37"/>
      <c r="AE52" s="35"/>
      <c r="AF52" s="34"/>
      <c r="AG52" s="39"/>
      <c r="AH52" s="34"/>
      <c r="AI52" s="35"/>
      <c r="AJ52" s="39"/>
      <c r="AK52" s="40"/>
      <c r="AL52" s="35"/>
      <c r="AM52" s="40"/>
      <c r="AN52" s="35"/>
      <c r="AO52" s="42"/>
      <c r="AP52" s="60"/>
      <c r="AQ52" s="61"/>
      <c r="AR52" s="60"/>
      <c r="AS52" s="61"/>
      <c r="AT52" s="60"/>
      <c r="AU52" s="61"/>
      <c r="AV52" s="62"/>
      <c r="AW52" s="63"/>
      <c r="AX52" s="64"/>
      <c r="AY52" s="48" t="str">
        <f t="shared" si="2"/>
        <v/>
      </c>
      <c r="BF52" s="6"/>
      <c r="BG52" s="6"/>
      <c r="BH52" s="6"/>
      <c r="BI52" s="6"/>
      <c r="BJ52" s="6"/>
      <c r="BK52" s="6"/>
      <c r="BL52" s="6"/>
      <c r="BM52" s="6"/>
      <c r="BN52" s="6"/>
      <c r="BO52" s="6"/>
      <c r="BP52" s="49" t="str">
        <f t="shared" si="3"/>
        <v/>
      </c>
      <c r="BQ52" s="50" t="str">
        <f t="shared" si="4"/>
        <v/>
      </c>
      <c r="BR52" s="50" t="str">
        <f t="shared" si="5"/>
        <v/>
      </c>
      <c r="BS52" s="50" t="str">
        <f t="shared" si="6"/>
        <v/>
      </c>
      <c r="BT52" s="50" t="str">
        <f t="shared" si="7"/>
        <v/>
      </c>
      <c r="BU52" s="50" t="str">
        <f t="shared" si="8"/>
        <v/>
      </c>
      <c r="BV52" s="72" t="str">
        <f t="shared" si="16"/>
        <v/>
      </c>
      <c r="BW52" s="72" t="str">
        <f>IF(AND($AT52&lt;&gt;0,($B90="")),"No olvide registrar si algunas de estas compras de servicio corresponden al Programa de Resolutividad. ","")</f>
        <v/>
      </c>
      <c r="BX52" s="54">
        <f t="shared" si="9"/>
        <v>0</v>
      </c>
      <c r="BY52" s="54">
        <f t="shared" si="10"/>
        <v>0</v>
      </c>
      <c r="BZ52" s="54">
        <f t="shared" si="11"/>
        <v>0</v>
      </c>
      <c r="CA52" s="54">
        <f t="shared" si="12"/>
        <v>0</v>
      </c>
      <c r="CB52" s="54">
        <f t="shared" si="13"/>
        <v>0</v>
      </c>
      <c r="CC52" s="54" t="str">
        <f t="shared" si="14"/>
        <v/>
      </c>
      <c r="CD52" s="54">
        <f t="shared" si="17"/>
        <v>0</v>
      </c>
      <c r="CE52" s="54">
        <f>IF(AND($AT52&lt;&gt;0,($B90="")),1,0)</f>
        <v>0</v>
      </c>
      <c r="CY52" s="16"/>
      <c r="CZ52" s="16"/>
    </row>
    <row r="53" spans="1:105" s="15" customFormat="1" ht="11.25" customHeight="1" x14ac:dyDescent="0.15">
      <c r="A53" s="55" t="s">
        <v>98</v>
      </c>
      <c r="B53" s="29">
        <f t="shared" si="15"/>
        <v>331</v>
      </c>
      <c r="C53" s="34">
        <v>33</v>
      </c>
      <c r="D53" s="56">
        <v>55</v>
      </c>
      <c r="E53" s="37">
        <v>32</v>
      </c>
      <c r="F53" s="37">
        <v>20</v>
      </c>
      <c r="G53" s="37">
        <v>9</v>
      </c>
      <c r="H53" s="59">
        <v>7</v>
      </c>
      <c r="I53" s="59">
        <v>3</v>
      </c>
      <c r="J53" s="59">
        <v>5</v>
      </c>
      <c r="K53" s="59">
        <v>6</v>
      </c>
      <c r="L53" s="59">
        <v>8</v>
      </c>
      <c r="M53" s="59">
        <v>10</v>
      </c>
      <c r="N53" s="59">
        <v>7</v>
      </c>
      <c r="O53" s="59">
        <v>15</v>
      </c>
      <c r="P53" s="59">
        <v>30</v>
      </c>
      <c r="Q53" s="59">
        <v>25</v>
      </c>
      <c r="R53" s="59">
        <v>29</v>
      </c>
      <c r="S53" s="59">
        <v>37</v>
      </c>
      <c r="T53" s="34">
        <v>120</v>
      </c>
      <c r="U53" s="35">
        <v>211</v>
      </c>
      <c r="V53" s="34">
        <v>162</v>
      </c>
      <c r="W53" s="35">
        <v>169</v>
      </c>
      <c r="X53" s="36">
        <f t="shared" si="0"/>
        <v>77</v>
      </c>
      <c r="Y53" s="34">
        <v>70</v>
      </c>
      <c r="Z53" s="37"/>
      <c r="AA53" s="35">
        <v>7</v>
      </c>
      <c r="AB53" s="38">
        <f t="shared" si="1"/>
        <v>127</v>
      </c>
      <c r="AC53" s="34">
        <v>118</v>
      </c>
      <c r="AD53" s="37"/>
      <c r="AE53" s="35">
        <v>9</v>
      </c>
      <c r="AF53" s="34">
        <v>156</v>
      </c>
      <c r="AG53" s="39">
        <v>0</v>
      </c>
      <c r="AH53" s="34">
        <v>25</v>
      </c>
      <c r="AI53" s="35">
        <v>41</v>
      </c>
      <c r="AJ53" s="39"/>
      <c r="AK53" s="40">
        <v>1</v>
      </c>
      <c r="AL53" s="35"/>
      <c r="AM53" s="40">
        <v>24</v>
      </c>
      <c r="AN53" s="35">
        <v>36</v>
      </c>
      <c r="AO53" s="42"/>
      <c r="AP53" s="60"/>
      <c r="AQ53" s="61"/>
      <c r="AR53" s="60"/>
      <c r="AS53" s="61"/>
      <c r="AT53" s="60"/>
      <c r="AU53" s="61"/>
      <c r="AV53" s="62"/>
      <c r="AW53" s="63"/>
      <c r="AX53" s="64"/>
      <c r="AY53" s="48" t="str">
        <f t="shared" si="2"/>
        <v/>
      </c>
      <c r="BF53" s="6"/>
      <c r="BG53" s="6"/>
      <c r="BH53" s="6"/>
      <c r="BI53" s="6"/>
      <c r="BJ53" s="6"/>
      <c r="BK53" s="6"/>
      <c r="BL53" s="6"/>
      <c r="BM53" s="6"/>
      <c r="BN53" s="6"/>
      <c r="BO53" s="6"/>
      <c r="BP53" s="49" t="str">
        <f t="shared" si="3"/>
        <v/>
      </c>
      <c r="BQ53" s="50" t="str">
        <f t="shared" si="4"/>
        <v/>
      </c>
      <c r="BR53" s="50" t="str">
        <f t="shared" si="5"/>
        <v/>
      </c>
      <c r="BS53" s="50" t="str">
        <f t="shared" si="6"/>
        <v/>
      </c>
      <c r="BT53" s="50" t="str">
        <f t="shared" si="7"/>
        <v/>
      </c>
      <c r="BU53" s="50" t="str">
        <f t="shared" si="8"/>
        <v/>
      </c>
      <c r="BV53" s="72" t="str">
        <f t="shared" si="16"/>
        <v/>
      </c>
      <c r="BW53" s="72" t="str">
        <f>IF(AND($AT53&lt;&gt;0,($B91="")),"No olvide registrar si algunas de estas compras de servicio corresponden al Programa de Resolutividad. ","")</f>
        <v/>
      </c>
      <c r="BX53" s="54">
        <f t="shared" si="9"/>
        <v>0</v>
      </c>
      <c r="BY53" s="54">
        <f t="shared" si="10"/>
        <v>0</v>
      </c>
      <c r="BZ53" s="54">
        <f t="shared" si="11"/>
        <v>0</v>
      </c>
      <c r="CA53" s="54">
        <f t="shared" si="12"/>
        <v>0</v>
      </c>
      <c r="CB53" s="54">
        <f t="shared" si="13"/>
        <v>0</v>
      </c>
      <c r="CC53" s="54">
        <f t="shared" si="14"/>
        <v>0</v>
      </c>
      <c r="CD53" s="54">
        <f t="shared" si="17"/>
        <v>0</v>
      </c>
      <c r="CE53" s="54">
        <f>IF(AND($AT53&lt;&gt;0,($B91="")),1,0)</f>
        <v>0</v>
      </c>
      <c r="CY53" s="16"/>
      <c r="CZ53" s="16"/>
    </row>
    <row r="54" spans="1:105" s="15" customFormat="1" ht="11.25" x14ac:dyDescent="0.15">
      <c r="A54" s="55" t="s">
        <v>99</v>
      </c>
      <c r="B54" s="29">
        <f>SUM(F54:S54)</f>
        <v>0</v>
      </c>
      <c r="C54" s="69"/>
      <c r="D54" s="65"/>
      <c r="E54" s="66"/>
      <c r="F54" s="37"/>
      <c r="G54" s="37"/>
      <c r="H54" s="59"/>
      <c r="I54" s="59"/>
      <c r="J54" s="59"/>
      <c r="K54" s="59"/>
      <c r="L54" s="59"/>
      <c r="M54" s="59"/>
      <c r="N54" s="59"/>
      <c r="O54" s="59"/>
      <c r="P54" s="59"/>
      <c r="Q54" s="59"/>
      <c r="R54" s="59"/>
      <c r="S54" s="59"/>
      <c r="T54" s="69"/>
      <c r="U54" s="35"/>
      <c r="V54" s="34"/>
      <c r="W54" s="35"/>
      <c r="X54" s="76"/>
      <c r="Y54" s="69"/>
      <c r="Z54" s="66"/>
      <c r="AA54" s="68"/>
      <c r="AB54" s="38">
        <f t="shared" si="1"/>
        <v>0</v>
      </c>
      <c r="AC54" s="34"/>
      <c r="AD54" s="37"/>
      <c r="AE54" s="35"/>
      <c r="AF54" s="34"/>
      <c r="AG54" s="39"/>
      <c r="AH54" s="69"/>
      <c r="AI54" s="35"/>
      <c r="AJ54" s="39"/>
      <c r="AK54" s="76"/>
      <c r="AL54" s="35"/>
      <c r="AM54" s="76"/>
      <c r="AN54" s="35"/>
      <c r="AO54" s="42"/>
      <c r="AP54" s="60"/>
      <c r="AQ54" s="61"/>
      <c r="AR54" s="60"/>
      <c r="AS54" s="61"/>
      <c r="AT54" s="60"/>
      <c r="AU54" s="61"/>
      <c r="AV54" s="62"/>
      <c r="AW54" s="77"/>
      <c r="AX54" s="64"/>
      <c r="AY54" s="48" t="str">
        <f t="shared" si="2"/>
        <v/>
      </c>
      <c r="BF54" s="6"/>
      <c r="BG54" s="6"/>
      <c r="BH54" s="6"/>
      <c r="BI54" s="6"/>
      <c r="BJ54" s="6"/>
      <c r="BK54" s="6"/>
      <c r="BL54" s="6"/>
      <c r="BM54" s="6"/>
      <c r="BN54" s="6"/>
      <c r="BO54" s="6"/>
      <c r="BP54" s="49" t="str">
        <f t="shared" si="3"/>
        <v/>
      </c>
      <c r="BQ54" s="50" t="str">
        <f t="shared" si="4"/>
        <v/>
      </c>
      <c r="BR54" s="50" t="str">
        <f t="shared" si="5"/>
        <v/>
      </c>
      <c r="BS54" s="50" t="str">
        <f t="shared" si="6"/>
        <v/>
      </c>
      <c r="BT54" s="50" t="str">
        <f t="shared" si="7"/>
        <v/>
      </c>
      <c r="BU54" s="50" t="str">
        <f t="shared" si="8"/>
        <v/>
      </c>
      <c r="BV54" s="72" t="str">
        <f t="shared" si="16"/>
        <v/>
      </c>
      <c r="BW54" s="53"/>
      <c r="BX54" s="54">
        <f t="shared" si="9"/>
        <v>0</v>
      </c>
      <c r="BY54" s="54">
        <f t="shared" si="10"/>
        <v>0</v>
      </c>
      <c r="BZ54" s="54">
        <f t="shared" si="11"/>
        <v>0</v>
      </c>
      <c r="CA54" s="54">
        <f t="shared" si="12"/>
        <v>0</v>
      </c>
      <c r="CB54" s="54">
        <f t="shared" si="13"/>
        <v>0</v>
      </c>
      <c r="CC54" s="54" t="str">
        <f t="shared" si="14"/>
        <v/>
      </c>
      <c r="CD54" s="54">
        <f t="shared" si="17"/>
        <v>0</v>
      </c>
      <c r="CY54" s="16"/>
      <c r="CZ54" s="16"/>
    </row>
    <row r="55" spans="1:105" s="15" customFormat="1" ht="11.25" x14ac:dyDescent="0.15">
      <c r="A55" s="55" t="s">
        <v>100</v>
      </c>
      <c r="B55" s="29">
        <f t="shared" si="15"/>
        <v>446</v>
      </c>
      <c r="C55" s="34">
        <v>97</v>
      </c>
      <c r="D55" s="56">
        <v>30</v>
      </c>
      <c r="E55" s="37">
        <v>33</v>
      </c>
      <c r="F55" s="37">
        <v>19</v>
      </c>
      <c r="G55" s="37">
        <v>16</v>
      </c>
      <c r="H55" s="59">
        <v>16</v>
      </c>
      <c r="I55" s="59">
        <v>15</v>
      </c>
      <c r="J55" s="59">
        <v>17</v>
      </c>
      <c r="K55" s="59">
        <v>26</v>
      </c>
      <c r="L55" s="59">
        <v>18</v>
      </c>
      <c r="M55" s="59">
        <v>24</v>
      </c>
      <c r="N55" s="59">
        <v>25</v>
      </c>
      <c r="O55" s="59">
        <v>35</v>
      </c>
      <c r="P55" s="59">
        <v>18</v>
      </c>
      <c r="Q55" s="59">
        <v>19</v>
      </c>
      <c r="R55" s="59">
        <v>20</v>
      </c>
      <c r="S55" s="59">
        <v>18</v>
      </c>
      <c r="T55" s="34">
        <v>160</v>
      </c>
      <c r="U55" s="35">
        <v>286</v>
      </c>
      <c r="V55" s="34">
        <v>194</v>
      </c>
      <c r="W55" s="35">
        <v>252</v>
      </c>
      <c r="X55" s="36">
        <f t="shared" si="0"/>
        <v>80</v>
      </c>
      <c r="Y55" s="34">
        <v>59</v>
      </c>
      <c r="Z55" s="37"/>
      <c r="AA55" s="35">
        <v>21</v>
      </c>
      <c r="AB55" s="38">
        <f t="shared" si="1"/>
        <v>160</v>
      </c>
      <c r="AC55" s="34">
        <v>109</v>
      </c>
      <c r="AD55" s="37"/>
      <c r="AE55" s="35">
        <v>51</v>
      </c>
      <c r="AF55" s="34">
        <v>134</v>
      </c>
      <c r="AG55" s="39">
        <v>13</v>
      </c>
      <c r="AH55" s="34">
        <v>27</v>
      </c>
      <c r="AI55" s="35">
        <v>60</v>
      </c>
      <c r="AJ55" s="39"/>
      <c r="AK55" s="40"/>
      <c r="AL55" s="35">
        <v>17</v>
      </c>
      <c r="AM55" s="40">
        <v>65</v>
      </c>
      <c r="AN55" s="35">
        <v>55</v>
      </c>
      <c r="AO55" s="42"/>
      <c r="AP55" s="60"/>
      <c r="AQ55" s="61"/>
      <c r="AR55" s="60"/>
      <c r="AS55" s="61"/>
      <c r="AT55" s="60"/>
      <c r="AU55" s="61"/>
      <c r="AV55" s="62"/>
      <c r="AW55" s="63"/>
      <c r="AX55" s="64"/>
      <c r="AY55" s="48" t="str">
        <f t="shared" si="2"/>
        <v/>
      </c>
      <c r="BF55" s="6"/>
      <c r="BG55" s="6"/>
      <c r="BH55" s="6"/>
      <c r="BI55" s="6"/>
      <c r="BJ55" s="6"/>
      <c r="BK55" s="6"/>
      <c r="BL55" s="6"/>
      <c r="BM55" s="6"/>
      <c r="BN55" s="6"/>
      <c r="BO55" s="6"/>
      <c r="BP55" s="49" t="str">
        <f t="shared" si="3"/>
        <v/>
      </c>
      <c r="BQ55" s="50" t="str">
        <f t="shared" si="4"/>
        <v/>
      </c>
      <c r="BR55" s="50" t="str">
        <f t="shared" si="5"/>
        <v/>
      </c>
      <c r="BS55" s="50" t="str">
        <f t="shared" si="6"/>
        <v/>
      </c>
      <c r="BT55" s="50" t="str">
        <f t="shared" si="7"/>
        <v/>
      </c>
      <c r="BU55" s="50" t="str">
        <f t="shared" si="8"/>
        <v/>
      </c>
      <c r="BV55" s="72" t="str">
        <f t="shared" si="16"/>
        <v/>
      </c>
      <c r="BW55" s="53"/>
      <c r="BX55" s="54">
        <f t="shared" si="9"/>
        <v>0</v>
      </c>
      <c r="BY55" s="54">
        <f t="shared" si="10"/>
        <v>0</v>
      </c>
      <c r="BZ55" s="54">
        <f t="shared" si="11"/>
        <v>0</v>
      </c>
      <c r="CA55" s="54">
        <f t="shared" si="12"/>
        <v>0</v>
      </c>
      <c r="CB55" s="54">
        <f t="shared" si="13"/>
        <v>0</v>
      </c>
      <c r="CC55" s="54">
        <f t="shared" si="14"/>
        <v>0</v>
      </c>
      <c r="CD55" s="54">
        <f t="shared" si="17"/>
        <v>0</v>
      </c>
      <c r="CY55" s="16"/>
      <c r="CZ55" s="16"/>
    </row>
    <row r="56" spans="1:105" s="15" customFormat="1" ht="11.25" x14ac:dyDescent="0.15">
      <c r="A56" s="55" t="s">
        <v>101</v>
      </c>
      <c r="B56" s="29">
        <f t="shared" si="15"/>
        <v>258</v>
      </c>
      <c r="C56" s="34"/>
      <c r="D56" s="56"/>
      <c r="E56" s="37">
        <v>1</v>
      </c>
      <c r="F56" s="37">
        <v>3</v>
      </c>
      <c r="G56" s="37">
        <v>12</v>
      </c>
      <c r="H56" s="59">
        <v>3</v>
      </c>
      <c r="I56" s="59">
        <v>6</v>
      </c>
      <c r="J56" s="59">
        <v>7</v>
      </c>
      <c r="K56" s="59">
        <v>6</v>
      </c>
      <c r="L56" s="59">
        <v>3</v>
      </c>
      <c r="M56" s="59">
        <v>14</v>
      </c>
      <c r="N56" s="59">
        <v>17</v>
      </c>
      <c r="O56" s="59">
        <v>30</v>
      </c>
      <c r="P56" s="59">
        <v>31</v>
      </c>
      <c r="Q56" s="59">
        <v>46</v>
      </c>
      <c r="R56" s="59">
        <v>25</v>
      </c>
      <c r="S56" s="59">
        <v>54</v>
      </c>
      <c r="T56" s="34">
        <v>1</v>
      </c>
      <c r="U56" s="35">
        <v>257</v>
      </c>
      <c r="V56" s="34">
        <v>220</v>
      </c>
      <c r="W56" s="35">
        <v>38</v>
      </c>
      <c r="X56" s="36">
        <f t="shared" si="0"/>
        <v>0</v>
      </c>
      <c r="Y56" s="34"/>
      <c r="Z56" s="37"/>
      <c r="AA56" s="35"/>
      <c r="AB56" s="38">
        <f t="shared" si="1"/>
        <v>115</v>
      </c>
      <c r="AC56" s="34">
        <v>115</v>
      </c>
      <c r="AD56" s="37"/>
      <c r="AE56" s="35"/>
      <c r="AF56" s="34">
        <v>113</v>
      </c>
      <c r="AG56" s="39">
        <v>15</v>
      </c>
      <c r="AH56" s="34"/>
      <c r="AI56" s="35">
        <v>49</v>
      </c>
      <c r="AJ56" s="39"/>
      <c r="AK56" s="40"/>
      <c r="AL56" s="35">
        <v>8</v>
      </c>
      <c r="AM56" s="40"/>
      <c r="AN56" s="35">
        <v>13</v>
      </c>
      <c r="AO56" s="42"/>
      <c r="AP56" s="60"/>
      <c r="AQ56" s="61"/>
      <c r="AR56" s="60"/>
      <c r="AS56" s="61"/>
      <c r="AT56" s="60"/>
      <c r="AU56" s="61"/>
      <c r="AV56" s="62"/>
      <c r="AW56" s="63"/>
      <c r="AX56" s="64"/>
      <c r="AY56" s="48" t="str">
        <f t="shared" si="2"/>
        <v/>
      </c>
      <c r="BF56" s="6"/>
      <c r="BG56" s="6"/>
      <c r="BH56" s="6"/>
      <c r="BI56" s="6"/>
      <c r="BJ56" s="6"/>
      <c r="BK56" s="6"/>
      <c r="BL56" s="6"/>
      <c r="BM56" s="6"/>
      <c r="BN56" s="6"/>
      <c r="BO56" s="6"/>
      <c r="BP56" s="49" t="str">
        <f t="shared" si="3"/>
        <v/>
      </c>
      <c r="BQ56" s="50" t="str">
        <f t="shared" si="4"/>
        <v/>
      </c>
      <c r="BR56" s="50" t="str">
        <f t="shared" si="5"/>
        <v/>
      </c>
      <c r="BS56" s="50" t="str">
        <f t="shared" si="6"/>
        <v/>
      </c>
      <c r="BT56" s="50" t="str">
        <f t="shared" si="7"/>
        <v/>
      </c>
      <c r="BU56" s="50" t="str">
        <f t="shared" si="8"/>
        <v/>
      </c>
      <c r="BV56" s="72" t="str">
        <f t="shared" si="16"/>
        <v/>
      </c>
      <c r="BW56" s="53"/>
      <c r="BX56" s="54">
        <f t="shared" si="9"/>
        <v>0</v>
      </c>
      <c r="BY56" s="54">
        <f t="shared" si="10"/>
        <v>0</v>
      </c>
      <c r="BZ56" s="54">
        <f t="shared" si="11"/>
        <v>0</v>
      </c>
      <c r="CA56" s="54">
        <f t="shared" si="12"/>
        <v>0</v>
      </c>
      <c r="CB56" s="54">
        <f t="shared" si="13"/>
        <v>0</v>
      </c>
      <c r="CC56" s="54">
        <f t="shared" si="14"/>
        <v>0</v>
      </c>
      <c r="CD56" s="54">
        <f t="shared" si="17"/>
        <v>0</v>
      </c>
      <c r="CY56" s="16"/>
      <c r="CZ56" s="16"/>
    </row>
    <row r="57" spans="1:105" s="15" customFormat="1" ht="11.25" x14ac:dyDescent="0.15">
      <c r="A57" s="80" t="s">
        <v>102</v>
      </c>
      <c r="B57" s="81">
        <f t="shared" si="15"/>
        <v>0</v>
      </c>
      <c r="C57" s="82"/>
      <c r="D57" s="83"/>
      <c r="E57" s="84"/>
      <c r="F57" s="84"/>
      <c r="G57" s="84"/>
      <c r="H57" s="85"/>
      <c r="I57" s="85"/>
      <c r="J57" s="85"/>
      <c r="K57" s="85"/>
      <c r="L57" s="85"/>
      <c r="M57" s="85"/>
      <c r="N57" s="85"/>
      <c r="O57" s="85"/>
      <c r="P57" s="85"/>
      <c r="Q57" s="85"/>
      <c r="R57" s="85"/>
      <c r="S57" s="85"/>
      <c r="T57" s="82"/>
      <c r="U57" s="78"/>
      <c r="V57" s="86"/>
      <c r="W57" s="87"/>
      <c r="X57" s="88">
        <f t="shared" si="0"/>
        <v>0</v>
      </c>
      <c r="Y57" s="82"/>
      <c r="Z57" s="84"/>
      <c r="AA57" s="78"/>
      <c r="AB57" s="89">
        <f t="shared" si="1"/>
        <v>0</v>
      </c>
      <c r="AC57" s="82"/>
      <c r="AD57" s="84"/>
      <c r="AE57" s="78"/>
      <c r="AF57" s="82"/>
      <c r="AG57" s="90"/>
      <c r="AH57" s="91"/>
      <c r="AI57" s="92"/>
      <c r="AJ57" s="90"/>
      <c r="AK57" s="93"/>
      <c r="AL57" s="92"/>
      <c r="AM57" s="93"/>
      <c r="AN57" s="92"/>
      <c r="AO57" s="42"/>
      <c r="AP57" s="94"/>
      <c r="AQ57" s="95"/>
      <c r="AR57" s="94"/>
      <c r="AS57" s="95"/>
      <c r="AT57" s="94"/>
      <c r="AU57" s="95"/>
      <c r="AV57" s="96"/>
      <c r="AW57" s="97"/>
      <c r="AX57" s="98"/>
      <c r="AY57" s="48" t="str">
        <f t="shared" si="2"/>
        <v/>
      </c>
      <c r="BF57" s="6"/>
      <c r="BG57" s="6"/>
      <c r="BH57" s="6"/>
      <c r="BI57" s="6"/>
      <c r="BJ57" s="6"/>
      <c r="BK57" s="6"/>
      <c r="BL57" s="6"/>
      <c r="BM57" s="6"/>
      <c r="BN57" s="6"/>
      <c r="BO57" s="6"/>
      <c r="BP57" s="49" t="str">
        <f t="shared" si="3"/>
        <v/>
      </c>
      <c r="BQ57" s="50" t="str">
        <f t="shared" si="4"/>
        <v/>
      </c>
      <c r="BR57" s="50" t="str">
        <f t="shared" si="5"/>
        <v/>
      </c>
      <c r="BS57" s="50" t="str">
        <f t="shared" si="6"/>
        <v/>
      </c>
      <c r="BT57" s="50" t="str">
        <f t="shared" si="7"/>
        <v/>
      </c>
      <c r="BU57" s="50" t="str">
        <f t="shared" si="8"/>
        <v/>
      </c>
      <c r="BV57" s="72" t="str">
        <f t="shared" si="16"/>
        <v/>
      </c>
      <c r="BW57" s="53"/>
      <c r="BX57" s="54">
        <f t="shared" si="9"/>
        <v>0</v>
      </c>
      <c r="BY57" s="54">
        <f t="shared" si="10"/>
        <v>0</v>
      </c>
      <c r="BZ57" s="54">
        <f t="shared" si="11"/>
        <v>0</v>
      </c>
      <c r="CA57" s="54">
        <f t="shared" si="12"/>
        <v>0</v>
      </c>
      <c r="CB57" s="54">
        <f t="shared" si="13"/>
        <v>0</v>
      </c>
      <c r="CC57" s="54" t="str">
        <f t="shared" si="14"/>
        <v/>
      </c>
      <c r="CD57" s="54">
        <f t="shared" si="17"/>
        <v>0</v>
      </c>
      <c r="CY57" s="16"/>
      <c r="CZ57" s="16"/>
    </row>
    <row r="58" spans="1:105" s="15" customFormat="1" ht="15" customHeight="1" thickBot="1" x14ac:dyDescent="0.2">
      <c r="A58" s="24" t="s">
        <v>51</v>
      </c>
      <c r="B58" s="99">
        <f>SUM(B12:B57)</f>
        <v>4322</v>
      </c>
      <c r="C58" s="100">
        <f>SUM(C12:C57)</f>
        <v>406</v>
      </c>
      <c r="D58" s="101">
        <f t="shared" ref="D58:AX58" si="18">SUM(D12:D57)</f>
        <v>193</v>
      </c>
      <c r="E58" s="102">
        <f t="shared" si="18"/>
        <v>195</v>
      </c>
      <c r="F58" s="103">
        <f t="shared" si="18"/>
        <v>147</v>
      </c>
      <c r="G58" s="104">
        <f t="shared" si="18"/>
        <v>181</v>
      </c>
      <c r="H58" s="104">
        <f t="shared" si="18"/>
        <v>197</v>
      </c>
      <c r="I58" s="104">
        <f t="shared" si="18"/>
        <v>217</v>
      </c>
      <c r="J58" s="104">
        <f t="shared" si="18"/>
        <v>216</v>
      </c>
      <c r="K58" s="104">
        <f t="shared" si="18"/>
        <v>221</v>
      </c>
      <c r="L58" s="104">
        <f t="shared" si="18"/>
        <v>256</v>
      </c>
      <c r="M58" s="104">
        <f t="shared" si="18"/>
        <v>266</v>
      </c>
      <c r="N58" s="104">
        <f t="shared" si="18"/>
        <v>239</v>
      </c>
      <c r="O58" s="104">
        <f t="shared" si="18"/>
        <v>322</v>
      </c>
      <c r="P58" s="104">
        <f t="shared" si="18"/>
        <v>313</v>
      </c>
      <c r="Q58" s="104">
        <f t="shared" si="18"/>
        <v>330</v>
      </c>
      <c r="R58" s="104">
        <f t="shared" si="18"/>
        <v>288</v>
      </c>
      <c r="S58" s="104">
        <f t="shared" si="18"/>
        <v>335</v>
      </c>
      <c r="T58" s="105">
        <f t="shared" si="18"/>
        <v>794</v>
      </c>
      <c r="U58" s="106">
        <f t="shared" si="18"/>
        <v>3528</v>
      </c>
      <c r="V58" s="105">
        <f t="shared" si="18"/>
        <v>1761</v>
      </c>
      <c r="W58" s="106">
        <f t="shared" si="18"/>
        <v>2561</v>
      </c>
      <c r="X58" s="105">
        <f t="shared" si="18"/>
        <v>349</v>
      </c>
      <c r="Y58" s="105">
        <f t="shared" si="18"/>
        <v>314</v>
      </c>
      <c r="Z58" s="102">
        <f t="shared" si="18"/>
        <v>0</v>
      </c>
      <c r="AA58" s="101">
        <f t="shared" si="18"/>
        <v>35</v>
      </c>
      <c r="AB58" s="100">
        <f t="shared" si="18"/>
        <v>1755</v>
      </c>
      <c r="AC58" s="105">
        <f t="shared" si="18"/>
        <v>1606</v>
      </c>
      <c r="AD58" s="102">
        <f t="shared" si="18"/>
        <v>0</v>
      </c>
      <c r="AE58" s="106">
        <f t="shared" si="18"/>
        <v>149</v>
      </c>
      <c r="AF58" s="100">
        <f t="shared" si="18"/>
        <v>1501</v>
      </c>
      <c r="AG58" s="101">
        <f t="shared" si="18"/>
        <v>79</v>
      </c>
      <c r="AH58" s="105">
        <f t="shared" si="18"/>
        <v>127</v>
      </c>
      <c r="AI58" s="106">
        <f t="shared" si="18"/>
        <v>683</v>
      </c>
      <c r="AJ58" s="101">
        <f t="shared" si="18"/>
        <v>445</v>
      </c>
      <c r="AK58" s="105">
        <f t="shared" si="18"/>
        <v>15</v>
      </c>
      <c r="AL58" s="106">
        <f t="shared" si="18"/>
        <v>115</v>
      </c>
      <c r="AM58" s="105">
        <f t="shared" si="18"/>
        <v>147</v>
      </c>
      <c r="AN58" s="106">
        <f t="shared" si="18"/>
        <v>392</v>
      </c>
      <c r="AO58" s="107"/>
      <c r="AP58" s="108">
        <f t="shared" si="18"/>
        <v>53</v>
      </c>
      <c r="AQ58" s="109">
        <f t="shared" si="18"/>
        <v>0</v>
      </c>
      <c r="AR58" s="108">
        <f t="shared" si="18"/>
        <v>0</v>
      </c>
      <c r="AS58" s="109">
        <f t="shared" si="18"/>
        <v>0</v>
      </c>
      <c r="AT58" s="108">
        <f t="shared" si="18"/>
        <v>0</v>
      </c>
      <c r="AU58" s="109">
        <f t="shared" si="18"/>
        <v>0</v>
      </c>
      <c r="AV58" s="110">
        <f t="shared" si="18"/>
        <v>0</v>
      </c>
      <c r="AW58" s="111">
        <f t="shared" si="18"/>
        <v>0</v>
      </c>
      <c r="AX58" s="112">
        <f t="shared" si="18"/>
        <v>0</v>
      </c>
      <c r="AY58" s="48" t="str">
        <f t="shared" si="2"/>
        <v/>
      </c>
      <c r="BF58" s="6"/>
      <c r="BG58" s="6"/>
      <c r="BH58" s="6"/>
      <c r="BI58" s="6"/>
      <c r="BJ58" s="6"/>
      <c r="BK58" s="6"/>
      <c r="BL58" s="6"/>
      <c r="BM58" s="6"/>
      <c r="BN58" s="6"/>
      <c r="BO58" s="6"/>
      <c r="BP58" s="49" t="str">
        <f t="shared" si="3"/>
        <v/>
      </c>
      <c r="BQ58" s="50" t="str">
        <f t="shared" si="4"/>
        <v/>
      </c>
      <c r="BR58" s="50" t="str">
        <f t="shared" si="5"/>
        <v/>
      </c>
      <c r="BS58" s="50" t="str">
        <f t="shared" si="6"/>
        <v/>
      </c>
      <c r="BT58" s="50" t="str">
        <f t="shared" si="7"/>
        <v/>
      </c>
      <c r="BU58" s="50" t="str">
        <f t="shared" si="8"/>
        <v/>
      </c>
      <c r="BV58" s="72" t="str">
        <f t="shared" si="16"/>
        <v/>
      </c>
      <c r="BW58" s="53"/>
      <c r="BX58" s="54">
        <f t="shared" si="9"/>
        <v>0</v>
      </c>
      <c r="BY58" s="54">
        <f t="shared" si="10"/>
        <v>0</v>
      </c>
      <c r="BZ58" s="54">
        <f t="shared" si="11"/>
        <v>0</v>
      </c>
      <c r="CA58" s="54">
        <f t="shared" si="12"/>
        <v>0</v>
      </c>
      <c r="CB58" s="54">
        <f t="shared" si="13"/>
        <v>0</v>
      </c>
      <c r="CC58" s="54">
        <f t="shared" si="14"/>
        <v>0</v>
      </c>
      <c r="CD58" s="54">
        <f t="shared" si="17"/>
        <v>0</v>
      </c>
      <c r="CY58" s="16"/>
      <c r="CZ58" s="16"/>
    </row>
    <row r="59" spans="1:105" s="15" customFormat="1" ht="30" customHeight="1" thickTop="1" x14ac:dyDescent="0.2">
      <c r="A59" s="113" t="s">
        <v>103</v>
      </c>
      <c r="B59" s="113"/>
      <c r="C59" s="113"/>
      <c r="D59" s="113"/>
      <c r="E59" s="113"/>
      <c r="F59" s="113"/>
      <c r="G59" s="113"/>
      <c r="H59" s="113"/>
      <c r="I59" s="113"/>
      <c r="J59" s="113"/>
      <c r="K59" s="71"/>
      <c r="L59" s="71"/>
      <c r="M59" s="71"/>
      <c r="N59" s="114"/>
      <c r="O59" s="114"/>
      <c r="P59" s="6"/>
      <c r="Q59" s="6"/>
      <c r="R59" s="6"/>
      <c r="S59" s="6"/>
      <c r="T59" s="6"/>
      <c r="U59" s="6"/>
      <c r="V59" s="6"/>
      <c r="W59" s="6"/>
      <c r="X59" s="6"/>
      <c r="Y59" s="6"/>
      <c r="Z59" s="6"/>
      <c r="AA59" s="6"/>
      <c r="AB59" s="6"/>
      <c r="AC59" s="6"/>
      <c r="AD59" s="114"/>
      <c r="AE59" s="6"/>
      <c r="AF59" s="6"/>
      <c r="AG59" s="114"/>
      <c r="AH59" s="6"/>
      <c r="AI59" s="6"/>
      <c r="AJ59" s="114"/>
      <c r="AK59" s="6"/>
      <c r="AL59" s="6"/>
      <c r="AM59" s="114"/>
      <c r="AN59" s="114"/>
      <c r="AO59" s="114"/>
      <c r="AP59" s="6"/>
      <c r="AQ59" s="6"/>
      <c r="AR59" s="6"/>
      <c r="AS59" s="6"/>
      <c r="AT59" s="6"/>
      <c r="AU59" s="6"/>
      <c r="BG59" s="6"/>
      <c r="BH59" s="6"/>
      <c r="BI59" s="6"/>
      <c r="BJ59" s="6"/>
      <c r="BK59" s="6"/>
      <c r="BL59" s="6"/>
      <c r="BM59" s="6"/>
      <c r="BN59" s="6"/>
      <c r="BO59" s="6"/>
      <c r="BP59" s="6"/>
      <c r="BQ59" s="6"/>
      <c r="BR59" s="6"/>
      <c r="BS59" s="6"/>
      <c r="BT59" s="6"/>
      <c r="BU59" s="6"/>
      <c r="BV59" s="6"/>
      <c r="BW59" s="6"/>
      <c r="BX59" s="6"/>
      <c r="BY59" s="6"/>
      <c r="BZ59" s="6"/>
      <c r="CA59" s="6"/>
      <c r="CB59" s="6"/>
      <c r="CC59" s="6"/>
      <c r="CZ59" s="16"/>
      <c r="DA59" s="16"/>
    </row>
    <row r="60" spans="1:105" s="15" customFormat="1" ht="22.5" customHeight="1" x14ac:dyDescent="0.15">
      <c r="A60" s="290" t="s">
        <v>104</v>
      </c>
      <c r="B60" s="115"/>
      <c r="C60" s="290" t="s">
        <v>105</v>
      </c>
      <c r="D60" s="269" t="s">
        <v>106</v>
      </c>
      <c r="E60" s="270"/>
      <c r="F60" s="270"/>
      <c r="G60" s="270"/>
      <c r="H60" s="270"/>
      <c r="I60" s="270"/>
      <c r="J60" s="270"/>
      <c r="K60" s="270"/>
      <c r="L60" s="270"/>
      <c r="M60" s="270"/>
      <c r="N60" s="270"/>
      <c r="O60" s="270"/>
      <c r="P60" s="270"/>
      <c r="Q60" s="270"/>
      <c r="R60" s="270"/>
      <c r="S60" s="270"/>
      <c r="T60" s="271"/>
      <c r="U60" s="275" t="s">
        <v>27</v>
      </c>
      <c r="V60" s="275"/>
      <c r="W60" s="256" t="s">
        <v>107</v>
      </c>
      <c r="X60" s="300" t="s">
        <v>108</v>
      </c>
      <c r="Y60" s="6"/>
      <c r="Z60" s="6"/>
      <c r="AA60" s="6"/>
      <c r="AB60" s="114"/>
      <c r="AC60" s="6"/>
      <c r="AD60" s="6"/>
      <c r="AE60" s="114"/>
      <c r="AF60" s="6"/>
      <c r="AG60" s="6"/>
      <c r="AH60" s="114"/>
      <c r="AI60" s="6"/>
      <c r="AJ60" s="6"/>
      <c r="AK60" s="114"/>
      <c r="AL60" s="6"/>
      <c r="AM60" s="6"/>
      <c r="AN60" s="6"/>
      <c r="AO60" s="6"/>
      <c r="AP60" s="6"/>
      <c r="AQ60" s="6"/>
      <c r="AR60" s="3"/>
      <c r="AS60" s="6"/>
      <c r="AT60" s="6"/>
      <c r="AU60" s="6"/>
      <c r="BG60" s="6"/>
      <c r="BH60" s="6"/>
      <c r="BI60" s="6"/>
      <c r="BJ60" s="6"/>
      <c r="BK60" s="6"/>
      <c r="BL60" s="6"/>
      <c r="BM60" s="6"/>
      <c r="BN60" s="6"/>
      <c r="BO60" s="6"/>
      <c r="BP60" s="6"/>
      <c r="BQ60" s="6"/>
      <c r="BR60" s="6"/>
      <c r="BS60" s="6"/>
      <c r="BT60" s="6"/>
      <c r="BU60" s="6"/>
      <c r="BV60" s="6"/>
      <c r="BW60" s="6"/>
      <c r="BX60" s="6"/>
      <c r="BY60" s="6"/>
      <c r="BZ60" s="6"/>
      <c r="CA60" s="6"/>
      <c r="CB60" s="6"/>
      <c r="CC60" s="6"/>
      <c r="CZ60" s="16"/>
      <c r="DA60" s="16"/>
    </row>
    <row r="61" spans="1:105" s="15" customFormat="1" ht="33" customHeight="1" x14ac:dyDescent="0.15">
      <c r="A61" s="291"/>
      <c r="B61" s="116"/>
      <c r="C61" s="291"/>
      <c r="D61" s="17" t="s">
        <v>31</v>
      </c>
      <c r="E61" s="117" t="s">
        <v>32</v>
      </c>
      <c r="F61" s="19" t="s">
        <v>33</v>
      </c>
      <c r="G61" s="19" t="s">
        <v>34</v>
      </c>
      <c r="H61" s="19" t="s">
        <v>35</v>
      </c>
      <c r="I61" s="20" t="s">
        <v>36</v>
      </c>
      <c r="J61" s="20" t="s">
        <v>37</v>
      </c>
      <c r="K61" s="20" t="s">
        <v>38</v>
      </c>
      <c r="L61" s="20" t="s">
        <v>39</v>
      </c>
      <c r="M61" s="20" t="s">
        <v>40</v>
      </c>
      <c r="N61" s="20" t="s">
        <v>41</v>
      </c>
      <c r="O61" s="20" t="s">
        <v>42</v>
      </c>
      <c r="P61" s="20" t="s">
        <v>43</v>
      </c>
      <c r="Q61" s="20" t="s">
        <v>44</v>
      </c>
      <c r="R61" s="20" t="s">
        <v>45</v>
      </c>
      <c r="S61" s="20" t="s">
        <v>46</v>
      </c>
      <c r="T61" s="21" t="s">
        <v>47</v>
      </c>
      <c r="U61" s="118" t="s">
        <v>109</v>
      </c>
      <c r="V61" s="118" t="s">
        <v>50</v>
      </c>
      <c r="W61" s="256"/>
      <c r="X61" s="300"/>
      <c r="Y61" s="6"/>
      <c r="Z61" s="6"/>
      <c r="AA61" s="6"/>
      <c r="AB61" s="2"/>
      <c r="AC61" s="6"/>
      <c r="AD61" s="6"/>
      <c r="AE61" s="114"/>
      <c r="AF61" s="6"/>
      <c r="AG61" s="6"/>
      <c r="AH61" s="114"/>
      <c r="AI61" s="6"/>
      <c r="AJ61" s="6"/>
      <c r="AK61" s="114"/>
      <c r="AL61" s="6"/>
      <c r="AM61" s="6"/>
      <c r="AN61" s="6"/>
      <c r="AO61" s="6"/>
      <c r="AP61" s="3"/>
      <c r="AQ61" s="3"/>
      <c r="AR61" s="3"/>
      <c r="AS61" s="6"/>
      <c r="AT61" s="6"/>
      <c r="AU61" s="6"/>
      <c r="BG61" s="6"/>
      <c r="BH61" s="6"/>
      <c r="BI61" s="6"/>
      <c r="BJ61" s="6"/>
      <c r="BK61" s="6"/>
      <c r="BL61" s="6"/>
      <c r="BM61" s="6"/>
      <c r="BN61" s="6"/>
      <c r="BO61" s="6"/>
      <c r="BP61" s="6"/>
      <c r="BQ61" s="6"/>
      <c r="BR61" s="6"/>
      <c r="BS61" s="6"/>
      <c r="BT61" s="6"/>
      <c r="BU61" s="6"/>
      <c r="BV61" s="6"/>
      <c r="BW61" s="6"/>
      <c r="BX61" s="6"/>
      <c r="BY61" s="6"/>
      <c r="BZ61" s="6"/>
      <c r="CA61" s="6"/>
      <c r="CB61" s="6"/>
      <c r="CC61" s="6"/>
      <c r="CZ61" s="16"/>
      <c r="DA61" s="16"/>
    </row>
    <row r="62" spans="1:105" s="15" customFormat="1" ht="20.25" customHeight="1" x14ac:dyDescent="0.15">
      <c r="A62" s="294" t="s">
        <v>110</v>
      </c>
      <c r="B62" s="295"/>
      <c r="C62" s="119">
        <f>SUM(D62:T62)</f>
        <v>642</v>
      </c>
      <c r="D62" s="30">
        <v>3</v>
      </c>
      <c r="E62" s="31">
        <v>6</v>
      </c>
      <c r="F62" s="32">
        <v>2</v>
      </c>
      <c r="G62" s="32">
        <v>29</v>
      </c>
      <c r="H62" s="32">
        <v>44</v>
      </c>
      <c r="I62" s="32">
        <v>35</v>
      </c>
      <c r="J62" s="32">
        <v>27</v>
      </c>
      <c r="K62" s="32">
        <v>24</v>
      </c>
      <c r="L62" s="32">
        <v>27</v>
      </c>
      <c r="M62" s="32">
        <v>50</v>
      </c>
      <c r="N62" s="32">
        <v>32</v>
      </c>
      <c r="O62" s="32">
        <v>33</v>
      </c>
      <c r="P62" s="32">
        <v>49</v>
      </c>
      <c r="Q62" s="32">
        <v>75</v>
      </c>
      <c r="R62" s="32">
        <v>72</v>
      </c>
      <c r="S62" s="32">
        <v>73</v>
      </c>
      <c r="T62" s="41">
        <v>61</v>
      </c>
      <c r="U62" s="120">
        <v>272</v>
      </c>
      <c r="V62" s="120">
        <v>370</v>
      </c>
      <c r="W62" s="121">
        <v>642</v>
      </c>
      <c r="X62" s="122">
        <v>572</v>
      </c>
      <c r="Y62" s="123" t="str">
        <f>+BQ62&amp;BR62&amp;BS62&amp;BT62</f>
        <v/>
      </c>
      <c r="Z62" s="124"/>
      <c r="AA62" s="6"/>
      <c r="AB62" s="6"/>
      <c r="AC62" s="6"/>
      <c r="AD62" s="2"/>
      <c r="AE62" s="2"/>
      <c r="AF62" s="3"/>
      <c r="AG62" s="3"/>
      <c r="AH62" s="2"/>
      <c r="AI62" s="125"/>
      <c r="AJ62" s="3"/>
      <c r="AK62" s="2"/>
      <c r="AL62" s="125"/>
      <c r="AM62" s="3"/>
      <c r="AN62" s="3"/>
      <c r="AO62" s="3"/>
      <c r="AP62" s="2"/>
      <c r="AQ62" s="3"/>
      <c r="AR62" s="3"/>
      <c r="AS62" s="3"/>
      <c r="AT62" s="3"/>
      <c r="AU62" s="6"/>
      <c r="BG62" s="6"/>
      <c r="BH62" s="6"/>
      <c r="BI62" s="6"/>
      <c r="BJ62" s="6"/>
      <c r="BK62" s="6"/>
      <c r="BL62" s="6"/>
      <c r="BM62" s="6"/>
      <c r="BN62" s="6"/>
      <c r="BO62" s="6"/>
      <c r="BP62" s="6"/>
      <c r="BQ62" s="49" t="str">
        <f>IF($C62&lt;&gt;($U62+$V62)," El número de consultas según sexo NO puede ser diferente al Total.","")</f>
        <v/>
      </c>
      <c r="BR62" s="49" t="str">
        <f>IF($C62=0,"",IF(($W62)="",IF($C62="",""," No olvide escribir la columna Beneficiarios."),""))</f>
        <v/>
      </c>
      <c r="BS62" s="49" t="str">
        <f>IF($C62&lt;($W62)," El número de Beneficiarios NO puede ser mayor que el Total.","")</f>
        <v/>
      </c>
      <c r="BT62" s="49" t="str">
        <f>IF($C62&lt;($X62)," El número de Controles NO puede ser mayor que el Total.","")</f>
        <v/>
      </c>
      <c r="BU62" s="6"/>
      <c r="BV62" s="6"/>
      <c r="BW62" s="6"/>
      <c r="BX62" s="6"/>
      <c r="BY62" s="126">
        <f>IF($C62&lt;&gt;($U62+$V62),1,0)</f>
        <v>0</v>
      </c>
      <c r="BZ62" s="126">
        <f>IF($C62&lt;($W62),1,0)</f>
        <v>0</v>
      </c>
      <c r="CA62" s="126">
        <f>IF($C62=0,"",IF(($W62)="",IF($C62="","",1),0))</f>
        <v>0</v>
      </c>
      <c r="CB62" s="54">
        <f>IF($C62&lt;($X62),1,0)</f>
        <v>0</v>
      </c>
      <c r="CC62" s="6"/>
      <c r="CZ62" s="16"/>
      <c r="DA62" s="16"/>
    </row>
    <row r="63" spans="1:105" s="15" customFormat="1" ht="15" customHeight="1" x14ac:dyDescent="0.15">
      <c r="A63" s="296" t="s">
        <v>111</v>
      </c>
      <c r="B63" s="55" t="s">
        <v>112</v>
      </c>
      <c r="C63" s="127">
        <f>SUM(F63:T63)</f>
        <v>282</v>
      </c>
      <c r="D63" s="65"/>
      <c r="E63" s="65"/>
      <c r="F63" s="37">
        <v>2</v>
      </c>
      <c r="G63" s="37">
        <v>43</v>
      </c>
      <c r="H63" s="37">
        <v>54</v>
      </c>
      <c r="I63" s="37">
        <v>56</v>
      </c>
      <c r="J63" s="37">
        <v>55</v>
      </c>
      <c r="K63" s="37">
        <v>59</v>
      </c>
      <c r="L63" s="37">
        <v>10</v>
      </c>
      <c r="M63" s="37">
        <v>3</v>
      </c>
      <c r="N63" s="37"/>
      <c r="O63" s="37"/>
      <c r="P63" s="37"/>
      <c r="Q63" s="37"/>
      <c r="R63" s="37"/>
      <c r="S63" s="37"/>
      <c r="T63" s="35"/>
      <c r="U63" s="65"/>
      <c r="V63" s="128">
        <v>282</v>
      </c>
      <c r="W63" s="40">
        <v>282</v>
      </c>
      <c r="X63" s="60">
        <v>256</v>
      </c>
      <c r="Y63" s="123" t="str">
        <f t="shared" ref="Y63:Y73" si="19">+BQ63&amp;BR63&amp;BS63&amp;BT63</f>
        <v/>
      </c>
      <c r="Z63" s="124"/>
      <c r="AA63" s="6"/>
      <c r="AB63" s="6"/>
      <c r="AC63" s="6"/>
      <c r="AD63" s="2"/>
      <c r="AE63" s="2"/>
      <c r="AF63" s="3"/>
      <c r="AG63" s="3"/>
      <c r="AH63" s="2"/>
      <c r="AI63" s="125"/>
      <c r="AJ63" s="3"/>
      <c r="AK63" s="2"/>
      <c r="AL63" s="125"/>
      <c r="AM63" s="3"/>
      <c r="AN63" s="3"/>
      <c r="AO63" s="3"/>
      <c r="AP63" s="2"/>
      <c r="AQ63" s="3"/>
      <c r="AR63" s="3"/>
      <c r="AS63" s="3"/>
      <c r="AT63" s="3"/>
      <c r="AU63" s="6"/>
      <c r="BG63" s="6"/>
      <c r="BH63" s="6"/>
      <c r="BI63" s="6"/>
      <c r="BJ63" s="6"/>
      <c r="BK63" s="6"/>
      <c r="BL63" s="6"/>
      <c r="BM63" s="6"/>
      <c r="BN63" s="6"/>
      <c r="BO63" s="6"/>
      <c r="BP63" s="6"/>
      <c r="BQ63" s="49" t="str">
        <f t="shared" ref="BQ63:BQ73" si="20">IF($C63&lt;&gt;($U63+$V63)," El número de consultas según sexo NO puede ser diferente al Total.","")</f>
        <v/>
      </c>
      <c r="BR63" s="49" t="str">
        <f t="shared" ref="BR63:BR73" si="21">IF($C63=0,"",IF(($W63)="",IF($C63="",""," No olvide escribir la columna Beneficiarios."),""))</f>
        <v/>
      </c>
      <c r="BS63" s="49" t="str">
        <f t="shared" ref="BS63:BS73" si="22">IF($C63&lt;($W63)," El número de Beneficiarios NO puede ser mayor que el Total.","")</f>
        <v/>
      </c>
      <c r="BT63" s="49" t="str">
        <f t="shared" ref="BT63:BT73" si="23">IF($C63&lt;($X63)," El número de Controles NO puede ser mayor que el Total.","")</f>
        <v/>
      </c>
      <c r="BU63" s="6"/>
      <c r="BV63" s="6"/>
      <c r="BW63" s="6"/>
      <c r="BX63" s="6"/>
      <c r="BY63" s="126">
        <f t="shared" ref="BY63:BY73" si="24">IF($C63&lt;&gt;($U63+$V63),1,0)</f>
        <v>0</v>
      </c>
      <c r="BZ63" s="126">
        <f t="shared" ref="BZ63:BZ73" si="25">IF($C63&lt;($W63),1,0)</f>
        <v>0</v>
      </c>
      <c r="CA63" s="126">
        <f t="shared" ref="CA63:CA73" si="26">IF($C63=0,"",IF(($W63)="",IF($C63="","",1),0))</f>
        <v>0</v>
      </c>
      <c r="CB63" s="54">
        <f t="shared" ref="CB63:CB73" si="27">IF($C63&lt;($X63),1,0)</f>
        <v>0</v>
      </c>
      <c r="CC63" s="6"/>
      <c r="CZ63" s="16"/>
      <c r="DA63" s="16"/>
    </row>
    <row r="64" spans="1:105" s="15" customFormat="1" ht="15.75" customHeight="1" x14ac:dyDescent="0.15">
      <c r="A64" s="242"/>
      <c r="B64" s="55" t="s">
        <v>113</v>
      </c>
      <c r="C64" s="127">
        <f>SUM(D64:T64)</f>
        <v>60</v>
      </c>
      <c r="D64" s="37">
        <v>2</v>
      </c>
      <c r="E64" s="37"/>
      <c r="F64" s="37"/>
      <c r="G64" s="37">
        <v>1</v>
      </c>
      <c r="H64" s="37">
        <v>5</v>
      </c>
      <c r="I64" s="37">
        <v>6</v>
      </c>
      <c r="J64" s="37">
        <v>10</v>
      </c>
      <c r="K64" s="37">
        <v>9</v>
      </c>
      <c r="L64" s="37">
        <v>7</v>
      </c>
      <c r="M64" s="37">
        <v>7</v>
      </c>
      <c r="N64" s="37">
        <v>8</v>
      </c>
      <c r="O64" s="37">
        <v>2</v>
      </c>
      <c r="P64" s="37">
        <v>1</v>
      </c>
      <c r="Q64" s="37">
        <v>1</v>
      </c>
      <c r="R64" s="37"/>
      <c r="S64" s="37">
        <v>1</v>
      </c>
      <c r="T64" s="35"/>
      <c r="U64" s="128"/>
      <c r="V64" s="128">
        <v>60</v>
      </c>
      <c r="W64" s="40">
        <v>60</v>
      </c>
      <c r="X64" s="60">
        <v>53</v>
      </c>
      <c r="Y64" s="123" t="str">
        <f t="shared" si="19"/>
        <v/>
      </c>
      <c r="Z64" s="124"/>
      <c r="AA64" s="6"/>
      <c r="AB64" s="6"/>
      <c r="AC64" s="6"/>
      <c r="AD64" s="2"/>
      <c r="AE64" s="2"/>
      <c r="AF64" s="3"/>
      <c r="AG64" s="3"/>
      <c r="AH64" s="2"/>
      <c r="AI64" s="125"/>
      <c r="AJ64" s="3"/>
      <c r="AK64" s="2"/>
      <c r="AL64" s="125"/>
      <c r="AM64" s="3"/>
      <c r="AN64" s="3"/>
      <c r="AO64" s="3"/>
      <c r="AP64" s="2"/>
      <c r="AQ64" s="3"/>
      <c r="AR64" s="3"/>
      <c r="AS64" s="3"/>
      <c r="AT64" s="3"/>
      <c r="AU64" s="6"/>
      <c r="BG64" s="6"/>
      <c r="BH64" s="6"/>
      <c r="BI64" s="6"/>
      <c r="BJ64" s="6"/>
      <c r="BK64" s="6"/>
      <c r="BL64" s="6"/>
      <c r="BM64" s="6"/>
      <c r="BN64" s="6"/>
      <c r="BO64" s="6"/>
      <c r="BP64" s="6"/>
      <c r="BQ64" s="49" t="str">
        <f t="shared" si="20"/>
        <v/>
      </c>
      <c r="BR64" s="49" t="str">
        <f t="shared" si="21"/>
        <v/>
      </c>
      <c r="BS64" s="49" t="str">
        <f t="shared" si="22"/>
        <v/>
      </c>
      <c r="BT64" s="49" t="str">
        <f t="shared" si="23"/>
        <v/>
      </c>
      <c r="BU64" s="6"/>
      <c r="BV64" s="6"/>
      <c r="BW64" s="6"/>
      <c r="BX64" s="6"/>
      <c r="BY64" s="126">
        <f t="shared" si="24"/>
        <v>0</v>
      </c>
      <c r="BZ64" s="126">
        <f t="shared" si="25"/>
        <v>0</v>
      </c>
      <c r="CA64" s="126">
        <f t="shared" si="26"/>
        <v>0</v>
      </c>
      <c r="CB64" s="54">
        <f t="shared" si="27"/>
        <v>0</v>
      </c>
      <c r="CC64" s="6"/>
      <c r="CZ64" s="16"/>
      <c r="DA64" s="16"/>
    </row>
    <row r="65" spans="1:105" s="15" customFormat="1" ht="15" customHeight="1" x14ac:dyDescent="0.15">
      <c r="A65" s="297"/>
      <c r="B65" s="55" t="s">
        <v>114</v>
      </c>
      <c r="C65" s="29">
        <f t="shared" ref="C65:C72" si="28">SUM(D65:T65)</f>
        <v>0</v>
      </c>
      <c r="D65" s="65"/>
      <c r="E65" s="65"/>
      <c r="F65" s="65"/>
      <c r="G65" s="65"/>
      <c r="H65" s="37"/>
      <c r="I65" s="37"/>
      <c r="J65" s="37"/>
      <c r="K65" s="37"/>
      <c r="L65" s="37"/>
      <c r="M65" s="37"/>
      <c r="N65" s="37"/>
      <c r="O65" s="65"/>
      <c r="P65" s="65"/>
      <c r="Q65" s="65"/>
      <c r="R65" s="65"/>
      <c r="S65" s="65"/>
      <c r="T65" s="65"/>
      <c r="U65" s="128"/>
      <c r="V65" s="128"/>
      <c r="W65" s="40"/>
      <c r="X65" s="60"/>
      <c r="Y65" s="123" t="str">
        <f t="shared" si="19"/>
        <v/>
      </c>
      <c r="Z65" s="124"/>
      <c r="AA65" s="6"/>
      <c r="AB65" s="6"/>
      <c r="AC65" s="6"/>
      <c r="AD65" s="2"/>
      <c r="AE65" s="2"/>
      <c r="AF65" s="3"/>
      <c r="AG65" s="3"/>
      <c r="AH65" s="2"/>
      <c r="AI65" s="125"/>
      <c r="AJ65" s="3"/>
      <c r="AK65" s="2"/>
      <c r="AL65" s="125"/>
      <c r="AM65" s="3"/>
      <c r="AN65" s="3"/>
      <c r="AO65" s="3"/>
      <c r="AP65" s="2"/>
      <c r="AQ65" s="3"/>
      <c r="AR65" s="3"/>
      <c r="AS65" s="3"/>
      <c r="AT65" s="3"/>
      <c r="AU65" s="6"/>
      <c r="BG65" s="6"/>
      <c r="BH65" s="6"/>
      <c r="BI65" s="6"/>
      <c r="BJ65" s="6"/>
      <c r="BK65" s="6"/>
      <c r="BL65" s="6"/>
      <c r="BM65" s="6"/>
      <c r="BN65" s="6"/>
      <c r="BO65" s="6"/>
      <c r="BP65" s="6"/>
      <c r="BQ65" s="49" t="str">
        <f t="shared" si="20"/>
        <v/>
      </c>
      <c r="BR65" s="49" t="str">
        <f t="shared" si="21"/>
        <v/>
      </c>
      <c r="BS65" s="49" t="str">
        <f t="shared" si="22"/>
        <v/>
      </c>
      <c r="BT65" s="49" t="str">
        <f t="shared" si="23"/>
        <v/>
      </c>
      <c r="BU65" s="6"/>
      <c r="BV65" s="6"/>
      <c r="BW65" s="6"/>
      <c r="BX65" s="6"/>
      <c r="BY65" s="126">
        <f t="shared" si="24"/>
        <v>0</v>
      </c>
      <c r="BZ65" s="126">
        <f t="shared" si="25"/>
        <v>0</v>
      </c>
      <c r="CA65" s="126" t="str">
        <f t="shared" si="26"/>
        <v/>
      </c>
      <c r="CB65" s="54">
        <f t="shared" si="27"/>
        <v>0</v>
      </c>
      <c r="CC65" s="6"/>
      <c r="CZ65" s="16"/>
      <c r="DA65" s="16"/>
    </row>
    <row r="66" spans="1:105" s="15" customFormat="1" ht="15.75" customHeight="1" x14ac:dyDescent="0.15">
      <c r="A66" s="284" t="s">
        <v>115</v>
      </c>
      <c r="B66" s="285"/>
      <c r="C66" s="127">
        <f t="shared" si="28"/>
        <v>302</v>
      </c>
      <c r="D66" s="34">
        <v>50</v>
      </c>
      <c r="E66" s="56">
        <v>15</v>
      </c>
      <c r="F66" s="37">
        <v>26</v>
      </c>
      <c r="G66" s="37">
        <v>13</v>
      </c>
      <c r="H66" s="37">
        <v>4</v>
      </c>
      <c r="I66" s="37">
        <v>10</v>
      </c>
      <c r="J66" s="37">
        <v>15</v>
      </c>
      <c r="K66" s="37">
        <v>7</v>
      </c>
      <c r="L66" s="37">
        <v>9</v>
      </c>
      <c r="M66" s="37">
        <v>17</v>
      </c>
      <c r="N66" s="37">
        <v>14</v>
      </c>
      <c r="O66" s="37">
        <v>16</v>
      </c>
      <c r="P66" s="37">
        <v>19</v>
      </c>
      <c r="Q66" s="37">
        <v>18</v>
      </c>
      <c r="R66" s="37">
        <v>17</v>
      </c>
      <c r="S66" s="56">
        <v>20</v>
      </c>
      <c r="T66" s="35">
        <v>32</v>
      </c>
      <c r="U66" s="128">
        <v>114</v>
      </c>
      <c r="V66" s="128">
        <v>188</v>
      </c>
      <c r="W66" s="40">
        <v>302</v>
      </c>
      <c r="X66" s="60">
        <v>268</v>
      </c>
      <c r="Y66" s="123" t="str">
        <f t="shared" si="19"/>
        <v/>
      </c>
      <c r="Z66" s="124"/>
      <c r="AA66" s="6"/>
      <c r="AB66" s="6"/>
      <c r="AC66" s="6"/>
      <c r="AD66" s="2"/>
      <c r="AE66" s="2"/>
      <c r="AF66" s="3"/>
      <c r="AG66" s="3"/>
      <c r="AH66" s="2"/>
      <c r="AI66" s="125"/>
      <c r="AJ66" s="3"/>
      <c r="AK66" s="2"/>
      <c r="AL66" s="125"/>
      <c r="AM66" s="3"/>
      <c r="AN66" s="3"/>
      <c r="AO66" s="3"/>
      <c r="AP66" s="2"/>
      <c r="AQ66" s="3"/>
      <c r="AR66" s="3"/>
      <c r="AS66" s="3"/>
      <c r="AT66" s="3"/>
      <c r="AU66" s="6"/>
      <c r="BG66" s="6"/>
      <c r="BH66" s="6"/>
      <c r="BI66" s="6"/>
      <c r="BJ66" s="6"/>
      <c r="BK66" s="6"/>
      <c r="BL66" s="6"/>
      <c r="BM66" s="6"/>
      <c r="BN66" s="6"/>
      <c r="BO66" s="6"/>
      <c r="BP66" s="6"/>
      <c r="BQ66" s="49" t="str">
        <f t="shared" si="20"/>
        <v/>
      </c>
      <c r="BR66" s="49" t="str">
        <f t="shared" si="21"/>
        <v/>
      </c>
      <c r="BS66" s="49" t="str">
        <f t="shared" si="22"/>
        <v/>
      </c>
      <c r="BT66" s="49" t="str">
        <f t="shared" si="23"/>
        <v/>
      </c>
      <c r="BU66" s="6"/>
      <c r="BV66" s="6"/>
      <c r="BW66" s="6"/>
      <c r="BX66" s="6"/>
      <c r="BY66" s="126">
        <f t="shared" si="24"/>
        <v>0</v>
      </c>
      <c r="BZ66" s="126">
        <f t="shared" si="25"/>
        <v>0</v>
      </c>
      <c r="CA66" s="126">
        <f t="shared" si="26"/>
        <v>0</v>
      </c>
      <c r="CB66" s="54">
        <f t="shared" si="27"/>
        <v>0</v>
      </c>
      <c r="CC66" s="6"/>
      <c r="CZ66" s="16"/>
      <c r="DA66" s="16"/>
    </row>
    <row r="67" spans="1:105" s="15" customFormat="1" ht="15" customHeight="1" x14ac:dyDescent="0.15">
      <c r="A67" s="284" t="s">
        <v>116</v>
      </c>
      <c r="B67" s="285"/>
      <c r="C67" s="36">
        <f t="shared" si="28"/>
        <v>0</v>
      </c>
      <c r="D67" s="34"/>
      <c r="E67" s="56"/>
      <c r="F67" s="37"/>
      <c r="G67" s="37"/>
      <c r="H67" s="37"/>
      <c r="I67" s="37"/>
      <c r="J67" s="37"/>
      <c r="K67" s="37"/>
      <c r="L67" s="37"/>
      <c r="M67" s="37"/>
      <c r="N67" s="37"/>
      <c r="O67" s="37"/>
      <c r="P67" s="56"/>
      <c r="Q67" s="56"/>
      <c r="R67" s="37"/>
      <c r="S67" s="56"/>
      <c r="T67" s="35"/>
      <c r="U67" s="128"/>
      <c r="V67" s="128"/>
      <c r="W67" s="40"/>
      <c r="X67" s="60"/>
      <c r="Y67" s="123" t="str">
        <f t="shared" si="19"/>
        <v/>
      </c>
      <c r="Z67" s="124"/>
      <c r="AA67" s="6"/>
      <c r="AB67" s="6"/>
      <c r="AC67" s="6"/>
      <c r="AD67" s="2"/>
      <c r="AE67" s="2"/>
      <c r="AF67" s="3"/>
      <c r="AG67" s="3"/>
      <c r="AH67" s="2"/>
      <c r="AI67" s="125"/>
      <c r="AJ67" s="3"/>
      <c r="AK67" s="2"/>
      <c r="AL67" s="125"/>
      <c r="AM67" s="3"/>
      <c r="AN67" s="3"/>
      <c r="AO67" s="3"/>
      <c r="AP67" s="2"/>
      <c r="AQ67" s="3"/>
      <c r="AR67" s="3"/>
      <c r="AS67" s="3"/>
      <c r="AT67" s="3"/>
      <c r="AU67" s="6"/>
      <c r="BG67" s="6"/>
      <c r="BH67" s="6"/>
      <c r="BI67" s="6"/>
      <c r="BJ67" s="6"/>
      <c r="BK67" s="6"/>
      <c r="BL67" s="6"/>
      <c r="BM67" s="6"/>
      <c r="BN67" s="6"/>
      <c r="BO67" s="6"/>
      <c r="BP67" s="6"/>
      <c r="BQ67" s="49" t="str">
        <f t="shared" si="20"/>
        <v/>
      </c>
      <c r="BR67" s="49" t="str">
        <f t="shared" si="21"/>
        <v/>
      </c>
      <c r="BS67" s="49" t="str">
        <f t="shared" si="22"/>
        <v/>
      </c>
      <c r="BT67" s="49" t="str">
        <f t="shared" si="23"/>
        <v/>
      </c>
      <c r="BU67" s="6"/>
      <c r="BV67" s="6"/>
      <c r="BW67" s="6"/>
      <c r="BX67" s="6"/>
      <c r="BY67" s="126">
        <f t="shared" si="24"/>
        <v>0</v>
      </c>
      <c r="BZ67" s="126">
        <f t="shared" si="25"/>
        <v>0</v>
      </c>
      <c r="CA67" s="126" t="str">
        <f t="shared" si="26"/>
        <v/>
      </c>
      <c r="CB67" s="54">
        <f t="shared" si="27"/>
        <v>0</v>
      </c>
      <c r="CC67" s="6"/>
      <c r="CZ67" s="16"/>
      <c r="DA67" s="16"/>
    </row>
    <row r="68" spans="1:105" s="15" customFormat="1" ht="18" customHeight="1" x14ac:dyDescent="0.15">
      <c r="A68" s="298" t="s">
        <v>117</v>
      </c>
      <c r="B68" s="299"/>
      <c r="C68" s="127">
        <f t="shared" si="28"/>
        <v>65</v>
      </c>
      <c r="D68" s="34">
        <v>26</v>
      </c>
      <c r="E68" s="56">
        <v>16</v>
      </c>
      <c r="F68" s="37">
        <v>1</v>
      </c>
      <c r="G68" s="37"/>
      <c r="H68" s="37"/>
      <c r="I68" s="37">
        <v>1</v>
      </c>
      <c r="J68" s="37"/>
      <c r="K68" s="37"/>
      <c r="L68" s="37">
        <v>1</v>
      </c>
      <c r="M68" s="37"/>
      <c r="N68" s="37">
        <v>2</v>
      </c>
      <c r="O68" s="37">
        <v>6</v>
      </c>
      <c r="P68" s="56">
        <v>2</v>
      </c>
      <c r="Q68" s="56">
        <v>5</v>
      </c>
      <c r="R68" s="37">
        <v>1</v>
      </c>
      <c r="S68" s="56">
        <v>3</v>
      </c>
      <c r="T68" s="35">
        <v>1</v>
      </c>
      <c r="U68" s="128">
        <v>43</v>
      </c>
      <c r="V68" s="128">
        <v>22</v>
      </c>
      <c r="W68" s="40">
        <v>65</v>
      </c>
      <c r="X68" s="60">
        <v>42</v>
      </c>
      <c r="Y68" s="123" t="str">
        <f t="shared" si="19"/>
        <v/>
      </c>
      <c r="Z68" s="124"/>
      <c r="AA68" s="6"/>
      <c r="AB68" s="6"/>
      <c r="AC68" s="6"/>
      <c r="AD68" s="2"/>
      <c r="AE68" s="2"/>
      <c r="AF68" s="3"/>
      <c r="AG68" s="3"/>
      <c r="AH68" s="2"/>
      <c r="AI68" s="125"/>
      <c r="AJ68" s="3"/>
      <c r="AK68" s="2"/>
      <c r="AL68" s="125"/>
      <c r="AM68" s="3"/>
      <c r="AN68" s="3"/>
      <c r="AO68" s="3"/>
      <c r="AP68" s="2"/>
      <c r="AQ68" s="3"/>
      <c r="AR68" s="3"/>
      <c r="AS68" s="3"/>
      <c r="AT68" s="3"/>
      <c r="AU68" s="6"/>
      <c r="BG68" s="6"/>
      <c r="BH68" s="6"/>
      <c r="BI68" s="6"/>
      <c r="BJ68" s="6"/>
      <c r="BK68" s="6"/>
      <c r="BL68" s="6"/>
      <c r="BM68" s="6"/>
      <c r="BN68" s="6"/>
      <c r="BO68" s="6"/>
      <c r="BP68" s="6"/>
      <c r="BQ68" s="49" t="str">
        <f t="shared" si="20"/>
        <v/>
      </c>
      <c r="BR68" s="49" t="str">
        <f t="shared" si="21"/>
        <v/>
      </c>
      <c r="BS68" s="49" t="str">
        <f t="shared" si="22"/>
        <v/>
      </c>
      <c r="BT68" s="49" t="str">
        <f t="shared" si="23"/>
        <v/>
      </c>
      <c r="BU68" s="6"/>
      <c r="BV68" s="6"/>
      <c r="BW68" s="6"/>
      <c r="BX68" s="6"/>
      <c r="BY68" s="126">
        <f t="shared" si="24"/>
        <v>0</v>
      </c>
      <c r="BZ68" s="126">
        <f t="shared" si="25"/>
        <v>0</v>
      </c>
      <c r="CA68" s="126">
        <f t="shared" si="26"/>
        <v>0</v>
      </c>
      <c r="CB68" s="54">
        <f t="shared" si="27"/>
        <v>0</v>
      </c>
      <c r="CC68" s="6"/>
      <c r="CZ68" s="16"/>
      <c r="DA68" s="16"/>
    </row>
    <row r="69" spans="1:105" s="15" customFormat="1" ht="12.75" customHeight="1" x14ac:dyDescent="0.15">
      <c r="A69" s="292" t="s">
        <v>118</v>
      </c>
      <c r="B69" s="293"/>
      <c r="C69" s="36">
        <f t="shared" si="28"/>
        <v>0</v>
      </c>
      <c r="D69" s="34"/>
      <c r="E69" s="56"/>
      <c r="F69" s="37"/>
      <c r="G69" s="37"/>
      <c r="H69" s="37"/>
      <c r="I69" s="37"/>
      <c r="J69" s="37"/>
      <c r="K69" s="37"/>
      <c r="L69" s="37"/>
      <c r="M69" s="37"/>
      <c r="N69" s="37"/>
      <c r="O69" s="37"/>
      <c r="P69" s="56"/>
      <c r="Q69" s="56"/>
      <c r="R69" s="37"/>
      <c r="S69" s="56"/>
      <c r="T69" s="35"/>
      <c r="U69" s="128"/>
      <c r="V69" s="128"/>
      <c r="W69" s="40"/>
      <c r="X69" s="60"/>
      <c r="Y69" s="123" t="str">
        <f t="shared" si="19"/>
        <v/>
      </c>
      <c r="Z69" s="124"/>
      <c r="AA69" s="6"/>
      <c r="AB69" s="6"/>
      <c r="AC69" s="6"/>
      <c r="AD69" s="2"/>
      <c r="AE69" s="2"/>
      <c r="AF69" s="3"/>
      <c r="AG69" s="3"/>
      <c r="AH69" s="2"/>
      <c r="AI69" s="125"/>
      <c r="AJ69" s="3"/>
      <c r="AK69" s="2"/>
      <c r="AL69" s="125"/>
      <c r="AM69" s="3"/>
      <c r="AN69" s="3"/>
      <c r="AO69" s="3"/>
      <c r="AP69" s="2"/>
      <c r="AQ69" s="3"/>
      <c r="AR69" s="3"/>
      <c r="AS69" s="3"/>
      <c r="AT69" s="3"/>
      <c r="AU69" s="6"/>
      <c r="BG69" s="6"/>
      <c r="BH69" s="6"/>
      <c r="BI69" s="6"/>
      <c r="BJ69" s="6"/>
      <c r="BK69" s="6"/>
      <c r="BL69" s="6"/>
      <c r="BM69" s="6"/>
      <c r="BN69" s="6"/>
      <c r="BO69" s="6"/>
      <c r="BP69" s="6"/>
      <c r="BQ69" s="49" t="str">
        <f t="shared" si="20"/>
        <v/>
      </c>
      <c r="BR69" s="49" t="str">
        <f t="shared" si="21"/>
        <v/>
      </c>
      <c r="BS69" s="49" t="str">
        <f t="shared" si="22"/>
        <v/>
      </c>
      <c r="BT69" s="49" t="str">
        <f t="shared" si="23"/>
        <v/>
      </c>
      <c r="BU69" s="6"/>
      <c r="BV69" s="6"/>
      <c r="BW69" s="6"/>
      <c r="BX69" s="6"/>
      <c r="BY69" s="126">
        <f t="shared" si="24"/>
        <v>0</v>
      </c>
      <c r="BZ69" s="126">
        <f t="shared" si="25"/>
        <v>0</v>
      </c>
      <c r="CA69" s="126" t="str">
        <f t="shared" si="26"/>
        <v/>
      </c>
      <c r="CB69" s="54">
        <f t="shared" si="27"/>
        <v>0</v>
      </c>
      <c r="CC69" s="6"/>
      <c r="CZ69" s="16"/>
      <c r="DA69" s="16"/>
    </row>
    <row r="70" spans="1:105" s="15" customFormat="1" ht="16.5" customHeight="1" x14ac:dyDescent="0.15">
      <c r="A70" s="284" t="s">
        <v>119</v>
      </c>
      <c r="B70" s="285"/>
      <c r="C70" s="36">
        <f t="shared" si="28"/>
        <v>0</v>
      </c>
      <c r="D70" s="34"/>
      <c r="E70" s="56"/>
      <c r="F70" s="37"/>
      <c r="G70" s="37"/>
      <c r="H70" s="37"/>
      <c r="I70" s="37"/>
      <c r="J70" s="37"/>
      <c r="K70" s="37"/>
      <c r="L70" s="37"/>
      <c r="M70" s="37"/>
      <c r="N70" s="37"/>
      <c r="O70" s="37"/>
      <c r="P70" s="56"/>
      <c r="Q70" s="56"/>
      <c r="R70" s="37"/>
      <c r="S70" s="56"/>
      <c r="T70" s="35"/>
      <c r="U70" s="128"/>
      <c r="V70" s="128"/>
      <c r="W70" s="40"/>
      <c r="X70" s="60"/>
      <c r="Y70" s="123" t="str">
        <f t="shared" si="19"/>
        <v/>
      </c>
      <c r="Z70" s="124"/>
      <c r="AA70" s="6"/>
      <c r="AB70" s="6"/>
      <c r="AC70" s="6"/>
      <c r="AD70" s="2"/>
      <c r="AE70" s="2"/>
      <c r="AF70" s="3"/>
      <c r="AG70" s="3"/>
      <c r="AH70" s="2"/>
      <c r="AI70" s="125"/>
      <c r="AJ70" s="3"/>
      <c r="AK70" s="2"/>
      <c r="AL70" s="125"/>
      <c r="AM70" s="3"/>
      <c r="AN70" s="3"/>
      <c r="AO70" s="3"/>
      <c r="AP70" s="2"/>
      <c r="AQ70" s="3"/>
      <c r="AR70" s="3"/>
      <c r="AS70" s="3"/>
      <c r="AT70" s="3"/>
      <c r="AU70" s="6"/>
      <c r="BG70" s="6"/>
      <c r="BH70" s="6"/>
      <c r="BI70" s="6"/>
      <c r="BJ70" s="6"/>
      <c r="BK70" s="6"/>
      <c r="BL70" s="6"/>
      <c r="BM70" s="6"/>
      <c r="BN70" s="6"/>
      <c r="BO70" s="6"/>
      <c r="BP70" s="6"/>
      <c r="BQ70" s="49" t="str">
        <f t="shared" si="20"/>
        <v/>
      </c>
      <c r="BR70" s="49" t="str">
        <f t="shared" si="21"/>
        <v/>
      </c>
      <c r="BS70" s="49" t="str">
        <f t="shared" si="22"/>
        <v/>
      </c>
      <c r="BT70" s="49" t="str">
        <f t="shared" si="23"/>
        <v/>
      </c>
      <c r="BU70" s="6"/>
      <c r="BV70" s="6"/>
      <c r="BW70" s="6"/>
      <c r="BX70" s="6"/>
      <c r="BY70" s="126">
        <f t="shared" si="24"/>
        <v>0</v>
      </c>
      <c r="BZ70" s="126">
        <f t="shared" si="25"/>
        <v>0</v>
      </c>
      <c r="CA70" s="126" t="str">
        <f t="shared" si="26"/>
        <v/>
      </c>
      <c r="CB70" s="54">
        <f t="shared" si="27"/>
        <v>0</v>
      </c>
      <c r="CC70" s="6"/>
      <c r="CZ70" s="16"/>
      <c r="DA70" s="16"/>
    </row>
    <row r="71" spans="1:105" s="15" customFormat="1" ht="16.5" customHeight="1" x14ac:dyDescent="0.15">
      <c r="A71" s="284" t="s">
        <v>120</v>
      </c>
      <c r="B71" s="285"/>
      <c r="C71" s="36">
        <f t="shared" si="28"/>
        <v>165</v>
      </c>
      <c r="D71" s="34"/>
      <c r="E71" s="56">
        <v>1</v>
      </c>
      <c r="F71" s="37"/>
      <c r="G71" s="37"/>
      <c r="H71" s="37"/>
      <c r="I71" s="37"/>
      <c r="J71" s="37"/>
      <c r="K71" s="37">
        <v>2</v>
      </c>
      <c r="L71" s="37"/>
      <c r="M71" s="37"/>
      <c r="N71" s="37"/>
      <c r="O71" s="37">
        <v>1</v>
      </c>
      <c r="P71" s="37">
        <v>3</v>
      </c>
      <c r="Q71" s="37">
        <v>45</v>
      </c>
      <c r="R71" s="37">
        <v>47</v>
      </c>
      <c r="S71" s="56">
        <v>33</v>
      </c>
      <c r="T71" s="35">
        <v>33</v>
      </c>
      <c r="U71" s="128">
        <v>63</v>
      </c>
      <c r="V71" s="128">
        <v>102</v>
      </c>
      <c r="W71" s="40">
        <v>165</v>
      </c>
      <c r="X71" s="60">
        <v>40</v>
      </c>
      <c r="Y71" s="123" t="str">
        <f t="shared" si="19"/>
        <v/>
      </c>
      <c r="Z71" s="124"/>
      <c r="AA71" s="6"/>
      <c r="AB71" s="6"/>
      <c r="AC71" s="6"/>
      <c r="AD71" s="2"/>
      <c r="AE71" s="2"/>
      <c r="AF71" s="3"/>
      <c r="AG71" s="3"/>
      <c r="AH71" s="2"/>
      <c r="AI71" s="125"/>
      <c r="AJ71" s="3"/>
      <c r="AK71" s="2"/>
      <c r="AL71" s="125"/>
      <c r="AM71" s="3"/>
      <c r="AN71" s="3"/>
      <c r="AO71" s="3"/>
      <c r="AP71" s="2"/>
      <c r="AQ71" s="3"/>
      <c r="AR71" s="3"/>
      <c r="AS71" s="3"/>
      <c r="AT71" s="3"/>
      <c r="AU71" s="6"/>
      <c r="BG71" s="6"/>
      <c r="BH71" s="6"/>
      <c r="BI71" s="6"/>
      <c r="BJ71" s="6"/>
      <c r="BK71" s="6"/>
      <c r="BL71" s="6"/>
      <c r="BM71" s="6"/>
      <c r="BN71" s="6"/>
      <c r="BO71" s="6"/>
      <c r="BP71" s="6"/>
      <c r="BQ71" s="49" t="str">
        <f t="shared" si="20"/>
        <v/>
      </c>
      <c r="BR71" s="49" t="str">
        <f t="shared" si="21"/>
        <v/>
      </c>
      <c r="BS71" s="49" t="str">
        <f t="shared" si="22"/>
        <v/>
      </c>
      <c r="BT71" s="49" t="str">
        <f t="shared" si="23"/>
        <v/>
      </c>
      <c r="BU71" s="6"/>
      <c r="BV71" s="6"/>
      <c r="BW71" s="6"/>
      <c r="BX71" s="6"/>
      <c r="BY71" s="126">
        <f t="shared" si="24"/>
        <v>0</v>
      </c>
      <c r="BZ71" s="126">
        <f t="shared" si="25"/>
        <v>0</v>
      </c>
      <c r="CA71" s="126">
        <f t="shared" si="26"/>
        <v>0</v>
      </c>
      <c r="CB71" s="54">
        <f t="shared" si="27"/>
        <v>0</v>
      </c>
      <c r="CC71" s="6"/>
      <c r="CZ71" s="16"/>
      <c r="DA71" s="16"/>
    </row>
    <row r="72" spans="1:105" s="15" customFormat="1" ht="17.25" customHeight="1" x14ac:dyDescent="0.15">
      <c r="A72" s="286" t="s">
        <v>121</v>
      </c>
      <c r="B72" s="287"/>
      <c r="C72" s="129">
        <f t="shared" si="28"/>
        <v>0</v>
      </c>
      <c r="D72" s="91"/>
      <c r="E72" s="130"/>
      <c r="F72" s="131"/>
      <c r="G72" s="131"/>
      <c r="H72" s="131"/>
      <c r="I72" s="131"/>
      <c r="J72" s="131"/>
      <c r="K72" s="131"/>
      <c r="L72" s="131"/>
      <c r="M72" s="131"/>
      <c r="N72" s="131"/>
      <c r="O72" s="131"/>
      <c r="P72" s="131"/>
      <c r="Q72" s="131"/>
      <c r="R72" s="131"/>
      <c r="S72" s="131"/>
      <c r="T72" s="92"/>
      <c r="U72" s="132"/>
      <c r="V72" s="132"/>
      <c r="W72" s="93"/>
      <c r="X72" s="133"/>
      <c r="Y72" s="123" t="str">
        <f t="shared" si="19"/>
        <v/>
      </c>
      <c r="Z72" s="124"/>
      <c r="AA72" s="6"/>
      <c r="AB72" s="6"/>
      <c r="AC72" s="6"/>
      <c r="AD72" s="2"/>
      <c r="AE72" s="2"/>
      <c r="AF72" s="3"/>
      <c r="AG72" s="3"/>
      <c r="AH72" s="2"/>
      <c r="AI72" s="125"/>
      <c r="AJ72" s="3"/>
      <c r="AK72" s="2"/>
      <c r="AL72" s="125"/>
      <c r="AM72" s="3"/>
      <c r="AN72" s="3"/>
      <c r="AO72" s="3"/>
      <c r="AP72" s="2"/>
      <c r="AQ72" s="3"/>
      <c r="AR72" s="3"/>
      <c r="AS72" s="3"/>
      <c r="AT72" s="3"/>
      <c r="AU72" s="6"/>
      <c r="BG72" s="6"/>
      <c r="BH72" s="6"/>
      <c r="BI72" s="6"/>
      <c r="BJ72" s="6"/>
      <c r="BK72" s="6"/>
      <c r="BL72" s="6"/>
      <c r="BM72" s="6"/>
      <c r="BN72" s="6"/>
      <c r="BO72" s="6"/>
      <c r="BP72" s="6"/>
      <c r="BQ72" s="49" t="str">
        <f t="shared" si="20"/>
        <v/>
      </c>
      <c r="BR72" s="49" t="str">
        <f t="shared" si="21"/>
        <v/>
      </c>
      <c r="BS72" s="49" t="str">
        <f t="shared" si="22"/>
        <v/>
      </c>
      <c r="BT72" s="49" t="str">
        <f t="shared" si="23"/>
        <v/>
      </c>
      <c r="BU72" s="6"/>
      <c r="BV72" s="6"/>
      <c r="BW72" s="6"/>
      <c r="BX72" s="6"/>
      <c r="BY72" s="126">
        <f t="shared" si="24"/>
        <v>0</v>
      </c>
      <c r="BZ72" s="126">
        <f t="shared" si="25"/>
        <v>0</v>
      </c>
      <c r="CA72" s="126" t="str">
        <f t="shared" si="26"/>
        <v/>
      </c>
      <c r="CB72" s="54">
        <f t="shared" si="27"/>
        <v>0</v>
      </c>
      <c r="CC72" s="6"/>
      <c r="CZ72" s="16"/>
      <c r="DA72" s="16"/>
    </row>
    <row r="73" spans="1:105" s="15" customFormat="1" ht="15" customHeight="1" x14ac:dyDescent="0.15">
      <c r="A73" s="288" t="s">
        <v>51</v>
      </c>
      <c r="B73" s="289"/>
      <c r="C73" s="134">
        <f t="shared" ref="C73:X73" si="29">SUM(C62:C72)</f>
        <v>1516</v>
      </c>
      <c r="D73" s="135">
        <f>SUM(D62:D72)</f>
        <v>81</v>
      </c>
      <c r="E73" s="136">
        <f t="shared" si="29"/>
        <v>38</v>
      </c>
      <c r="F73" s="102">
        <f t="shared" si="29"/>
        <v>31</v>
      </c>
      <c r="G73" s="102">
        <f t="shared" si="29"/>
        <v>86</v>
      </c>
      <c r="H73" s="102">
        <f t="shared" si="29"/>
        <v>107</v>
      </c>
      <c r="I73" s="102">
        <f t="shared" si="29"/>
        <v>108</v>
      </c>
      <c r="J73" s="102">
        <f t="shared" si="29"/>
        <v>107</v>
      </c>
      <c r="K73" s="102">
        <f t="shared" si="29"/>
        <v>101</v>
      </c>
      <c r="L73" s="102">
        <f t="shared" si="29"/>
        <v>54</v>
      </c>
      <c r="M73" s="102">
        <f t="shared" si="29"/>
        <v>77</v>
      </c>
      <c r="N73" s="102">
        <f t="shared" si="29"/>
        <v>56</v>
      </c>
      <c r="O73" s="102">
        <f t="shared" si="29"/>
        <v>58</v>
      </c>
      <c r="P73" s="102">
        <f t="shared" si="29"/>
        <v>74</v>
      </c>
      <c r="Q73" s="102">
        <f t="shared" si="29"/>
        <v>144</v>
      </c>
      <c r="R73" s="102">
        <f t="shared" si="29"/>
        <v>137</v>
      </c>
      <c r="S73" s="102">
        <f t="shared" si="29"/>
        <v>130</v>
      </c>
      <c r="T73" s="106">
        <f t="shared" si="29"/>
        <v>127</v>
      </c>
      <c r="U73" s="134">
        <f t="shared" si="29"/>
        <v>492</v>
      </c>
      <c r="V73" s="134">
        <f t="shared" si="29"/>
        <v>1024</v>
      </c>
      <c r="W73" s="137">
        <f t="shared" si="29"/>
        <v>1516</v>
      </c>
      <c r="X73" s="138">
        <f t="shared" si="29"/>
        <v>1231</v>
      </c>
      <c r="Y73" s="123" t="str">
        <f t="shared" si="19"/>
        <v/>
      </c>
      <c r="Z73" s="124"/>
      <c r="AA73" s="6"/>
      <c r="AB73" s="6"/>
      <c r="AC73" s="6"/>
      <c r="AD73" s="2"/>
      <c r="AE73" s="2"/>
      <c r="AF73" s="3"/>
      <c r="AG73" s="3"/>
      <c r="AH73" s="2"/>
      <c r="AI73" s="125"/>
      <c r="AJ73" s="3"/>
      <c r="AK73" s="2"/>
      <c r="AL73" s="125"/>
      <c r="AM73" s="3"/>
      <c r="AN73" s="3"/>
      <c r="AO73" s="3"/>
      <c r="AP73" s="2"/>
      <c r="AQ73" s="3"/>
      <c r="AR73" s="3"/>
      <c r="AS73" s="3"/>
      <c r="AT73" s="3"/>
      <c r="AU73" s="6"/>
      <c r="BG73" s="6"/>
      <c r="BH73" s="6"/>
      <c r="BI73" s="6"/>
      <c r="BJ73" s="6"/>
      <c r="BK73" s="6"/>
      <c r="BL73" s="6"/>
      <c r="BM73" s="6"/>
      <c r="BN73" s="6"/>
      <c r="BO73" s="6"/>
      <c r="BP73" s="6"/>
      <c r="BQ73" s="49" t="str">
        <f t="shared" si="20"/>
        <v/>
      </c>
      <c r="BR73" s="49" t="str">
        <f t="shared" si="21"/>
        <v/>
      </c>
      <c r="BS73" s="49" t="str">
        <f t="shared" si="22"/>
        <v/>
      </c>
      <c r="BT73" s="49" t="str">
        <f t="shared" si="23"/>
        <v/>
      </c>
      <c r="BU73" s="6"/>
      <c r="BV73" s="6"/>
      <c r="BW73" s="6"/>
      <c r="BX73" s="6"/>
      <c r="BY73" s="126">
        <f t="shared" si="24"/>
        <v>0</v>
      </c>
      <c r="BZ73" s="126">
        <f t="shared" si="25"/>
        <v>0</v>
      </c>
      <c r="CA73" s="126">
        <f t="shared" si="26"/>
        <v>0</v>
      </c>
      <c r="CB73" s="54">
        <f t="shared" si="27"/>
        <v>0</v>
      </c>
      <c r="CC73" s="6"/>
      <c r="CZ73" s="16"/>
      <c r="DA73" s="16"/>
    </row>
    <row r="74" spans="1:105" s="15" customFormat="1" ht="30" customHeight="1" x14ac:dyDescent="0.2">
      <c r="A74" s="139" t="s">
        <v>122</v>
      </c>
      <c r="B74" s="139"/>
      <c r="C74" s="139"/>
      <c r="D74" s="139"/>
      <c r="E74" s="139"/>
      <c r="F74" s="139"/>
      <c r="G74" s="140"/>
      <c r="H74" s="140"/>
      <c r="I74" s="140"/>
      <c r="J74" s="140"/>
      <c r="K74" s="71"/>
      <c r="L74" s="71"/>
      <c r="N74" s="6"/>
      <c r="O74" s="6"/>
      <c r="P74" s="6"/>
      <c r="Q74" s="6"/>
      <c r="R74" s="6"/>
      <c r="S74" s="6"/>
      <c r="T74" s="6"/>
      <c r="U74" s="6"/>
      <c r="V74" s="6"/>
      <c r="W74" s="6"/>
      <c r="X74" s="6"/>
      <c r="Y74" s="6"/>
      <c r="Z74" s="6"/>
      <c r="AA74" s="6"/>
      <c r="AB74" s="6"/>
      <c r="AC74" s="6"/>
      <c r="AD74" s="114"/>
      <c r="AE74" s="6"/>
      <c r="AF74" s="6"/>
      <c r="AG74" s="114"/>
      <c r="AH74" s="6"/>
      <c r="AI74" s="6"/>
      <c r="AJ74" s="114"/>
      <c r="AK74" s="6"/>
      <c r="AL74" s="6"/>
      <c r="AM74" s="114"/>
      <c r="AN74" s="114"/>
      <c r="AO74" s="114"/>
      <c r="AP74" s="6"/>
      <c r="AQ74" s="6"/>
      <c r="AR74" s="6"/>
      <c r="AS74" s="6"/>
      <c r="AT74" s="6"/>
      <c r="AU74" s="6"/>
      <c r="BG74" s="6"/>
      <c r="BH74" s="6"/>
      <c r="BI74" s="6"/>
      <c r="BJ74" s="6"/>
      <c r="BK74" s="6"/>
      <c r="BL74" s="6"/>
      <c r="BM74" s="6"/>
      <c r="BN74" s="6"/>
      <c r="BO74" s="6"/>
      <c r="BP74" s="6"/>
      <c r="BQ74" s="6"/>
      <c r="BR74" s="6"/>
      <c r="BS74" s="6"/>
      <c r="BT74" s="6"/>
      <c r="BU74" s="6"/>
      <c r="BV74" s="6"/>
      <c r="BW74" s="6"/>
      <c r="BX74" s="6"/>
      <c r="BY74" s="6"/>
      <c r="BZ74" s="6"/>
      <c r="CA74" s="6"/>
      <c r="CB74" s="6"/>
      <c r="CC74" s="6"/>
      <c r="CZ74" s="16"/>
      <c r="DA74" s="16"/>
    </row>
    <row r="75" spans="1:105" s="15" customFormat="1" ht="21" customHeight="1" x14ac:dyDescent="0.15">
      <c r="A75" s="290" t="s">
        <v>123</v>
      </c>
      <c r="B75" s="241" t="s">
        <v>104</v>
      </c>
      <c r="C75" s="258" t="s">
        <v>105</v>
      </c>
      <c r="D75" s="269" t="s">
        <v>106</v>
      </c>
      <c r="E75" s="270"/>
      <c r="F75" s="270"/>
      <c r="G75" s="270"/>
      <c r="H75" s="270"/>
      <c r="I75" s="270"/>
      <c r="J75" s="270"/>
      <c r="K75" s="270"/>
      <c r="L75" s="270"/>
      <c r="M75" s="270"/>
      <c r="N75" s="270"/>
      <c r="O75" s="270"/>
      <c r="P75" s="270"/>
      <c r="Q75" s="270"/>
      <c r="R75" s="270"/>
      <c r="S75" s="270"/>
      <c r="T75" s="271"/>
      <c r="U75" s="275" t="s">
        <v>27</v>
      </c>
      <c r="V75" s="275"/>
      <c r="W75" s="275" t="s">
        <v>107</v>
      </c>
      <c r="X75" s="6"/>
      <c r="Y75" s="6"/>
      <c r="Z75" s="114"/>
      <c r="AA75" s="6"/>
      <c r="AB75" s="6"/>
      <c r="AC75" s="6"/>
      <c r="AD75" s="6"/>
      <c r="AE75" s="6"/>
      <c r="AF75" s="6"/>
      <c r="AG75" s="6"/>
      <c r="AH75" s="3"/>
      <c r="AI75" s="3"/>
      <c r="AJ75" s="3"/>
      <c r="AK75" s="3"/>
      <c r="AL75" s="3"/>
      <c r="AM75" s="3"/>
      <c r="AN75" s="3"/>
      <c r="AO75" s="3"/>
      <c r="AP75" s="3"/>
      <c r="AQ75" s="3"/>
      <c r="AR75" s="6"/>
      <c r="AS75" s="6"/>
      <c r="AT75" s="6"/>
      <c r="BF75" s="6"/>
      <c r="BG75" s="6"/>
      <c r="BH75" s="6"/>
      <c r="BI75" s="6"/>
      <c r="BJ75" s="6"/>
      <c r="BK75" s="6"/>
      <c r="BL75" s="6"/>
      <c r="BM75" s="6"/>
      <c r="BN75" s="6"/>
      <c r="BO75" s="6"/>
      <c r="BP75" s="6"/>
      <c r="BQ75" s="6"/>
      <c r="BR75" s="6"/>
      <c r="BS75" s="6"/>
      <c r="BT75" s="6"/>
      <c r="BU75" s="6"/>
      <c r="BV75" s="6"/>
      <c r="BW75" s="6"/>
      <c r="BX75" s="6"/>
      <c r="BY75" s="6"/>
      <c r="BZ75" s="6"/>
      <c r="CA75" s="6"/>
      <c r="CB75" s="6"/>
      <c r="CY75" s="16"/>
      <c r="CZ75" s="16"/>
    </row>
    <row r="76" spans="1:105" s="15" customFormat="1" ht="22.5" customHeight="1" x14ac:dyDescent="0.15">
      <c r="A76" s="291"/>
      <c r="B76" s="243"/>
      <c r="C76" s="260"/>
      <c r="D76" s="17" t="s">
        <v>31</v>
      </c>
      <c r="E76" s="117" t="s">
        <v>32</v>
      </c>
      <c r="F76" s="19" t="s">
        <v>33</v>
      </c>
      <c r="G76" s="19" t="s">
        <v>34</v>
      </c>
      <c r="H76" s="19" t="s">
        <v>35</v>
      </c>
      <c r="I76" s="20" t="s">
        <v>36</v>
      </c>
      <c r="J76" s="20" t="s">
        <v>37</v>
      </c>
      <c r="K76" s="20" t="s">
        <v>38</v>
      </c>
      <c r="L76" s="20" t="s">
        <v>39</v>
      </c>
      <c r="M76" s="20" t="s">
        <v>40</v>
      </c>
      <c r="N76" s="20" t="s">
        <v>41</v>
      </c>
      <c r="O76" s="20" t="s">
        <v>42</v>
      </c>
      <c r="P76" s="20" t="s">
        <v>43</v>
      </c>
      <c r="Q76" s="20" t="s">
        <v>44</v>
      </c>
      <c r="R76" s="20" t="s">
        <v>45</v>
      </c>
      <c r="S76" s="20" t="s">
        <v>46</v>
      </c>
      <c r="T76" s="21" t="s">
        <v>47</v>
      </c>
      <c r="U76" s="118" t="s">
        <v>109</v>
      </c>
      <c r="V76" s="118" t="s">
        <v>50</v>
      </c>
      <c r="W76" s="275"/>
      <c r="X76" s="6"/>
      <c r="Y76" s="6"/>
      <c r="Z76" s="114"/>
      <c r="AA76" s="6"/>
      <c r="AB76" s="6"/>
      <c r="AC76" s="6"/>
      <c r="AD76" s="6"/>
      <c r="AE76" s="6"/>
      <c r="AF76" s="6"/>
      <c r="AG76" s="6"/>
      <c r="AH76" s="3"/>
      <c r="AI76" s="3"/>
      <c r="AJ76" s="3"/>
      <c r="AK76" s="3"/>
      <c r="AL76" s="3"/>
      <c r="AM76" s="3"/>
      <c r="AN76" s="3"/>
      <c r="AO76" s="3"/>
      <c r="AP76" s="3"/>
      <c r="AQ76" s="3"/>
      <c r="AR76" s="6"/>
      <c r="AS76" s="6"/>
      <c r="AT76" s="6"/>
      <c r="BF76" s="6"/>
      <c r="BG76" s="6"/>
      <c r="BH76" s="6"/>
      <c r="BI76" s="6"/>
      <c r="BJ76" s="6"/>
      <c r="BK76" s="6"/>
      <c r="BL76" s="6"/>
      <c r="BM76" s="6"/>
      <c r="BN76" s="6"/>
      <c r="BO76" s="6"/>
      <c r="BP76" s="6"/>
      <c r="BQ76" s="6"/>
      <c r="BR76" s="6"/>
      <c r="BS76" s="6"/>
      <c r="BT76" s="6"/>
      <c r="BU76" s="6"/>
      <c r="BV76" s="6"/>
      <c r="BW76" s="6"/>
      <c r="BX76" s="6"/>
      <c r="BY76" s="6"/>
      <c r="BZ76" s="6"/>
      <c r="CA76" s="6"/>
      <c r="CB76" s="6"/>
      <c r="CY76" s="16"/>
      <c r="CZ76" s="16"/>
    </row>
    <row r="77" spans="1:105" s="15" customFormat="1" ht="18.75" customHeight="1" x14ac:dyDescent="0.15">
      <c r="A77" s="276" t="s">
        <v>124</v>
      </c>
      <c r="B77" s="141" t="s">
        <v>110</v>
      </c>
      <c r="C77" s="119">
        <f>SUM(D77:T77)</f>
        <v>0</v>
      </c>
      <c r="D77" s="30"/>
      <c r="E77" s="31"/>
      <c r="F77" s="32"/>
      <c r="G77" s="32"/>
      <c r="H77" s="32"/>
      <c r="I77" s="32"/>
      <c r="J77" s="32"/>
      <c r="K77" s="32"/>
      <c r="L77" s="32"/>
      <c r="M77" s="32"/>
      <c r="N77" s="32"/>
      <c r="O77" s="32"/>
      <c r="P77" s="32"/>
      <c r="Q77" s="32"/>
      <c r="R77" s="32"/>
      <c r="S77" s="32"/>
      <c r="T77" s="41"/>
      <c r="U77" s="120"/>
      <c r="V77" s="120"/>
      <c r="W77" s="120"/>
      <c r="X77" s="142" t="str">
        <f>+BP77&amp;BQ77&amp;BR77&amp;BS77</f>
        <v/>
      </c>
      <c r="Y77" s="6"/>
      <c r="Z77" s="114"/>
      <c r="AA77" s="6"/>
      <c r="AB77" s="6"/>
      <c r="AC77" s="6"/>
      <c r="AD77" s="6"/>
      <c r="AE77" s="6"/>
      <c r="AF77" s="6"/>
      <c r="AG77" s="6"/>
      <c r="AH77" s="3"/>
      <c r="AI77" s="3"/>
      <c r="AJ77" s="3"/>
      <c r="AK77" s="3"/>
      <c r="AL77" s="3"/>
      <c r="AM77" s="3"/>
      <c r="AN77" s="3"/>
      <c r="AO77" s="3"/>
      <c r="AP77" s="3"/>
      <c r="AQ77" s="3"/>
      <c r="AR77" s="6"/>
      <c r="AS77" s="6"/>
      <c r="AT77" s="6"/>
      <c r="BF77" s="6"/>
      <c r="BG77" s="6"/>
      <c r="BH77" s="6"/>
      <c r="BI77" s="6"/>
      <c r="BJ77" s="6"/>
      <c r="BK77" s="6"/>
      <c r="BL77" s="6"/>
      <c r="BM77" s="6"/>
      <c r="BN77" s="6"/>
      <c r="BO77" s="6"/>
      <c r="BP77" s="49" t="str">
        <f>IF($C77&lt;&gt;($U77+$V77)," El número atenciones según sexo NO puede ser diferente al Total.","")</f>
        <v/>
      </c>
      <c r="BQ77" s="49" t="str">
        <f>IF($C77=0,"",IF(($W77)="",IF($C77="",""," No olvide escribir la columna Beneficiarios."),""))</f>
        <v/>
      </c>
      <c r="BR77" s="49" t="str">
        <f>IF($C77&lt;($W77)," El número de Beneficiarios NO puede ser mayor que el Total.","")</f>
        <v/>
      </c>
      <c r="BS77" s="49" t="str">
        <f>IF(C77+C79+C82+C84+C86&lt;=C62,"","Las consultas por enfermera NO pueden ser mayor que el Total de consultas de sección B.")</f>
        <v/>
      </c>
      <c r="BT77" s="6"/>
      <c r="BU77" s="6"/>
      <c r="BV77" s="6"/>
      <c r="BW77" s="6"/>
      <c r="BX77" s="126">
        <f>IF($C77&lt;&gt;($U77+$V77),1,0)</f>
        <v>0</v>
      </c>
      <c r="BY77" s="126">
        <f>IF($C77&lt;($W77),1,0)</f>
        <v>0</v>
      </c>
      <c r="BZ77" s="126" t="str">
        <f>IF($C77=0,"",IF(($W77)="",IF($C77="","",1),0))</f>
        <v/>
      </c>
      <c r="CA77" s="126">
        <f>IF(C77+C79+C82+C84+C86&lt;=C62,0,1)</f>
        <v>0</v>
      </c>
      <c r="CB77" s="6"/>
      <c r="CY77" s="16"/>
      <c r="CZ77" s="16"/>
    </row>
    <row r="78" spans="1:105" s="15" customFormat="1" ht="21.75" customHeight="1" x14ac:dyDescent="0.15">
      <c r="A78" s="277"/>
      <c r="B78" s="143" t="s">
        <v>111</v>
      </c>
      <c r="C78" s="129">
        <f t="shared" ref="C78:C85" si="30">SUM(D78:T78)</f>
        <v>8</v>
      </c>
      <c r="D78" s="91">
        <v>2</v>
      </c>
      <c r="E78" s="130"/>
      <c r="F78" s="131"/>
      <c r="G78" s="131">
        <v>1</v>
      </c>
      <c r="H78" s="131"/>
      <c r="I78" s="131"/>
      <c r="J78" s="131"/>
      <c r="K78" s="131">
        <v>2</v>
      </c>
      <c r="L78" s="131"/>
      <c r="M78" s="131">
        <v>2</v>
      </c>
      <c r="N78" s="131">
        <v>1</v>
      </c>
      <c r="O78" s="131"/>
      <c r="P78" s="131"/>
      <c r="Q78" s="131"/>
      <c r="R78" s="131"/>
      <c r="S78" s="131"/>
      <c r="T78" s="92"/>
      <c r="U78" s="132"/>
      <c r="V78" s="132">
        <v>8</v>
      </c>
      <c r="W78" s="132">
        <v>8</v>
      </c>
      <c r="X78" s="142" t="str">
        <f t="shared" ref="X78:X87" si="31">+BP78&amp;BQ78&amp;BR78&amp;BS78</f>
        <v/>
      </c>
      <c r="Y78" s="6"/>
      <c r="Z78" s="114"/>
      <c r="AA78" s="6"/>
      <c r="AB78" s="6"/>
      <c r="AC78" s="6"/>
      <c r="AD78" s="6"/>
      <c r="AE78" s="6"/>
      <c r="AF78" s="6"/>
      <c r="AG78" s="6"/>
      <c r="AH78" s="3"/>
      <c r="AI78" s="3"/>
      <c r="AJ78" s="3"/>
      <c r="AK78" s="3"/>
      <c r="AL78" s="3"/>
      <c r="AM78" s="3"/>
      <c r="AN78" s="3"/>
      <c r="AO78" s="3"/>
      <c r="AP78" s="3"/>
      <c r="AQ78" s="3"/>
      <c r="AR78" s="6"/>
      <c r="AS78" s="6"/>
      <c r="AT78" s="6"/>
      <c r="BF78" s="6"/>
      <c r="BG78" s="6"/>
      <c r="BH78" s="6"/>
      <c r="BI78" s="6"/>
      <c r="BJ78" s="6"/>
      <c r="BK78" s="6"/>
      <c r="BL78" s="6"/>
      <c r="BM78" s="6"/>
      <c r="BN78" s="6"/>
      <c r="BO78" s="6"/>
      <c r="BP78" s="49" t="str">
        <f t="shared" ref="BP78:BP87" si="32">IF($C78&lt;&gt;($U78+$V78)," El número atenciones según sexo NO puede ser diferente al Total.","")</f>
        <v/>
      </c>
      <c r="BQ78" s="49" t="str">
        <f t="shared" ref="BQ78:BQ87" si="33">IF($C78=0,"",IF(($W78)="",IF($C78="",""," No olvide escribir la columna Beneficiarios."),""))</f>
        <v/>
      </c>
      <c r="BR78" s="49" t="str">
        <f t="shared" ref="BR78:BR87" si="34">IF($C78&lt;($W78)," El número de Beneficiarios NO puede ser mayor que el Total.","")</f>
        <v/>
      </c>
      <c r="BS78" s="49" t="str">
        <f>IF(C78+C80+C83+C85+C87&lt;=C63+C64+C65,"","Las consultas por matrona NO pueden ser mayor que el Total de consultas de sección B.")</f>
        <v/>
      </c>
      <c r="BT78" s="6"/>
      <c r="BU78" s="6"/>
      <c r="BV78" s="6"/>
      <c r="BW78" s="6"/>
      <c r="BX78" s="126">
        <f t="shared" ref="BX78:BX87" si="35">IF($C78&lt;&gt;($U78+$V78),1,0)</f>
        <v>0</v>
      </c>
      <c r="BY78" s="126">
        <f t="shared" ref="BY78:BY87" si="36">IF($C78&lt;($W78),1,0)</f>
        <v>0</v>
      </c>
      <c r="BZ78" s="126">
        <f t="shared" ref="BZ78:BZ87" si="37">IF($C78=0,"",IF(($W78)="",IF($C78="","",1),0))</f>
        <v>0</v>
      </c>
      <c r="CA78" s="126">
        <f>IF(C78+C80+C83+C85+C87&lt;=C63+C64+C65,0,1)</f>
        <v>0</v>
      </c>
      <c r="CB78" s="6"/>
      <c r="CY78" s="16"/>
      <c r="CZ78" s="16"/>
    </row>
    <row r="79" spans="1:105" s="15" customFormat="1" ht="18" customHeight="1" x14ac:dyDescent="0.15">
      <c r="A79" s="278" t="s">
        <v>125</v>
      </c>
      <c r="B79" s="141" t="s">
        <v>110</v>
      </c>
      <c r="C79" s="119">
        <f t="shared" si="30"/>
        <v>25</v>
      </c>
      <c r="D79" s="30">
        <v>1</v>
      </c>
      <c r="E79" s="31"/>
      <c r="F79" s="32"/>
      <c r="G79" s="32"/>
      <c r="H79" s="32">
        <v>2</v>
      </c>
      <c r="I79" s="32"/>
      <c r="J79" s="32">
        <v>4</v>
      </c>
      <c r="K79" s="32">
        <v>4</v>
      </c>
      <c r="L79" s="32">
        <v>4</v>
      </c>
      <c r="M79" s="32">
        <v>3</v>
      </c>
      <c r="N79" s="32">
        <v>4</v>
      </c>
      <c r="O79" s="32">
        <v>1</v>
      </c>
      <c r="P79" s="32"/>
      <c r="Q79" s="32"/>
      <c r="R79" s="32">
        <v>2</v>
      </c>
      <c r="S79" s="32"/>
      <c r="T79" s="41"/>
      <c r="U79" s="120">
        <v>18</v>
      </c>
      <c r="V79" s="120">
        <v>7</v>
      </c>
      <c r="W79" s="120">
        <v>25</v>
      </c>
      <c r="X79" s="142" t="str">
        <f t="shared" si="31"/>
        <v/>
      </c>
      <c r="Y79" s="6"/>
      <c r="Z79" s="114"/>
      <c r="AA79" s="6"/>
      <c r="AB79" s="6"/>
      <c r="AC79" s="6"/>
      <c r="AD79" s="6"/>
      <c r="AE79" s="6"/>
      <c r="AF79" s="6"/>
      <c r="AG79" s="6"/>
      <c r="AH79" s="3"/>
      <c r="AI79" s="3"/>
      <c r="AJ79" s="3"/>
      <c r="AK79" s="3"/>
      <c r="AL79" s="3"/>
      <c r="AM79" s="3"/>
      <c r="AN79" s="3"/>
      <c r="AO79" s="3"/>
      <c r="AP79" s="3"/>
      <c r="AQ79" s="3"/>
      <c r="AR79" s="6"/>
      <c r="AS79" s="6"/>
      <c r="AT79" s="6"/>
      <c r="BF79" s="6"/>
      <c r="BG79" s="6"/>
      <c r="BH79" s="6"/>
      <c r="BI79" s="6"/>
      <c r="BJ79" s="6"/>
      <c r="BK79" s="6"/>
      <c r="BL79" s="6"/>
      <c r="BM79" s="6"/>
      <c r="BN79" s="6"/>
      <c r="BO79" s="6"/>
      <c r="BP79" s="49" t="str">
        <f t="shared" si="32"/>
        <v/>
      </c>
      <c r="BQ79" s="49" t="str">
        <f t="shared" si="33"/>
        <v/>
      </c>
      <c r="BR79" s="49" t="str">
        <f t="shared" si="34"/>
        <v/>
      </c>
      <c r="BS79" s="49" t="str">
        <f>IF(C81&lt;=C67,"","Las consultas por psicológo NO pueden ser mayor que el Total de consultas de sección B.")</f>
        <v/>
      </c>
      <c r="BT79" s="6"/>
      <c r="BU79" s="6"/>
      <c r="BV79" s="6"/>
      <c r="BW79" s="6"/>
      <c r="BX79" s="126">
        <f t="shared" si="35"/>
        <v>0</v>
      </c>
      <c r="BY79" s="126">
        <f t="shared" si="36"/>
        <v>0</v>
      </c>
      <c r="BZ79" s="126">
        <f t="shared" si="37"/>
        <v>0</v>
      </c>
      <c r="CA79" s="126">
        <f>IF(C81&lt;=C67,0,1)</f>
        <v>0</v>
      </c>
      <c r="CB79" s="6"/>
      <c r="CY79" s="16"/>
      <c r="CZ79" s="16"/>
    </row>
    <row r="80" spans="1:105" s="15" customFormat="1" ht="18" customHeight="1" x14ac:dyDescent="0.15">
      <c r="A80" s="279"/>
      <c r="B80" s="144" t="s">
        <v>111</v>
      </c>
      <c r="C80" s="127">
        <f t="shared" si="30"/>
        <v>0</v>
      </c>
      <c r="D80" s="34"/>
      <c r="E80" s="56"/>
      <c r="F80" s="37"/>
      <c r="G80" s="37"/>
      <c r="H80" s="37"/>
      <c r="I80" s="37"/>
      <c r="J80" s="37"/>
      <c r="K80" s="37"/>
      <c r="L80" s="37"/>
      <c r="M80" s="37"/>
      <c r="N80" s="37"/>
      <c r="O80" s="37"/>
      <c r="P80" s="37"/>
      <c r="Q80" s="37"/>
      <c r="R80" s="37"/>
      <c r="S80" s="37"/>
      <c r="T80" s="35"/>
      <c r="U80" s="128"/>
      <c r="V80" s="128"/>
      <c r="W80" s="128"/>
      <c r="X80" s="142" t="str">
        <f t="shared" si="31"/>
        <v/>
      </c>
      <c r="Y80" s="6"/>
      <c r="Z80" s="114"/>
      <c r="AA80" s="6"/>
      <c r="AB80" s="6"/>
      <c r="AC80" s="6"/>
      <c r="AD80" s="6"/>
      <c r="AE80" s="6"/>
      <c r="AF80" s="6"/>
      <c r="AG80" s="6"/>
      <c r="AH80" s="3"/>
      <c r="AI80" s="3"/>
      <c r="AJ80" s="3"/>
      <c r="AK80" s="3"/>
      <c r="AL80" s="3"/>
      <c r="AM80" s="3"/>
      <c r="AN80" s="3"/>
      <c r="AO80" s="3"/>
      <c r="AP80" s="3"/>
      <c r="AQ80" s="3"/>
      <c r="AR80" s="6"/>
      <c r="AS80" s="6"/>
      <c r="AT80" s="6"/>
      <c r="BF80" s="6"/>
      <c r="BG80" s="6"/>
      <c r="BH80" s="6"/>
      <c r="BI80" s="6"/>
      <c r="BJ80" s="6"/>
      <c r="BK80" s="6"/>
      <c r="BL80" s="6"/>
      <c r="BM80" s="6"/>
      <c r="BN80" s="6"/>
      <c r="BO80" s="6"/>
      <c r="BP80" s="49" t="str">
        <f t="shared" si="32"/>
        <v/>
      </c>
      <c r="BQ80" s="49" t="str">
        <f t="shared" si="33"/>
        <v/>
      </c>
      <c r="BR80" s="49" t="str">
        <f t="shared" si="34"/>
        <v/>
      </c>
      <c r="BS80" s="49"/>
      <c r="BT80" s="6"/>
      <c r="BU80" s="6"/>
      <c r="BV80" s="6"/>
      <c r="BW80" s="6"/>
      <c r="BX80" s="126">
        <f t="shared" si="35"/>
        <v>0</v>
      </c>
      <c r="BY80" s="126">
        <f t="shared" si="36"/>
        <v>0</v>
      </c>
      <c r="BZ80" s="126" t="str">
        <f t="shared" si="37"/>
        <v/>
      </c>
      <c r="CA80" s="126"/>
      <c r="CB80" s="6"/>
      <c r="CY80" s="16"/>
      <c r="CZ80" s="16"/>
    </row>
    <row r="81" spans="1:105" s="15" customFormat="1" ht="18" customHeight="1" x14ac:dyDescent="0.15">
      <c r="A81" s="280"/>
      <c r="B81" s="143" t="s">
        <v>126</v>
      </c>
      <c r="C81" s="129">
        <f t="shared" si="30"/>
        <v>0</v>
      </c>
      <c r="D81" s="91"/>
      <c r="E81" s="130"/>
      <c r="F81" s="131"/>
      <c r="G81" s="131"/>
      <c r="H81" s="131"/>
      <c r="I81" s="131"/>
      <c r="J81" s="131"/>
      <c r="K81" s="131"/>
      <c r="L81" s="131"/>
      <c r="M81" s="131"/>
      <c r="N81" s="131"/>
      <c r="O81" s="131"/>
      <c r="P81" s="131"/>
      <c r="Q81" s="131"/>
      <c r="R81" s="131"/>
      <c r="S81" s="131"/>
      <c r="T81" s="92"/>
      <c r="U81" s="132"/>
      <c r="V81" s="132"/>
      <c r="W81" s="132"/>
      <c r="X81" s="142" t="str">
        <f t="shared" si="31"/>
        <v/>
      </c>
      <c r="Y81" s="6"/>
      <c r="Z81" s="114"/>
      <c r="AA81" s="6"/>
      <c r="AB81" s="6"/>
      <c r="AC81" s="6"/>
      <c r="AD81" s="6"/>
      <c r="AE81" s="6"/>
      <c r="AF81" s="6"/>
      <c r="AG81" s="6"/>
      <c r="AH81" s="3"/>
      <c r="AI81" s="3"/>
      <c r="AJ81" s="3"/>
      <c r="AK81" s="3"/>
      <c r="AL81" s="3"/>
      <c r="AM81" s="3"/>
      <c r="AN81" s="3"/>
      <c r="AO81" s="3"/>
      <c r="AP81" s="3"/>
      <c r="AQ81" s="3"/>
      <c r="AR81" s="6"/>
      <c r="AS81" s="6"/>
      <c r="AT81" s="6"/>
      <c r="BF81" s="6"/>
      <c r="BG81" s="6"/>
      <c r="BH81" s="6"/>
      <c r="BI81" s="6"/>
      <c r="BJ81" s="6"/>
      <c r="BK81" s="6"/>
      <c r="BL81" s="6"/>
      <c r="BM81" s="6"/>
      <c r="BN81" s="6"/>
      <c r="BO81" s="6"/>
      <c r="BP81" s="49" t="str">
        <f t="shared" si="32"/>
        <v/>
      </c>
      <c r="BQ81" s="49" t="str">
        <f t="shared" si="33"/>
        <v/>
      </c>
      <c r="BR81" s="49" t="str">
        <f t="shared" si="34"/>
        <v/>
      </c>
      <c r="BS81" s="49"/>
      <c r="BT81" s="6"/>
      <c r="BU81" s="6"/>
      <c r="BV81" s="6"/>
      <c r="BW81" s="6"/>
      <c r="BX81" s="126">
        <f t="shared" si="35"/>
        <v>0</v>
      </c>
      <c r="BY81" s="126">
        <f t="shared" si="36"/>
        <v>0</v>
      </c>
      <c r="BZ81" s="126" t="str">
        <f t="shared" si="37"/>
        <v/>
      </c>
      <c r="CA81" s="126"/>
      <c r="CB81" s="6"/>
      <c r="CY81" s="16"/>
      <c r="CZ81" s="16"/>
    </row>
    <row r="82" spans="1:105" s="15" customFormat="1" ht="18" customHeight="1" x14ac:dyDescent="0.15">
      <c r="A82" s="259" t="s">
        <v>127</v>
      </c>
      <c r="B82" s="141" t="s">
        <v>110</v>
      </c>
      <c r="C82" s="119">
        <f t="shared" si="30"/>
        <v>25</v>
      </c>
      <c r="D82" s="30">
        <v>1</v>
      </c>
      <c r="E82" s="31"/>
      <c r="F82" s="32"/>
      <c r="G82" s="32"/>
      <c r="H82" s="32">
        <v>2</v>
      </c>
      <c r="I82" s="32"/>
      <c r="J82" s="32">
        <v>4</v>
      </c>
      <c r="K82" s="32">
        <v>4</v>
      </c>
      <c r="L82" s="31">
        <v>4</v>
      </c>
      <c r="M82" s="32">
        <v>3</v>
      </c>
      <c r="N82" s="32">
        <v>4</v>
      </c>
      <c r="O82" s="32">
        <v>1</v>
      </c>
      <c r="P82" s="32"/>
      <c r="Q82" s="32"/>
      <c r="R82" s="32">
        <v>2</v>
      </c>
      <c r="S82" s="32"/>
      <c r="T82" s="41"/>
      <c r="U82" s="120">
        <v>18</v>
      </c>
      <c r="V82" s="120">
        <v>7</v>
      </c>
      <c r="W82" s="120">
        <v>25</v>
      </c>
      <c r="X82" s="142" t="str">
        <f t="shared" si="31"/>
        <v/>
      </c>
      <c r="Y82" s="6"/>
      <c r="Z82" s="114"/>
      <c r="AA82" s="6"/>
      <c r="AB82" s="6"/>
      <c r="AC82" s="6"/>
      <c r="AD82" s="6"/>
      <c r="AE82" s="6"/>
      <c r="AF82" s="6"/>
      <c r="AG82" s="6"/>
      <c r="AH82" s="3"/>
      <c r="AI82" s="3"/>
      <c r="AJ82" s="3"/>
      <c r="AK82" s="3"/>
      <c r="AL82" s="3"/>
      <c r="AM82" s="3"/>
      <c r="AN82" s="3"/>
      <c r="AO82" s="3"/>
      <c r="AP82" s="3"/>
      <c r="AQ82" s="3"/>
      <c r="AR82" s="6"/>
      <c r="AS82" s="6"/>
      <c r="AT82" s="6"/>
      <c r="BF82" s="6"/>
      <c r="BG82" s="6"/>
      <c r="BH82" s="6"/>
      <c r="BI82" s="6"/>
      <c r="BJ82" s="6"/>
      <c r="BK82" s="6"/>
      <c r="BL82" s="6"/>
      <c r="BM82" s="6"/>
      <c r="BN82" s="6"/>
      <c r="BO82" s="6"/>
      <c r="BP82" s="49" t="str">
        <f t="shared" si="32"/>
        <v/>
      </c>
      <c r="BQ82" s="49" t="str">
        <f t="shared" si="33"/>
        <v/>
      </c>
      <c r="BR82" s="49" t="str">
        <f t="shared" si="34"/>
        <v/>
      </c>
      <c r="BS82" s="49"/>
      <c r="BT82" s="6"/>
      <c r="BU82" s="6"/>
      <c r="BV82" s="6"/>
      <c r="BW82" s="6"/>
      <c r="BX82" s="126">
        <f t="shared" si="35"/>
        <v>0</v>
      </c>
      <c r="BY82" s="126">
        <f t="shared" si="36"/>
        <v>0</v>
      </c>
      <c r="BZ82" s="126">
        <f t="shared" si="37"/>
        <v>0</v>
      </c>
      <c r="CA82" s="126"/>
      <c r="CB82" s="6"/>
      <c r="CY82" s="16"/>
      <c r="CZ82" s="16"/>
    </row>
    <row r="83" spans="1:105" s="15" customFormat="1" ht="18" customHeight="1" x14ac:dyDescent="0.15">
      <c r="A83" s="281"/>
      <c r="B83" s="144" t="s">
        <v>111</v>
      </c>
      <c r="C83" s="127">
        <f t="shared" si="30"/>
        <v>0</v>
      </c>
      <c r="D83" s="91"/>
      <c r="E83" s="130"/>
      <c r="F83" s="131"/>
      <c r="G83" s="131"/>
      <c r="H83" s="131"/>
      <c r="I83" s="131"/>
      <c r="J83" s="131"/>
      <c r="K83" s="131"/>
      <c r="L83" s="131"/>
      <c r="M83" s="131"/>
      <c r="N83" s="131"/>
      <c r="O83" s="131"/>
      <c r="P83" s="131"/>
      <c r="Q83" s="131"/>
      <c r="R83" s="131"/>
      <c r="S83" s="131"/>
      <c r="T83" s="92"/>
      <c r="U83" s="132"/>
      <c r="V83" s="132"/>
      <c r="W83" s="132"/>
      <c r="X83" s="142" t="str">
        <f t="shared" si="31"/>
        <v/>
      </c>
      <c r="Y83" s="6"/>
      <c r="Z83" s="114"/>
      <c r="AA83" s="6"/>
      <c r="AB83" s="6"/>
      <c r="AC83" s="6"/>
      <c r="AD83" s="6"/>
      <c r="AE83" s="6"/>
      <c r="AF83" s="6"/>
      <c r="AG83" s="6"/>
      <c r="AH83" s="3"/>
      <c r="AI83" s="3"/>
      <c r="AJ83" s="3"/>
      <c r="AK83" s="3"/>
      <c r="AL83" s="3"/>
      <c r="AM83" s="3"/>
      <c r="AN83" s="3"/>
      <c r="AO83" s="3"/>
      <c r="AP83" s="3"/>
      <c r="AQ83" s="3"/>
      <c r="AR83" s="6"/>
      <c r="AS83" s="6"/>
      <c r="AT83" s="6"/>
      <c r="BF83" s="6"/>
      <c r="BG83" s="6"/>
      <c r="BH83" s="6"/>
      <c r="BI83" s="6"/>
      <c r="BJ83" s="6"/>
      <c r="BK83" s="6"/>
      <c r="BL83" s="6"/>
      <c r="BM83" s="6"/>
      <c r="BN83" s="6"/>
      <c r="BO83" s="6"/>
      <c r="BP83" s="49" t="str">
        <f t="shared" si="32"/>
        <v/>
      </c>
      <c r="BQ83" s="49" t="str">
        <f t="shared" si="33"/>
        <v/>
      </c>
      <c r="BR83" s="49" t="str">
        <f t="shared" si="34"/>
        <v/>
      </c>
      <c r="BS83" s="49"/>
      <c r="BT83" s="6"/>
      <c r="BU83" s="6"/>
      <c r="BV83" s="6"/>
      <c r="BW83" s="6"/>
      <c r="BX83" s="126">
        <f t="shared" si="35"/>
        <v>0</v>
      </c>
      <c r="BY83" s="126">
        <f t="shared" si="36"/>
        <v>0</v>
      </c>
      <c r="BZ83" s="126" t="str">
        <f t="shared" si="37"/>
        <v/>
      </c>
      <c r="CA83" s="126"/>
      <c r="CB83" s="6"/>
      <c r="CY83" s="16"/>
      <c r="CZ83" s="16"/>
    </row>
    <row r="84" spans="1:105" s="15" customFormat="1" ht="18" customHeight="1" x14ac:dyDescent="0.15">
      <c r="A84" s="259" t="s">
        <v>128</v>
      </c>
      <c r="B84" s="141" t="s">
        <v>110</v>
      </c>
      <c r="C84" s="119">
        <f t="shared" si="30"/>
        <v>0</v>
      </c>
      <c r="D84" s="30"/>
      <c r="E84" s="31"/>
      <c r="F84" s="32"/>
      <c r="G84" s="32"/>
      <c r="H84" s="32"/>
      <c r="I84" s="32"/>
      <c r="J84" s="32"/>
      <c r="K84" s="32"/>
      <c r="L84" s="57"/>
      <c r="M84" s="57"/>
      <c r="N84" s="57"/>
      <c r="O84" s="57"/>
      <c r="P84" s="57"/>
      <c r="Q84" s="57"/>
      <c r="R84" s="57"/>
      <c r="S84" s="57"/>
      <c r="T84" s="145"/>
      <c r="U84" s="120"/>
      <c r="V84" s="120"/>
      <c r="W84" s="120"/>
      <c r="X84" s="142" t="str">
        <f t="shared" si="31"/>
        <v/>
      </c>
      <c r="Y84" s="6"/>
      <c r="Z84" s="114"/>
      <c r="AA84" s="6"/>
      <c r="AB84" s="6"/>
      <c r="AC84" s="6"/>
      <c r="AD84" s="6"/>
      <c r="AE84" s="6"/>
      <c r="AF84" s="6"/>
      <c r="AG84" s="6"/>
      <c r="AH84" s="3"/>
      <c r="AI84" s="3"/>
      <c r="AJ84" s="3"/>
      <c r="AK84" s="3"/>
      <c r="AL84" s="3"/>
      <c r="AM84" s="3"/>
      <c r="AN84" s="3"/>
      <c r="AO84" s="3"/>
      <c r="AP84" s="3"/>
      <c r="AQ84" s="3"/>
      <c r="AR84" s="6"/>
      <c r="AS84" s="6"/>
      <c r="AT84" s="6"/>
      <c r="BF84" s="6"/>
      <c r="BG84" s="6"/>
      <c r="BH84" s="6"/>
      <c r="BI84" s="6"/>
      <c r="BJ84" s="6"/>
      <c r="BK84" s="6"/>
      <c r="BL84" s="6"/>
      <c r="BM84" s="6"/>
      <c r="BN84" s="6"/>
      <c r="BO84" s="6"/>
      <c r="BP84" s="49" t="str">
        <f t="shared" si="32"/>
        <v/>
      </c>
      <c r="BQ84" s="49" t="str">
        <f t="shared" si="33"/>
        <v/>
      </c>
      <c r="BR84" s="49" t="str">
        <f t="shared" si="34"/>
        <v/>
      </c>
      <c r="BS84" s="49"/>
      <c r="BT84" s="6"/>
      <c r="BU84" s="6"/>
      <c r="BV84" s="6"/>
      <c r="BW84" s="6"/>
      <c r="BX84" s="126">
        <f t="shared" si="35"/>
        <v>0</v>
      </c>
      <c r="BY84" s="126">
        <f t="shared" si="36"/>
        <v>0</v>
      </c>
      <c r="BZ84" s="126" t="str">
        <f t="shared" si="37"/>
        <v/>
      </c>
      <c r="CA84" s="126"/>
      <c r="CB84" s="6"/>
      <c r="CY84" s="16"/>
      <c r="CZ84" s="16"/>
    </row>
    <row r="85" spans="1:105" s="15" customFormat="1" ht="18" customHeight="1" x14ac:dyDescent="0.15">
      <c r="A85" s="281"/>
      <c r="B85" s="144" t="s">
        <v>111</v>
      </c>
      <c r="C85" s="127">
        <f t="shared" si="30"/>
        <v>0</v>
      </c>
      <c r="D85" s="91"/>
      <c r="E85" s="130"/>
      <c r="F85" s="131"/>
      <c r="G85" s="131"/>
      <c r="H85" s="131"/>
      <c r="I85" s="131"/>
      <c r="J85" s="131"/>
      <c r="K85" s="131"/>
      <c r="L85" s="146"/>
      <c r="M85" s="57"/>
      <c r="N85" s="57"/>
      <c r="O85" s="57"/>
      <c r="P85" s="57"/>
      <c r="Q85" s="57"/>
      <c r="R85" s="57"/>
      <c r="S85" s="57"/>
      <c r="T85" s="145"/>
      <c r="U85" s="147"/>
      <c r="V85" s="147"/>
      <c r="W85" s="147"/>
      <c r="X85" s="142" t="str">
        <f t="shared" si="31"/>
        <v/>
      </c>
      <c r="Y85" s="6"/>
      <c r="Z85" s="114"/>
      <c r="AA85" s="6"/>
      <c r="AB85" s="6"/>
      <c r="AC85" s="6"/>
      <c r="AD85" s="6"/>
      <c r="AE85" s="6"/>
      <c r="AF85" s="6"/>
      <c r="AG85" s="6"/>
      <c r="AH85" s="3"/>
      <c r="AI85" s="3"/>
      <c r="AJ85" s="3"/>
      <c r="AK85" s="3"/>
      <c r="AL85" s="3"/>
      <c r="AM85" s="3"/>
      <c r="AN85" s="3"/>
      <c r="AO85" s="3"/>
      <c r="AP85" s="3"/>
      <c r="AQ85" s="3"/>
      <c r="AR85" s="6"/>
      <c r="AS85" s="6"/>
      <c r="AT85" s="6"/>
      <c r="BF85" s="6"/>
      <c r="BG85" s="6"/>
      <c r="BH85" s="6"/>
      <c r="BI85" s="6"/>
      <c r="BJ85" s="6"/>
      <c r="BK85" s="6"/>
      <c r="BL85" s="6"/>
      <c r="BM85" s="6"/>
      <c r="BN85" s="6"/>
      <c r="BO85" s="6"/>
      <c r="BP85" s="49" t="str">
        <f t="shared" si="32"/>
        <v/>
      </c>
      <c r="BQ85" s="49" t="str">
        <f t="shared" si="33"/>
        <v/>
      </c>
      <c r="BR85" s="49" t="str">
        <f t="shared" si="34"/>
        <v/>
      </c>
      <c r="BS85" s="49"/>
      <c r="BT85" s="6"/>
      <c r="BU85" s="6"/>
      <c r="BV85" s="6"/>
      <c r="BW85" s="6"/>
      <c r="BX85" s="126">
        <f t="shared" si="35"/>
        <v>0</v>
      </c>
      <c r="BY85" s="126">
        <f t="shared" si="36"/>
        <v>0</v>
      </c>
      <c r="BZ85" s="126" t="str">
        <f t="shared" si="37"/>
        <v/>
      </c>
      <c r="CA85" s="126"/>
      <c r="CB85" s="6"/>
      <c r="CY85" s="16"/>
      <c r="CZ85" s="16"/>
    </row>
    <row r="86" spans="1:105" s="15" customFormat="1" ht="18" customHeight="1" x14ac:dyDescent="0.15">
      <c r="A86" s="241" t="s">
        <v>129</v>
      </c>
      <c r="B86" s="148" t="s">
        <v>110</v>
      </c>
      <c r="C86" s="149">
        <f>SUM(G86:T86)</f>
        <v>0</v>
      </c>
      <c r="D86" s="150"/>
      <c r="E86" s="150"/>
      <c r="F86" s="150"/>
      <c r="G86" s="151"/>
      <c r="H86" s="151"/>
      <c r="I86" s="151"/>
      <c r="J86" s="151"/>
      <c r="K86" s="151"/>
      <c r="L86" s="151"/>
      <c r="M86" s="151"/>
      <c r="N86" s="151"/>
      <c r="O86" s="151"/>
      <c r="P86" s="151"/>
      <c r="Q86" s="151"/>
      <c r="R86" s="151"/>
      <c r="S86" s="151"/>
      <c r="T86" s="152"/>
      <c r="U86" s="153"/>
      <c r="V86" s="153"/>
      <c r="W86" s="153"/>
      <c r="X86" s="142" t="str">
        <f t="shared" si="31"/>
        <v/>
      </c>
      <c r="Y86" s="6"/>
      <c r="Z86" s="114"/>
      <c r="AA86" s="6"/>
      <c r="AB86" s="6"/>
      <c r="AC86" s="6"/>
      <c r="AD86" s="6"/>
      <c r="AE86" s="6"/>
      <c r="AF86" s="6"/>
      <c r="AG86" s="6"/>
      <c r="AH86" s="3"/>
      <c r="AI86" s="3"/>
      <c r="AJ86" s="3"/>
      <c r="AK86" s="3"/>
      <c r="AL86" s="3"/>
      <c r="AM86" s="3"/>
      <c r="AN86" s="3"/>
      <c r="AO86" s="3"/>
      <c r="AP86" s="3"/>
      <c r="AQ86" s="3"/>
      <c r="AR86" s="6"/>
      <c r="AS86" s="6"/>
      <c r="AT86" s="6"/>
      <c r="BF86" s="6"/>
      <c r="BG86" s="6"/>
      <c r="BH86" s="6"/>
      <c r="BI86" s="6"/>
      <c r="BJ86" s="6"/>
      <c r="BK86" s="6"/>
      <c r="BL86" s="6"/>
      <c r="BM86" s="6"/>
      <c r="BN86" s="6"/>
      <c r="BO86" s="6"/>
      <c r="BP86" s="49" t="str">
        <f t="shared" si="32"/>
        <v/>
      </c>
      <c r="BQ86" s="49" t="str">
        <f t="shared" si="33"/>
        <v/>
      </c>
      <c r="BR86" s="49" t="str">
        <f t="shared" si="34"/>
        <v/>
      </c>
      <c r="BT86" s="6"/>
      <c r="BU86" s="6"/>
      <c r="BV86" s="6"/>
      <c r="BW86" s="6"/>
      <c r="BX86" s="126">
        <f t="shared" si="35"/>
        <v>0</v>
      </c>
      <c r="BY86" s="126">
        <f t="shared" si="36"/>
        <v>0</v>
      </c>
      <c r="BZ86" s="126" t="str">
        <f t="shared" si="37"/>
        <v/>
      </c>
      <c r="CA86" s="6"/>
      <c r="CB86" s="6"/>
      <c r="CY86" s="16"/>
      <c r="CZ86" s="16"/>
    </row>
    <row r="87" spans="1:105" s="15" customFormat="1" ht="18" customHeight="1" x14ac:dyDescent="0.15">
      <c r="A87" s="243"/>
      <c r="B87" s="143" t="s">
        <v>111</v>
      </c>
      <c r="C87" s="129">
        <f>SUM(G87:T87)</f>
        <v>2</v>
      </c>
      <c r="D87" s="154"/>
      <c r="E87" s="154"/>
      <c r="F87" s="154"/>
      <c r="G87" s="131"/>
      <c r="H87" s="131"/>
      <c r="I87" s="131">
        <v>1</v>
      </c>
      <c r="J87" s="131">
        <v>1</v>
      </c>
      <c r="K87" s="131"/>
      <c r="L87" s="131"/>
      <c r="M87" s="131"/>
      <c r="N87" s="131"/>
      <c r="O87" s="131"/>
      <c r="P87" s="131"/>
      <c r="Q87" s="131"/>
      <c r="R87" s="131"/>
      <c r="S87" s="131"/>
      <c r="T87" s="92"/>
      <c r="U87" s="132"/>
      <c r="V87" s="132">
        <v>2</v>
      </c>
      <c r="W87" s="132">
        <v>2</v>
      </c>
      <c r="X87" s="142" t="str">
        <f t="shared" si="31"/>
        <v/>
      </c>
      <c r="Y87" s="6"/>
      <c r="Z87" s="114"/>
      <c r="AA87" s="6"/>
      <c r="AB87" s="6"/>
      <c r="AC87" s="6"/>
      <c r="AD87" s="6"/>
      <c r="AE87" s="6"/>
      <c r="AF87" s="6"/>
      <c r="AG87" s="6"/>
      <c r="AH87" s="3"/>
      <c r="AI87" s="3"/>
      <c r="AJ87" s="3"/>
      <c r="AK87" s="3"/>
      <c r="AL87" s="3"/>
      <c r="AM87" s="3"/>
      <c r="AN87" s="3"/>
      <c r="AO87" s="3"/>
      <c r="AP87" s="3"/>
      <c r="AQ87" s="3"/>
      <c r="AR87" s="6"/>
      <c r="AS87" s="6"/>
      <c r="AT87" s="6"/>
      <c r="BF87" s="6"/>
      <c r="BG87" s="6"/>
      <c r="BH87" s="6"/>
      <c r="BI87" s="6"/>
      <c r="BJ87" s="6"/>
      <c r="BK87" s="6"/>
      <c r="BL87" s="6"/>
      <c r="BM87" s="6"/>
      <c r="BN87" s="6"/>
      <c r="BO87" s="6"/>
      <c r="BP87" s="49" t="str">
        <f t="shared" si="32"/>
        <v/>
      </c>
      <c r="BQ87" s="49" t="str">
        <f t="shared" si="33"/>
        <v/>
      </c>
      <c r="BR87" s="49" t="str">
        <f t="shared" si="34"/>
        <v/>
      </c>
      <c r="BT87" s="6"/>
      <c r="BU87" s="6"/>
      <c r="BV87" s="6"/>
      <c r="BW87" s="6"/>
      <c r="BX87" s="126">
        <f t="shared" si="35"/>
        <v>0</v>
      </c>
      <c r="BY87" s="126">
        <f t="shared" si="36"/>
        <v>0</v>
      </c>
      <c r="BZ87" s="126">
        <f t="shared" si="37"/>
        <v>0</v>
      </c>
      <c r="CA87" s="6"/>
      <c r="CB87" s="6"/>
      <c r="CY87" s="16"/>
      <c r="CZ87" s="16"/>
    </row>
    <row r="88" spans="1:105" s="6" customFormat="1" ht="30" customHeight="1" x14ac:dyDescent="0.2">
      <c r="A88" s="155" t="s">
        <v>130</v>
      </c>
      <c r="B88" s="11"/>
      <c r="C88" s="156"/>
      <c r="D88" s="156"/>
      <c r="E88" s="156"/>
      <c r="F88" s="156"/>
      <c r="G88" s="156"/>
      <c r="H88" s="156"/>
      <c r="I88" s="156"/>
      <c r="J88" s="156"/>
      <c r="K88" s="156"/>
      <c r="AD88" s="114"/>
      <c r="AG88" s="114"/>
      <c r="AJ88" s="114"/>
      <c r="AM88" s="114"/>
      <c r="AN88" s="114"/>
      <c r="AO88" s="114"/>
      <c r="CZ88" s="3"/>
      <c r="DA88" s="3"/>
    </row>
    <row r="89" spans="1:105" s="15" customFormat="1" ht="57" customHeight="1" x14ac:dyDescent="0.15">
      <c r="A89" s="157" t="s">
        <v>131</v>
      </c>
      <c r="B89" s="158" t="s">
        <v>132</v>
      </c>
      <c r="C89" s="114"/>
      <c r="D89" s="114"/>
      <c r="E89" s="114"/>
      <c r="F89" s="6"/>
      <c r="G89" s="6"/>
      <c r="H89" s="6"/>
      <c r="I89" s="6"/>
      <c r="J89" s="6"/>
      <c r="K89" s="6"/>
      <c r="L89" s="6"/>
      <c r="M89" s="6"/>
      <c r="N89" s="6"/>
      <c r="O89" s="6"/>
      <c r="P89" s="6"/>
      <c r="Q89" s="6"/>
      <c r="R89" s="6"/>
      <c r="S89" s="6"/>
      <c r="T89" s="6"/>
      <c r="U89" s="6"/>
      <c r="V89" s="6"/>
      <c r="W89" s="6"/>
      <c r="X89" s="114"/>
      <c r="Y89" s="6"/>
      <c r="Z89" s="6"/>
      <c r="AA89" s="114"/>
      <c r="AB89" s="6"/>
      <c r="AC89" s="6"/>
      <c r="AD89" s="114"/>
      <c r="AE89" s="6"/>
      <c r="AF89" s="6"/>
      <c r="AG89" s="114"/>
      <c r="AH89" s="6"/>
      <c r="AI89" s="6"/>
      <c r="AJ89" s="6"/>
      <c r="AK89" s="6"/>
      <c r="AL89" s="6"/>
      <c r="AM89" s="6"/>
      <c r="AN89" s="6"/>
      <c r="AO89" s="6"/>
      <c r="AP89" s="6"/>
      <c r="AQ89" s="6"/>
      <c r="AR89" s="6"/>
      <c r="AS89" s="6"/>
      <c r="AT89" s="6"/>
      <c r="BF89" s="6"/>
      <c r="BG89" s="6"/>
      <c r="BH89" s="6"/>
      <c r="BI89" s="6"/>
      <c r="BJ89" s="6"/>
      <c r="BK89" s="6"/>
      <c r="BL89" s="6"/>
      <c r="BM89" s="6"/>
      <c r="BN89" s="6"/>
      <c r="BO89" s="6"/>
      <c r="BP89" s="6"/>
      <c r="BQ89" s="6"/>
      <c r="BR89" s="6"/>
      <c r="BS89" s="6"/>
      <c r="BT89" s="6"/>
      <c r="BU89" s="6"/>
      <c r="BV89" s="6"/>
      <c r="BW89" s="6"/>
      <c r="BX89" s="6"/>
      <c r="BY89" s="6"/>
      <c r="BZ89" s="6"/>
      <c r="CA89" s="6"/>
      <c r="CB89" s="6"/>
      <c r="CW89" s="16"/>
      <c r="CX89" s="16"/>
    </row>
    <row r="90" spans="1:105" s="15" customFormat="1" ht="18" customHeight="1" x14ac:dyDescent="0.15">
      <c r="A90" s="141" t="s">
        <v>133</v>
      </c>
      <c r="B90" s="159"/>
      <c r="C90" s="160" t="str">
        <f>$BP90</f>
        <v/>
      </c>
      <c r="D90" s="6"/>
      <c r="E90" s="6"/>
      <c r="F90" s="6"/>
      <c r="G90" s="6"/>
      <c r="H90" s="6"/>
      <c r="I90" s="6"/>
      <c r="J90" s="6"/>
      <c r="K90" s="6"/>
      <c r="L90" s="6"/>
      <c r="M90" s="6"/>
      <c r="N90" s="6"/>
      <c r="O90" s="6"/>
      <c r="P90" s="6"/>
      <c r="Q90" s="6"/>
      <c r="R90" s="6"/>
      <c r="S90" s="6"/>
      <c r="T90" s="6"/>
      <c r="U90" s="6"/>
      <c r="V90" s="6"/>
      <c r="W90" s="6"/>
      <c r="X90" s="114"/>
      <c r="Y90" s="6"/>
      <c r="Z90" s="6"/>
      <c r="AA90" s="114"/>
      <c r="AB90" s="6"/>
      <c r="AC90" s="6"/>
      <c r="AD90" s="114"/>
      <c r="AE90" s="6"/>
      <c r="AF90" s="6"/>
      <c r="AG90" s="114"/>
      <c r="AH90" s="6"/>
      <c r="AI90" s="6"/>
      <c r="AJ90" s="6"/>
      <c r="AK90" s="6"/>
      <c r="AL90" s="6"/>
      <c r="AM90" s="6"/>
      <c r="AN90" s="6"/>
      <c r="AO90" s="6"/>
      <c r="AP90" s="6"/>
      <c r="AQ90" s="6"/>
      <c r="AR90" s="6"/>
      <c r="AS90" s="6"/>
      <c r="AT90" s="6"/>
      <c r="BF90" s="6"/>
      <c r="BG90" s="6"/>
      <c r="BH90" s="6"/>
      <c r="BI90" s="6"/>
      <c r="BJ90" s="6"/>
      <c r="BK90" s="6"/>
      <c r="BL90" s="6"/>
      <c r="BM90" s="6"/>
      <c r="BN90" s="6"/>
      <c r="BO90" s="6"/>
      <c r="BP90" s="72" t="str">
        <f>IF(AND(($B90&lt;&gt;0),$AT51+$AT52=0),"No olvidar que estas consultas resueltas deben estar incluidas en Sección A.4","")</f>
        <v/>
      </c>
      <c r="BR90" s="6"/>
      <c r="BS90" s="6"/>
      <c r="BT90" s="6"/>
      <c r="BU90" s="6"/>
      <c r="BV90" s="6"/>
      <c r="BW90" s="6"/>
      <c r="BX90" s="126">
        <f>IF(AND(($B90&lt;&gt;0),$AT51+$AT52=0),1,0)</f>
        <v>0</v>
      </c>
      <c r="BY90" s="6"/>
      <c r="BZ90" s="6"/>
      <c r="CA90" s="6"/>
      <c r="CB90" s="6"/>
      <c r="CW90" s="16"/>
      <c r="CX90" s="16"/>
    </row>
    <row r="91" spans="1:105" s="15" customFormat="1" ht="20.25" customHeight="1" x14ac:dyDescent="0.15">
      <c r="A91" s="144" t="s">
        <v>98</v>
      </c>
      <c r="B91" s="161"/>
      <c r="C91" s="160" t="str">
        <f>$BP91</f>
        <v/>
      </c>
      <c r="D91" s="6"/>
      <c r="E91" s="6"/>
      <c r="F91" s="6"/>
      <c r="G91" s="6"/>
      <c r="H91" s="6"/>
      <c r="I91" s="6"/>
      <c r="J91" s="6"/>
      <c r="K91" s="6"/>
      <c r="L91" s="6"/>
      <c r="M91" s="6"/>
      <c r="N91" s="6"/>
      <c r="O91" s="6"/>
      <c r="P91" s="6"/>
      <c r="Q91" s="6"/>
      <c r="R91" s="6"/>
      <c r="S91" s="6"/>
      <c r="T91" s="6"/>
      <c r="U91" s="6"/>
      <c r="V91" s="6"/>
      <c r="W91" s="6"/>
      <c r="X91" s="114"/>
      <c r="Y91" s="6"/>
      <c r="Z91" s="6"/>
      <c r="AA91" s="114"/>
      <c r="AB91" s="6"/>
      <c r="AC91" s="6"/>
      <c r="AD91" s="114"/>
      <c r="AE91" s="6"/>
      <c r="AF91" s="6"/>
      <c r="AG91" s="114"/>
      <c r="AH91" s="6"/>
      <c r="AI91" s="6"/>
      <c r="AJ91" s="6"/>
      <c r="AK91" s="6"/>
      <c r="AL91" s="6"/>
      <c r="AM91" s="6"/>
      <c r="AN91" s="6"/>
      <c r="AO91" s="6"/>
      <c r="AP91" s="6"/>
      <c r="AQ91" s="6"/>
      <c r="AR91" s="6"/>
      <c r="AS91" s="6"/>
      <c r="AT91" s="6"/>
      <c r="BF91" s="6"/>
      <c r="BG91" s="6"/>
      <c r="BH91" s="6"/>
      <c r="BI91" s="6"/>
      <c r="BJ91" s="6"/>
      <c r="BK91" s="6"/>
      <c r="BL91" s="6"/>
      <c r="BM91" s="6"/>
      <c r="BN91" s="6"/>
      <c r="BO91" s="6"/>
      <c r="BP91" s="72" t="str">
        <f>IF(AND(($B91&lt;&gt;0),$AT53=0),"No olvidar que estas consultas resueltas deben estar incluidas en Sección A.4","")</f>
        <v/>
      </c>
      <c r="BR91" s="6"/>
      <c r="BS91" s="6"/>
      <c r="BT91" s="6"/>
      <c r="BU91" s="6"/>
      <c r="BV91" s="6"/>
      <c r="BW91" s="6"/>
      <c r="BX91" s="126">
        <f>IF(AND(($B91&lt;&gt;0),$AT53=0),1,0)</f>
        <v>0</v>
      </c>
      <c r="BY91" s="6"/>
      <c r="BZ91" s="6"/>
      <c r="CA91" s="6"/>
      <c r="CB91" s="6"/>
      <c r="CW91" s="16"/>
      <c r="CX91" s="16"/>
    </row>
    <row r="92" spans="1:105" s="15" customFormat="1" ht="17.25" customHeight="1" x14ac:dyDescent="0.15">
      <c r="A92" s="162" t="s">
        <v>63</v>
      </c>
      <c r="B92" s="161"/>
      <c r="C92" s="160">
        <f>$BP92</f>
        <v>0</v>
      </c>
      <c r="D92" s="6"/>
      <c r="E92" s="6"/>
      <c r="F92" s="6"/>
      <c r="G92" s="6"/>
      <c r="H92" s="6"/>
      <c r="I92" s="6"/>
      <c r="J92" s="6"/>
      <c r="K92" s="6"/>
      <c r="L92" s="6"/>
      <c r="M92" s="6"/>
      <c r="N92" s="6"/>
      <c r="O92" s="6"/>
      <c r="P92" s="6"/>
      <c r="Q92" s="6"/>
      <c r="R92" s="6"/>
      <c r="S92" s="6"/>
      <c r="T92" s="6"/>
      <c r="U92" s="6"/>
      <c r="V92" s="6"/>
      <c r="W92" s="6"/>
      <c r="X92" s="114"/>
      <c r="Y92" s="6"/>
      <c r="Z92" s="6"/>
      <c r="AA92" s="114"/>
      <c r="AB92" s="6"/>
      <c r="AC92" s="6"/>
      <c r="AD92" s="114"/>
      <c r="AE92" s="6"/>
      <c r="AF92" s="6"/>
      <c r="AG92" s="114"/>
      <c r="AH92" s="6"/>
      <c r="AI92" s="6"/>
      <c r="AJ92" s="6"/>
      <c r="AK92" s="6"/>
      <c r="AL92" s="6"/>
      <c r="AM92" s="6"/>
      <c r="AN92" s="6"/>
      <c r="AO92" s="6"/>
      <c r="AP92" s="6"/>
      <c r="AQ92" s="6"/>
      <c r="AR92" s="6"/>
      <c r="AS92" s="6"/>
      <c r="AT92" s="6"/>
      <c r="BF92" s="6"/>
      <c r="BG92" s="6"/>
      <c r="BH92" s="6"/>
      <c r="BI92" s="6"/>
      <c r="BJ92" s="6"/>
      <c r="BK92" s="6"/>
      <c r="BL92" s="6"/>
      <c r="BM92" s="6"/>
      <c r="BN92" s="6"/>
      <c r="BO92" s="6"/>
      <c r="BP92" s="72"/>
      <c r="BR92" s="6"/>
      <c r="BS92" s="6"/>
      <c r="BT92" s="6"/>
      <c r="BU92" s="6"/>
      <c r="BV92" s="6"/>
      <c r="BW92" s="6"/>
      <c r="BX92" s="126"/>
      <c r="BY92" s="6"/>
      <c r="BZ92" s="6"/>
      <c r="CA92" s="6"/>
      <c r="CB92" s="6"/>
      <c r="CW92" s="16"/>
      <c r="CX92" s="16"/>
    </row>
    <row r="93" spans="1:105" s="15" customFormat="1" ht="15.75" customHeight="1" x14ac:dyDescent="0.15">
      <c r="A93" s="163" t="s">
        <v>134</v>
      </c>
      <c r="B93" s="164"/>
      <c r="C93" s="48"/>
      <c r="E93" s="6"/>
      <c r="F93" s="6"/>
      <c r="G93" s="6"/>
      <c r="H93" s="6"/>
      <c r="I93" s="6"/>
      <c r="J93" s="6"/>
      <c r="K93" s="6"/>
      <c r="L93" s="6"/>
      <c r="M93" s="6"/>
      <c r="N93" s="6"/>
      <c r="O93" s="6"/>
      <c r="P93" s="6"/>
      <c r="Q93" s="6"/>
      <c r="R93" s="6"/>
      <c r="S93" s="6"/>
      <c r="T93" s="6"/>
      <c r="U93" s="6"/>
      <c r="V93" s="6"/>
      <c r="W93" s="6"/>
      <c r="X93" s="114"/>
      <c r="Y93" s="6"/>
      <c r="Z93" s="6"/>
      <c r="AA93" s="114"/>
      <c r="AB93" s="6"/>
      <c r="AC93" s="6"/>
      <c r="AD93" s="114"/>
      <c r="AE93" s="6"/>
      <c r="AF93" s="6"/>
      <c r="AG93" s="114"/>
      <c r="AH93" s="6"/>
      <c r="AI93" s="6"/>
      <c r="AJ93" s="6"/>
      <c r="AK93" s="6"/>
      <c r="AL93" s="6"/>
      <c r="AM93" s="6"/>
      <c r="AN93" s="6"/>
      <c r="AO93" s="6"/>
      <c r="AP93" s="6"/>
      <c r="AQ93" s="6"/>
      <c r="AR93" s="6"/>
      <c r="AS93" s="6"/>
      <c r="AT93" s="6"/>
      <c r="BF93" s="6"/>
      <c r="BG93" s="6"/>
      <c r="BH93" s="6"/>
      <c r="BI93" s="6"/>
      <c r="BJ93" s="6"/>
      <c r="BK93" s="6"/>
      <c r="BL93" s="6"/>
      <c r="BM93" s="6"/>
      <c r="BN93" s="6"/>
      <c r="BO93" s="6"/>
      <c r="BP93" s="72"/>
      <c r="BR93" s="6"/>
      <c r="BS93" s="6"/>
      <c r="BT93" s="6"/>
      <c r="BU93" s="6"/>
      <c r="BV93" s="6"/>
      <c r="BW93" s="6"/>
      <c r="BX93" s="126"/>
      <c r="BY93" s="6"/>
      <c r="BZ93" s="6"/>
      <c r="CA93" s="6"/>
      <c r="CB93" s="6"/>
      <c r="CW93" s="16"/>
      <c r="CX93" s="16"/>
    </row>
    <row r="94" spans="1:105" s="6" customFormat="1" ht="30" customHeight="1" x14ac:dyDescent="0.2">
      <c r="A94" s="165" t="s">
        <v>135</v>
      </c>
      <c r="B94" s="166"/>
      <c r="C94" s="166"/>
      <c r="D94" s="166"/>
      <c r="E94" s="167"/>
      <c r="F94" s="167"/>
      <c r="G94" s="167"/>
      <c r="AA94" s="114"/>
      <c r="AD94" s="114"/>
      <c r="AG94" s="114"/>
      <c r="AJ94" s="114"/>
      <c r="AR94" s="3"/>
      <c r="BZ94" s="15"/>
      <c r="CZ94" s="3"/>
      <c r="DA94" s="3"/>
    </row>
    <row r="95" spans="1:105" s="15" customFormat="1" ht="52.5" x14ac:dyDescent="0.15">
      <c r="A95" s="256" t="s">
        <v>136</v>
      </c>
      <c r="B95" s="282"/>
      <c r="C95" s="168" t="s">
        <v>137</v>
      </c>
      <c r="D95" s="168" t="s">
        <v>138</v>
      </c>
      <c r="E95" s="168" t="s">
        <v>139</v>
      </c>
      <c r="F95" s="169"/>
      <c r="G95" s="6"/>
      <c r="H95" s="6"/>
      <c r="I95" s="6"/>
      <c r="J95" s="6"/>
      <c r="K95" s="6"/>
      <c r="L95" s="6"/>
      <c r="M95" s="6"/>
      <c r="N95" s="6"/>
      <c r="O95" s="6"/>
      <c r="P95" s="6"/>
      <c r="Q95" s="6"/>
      <c r="R95" s="6"/>
      <c r="S95" s="6"/>
      <c r="T95" s="6"/>
      <c r="U95" s="6"/>
      <c r="V95" s="6"/>
      <c r="W95" s="6"/>
      <c r="X95" s="6"/>
      <c r="Y95" s="6"/>
      <c r="Z95" s="114"/>
      <c r="AA95" s="6"/>
      <c r="AB95" s="6"/>
      <c r="AC95" s="114"/>
      <c r="AD95" s="6"/>
      <c r="AE95" s="6"/>
      <c r="AF95" s="114"/>
      <c r="AG95" s="6"/>
      <c r="AH95" s="6"/>
      <c r="AI95" s="114"/>
      <c r="AJ95" s="6"/>
      <c r="AK95" s="6"/>
      <c r="AL95" s="6"/>
      <c r="AM95" s="6"/>
      <c r="AN95" s="6"/>
      <c r="AO95" s="6"/>
      <c r="AP95" s="6"/>
      <c r="AQ95" s="6"/>
      <c r="AR95" s="6"/>
      <c r="AS95" s="6"/>
      <c r="AT95" s="6"/>
      <c r="BF95" s="6"/>
      <c r="BG95" s="6"/>
      <c r="BH95" s="6"/>
      <c r="BI95" s="6"/>
      <c r="BJ95" s="6"/>
      <c r="BK95" s="6"/>
      <c r="BL95" s="6"/>
      <c r="BM95" s="6"/>
      <c r="BN95" s="6"/>
      <c r="BO95" s="6"/>
      <c r="BP95" s="6"/>
      <c r="BQ95" s="6"/>
      <c r="BR95" s="6"/>
      <c r="BS95" s="6"/>
      <c r="BT95" s="6"/>
      <c r="BU95" s="6"/>
      <c r="BV95" s="6"/>
      <c r="BW95" s="6"/>
      <c r="BX95" s="6"/>
      <c r="BY95" s="6"/>
      <c r="BZ95" s="6"/>
      <c r="CA95" s="6"/>
      <c r="CB95" s="6"/>
      <c r="CY95" s="16"/>
      <c r="CZ95" s="16"/>
    </row>
    <row r="96" spans="1:105" s="15" customFormat="1" ht="15" customHeight="1" x14ac:dyDescent="0.15">
      <c r="A96" s="283" t="s">
        <v>140</v>
      </c>
      <c r="B96" s="283"/>
      <c r="C96" s="120"/>
      <c r="D96" s="120"/>
      <c r="E96" s="120"/>
      <c r="F96" s="169"/>
      <c r="G96" s="6"/>
      <c r="H96" s="6"/>
      <c r="I96" s="6"/>
      <c r="J96" s="6"/>
      <c r="K96" s="6"/>
      <c r="L96" s="6"/>
      <c r="M96" s="6"/>
      <c r="N96" s="6"/>
      <c r="O96" s="6"/>
      <c r="P96" s="6"/>
      <c r="Q96" s="6"/>
      <c r="R96" s="6"/>
      <c r="S96" s="6"/>
      <c r="T96" s="6"/>
      <c r="U96" s="6"/>
      <c r="V96" s="6"/>
      <c r="W96" s="6"/>
      <c r="X96" s="6"/>
      <c r="Y96" s="6"/>
      <c r="Z96" s="6"/>
      <c r="AA96" s="6"/>
      <c r="AB96" s="6"/>
      <c r="AC96" s="114"/>
      <c r="AD96" s="6"/>
      <c r="AE96" s="6"/>
      <c r="AF96" s="114"/>
      <c r="AG96" s="6"/>
      <c r="AH96" s="6"/>
      <c r="AI96" s="114"/>
      <c r="AJ96" s="6"/>
      <c r="AK96" s="6"/>
      <c r="AL96" s="114"/>
      <c r="AM96" s="114"/>
      <c r="AN96" s="114"/>
      <c r="AO96" s="6"/>
      <c r="AP96" s="6"/>
      <c r="AQ96" s="6"/>
      <c r="AR96" s="6"/>
      <c r="AS96" s="6"/>
      <c r="AT96" s="6"/>
      <c r="BF96" s="6"/>
      <c r="BG96" s="6"/>
      <c r="BH96" s="6"/>
      <c r="BI96" s="6"/>
      <c r="BJ96" s="6"/>
      <c r="BK96" s="6"/>
      <c r="BL96" s="6"/>
      <c r="BM96" s="6"/>
      <c r="BN96" s="6"/>
      <c r="BO96" s="6"/>
      <c r="BP96" s="6"/>
      <c r="BQ96" s="6"/>
      <c r="BR96" s="6"/>
      <c r="BS96" s="6"/>
      <c r="BT96" s="6"/>
      <c r="BU96" s="6"/>
      <c r="BV96" s="6"/>
      <c r="BW96" s="6"/>
      <c r="BX96" s="6"/>
      <c r="BY96" s="6"/>
      <c r="BZ96" s="6"/>
      <c r="CA96" s="6"/>
      <c r="CB96" s="6"/>
      <c r="CY96" s="16"/>
      <c r="CZ96" s="16"/>
    </row>
    <row r="97" spans="1:104" s="15" customFormat="1" ht="15" customHeight="1" x14ac:dyDescent="0.15">
      <c r="A97" s="272" t="s">
        <v>141</v>
      </c>
      <c r="B97" s="272"/>
      <c r="C97" s="128"/>
      <c r="D97" s="128"/>
      <c r="E97" s="128"/>
      <c r="F97" s="6"/>
      <c r="G97" s="6"/>
      <c r="H97" s="6"/>
      <c r="I97" s="6"/>
      <c r="J97" s="6"/>
      <c r="K97" s="6"/>
      <c r="L97" s="6"/>
      <c r="M97" s="6"/>
      <c r="N97" s="6"/>
      <c r="O97" s="6"/>
      <c r="P97" s="6"/>
      <c r="Q97" s="6"/>
      <c r="R97" s="6"/>
      <c r="S97" s="6"/>
      <c r="T97" s="6"/>
      <c r="U97" s="6"/>
      <c r="V97" s="6"/>
      <c r="W97" s="6"/>
      <c r="X97" s="6"/>
      <c r="Y97" s="6"/>
      <c r="Z97" s="6"/>
      <c r="AA97" s="6"/>
      <c r="AB97" s="6"/>
      <c r="AC97" s="114"/>
      <c r="AD97" s="6"/>
      <c r="AE97" s="6"/>
      <c r="AF97" s="114"/>
      <c r="AG97" s="6"/>
      <c r="AH97" s="6"/>
      <c r="AI97" s="114"/>
      <c r="AJ97" s="6"/>
      <c r="AK97" s="6"/>
      <c r="AL97" s="114"/>
      <c r="AM97" s="114"/>
      <c r="AN97" s="114"/>
      <c r="AO97" s="6"/>
      <c r="AP97" s="6"/>
      <c r="AQ97" s="6"/>
      <c r="AR97" s="6"/>
      <c r="AS97" s="6"/>
      <c r="AT97" s="6"/>
      <c r="BF97" s="6"/>
      <c r="BG97" s="6"/>
      <c r="BH97" s="6"/>
      <c r="BI97" s="6"/>
      <c r="BJ97" s="6"/>
      <c r="BK97" s="6"/>
      <c r="BL97" s="6"/>
      <c r="BM97" s="6"/>
      <c r="BN97" s="6"/>
      <c r="BO97" s="6"/>
      <c r="BP97" s="6"/>
      <c r="BQ97" s="6"/>
      <c r="BR97" s="6"/>
      <c r="BS97" s="6"/>
      <c r="BT97" s="6"/>
      <c r="BU97" s="6"/>
      <c r="BV97" s="6"/>
      <c r="BW97" s="6"/>
      <c r="BX97" s="6"/>
      <c r="BY97" s="6"/>
      <c r="BZ97" s="6"/>
      <c r="CA97" s="6"/>
      <c r="CB97" s="6"/>
      <c r="CY97" s="16"/>
      <c r="CZ97" s="16"/>
    </row>
    <row r="98" spans="1:104" s="15" customFormat="1" ht="15" customHeight="1" x14ac:dyDescent="0.15">
      <c r="A98" s="272" t="s">
        <v>142</v>
      </c>
      <c r="B98" s="272"/>
      <c r="C98" s="128"/>
      <c r="D98" s="128"/>
      <c r="E98" s="128"/>
      <c r="F98" s="6"/>
      <c r="G98" s="6"/>
      <c r="H98" s="6"/>
      <c r="I98" s="6"/>
      <c r="J98" s="6"/>
      <c r="K98" s="6"/>
      <c r="L98" s="6"/>
      <c r="M98" s="6"/>
      <c r="N98" s="6"/>
      <c r="O98" s="6"/>
      <c r="P98" s="6"/>
      <c r="Q98" s="6"/>
      <c r="R98" s="6"/>
      <c r="S98" s="6"/>
      <c r="T98" s="6"/>
      <c r="U98" s="6"/>
      <c r="V98" s="6"/>
      <c r="W98" s="6"/>
      <c r="X98" s="6"/>
      <c r="Y98" s="6"/>
      <c r="Z98" s="6"/>
      <c r="AA98" s="6"/>
      <c r="AB98" s="6"/>
      <c r="AC98" s="114"/>
      <c r="AD98" s="6"/>
      <c r="AE98" s="6"/>
      <c r="AF98" s="114"/>
      <c r="AG98" s="6"/>
      <c r="AH98" s="6"/>
      <c r="AI98" s="114"/>
      <c r="AJ98" s="6"/>
      <c r="AK98" s="6"/>
      <c r="AL98" s="114"/>
      <c r="AM98" s="114"/>
      <c r="AN98" s="114"/>
      <c r="AO98" s="6"/>
      <c r="AP98" s="6"/>
      <c r="AQ98" s="6"/>
      <c r="AR98" s="6"/>
      <c r="AS98" s="6"/>
      <c r="AT98" s="6"/>
      <c r="BF98" s="6"/>
      <c r="BG98" s="6"/>
      <c r="BH98" s="6"/>
      <c r="BI98" s="6"/>
      <c r="BJ98" s="6"/>
      <c r="BK98" s="6"/>
      <c r="BL98" s="6"/>
      <c r="BM98" s="6"/>
      <c r="BN98" s="6"/>
      <c r="BO98" s="6"/>
      <c r="BP98" s="6"/>
      <c r="BQ98" s="6"/>
      <c r="BR98" s="6"/>
      <c r="BS98" s="6"/>
      <c r="BT98" s="6"/>
      <c r="BU98" s="6"/>
      <c r="BV98" s="6"/>
      <c r="BW98" s="6"/>
      <c r="BX98" s="6"/>
      <c r="BY98" s="6"/>
      <c r="BZ98" s="6"/>
      <c r="CA98" s="6"/>
      <c r="CB98" s="6"/>
      <c r="CY98" s="16"/>
      <c r="CZ98" s="16"/>
    </row>
    <row r="99" spans="1:104" s="15" customFormat="1" ht="15" customHeight="1" x14ac:dyDescent="0.15">
      <c r="A99" s="272" t="s">
        <v>143</v>
      </c>
      <c r="B99" s="272"/>
      <c r="C99" s="128"/>
      <c r="D99" s="128"/>
      <c r="E99" s="128"/>
      <c r="F99" s="6"/>
      <c r="G99" s="6"/>
      <c r="H99" s="6"/>
      <c r="I99" s="6"/>
      <c r="J99" s="6"/>
      <c r="K99" s="6"/>
      <c r="L99" s="6"/>
      <c r="M99" s="6"/>
      <c r="N99" s="6"/>
      <c r="O99" s="6"/>
      <c r="P99" s="6"/>
      <c r="Q99" s="6"/>
      <c r="R99" s="6"/>
      <c r="S99" s="6"/>
      <c r="T99" s="6"/>
      <c r="U99" s="6"/>
      <c r="V99" s="6"/>
      <c r="W99" s="6"/>
      <c r="X99" s="6"/>
      <c r="Y99" s="6"/>
      <c r="Z99" s="6"/>
      <c r="AA99" s="6"/>
      <c r="AB99" s="6"/>
      <c r="AC99" s="114"/>
      <c r="AD99" s="6"/>
      <c r="AE99" s="6"/>
      <c r="AF99" s="114"/>
      <c r="AG99" s="6"/>
      <c r="AH99" s="6"/>
      <c r="AI99" s="114"/>
      <c r="AJ99" s="6"/>
      <c r="AK99" s="6"/>
      <c r="AL99" s="114"/>
      <c r="AM99" s="114"/>
      <c r="AN99" s="114"/>
      <c r="AO99" s="6"/>
      <c r="AP99" s="6"/>
      <c r="AQ99" s="6"/>
      <c r="AR99" s="6"/>
      <c r="AS99" s="6"/>
      <c r="AT99" s="6"/>
      <c r="BF99" s="6"/>
      <c r="BG99" s="6"/>
      <c r="BH99" s="6"/>
      <c r="BI99" s="6"/>
      <c r="BJ99" s="6"/>
      <c r="BK99" s="6"/>
      <c r="BL99" s="6"/>
      <c r="BM99" s="6"/>
      <c r="BN99" s="6"/>
      <c r="BO99" s="6"/>
      <c r="BP99" s="6"/>
      <c r="BQ99" s="6"/>
      <c r="BR99" s="6"/>
      <c r="BS99" s="6"/>
      <c r="BT99" s="6"/>
      <c r="BU99" s="6"/>
      <c r="BV99" s="6"/>
      <c r="BW99" s="6"/>
      <c r="BX99" s="6"/>
      <c r="BY99" s="6"/>
      <c r="BZ99" s="6"/>
      <c r="CA99" s="6"/>
      <c r="CB99" s="6"/>
      <c r="CY99" s="16"/>
      <c r="CZ99" s="16"/>
    </row>
    <row r="100" spans="1:104" s="15" customFormat="1" ht="15" customHeight="1" x14ac:dyDescent="0.15">
      <c r="A100" s="272" t="s">
        <v>144</v>
      </c>
      <c r="B100" s="272"/>
      <c r="C100" s="128"/>
      <c r="D100" s="128"/>
      <c r="E100" s="128"/>
      <c r="F100" s="6"/>
      <c r="G100" s="6"/>
      <c r="H100" s="6"/>
      <c r="I100" s="6"/>
      <c r="J100" s="6"/>
      <c r="K100" s="6"/>
      <c r="L100" s="6"/>
      <c r="M100" s="6"/>
      <c r="N100" s="6"/>
      <c r="O100" s="6"/>
      <c r="P100" s="6"/>
      <c r="Q100" s="6"/>
      <c r="R100" s="6"/>
      <c r="S100" s="6"/>
      <c r="T100" s="6"/>
      <c r="U100" s="6"/>
      <c r="V100" s="6"/>
      <c r="W100" s="6"/>
      <c r="X100" s="6"/>
      <c r="Y100" s="6"/>
      <c r="Z100" s="6"/>
      <c r="AA100" s="6"/>
      <c r="AB100" s="6"/>
      <c r="AC100" s="114"/>
      <c r="AD100" s="6"/>
      <c r="AE100" s="6"/>
      <c r="AF100" s="114"/>
      <c r="AG100" s="6"/>
      <c r="AH100" s="6"/>
      <c r="AI100" s="114"/>
      <c r="AJ100" s="6"/>
      <c r="AK100" s="6"/>
      <c r="AL100" s="114"/>
      <c r="AM100" s="114"/>
      <c r="AN100" s="114"/>
      <c r="AO100" s="6"/>
      <c r="AP100" s="6"/>
      <c r="AQ100" s="6"/>
      <c r="AR100" s="6"/>
      <c r="AS100" s="6"/>
      <c r="AT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Y100" s="16"/>
      <c r="CZ100" s="16"/>
    </row>
    <row r="101" spans="1:104" s="15" customFormat="1" ht="15" customHeight="1" x14ac:dyDescent="0.15">
      <c r="A101" s="272" t="s">
        <v>145</v>
      </c>
      <c r="B101" s="272"/>
      <c r="C101" s="128"/>
      <c r="D101" s="128"/>
      <c r="E101" s="128"/>
      <c r="F101" s="6"/>
      <c r="G101" s="6"/>
      <c r="H101" s="6"/>
      <c r="I101" s="6"/>
      <c r="J101" s="6"/>
      <c r="K101" s="6"/>
      <c r="L101" s="6"/>
      <c r="M101" s="6"/>
      <c r="N101" s="6"/>
      <c r="O101" s="6"/>
      <c r="P101" s="6"/>
      <c r="Q101" s="6"/>
      <c r="R101" s="6"/>
      <c r="S101" s="6"/>
      <c r="T101" s="6"/>
      <c r="U101" s="6"/>
      <c r="V101" s="6"/>
      <c r="W101" s="6"/>
      <c r="X101" s="6"/>
      <c r="Y101" s="6"/>
      <c r="Z101" s="6"/>
      <c r="AA101" s="6"/>
      <c r="AB101" s="6"/>
      <c r="AC101" s="114"/>
      <c r="AD101" s="6"/>
      <c r="AE101" s="6"/>
      <c r="AF101" s="114"/>
      <c r="AG101" s="6"/>
      <c r="AH101" s="6"/>
      <c r="AI101" s="114"/>
      <c r="AJ101" s="6"/>
      <c r="AK101" s="6"/>
      <c r="AL101" s="114"/>
      <c r="AM101" s="114"/>
      <c r="AN101" s="114"/>
      <c r="AO101" s="6"/>
      <c r="AP101" s="6"/>
      <c r="AQ101" s="6"/>
      <c r="AR101" s="6"/>
      <c r="AS101" s="6"/>
      <c r="AT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Y101" s="16"/>
      <c r="CZ101" s="16"/>
    </row>
    <row r="102" spans="1:104" s="15" customFormat="1" ht="15" customHeight="1" x14ac:dyDescent="0.15">
      <c r="A102" s="272" t="s">
        <v>146</v>
      </c>
      <c r="B102" s="272"/>
      <c r="C102" s="128"/>
      <c r="D102" s="128"/>
      <c r="E102" s="128"/>
      <c r="F102" s="6"/>
      <c r="G102" s="6"/>
      <c r="H102" s="6"/>
      <c r="I102" s="6"/>
      <c r="J102" s="6"/>
      <c r="K102" s="6"/>
      <c r="L102" s="6"/>
      <c r="M102" s="6"/>
      <c r="N102" s="6"/>
      <c r="O102" s="6"/>
      <c r="P102" s="6"/>
      <c r="Q102" s="6"/>
      <c r="R102" s="6"/>
      <c r="S102" s="6"/>
      <c r="T102" s="6"/>
      <c r="U102" s="6"/>
      <c r="V102" s="6"/>
      <c r="W102" s="6"/>
      <c r="X102" s="6"/>
      <c r="Y102" s="6"/>
      <c r="Z102" s="6"/>
      <c r="AA102" s="6"/>
      <c r="AB102" s="6"/>
      <c r="AC102" s="114"/>
      <c r="AD102" s="6"/>
      <c r="AE102" s="6"/>
      <c r="AF102" s="114"/>
      <c r="AG102" s="6"/>
      <c r="AH102" s="6"/>
      <c r="AI102" s="114"/>
      <c r="AJ102" s="6"/>
      <c r="AK102" s="6"/>
      <c r="AL102" s="114"/>
      <c r="AM102" s="114"/>
      <c r="AN102" s="114"/>
      <c r="AO102" s="6"/>
      <c r="AP102" s="6"/>
      <c r="AQ102" s="6"/>
      <c r="AR102" s="6"/>
      <c r="AS102" s="6"/>
      <c r="AT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Y102" s="16"/>
      <c r="CZ102" s="16"/>
    </row>
    <row r="103" spans="1:104" s="15" customFormat="1" ht="15" customHeight="1" x14ac:dyDescent="0.15">
      <c r="A103" s="272" t="s">
        <v>147</v>
      </c>
      <c r="B103" s="272"/>
      <c r="C103" s="128"/>
      <c r="D103" s="128"/>
      <c r="E103" s="128"/>
      <c r="F103" s="6"/>
      <c r="G103" s="6"/>
      <c r="H103" s="6"/>
      <c r="I103" s="6"/>
      <c r="J103" s="6"/>
      <c r="K103" s="6"/>
      <c r="L103" s="6"/>
      <c r="M103" s="6"/>
      <c r="N103" s="6"/>
      <c r="O103" s="6"/>
      <c r="P103" s="6"/>
      <c r="Q103" s="6"/>
      <c r="R103" s="6"/>
      <c r="S103" s="6"/>
      <c r="T103" s="6"/>
      <c r="U103" s="6"/>
      <c r="V103" s="6"/>
      <c r="W103" s="6"/>
      <c r="X103" s="6"/>
      <c r="Y103" s="6"/>
      <c r="Z103" s="6"/>
      <c r="AA103" s="6"/>
      <c r="AB103" s="6"/>
      <c r="AC103" s="114"/>
      <c r="AD103" s="6"/>
      <c r="AE103" s="6"/>
      <c r="AF103" s="114"/>
      <c r="AG103" s="6"/>
      <c r="AH103" s="6"/>
      <c r="AI103" s="114"/>
      <c r="AJ103" s="6"/>
      <c r="AK103" s="6"/>
      <c r="AL103" s="114"/>
      <c r="AM103" s="114"/>
      <c r="AN103" s="114"/>
      <c r="AO103" s="6"/>
      <c r="AP103" s="6"/>
      <c r="AQ103" s="114"/>
      <c r="AR103" s="6"/>
      <c r="AS103" s="6"/>
      <c r="AT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Y103" s="16"/>
      <c r="CZ103" s="16"/>
    </row>
    <row r="104" spans="1:104" s="15" customFormat="1" ht="15" customHeight="1" x14ac:dyDescent="0.15">
      <c r="A104" s="272" t="s">
        <v>148</v>
      </c>
      <c r="B104" s="272"/>
      <c r="C104" s="128"/>
      <c r="D104" s="128"/>
      <c r="E104" s="128"/>
      <c r="F104" s="6"/>
      <c r="G104" s="6"/>
      <c r="H104" s="6"/>
      <c r="I104" s="6"/>
      <c r="J104" s="6"/>
      <c r="K104" s="6"/>
      <c r="L104" s="6"/>
      <c r="M104" s="6"/>
      <c r="N104" s="6"/>
      <c r="O104" s="6"/>
      <c r="P104" s="6"/>
      <c r="Q104" s="6"/>
      <c r="R104" s="6"/>
      <c r="S104" s="6"/>
      <c r="T104" s="6"/>
      <c r="U104" s="6"/>
      <c r="V104" s="6"/>
      <c r="W104" s="6"/>
      <c r="X104" s="6"/>
      <c r="Y104" s="6"/>
      <c r="Z104" s="6"/>
      <c r="AA104" s="6"/>
      <c r="AB104" s="6"/>
      <c r="AC104" s="114"/>
      <c r="AD104" s="6"/>
      <c r="AE104" s="6"/>
      <c r="AF104" s="114"/>
      <c r="AG104" s="6"/>
      <c r="AH104" s="6"/>
      <c r="AI104" s="114"/>
      <c r="AJ104" s="6"/>
      <c r="AK104" s="6"/>
      <c r="AL104" s="114"/>
      <c r="AM104" s="114"/>
      <c r="AN104" s="114"/>
      <c r="AO104" s="6"/>
      <c r="AP104" s="6"/>
      <c r="AQ104" s="114"/>
      <c r="AR104" s="6"/>
      <c r="AS104" s="6"/>
      <c r="AT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Y104" s="16"/>
      <c r="CZ104" s="16"/>
    </row>
    <row r="105" spans="1:104" s="15" customFormat="1" ht="15" customHeight="1" x14ac:dyDescent="0.15">
      <c r="A105" s="272" t="s">
        <v>149</v>
      </c>
      <c r="B105" s="272"/>
      <c r="C105" s="128"/>
      <c r="D105" s="128"/>
      <c r="E105" s="128"/>
      <c r="F105" s="6"/>
      <c r="G105" s="6"/>
      <c r="H105" s="6"/>
      <c r="I105" s="6"/>
      <c r="J105" s="6"/>
      <c r="K105" s="6"/>
      <c r="L105" s="6"/>
      <c r="M105" s="6"/>
      <c r="N105" s="6"/>
      <c r="O105" s="6"/>
      <c r="P105" s="6"/>
      <c r="Q105" s="6"/>
      <c r="R105" s="6"/>
      <c r="S105" s="6"/>
      <c r="T105" s="6"/>
      <c r="U105" s="6"/>
      <c r="V105" s="6"/>
      <c r="W105" s="6"/>
      <c r="X105" s="6"/>
      <c r="Y105" s="6"/>
      <c r="Z105" s="6"/>
      <c r="AA105" s="6"/>
      <c r="AB105" s="6"/>
      <c r="AC105" s="114"/>
      <c r="AD105" s="6"/>
      <c r="AE105" s="6"/>
      <c r="AF105" s="114"/>
      <c r="AG105" s="6"/>
      <c r="AH105" s="6"/>
      <c r="AI105" s="114"/>
      <c r="AJ105" s="6"/>
      <c r="AK105" s="6"/>
      <c r="AL105" s="114"/>
      <c r="AM105" s="114"/>
      <c r="AN105" s="114"/>
      <c r="AO105" s="6"/>
      <c r="AP105" s="6"/>
      <c r="AQ105" s="114"/>
      <c r="AR105" s="6"/>
      <c r="AS105" s="6"/>
      <c r="AT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Y105" s="16"/>
      <c r="CZ105" s="16"/>
    </row>
    <row r="106" spans="1:104" s="15" customFormat="1" ht="15" customHeight="1" x14ac:dyDescent="0.15">
      <c r="A106" s="272" t="s">
        <v>98</v>
      </c>
      <c r="B106" s="272"/>
      <c r="C106" s="128"/>
      <c r="D106" s="128"/>
      <c r="E106" s="128"/>
      <c r="F106" s="6"/>
      <c r="G106" s="6"/>
      <c r="H106" s="6"/>
      <c r="I106" s="6"/>
      <c r="J106" s="6"/>
      <c r="K106" s="6"/>
      <c r="L106" s="6"/>
      <c r="M106" s="6"/>
      <c r="N106" s="6"/>
      <c r="O106" s="6"/>
      <c r="P106" s="6"/>
      <c r="Q106" s="6"/>
      <c r="R106" s="6"/>
      <c r="S106" s="6"/>
      <c r="T106" s="6"/>
      <c r="U106" s="6"/>
      <c r="V106" s="6"/>
      <c r="W106" s="6"/>
      <c r="X106" s="6"/>
      <c r="Y106" s="6"/>
      <c r="Z106" s="6"/>
      <c r="AA106" s="6"/>
      <c r="AB106" s="6"/>
      <c r="AC106" s="114"/>
      <c r="AD106" s="6"/>
      <c r="AE106" s="6"/>
      <c r="AF106" s="114"/>
      <c r="AG106" s="6"/>
      <c r="AH106" s="6"/>
      <c r="AI106" s="114"/>
      <c r="AJ106" s="6"/>
      <c r="AK106" s="6"/>
      <c r="AL106" s="114"/>
      <c r="AM106" s="114"/>
      <c r="AN106" s="114"/>
      <c r="AO106" s="6"/>
      <c r="AP106" s="6"/>
      <c r="AQ106" s="114"/>
      <c r="AR106" s="6"/>
      <c r="AS106" s="6"/>
      <c r="AT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Y106" s="16"/>
      <c r="CZ106" s="16"/>
    </row>
    <row r="107" spans="1:104" s="15" customFormat="1" ht="15" customHeight="1" x14ac:dyDescent="0.15">
      <c r="A107" s="272" t="s">
        <v>133</v>
      </c>
      <c r="B107" s="272"/>
      <c r="C107" s="128"/>
      <c r="D107" s="128"/>
      <c r="E107" s="128"/>
      <c r="F107" s="6"/>
      <c r="G107" s="6"/>
      <c r="H107" s="6"/>
      <c r="I107" s="6"/>
      <c r="J107" s="6"/>
      <c r="K107" s="6"/>
      <c r="L107" s="6"/>
      <c r="M107" s="6"/>
      <c r="N107" s="6"/>
      <c r="O107" s="6"/>
      <c r="P107" s="6"/>
      <c r="Q107" s="6"/>
      <c r="R107" s="6"/>
      <c r="S107" s="6"/>
      <c r="T107" s="6"/>
      <c r="U107" s="6"/>
      <c r="V107" s="6"/>
      <c r="W107" s="6"/>
      <c r="X107" s="6"/>
      <c r="Y107" s="6"/>
      <c r="Z107" s="6"/>
      <c r="AA107" s="6"/>
      <c r="AB107" s="6"/>
      <c r="AC107" s="114"/>
      <c r="AD107" s="6"/>
      <c r="AE107" s="6"/>
      <c r="AF107" s="114"/>
      <c r="AG107" s="6"/>
      <c r="AH107" s="6"/>
      <c r="AI107" s="114"/>
      <c r="AJ107" s="6"/>
      <c r="AK107" s="6"/>
      <c r="AL107" s="114"/>
      <c r="AM107" s="114"/>
      <c r="AN107" s="114"/>
      <c r="AO107" s="6"/>
      <c r="AP107" s="6"/>
      <c r="AQ107" s="114"/>
      <c r="AR107" s="6"/>
      <c r="AS107" s="6"/>
      <c r="AT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Y107" s="16"/>
      <c r="CZ107" s="16"/>
    </row>
    <row r="108" spans="1:104" s="15" customFormat="1" ht="15" customHeight="1" x14ac:dyDescent="0.15">
      <c r="A108" s="272" t="s">
        <v>150</v>
      </c>
      <c r="B108" s="272"/>
      <c r="C108" s="128"/>
      <c r="D108" s="128"/>
      <c r="E108" s="128"/>
      <c r="F108" s="6"/>
      <c r="G108" s="6"/>
      <c r="H108" s="6"/>
      <c r="I108" s="6"/>
      <c r="J108" s="6"/>
      <c r="K108" s="6"/>
      <c r="L108" s="6"/>
      <c r="M108" s="6"/>
      <c r="N108" s="6"/>
      <c r="O108" s="6"/>
      <c r="P108" s="6"/>
      <c r="Q108" s="6"/>
      <c r="R108" s="6"/>
      <c r="S108" s="6"/>
      <c r="T108" s="6"/>
      <c r="U108" s="6"/>
      <c r="V108" s="6"/>
      <c r="W108" s="6"/>
      <c r="X108" s="6"/>
      <c r="Y108" s="6"/>
      <c r="Z108" s="6"/>
      <c r="AA108" s="6"/>
      <c r="AB108" s="6"/>
      <c r="AC108" s="114"/>
      <c r="AD108" s="6"/>
      <c r="AE108" s="6"/>
      <c r="AF108" s="114"/>
      <c r="AG108" s="6"/>
      <c r="AH108" s="6"/>
      <c r="AI108" s="114"/>
      <c r="AJ108" s="6"/>
      <c r="AK108" s="6"/>
      <c r="AL108" s="114"/>
      <c r="AM108" s="114"/>
      <c r="AN108" s="114"/>
      <c r="AO108" s="6"/>
      <c r="AP108" s="6"/>
      <c r="AQ108" s="114"/>
      <c r="AR108" s="6"/>
      <c r="AS108" s="6"/>
      <c r="AT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Y108" s="16"/>
      <c r="CZ108" s="16"/>
    </row>
    <row r="109" spans="1:104" s="15" customFormat="1" ht="15" customHeight="1" x14ac:dyDescent="0.15">
      <c r="A109" s="272" t="s">
        <v>151</v>
      </c>
      <c r="B109" s="272"/>
      <c r="C109" s="128"/>
      <c r="D109" s="128"/>
      <c r="E109" s="128"/>
      <c r="F109" s="6"/>
      <c r="G109" s="6"/>
      <c r="H109" s="6"/>
      <c r="I109" s="6"/>
      <c r="J109" s="6"/>
      <c r="K109" s="6"/>
      <c r="L109" s="6"/>
      <c r="M109" s="6"/>
      <c r="N109" s="6"/>
      <c r="O109" s="6"/>
      <c r="P109" s="6"/>
      <c r="Q109" s="6"/>
      <c r="R109" s="6"/>
      <c r="S109" s="6"/>
      <c r="T109" s="6"/>
      <c r="U109" s="6"/>
      <c r="V109" s="6"/>
      <c r="W109" s="6"/>
      <c r="X109" s="6"/>
      <c r="Y109" s="6"/>
      <c r="Z109" s="6"/>
      <c r="AA109" s="6"/>
      <c r="AB109" s="6"/>
      <c r="AC109" s="114"/>
      <c r="AD109" s="6"/>
      <c r="AE109" s="6"/>
      <c r="AF109" s="114"/>
      <c r="AG109" s="6"/>
      <c r="AH109" s="6"/>
      <c r="AI109" s="114"/>
      <c r="AJ109" s="6"/>
      <c r="AK109" s="6"/>
      <c r="AL109" s="114"/>
      <c r="AM109" s="114"/>
      <c r="AN109" s="114"/>
      <c r="AO109" s="6"/>
      <c r="AP109" s="6"/>
      <c r="AQ109" s="114"/>
      <c r="AR109" s="6"/>
      <c r="AS109" s="6"/>
      <c r="AT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Y109" s="16"/>
      <c r="CZ109" s="16"/>
    </row>
    <row r="110" spans="1:104" s="15" customFormat="1" ht="15" customHeight="1" x14ac:dyDescent="0.15">
      <c r="A110" s="272" t="s">
        <v>152</v>
      </c>
      <c r="B110" s="272"/>
      <c r="C110" s="128"/>
      <c r="D110" s="128"/>
      <c r="E110" s="128"/>
      <c r="F110" s="6"/>
      <c r="G110" s="6"/>
      <c r="H110" s="6"/>
      <c r="I110" s="6"/>
      <c r="J110" s="6"/>
      <c r="K110" s="6"/>
      <c r="L110" s="6"/>
      <c r="M110" s="6"/>
      <c r="N110" s="6"/>
      <c r="O110" s="6"/>
      <c r="P110" s="6"/>
      <c r="Q110" s="6"/>
      <c r="R110" s="6"/>
      <c r="S110" s="6"/>
      <c r="T110" s="6"/>
      <c r="U110" s="6"/>
      <c r="V110" s="6"/>
      <c r="W110" s="6"/>
      <c r="X110" s="6"/>
      <c r="Y110" s="6"/>
      <c r="Z110" s="6"/>
      <c r="AA110" s="6"/>
      <c r="AB110" s="6"/>
      <c r="AC110" s="114"/>
      <c r="AD110" s="6"/>
      <c r="AE110" s="6"/>
      <c r="AF110" s="114"/>
      <c r="AG110" s="6"/>
      <c r="AH110" s="6"/>
      <c r="AI110" s="114"/>
      <c r="AJ110" s="6"/>
      <c r="AK110" s="6"/>
      <c r="AL110" s="114"/>
      <c r="AM110" s="114"/>
      <c r="AN110" s="114"/>
      <c r="AO110" s="6"/>
      <c r="AP110" s="6"/>
      <c r="AQ110" s="114"/>
      <c r="AR110" s="6"/>
      <c r="AS110" s="6"/>
      <c r="AT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Y110" s="16"/>
      <c r="CZ110" s="16"/>
    </row>
    <row r="111" spans="1:104" s="15" customFormat="1" ht="21" customHeight="1" x14ac:dyDescent="0.15">
      <c r="A111" s="273" t="s">
        <v>58</v>
      </c>
      <c r="B111" s="273"/>
      <c r="C111" s="132"/>
      <c r="D111" s="132"/>
      <c r="E111" s="132"/>
      <c r="F111" s="6"/>
      <c r="G111" s="6"/>
      <c r="H111" s="6"/>
      <c r="I111" s="6"/>
      <c r="J111" s="6"/>
      <c r="K111" s="6"/>
      <c r="L111" s="6"/>
      <c r="M111" s="6"/>
      <c r="N111" s="6"/>
      <c r="O111" s="6"/>
      <c r="P111" s="6"/>
      <c r="Q111" s="6"/>
      <c r="R111" s="6"/>
      <c r="S111" s="6"/>
      <c r="T111" s="6"/>
      <c r="U111" s="6"/>
      <c r="V111" s="6"/>
      <c r="W111" s="6"/>
      <c r="X111" s="6"/>
      <c r="Y111" s="6"/>
      <c r="Z111" s="6"/>
      <c r="AA111" s="6"/>
      <c r="AB111" s="6"/>
      <c r="AC111" s="114"/>
      <c r="AD111" s="6"/>
      <c r="AE111" s="6"/>
      <c r="AF111" s="114"/>
      <c r="AG111" s="6"/>
      <c r="AH111" s="6"/>
      <c r="AI111" s="114"/>
      <c r="AJ111" s="6"/>
      <c r="AK111" s="6"/>
      <c r="AL111" s="114"/>
      <c r="AM111" s="114"/>
      <c r="AN111" s="114"/>
      <c r="AO111" s="6"/>
      <c r="AP111" s="6"/>
      <c r="AQ111" s="114"/>
      <c r="AR111" s="6"/>
      <c r="AS111" s="6"/>
      <c r="AT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Y111" s="16"/>
      <c r="CZ111" s="16"/>
    </row>
    <row r="112" spans="1:104" s="6" customFormat="1" ht="30" customHeight="1" x14ac:dyDescent="0.2">
      <c r="A112" s="170" t="s">
        <v>153</v>
      </c>
      <c r="B112" s="170"/>
      <c r="N112" s="12"/>
      <c r="X112" s="171"/>
      <c r="AD112" s="114"/>
      <c r="AE112" s="114"/>
      <c r="AH112" s="114"/>
      <c r="AK112" s="114"/>
      <c r="AP112" s="114"/>
    </row>
    <row r="113" spans="1:82" s="15" customFormat="1" ht="89.25" customHeight="1" x14ac:dyDescent="0.15">
      <c r="A113" s="238" t="s">
        <v>8</v>
      </c>
      <c r="B113" s="256" t="s">
        <v>9</v>
      </c>
      <c r="C113" s="262"/>
      <c r="D113" s="262"/>
      <c r="E113" s="262"/>
      <c r="F113" s="262"/>
      <c r="G113" s="262"/>
      <c r="H113" s="262"/>
      <c r="I113" s="262"/>
      <c r="J113" s="262"/>
      <c r="K113" s="262"/>
      <c r="L113" s="262"/>
      <c r="M113" s="262"/>
      <c r="N113" s="262"/>
      <c r="O113" s="262"/>
      <c r="P113" s="262"/>
      <c r="Q113" s="262"/>
      <c r="R113" s="262"/>
      <c r="S113" s="262"/>
      <c r="T113" s="262"/>
      <c r="U113" s="262"/>
      <c r="V113" s="262"/>
      <c r="W113" s="262"/>
      <c r="X113" s="262"/>
      <c r="Y113" s="262"/>
      <c r="Z113" s="262"/>
      <c r="AA113" s="262"/>
      <c r="AB113" s="262"/>
      <c r="AC113" s="262"/>
      <c r="AD113" s="262"/>
      <c r="AE113" s="262"/>
      <c r="AF113" s="274" t="s">
        <v>154</v>
      </c>
      <c r="AG113" s="257"/>
      <c r="AH113" s="256" t="s">
        <v>155</v>
      </c>
      <c r="AI113" s="257"/>
      <c r="AJ113" s="256" t="s">
        <v>156</v>
      </c>
      <c r="AK113" s="257"/>
      <c r="AL113" s="6"/>
      <c r="AM113" s="6"/>
      <c r="AN113" s="114"/>
      <c r="AO113" s="6"/>
      <c r="AP113" s="6"/>
      <c r="AQ113" s="6"/>
      <c r="AR113" s="6"/>
      <c r="AS113" s="6"/>
      <c r="AT113" s="6"/>
      <c r="AU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row>
    <row r="114" spans="1:82" s="15" customFormat="1" ht="24.75" customHeight="1" x14ac:dyDescent="0.15">
      <c r="A114" s="239"/>
      <c r="B114" s="241" t="s">
        <v>24</v>
      </c>
      <c r="C114" s="238" t="s">
        <v>25</v>
      </c>
      <c r="D114" s="244"/>
      <c r="E114" s="244"/>
      <c r="F114" s="244"/>
      <c r="G114" s="244"/>
      <c r="H114" s="244"/>
      <c r="I114" s="244"/>
      <c r="J114" s="244"/>
      <c r="K114" s="244"/>
      <c r="L114" s="244"/>
      <c r="M114" s="244"/>
      <c r="N114" s="244"/>
      <c r="O114" s="244"/>
      <c r="P114" s="244"/>
      <c r="Q114" s="244"/>
      <c r="R114" s="244"/>
      <c r="S114" s="245"/>
      <c r="T114" s="238" t="s">
        <v>26</v>
      </c>
      <c r="U114" s="245"/>
      <c r="V114" s="258" t="s">
        <v>27</v>
      </c>
      <c r="W114" s="259"/>
      <c r="X114" s="256" t="s">
        <v>28</v>
      </c>
      <c r="Y114" s="262"/>
      <c r="Z114" s="262"/>
      <c r="AA114" s="262"/>
      <c r="AB114" s="262"/>
      <c r="AC114" s="262"/>
      <c r="AD114" s="262"/>
      <c r="AE114" s="262"/>
      <c r="AF114" s="263" t="s">
        <v>157</v>
      </c>
      <c r="AG114" s="266" t="s">
        <v>158</v>
      </c>
      <c r="AH114" s="235" t="s">
        <v>22</v>
      </c>
      <c r="AI114" s="266" t="s">
        <v>23</v>
      </c>
      <c r="AJ114" s="235" t="s">
        <v>22</v>
      </c>
      <c r="AK114" s="266" t="s">
        <v>23</v>
      </c>
      <c r="AL114" s="6"/>
      <c r="AM114" s="6"/>
      <c r="AN114" s="114"/>
      <c r="AO114" s="6"/>
      <c r="AP114" s="6"/>
      <c r="AQ114" s="6"/>
      <c r="AR114" s="6"/>
      <c r="AS114" s="6"/>
      <c r="AT114" s="6"/>
      <c r="AU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row>
    <row r="115" spans="1:82" s="15" customFormat="1" ht="13.5" customHeight="1" x14ac:dyDescent="0.15">
      <c r="A115" s="239"/>
      <c r="B115" s="242"/>
      <c r="C115" s="240"/>
      <c r="D115" s="248"/>
      <c r="E115" s="248"/>
      <c r="F115" s="248"/>
      <c r="G115" s="248"/>
      <c r="H115" s="248"/>
      <c r="I115" s="248"/>
      <c r="J115" s="248"/>
      <c r="K115" s="248"/>
      <c r="L115" s="248"/>
      <c r="M115" s="248"/>
      <c r="N115" s="248"/>
      <c r="O115" s="248"/>
      <c r="P115" s="248"/>
      <c r="Q115" s="248"/>
      <c r="R115" s="248"/>
      <c r="S115" s="249"/>
      <c r="T115" s="240"/>
      <c r="U115" s="249"/>
      <c r="V115" s="260"/>
      <c r="W115" s="261"/>
      <c r="X115" s="269" t="s">
        <v>29</v>
      </c>
      <c r="Y115" s="270"/>
      <c r="Z115" s="270"/>
      <c r="AA115" s="271"/>
      <c r="AB115" s="269" t="s">
        <v>30</v>
      </c>
      <c r="AC115" s="270"/>
      <c r="AD115" s="270"/>
      <c r="AE115" s="270"/>
      <c r="AF115" s="264"/>
      <c r="AG115" s="267"/>
      <c r="AH115" s="236"/>
      <c r="AI115" s="267"/>
      <c r="AJ115" s="236"/>
      <c r="AK115" s="267"/>
      <c r="AL115" s="6"/>
      <c r="AM115" s="6"/>
      <c r="AN115" s="114"/>
      <c r="AO115" s="6"/>
      <c r="AP115" s="6"/>
      <c r="AQ115" s="6"/>
      <c r="AR115" s="6"/>
      <c r="AS115" s="6"/>
      <c r="AT115" s="6"/>
      <c r="AU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row>
    <row r="116" spans="1:82" s="15" customFormat="1" ht="27.75" customHeight="1" x14ac:dyDescent="0.15">
      <c r="A116" s="240"/>
      <c r="B116" s="243"/>
      <c r="C116" s="17" t="s">
        <v>31</v>
      </c>
      <c r="D116" s="117" t="s">
        <v>32</v>
      </c>
      <c r="E116" s="19" t="s">
        <v>33</v>
      </c>
      <c r="F116" s="19" t="s">
        <v>34</v>
      </c>
      <c r="G116" s="19" t="s">
        <v>35</v>
      </c>
      <c r="H116" s="20" t="s">
        <v>36</v>
      </c>
      <c r="I116" s="20" t="s">
        <v>37</v>
      </c>
      <c r="J116" s="20" t="s">
        <v>38</v>
      </c>
      <c r="K116" s="20" t="s">
        <v>39</v>
      </c>
      <c r="L116" s="20" t="s">
        <v>40</v>
      </c>
      <c r="M116" s="20" t="s">
        <v>41</v>
      </c>
      <c r="N116" s="20" t="s">
        <v>42</v>
      </c>
      <c r="O116" s="20" t="s">
        <v>43</v>
      </c>
      <c r="P116" s="20" t="s">
        <v>44</v>
      </c>
      <c r="Q116" s="20" t="s">
        <v>45</v>
      </c>
      <c r="R116" s="20" t="s">
        <v>46</v>
      </c>
      <c r="S116" s="21" t="s">
        <v>47</v>
      </c>
      <c r="T116" s="17" t="s">
        <v>22</v>
      </c>
      <c r="U116" s="22" t="s">
        <v>48</v>
      </c>
      <c r="V116" s="23" t="s">
        <v>49</v>
      </c>
      <c r="W116" s="22" t="s">
        <v>50</v>
      </c>
      <c r="X116" s="24" t="s">
        <v>51</v>
      </c>
      <c r="Y116" s="25" t="s">
        <v>52</v>
      </c>
      <c r="Z116" s="19" t="s">
        <v>53</v>
      </c>
      <c r="AA116" s="22" t="s">
        <v>54</v>
      </c>
      <c r="AB116" s="25" t="s">
        <v>51</v>
      </c>
      <c r="AC116" s="25" t="s">
        <v>52</v>
      </c>
      <c r="AD116" s="19" t="s">
        <v>53</v>
      </c>
      <c r="AE116" s="173" t="s">
        <v>54</v>
      </c>
      <c r="AF116" s="265"/>
      <c r="AG116" s="268"/>
      <c r="AH116" s="237"/>
      <c r="AI116" s="268"/>
      <c r="AJ116" s="237"/>
      <c r="AK116" s="268"/>
      <c r="AL116" s="6"/>
      <c r="AM116" s="6"/>
      <c r="AN116" s="114"/>
      <c r="AO116" s="6"/>
      <c r="AP116" s="6"/>
      <c r="AQ116" s="6"/>
      <c r="AR116" s="6"/>
      <c r="AS116" s="6"/>
      <c r="AT116" s="6"/>
      <c r="AU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row>
    <row r="117" spans="1:82" s="15" customFormat="1" ht="15" customHeight="1" x14ac:dyDescent="0.15">
      <c r="A117" s="55" t="s">
        <v>159</v>
      </c>
      <c r="B117" s="29">
        <f>SUM(C117:S117)</f>
        <v>0</v>
      </c>
      <c r="C117" s="30"/>
      <c r="D117" s="56"/>
      <c r="E117" s="37"/>
      <c r="F117" s="37"/>
      <c r="G117" s="37"/>
      <c r="H117" s="59"/>
      <c r="I117" s="59"/>
      <c r="J117" s="59"/>
      <c r="K117" s="59"/>
      <c r="L117" s="59"/>
      <c r="M117" s="59"/>
      <c r="N117" s="59"/>
      <c r="O117" s="59"/>
      <c r="P117" s="59"/>
      <c r="Q117" s="59"/>
      <c r="R117" s="59"/>
      <c r="S117" s="59"/>
      <c r="T117" s="34"/>
      <c r="U117" s="35"/>
      <c r="V117" s="34"/>
      <c r="W117" s="35"/>
      <c r="X117" s="36">
        <f t="shared" ref="X117:X124" si="38">SUM(Y117:AA117)</f>
        <v>0</v>
      </c>
      <c r="Y117" s="34"/>
      <c r="Z117" s="37"/>
      <c r="AA117" s="35"/>
      <c r="AB117" s="38">
        <f t="shared" ref="AB117:AB124" si="39">SUM(AC117:AE117)</f>
        <v>0</v>
      </c>
      <c r="AC117" s="34"/>
      <c r="AD117" s="37"/>
      <c r="AE117" s="59"/>
      <c r="AF117" s="174"/>
      <c r="AG117" s="35"/>
      <c r="AH117" s="175"/>
      <c r="AI117" s="176"/>
      <c r="AJ117" s="175"/>
      <c r="AK117" s="176">
        <v>10</v>
      </c>
      <c r="AL117" s="48" t="str">
        <f>+BP117&amp;BQ117&amp;BR117&amp;BS117&amp;BT117&amp;BU117&amp;BV117</f>
        <v/>
      </c>
      <c r="AM117" s="6"/>
      <c r="AN117" s="114"/>
      <c r="AO117" s="6"/>
      <c r="AP117" s="6"/>
      <c r="AQ117" s="6"/>
      <c r="AR117" s="6"/>
      <c r="AS117" s="6"/>
      <c r="AT117" s="6"/>
      <c r="AU117" s="6"/>
      <c r="BF117" s="6"/>
      <c r="BG117" s="6"/>
      <c r="BH117" s="6"/>
      <c r="BI117" s="6"/>
      <c r="BJ117" s="6"/>
      <c r="BK117" s="6"/>
      <c r="BL117" s="6"/>
      <c r="BM117" s="6"/>
      <c r="BN117" s="6"/>
      <c r="BO117" s="6"/>
      <c r="BP117" s="49" t="str">
        <f>IF($B117&lt;&gt;($V117+$W117)," El número de consultas según sexo NO puede ser diferente al Total. ","")</f>
        <v/>
      </c>
      <c r="BQ117" s="50" t="str">
        <f>IF($B117=0,"",IF(($T117+$U117)=0,IF($B117="",""," No olvide escribir la columna Beneficiarios. "),""))</f>
        <v/>
      </c>
      <c r="BR117" s="50" t="str">
        <f>IF($B117&lt;($T117+$U117)," El número de Beneficiarios NO puede ser mayor que el Total. ","")</f>
        <v/>
      </c>
      <c r="BS117" s="50"/>
      <c r="BT117" s="50"/>
      <c r="BU117" s="51" t="str">
        <f>IF($B117&gt;=($X117+$AB117),"","El total de Consulta Nuevas NO debe ser MAYOR que el total de las Consultas Médicas. ")</f>
        <v/>
      </c>
      <c r="BV117" s="52"/>
      <c r="BW117" s="53"/>
      <c r="BX117" s="54">
        <f>IF($B117&lt;&gt;($V117+$W117),1,0)</f>
        <v>0</v>
      </c>
      <c r="BY117" s="54">
        <f>IF($B117&lt;($T117+$U117),1,0)</f>
        <v>0</v>
      </c>
      <c r="BZ117" s="54"/>
      <c r="CA117" s="54"/>
      <c r="CB117" s="54">
        <f>IF($B117&gt;=($X117+$AB117),0,1)</f>
        <v>0</v>
      </c>
      <c r="CC117" s="54" t="str">
        <f>IF($B117=0,"",IF(($T117+$U117)=0,IF($B117="","",1),0))</f>
        <v/>
      </c>
      <c r="CD117" s="54"/>
    </row>
    <row r="118" spans="1:82" s="15" customFormat="1" ht="15" customHeight="1" x14ac:dyDescent="0.15">
      <c r="A118" s="55" t="s">
        <v>160</v>
      </c>
      <c r="B118" s="29">
        <f t="shared" ref="B118:B124" si="40">SUM(C118:S118)</f>
        <v>0</v>
      </c>
      <c r="C118" s="34"/>
      <c r="D118" s="56"/>
      <c r="E118" s="37"/>
      <c r="F118" s="37"/>
      <c r="G118" s="37"/>
      <c r="H118" s="59"/>
      <c r="I118" s="59"/>
      <c r="J118" s="59"/>
      <c r="K118" s="59"/>
      <c r="L118" s="59"/>
      <c r="M118" s="59"/>
      <c r="N118" s="59"/>
      <c r="O118" s="59"/>
      <c r="P118" s="59"/>
      <c r="Q118" s="59"/>
      <c r="R118" s="59"/>
      <c r="S118" s="59"/>
      <c r="T118" s="34"/>
      <c r="U118" s="35"/>
      <c r="V118" s="34"/>
      <c r="W118" s="35"/>
      <c r="X118" s="36">
        <f t="shared" si="38"/>
        <v>0</v>
      </c>
      <c r="Y118" s="34"/>
      <c r="Z118" s="37"/>
      <c r="AA118" s="35"/>
      <c r="AB118" s="38">
        <f t="shared" si="39"/>
        <v>0</v>
      </c>
      <c r="AC118" s="34"/>
      <c r="AD118" s="37"/>
      <c r="AE118" s="59"/>
      <c r="AF118" s="174"/>
      <c r="AG118" s="35"/>
      <c r="AH118" s="177"/>
      <c r="AI118" s="178"/>
      <c r="AJ118" s="177"/>
      <c r="AK118" s="178"/>
      <c r="AL118" s="142" t="str">
        <f t="shared" ref="AL118:AL125" si="41">+BP118&amp;BQ118&amp;BR118&amp;BS118&amp;BT118&amp;BU118&amp;BV118</f>
        <v/>
      </c>
      <c r="AM118" s="6"/>
      <c r="AN118" s="114"/>
      <c r="AO118" s="6"/>
      <c r="AP118" s="6"/>
      <c r="AQ118" s="6"/>
      <c r="AR118" s="6"/>
      <c r="AS118" s="6"/>
      <c r="AT118" s="6"/>
      <c r="AU118" s="6"/>
      <c r="BG118" s="6"/>
      <c r="BH118" s="6"/>
      <c r="BI118" s="6"/>
      <c r="BJ118" s="6"/>
      <c r="BK118" s="6"/>
      <c r="BL118" s="6"/>
      <c r="BM118" s="6"/>
      <c r="BN118" s="6"/>
      <c r="BO118" s="6"/>
      <c r="BP118" s="6" t="str">
        <f t="shared" ref="BP118:BP125" si="42">IF($B118&lt;&gt;($V118+$W118)," El número de consultas según sexo NO puede ser diferente al Total. ","")</f>
        <v/>
      </c>
      <c r="BQ118" s="49" t="str">
        <f t="shared" ref="BQ118:BQ125" si="43">IF($B118=0,"",IF(($T118+$U118)=0,IF($B118="",""," No olvide escribir la columna Beneficiarios. "),""))</f>
        <v/>
      </c>
      <c r="BR118" s="49" t="str">
        <f t="shared" ref="BR118:BR125" si="44">IF($B118&lt;($T118+$U118)," El número de Beneficiarios NO puede ser mayor que el Total. ","")</f>
        <v/>
      </c>
      <c r="BS118" s="49"/>
      <c r="BT118" s="49"/>
      <c r="BU118" s="49" t="str">
        <f t="shared" ref="BU118:BU125" si="45">IF($B118&gt;=($X118+$AB118),"","El total de Consulta Nuevas NO debe ser MAYOR que el total de las Consultas Médicas. ")</f>
        <v/>
      </c>
      <c r="BX118" s="15">
        <f t="shared" ref="BX118:BX125" si="46">IF($B118&lt;&gt;($V118+$W118),1,0)</f>
        <v>0</v>
      </c>
      <c r="BY118" s="126">
        <f t="shared" ref="BY118:BY125" si="47">IF($B118&lt;($T118+$U118),1,0)</f>
        <v>0</v>
      </c>
      <c r="BZ118" s="126"/>
      <c r="CA118" s="126"/>
      <c r="CB118" s="126">
        <f t="shared" ref="CB118:CB125" si="48">IF($B118&gt;=($X118+$AB118),0,1)</f>
        <v>0</v>
      </c>
      <c r="CC118" s="6" t="str">
        <f t="shared" ref="CC118:CC125" si="49">IF($B118=0,"",IF(($T118+$U118)=0,IF($B118="","",1),0))</f>
        <v/>
      </c>
    </row>
    <row r="119" spans="1:82" s="15" customFormat="1" ht="15" customHeight="1" x14ac:dyDescent="0.15">
      <c r="A119" s="55" t="s">
        <v>161</v>
      </c>
      <c r="B119" s="29">
        <f t="shared" si="40"/>
        <v>0</v>
      </c>
      <c r="C119" s="34"/>
      <c r="D119" s="56"/>
      <c r="E119" s="37"/>
      <c r="F119" s="37"/>
      <c r="G119" s="37"/>
      <c r="H119" s="59"/>
      <c r="I119" s="59"/>
      <c r="J119" s="59"/>
      <c r="K119" s="59"/>
      <c r="L119" s="59"/>
      <c r="M119" s="59"/>
      <c r="N119" s="59"/>
      <c r="O119" s="59"/>
      <c r="P119" s="59"/>
      <c r="Q119" s="59"/>
      <c r="R119" s="59"/>
      <c r="S119" s="59"/>
      <c r="T119" s="34"/>
      <c r="U119" s="35"/>
      <c r="V119" s="34"/>
      <c r="W119" s="35"/>
      <c r="X119" s="36">
        <f t="shared" si="38"/>
        <v>0</v>
      </c>
      <c r="Y119" s="34"/>
      <c r="Z119" s="37"/>
      <c r="AA119" s="35"/>
      <c r="AB119" s="38">
        <f t="shared" si="39"/>
        <v>0</v>
      </c>
      <c r="AC119" s="34"/>
      <c r="AD119" s="37"/>
      <c r="AE119" s="59"/>
      <c r="AF119" s="174"/>
      <c r="AG119" s="35"/>
      <c r="AH119" s="177"/>
      <c r="AI119" s="178"/>
      <c r="AJ119" s="177">
        <v>7</v>
      </c>
      <c r="AK119" s="178"/>
      <c r="AL119" s="142" t="str">
        <f t="shared" si="41"/>
        <v/>
      </c>
      <c r="AM119" s="6"/>
      <c r="AN119" s="114"/>
      <c r="AO119" s="6"/>
      <c r="AP119" s="6"/>
      <c r="AQ119" s="6"/>
      <c r="AR119" s="6"/>
      <c r="AS119" s="6"/>
      <c r="AT119" s="6"/>
      <c r="AU119" s="6"/>
      <c r="BG119" s="6"/>
      <c r="BH119" s="6"/>
      <c r="BI119" s="6"/>
      <c r="BJ119" s="6"/>
      <c r="BK119" s="6"/>
      <c r="BL119" s="6"/>
      <c r="BM119" s="6"/>
      <c r="BN119" s="6"/>
      <c r="BO119" s="6"/>
      <c r="BP119" s="6" t="str">
        <f t="shared" si="42"/>
        <v/>
      </c>
      <c r="BQ119" s="49" t="str">
        <f t="shared" si="43"/>
        <v/>
      </c>
      <c r="BR119" s="49" t="str">
        <f t="shared" si="44"/>
        <v/>
      </c>
      <c r="BS119" s="49"/>
      <c r="BT119" s="49"/>
      <c r="BU119" s="49" t="str">
        <f t="shared" si="45"/>
        <v/>
      </c>
      <c r="BX119" s="15">
        <f t="shared" si="46"/>
        <v>0</v>
      </c>
      <c r="BY119" s="126">
        <f t="shared" si="47"/>
        <v>0</v>
      </c>
      <c r="BZ119" s="126"/>
      <c r="CA119" s="126"/>
      <c r="CB119" s="126">
        <f t="shared" si="48"/>
        <v>0</v>
      </c>
      <c r="CC119" s="6" t="str">
        <f t="shared" si="49"/>
        <v/>
      </c>
    </row>
    <row r="120" spans="1:82" s="15" customFormat="1" ht="15" customHeight="1" x14ac:dyDescent="0.15">
      <c r="A120" s="55" t="s">
        <v>162</v>
      </c>
      <c r="B120" s="29">
        <f t="shared" si="40"/>
        <v>0</v>
      </c>
      <c r="C120" s="34"/>
      <c r="D120" s="56"/>
      <c r="E120" s="37"/>
      <c r="F120" s="37"/>
      <c r="G120" s="37"/>
      <c r="H120" s="59"/>
      <c r="I120" s="59"/>
      <c r="J120" s="59"/>
      <c r="K120" s="59"/>
      <c r="L120" s="59"/>
      <c r="M120" s="59"/>
      <c r="N120" s="59"/>
      <c r="O120" s="59"/>
      <c r="P120" s="59"/>
      <c r="Q120" s="59"/>
      <c r="R120" s="59"/>
      <c r="S120" s="59"/>
      <c r="T120" s="34"/>
      <c r="U120" s="35"/>
      <c r="V120" s="34"/>
      <c r="W120" s="35"/>
      <c r="X120" s="36">
        <f t="shared" si="38"/>
        <v>0</v>
      </c>
      <c r="Y120" s="34"/>
      <c r="Z120" s="37"/>
      <c r="AA120" s="35"/>
      <c r="AB120" s="38">
        <f t="shared" si="39"/>
        <v>0</v>
      </c>
      <c r="AC120" s="34"/>
      <c r="AD120" s="37"/>
      <c r="AE120" s="59"/>
      <c r="AF120" s="174"/>
      <c r="AG120" s="35"/>
      <c r="AH120" s="177"/>
      <c r="AI120" s="178"/>
      <c r="AJ120" s="177"/>
      <c r="AK120" s="178"/>
      <c r="AL120" s="142" t="str">
        <f t="shared" si="41"/>
        <v/>
      </c>
      <c r="AM120" s="6"/>
      <c r="AN120" s="114"/>
      <c r="AO120" s="6"/>
      <c r="AP120" s="6"/>
      <c r="AQ120" s="6"/>
      <c r="AR120" s="6"/>
      <c r="AS120" s="6"/>
      <c r="AT120" s="6"/>
      <c r="AU120" s="6"/>
      <c r="BG120" s="6"/>
      <c r="BH120" s="6"/>
      <c r="BI120" s="6"/>
      <c r="BJ120" s="6"/>
      <c r="BK120" s="6"/>
      <c r="BL120" s="6"/>
      <c r="BM120" s="6"/>
      <c r="BN120" s="6"/>
      <c r="BO120" s="6"/>
      <c r="BP120" s="6" t="str">
        <f t="shared" si="42"/>
        <v/>
      </c>
      <c r="BQ120" s="49" t="str">
        <f t="shared" si="43"/>
        <v/>
      </c>
      <c r="BR120" s="49" t="str">
        <f t="shared" si="44"/>
        <v/>
      </c>
      <c r="BS120" s="49"/>
      <c r="BT120" s="49"/>
      <c r="BU120" s="49" t="str">
        <f t="shared" si="45"/>
        <v/>
      </c>
      <c r="BX120" s="15">
        <f t="shared" si="46"/>
        <v>0</v>
      </c>
      <c r="BY120" s="126">
        <f t="shared" si="47"/>
        <v>0</v>
      </c>
      <c r="BZ120" s="126"/>
      <c r="CA120" s="126"/>
      <c r="CB120" s="126">
        <f t="shared" si="48"/>
        <v>0</v>
      </c>
      <c r="CC120" s="6" t="str">
        <f t="shared" si="49"/>
        <v/>
      </c>
    </row>
    <row r="121" spans="1:82" s="15" customFormat="1" ht="15" customHeight="1" x14ac:dyDescent="0.15">
      <c r="A121" s="55" t="s">
        <v>163</v>
      </c>
      <c r="B121" s="29">
        <f t="shared" si="40"/>
        <v>0</v>
      </c>
      <c r="C121" s="34"/>
      <c r="D121" s="56"/>
      <c r="E121" s="37"/>
      <c r="F121" s="37"/>
      <c r="G121" s="37"/>
      <c r="H121" s="59"/>
      <c r="I121" s="59"/>
      <c r="J121" s="59"/>
      <c r="K121" s="59"/>
      <c r="L121" s="59"/>
      <c r="M121" s="59"/>
      <c r="N121" s="59"/>
      <c r="O121" s="59"/>
      <c r="P121" s="59"/>
      <c r="Q121" s="59"/>
      <c r="R121" s="59"/>
      <c r="S121" s="59"/>
      <c r="T121" s="34"/>
      <c r="U121" s="35"/>
      <c r="V121" s="34"/>
      <c r="W121" s="35"/>
      <c r="X121" s="36">
        <f t="shared" si="38"/>
        <v>0</v>
      </c>
      <c r="Y121" s="34"/>
      <c r="Z121" s="37"/>
      <c r="AA121" s="35"/>
      <c r="AB121" s="38">
        <f t="shared" si="39"/>
        <v>0</v>
      </c>
      <c r="AC121" s="34"/>
      <c r="AD121" s="37"/>
      <c r="AE121" s="59"/>
      <c r="AF121" s="174"/>
      <c r="AG121" s="35"/>
      <c r="AH121" s="177"/>
      <c r="AI121" s="178"/>
      <c r="AJ121" s="177"/>
      <c r="AK121" s="178"/>
      <c r="AL121" s="142" t="str">
        <f t="shared" si="41"/>
        <v/>
      </c>
      <c r="AM121" s="6"/>
      <c r="AN121" s="114"/>
      <c r="AO121" s="6"/>
      <c r="AP121" s="6"/>
      <c r="AQ121" s="6"/>
      <c r="AR121" s="6"/>
      <c r="AS121" s="6"/>
      <c r="AT121" s="6"/>
      <c r="AU121" s="6"/>
      <c r="BG121" s="6"/>
      <c r="BH121" s="6"/>
      <c r="BI121" s="6"/>
      <c r="BJ121" s="6"/>
      <c r="BK121" s="6"/>
      <c r="BL121" s="6"/>
      <c r="BM121" s="6"/>
      <c r="BN121" s="6"/>
      <c r="BO121" s="6"/>
      <c r="BP121" s="6" t="str">
        <f t="shared" si="42"/>
        <v/>
      </c>
      <c r="BQ121" s="49" t="str">
        <f t="shared" si="43"/>
        <v/>
      </c>
      <c r="BR121" s="49" t="str">
        <f t="shared" si="44"/>
        <v/>
      </c>
      <c r="BS121" s="49"/>
      <c r="BT121" s="49"/>
      <c r="BU121" s="49" t="str">
        <f t="shared" si="45"/>
        <v/>
      </c>
      <c r="BX121" s="15">
        <f t="shared" si="46"/>
        <v>0</v>
      </c>
      <c r="BY121" s="126">
        <f t="shared" si="47"/>
        <v>0</v>
      </c>
      <c r="BZ121" s="126"/>
      <c r="CA121" s="126"/>
      <c r="CB121" s="126">
        <f t="shared" si="48"/>
        <v>0</v>
      </c>
      <c r="CC121" s="6" t="str">
        <f t="shared" si="49"/>
        <v/>
      </c>
    </row>
    <row r="122" spans="1:82" s="15" customFormat="1" ht="15" customHeight="1" x14ac:dyDescent="0.15">
      <c r="A122" s="55" t="s">
        <v>164</v>
      </c>
      <c r="B122" s="29">
        <f t="shared" si="40"/>
        <v>0</v>
      </c>
      <c r="C122" s="34"/>
      <c r="D122" s="56"/>
      <c r="E122" s="37"/>
      <c r="F122" s="37"/>
      <c r="G122" s="37"/>
      <c r="H122" s="59"/>
      <c r="I122" s="59"/>
      <c r="J122" s="59"/>
      <c r="K122" s="59"/>
      <c r="L122" s="59"/>
      <c r="M122" s="59"/>
      <c r="N122" s="59"/>
      <c r="O122" s="59"/>
      <c r="P122" s="59"/>
      <c r="Q122" s="59"/>
      <c r="R122" s="59"/>
      <c r="S122" s="59"/>
      <c r="T122" s="34"/>
      <c r="U122" s="35"/>
      <c r="V122" s="34"/>
      <c r="W122" s="35"/>
      <c r="X122" s="36">
        <f t="shared" si="38"/>
        <v>0</v>
      </c>
      <c r="Y122" s="34"/>
      <c r="Z122" s="37"/>
      <c r="AA122" s="35"/>
      <c r="AB122" s="38">
        <f t="shared" si="39"/>
        <v>0</v>
      </c>
      <c r="AC122" s="34"/>
      <c r="AD122" s="37"/>
      <c r="AE122" s="59"/>
      <c r="AF122" s="174"/>
      <c r="AG122" s="35"/>
      <c r="AH122" s="177"/>
      <c r="AI122" s="178"/>
      <c r="AJ122" s="177"/>
      <c r="AK122" s="178"/>
      <c r="AL122" s="142" t="str">
        <f t="shared" si="41"/>
        <v/>
      </c>
      <c r="AM122" s="6"/>
      <c r="AN122" s="114"/>
      <c r="AO122" s="6"/>
      <c r="AP122" s="6"/>
      <c r="AQ122" s="6"/>
      <c r="AR122" s="6"/>
      <c r="AS122" s="6"/>
      <c r="AT122" s="6"/>
      <c r="AU122" s="6"/>
      <c r="BG122" s="6"/>
      <c r="BH122" s="6"/>
      <c r="BI122" s="6"/>
      <c r="BJ122" s="6"/>
      <c r="BK122" s="6"/>
      <c r="BL122" s="6"/>
      <c r="BM122" s="6"/>
      <c r="BN122" s="6"/>
      <c r="BO122" s="6"/>
      <c r="BP122" s="6" t="str">
        <f t="shared" si="42"/>
        <v/>
      </c>
      <c r="BQ122" s="49" t="str">
        <f t="shared" si="43"/>
        <v/>
      </c>
      <c r="BR122" s="49" t="str">
        <f t="shared" si="44"/>
        <v/>
      </c>
      <c r="BS122" s="49"/>
      <c r="BT122" s="49"/>
      <c r="BU122" s="49" t="str">
        <f t="shared" si="45"/>
        <v/>
      </c>
      <c r="BX122" s="15">
        <f t="shared" si="46"/>
        <v>0</v>
      </c>
      <c r="BY122" s="126">
        <f t="shared" si="47"/>
        <v>0</v>
      </c>
      <c r="BZ122" s="126"/>
      <c r="CA122" s="126"/>
      <c r="CB122" s="126">
        <f t="shared" si="48"/>
        <v>0</v>
      </c>
      <c r="CC122" s="6" t="str">
        <f t="shared" si="49"/>
        <v/>
      </c>
    </row>
    <row r="123" spans="1:82" s="15" customFormat="1" ht="15" customHeight="1" x14ac:dyDescent="0.15">
      <c r="A123" s="55" t="s">
        <v>165</v>
      </c>
      <c r="B123" s="29">
        <f t="shared" si="40"/>
        <v>0</v>
      </c>
      <c r="C123" s="34"/>
      <c r="D123" s="56"/>
      <c r="E123" s="37"/>
      <c r="F123" s="37"/>
      <c r="G123" s="37"/>
      <c r="H123" s="59"/>
      <c r="I123" s="59"/>
      <c r="J123" s="59"/>
      <c r="K123" s="59"/>
      <c r="L123" s="59"/>
      <c r="M123" s="59"/>
      <c r="N123" s="59"/>
      <c r="O123" s="59"/>
      <c r="P123" s="59"/>
      <c r="Q123" s="59"/>
      <c r="R123" s="59"/>
      <c r="S123" s="59"/>
      <c r="T123" s="34"/>
      <c r="U123" s="35"/>
      <c r="V123" s="34"/>
      <c r="W123" s="35"/>
      <c r="X123" s="36">
        <f t="shared" si="38"/>
        <v>0</v>
      </c>
      <c r="Y123" s="34"/>
      <c r="Z123" s="37"/>
      <c r="AA123" s="35"/>
      <c r="AB123" s="38">
        <f t="shared" si="39"/>
        <v>0</v>
      </c>
      <c r="AC123" s="34"/>
      <c r="AD123" s="37"/>
      <c r="AE123" s="59"/>
      <c r="AF123" s="174"/>
      <c r="AG123" s="35"/>
      <c r="AH123" s="177"/>
      <c r="AI123" s="178"/>
      <c r="AJ123" s="177"/>
      <c r="AK123" s="178"/>
      <c r="AL123" s="142" t="str">
        <f t="shared" si="41"/>
        <v/>
      </c>
      <c r="AM123" s="6"/>
      <c r="AN123" s="114"/>
      <c r="AO123" s="6"/>
      <c r="AP123" s="6"/>
      <c r="AQ123" s="6"/>
      <c r="AR123" s="6"/>
      <c r="AS123" s="6"/>
      <c r="AT123" s="6"/>
      <c r="AU123" s="6"/>
      <c r="BG123" s="6"/>
      <c r="BH123" s="6"/>
      <c r="BI123" s="6"/>
      <c r="BJ123" s="6"/>
      <c r="BK123" s="6"/>
      <c r="BL123" s="6"/>
      <c r="BM123" s="6"/>
      <c r="BN123" s="6"/>
      <c r="BO123" s="6"/>
      <c r="BP123" s="6" t="str">
        <f t="shared" si="42"/>
        <v/>
      </c>
      <c r="BQ123" s="49" t="str">
        <f t="shared" si="43"/>
        <v/>
      </c>
      <c r="BR123" s="49" t="str">
        <f t="shared" si="44"/>
        <v/>
      </c>
      <c r="BS123" s="49"/>
      <c r="BT123" s="49"/>
      <c r="BU123" s="49" t="str">
        <f t="shared" si="45"/>
        <v/>
      </c>
      <c r="BX123" s="15">
        <f t="shared" si="46"/>
        <v>0</v>
      </c>
      <c r="BY123" s="126">
        <f t="shared" si="47"/>
        <v>0</v>
      </c>
      <c r="BZ123" s="126"/>
      <c r="CA123" s="126"/>
      <c r="CB123" s="126">
        <f t="shared" si="48"/>
        <v>0</v>
      </c>
      <c r="CC123" s="6" t="str">
        <f t="shared" si="49"/>
        <v/>
      </c>
    </row>
    <row r="124" spans="1:82" s="15" customFormat="1" ht="15" customHeight="1" x14ac:dyDescent="0.15">
      <c r="A124" s="80" t="s">
        <v>166</v>
      </c>
      <c r="B124" s="81">
        <f t="shared" si="40"/>
        <v>0</v>
      </c>
      <c r="C124" s="82"/>
      <c r="D124" s="83"/>
      <c r="E124" s="84"/>
      <c r="F124" s="84"/>
      <c r="G124" s="84"/>
      <c r="H124" s="85"/>
      <c r="I124" s="85"/>
      <c r="J124" s="85"/>
      <c r="K124" s="85"/>
      <c r="L124" s="85"/>
      <c r="M124" s="85"/>
      <c r="N124" s="85"/>
      <c r="O124" s="85"/>
      <c r="P124" s="85"/>
      <c r="Q124" s="85"/>
      <c r="R124" s="85"/>
      <c r="S124" s="85"/>
      <c r="T124" s="82"/>
      <c r="U124" s="78"/>
      <c r="V124" s="86"/>
      <c r="W124" s="87"/>
      <c r="X124" s="88">
        <f t="shared" si="38"/>
        <v>0</v>
      </c>
      <c r="Y124" s="82"/>
      <c r="Z124" s="84"/>
      <c r="AA124" s="78"/>
      <c r="AB124" s="89">
        <f t="shared" si="39"/>
        <v>0</v>
      </c>
      <c r="AC124" s="82"/>
      <c r="AD124" s="84"/>
      <c r="AE124" s="85"/>
      <c r="AF124" s="174"/>
      <c r="AG124" s="35"/>
      <c r="AH124" s="177"/>
      <c r="AI124" s="178"/>
      <c r="AJ124" s="177"/>
      <c r="AK124" s="178"/>
      <c r="AL124" s="142" t="str">
        <f t="shared" si="41"/>
        <v/>
      </c>
      <c r="AM124" s="6"/>
      <c r="AN124" s="114"/>
      <c r="AO124" s="6"/>
      <c r="AP124" s="6"/>
      <c r="AQ124" s="6"/>
      <c r="AR124" s="6"/>
      <c r="AS124" s="6"/>
      <c r="AT124" s="6"/>
      <c r="AU124" s="6"/>
      <c r="BG124" s="6"/>
      <c r="BH124" s="6"/>
      <c r="BI124" s="6"/>
      <c r="BJ124" s="6"/>
      <c r="BK124" s="6"/>
      <c r="BL124" s="6"/>
      <c r="BM124" s="6"/>
      <c r="BN124" s="6"/>
      <c r="BO124" s="6"/>
      <c r="BP124" s="6" t="str">
        <f t="shared" si="42"/>
        <v/>
      </c>
      <c r="BQ124" s="49" t="str">
        <f t="shared" si="43"/>
        <v/>
      </c>
      <c r="BR124" s="49" t="str">
        <f t="shared" si="44"/>
        <v/>
      </c>
      <c r="BS124" s="49"/>
      <c r="BT124" s="49"/>
      <c r="BU124" s="49" t="str">
        <f t="shared" si="45"/>
        <v/>
      </c>
      <c r="BX124" s="15">
        <f t="shared" si="46"/>
        <v>0</v>
      </c>
      <c r="BY124" s="126">
        <f t="shared" si="47"/>
        <v>0</v>
      </c>
      <c r="BZ124" s="126"/>
      <c r="CA124" s="126"/>
      <c r="CB124" s="126">
        <f t="shared" si="48"/>
        <v>0</v>
      </c>
      <c r="CC124" s="6" t="str">
        <f t="shared" si="49"/>
        <v/>
      </c>
    </row>
    <row r="125" spans="1:82" s="15" customFormat="1" ht="15" customHeight="1" x14ac:dyDescent="0.15">
      <c r="A125" s="24" t="s">
        <v>51</v>
      </c>
      <c r="B125" s="99">
        <f>SUM(B117:B124)</f>
        <v>0</v>
      </c>
      <c r="C125" s="100">
        <f>SUM(C117:C124)</f>
        <v>0</v>
      </c>
      <c r="D125" s="101">
        <f t="shared" ref="D125:AI125" si="50">SUM(D117:D124)</f>
        <v>0</v>
      </c>
      <c r="E125" s="102">
        <f t="shared" si="50"/>
        <v>0</v>
      </c>
      <c r="F125" s="103">
        <f t="shared" si="50"/>
        <v>0</v>
      </c>
      <c r="G125" s="104">
        <f t="shared" si="50"/>
        <v>0</v>
      </c>
      <c r="H125" s="104">
        <f t="shared" si="50"/>
        <v>0</v>
      </c>
      <c r="I125" s="104">
        <f t="shared" si="50"/>
        <v>0</v>
      </c>
      <c r="J125" s="104">
        <f t="shared" si="50"/>
        <v>0</v>
      </c>
      <c r="K125" s="104">
        <f t="shared" si="50"/>
        <v>0</v>
      </c>
      <c r="L125" s="104">
        <f t="shared" si="50"/>
        <v>0</v>
      </c>
      <c r="M125" s="104">
        <f t="shared" si="50"/>
        <v>0</v>
      </c>
      <c r="N125" s="104">
        <f t="shared" si="50"/>
        <v>0</v>
      </c>
      <c r="O125" s="104">
        <f t="shared" si="50"/>
        <v>0</v>
      </c>
      <c r="P125" s="104">
        <f t="shared" si="50"/>
        <v>0</v>
      </c>
      <c r="Q125" s="104">
        <f t="shared" si="50"/>
        <v>0</v>
      </c>
      <c r="R125" s="104">
        <f t="shared" si="50"/>
        <v>0</v>
      </c>
      <c r="S125" s="104">
        <f t="shared" si="50"/>
        <v>0</v>
      </c>
      <c r="T125" s="105">
        <f t="shared" si="50"/>
        <v>0</v>
      </c>
      <c r="U125" s="106">
        <f t="shared" si="50"/>
        <v>0</v>
      </c>
      <c r="V125" s="105">
        <f t="shared" si="50"/>
        <v>0</v>
      </c>
      <c r="W125" s="106">
        <f t="shared" si="50"/>
        <v>0</v>
      </c>
      <c r="X125" s="105">
        <f t="shared" si="50"/>
        <v>0</v>
      </c>
      <c r="Y125" s="105">
        <f t="shared" si="50"/>
        <v>0</v>
      </c>
      <c r="Z125" s="102">
        <f t="shared" si="50"/>
        <v>0</v>
      </c>
      <c r="AA125" s="101">
        <f t="shared" si="50"/>
        <v>0</v>
      </c>
      <c r="AB125" s="100">
        <f t="shared" si="50"/>
        <v>0</v>
      </c>
      <c r="AC125" s="105">
        <f t="shared" si="50"/>
        <v>0</v>
      </c>
      <c r="AD125" s="102">
        <f t="shared" si="50"/>
        <v>0</v>
      </c>
      <c r="AE125" s="101">
        <f t="shared" si="50"/>
        <v>0</v>
      </c>
      <c r="AF125" s="179">
        <f t="shared" si="50"/>
        <v>0</v>
      </c>
      <c r="AG125" s="106">
        <f t="shared" si="50"/>
        <v>0</v>
      </c>
      <c r="AH125" s="100">
        <f t="shared" si="50"/>
        <v>0</v>
      </c>
      <c r="AI125" s="106">
        <f t="shared" si="50"/>
        <v>0</v>
      </c>
      <c r="AJ125" s="100">
        <f>SUM(AJ117:AJ124)</f>
        <v>7</v>
      </c>
      <c r="AK125" s="106">
        <f>SUM(AK117:AK124)</f>
        <v>10</v>
      </c>
      <c r="AL125" s="142" t="str">
        <f t="shared" si="41"/>
        <v/>
      </c>
      <c r="AM125" s="6"/>
      <c r="AN125" s="114"/>
      <c r="AO125" s="6"/>
      <c r="AP125" s="6"/>
      <c r="AQ125" s="6"/>
      <c r="AR125" s="6"/>
      <c r="AS125" s="6"/>
      <c r="AT125" s="6"/>
      <c r="AU125" s="6"/>
      <c r="BG125" s="6"/>
      <c r="BH125" s="6"/>
      <c r="BI125" s="6"/>
      <c r="BJ125" s="6"/>
      <c r="BK125" s="6"/>
      <c r="BL125" s="6"/>
      <c r="BM125" s="6"/>
      <c r="BN125" s="6"/>
      <c r="BO125" s="6"/>
      <c r="BP125" s="6" t="str">
        <f t="shared" si="42"/>
        <v/>
      </c>
      <c r="BQ125" s="49" t="str">
        <f t="shared" si="43"/>
        <v/>
      </c>
      <c r="BR125" s="49" t="str">
        <f t="shared" si="44"/>
        <v/>
      </c>
      <c r="BS125" s="49"/>
      <c r="BT125" s="49"/>
      <c r="BU125" s="49" t="str">
        <f t="shared" si="45"/>
        <v/>
      </c>
      <c r="BX125" s="15">
        <f t="shared" si="46"/>
        <v>0</v>
      </c>
      <c r="BY125" s="126">
        <f t="shared" si="47"/>
        <v>0</v>
      </c>
      <c r="BZ125" s="126"/>
      <c r="CA125" s="126"/>
      <c r="CB125" s="126">
        <f t="shared" si="48"/>
        <v>0</v>
      </c>
      <c r="CC125" s="6" t="str">
        <f t="shared" si="49"/>
        <v/>
      </c>
    </row>
    <row r="126" spans="1:82" s="6" customFormat="1" ht="21.75" customHeight="1" x14ac:dyDescent="0.15">
      <c r="A126" s="180" t="s">
        <v>167</v>
      </c>
      <c r="X126" s="181"/>
      <c r="AD126" s="114"/>
      <c r="AE126" s="114"/>
      <c r="AH126" s="114"/>
      <c r="AK126" s="114"/>
      <c r="AP126" s="114"/>
    </row>
    <row r="127" spans="1:82" s="6" customFormat="1" ht="13.5" customHeight="1" x14ac:dyDescent="0.15">
      <c r="A127" s="180" t="s">
        <v>168</v>
      </c>
      <c r="AD127" s="114"/>
      <c r="AE127" s="114"/>
      <c r="AH127" s="114"/>
      <c r="AK127" s="114"/>
      <c r="AP127" s="114"/>
    </row>
    <row r="128" spans="1:82" s="6" customFormat="1" ht="33" customHeight="1" x14ac:dyDescent="0.25">
      <c r="A128" s="182" t="s">
        <v>169</v>
      </c>
      <c r="B128" s="12"/>
      <c r="C128" s="12"/>
      <c r="D128" s="12"/>
      <c r="E128" s="183"/>
      <c r="F128" s="183"/>
      <c r="G128" s="183"/>
      <c r="H128" s="183"/>
      <c r="AD128" s="114"/>
      <c r="AE128" s="114"/>
      <c r="AH128" s="114"/>
      <c r="AK128" s="114"/>
      <c r="AP128" s="114"/>
    </row>
    <row r="129" spans="1:77" s="6" customFormat="1" ht="10.5" customHeight="1" x14ac:dyDescent="0.15">
      <c r="A129" s="238" t="s">
        <v>8</v>
      </c>
      <c r="B129" s="241" t="s">
        <v>24</v>
      </c>
      <c r="C129" s="238" t="s">
        <v>170</v>
      </c>
      <c r="D129" s="244"/>
      <c r="E129" s="244"/>
      <c r="F129" s="244"/>
      <c r="G129" s="244"/>
      <c r="H129" s="244"/>
      <c r="I129" s="244"/>
      <c r="J129" s="244"/>
      <c r="K129" s="244"/>
      <c r="L129" s="244"/>
      <c r="M129" s="244"/>
      <c r="N129" s="244"/>
      <c r="O129" s="244"/>
      <c r="P129" s="244"/>
      <c r="Q129" s="244"/>
      <c r="R129" s="244"/>
      <c r="S129" s="245"/>
      <c r="T129" s="238" t="s">
        <v>171</v>
      </c>
      <c r="U129" s="250"/>
      <c r="V129" s="253" t="s">
        <v>172</v>
      </c>
      <c r="W129" s="245"/>
      <c r="AR129" s="114"/>
      <c r="AS129" s="114"/>
      <c r="AU129" s="114"/>
      <c r="BA129" s="114"/>
    </row>
    <row r="130" spans="1:77" s="6" customFormat="1" x14ac:dyDescent="0.15">
      <c r="A130" s="239"/>
      <c r="B130" s="242"/>
      <c r="C130" s="239"/>
      <c r="D130" s="246"/>
      <c r="E130" s="246"/>
      <c r="F130" s="246"/>
      <c r="G130" s="246"/>
      <c r="H130" s="246"/>
      <c r="I130" s="246"/>
      <c r="J130" s="246"/>
      <c r="K130" s="246"/>
      <c r="L130" s="246"/>
      <c r="M130" s="246"/>
      <c r="N130" s="246"/>
      <c r="O130" s="246"/>
      <c r="P130" s="246"/>
      <c r="Q130" s="246"/>
      <c r="R130" s="246"/>
      <c r="S130" s="247"/>
      <c r="T130" s="239"/>
      <c r="U130" s="251"/>
      <c r="V130" s="254"/>
      <c r="W130" s="247"/>
      <c r="AR130" s="114"/>
      <c r="AS130" s="114"/>
      <c r="AU130" s="114"/>
      <c r="BA130" s="114"/>
    </row>
    <row r="131" spans="1:77" s="6" customFormat="1" ht="27" customHeight="1" x14ac:dyDescent="0.25">
      <c r="A131" s="239"/>
      <c r="B131" s="242"/>
      <c r="C131" s="240"/>
      <c r="D131" s="248"/>
      <c r="E131" s="248"/>
      <c r="F131" s="248"/>
      <c r="G131" s="248"/>
      <c r="H131" s="248"/>
      <c r="I131" s="248"/>
      <c r="J131" s="248"/>
      <c r="K131" s="248"/>
      <c r="L131" s="248"/>
      <c r="M131" s="248"/>
      <c r="N131" s="248"/>
      <c r="O131" s="248"/>
      <c r="P131" s="248"/>
      <c r="Q131" s="248"/>
      <c r="R131" s="248"/>
      <c r="S131" s="249"/>
      <c r="T131" s="240"/>
      <c r="U131" s="252"/>
      <c r="V131" s="255"/>
      <c r="W131" s="249"/>
      <c r="Y131" s="184"/>
      <c r="AR131" s="114"/>
      <c r="AS131" s="114"/>
      <c r="AU131" s="114"/>
      <c r="BA131" s="114"/>
    </row>
    <row r="132" spans="1:77" s="6" customFormat="1" ht="27" customHeight="1" x14ac:dyDescent="0.15">
      <c r="A132" s="240"/>
      <c r="B132" s="243"/>
      <c r="C132" s="17" t="s">
        <v>31</v>
      </c>
      <c r="D132" s="185" t="s">
        <v>32</v>
      </c>
      <c r="E132" s="19" t="s">
        <v>33</v>
      </c>
      <c r="F132" s="19" t="s">
        <v>34</v>
      </c>
      <c r="G132" s="19" t="s">
        <v>35</v>
      </c>
      <c r="H132" s="20" t="s">
        <v>36</v>
      </c>
      <c r="I132" s="20" t="s">
        <v>37</v>
      </c>
      <c r="J132" s="20" t="s">
        <v>38</v>
      </c>
      <c r="K132" s="20" t="s">
        <v>39</v>
      </c>
      <c r="L132" s="20" t="s">
        <v>40</v>
      </c>
      <c r="M132" s="20" t="s">
        <v>41</v>
      </c>
      <c r="N132" s="20" t="s">
        <v>42</v>
      </c>
      <c r="O132" s="20" t="s">
        <v>43</v>
      </c>
      <c r="P132" s="20" t="s">
        <v>44</v>
      </c>
      <c r="Q132" s="20" t="s">
        <v>45</v>
      </c>
      <c r="R132" s="20" t="s">
        <v>46</v>
      </c>
      <c r="S132" s="21" t="s">
        <v>47</v>
      </c>
      <c r="T132" s="17" t="s">
        <v>49</v>
      </c>
      <c r="U132" s="186" t="s">
        <v>50</v>
      </c>
      <c r="V132" s="187" t="s">
        <v>22</v>
      </c>
      <c r="W132" s="22" t="s">
        <v>23</v>
      </c>
      <c r="AR132" s="114"/>
      <c r="AS132" s="114"/>
      <c r="AU132" s="114"/>
      <c r="BA132" s="114"/>
    </row>
    <row r="133" spans="1:77" s="6" customFormat="1" ht="13.5" customHeight="1" x14ac:dyDescent="0.15">
      <c r="A133" s="28" t="s">
        <v>57</v>
      </c>
      <c r="B133" s="29">
        <f t="shared" ref="B133:B174" si="51">SUM(C133:S133)</f>
        <v>0</v>
      </c>
      <c r="C133" s="34"/>
      <c r="D133" s="32"/>
      <c r="E133" s="37"/>
      <c r="F133" s="32"/>
      <c r="G133" s="37"/>
      <c r="H133" s="32"/>
      <c r="I133" s="37"/>
      <c r="J133" s="32"/>
      <c r="K133" s="37"/>
      <c r="L133" s="32"/>
      <c r="M133" s="37"/>
      <c r="N133" s="32"/>
      <c r="O133" s="37"/>
      <c r="P133" s="32"/>
      <c r="Q133" s="37"/>
      <c r="R133" s="32"/>
      <c r="S133" s="35"/>
      <c r="T133" s="188"/>
      <c r="U133" s="189"/>
      <c r="V133" s="40"/>
      <c r="W133" s="189"/>
      <c r="X133" s="142" t="str">
        <f>+BQ133</f>
        <v/>
      </c>
      <c r="AR133" s="114"/>
      <c r="AS133" s="114"/>
      <c r="AU133" s="114"/>
      <c r="BA133" s="114"/>
      <c r="BQ133" s="49" t="str">
        <f>IF($B133&lt;&gt;($T133+$U133)," El número de consultas según sexo NO puede ser diferente al Total.","")</f>
        <v/>
      </c>
      <c r="BY133" s="126">
        <f>IF($B133&lt;&gt;($T133+$U133),1,0)</f>
        <v>0</v>
      </c>
    </row>
    <row r="134" spans="1:77" s="6" customFormat="1" ht="13.5" customHeight="1" x14ac:dyDescent="0.15">
      <c r="A134" s="55" t="s">
        <v>58</v>
      </c>
      <c r="B134" s="29">
        <f t="shared" si="51"/>
        <v>0</v>
      </c>
      <c r="C134" s="34"/>
      <c r="D134" s="37"/>
      <c r="E134" s="37"/>
      <c r="F134" s="37"/>
      <c r="G134" s="37"/>
      <c r="H134" s="37"/>
      <c r="I134" s="37"/>
      <c r="J134" s="37"/>
      <c r="K134" s="37"/>
      <c r="L134" s="37"/>
      <c r="M134" s="37"/>
      <c r="N134" s="37"/>
      <c r="O134" s="37"/>
      <c r="P134" s="37"/>
      <c r="Q134" s="37"/>
      <c r="R134" s="37"/>
      <c r="S134" s="35"/>
      <c r="T134" s="40"/>
      <c r="U134" s="190"/>
      <c r="V134" s="40"/>
      <c r="W134" s="190"/>
      <c r="X134" s="142" t="str">
        <f t="shared" ref="X134:X175" si="52">+BQ134</f>
        <v/>
      </c>
      <c r="AR134" s="114"/>
      <c r="AS134" s="114"/>
      <c r="AU134" s="114"/>
      <c r="BA134" s="114"/>
      <c r="BQ134" s="49" t="str">
        <f t="shared" ref="BQ134:BQ175" si="53">IF($B134&lt;&gt;($T134+$U134)," El número de consultas según sexo NO puede ser diferente al Total.","")</f>
        <v/>
      </c>
      <c r="BY134" s="126">
        <f t="shared" ref="BY134:BY175" si="54">IF($B134&lt;&gt;($T134+$U134),1,0)</f>
        <v>0</v>
      </c>
    </row>
    <row r="135" spans="1:77" s="6" customFormat="1" ht="13.5" customHeight="1" x14ac:dyDescent="0.15">
      <c r="A135" s="55" t="s">
        <v>60</v>
      </c>
      <c r="B135" s="29">
        <f t="shared" si="51"/>
        <v>0</v>
      </c>
      <c r="C135" s="34"/>
      <c r="D135" s="37"/>
      <c r="E135" s="37"/>
      <c r="F135" s="37"/>
      <c r="G135" s="37"/>
      <c r="H135" s="37"/>
      <c r="I135" s="37"/>
      <c r="J135" s="37"/>
      <c r="K135" s="37"/>
      <c r="L135" s="37"/>
      <c r="M135" s="37"/>
      <c r="N135" s="37"/>
      <c r="O135" s="37"/>
      <c r="P135" s="37"/>
      <c r="Q135" s="37"/>
      <c r="R135" s="37"/>
      <c r="S135" s="35"/>
      <c r="T135" s="40"/>
      <c r="U135" s="190"/>
      <c r="V135" s="40"/>
      <c r="W135" s="190"/>
      <c r="X135" s="142" t="str">
        <f t="shared" si="52"/>
        <v/>
      </c>
      <c r="AR135" s="114"/>
      <c r="AS135" s="114"/>
      <c r="AU135" s="114"/>
      <c r="BA135" s="114"/>
      <c r="BQ135" s="49" t="str">
        <f t="shared" si="53"/>
        <v/>
      </c>
      <c r="BY135" s="126">
        <f t="shared" si="54"/>
        <v>0</v>
      </c>
    </row>
    <row r="136" spans="1:77" s="6" customFormat="1" ht="13.5" customHeight="1" x14ac:dyDescent="0.15">
      <c r="A136" s="55" t="s">
        <v>61</v>
      </c>
      <c r="B136" s="29">
        <f t="shared" si="51"/>
        <v>0</v>
      </c>
      <c r="C136" s="34"/>
      <c r="D136" s="37"/>
      <c r="E136" s="37"/>
      <c r="F136" s="37"/>
      <c r="G136" s="37"/>
      <c r="H136" s="37"/>
      <c r="I136" s="37"/>
      <c r="J136" s="37"/>
      <c r="K136" s="37"/>
      <c r="L136" s="37"/>
      <c r="M136" s="37"/>
      <c r="N136" s="37"/>
      <c r="O136" s="37"/>
      <c r="P136" s="37"/>
      <c r="Q136" s="37"/>
      <c r="R136" s="37"/>
      <c r="S136" s="35"/>
      <c r="T136" s="40"/>
      <c r="U136" s="190"/>
      <c r="V136" s="40"/>
      <c r="W136" s="190"/>
      <c r="X136" s="142" t="str">
        <f t="shared" si="52"/>
        <v/>
      </c>
      <c r="AR136" s="114"/>
      <c r="AS136" s="114"/>
      <c r="AU136" s="114"/>
      <c r="BA136" s="114"/>
      <c r="BQ136" s="49" t="str">
        <f t="shared" si="53"/>
        <v/>
      </c>
      <c r="BY136" s="126">
        <f t="shared" si="54"/>
        <v>0</v>
      </c>
    </row>
    <row r="137" spans="1:77" s="6" customFormat="1" ht="13.5" customHeight="1" x14ac:dyDescent="0.15">
      <c r="A137" s="55" t="s">
        <v>62</v>
      </c>
      <c r="B137" s="29">
        <f t="shared" si="51"/>
        <v>0</v>
      </c>
      <c r="C137" s="34"/>
      <c r="D137" s="37"/>
      <c r="E137" s="37"/>
      <c r="F137" s="37"/>
      <c r="G137" s="37"/>
      <c r="H137" s="37"/>
      <c r="I137" s="37"/>
      <c r="J137" s="37"/>
      <c r="K137" s="37"/>
      <c r="L137" s="37"/>
      <c r="M137" s="37"/>
      <c r="N137" s="37"/>
      <c r="O137" s="37"/>
      <c r="P137" s="37"/>
      <c r="Q137" s="37"/>
      <c r="R137" s="37"/>
      <c r="S137" s="35"/>
      <c r="T137" s="40"/>
      <c r="U137" s="190"/>
      <c r="V137" s="40"/>
      <c r="W137" s="190"/>
      <c r="X137" s="142" t="str">
        <f t="shared" si="52"/>
        <v/>
      </c>
      <c r="AR137" s="114"/>
      <c r="AS137" s="114"/>
      <c r="AU137" s="114"/>
      <c r="BA137" s="114"/>
      <c r="BQ137" s="49" t="str">
        <f t="shared" si="53"/>
        <v/>
      </c>
      <c r="BY137" s="126">
        <f t="shared" si="54"/>
        <v>0</v>
      </c>
    </row>
    <row r="138" spans="1:77" s="6" customFormat="1" ht="13.5" customHeight="1" x14ac:dyDescent="0.15">
      <c r="A138" s="55" t="s">
        <v>63</v>
      </c>
      <c r="B138" s="29">
        <f t="shared" si="51"/>
        <v>0</v>
      </c>
      <c r="C138" s="34"/>
      <c r="D138" s="37"/>
      <c r="E138" s="37"/>
      <c r="F138" s="37"/>
      <c r="G138" s="37"/>
      <c r="H138" s="37"/>
      <c r="I138" s="37"/>
      <c r="J138" s="37"/>
      <c r="K138" s="37"/>
      <c r="L138" s="37"/>
      <c r="M138" s="37"/>
      <c r="N138" s="37"/>
      <c r="O138" s="37"/>
      <c r="P138" s="37"/>
      <c r="Q138" s="37"/>
      <c r="R138" s="37"/>
      <c r="S138" s="35"/>
      <c r="T138" s="40"/>
      <c r="U138" s="190"/>
      <c r="V138" s="40"/>
      <c r="W138" s="190"/>
      <c r="X138" s="142" t="str">
        <f t="shared" si="52"/>
        <v/>
      </c>
      <c r="AR138" s="114"/>
      <c r="AS138" s="114"/>
      <c r="AU138" s="114"/>
      <c r="BA138" s="114"/>
      <c r="BQ138" s="49" t="str">
        <f t="shared" si="53"/>
        <v/>
      </c>
      <c r="BY138" s="126">
        <f t="shared" si="54"/>
        <v>0</v>
      </c>
    </row>
    <row r="139" spans="1:77" s="6" customFormat="1" ht="13.5" customHeight="1" x14ac:dyDescent="0.15">
      <c r="A139" s="55" t="s">
        <v>67</v>
      </c>
      <c r="B139" s="29">
        <f t="shared" si="51"/>
        <v>0</v>
      </c>
      <c r="C139" s="34"/>
      <c r="D139" s="37"/>
      <c r="E139" s="37"/>
      <c r="F139" s="37"/>
      <c r="G139" s="37"/>
      <c r="H139" s="37"/>
      <c r="I139" s="37"/>
      <c r="J139" s="37"/>
      <c r="K139" s="37"/>
      <c r="L139" s="37"/>
      <c r="M139" s="37"/>
      <c r="N139" s="37"/>
      <c r="O139" s="37"/>
      <c r="P139" s="37"/>
      <c r="Q139" s="37"/>
      <c r="R139" s="37"/>
      <c r="S139" s="35"/>
      <c r="T139" s="40"/>
      <c r="U139" s="190"/>
      <c r="V139" s="40"/>
      <c r="W139" s="190"/>
      <c r="X139" s="142" t="str">
        <f t="shared" si="52"/>
        <v/>
      </c>
      <c r="AR139" s="114"/>
      <c r="AS139" s="114"/>
      <c r="AU139" s="114"/>
      <c r="BA139" s="114"/>
      <c r="BQ139" s="49" t="str">
        <f t="shared" si="53"/>
        <v/>
      </c>
      <c r="BY139" s="126">
        <f t="shared" si="54"/>
        <v>0</v>
      </c>
    </row>
    <row r="140" spans="1:77" s="6" customFormat="1" ht="13.5" customHeight="1" x14ac:dyDescent="0.15">
      <c r="A140" s="55" t="s">
        <v>68</v>
      </c>
      <c r="B140" s="29">
        <f t="shared" si="51"/>
        <v>0</v>
      </c>
      <c r="C140" s="34"/>
      <c r="D140" s="37"/>
      <c r="E140" s="37"/>
      <c r="F140" s="37"/>
      <c r="G140" s="37"/>
      <c r="H140" s="37"/>
      <c r="I140" s="37"/>
      <c r="J140" s="37"/>
      <c r="K140" s="37"/>
      <c r="L140" s="37"/>
      <c r="M140" s="37"/>
      <c r="N140" s="37"/>
      <c r="O140" s="37"/>
      <c r="P140" s="37"/>
      <c r="Q140" s="37"/>
      <c r="R140" s="37"/>
      <c r="S140" s="35"/>
      <c r="T140" s="40"/>
      <c r="U140" s="190"/>
      <c r="V140" s="40"/>
      <c r="W140" s="190"/>
      <c r="X140" s="142" t="str">
        <f t="shared" si="52"/>
        <v/>
      </c>
      <c r="AR140" s="114"/>
      <c r="AS140" s="114"/>
      <c r="AU140" s="114"/>
      <c r="BA140" s="114"/>
      <c r="BQ140" s="49" t="str">
        <f t="shared" si="53"/>
        <v/>
      </c>
      <c r="BY140" s="126">
        <f t="shared" si="54"/>
        <v>0</v>
      </c>
    </row>
    <row r="141" spans="1:77" s="6" customFormat="1" ht="13.5" customHeight="1" x14ac:dyDescent="0.15">
      <c r="A141" s="55" t="s">
        <v>69</v>
      </c>
      <c r="B141" s="29">
        <f t="shared" si="51"/>
        <v>0</v>
      </c>
      <c r="C141" s="34"/>
      <c r="D141" s="37"/>
      <c r="E141" s="37"/>
      <c r="F141" s="37"/>
      <c r="G141" s="37"/>
      <c r="H141" s="37"/>
      <c r="I141" s="37"/>
      <c r="J141" s="37"/>
      <c r="K141" s="37"/>
      <c r="L141" s="37"/>
      <c r="M141" s="37"/>
      <c r="N141" s="37"/>
      <c r="O141" s="37"/>
      <c r="P141" s="37"/>
      <c r="Q141" s="37"/>
      <c r="R141" s="37"/>
      <c r="S141" s="35"/>
      <c r="T141" s="40"/>
      <c r="U141" s="190"/>
      <c r="V141" s="40"/>
      <c r="W141" s="190"/>
      <c r="X141" s="142" t="str">
        <f t="shared" si="52"/>
        <v/>
      </c>
      <c r="AR141" s="114"/>
      <c r="AS141" s="114"/>
      <c r="AU141" s="114"/>
      <c r="BA141" s="114"/>
      <c r="BQ141" s="49" t="str">
        <f t="shared" si="53"/>
        <v/>
      </c>
      <c r="BY141" s="126">
        <f t="shared" si="54"/>
        <v>0</v>
      </c>
    </row>
    <row r="142" spans="1:77" s="6" customFormat="1" ht="13.5" customHeight="1" x14ac:dyDescent="0.15">
      <c r="A142" s="55" t="s">
        <v>70</v>
      </c>
      <c r="B142" s="29">
        <f t="shared" si="51"/>
        <v>0</v>
      </c>
      <c r="C142" s="34"/>
      <c r="D142" s="37"/>
      <c r="E142" s="37"/>
      <c r="F142" s="37"/>
      <c r="G142" s="37"/>
      <c r="H142" s="37"/>
      <c r="I142" s="37"/>
      <c r="J142" s="37"/>
      <c r="K142" s="37"/>
      <c r="L142" s="37"/>
      <c r="M142" s="37"/>
      <c r="N142" s="37"/>
      <c r="O142" s="37"/>
      <c r="P142" s="37"/>
      <c r="Q142" s="37"/>
      <c r="R142" s="37"/>
      <c r="S142" s="35"/>
      <c r="T142" s="40"/>
      <c r="U142" s="190"/>
      <c r="V142" s="40"/>
      <c r="W142" s="190"/>
      <c r="X142" s="142" t="str">
        <f t="shared" si="52"/>
        <v/>
      </c>
      <c r="AR142" s="114"/>
      <c r="AS142" s="114"/>
      <c r="AU142" s="114"/>
      <c r="BA142" s="114"/>
      <c r="BQ142" s="49" t="str">
        <f t="shared" si="53"/>
        <v/>
      </c>
      <c r="BY142" s="126">
        <f t="shared" si="54"/>
        <v>0</v>
      </c>
    </row>
    <row r="143" spans="1:77" s="6" customFormat="1" ht="21" x14ac:dyDescent="0.15">
      <c r="A143" s="74" t="s">
        <v>71</v>
      </c>
      <c r="B143" s="29">
        <f t="shared" si="51"/>
        <v>0</v>
      </c>
      <c r="C143" s="34"/>
      <c r="D143" s="37"/>
      <c r="E143" s="37"/>
      <c r="F143" s="37"/>
      <c r="G143" s="37"/>
      <c r="H143" s="37"/>
      <c r="I143" s="37"/>
      <c r="J143" s="37"/>
      <c r="K143" s="37"/>
      <c r="L143" s="37"/>
      <c r="M143" s="37"/>
      <c r="N143" s="37"/>
      <c r="O143" s="37"/>
      <c r="P143" s="37"/>
      <c r="Q143" s="37"/>
      <c r="R143" s="37"/>
      <c r="S143" s="35"/>
      <c r="T143" s="40"/>
      <c r="U143" s="190"/>
      <c r="V143" s="40"/>
      <c r="W143" s="190"/>
      <c r="X143" s="142" t="str">
        <f t="shared" si="52"/>
        <v/>
      </c>
      <c r="AR143" s="114"/>
      <c r="AS143" s="114"/>
      <c r="AU143" s="114"/>
      <c r="BA143" s="114"/>
      <c r="BQ143" s="49" t="str">
        <f t="shared" si="53"/>
        <v/>
      </c>
      <c r="BY143" s="126">
        <f t="shared" si="54"/>
        <v>0</v>
      </c>
    </row>
    <row r="144" spans="1:77" s="6" customFormat="1" ht="16.5" customHeight="1" x14ac:dyDescent="0.15">
      <c r="A144" s="55" t="s">
        <v>72</v>
      </c>
      <c r="B144" s="29">
        <f t="shared" si="51"/>
        <v>0</v>
      </c>
      <c r="C144" s="34"/>
      <c r="D144" s="37"/>
      <c r="E144" s="37"/>
      <c r="F144" s="37"/>
      <c r="G144" s="37"/>
      <c r="H144" s="37"/>
      <c r="I144" s="37"/>
      <c r="J144" s="37"/>
      <c r="K144" s="37"/>
      <c r="L144" s="37"/>
      <c r="M144" s="37"/>
      <c r="N144" s="37"/>
      <c r="O144" s="37"/>
      <c r="P144" s="37"/>
      <c r="Q144" s="37"/>
      <c r="R144" s="37"/>
      <c r="S144" s="35"/>
      <c r="T144" s="40"/>
      <c r="U144" s="190"/>
      <c r="V144" s="40"/>
      <c r="W144" s="190"/>
      <c r="X144" s="142" t="str">
        <f t="shared" si="52"/>
        <v/>
      </c>
      <c r="AR144" s="114"/>
      <c r="AS144" s="114"/>
      <c r="AU144" s="114"/>
      <c r="BA144" s="114"/>
      <c r="BQ144" s="49" t="str">
        <f t="shared" si="53"/>
        <v/>
      </c>
      <c r="BY144" s="126">
        <f t="shared" si="54"/>
        <v>0</v>
      </c>
    </row>
    <row r="145" spans="1:77" s="6" customFormat="1" ht="14.25" customHeight="1" x14ac:dyDescent="0.15">
      <c r="A145" s="55" t="s">
        <v>73</v>
      </c>
      <c r="B145" s="29">
        <f t="shared" si="51"/>
        <v>0</v>
      </c>
      <c r="C145" s="69"/>
      <c r="D145" s="66"/>
      <c r="E145" s="66"/>
      <c r="F145" s="66"/>
      <c r="G145" s="66"/>
      <c r="H145" s="66"/>
      <c r="I145" s="66"/>
      <c r="J145" s="66"/>
      <c r="K145" s="66"/>
      <c r="L145" s="66"/>
      <c r="M145" s="66"/>
      <c r="N145" s="66"/>
      <c r="O145" s="37"/>
      <c r="P145" s="37"/>
      <c r="Q145" s="37"/>
      <c r="R145" s="37"/>
      <c r="S145" s="35"/>
      <c r="T145" s="40"/>
      <c r="U145" s="190"/>
      <c r="V145" s="76"/>
      <c r="W145" s="190"/>
      <c r="X145" s="142" t="str">
        <f t="shared" si="52"/>
        <v/>
      </c>
      <c r="AR145" s="114"/>
      <c r="AS145" s="114"/>
      <c r="AU145" s="114"/>
      <c r="BA145" s="114"/>
      <c r="BQ145" s="49" t="str">
        <f t="shared" si="53"/>
        <v/>
      </c>
      <c r="BY145" s="126">
        <f t="shared" si="54"/>
        <v>0</v>
      </c>
    </row>
    <row r="146" spans="1:77" s="6" customFormat="1" ht="16.5" customHeight="1" x14ac:dyDescent="0.15">
      <c r="A146" s="191" t="s">
        <v>74</v>
      </c>
      <c r="B146" s="29">
        <f t="shared" si="51"/>
        <v>0</v>
      </c>
      <c r="C146" s="34"/>
      <c r="D146" s="37"/>
      <c r="E146" s="37"/>
      <c r="F146" s="37"/>
      <c r="G146" s="37"/>
      <c r="H146" s="37"/>
      <c r="I146" s="37"/>
      <c r="J146" s="37"/>
      <c r="K146" s="37"/>
      <c r="L146" s="37"/>
      <c r="M146" s="37"/>
      <c r="N146" s="37"/>
      <c r="O146" s="37"/>
      <c r="P146" s="37"/>
      <c r="Q146" s="37"/>
      <c r="R146" s="37"/>
      <c r="S146" s="35"/>
      <c r="T146" s="40"/>
      <c r="U146" s="190"/>
      <c r="V146" s="40"/>
      <c r="W146" s="190"/>
      <c r="X146" s="142" t="str">
        <f t="shared" si="52"/>
        <v/>
      </c>
      <c r="AR146" s="114"/>
      <c r="AS146" s="114"/>
      <c r="AU146" s="114"/>
      <c r="BA146" s="114"/>
      <c r="BQ146" s="49" t="str">
        <f t="shared" si="53"/>
        <v/>
      </c>
      <c r="BY146" s="126">
        <f t="shared" si="54"/>
        <v>0</v>
      </c>
    </row>
    <row r="147" spans="1:77" s="6" customFormat="1" ht="12" customHeight="1" x14ac:dyDescent="0.15">
      <c r="A147" s="55" t="s">
        <v>75</v>
      </c>
      <c r="B147" s="29">
        <f t="shared" si="51"/>
        <v>0</v>
      </c>
      <c r="C147" s="34"/>
      <c r="D147" s="37"/>
      <c r="E147" s="37"/>
      <c r="F147" s="37"/>
      <c r="G147" s="37"/>
      <c r="H147" s="37"/>
      <c r="I147" s="37"/>
      <c r="J147" s="37"/>
      <c r="K147" s="37"/>
      <c r="L147" s="37"/>
      <c r="M147" s="37"/>
      <c r="N147" s="37"/>
      <c r="O147" s="37"/>
      <c r="P147" s="37"/>
      <c r="Q147" s="37"/>
      <c r="R147" s="37"/>
      <c r="S147" s="35"/>
      <c r="T147" s="40"/>
      <c r="U147" s="190"/>
      <c r="V147" s="40"/>
      <c r="W147" s="190"/>
      <c r="X147" s="142" t="str">
        <f t="shared" si="52"/>
        <v/>
      </c>
      <c r="AR147" s="114"/>
      <c r="AS147" s="114"/>
      <c r="AU147" s="114"/>
      <c r="BA147" s="114"/>
      <c r="BQ147" s="49" t="str">
        <f t="shared" si="53"/>
        <v/>
      </c>
      <c r="BY147" s="126">
        <f t="shared" si="54"/>
        <v>0</v>
      </c>
    </row>
    <row r="148" spans="1:77" s="6" customFormat="1" ht="12" customHeight="1" x14ac:dyDescent="0.15">
      <c r="A148" s="55" t="s">
        <v>76</v>
      </c>
      <c r="B148" s="29">
        <f t="shared" si="51"/>
        <v>0</v>
      </c>
      <c r="C148" s="34"/>
      <c r="D148" s="37"/>
      <c r="E148" s="37"/>
      <c r="F148" s="37"/>
      <c r="G148" s="37"/>
      <c r="H148" s="37"/>
      <c r="I148" s="37"/>
      <c r="J148" s="37"/>
      <c r="K148" s="37"/>
      <c r="L148" s="37"/>
      <c r="M148" s="37"/>
      <c r="N148" s="37"/>
      <c r="O148" s="37"/>
      <c r="P148" s="37"/>
      <c r="Q148" s="37"/>
      <c r="R148" s="37"/>
      <c r="S148" s="35"/>
      <c r="T148" s="40"/>
      <c r="U148" s="190"/>
      <c r="V148" s="40"/>
      <c r="W148" s="190"/>
      <c r="X148" s="142" t="str">
        <f t="shared" si="52"/>
        <v/>
      </c>
      <c r="AR148" s="114"/>
      <c r="AS148" s="114"/>
      <c r="AU148" s="114"/>
      <c r="BA148" s="114"/>
      <c r="BQ148" s="49" t="str">
        <f t="shared" si="53"/>
        <v/>
      </c>
      <c r="BY148" s="126">
        <f t="shared" si="54"/>
        <v>0</v>
      </c>
    </row>
    <row r="149" spans="1:77" s="6" customFormat="1" ht="12" customHeight="1" x14ac:dyDescent="0.15">
      <c r="A149" s="55" t="s">
        <v>77</v>
      </c>
      <c r="B149" s="29">
        <f t="shared" si="51"/>
        <v>0</v>
      </c>
      <c r="C149" s="34"/>
      <c r="D149" s="37"/>
      <c r="E149" s="37"/>
      <c r="F149" s="37"/>
      <c r="G149" s="37"/>
      <c r="H149" s="37"/>
      <c r="I149" s="37"/>
      <c r="J149" s="37"/>
      <c r="K149" s="37"/>
      <c r="L149" s="37"/>
      <c r="M149" s="37"/>
      <c r="N149" s="37"/>
      <c r="O149" s="37"/>
      <c r="P149" s="37"/>
      <c r="Q149" s="37"/>
      <c r="R149" s="37"/>
      <c r="S149" s="35"/>
      <c r="T149" s="40"/>
      <c r="U149" s="190"/>
      <c r="V149" s="40"/>
      <c r="W149" s="190"/>
      <c r="X149" s="142" t="str">
        <f t="shared" si="52"/>
        <v/>
      </c>
      <c r="AR149" s="114"/>
      <c r="AS149" s="114"/>
      <c r="AU149" s="114"/>
      <c r="BA149" s="114"/>
      <c r="BQ149" s="49" t="str">
        <f t="shared" si="53"/>
        <v/>
      </c>
      <c r="BY149" s="126">
        <f t="shared" si="54"/>
        <v>0</v>
      </c>
    </row>
    <row r="150" spans="1:77" s="6" customFormat="1" ht="12" customHeight="1" x14ac:dyDescent="0.15">
      <c r="A150" s="55" t="s">
        <v>78</v>
      </c>
      <c r="B150" s="29">
        <f t="shared" si="51"/>
        <v>0</v>
      </c>
      <c r="C150" s="34"/>
      <c r="D150" s="37"/>
      <c r="E150" s="37"/>
      <c r="F150" s="37"/>
      <c r="G150" s="37"/>
      <c r="H150" s="37"/>
      <c r="I150" s="37"/>
      <c r="J150" s="37"/>
      <c r="K150" s="37"/>
      <c r="L150" s="37"/>
      <c r="M150" s="37"/>
      <c r="N150" s="37"/>
      <c r="O150" s="37"/>
      <c r="P150" s="37"/>
      <c r="Q150" s="37"/>
      <c r="R150" s="37"/>
      <c r="S150" s="35"/>
      <c r="T150" s="40"/>
      <c r="U150" s="190"/>
      <c r="V150" s="40"/>
      <c r="W150" s="190"/>
      <c r="X150" s="142" t="str">
        <f t="shared" si="52"/>
        <v/>
      </c>
      <c r="AR150" s="114"/>
      <c r="AS150" s="114"/>
      <c r="AU150" s="114"/>
      <c r="BA150" s="114"/>
      <c r="BQ150" s="49" t="str">
        <f t="shared" si="53"/>
        <v/>
      </c>
      <c r="BY150" s="126">
        <f t="shared" si="54"/>
        <v>0</v>
      </c>
    </row>
    <row r="151" spans="1:77" s="6" customFormat="1" ht="12" customHeight="1" x14ac:dyDescent="0.15">
      <c r="A151" s="55" t="s">
        <v>79</v>
      </c>
      <c r="B151" s="29">
        <f t="shared" si="51"/>
        <v>0</v>
      </c>
      <c r="C151" s="34"/>
      <c r="D151" s="37"/>
      <c r="E151" s="37"/>
      <c r="F151" s="66"/>
      <c r="G151" s="66"/>
      <c r="H151" s="66"/>
      <c r="I151" s="66"/>
      <c r="J151" s="66"/>
      <c r="K151" s="66"/>
      <c r="L151" s="66"/>
      <c r="M151" s="66"/>
      <c r="N151" s="66"/>
      <c r="O151" s="66"/>
      <c r="P151" s="66"/>
      <c r="Q151" s="66"/>
      <c r="R151" s="66"/>
      <c r="S151" s="68"/>
      <c r="T151" s="40"/>
      <c r="U151" s="190"/>
      <c r="V151" s="40"/>
      <c r="W151" s="190"/>
      <c r="X151" s="142" t="str">
        <f t="shared" si="52"/>
        <v/>
      </c>
      <c r="AR151" s="114"/>
      <c r="AS151" s="114"/>
      <c r="AU151" s="114"/>
      <c r="BA151" s="114"/>
      <c r="BQ151" s="49" t="str">
        <f t="shared" si="53"/>
        <v/>
      </c>
      <c r="BY151" s="126">
        <f t="shared" si="54"/>
        <v>0</v>
      </c>
    </row>
    <row r="152" spans="1:77" s="6" customFormat="1" ht="12" customHeight="1" x14ac:dyDescent="0.15">
      <c r="A152" s="55" t="s">
        <v>80</v>
      </c>
      <c r="B152" s="29">
        <f t="shared" si="51"/>
        <v>0</v>
      </c>
      <c r="C152" s="69"/>
      <c r="D152" s="66"/>
      <c r="E152" s="66"/>
      <c r="F152" s="37"/>
      <c r="G152" s="37"/>
      <c r="H152" s="37"/>
      <c r="I152" s="37"/>
      <c r="J152" s="37"/>
      <c r="K152" s="37"/>
      <c r="L152" s="37"/>
      <c r="M152" s="37"/>
      <c r="N152" s="37"/>
      <c r="O152" s="37"/>
      <c r="P152" s="37"/>
      <c r="Q152" s="37"/>
      <c r="R152" s="37"/>
      <c r="S152" s="35"/>
      <c r="T152" s="40"/>
      <c r="U152" s="190"/>
      <c r="V152" s="40"/>
      <c r="W152" s="190"/>
      <c r="X152" s="142" t="str">
        <f t="shared" si="52"/>
        <v/>
      </c>
      <c r="AR152" s="114"/>
      <c r="AS152" s="114"/>
      <c r="AU152" s="114"/>
      <c r="BA152" s="114"/>
      <c r="BQ152" s="49" t="str">
        <f t="shared" si="53"/>
        <v/>
      </c>
      <c r="BY152" s="126">
        <f t="shared" si="54"/>
        <v>0</v>
      </c>
    </row>
    <row r="153" spans="1:77" s="6" customFormat="1" ht="12.75" customHeight="1" x14ac:dyDescent="0.15">
      <c r="A153" s="55" t="s">
        <v>81</v>
      </c>
      <c r="B153" s="29">
        <f t="shared" si="51"/>
        <v>0</v>
      </c>
      <c r="C153" s="34"/>
      <c r="D153" s="37"/>
      <c r="E153" s="37"/>
      <c r="F153" s="37"/>
      <c r="G153" s="37"/>
      <c r="H153" s="37"/>
      <c r="I153" s="37"/>
      <c r="J153" s="37"/>
      <c r="K153" s="37"/>
      <c r="L153" s="37"/>
      <c r="M153" s="37"/>
      <c r="N153" s="37"/>
      <c r="O153" s="37"/>
      <c r="P153" s="37"/>
      <c r="Q153" s="37"/>
      <c r="R153" s="37"/>
      <c r="S153" s="35"/>
      <c r="T153" s="40"/>
      <c r="U153" s="190"/>
      <c r="V153" s="40"/>
      <c r="W153" s="190"/>
      <c r="X153" s="142" t="str">
        <f t="shared" si="52"/>
        <v/>
      </c>
      <c r="AR153" s="114"/>
      <c r="AS153" s="114"/>
      <c r="AU153" s="114"/>
      <c r="BA153" s="114"/>
      <c r="BQ153" s="49" t="str">
        <f t="shared" si="53"/>
        <v/>
      </c>
      <c r="BY153" s="126">
        <f t="shared" si="54"/>
        <v>0</v>
      </c>
    </row>
    <row r="154" spans="1:77" s="6" customFormat="1" ht="21" x14ac:dyDescent="0.15">
      <c r="A154" s="191" t="s">
        <v>82</v>
      </c>
      <c r="B154" s="29">
        <f t="shared" si="51"/>
        <v>0</v>
      </c>
      <c r="C154" s="69"/>
      <c r="D154" s="66"/>
      <c r="E154" s="66"/>
      <c r="F154" s="37"/>
      <c r="G154" s="37"/>
      <c r="H154" s="37"/>
      <c r="I154" s="37"/>
      <c r="J154" s="37"/>
      <c r="K154" s="37"/>
      <c r="L154" s="37"/>
      <c r="M154" s="37"/>
      <c r="N154" s="37"/>
      <c r="O154" s="37"/>
      <c r="P154" s="37"/>
      <c r="Q154" s="37"/>
      <c r="R154" s="37"/>
      <c r="S154" s="35"/>
      <c r="T154" s="40"/>
      <c r="U154" s="190"/>
      <c r="V154" s="76"/>
      <c r="W154" s="190"/>
      <c r="X154" s="142" t="str">
        <f t="shared" si="52"/>
        <v/>
      </c>
      <c r="AR154" s="114"/>
      <c r="AS154" s="114"/>
      <c r="AU154" s="114"/>
      <c r="BA154" s="114"/>
      <c r="BQ154" s="49" t="str">
        <f t="shared" si="53"/>
        <v/>
      </c>
      <c r="BY154" s="126">
        <f t="shared" si="54"/>
        <v>0</v>
      </c>
    </row>
    <row r="155" spans="1:77" s="6" customFormat="1" ht="21" x14ac:dyDescent="0.15">
      <c r="A155" s="191" t="s">
        <v>83</v>
      </c>
      <c r="B155" s="29">
        <f t="shared" si="51"/>
        <v>0</v>
      </c>
      <c r="C155" s="69"/>
      <c r="D155" s="66"/>
      <c r="E155" s="66"/>
      <c r="F155" s="37"/>
      <c r="G155" s="37"/>
      <c r="H155" s="37"/>
      <c r="I155" s="37"/>
      <c r="J155" s="37"/>
      <c r="K155" s="37"/>
      <c r="L155" s="37"/>
      <c r="M155" s="37"/>
      <c r="N155" s="37"/>
      <c r="O155" s="37"/>
      <c r="P155" s="37"/>
      <c r="Q155" s="37"/>
      <c r="R155" s="37"/>
      <c r="S155" s="35"/>
      <c r="T155" s="40"/>
      <c r="U155" s="190"/>
      <c r="V155" s="76"/>
      <c r="W155" s="190"/>
      <c r="X155" s="142" t="str">
        <f t="shared" si="52"/>
        <v/>
      </c>
      <c r="AR155" s="114"/>
      <c r="AS155" s="114"/>
      <c r="AU155" s="114"/>
      <c r="BA155" s="114"/>
      <c r="BQ155" s="49" t="str">
        <f t="shared" si="53"/>
        <v/>
      </c>
      <c r="BY155" s="126">
        <f t="shared" si="54"/>
        <v>0</v>
      </c>
    </row>
    <row r="156" spans="1:77" s="6" customFormat="1" ht="15" customHeight="1" x14ac:dyDescent="0.15">
      <c r="A156" s="55" t="s">
        <v>84</v>
      </c>
      <c r="B156" s="29">
        <f t="shared" si="51"/>
        <v>0</v>
      </c>
      <c r="C156" s="34"/>
      <c r="D156" s="37"/>
      <c r="E156" s="37"/>
      <c r="F156" s="37"/>
      <c r="G156" s="37"/>
      <c r="H156" s="37"/>
      <c r="I156" s="37"/>
      <c r="J156" s="37"/>
      <c r="K156" s="37"/>
      <c r="L156" s="37"/>
      <c r="M156" s="37"/>
      <c r="N156" s="37"/>
      <c r="O156" s="37"/>
      <c r="P156" s="37"/>
      <c r="Q156" s="37"/>
      <c r="R156" s="37"/>
      <c r="S156" s="35"/>
      <c r="T156" s="40"/>
      <c r="U156" s="190"/>
      <c r="V156" s="40"/>
      <c r="W156" s="190"/>
      <c r="X156" s="142" t="str">
        <f t="shared" si="52"/>
        <v/>
      </c>
      <c r="AR156" s="114"/>
      <c r="AS156" s="114"/>
      <c r="AU156" s="114"/>
      <c r="BA156" s="114"/>
      <c r="BQ156" s="49" t="str">
        <f t="shared" si="53"/>
        <v/>
      </c>
      <c r="BY156" s="126">
        <f t="shared" si="54"/>
        <v>0</v>
      </c>
    </row>
    <row r="157" spans="1:77" s="6" customFormat="1" ht="15" customHeight="1" x14ac:dyDescent="0.15">
      <c r="A157" s="55" t="s">
        <v>85</v>
      </c>
      <c r="B157" s="29">
        <f t="shared" si="51"/>
        <v>0</v>
      </c>
      <c r="C157" s="34"/>
      <c r="D157" s="37"/>
      <c r="E157" s="37"/>
      <c r="F157" s="37"/>
      <c r="G157" s="37"/>
      <c r="H157" s="37"/>
      <c r="I157" s="37"/>
      <c r="J157" s="37"/>
      <c r="K157" s="37"/>
      <c r="L157" s="37"/>
      <c r="M157" s="37"/>
      <c r="N157" s="37"/>
      <c r="O157" s="37"/>
      <c r="P157" s="37"/>
      <c r="Q157" s="37"/>
      <c r="R157" s="37"/>
      <c r="S157" s="35"/>
      <c r="T157" s="40"/>
      <c r="U157" s="190"/>
      <c r="V157" s="40"/>
      <c r="W157" s="190"/>
      <c r="X157" s="142" t="str">
        <f t="shared" si="52"/>
        <v/>
      </c>
      <c r="AR157" s="114"/>
      <c r="AS157" s="114"/>
      <c r="AU157" s="114"/>
      <c r="BA157" s="114"/>
      <c r="BQ157" s="49" t="str">
        <f t="shared" si="53"/>
        <v/>
      </c>
      <c r="BY157" s="126">
        <f t="shared" si="54"/>
        <v>0</v>
      </c>
    </row>
    <row r="158" spans="1:77" s="6" customFormat="1" ht="15" customHeight="1" x14ac:dyDescent="0.15">
      <c r="A158" s="55" t="s">
        <v>86</v>
      </c>
      <c r="B158" s="29">
        <f t="shared" si="51"/>
        <v>0</v>
      </c>
      <c r="C158" s="69"/>
      <c r="D158" s="66"/>
      <c r="E158" s="66"/>
      <c r="F158" s="37"/>
      <c r="G158" s="37"/>
      <c r="H158" s="37"/>
      <c r="I158" s="37"/>
      <c r="J158" s="37"/>
      <c r="K158" s="37"/>
      <c r="L158" s="37"/>
      <c r="M158" s="37"/>
      <c r="N158" s="37"/>
      <c r="O158" s="37"/>
      <c r="P158" s="37"/>
      <c r="Q158" s="37"/>
      <c r="R158" s="37"/>
      <c r="S158" s="35"/>
      <c r="T158" s="40"/>
      <c r="U158" s="190"/>
      <c r="V158" s="76"/>
      <c r="W158" s="190"/>
      <c r="X158" s="142" t="str">
        <f t="shared" si="52"/>
        <v/>
      </c>
      <c r="AR158" s="114"/>
      <c r="AS158" s="114"/>
      <c r="AU158" s="114"/>
      <c r="BA158" s="114"/>
      <c r="BQ158" s="49" t="str">
        <f t="shared" si="53"/>
        <v/>
      </c>
      <c r="BY158" s="126">
        <f t="shared" si="54"/>
        <v>0</v>
      </c>
    </row>
    <row r="159" spans="1:77" s="6" customFormat="1" ht="15" customHeight="1" x14ac:dyDescent="0.15">
      <c r="A159" s="55" t="s">
        <v>87</v>
      </c>
      <c r="B159" s="29">
        <f t="shared" si="51"/>
        <v>0</v>
      </c>
      <c r="C159" s="34"/>
      <c r="D159" s="37"/>
      <c r="E159" s="37"/>
      <c r="F159" s="37"/>
      <c r="G159" s="37"/>
      <c r="H159" s="37"/>
      <c r="I159" s="37"/>
      <c r="J159" s="37"/>
      <c r="K159" s="37"/>
      <c r="L159" s="37"/>
      <c r="M159" s="37"/>
      <c r="N159" s="37"/>
      <c r="O159" s="37"/>
      <c r="P159" s="37"/>
      <c r="Q159" s="37"/>
      <c r="R159" s="37"/>
      <c r="S159" s="35"/>
      <c r="T159" s="40"/>
      <c r="U159" s="190"/>
      <c r="V159" s="40"/>
      <c r="W159" s="190"/>
      <c r="X159" s="142" t="str">
        <f t="shared" si="52"/>
        <v/>
      </c>
      <c r="AR159" s="114"/>
      <c r="AS159" s="114"/>
      <c r="AU159" s="114"/>
      <c r="BA159" s="114"/>
      <c r="BQ159" s="49" t="str">
        <f t="shared" si="53"/>
        <v/>
      </c>
      <c r="BY159" s="126">
        <f t="shared" si="54"/>
        <v>0</v>
      </c>
    </row>
    <row r="160" spans="1:77" s="6" customFormat="1" ht="15" customHeight="1" x14ac:dyDescent="0.15">
      <c r="A160" s="55" t="s">
        <v>88</v>
      </c>
      <c r="B160" s="29">
        <f t="shared" si="51"/>
        <v>0</v>
      </c>
      <c r="C160" s="69"/>
      <c r="D160" s="66"/>
      <c r="E160" s="66"/>
      <c r="F160" s="37"/>
      <c r="G160" s="37"/>
      <c r="H160" s="37"/>
      <c r="I160" s="37"/>
      <c r="J160" s="37"/>
      <c r="K160" s="37"/>
      <c r="L160" s="37"/>
      <c r="M160" s="37"/>
      <c r="N160" s="37"/>
      <c r="O160" s="37"/>
      <c r="P160" s="37"/>
      <c r="Q160" s="37"/>
      <c r="R160" s="37"/>
      <c r="S160" s="35"/>
      <c r="T160" s="40"/>
      <c r="U160" s="190"/>
      <c r="V160" s="76"/>
      <c r="W160" s="190"/>
      <c r="X160" s="142" t="str">
        <f t="shared" si="52"/>
        <v/>
      </c>
      <c r="AR160" s="114"/>
      <c r="AS160" s="114"/>
      <c r="AU160" s="114"/>
      <c r="BA160" s="114"/>
      <c r="BQ160" s="49" t="str">
        <f t="shared" si="53"/>
        <v/>
      </c>
      <c r="BY160" s="126">
        <f t="shared" si="54"/>
        <v>0</v>
      </c>
    </row>
    <row r="161" spans="1:77" s="6" customFormat="1" ht="15" customHeight="1" x14ac:dyDescent="0.15">
      <c r="A161" s="55" t="s">
        <v>89</v>
      </c>
      <c r="B161" s="29">
        <f t="shared" si="51"/>
        <v>0</v>
      </c>
      <c r="C161" s="34"/>
      <c r="D161" s="37"/>
      <c r="E161" s="37"/>
      <c r="F161" s="37"/>
      <c r="G161" s="37"/>
      <c r="H161" s="37"/>
      <c r="I161" s="37"/>
      <c r="J161" s="37"/>
      <c r="K161" s="37"/>
      <c r="L161" s="37"/>
      <c r="M161" s="37"/>
      <c r="N161" s="37"/>
      <c r="O161" s="37"/>
      <c r="P161" s="37"/>
      <c r="Q161" s="37"/>
      <c r="R161" s="37"/>
      <c r="S161" s="35"/>
      <c r="T161" s="40"/>
      <c r="U161" s="190"/>
      <c r="V161" s="40"/>
      <c r="W161" s="190"/>
      <c r="X161" s="142" t="str">
        <f t="shared" si="52"/>
        <v/>
      </c>
      <c r="AR161" s="114"/>
      <c r="AS161" s="114"/>
      <c r="AU161" s="114"/>
      <c r="BA161" s="114"/>
      <c r="BQ161" s="49" t="str">
        <f t="shared" si="53"/>
        <v/>
      </c>
      <c r="BY161" s="126">
        <f t="shared" si="54"/>
        <v>0</v>
      </c>
    </row>
    <row r="162" spans="1:77" s="6" customFormat="1" ht="15" customHeight="1" x14ac:dyDescent="0.15">
      <c r="A162" s="55" t="s">
        <v>90</v>
      </c>
      <c r="B162" s="29">
        <f t="shared" si="51"/>
        <v>1</v>
      </c>
      <c r="C162" s="34"/>
      <c r="D162" s="37"/>
      <c r="E162" s="37"/>
      <c r="F162" s="37"/>
      <c r="G162" s="37"/>
      <c r="H162" s="37"/>
      <c r="I162" s="37"/>
      <c r="J162" s="37"/>
      <c r="K162" s="37"/>
      <c r="L162" s="37"/>
      <c r="M162" s="37"/>
      <c r="N162" s="37"/>
      <c r="O162" s="37"/>
      <c r="P162" s="37"/>
      <c r="Q162" s="37"/>
      <c r="R162" s="37">
        <v>1</v>
      </c>
      <c r="S162" s="35"/>
      <c r="T162" s="40"/>
      <c r="U162" s="190">
        <v>1</v>
      </c>
      <c r="V162" s="40">
        <v>1</v>
      </c>
      <c r="W162" s="190"/>
      <c r="X162" s="142" t="str">
        <f t="shared" si="52"/>
        <v/>
      </c>
      <c r="AR162" s="114"/>
      <c r="AS162" s="114"/>
      <c r="AU162" s="114"/>
      <c r="BA162" s="114"/>
      <c r="BQ162" s="49" t="str">
        <f t="shared" si="53"/>
        <v/>
      </c>
      <c r="BY162" s="126">
        <f t="shared" si="54"/>
        <v>0</v>
      </c>
    </row>
    <row r="163" spans="1:77" s="6" customFormat="1" ht="15" customHeight="1" x14ac:dyDescent="0.15">
      <c r="A163" s="55" t="s">
        <v>91</v>
      </c>
      <c r="B163" s="29">
        <f t="shared" si="51"/>
        <v>0</v>
      </c>
      <c r="C163" s="34"/>
      <c r="D163" s="37"/>
      <c r="E163" s="37"/>
      <c r="F163" s="37"/>
      <c r="G163" s="37"/>
      <c r="H163" s="37"/>
      <c r="I163" s="37"/>
      <c r="J163" s="37"/>
      <c r="K163" s="37"/>
      <c r="L163" s="37"/>
      <c r="M163" s="37"/>
      <c r="N163" s="37"/>
      <c r="O163" s="37"/>
      <c r="P163" s="37"/>
      <c r="Q163" s="37"/>
      <c r="R163" s="37"/>
      <c r="S163" s="35"/>
      <c r="T163" s="40"/>
      <c r="U163" s="190"/>
      <c r="V163" s="40"/>
      <c r="W163" s="190"/>
      <c r="X163" s="142" t="str">
        <f t="shared" si="52"/>
        <v/>
      </c>
      <c r="AR163" s="114"/>
      <c r="AS163" s="114"/>
      <c r="AU163" s="114"/>
      <c r="BA163" s="114"/>
      <c r="BQ163" s="49" t="str">
        <f t="shared" si="53"/>
        <v/>
      </c>
      <c r="BY163" s="126">
        <f t="shared" si="54"/>
        <v>0</v>
      </c>
    </row>
    <row r="164" spans="1:77" s="6" customFormat="1" ht="15" customHeight="1" x14ac:dyDescent="0.15">
      <c r="A164" s="55" t="s">
        <v>92</v>
      </c>
      <c r="B164" s="29">
        <f t="shared" si="51"/>
        <v>0</v>
      </c>
      <c r="C164" s="69"/>
      <c r="D164" s="66"/>
      <c r="E164" s="37"/>
      <c r="F164" s="37"/>
      <c r="G164" s="37"/>
      <c r="H164" s="37"/>
      <c r="I164" s="37"/>
      <c r="J164" s="37"/>
      <c r="K164" s="37"/>
      <c r="L164" s="37"/>
      <c r="M164" s="66"/>
      <c r="N164" s="66"/>
      <c r="O164" s="66"/>
      <c r="P164" s="66"/>
      <c r="Q164" s="66"/>
      <c r="R164" s="66"/>
      <c r="S164" s="68"/>
      <c r="T164" s="76"/>
      <c r="U164" s="190"/>
      <c r="V164" s="40"/>
      <c r="W164" s="190"/>
      <c r="X164" s="142" t="str">
        <f t="shared" si="52"/>
        <v/>
      </c>
      <c r="AR164" s="114"/>
      <c r="AS164" s="114"/>
      <c r="AU164" s="114"/>
      <c r="BA164" s="114"/>
      <c r="BQ164" s="49" t="str">
        <f t="shared" si="53"/>
        <v/>
      </c>
      <c r="BY164" s="126">
        <f t="shared" si="54"/>
        <v>0</v>
      </c>
    </row>
    <row r="165" spans="1:77" s="6" customFormat="1" ht="24" customHeight="1" x14ac:dyDescent="0.15">
      <c r="A165" s="74" t="s">
        <v>93</v>
      </c>
      <c r="B165" s="29">
        <f t="shared" si="51"/>
        <v>0</v>
      </c>
      <c r="C165" s="34"/>
      <c r="D165" s="37"/>
      <c r="E165" s="37"/>
      <c r="F165" s="37"/>
      <c r="G165" s="37"/>
      <c r="H165" s="37"/>
      <c r="I165" s="37"/>
      <c r="J165" s="37"/>
      <c r="K165" s="37"/>
      <c r="L165" s="37"/>
      <c r="M165" s="37"/>
      <c r="N165" s="37"/>
      <c r="O165" s="37"/>
      <c r="P165" s="37"/>
      <c r="Q165" s="37"/>
      <c r="R165" s="37"/>
      <c r="S165" s="35"/>
      <c r="T165" s="40"/>
      <c r="U165" s="190"/>
      <c r="V165" s="40"/>
      <c r="W165" s="190"/>
      <c r="X165" s="142" t="str">
        <f t="shared" si="52"/>
        <v/>
      </c>
      <c r="AR165" s="114"/>
      <c r="AS165" s="114"/>
      <c r="AU165" s="114"/>
      <c r="BA165" s="114"/>
      <c r="BQ165" s="49" t="str">
        <f t="shared" si="53"/>
        <v/>
      </c>
      <c r="BY165" s="126">
        <f t="shared" si="54"/>
        <v>0</v>
      </c>
    </row>
    <row r="166" spans="1:77" s="6" customFormat="1" ht="15.75" customHeight="1" x14ac:dyDescent="0.15">
      <c r="A166" s="74" t="s">
        <v>173</v>
      </c>
      <c r="B166" s="29">
        <f t="shared" si="51"/>
        <v>0</v>
      </c>
      <c r="C166" s="69"/>
      <c r="D166" s="66"/>
      <c r="E166" s="66"/>
      <c r="F166" s="37"/>
      <c r="G166" s="37"/>
      <c r="H166" s="37"/>
      <c r="I166" s="37"/>
      <c r="J166" s="37"/>
      <c r="K166" s="37"/>
      <c r="L166" s="37"/>
      <c r="M166" s="37"/>
      <c r="N166" s="37"/>
      <c r="O166" s="37"/>
      <c r="P166" s="37"/>
      <c r="Q166" s="37"/>
      <c r="R166" s="37"/>
      <c r="S166" s="35"/>
      <c r="T166" s="76"/>
      <c r="U166" s="190"/>
      <c r="V166" s="40"/>
      <c r="W166" s="190"/>
      <c r="X166" s="142" t="str">
        <f t="shared" si="52"/>
        <v/>
      </c>
      <c r="AR166" s="114"/>
      <c r="AS166" s="114"/>
      <c r="AU166" s="114"/>
      <c r="BA166" s="114"/>
      <c r="BQ166" s="49" t="str">
        <f t="shared" si="53"/>
        <v/>
      </c>
      <c r="BY166" s="126">
        <f t="shared" si="54"/>
        <v>0</v>
      </c>
    </row>
    <row r="167" spans="1:77" s="6" customFormat="1" ht="12.75" customHeight="1" x14ac:dyDescent="0.15">
      <c r="A167" s="55" t="s">
        <v>95</v>
      </c>
      <c r="B167" s="29">
        <f t="shared" si="51"/>
        <v>0</v>
      </c>
      <c r="C167" s="69"/>
      <c r="D167" s="66"/>
      <c r="E167" s="66"/>
      <c r="F167" s="66"/>
      <c r="G167" s="37"/>
      <c r="H167" s="37"/>
      <c r="I167" s="37"/>
      <c r="J167" s="37"/>
      <c r="K167" s="37"/>
      <c r="L167" s="37"/>
      <c r="M167" s="37"/>
      <c r="N167" s="37"/>
      <c r="O167" s="37"/>
      <c r="P167" s="37"/>
      <c r="Q167" s="37"/>
      <c r="R167" s="37"/>
      <c r="S167" s="35"/>
      <c r="T167" s="40"/>
      <c r="U167" s="190"/>
      <c r="V167" s="40"/>
      <c r="W167" s="190"/>
      <c r="X167" s="142" t="str">
        <f t="shared" si="52"/>
        <v/>
      </c>
      <c r="AR167" s="114"/>
      <c r="AS167" s="114"/>
      <c r="AU167" s="114"/>
      <c r="BA167" s="114"/>
      <c r="BQ167" s="49" t="str">
        <f t="shared" si="53"/>
        <v/>
      </c>
      <c r="BY167" s="126">
        <f t="shared" si="54"/>
        <v>0</v>
      </c>
    </row>
    <row r="168" spans="1:77" s="6" customFormat="1" ht="12.75" customHeight="1" x14ac:dyDescent="0.15">
      <c r="A168" s="55" t="s">
        <v>96</v>
      </c>
      <c r="B168" s="29">
        <f t="shared" si="51"/>
        <v>0</v>
      </c>
      <c r="C168" s="34"/>
      <c r="D168" s="37"/>
      <c r="E168" s="37"/>
      <c r="F168" s="37"/>
      <c r="G168" s="37"/>
      <c r="H168" s="37"/>
      <c r="I168" s="37"/>
      <c r="J168" s="37"/>
      <c r="K168" s="37"/>
      <c r="L168" s="37"/>
      <c r="M168" s="37"/>
      <c r="N168" s="37"/>
      <c r="O168" s="37"/>
      <c r="P168" s="37"/>
      <c r="Q168" s="37"/>
      <c r="R168" s="37"/>
      <c r="S168" s="35"/>
      <c r="T168" s="40"/>
      <c r="U168" s="190"/>
      <c r="V168" s="40"/>
      <c r="W168" s="190"/>
      <c r="X168" s="142" t="str">
        <f t="shared" si="52"/>
        <v/>
      </c>
      <c r="AR168" s="114"/>
      <c r="AS168" s="114"/>
      <c r="AU168" s="114"/>
      <c r="BA168" s="114"/>
      <c r="BQ168" s="49" t="str">
        <f t="shared" si="53"/>
        <v/>
      </c>
      <c r="BY168" s="126">
        <f t="shared" si="54"/>
        <v>0</v>
      </c>
    </row>
    <row r="169" spans="1:77" s="6" customFormat="1" ht="12.75" customHeight="1" x14ac:dyDescent="0.15">
      <c r="A169" s="55" t="s">
        <v>97</v>
      </c>
      <c r="B169" s="29">
        <f t="shared" si="51"/>
        <v>0</v>
      </c>
      <c r="C169" s="34"/>
      <c r="D169" s="37"/>
      <c r="E169" s="37"/>
      <c r="F169" s="37"/>
      <c r="G169" s="37"/>
      <c r="H169" s="37"/>
      <c r="I169" s="37"/>
      <c r="J169" s="37"/>
      <c r="K169" s="37"/>
      <c r="L169" s="37"/>
      <c r="M169" s="37"/>
      <c r="N169" s="37"/>
      <c r="O169" s="37"/>
      <c r="P169" s="37"/>
      <c r="Q169" s="37"/>
      <c r="R169" s="37"/>
      <c r="S169" s="35"/>
      <c r="T169" s="40"/>
      <c r="U169" s="190"/>
      <c r="V169" s="40"/>
      <c r="W169" s="190"/>
      <c r="X169" s="142" t="str">
        <f t="shared" si="52"/>
        <v/>
      </c>
      <c r="AR169" s="114"/>
      <c r="AS169" s="114"/>
      <c r="AU169" s="114"/>
      <c r="BA169" s="114"/>
      <c r="BQ169" s="49" t="str">
        <f t="shared" si="53"/>
        <v/>
      </c>
      <c r="BY169" s="126">
        <f t="shared" si="54"/>
        <v>0</v>
      </c>
    </row>
    <row r="170" spans="1:77" s="6" customFormat="1" ht="12.75" customHeight="1" x14ac:dyDescent="0.15">
      <c r="A170" s="55" t="s">
        <v>98</v>
      </c>
      <c r="B170" s="29">
        <f t="shared" si="51"/>
        <v>0</v>
      </c>
      <c r="C170" s="34"/>
      <c r="D170" s="37"/>
      <c r="E170" s="37"/>
      <c r="F170" s="37"/>
      <c r="G170" s="37"/>
      <c r="H170" s="37"/>
      <c r="I170" s="37"/>
      <c r="J170" s="37"/>
      <c r="K170" s="37"/>
      <c r="L170" s="37"/>
      <c r="M170" s="37"/>
      <c r="N170" s="37"/>
      <c r="O170" s="37"/>
      <c r="P170" s="37"/>
      <c r="Q170" s="37"/>
      <c r="R170" s="37"/>
      <c r="S170" s="35"/>
      <c r="T170" s="40"/>
      <c r="U170" s="190"/>
      <c r="V170" s="40"/>
      <c r="W170" s="190"/>
      <c r="X170" s="142" t="str">
        <f t="shared" si="52"/>
        <v/>
      </c>
      <c r="AR170" s="114"/>
      <c r="AS170" s="114"/>
      <c r="AU170" s="114"/>
      <c r="BA170" s="114"/>
      <c r="BQ170" s="49" t="str">
        <f t="shared" si="53"/>
        <v/>
      </c>
      <c r="BY170" s="126">
        <f t="shared" si="54"/>
        <v>0</v>
      </c>
    </row>
    <row r="171" spans="1:77" s="6" customFormat="1" ht="12.75" customHeight="1" x14ac:dyDescent="0.15">
      <c r="A171" s="55" t="s">
        <v>100</v>
      </c>
      <c r="B171" s="29">
        <f t="shared" si="51"/>
        <v>0</v>
      </c>
      <c r="C171" s="34"/>
      <c r="D171" s="37"/>
      <c r="E171" s="37"/>
      <c r="F171" s="37"/>
      <c r="G171" s="37"/>
      <c r="H171" s="37"/>
      <c r="I171" s="37"/>
      <c r="J171" s="37"/>
      <c r="K171" s="37"/>
      <c r="L171" s="37"/>
      <c r="M171" s="37"/>
      <c r="N171" s="37"/>
      <c r="O171" s="37"/>
      <c r="P171" s="37"/>
      <c r="Q171" s="37"/>
      <c r="R171" s="37"/>
      <c r="S171" s="35"/>
      <c r="T171" s="40"/>
      <c r="U171" s="190"/>
      <c r="V171" s="40"/>
      <c r="W171" s="190"/>
      <c r="X171" s="142" t="str">
        <f t="shared" si="52"/>
        <v/>
      </c>
      <c r="AR171" s="114"/>
      <c r="AS171" s="114"/>
      <c r="AU171" s="114"/>
      <c r="BA171" s="114"/>
      <c r="BQ171" s="49" t="str">
        <f t="shared" si="53"/>
        <v/>
      </c>
      <c r="BY171" s="126">
        <f t="shared" si="54"/>
        <v>0</v>
      </c>
    </row>
    <row r="172" spans="1:77" s="6" customFormat="1" ht="12.75" customHeight="1" x14ac:dyDescent="0.15">
      <c r="A172" s="55" t="s">
        <v>101</v>
      </c>
      <c r="B172" s="29">
        <f t="shared" si="51"/>
        <v>0</v>
      </c>
      <c r="C172" s="34"/>
      <c r="D172" s="37"/>
      <c r="E172" s="37"/>
      <c r="F172" s="37"/>
      <c r="G172" s="37"/>
      <c r="H172" s="37"/>
      <c r="I172" s="37"/>
      <c r="J172" s="37"/>
      <c r="K172" s="37"/>
      <c r="L172" s="37"/>
      <c r="M172" s="37"/>
      <c r="N172" s="37"/>
      <c r="O172" s="37"/>
      <c r="P172" s="37"/>
      <c r="Q172" s="37"/>
      <c r="R172" s="37"/>
      <c r="S172" s="35"/>
      <c r="T172" s="40"/>
      <c r="U172" s="190"/>
      <c r="V172" s="40"/>
      <c r="W172" s="190"/>
      <c r="X172" s="142" t="str">
        <f t="shared" si="52"/>
        <v/>
      </c>
      <c r="AR172" s="114"/>
      <c r="AS172" s="114"/>
      <c r="AU172" s="114"/>
      <c r="BA172" s="114"/>
      <c r="BQ172" s="49" t="str">
        <f t="shared" si="53"/>
        <v/>
      </c>
      <c r="BY172" s="126">
        <f t="shared" si="54"/>
        <v>0</v>
      </c>
    </row>
    <row r="173" spans="1:77" s="6" customFormat="1" ht="12.75" customHeight="1" x14ac:dyDescent="0.15">
      <c r="A173" s="80" t="s">
        <v>102</v>
      </c>
      <c r="B173" s="127">
        <f t="shared" si="51"/>
        <v>0</v>
      </c>
      <c r="C173" s="34"/>
      <c r="D173" s="37"/>
      <c r="E173" s="37"/>
      <c r="F173" s="37"/>
      <c r="G173" s="37"/>
      <c r="H173" s="37"/>
      <c r="I173" s="37"/>
      <c r="J173" s="37"/>
      <c r="K173" s="37"/>
      <c r="L173" s="37"/>
      <c r="M173" s="37"/>
      <c r="N173" s="37"/>
      <c r="O173" s="37"/>
      <c r="P173" s="37"/>
      <c r="Q173" s="37"/>
      <c r="R173" s="37"/>
      <c r="S173" s="35"/>
      <c r="T173" s="40"/>
      <c r="U173" s="190"/>
      <c r="V173" s="40"/>
      <c r="W173" s="190"/>
      <c r="X173" s="142" t="str">
        <f t="shared" si="52"/>
        <v/>
      </c>
      <c r="AR173" s="114"/>
      <c r="AS173" s="114"/>
      <c r="AU173" s="114"/>
      <c r="BA173" s="114"/>
      <c r="BQ173" s="49" t="str">
        <f t="shared" si="53"/>
        <v/>
      </c>
      <c r="BY173" s="126">
        <f t="shared" si="54"/>
        <v>0</v>
      </c>
    </row>
    <row r="174" spans="1:77" s="6" customFormat="1" ht="12.75" customHeight="1" x14ac:dyDescent="0.15">
      <c r="A174" s="55" t="s">
        <v>174</v>
      </c>
      <c r="B174" s="29">
        <f t="shared" si="51"/>
        <v>0</v>
      </c>
      <c r="C174" s="86"/>
      <c r="D174" s="131"/>
      <c r="E174" s="192"/>
      <c r="F174" s="131"/>
      <c r="G174" s="192"/>
      <c r="H174" s="131"/>
      <c r="I174" s="192"/>
      <c r="J174" s="131"/>
      <c r="K174" s="192"/>
      <c r="L174" s="131"/>
      <c r="M174" s="192"/>
      <c r="N174" s="131"/>
      <c r="O174" s="192"/>
      <c r="P174" s="131"/>
      <c r="Q174" s="192"/>
      <c r="R174" s="131"/>
      <c r="S174" s="87"/>
      <c r="T174" s="193"/>
      <c r="U174" s="194"/>
      <c r="V174" s="195"/>
      <c r="W174" s="194"/>
      <c r="X174" s="142" t="str">
        <f t="shared" si="52"/>
        <v/>
      </c>
      <c r="AR174" s="114"/>
      <c r="AS174" s="114"/>
      <c r="AU174" s="114"/>
      <c r="BA174" s="114"/>
      <c r="BQ174" s="49" t="str">
        <f t="shared" si="53"/>
        <v/>
      </c>
      <c r="BY174" s="126">
        <f t="shared" si="54"/>
        <v>0</v>
      </c>
    </row>
    <row r="175" spans="1:77" s="6" customFormat="1" ht="18" customHeight="1" x14ac:dyDescent="0.15">
      <c r="A175" s="24" t="s">
        <v>51</v>
      </c>
      <c r="B175" s="99">
        <f>SUM(B133:B174)</f>
        <v>1</v>
      </c>
      <c r="C175" s="100">
        <f t="shared" ref="C175:W175" si="55">SUM(C133:C174)</f>
        <v>0</v>
      </c>
      <c r="D175" s="102">
        <f t="shared" si="55"/>
        <v>0</v>
      </c>
      <c r="E175" s="102">
        <f t="shared" si="55"/>
        <v>0</v>
      </c>
      <c r="F175" s="102">
        <f t="shared" si="55"/>
        <v>0</v>
      </c>
      <c r="G175" s="102">
        <f t="shared" si="55"/>
        <v>0</v>
      </c>
      <c r="H175" s="102">
        <f t="shared" si="55"/>
        <v>0</v>
      </c>
      <c r="I175" s="102">
        <f t="shared" si="55"/>
        <v>0</v>
      </c>
      <c r="J175" s="102">
        <f t="shared" si="55"/>
        <v>0</v>
      </c>
      <c r="K175" s="102">
        <f t="shared" si="55"/>
        <v>0</v>
      </c>
      <c r="L175" s="102">
        <f t="shared" si="55"/>
        <v>0</v>
      </c>
      <c r="M175" s="102">
        <f t="shared" si="55"/>
        <v>0</v>
      </c>
      <c r="N175" s="102">
        <f t="shared" si="55"/>
        <v>0</v>
      </c>
      <c r="O175" s="102">
        <f t="shared" si="55"/>
        <v>0</v>
      </c>
      <c r="P175" s="102">
        <f t="shared" si="55"/>
        <v>0</v>
      </c>
      <c r="Q175" s="102">
        <f t="shared" si="55"/>
        <v>0</v>
      </c>
      <c r="R175" s="102">
        <f t="shared" si="55"/>
        <v>1</v>
      </c>
      <c r="S175" s="106">
        <f t="shared" si="55"/>
        <v>0</v>
      </c>
      <c r="T175" s="99">
        <f t="shared" si="55"/>
        <v>0</v>
      </c>
      <c r="U175" s="196">
        <f t="shared" si="55"/>
        <v>1</v>
      </c>
      <c r="V175" s="197">
        <f t="shared" si="55"/>
        <v>1</v>
      </c>
      <c r="W175" s="196">
        <f t="shared" si="55"/>
        <v>0</v>
      </c>
      <c r="X175" s="142" t="str">
        <f t="shared" si="52"/>
        <v/>
      </c>
      <c r="AR175" s="114"/>
      <c r="AS175" s="114"/>
      <c r="AU175" s="114"/>
      <c r="BA175" s="114"/>
      <c r="BQ175" s="49" t="str">
        <f t="shared" si="53"/>
        <v/>
      </c>
      <c r="BY175" s="126">
        <f t="shared" si="54"/>
        <v>0</v>
      </c>
    </row>
    <row r="176" spans="1:77" s="6" customFormat="1" x14ac:dyDescent="0.15">
      <c r="A176" s="198" t="s">
        <v>175</v>
      </c>
      <c r="B176" s="199"/>
      <c r="C176" s="200"/>
      <c r="D176" s="199"/>
      <c r="E176" s="199"/>
      <c r="F176" s="199"/>
      <c r="G176" s="199"/>
      <c r="H176" s="199"/>
      <c r="AD176" s="114"/>
      <c r="AE176" s="114"/>
      <c r="AH176" s="114"/>
      <c r="AK176" s="114"/>
      <c r="AP176" s="114"/>
    </row>
    <row r="177" spans="1:55" s="71" customFormat="1" ht="36.75" customHeight="1" x14ac:dyDescent="0.2">
      <c r="A177" s="201"/>
      <c r="B177" s="201"/>
    </row>
    <row r="178" spans="1:55" s="71" customFormat="1" ht="21" customHeight="1" x14ac:dyDescent="0.15">
      <c r="A178" s="233"/>
      <c r="B178" s="234"/>
      <c r="C178" s="234"/>
      <c r="D178" s="234"/>
    </row>
    <row r="179" spans="1:55" s="71" customFormat="1" ht="21" customHeight="1" x14ac:dyDescent="0.15">
      <c r="A179" s="233"/>
      <c r="B179" s="234"/>
      <c r="C179" s="234"/>
      <c r="D179" s="234"/>
    </row>
    <row r="180" spans="1:55" s="71" customFormat="1" ht="29.25" customHeight="1" x14ac:dyDescent="0.15">
      <c r="A180" s="202"/>
      <c r="B180" s="199"/>
      <c r="C180" s="203"/>
      <c r="D180" s="203"/>
    </row>
    <row r="181" spans="1:55" s="71" customFormat="1" ht="29.25" customHeight="1" x14ac:dyDescent="0.15">
      <c r="A181" s="202"/>
      <c r="B181" s="199"/>
      <c r="C181" s="203"/>
      <c r="D181" s="203"/>
    </row>
    <row r="182" spans="1:55" s="6" customFormat="1" ht="13.5" customHeight="1" x14ac:dyDescent="0.15">
      <c r="AD182" s="114"/>
      <c r="AE182" s="114"/>
      <c r="AH182" s="114"/>
      <c r="AK182" s="114"/>
      <c r="AP182" s="114"/>
    </row>
    <row r="183" spans="1:55" s="6" customFormat="1" ht="13.5" customHeight="1" x14ac:dyDescent="0.15">
      <c r="B183" s="114"/>
      <c r="AD183" s="114"/>
      <c r="AE183" s="114"/>
      <c r="AH183" s="114"/>
      <c r="AK183" s="114"/>
      <c r="AP183" s="114"/>
    </row>
    <row r="184" spans="1:55" s="6" customFormat="1" ht="13.5" customHeight="1" x14ac:dyDescent="0.15">
      <c r="AD184" s="114"/>
      <c r="AE184" s="114"/>
      <c r="AH184" s="114"/>
      <c r="AK184" s="114"/>
      <c r="AP184" s="114"/>
      <c r="BC184" s="6">
        <f>SUM(BB1:BE183)</f>
        <v>0</v>
      </c>
    </row>
    <row r="185" spans="1:55" s="6" customFormat="1" ht="13.5" customHeight="1" x14ac:dyDescent="0.15">
      <c r="AD185" s="114"/>
      <c r="AE185" s="114"/>
      <c r="AH185" s="114"/>
      <c r="AK185" s="114"/>
      <c r="AP185" s="114"/>
    </row>
    <row r="186" spans="1:55" s="6" customFormat="1" x14ac:dyDescent="0.15">
      <c r="AD186" s="114"/>
      <c r="AE186" s="114"/>
      <c r="AH186" s="114"/>
      <c r="AK186" s="114"/>
      <c r="AP186" s="114"/>
    </row>
    <row r="187" spans="1:55" s="6" customFormat="1" x14ac:dyDescent="0.15">
      <c r="AD187" s="114"/>
      <c r="AE187" s="114"/>
      <c r="AH187" s="114"/>
      <c r="AK187" s="114"/>
      <c r="AP187" s="114"/>
    </row>
    <row r="188" spans="1:55" s="6" customFormat="1" x14ac:dyDescent="0.15">
      <c r="AD188" s="114"/>
      <c r="AE188" s="114"/>
      <c r="AH188" s="114"/>
      <c r="AK188" s="114"/>
      <c r="AP188" s="114"/>
    </row>
    <row r="189" spans="1:55" x14ac:dyDescent="0.15">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114"/>
      <c r="AF189" s="6"/>
      <c r="AG189" s="6"/>
      <c r="AI189" s="169"/>
      <c r="AJ189" s="6"/>
      <c r="AL189" s="6"/>
      <c r="AM189" s="6"/>
      <c r="AO189" s="6"/>
      <c r="AQ189" s="169"/>
    </row>
    <row r="190" spans="1:55" x14ac:dyDescent="0.15">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114"/>
      <c r="AF190" s="6"/>
      <c r="AG190" s="6"/>
      <c r="AI190" s="169"/>
      <c r="AJ190" s="6"/>
      <c r="AL190" s="6"/>
      <c r="AM190" s="6"/>
      <c r="AO190" s="6"/>
      <c r="AQ190" s="169"/>
    </row>
    <row r="191" spans="1:55" x14ac:dyDescent="0.15">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114"/>
      <c r="AF191" s="6"/>
      <c r="AG191" s="6"/>
      <c r="AI191" s="169"/>
      <c r="AJ191" s="6"/>
      <c r="AL191" s="6"/>
      <c r="AM191" s="6"/>
      <c r="AO191" s="6"/>
      <c r="AQ191" s="169"/>
    </row>
    <row r="192" spans="1:55" x14ac:dyDescent="0.15">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114"/>
      <c r="AF192" s="6"/>
      <c r="AG192" s="6"/>
      <c r="AI192" s="169"/>
      <c r="AJ192" s="6"/>
      <c r="AL192" s="6"/>
      <c r="AM192" s="6"/>
      <c r="AO192" s="6"/>
      <c r="AQ192" s="169"/>
    </row>
    <row r="193" spans="1:76" s="169" customFormat="1" x14ac:dyDescent="0.15">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114"/>
      <c r="AE193" s="114"/>
      <c r="AF193" s="6"/>
      <c r="AG193" s="6"/>
      <c r="AH193" s="114"/>
      <c r="AJ193" s="6"/>
      <c r="AK193" s="114"/>
      <c r="AL193" s="6"/>
      <c r="AM193" s="6"/>
      <c r="AN193" s="6"/>
      <c r="AO193" s="6"/>
      <c r="AP193" s="114"/>
    </row>
    <row r="194" spans="1:76" s="169" customFormat="1" x14ac:dyDescent="0.15">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114"/>
      <c r="AE194" s="114"/>
      <c r="AF194" s="6"/>
      <c r="AG194" s="6"/>
      <c r="AH194" s="114"/>
      <c r="AJ194" s="6"/>
      <c r="AK194" s="114"/>
      <c r="AL194" s="6"/>
      <c r="AM194" s="6"/>
      <c r="AN194" s="6"/>
      <c r="AO194" s="6"/>
      <c r="AP194" s="114"/>
    </row>
    <row r="195" spans="1:76" s="169" customFormat="1" x14ac:dyDescent="0.1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114"/>
      <c r="AE195" s="114"/>
      <c r="AF195" s="6"/>
      <c r="AG195" s="6"/>
      <c r="AH195" s="114"/>
      <c r="AJ195" s="6"/>
      <c r="AK195" s="114"/>
      <c r="AL195" s="6"/>
      <c r="AM195" s="6"/>
      <c r="AN195" s="6"/>
      <c r="AO195" s="6"/>
      <c r="AP195" s="114"/>
    </row>
    <row r="196" spans="1:76" s="169" customFormat="1" x14ac:dyDescent="0.1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114"/>
      <c r="AE196" s="114"/>
      <c r="AF196" s="6"/>
      <c r="AG196" s="6"/>
      <c r="AH196" s="114"/>
      <c r="AJ196" s="6"/>
      <c r="AK196" s="114"/>
      <c r="AL196" s="6"/>
      <c r="AM196" s="6"/>
      <c r="AN196" s="6"/>
      <c r="AO196" s="6"/>
      <c r="AP196" s="114"/>
    </row>
    <row r="197" spans="1:76" s="169" customFormat="1" x14ac:dyDescent="0.1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114"/>
      <c r="AE197" s="114"/>
      <c r="AF197" s="6"/>
      <c r="AG197" s="6"/>
      <c r="AH197" s="114"/>
      <c r="AJ197" s="6"/>
      <c r="AK197" s="114"/>
      <c r="AL197" s="6"/>
      <c r="AM197" s="6"/>
      <c r="AN197" s="6"/>
      <c r="AO197" s="6"/>
      <c r="AP197" s="114"/>
    </row>
    <row r="198" spans="1:76" s="169" customFormat="1" x14ac:dyDescent="0.1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114"/>
      <c r="AE198" s="114"/>
      <c r="AF198" s="6"/>
      <c r="AG198" s="6"/>
      <c r="AH198" s="114"/>
      <c r="AJ198" s="6"/>
      <c r="AK198" s="114"/>
      <c r="AL198" s="6"/>
      <c r="AM198" s="6"/>
      <c r="AN198" s="6"/>
      <c r="AO198" s="6"/>
      <c r="AP198" s="114"/>
    </row>
    <row r="199" spans="1:76" s="169" customFormat="1" ht="15.75" hidden="1" customHeight="1" x14ac:dyDescent="0.1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114"/>
      <c r="AE199" s="114"/>
      <c r="AF199" s="6"/>
      <c r="AG199" s="6"/>
      <c r="AH199" s="114"/>
      <c r="AJ199" s="6"/>
      <c r="AK199" s="114"/>
      <c r="AL199" s="6"/>
      <c r="AM199" s="6"/>
      <c r="AN199" s="6"/>
      <c r="AO199" s="6"/>
      <c r="AP199" s="114"/>
    </row>
    <row r="200" spans="1:76" s="169" customFormat="1" ht="15.75" hidden="1" customHeight="1" x14ac:dyDescent="0.15">
      <c r="A200" s="205">
        <f>SUM(A8:AX175)</f>
        <v>64978</v>
      </c>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114"/>
      <c r="AE200" s="114"/>
      <c r="AF200" s="6"/>
      <c r="AG200" s="6"/>
      <c r="AH200" s="114"/>
      <c r="AJ200" s="6"/>
      <c r="AK200" s="114"/>
      <c r="AL200" s="6"/>
      <c r="AM200" s="6"/>
      <c r="AN200" s="6"/>
      <c r="AO200" s="6"/>
      <c r="AP200" s="114"/>
      <c r="BX200" s="205">
        <f>SUM(BX8:CI175)</f>
        <v>0</v>
      </c>
    </row>
    <row r="201" spans="1:76" s="169" customFormat="1" ht="15.75" hidden="1" customHeight="1" x14ac:dyDescent="0.1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114"/>
      <c r="AE201" s="114"/>
      <c r="AF201" s="6"/>
      <c r="AG201" s="6"/>
      <c r="AH201" s="114"/>
      <c r="AJ201" s="6"/>
      <c r="AK201" s="114"/>
      <c r="AL201" s="6"/>
      <c r="AM201" s="6"/>
      <c r="AN201" s="6"/>
      <c r="AO201" s="6"/>
      <c r="AP201" s="114"/>
    </row>
    <row r="202" spans="1:76" s="169" customFormat="1" x14ac:dyDescent="0.1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114"/>
      <c r="AE202" s="114"/>
      <c r="AF202" s="6"/>
      <c r="AG202" s="6"/>
      <c r="AH202" s="114"/>
      <c r="AJ202" s="6"/>
      <c r="AK202" s="114"/>
      <c r="AL202" s="6"/>
      <c r="AM202" s="6"/>
      <c r="AN202" s="6"/>
      <c r="AO202" s="6"/>
      <c r="AP202" s="114"/>
    </row>
    <row r="203" spans="1:76" s="169" customFormat="1" x14ac:dyDescent="0.1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114"/>
      <c r="AE203" s="114"/>
      <c r="AF203" s="6"/>
      <c r="AG203" s="6"/>
      <c r="AH203" s="114"/>
      <c r="AJ203" s="6"/>
      <c r="AK203" s="114"/>
      <c r="AL203" s="6"/>
      <c r="AM203" s="6"/>
      <c r="AN203" s="6"/>
      <c r="AO203" s="6"/>
      <c r="AP203" s="114"/>
    </row>
    <row r="204" spans="1:76" s="169" customFormat="1" x14ac:dyDescent="0.1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114"/>
      <c r="AE204" s="114"/>
      <c r="AF204" s="6"/>
      <c r="AG204" s="6"/>
      <c r="AH204" s="114"/>
      <c r="AJ204" s="6"/>
      <c r="AK204" s="114"/>
      <c r="AL204" s="6"/>
      <c r="AM204" s="6"/>
      <c r="AN204" s="6"/>
      <c r="AO204" s="6"/>
      <c r="AP204" s="114"/>
    </row>
    <row r="205" spans="1:76" s="169" customFormat="1" x14ac:dyDescent="0.1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114"/>
      <c r="AE205" s="114"/>
      <c r="AF205" s="6"/>
      <c r="AG205" s="6"/>
      <c r="AH205" s="114"/>
      <c r="AJ205" s="6"/>
      <c r="AK205" s="114"/>
      <c r="AL205" s="6"/>
      <c r="AM205" s="6"/>
      <c r="AN205" s="6"/>
      <c r="AO205" s="6"/>
      <c r="AP205" s="114"/>
    </row>
    <row r="206" spans="1:76" s="169" customFormat="1" x14ac:dyDescent="0.15">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114"/>
      <c r="AE206" s="114"/>
      <c r="AF206" s="6"/>
      <c r="AG206" s="6"/>
      <c r="AH206" s="114"/>
      <c r="AJ206" s="6"/>
      <c r="AK206" s="114"/>
      <c r="AL206" s="6"/>
      <c r="AM206" s="6"/>
      <c r="AN206" s="6"/>
      <c r="AO206" s="6"/>
      <c r="AP206" s="114"/>
    </row>
    <row r="207" spans="1:76" s="169" customFormat="1" x14ac:dyDescent="0.1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114"/>
      <c r="AE207" s="114"/>
      <c r="AF207" s="6"/>
      <c r="AG207" s="6"/>
      <c r="AH207" s="114"/>
      <c r="AJ207" s="6"/>
      <c r="AK207" s="114"/>
      <c r="AL207" s="6"/>
      <c r="AM207" s="6"/>
      <c r="AN207" s="6"/>
      <c r="AO207" s="6"/>
      <c r="AP207" s="114"/>
    </row>
    <row r="208" spans="1:76" s="169" customFormat="1" x14ac:dyDescent="0.1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114"/>
      <c r="AE208" s="114"/>
      <c r="AF208" s="6"/>
      <c r="AG208" s="6"/>
      <c r="AH208" s="114"/>
      <c r="AJ208" s="6"/>
      <c r="AK208" s="114"/>
      <c r="AL208" s="6"/>
      <c r="AM208" s="6"/>
      <c r="AN208" s="6"/>
      <c r="AO208" s="6"/>
      <c r="AP208" s="114"/>
    </row>
    <row r="209" spans="1:43" x14ac:dyDescent="0.1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114"/>
      <c r="AF209" s="6"/>
      <c r="AG209" s="6"/>
      <c r="AI209" s="169"/>
      <c r="AJ209" s="6"/>
      <c r="AL209" s="6"/>
      <c r="AM209" s="6"/>
      <c r="AO209" s="6"/>
      <c r="AQ209" s="169"/>
    </row>
    <row r="210" spans="1:43" x14ac:dyDescent="0.1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114"/>
      <c r="AF210" s="6"/>
      <c r="AG210" s="6"/>
      <c r="AI210" s="169"/>
      <c r="AJ210" s="6"/>
      <c r="AL210" s="6"/>
      <c r="AM210" s="6"/>
      <c r="AO210" s="6"/>
      <c r="AQ210" s="169"/>
    </row>
    <row r="211" spans="1:43" x14ac:dyDescent="0.1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114"/>
      <c r="AF211" s="6"/>
      <c r="AG211" s="6"/>
      <c r="AI211" s="169"/>
      <c r="AJ211" s="6"/>
      <c r="AL211" s="6"/>
      <c r="AM211" s="6"/>
      <c r="AO211" s="6"/>
      <c r="AQ211" s="169"/>
    </row>
    <row r="212" spans="1:43" x14ac:dyDescent="0.1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114"/>
      <c r="AF212" s="6"/>
      <c r="AG212" s="6"/>
      <c r="AI212" s="169"/>
      <c r="AJ212" s="6"/>
      <c r="AL212" s="6"/>
      <c r="AM212" s="6"/>
      <c r="AO212" s="6"/>
      <c r="AQ212" s="169"/>
    </row>
    <row r="213" spans="1:43" ht="18.75" customHeight="1" x14ac:dyDescent="0.1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114"/>
      <c r="AF213" s="6"/>
      <c r="AG213" s="6"/>
      <c r="AI213" s="169"/>
      <c r="AJ213" s="6"/>
      <c r="AL213" s="6"/>
      <c r="AM213" s="6"/>
      <c r="AO213" s="6"/>
      <c r="AQ213" s="169"/>
    </row>
    <row r="214" spans="1:43" ht="18.75" customHeight="1" x14ac:dyDescent="0.1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114"/>
      <c r="AF214" s="6"/>
      <c r="AG214" s="6"/>
      <c r="AI214" s="169"/>
      <c r="AJ214" s="6"/>
      <c r="AL214" s="6"/>
      <c r="AM214" s="6"/>
      <c r="AO214" s="6"/>
      <c r="AQ214" s="169"/>
    </row>
    <row r="215" spans="1:43" x14ac:dyDescent="0.1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114"/>
      <c r="AF215" s="6"/>
      <c r="AG215" s="6"/>
      <c r="AI215" s="169"/>
      <c r="AJ215" s="6"/>
      <c r="AL215" s="6"/>
      <c r="AM215" s="6"/>
      <c r="AO215" s="6"/>
      <c r="AQ215" s="169"/>
    </row>
    <row r="216" spans="1:43" x14ac:dyDescent="0.1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114"/>
      <c r="AF216" s="6"/>
      <c r="AG216" s="6"/>
      <c r="AI216" s="169"/>
      <c r="AJ216" s="6"/>
      <c r="AL216" s="6"/>
      <c r="AM216" s="6"/>
      <c r="AO216" s="6"/>
      <c r="AQ216" s="169"/>
    </row>
    <row r="217" spans="1:43" x14ac:dyDescent="0.1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114"/>
      <c r="AF217" s="6"/>
      <c r="AG217" s="6"/>
      <c r="AI217" s="169"/>
      <c r="AJ217" s="6"/>
      <c r="AL217" s="6"/>
      <c r="AM217" s="6"/>
      <c r="AO217" s="6"/>
      <c r="AQ217" s="169"/>
    </row>
    <row r="218" spans="1:43" x14ac:dyDescent="0.1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114"/>
      <c r="AF218" s="6"/>
      <c r="AG218" s="6"/>
      <c r="AI218" s="169"/>
      <c r="AJ218" s="6"/>
      <c r="AL218" s="6"/>
      <c r="AM218" s="6"/>
      <c r="AO218" s="6"/>
      <c r="AQ218" s="169"/>
    </row>
    <row r="219" spans="1:43" x14ac:dyDescent="0.1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114"/>
      <c r="AF219" s="6"/>
      <c r="AG219" s="6"/>
      <c r="AI219" s="169"/>
      <c r="AJ219" s="6"/>
      <c r="AL219" s="6"/>
      <c r="AM219" s="6"/>
      <c r="AO219" s="6"/>
      <c r="AQ219" s="169"/>
    </row>
    <row r="220" spans="1:43" x14ac:dyDescent="0.1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114"/>
      <c r="AF220" s="6"/>
      <c r="AG220" s="6"/>
      <c r="AI220" s="169"/>
      <c r="AJ220" s="6"/>
      <c r="AL220" s="6"/>
      <c r="AM220" s="6"/>
      <c r="AO220" s="6"/>
      <c r="AQ220" s="169"/>
    </row>
    <row r="221" spans="1:43" x14ac:dyDescent="0.1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114"/>
      <c r="AF221" s="6"/>
      <c r="AG221" s="6"/>
      <c r="AI221" s="169"/>
      <c r="AJ221" s="6"/>
      <c r="AL221" s="6"/>
      <c r="AM221" s="6"/>
      <c r="AO221" s="6"/>
      <c r="AQ221" s="169"/>
    </row>
    <row r="222" spans="1:43" x14ac:dyDescent="0.1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114"/>
      <c r="AF222" s="6"/>
      <c r="AG222" s="6"/>
      <c r="AI222" s="169"/>
      <c r="AJ222" s="6"/>
      <c r="AL222" s="6"/>
      <c r="AM222" s="6"/>
      <c r="AO222" s="6"/>
      <c r="AQ222" s="169"/>
    </row>
    <row r="223" spans="1:43" x14ac:dyDescent="0.1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114"/>
      <c r="AF223" s="6"/>
      <c r="AG223" s="6"/>
      <c r="AI223" s="169"/>
      <c r="AJ223" s="6"/>
      <c r="AL223" s="6"/>
      <c r="AM223" s="6"/>
      <c r="AO223" s="6"/>
      <c r="AQ223" s="169"/>
    </row>
    <row r="224" spans="1:43" x14ac:dyDescent="0.1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114"/>
      <c r="AF224" s="6"/>
      <c r="AG224" s="6"/>
      <c r="AI224" s="169"/>
      <c r="AJ224" s="6"/>
      <c r="AL224" s="6"/>
      <c r="AM224" s="6"/>
      <c r="AO224" s="6"/>
      <c r="AQ224" s="169"/>
    </row>
    <row r="225" spans="1:43" x14ac:dyDescent="0.1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114"/>
      <c r="AF225" s="6"/>
      <c r="AG225" s="6"/>
      <c r="AI225" s="169"/>
      <c r="AJ225" s="6"/>
      <c r="AL225" s="6"/>
      <c r="AM225" s="6"/>
      <c r="AO225" s="6"/>
      <c r="AQ225" s="169"/>
    </row>
    <row r="226" spans="1:43" x14ac:dyDescent="0.1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114"/>
      <c r="AF226" s="6"/>
      <c r="AG226" s="6"/>
      <c r="AI226" s="169"/>
      <c r="AJ226" s="6"/>
      <c r="AL226" s="6"/>
      <c r="AM226" s="6"/>
      <c r="AO226" s="6"/>
      <c r="AQ226" s="169"/>
    </row>
    <row r="227" spans="1:43" x14ac:dyDescent="0.1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114"/>
      <c r="AF227" s="6"/>
      <c r="AG227" s="6"/>
      <c r="AI227" s="169"/>
      <c r="AJ227" s="6"/>
      <c r="AL227" s="6"/>
      <c r="AM227" s="6"/>
      <c r="AO227" s="6"/>
      <c r="AQ227" s="169"/>
    </row>
    <row r="228" spans="1:43" x14ac:dyDescent="0.1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114"/>
      <c r="AF228" s="6"/>
      <c r="AG228" s="6"/>
      <c r="AI228" s="169"/>
      <c r="AJ228" s="6"/>
      <c r="AL228" s="6"/>
      <c r="AM228" s="6"/>
      <c r="AO228" s="6"/>
      <c r="AQ228" s="169"/>
    </row>
    <row r="229" spans="1:43" x14ac:dyDescent="0.1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114"/>
      <c r="AF229" s="6"/>
      <c r="AG229" s="6"/>
      <c r="AI229" s="169"/>
      <c r="AJ229" s="6"/>
      <c r="AL229" s="6"/>
      <c r="AM229" s="6"/>
      <c r="AO229" s="6"/>
      <c r="AQ229" s="169"/>
    </row>
    <row r="230" spans="1:43" x14ac:dyDescent="0.1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114"/>
      <c r="AF230" s="6"/>
      <c r="AG230" s="6"/>
      <c r="AI230" s="169"/>
      <c r="AJ230" s="6"/>
      <c r="AL230" s="6"/>
      <c r="AM230" s="6"/>
      <c r="AO230" s="6"/>
      <c r="AQ230" s="169"/>
    </row>
    <row r="231" spans="1:43" x14ac:dyDescent="0.1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114"/>
      <c r="AF231" s="6"/>
      <c r="AG231" s="6"/>
      <c r="AI231" s="169"/>
      <c r="AJ231" s="6"/>
      <c r="AL231" s="6"/>
      <c r="AM231" s="6"/>
      <c r="AO231" s="6"/>
      <c r="AQ231" s="169"/>
    </row>
    <row r="232" spans="1:43" x14ac:dyDescent="0.1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114"/>
      <c r="AF232" s="6"/>
      <c r="AG232" s="6"/>
      <c r="AI232" s="169"/>
      <c r="AJ232" s="6"/>
      <c r="AL232" s="6"/>
      <c r="AM232" s="6"/>
      <c r="AO232" s="6"/>
      <c r="AQ232" s="169"/>
    </row>
    <row r="233" spans="1:43" x14ac:dyDescent="0.1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114"/>
      <c r="AF233" s="6"/>
      <c r="AG233" s="6"/>
      <c r="AI233" s="169"/>
      <c r="AJ233" s="6"/>
      <c r="AL233" s="6"/>
      <c r="AM233" s="6"/>
      <c r="AO233" s="6"/>
      <c r="AQ233" s="169"/>
    </row>
    <row r="234" spans="1:43" x14ac:dyDescent="0.1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114"/>
      <c r="AF234" s="6"/>
      <c r="AG234" s="6"/>
      <c r="AI234" s="169"/>
      <c r="AJ234" s="6"/>
      <c r="AL234" s="6"/>
      <c r="AM234" s="6"/>
      <c r="AO234" s="6"/>
      <c r="AQ234" s="169"/>
    </row>
    <row r="235" spans="1:43" x14ac:dyDescent="0.1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114"/>
      <c r="AF235" s="6"/>
      <c r="AG235" s="6"/>
      <c r="AI235" s="169"/>
      <c r="AJ235" s="6"/>
      <c r="AL235" s="6"/>
      <c r="AM235" s="6"/>
      <c r="AO235" s="6"/>
      <c r="AQ235" s="169"/>
    </row>
    <row r="236" spans="1:43" x14ac:dyDescent="0.1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114"/>
      <c r="AF236" s="6"/>
      <c r="AG236" s="6"/>
      <c r="AI236" s="169"/>
      <c r="AJ236" s="6"/>
      <c r="AL236" s="6"/>
      <c r="AM236" s="6"/>
      <c r="AO236" s="6"/>
      <c r="AQ236" s="169"/>
    </row>
    <row r="237" spans="1:43" x14ac:dyDescent="0.1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114"/>
      <c r="AF237" s="6"/>
      <c r="AG237" s="6"/>
      <c r="AI237" s="169"/>
      <c r="AJ237" s="6"/>
      <c r="AL237" s="6"/>
      <c r="AM237" s="6"/>
      <c r="AO237" s="6"/>
      <c r="AQ237" s="169"/>
    </row>
    <row r="238" spans="1:43" x14ac:dyDescent="0.1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114"/>
      <c r="AF238" s="6"/>
      <c r="AG238" s="6"/>
      <c r="AI238" s="169"/>
      <c r="AJ238" s="6"/>
      <c r="AL238" s="6"/>
      <c r="AM238" s="6"/>
      <c r="AO238" s="6"/>
      <c r="AQ238" s="169"/>
    </row>
    <row r="239" spans="1:43" x14ac:dyDescent="0.1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114"/>
      <c r="AF239" s="6"/>
      <c r="AG239" s="6"/>
      <c r="AI239" s="169"/>
      <c r="AJ239" s="6"/>
      <c r="AL239" s="6"/>
      <c r="AM239" s="6"/>
      <c r="AO239" s="6"/>
      <c r="AQ239" s="169"/>
    </row>
  </sheetData>
  <mergeCells count="100">
    <mergeCell ref="A178:A179"/>
    <mergeCell ref="B178:B179"/>
    <mergeCell ref="C178:C179"/>
    <mergeCell ref="D178:D179"/>
    <mergeCell ref="AJ114:AJ116"/>
    <mergeCell ref="A129:A132"/>
    <mergeCell ref="B129:B132"/>
    <mergeCell ref="C129:S131"/>
    <mergeCell ref="T129:U131"/>
    <mergeCell ref="V129:W131"/>
    <mergeCell ref="AJ113:AK113"/>
    <mergeCell ref="B114:B116"/>
    <mergeCell ref="C114:S115"/>
    <mergeCell ref="T114:U115"/>
    <mergeCell ref="V114:W115"/>
    <mergeCell ref="X114:AE114"/>
    <mergeCell ref="AF114:AF116"/>
    <mergeCell ref="AG114:AG116"/>
    <mergeCell ref="AH114:AH116"/>
    <mergeCell ref="AI114:AI116"/>
    <mergeCell ref="AH113:AI113"/>
    <mergeCell ref="AK114:AK116"/>
    <mergeCell ref="X115:AA115"/>
    <mergeCell ref="AB115:AE115"/>
    <mergeCell ref="A110:B110"/>
    <mergeCell ref="A111:B111"/>
    <mergeCell ref="A113:A116"/>
    <mergeCell ref="B113:AE113"/>
    <mergeCell ref="AF113:AG113"/>
    <mergeCell ref="A109:B109"/>
    <mergeCell ref="A98:B98"/>
    <mergeCell ref="A99:B99"/>
    <mergeCell ref="A100:B100"/>
    <mergeCell ref="A101:B101"/>
    <mergeCell ref="A102:B102"/>
    <mergeCell ref="A103:B103"/>
    <mergeCell ref="A104:B104"/>
    <mergeCell ref="A105:B105"/>
    <mergeCell ref="A106:B106"/>
    <mergeCell ref="A107:B107"/>
    <mergeCell ref="A108:B108"/>
    <mergeCell ref="A97:B97"/>
    <mergeCell ref="C75:C76"/>
    <mergeCell ref="D75:T75"/>
    <mergeCell ref="U75:V75"/>
    <mergeCell ref="W75:W76"/>
    <mergeCell ref="A77:A78"/>
    <mergeCell ref="A79:A81"/>
    <mergeCell ref="A82:A83"/>
    <mergeCell ref="A84:A85"/>
    <mergeCell ref="A86:A87"/>
    <mergeCell ref="A95:B95"/>
    <mergeCell ref="A96:B96"/>
    <mergeCell ref="A70:B70"/>
    <mergeCell ref="A71:B71"/>
    <mergeCell ref="A72:B72"/>
    <mergeCell ref="A73:B73"/>
    <mergeCell ref="A75:A76"/>
    <mergeCell ref="B75:B76"/>
    <mergeCell ref="A69:B69"/>
    <mergeCell ref="A60:A61"/>
    <mergeCell ref="C60:C61"/>
    <mergeCell ref="D60:T60"/>
    <mergeCell ref="U60:V60"/>
    <mergeCell ref="A62:B62"/>
    <mergeCell ref="A63:A65"/>
    <mergeCell ref="A66:B66"/>
    <mergeCell ref="A67:B67"/>
    <mergeCell ref="A68:B68"/>
    <mergeCell ref="W60:W61"/>
    <mergeCell ref="X60:X61"/>
    <mergeCell ref="AU8:AU11"/>
    <mergeCell ref="AV8:AV11"/>
    <mergeCell ref="AW8:AW11"/>
    <mergeCell ref="AX8:AX11"/>
    <mergeCell ref="B9:B11"/>
    <mergeCell ref="C9:S10"/>
    <mergeCell ref="T9:U10"/>
    <mergeCell ref="V9:W10"/>
    <mergeCell ref="X9:AE9"/>
    <mergeCell ref="X10:AA10"/>
    <mergeCell ref="AM8:AN10"/>
    <mergeCell ref="AP8:AP11"/>
    <mergeCell ref="AQ8:AQ11"/>
    <mergeCell ref="AR8:AR11"/>
    <mergeCell ref="AS8:AS11"/>
    <mergeCell ref="AT8:AT11"/>
    <mergeCell ref="AK8:AL10"/>
    <mergeCell ref="A8:A11"/>
    <mergeCell ref="B8:AE8"/>
    <mergeCell ref="AF8:AG10"/>
    <mergeCell ref="AH8:AI10"/>
    <mergeCell ref="AJ8:AJ11"/>
    <mergeCell ref="AB10:AE10"/>
    <mergeCell ref="AW7:AX7"/>
    <mergeCell ref="A6:AD6"/>
    <mergeCell ref="AP6:AQ7"/>
    <mergeCell ref="AR6:AS7"/>
    <mergeCell ref="AV6:AV7"/>
    <mergeCell ref="AT7:AU7"/>
  </mergeCells>
  <dataValidations count="2">
    <dataValidation allowBlank="1" showInputMessage="1" showErrorMessage="1" errorTitle="Error" error="Por favor ingrese números enteros" sqref="B64 IX64 ST64 ACP64 AML64 AWH64 BGD64 BPZ64 BZV64 CJR64 CTN64 DDJ64 DNF64 DXB64 EGX64 EQT64 FAP64 FKL64 FUH64 GED64 GNZ64 GXV64 HHR64 HRN64 IBJ64 ILF64 IVB64 JEX64 JOT64 JYP64 KIL64 KSH64 LCD64 LLZ64 LVV64 MFR64 MPN64 MZJ64 NJF64 NTB64 OCX64 OMT64 OWP64 PGL64 PQH64 QAD64 QJZ64 QTV64 RDR64 RNN64 RXJ64 SHF64 SRB64 TAX64 TKT64 TUP64 UEL64 UOH64 UYD64 VHZ64 VRV64 WBR64 WLN64 WVJ64 B65600 IX65600 ST65600 ACP65600 AML65600 AWH65600 BGD65600 BPZ65600 BZV65600 CJR65600 CTN65600 DDJ65600 DNF65600 DXB65600 EGX65600 EQT65600 FAP65600 FKL65600 FUH65600 GED65600 GNZ65600 GXV65600 HHR65600 HRN65600 IBJ65600 ILF65600 IVB65600 JEX65600 JOT65600 JYP65600 KIL65600 KSH65600 LCD65600 LLZ65600 LVV65600 MFR65600 MPN65600 MZJ65600 NJF65600 NTB65600 OCX65600 OMT65600 OWP65600 PGL65600 PQH65600 QAD65600 QJZ65600 QTV65600 RDR65600 RNN65600 RXJ65600 SHF65600 SRB65600 TAX65600 TKT65600 TUP65600 UEL65600 UOH65600 UYD65600 VHZ65600 VRV65600 WBR65600 WLN65600 WVJ65600 B131136 IX131136 ST131136 ACP131136 AML131136 AWH131136 BGD131136 BPZ131136 BZV131136 CJR131136 CTN131136 DDJ131136 DNF131136 DXB131136 EGX131136 EQT131136 FAP131136 FKL131136 FUH131136 GED131136 GNZ131136 GXV131136 HHR131136 HRN131136 IBJ131136 ILF131136 IVB131136 JEX131136 JOT131136 JYP131136 KIL131136 KSH131136 LCD131136 LLZ131136 LVV131136 MFR131136 MPN131136 MZJ131136 NJF131136 NTB131136 OCX131136 OMT131136 OWP131136 PGL131136 PQH131136 QAD131136 QJZ131136 QTV131136 RDR131136 RNN131136 RXJ131136 SHF131136 SRB131136 TAX131136 TKT131136 TUP131136 UEL131136 UOH131136 UYD131136 VHZ131136 VRV131136 WBR131136 WLN131136 WVJ131136 B196672 IX196672 ST196672 ACP196672 AML196672 AWH196672 BGD196672 BPZ196672 BZV196672 CJR196672 CTN196672 DDJ196672 DNF196672 DXB196672 EGX196672 EQT196672 FAP196672 FKL196672 FUH196672 GED196672 GNZ196672 GXV196672 HHR196672 HRN196672 IBJ196672 ILF196672 IVB196672 JEX196672 JOT196672 JYP196672 KIL196672 KSH196672 LCD196672 LLZ196672 LVV196672 MFR196672 MPN196672 MZJ196672 NJF196672 NTB196672 OCX196672 OMT196672 OWP196672 PGL196672 PQH196672 QAD196672 QJZ196672 QTV196672 RDR196672 RNN196672 RXJ196672 SHF196672 SRB196672 TAX196672 TKT196672 TUP196672 UEL196672 UOH196672 UYD196672 VHZ196672 VRV196672 WBR196672 WLN196672 WVJ196672 B262208 IX262208 ST262208 ACP262208 AML262208 AWH262208 BGD262208 BPZ262208 BZV262208 CJR262208 CTN262208 DDJ262208 DNF262208 DXB262208 EGX262208 EQT262208 FAP262208 FKL262208 FUH262208 GED262208 GNZ262208 GXV262208 HHR262208 HRN262208 IBJ262208 ILF262208 IVB262208 JEX262208 JOT262208 JYP262208 KIL262208 KSH262208 LCD262208 LLZ262208 LVV262208 MFR262208 MPN262208 MZJ262208 NJF262208 NTB262208 OCX262208 OMT262208 OWP262208 PGL262208 PQH262208 QAD262208 QJZ262208 QTV262208 RDR262208 RNN262208 RXJ262208 SHF262208 SRB262208 TAX262208 TKT262208 TUP262208 UEL262208 UOH262208 UYD262208 VHZ262208 VRV262208 WBR262208 WLN262208 WVJ262208 B327744 IX327744 ST327744 ACP327744 AML327744 AWH327744 BGD327744 BPZ327744 BZV327744 CJR327744 CTN327744 DDJ327744 DNF327744 DXB327744 EGX327744 EQT327744 FAP327744 FKL327744 FUH327744 GED327744 GNZ327744 GXV327744 HHR327744 HRN327744 IBJ327744 ILF327744 IVB327744 JEX327744 JOT327744 JYP327744 KIL327744 KSH327744 LCD327744 LLZ327744 LVV327744 MFR327744 MPN327744 MZJ327744 NJF327744 NTB327744 OCX327744 OMT327744 OWP327744 PGL327744 PQH327744 QAD327744 QJZ327744 QTV327744 RDR327744 RNN327744 RXJ327744 SHF327744 SRB327744 TAX327744 TKT327744 TUP327744 UEL327744 UOH327744 UYD327744 VHZ327744 VRV327744 WBR327744 WLN327744 WVJ327744 B393280 IX393280 ST393280 ACP393280 AML393280 AWH393280 BGD393280 BPZ393280 BZV393280 CJR393280 CTN393280 DDJ393280 DNF393280 DXB393280 EGX393280 EQT393280 FAP393280 FKL393280 FUH393280 GED393280 GNZ393280 GXV393280 HHR393280 HRN393280 IBJ393280 ILF393280 IVB393280 JEX393280 JOT393280 JYP393280 KIL393280 KSH393280 LCD393280 LLZ393280 LVV393280 MFR393280 MPN393280 MZJ393280 NJF393280 NTB393280 OCX393280 OMT393280 OWP393280 PGL393280 PQH393280 QAD393280 QJZ393280 QTV393280 RDR393280 RNN393280 RXJ393280 SHF393280 SRB393280 TAX393280 TKT393280 TUP393280 UEL393280 UOH393280 UYD393280 VHZ393280 VRV393280 WBR393280 WLN393280 WVJ393280 B458816 IX458816 ST458816 ACP458816 AML458816 AWH458816 BGD458816 BPZ458816 BZV458816 CJR458816 CTN458816 DDJ458816 DNF458816 DXB458816 EGX458816 EQT458816 FAP458816 FKL458816 FUH458816 GED458816 GNZ458816 GXV458816 HHR458816 HRN458816 IBJ458816 ILF458816 IVB458816 JEX458816 JOT458816 JYP458816 KIL458816 KSH458816 LCD458816 LLZ458816 LVV458816 MFR458816 MPN458816 MZJ458816 NJF458816 NTB458816 OCX458816 OMT458816 OWP458816 PGL458816 PQH458816 QAD458816 QJZ458816 QTV458816 RDR458816 RNN458816 RXJ458816 SHF458816 SRB458816 TAX458816 TKT458816 TUP458816 UEL458816 UOH458816 UYD458816 VHZ458816 VRV458816 WBR458816 WLN458816 WVJ458816 B524352 IX524352 ST524352 ACP524352 AML524352 AWH524352 BGD524352 BPZ524352 BZV524352 CJR524352 CTN524352 DDJ524352 DNF524352 DXB524352 EGX524352 EQT524352 FAP524352 FKL524352 FUH524352 GED524352 GNZ524352 GXV524352 HHR524352 HRN524352 IBJ524352 ILF524352 IVB524352 JEX524352 JOT524352 JYP524352 KIL524352 KSH524352 LCD524352 LLZ524352 LVV524352 MFR524352 MPN524352 MZJ524352 NJF524352 NTB524352 OCX524352 OMT524352 OWP524352 PGL524352 PQH524352 QAD524352 QJZ524352 QTV524352 RDR524352 RNN524352 RXJ524352 SHF524352 SRB524352 TAX524352 TKT524352 TUP524352 UEL524352 UOH524352 UYD524352 VHZ524352 VRV524352 WBR524352 WLN524352 WVJ524352 B589888 IX589888 ST589888 ACP589888 AML589888 AWH589888 BGD589888 BPZ589888 BZV589888 CJR589888 CTN589888 DDJ589888 DNF589888 DXB589888 EGX589888 EQT589888 FAP589888 FKL589888 FUH589888 GED589888 GNZ589888 GXV589888 HHR589888 HRN589888 IBJ589888 ILF589888 IVB589888 JEX589888 JOT589888 JYP589888 KIL589888 KSH589888 LCD589888 LLZ589888 LVV589888 MFR589888 MPN589888 MZJ589888 NJF589888 NTB589888 OCX589888 OMT589888 OWP589888 PGL589888 PQH589888 QAD589888 QJZ589888 QTV589888 RDR589888 RNN589888 RXJ589888 SHF589888 SRB589888 TAX589888 TKT589888 TUP589888 UEL589888 UOH589888 UYD589888 VHZ589888 VRV589888 WBR589888 WLN589888 WVJ589888 B655424 IX655424 ST655424 ACP655424 AML655424 AWH655424 BGD655424 BPZ655424 BZV655424 CJR655424 CTN655424 DDJ655424 DNF655424 DXB655424 EGX655424 EQT655424 FAP655424 FKL655424 FUH655424 GED655424 GNZ655424 GXV655424 HHR655424 HRN655424 IBJ655424 ILF655424 IVB655424 JEX655424 JOT655424 JYP655424 KIL655424 KSH655424 LCD655424 LLZ655424 LVV655424 MFR655424 MPN655424 MZJ655424 NJF655424 NTB655424 OCX655424 OMT655424 OWP655424 PGL655424 PQH655424 QAD655424 QJZ655424 QTV655424 RDR655424 RNN655424 RXJ655424 SHF655424 SRB655424 TAX655424 TKT655424 TUP655424 UEL655424 UOH655424 UYD655424 VHZ655424 VRV655424 WBR655424 WLN655424 WVJ655424 B720960 IX720960 ST720960 ACP720960 AML720960 AWH720960 BGD720960 BPZ720960 BZV720960 CJR720960 CTN720960 DDJ720960 DNF720960 DXB720960 EGX720960 EQT720960 FAP720960 FKL720960 FUH720960 GED720960 GNZ720960 GXV720960 HHR720960 HRN720960 IBJ720960 ILF720960 IVB720960 JEX720960 JOT720960 JYP720960 KIL720960 KSH720960 LCD720960 LLZ720960 LVV720960 MFR720960 MPN720960 MZJ720960 NJF720960 NTB720960 OCX720960 OMT720960 OWP720960 PGL720960 PQH720960 QAD720960 QJZ720960 QTV720960 RDR720960 RNN720960 RXJ720960 SHF720960 SRB720960 TAX720960 TKT720960 TUP720960 UEL720960 UOH720960 UYD720960 VHZ720960 VRV720960 WBR720960 WLN720960 WVJ720960 B786496 IX786496 ST786496 ACP786496 AML786496 AWH786496 BGD786496 BPZ786496 BZV786496 CJR786496 CTN786496 DDJ786496 DNF786496 DXB786496 EGX786496 EQT786496 FAP786496 FKL786496 FUH786496 GED786496 GNZ786496 GXV786496 HHR786496 HRN786496 IBJ786496 ILF786496 IVB786496 JEX786496 JOT786496 JYP786496 KIL786496 KSH786496 LCD786496 LLZ786496 LVV786496 MFR786496 MPN786496 MZJ786496 NJF786496 NTB786496 OCX786496 OMT786496 OWP786496 PGL786496 PQH786496 QAD786496 QJZ786496 QTV786496 RDR786496 RNN786496 RXJ786496 SHF786496 SRB786496 TAX786496 TKT786496 TUP786496 UEL786496 UOH786496 UYD786496 VHZ786496 VRV786496 WBR786496 WLN786496 WVJ786496 B852032 IX852032 ST852032 ACP852032 AML852032 AWH852032 BGD852032 BPZ852032 BZV852032 CJR852032 CTN852032 DDJ852032 DNF852032 DXB852032 EGX852032 EQT852032 FAP852032 FKL852032 FUH852032 GED852032 GNZ852032 GXV852032 HHR852032 HRN852032 IBJ852032 ILF852032 IVB852032 JEX852032 JOT852032 JYP852032 KIL852032 KSH852032 LCD852032 LLZ852032 LVV852032 MFR852032 MPN852032 MZJ852032 NJF852032 NTB852032 OCX852032 OMT852032 OWP852032 PGL852032 PQH852032 QAD852032 QJZ852032 QTV852032 RDR852032 RNN852032 RXJ852032 SHF852032 SRB852032 TAX852032 TKT852032 TUP852032 UEL852032 UOH852032 UYD852032 VHZ852032 VRV852032 WBR852032 WLN852032 WVJ852032 B917568 IX917568 ST917568 ACP917568 AML917568 AWH917568 BGD917568 BPZ917568 BZV917568 CJR917568 CTN917568 DDJ917568 DNF917568 DXB917568 EGX917568 EQT917568 FAP917568 FKL917568 FUH917568 GED917568 GNZ917568 GXV917568 HHR917568 HRN917568 IBJ917568 ILF917568 IVB917568 JEX917568 JOT917568 JYP917568 KIL917568 KSH917568 LCD917568 LLZ917568 LVV917568 MFR917568 MPN917568 MZJ917568 NJF917568 NTB917568 OCX917568 OMT917568 OWP917568 PGL917568 PQH917568 QAD917568 QJZ917568 QTV917568 RDR917568 RNN917568 RXJ917568 SHF917568 SRB917568 TAX917568 TKT917568 TUP917568 UEL917568 UOH917568 UYD917568 VHZ917568 VRV917568 WBR917568 WLN917568 WVJ917568 B983104 IX983104 ST983104 ACP983104 AML983104 AWH983104 BGD983104 BPZ983104 BZV983104 CJR983104 CTN983104 DDJ983104 DNF983104 DXB983104 EGX983104 EQT983104 FAP983104 FKL983104 FUH983104 GED983104 GNZ983104 GXV983104 HHR983104 HRN983104 IBJ983104 ILF983104 IVB983104 JEX983104 JOT983104 JYP983104 KIL983104 KSH983104 LCD983104 LLZ983104 LVV983104 MFR983104 MPN983104 MZJ983104 NJF983104 NTB983104 OCX983104 OMT983104 OWP983104 PGL983104 PQH983104 QAD983104 QJZ983104 QTV983104 RDR983104 RNN983104 RXJ983104 SHF983104 SRB983104 TAX983104 TKT983104 TUP983104 UEL983104 UOH983104 UYD983104 VHZ983104 VRV983104 WBR983104 WLN983104 WVJ983104 A94 IW94 SS94 ACO94 AMK94 AWG94 BGC94 BPY94 BZU94 CJQ94 CTM94 DDI94 DNE94 DXA94 EGW94 EQS94 FAO94 FKK94 FUG94 GEC94 GNY94 GXU94 HHQ94 HRM94 IBI94 ILE94 IVA94 JEW94 JOS94 JYO94 KIK94 KSG94 LCC94 LLY94 LVU94 MFQ94 MPM94 MZI94 NJE94 NTA94 OCW94 OMS94 OWO94 PGK94 PQG94 QAC94 QJY94 QTU94 RDQ94 RNM94 RXI94 SHE94 SRA94 TAW94 TKS94 TUO94 UEK94 UOG94 UYC94 VHY94 VRU94 WBQ94 WLM94 WVI94 A65630 IW65630 SS65630 ACO65630 AMK65630 AWG65630 BGC65630 BPY65630 BZU65630 CJQ65630 CTM65630 DDI65630 DNE65630 DXA65630 EGW65630 EQS65630 FAO65630 FKK65630 FUG65630 GEC65630 GNY65630 GXU65630 HHQ65630 HRM65630 IBI65630 ILE65630 IVA65630 JEW65630 JOS65630 JYO65630 KIK65630 KSG65630 LCC65630 LLY65630 LVU65630 MFQ65630 MPM65630 MZI65630 NJE65630 NTA65630 OCW65630 OMS65630 OWO65630 PGK65630 PQG65630 QAC65630 QJY65630 QTU65630 RDQ65630 RNM65630 RXI65630 SHE65630 SRA65630 TAW65630 TKS65630 TUO65630 UEK65630 UOG65630 UYC65630 VHY65630 VRU65630 WBQ65630 WLM65630 WVI65630 A131166 IW131166 SS131166 ACO131166 AMK131166 AWG131166 BGC131166 BPY131166 BZU131166 CJQ131166 CTM131166 DDI131166 DNE131166 DXA131166 EGW131166 EQS131166 FAO131166 FKK131166 FUG131166 GEC131166 GNY131166 GXU131166 HHQ131166 HRM131166 IBI131166 ILE131166 IVA131166 JEW131166 JOS131166 JYO131166 KIK131166 KSG131166 LCC131166 LLY131166 LVU131166 MFQ131166 MPM131166 MZI131166 NJE131166 NTA131166 OCW131166 OMS131166 OWO131166 PGK131166 PQG131166 QAC131166 QJY131166 QTU131166 RDQ131166 RNM131166 RXI131166 SHE131166 SRA131166 TAW131166 TKS131166 TUO131166 UEK131166 UOG131166 UYC131166 VHY131166 VRU131166 WBQ131166 WLM131166 WVI131166 A196702 IW196702 SS196702 ACO196702 AMK196702 AWG196702 BGC196702 BPY196702 BZU196702 CJQ196702 CTM196702 DDI196702 DNE196702 DXA196702 EGW196702 EQS196702 FAO196702 FKK196702 FUG196702 GEC196702 GNY196702 GXU196702 HHQ196702 HRM196702 IBI196702 ILE196702 IVA196702 JEW196702 JOS196702 JYO196702 KIK196702 KSG196702 LCC196702 LLY196702 LVU196702 MFQ196702 MPM196702 MZI196702 NJE196702 NTA196702 OCW196702 OMS196702 OWO196702 PGK196702 PQG196702 QAC196702 QJY196702 QTU196702 RDQ196702 RNM196702 RXI196702 SHE196702 SRA196702 TAW196702 TKS196702 TUO196702 UEK196702 UOG196702 UYC196702 VHY196702 VRU196702 WBQ196702 WLM196702 WVI196702 A262238 IW262238 SS262238 ACO262238 AMK262238 AWG262238 BGC262238 BPY262238 BZU262238 CJQ262238 CTM262238 DDI262238 DNE262238 DXA262238 EGW262238 EQS262238 FAO262238 FKK262238 FUG262238 GEC262238 GNY262238 GXU262238 HHQ262238 HRM262238 IBI262238 ILE262238 IVA262238 JEW262238 JOS262238 JYO262238 KIK262238 KSG262238 LCC262238 LLY262238 LVU262238 MFQ262238 MPM262238 MZI262238 NJE262238 NTA262238 OCW262238 OMS262238 OWO262238 PGK262238 PQG262238 QAC262238 QJY262238 QTU262238 RDQ262238 RNM262238 RXI262238 SHE262238 SRA262238 TAW262238 TKS262238 TUO262238 UEK262238 UOG262238 UYC262238 VHY262238 VRU262238 WBQ262238 WLM262238 WVI262238 A327774 IW327774 SS327774 ACO327774 AMK327774 AWG327774 BGC327774 BPY327774 BZU327774 CJQ327774 CTM327774 DDI327774 DNE327774 DXA327774 EGW327774 EQS327774 FAO327774 FKK327774 FUG327774 GEC327774 GNY327774 GXU327774 HHQ327774 HRM327774 IBI327774 ILE327774 IVA327774 JEW327774 JOS327774 JYO327774 KIK327774 KSG327774 LCC327774 LLY327774 LVU327774 MFQ327774 MPM327774 MZI327774 NJE327774 NTA327774 OCW327774 OMS327774 OWO327774 PGK327774 PQG327774 QAC327774 QJY327774 QTU327774 RDQ327774 RNM327774 RXI327774 SHE327774 SRA327774 TAW327774 TKS327774 TUO327774 UEK327774 UOG327774 UYC327774 VHY327774 VRU327774 WBQ327774 WLM327774 WVI327774 A393310 IW393310 SS393310 ACO393310 AMK393310 AWG393310 BGC393310 BPY393310 BZU393310 CJQ393310 CTM393310 DDI393310 DNE393310 DXA393310 EGW393310 EQS393310 FAO393310 FKK393310 FUG393310 GEC393310 GNY393310 GXU393310 HHQ393310 HRM393310 IBI393310 ILE393310 IVA393310 JEW393310 JOS393310 JYO393310 KIK393310 KSG393310 LCC393310 LLY393310 LVU393310 MFQ393310 MPM393310 MZI393310 NJE393310 NTA393310 OCW393310 OMS393310 OWO393310 PGK393310 PQG393310 QAC393310 QJY393310 QTU393310 RDQ393310 RNM393310 RXI393310 SHE393310 SRA393310 TAW393310 TKS393310 TUO393310 UEK393310 UOG393310 UYC393310 VHY393310 VRU393310 WBQ393310 WLM393310 WVI393310 A458846 IW458846 SS458846 ACO458846 AMK458846 AWG458846 BGC458846 BPY458846 BZU458846 CJQ458846 CTM458846 DDI458846 DNE458846 DXA458846 EGW458846 EQS458846 FAO458846 FKK458846 FUG458846 GEC458846 GNY458846 GXU458846 HHQ458846 HRM458846 IBI458846 ILE458846 IVA458846 JEW458846 JOS458846 JYO458846 KIK458846 KSG458846 LCC458846 LLY458846 LVU458846 MFQ458846 MPM458846 MZI458846 NJE458846 NTA458846 OCW458846 OMS458846 OWO458846 PGK458846 PQG458846 QAC458846 QJY458846 QTU458846 RDQ458846 RNM458846 RXI458846 SHE458846 SRA458846 TAW458846 TKS458846 TUO458846 UEK458846 UOG458846 UYC458846 VHY458846 VRU458846 WBQ458846 WLM458846 WVI458846 A524382 IW524382 SS524382 ACO524382 AMK524382 AWG524382 BGC524382 BPY524382 BZU524382 CJQ524382 CTM524382 DDI524382 DNE524382 DXA524382 EGW524382 EQS524382 FAO524382 FKK524382 FUG524382 GEC524382 GNY524382 GXU524382 HHQ524382 HRM524382 IBI524382 ILE524382 IVA524382 JEW524382 JOS524382 JYO524382 KIK524382 KSG524382 LCC524382 LLY524382 LVU524382 MFQ524382 MPM524382 MZI524382 NJE524382 NTA524382 OCW524382 OMS524382 OWO524382 PGK524382 PQG524382 QAC524382 QJY524382 QTU524382 RDQ524382 RNM524382 RXI524382 SHE524382 SRA524382 TAW524382 TKS524382 TUO524382 UEK524382 UOG524382 UYC524382 VHY524382 VRU524382 WBQ524382 WLM524382 WVI524382 A589918 IW589918 SS589918 ACO589918 AMK589918 AWG589918 BGC589918 BPY589918 BZU589918 CJQ589918 CTM589918 DDI589918 DNE589918 DXA589918 EGW589918 EQS589918 FAO589918 FKK589918 FUG589918 GEC589918 GNY589918 GXU589918 HHQ589918 HRM589918 IBI589918 ILE589918 IVA589918 JEW589918 JOS589918 JYO589918 KIK589918 KSG589918 LCC589918 LLY589918 LVU589918 MFQ589918 MPM589918 MZI589918 NJE589918 NTA589918 OCW589918 OMS589918 OWO589918 PGK589918 PQG589918 QAC589918 QJY589918 QTU589918 RDQ589918 RNM589918 RXI589918 SHE589918 SRA589918 TAW589918 TKS589918 TUO589918 UEK589918 UOG589918 UYC589918 VHY589918 VRU589918 WBQ589918 WLM589918 WVI589918 A655454 IW655454 SS655454 ACO655454 AMK655454 AWG655454 BGC655454 BPY655454 BZU655454 CJQ655454 CTM655454 DDI655454 DNE655454 DXA655454 EGW655454 EQS655454 FAO655454 FKK655454 FUG655454 GEC655454 GNY655454 GXU655454 HHQ655454 HRM655454 IBI655454 ILE655454 IVA655454 JEW655454 JOS655454 JYO655454 KIK655454 KSG655454 LCC655454 LLY655454 LVU655454 MFQ655454 MPM655454 MZI655454 NJE655454 NTA655454 OCW655454 OMS655454 OWO655454 PGK655454 PQG655454 QAC655454 QJY655454 QTU655454 RDQ655454 RNM655454 RXI655454 SHE655454 SRA655454 TAW655454 TKS655454 TUO655454 UEK655454 UOG655454 UYC655454 VHY655454 VRU655454 WBQ655454 WLM655454 WVI655454 A720990 IW720990 SS720990 ACO720990 AMK720990 AWG720990 BGC720990 BPY720990 BZU720990 CJQ720990 CTM720990 DDI720990 DNE720990 DXA720990 EGW720990 EQS720990 FAO720990 FKK720990 FUG720990 GEC720990 GNY720990 GXU720990 HHQ720990 HRM720990 IBI720990 ILE720990 IVA720990 JEW720990 JOS720990 JYO720990 KIK720990 KSG720990 LCC720990 LLY720990 LVU720990 MFQ720990 MPM720990 MZI720990 NJE720990 NTA720990 OCW720990 OMS720990 OWO720990 PGK720990 PQG720990 QAC720990 QJY720990 QTU720990 RDQ720990 RNM720990 RXI720990 SHE720990 SRA720990 TAW720990 TKS720990 TUO720990 UEK720990 UOG720990 UYC720990 VHY720990 VRU720990 WBQ720990 WLM720990 WVI720990 A786526 IW786526 SS786526 ACO786526 AMK786526 AWG786526 BGC786526 BPY786526 BZU786526 CJQ786526 CTM786526 DDI786526 DNE786526 DXA786526 EGW786526 EQS786526 FAO786526 FKK786526 FUG786526 GEC786526 GNY786526 GXU786526 HHQ786526 HRM786526 IBI786526 ILE786526 IVA786526 JEW786526 JOS786526 JYO786526 KIK786526 KSG786526 LCC786526 LLY786526 LVU786526 MFQ786526 MPM786526 MZI786526 NJE786526 NTA786526 OCW786526 OMS786526 OWO786526 PGK786526 PQG786526 QAC786526 QJY786526 QTU786526 RDQ786526 RNM786526 RXI786526 SHE786526 SRA786526 TAW786526 TKS786526 TUO786526 UEK786526 UOG786526 UYC786526 VHY786526 VRU786526 WBQ786526 WLM786526 WVI786526 A852062 IW852062 SS852062 ACO852062 AMK852062 AWG852062 BGC852062 BPY852062 BZU852062 CJQ852062 CTM852062 DDI852062 DNE852062 DXA852062 EGW852062 EQS852062 FAO852062 FKK852062 FUG852062 GEC852062 GNY852062 GXU852062 HHQ852062 HRM852062 IBI852062 ILE852062 IVA852062 JEW852062 JOS852062 JYO852062 KIK852062 KSG852062 LCC852062 LLY852062 LVU852062 MFQ852062 MPM852062 MZI852062 NJE852062 NTA852062 OCW852062 OMS852062 OWO852062 PGK852062 PQG852062 QAC852062 QJY852062 QTU852062 RDQ852062 RNM852062 RXI852062 SHE852062 SRA852062 TAW852062 TKS852062 TUO852062 UEK852062 UOG852062 UYC852062 VHY852062 VRU852062 WBQ852062 WLM852062 WVI852062 A917598 IW917598 SS917598 ACO917598 AMK917598 AWG917598 BGC917598 BPY917598 BZU917598 CJQ917598 CTM917598 DDI917598 DNE917598 DXA917598 EGW917598 EQS917598 FAO917598 FKK917598 FUG917598 GEC917598 GNY917598 GXU917598 HHQ917598 HRM917598 IBI917598 ILE917598 IVA917598 JEW917598 JOS917598 JYO917598 KIK917598 KSG917598 LCC917598 LLY917598 LVU917598 MFQ917598 MPM917598 MZI917598 NJE917598 NTA917598 OCW917598 OMS917598 OWO917598 PGK917598 PQG917598 QAC917598 QJY917598 QTU917598 RDQ917598 RNM917598 RXI917598 SHE917598 SRA917598 TAW917598 TKS917598 TUO917598 UEK917598 UOG917598 UYC917598 VHY917598 VRU917598 WBQ917598 WLM917598 WVI917598 A983134 IW983134 SS983134 ACO983134 AMK983134 AWG983134 BGC983134 BPY983134 BZU983134 CJQ983134 CTM983134 DDI983134 DNE983134 DXA983134 EGW983134 EQS983134 FAO983134 FKK983134 FUG983134 GEC983134 GNY983134 GXU983134 HHQ983134 HRM983134 IBI983134 ILE983134 IVA983134 JEW983134 JOS983134 JYO983134 KIK983134 KSG983134 LCC983134 LLY983134 LVU983134 MFQ983134 MPM983134 MZI983134 NJE983134 NTA983134 OCW983134 OMS983134 OWO983134 PGK983134 PQG983134 QAC983134 QJY983134 QTU983134 RDQ983134 RNM983134 RXI983134 SHE983134 SRA983134 TAW983134 TKS983134 TUO983134 UEK983134 UOG983134 UYC983134 VHY983134 VRU983134 WBQ983134 WLM983134 WVI983134 A177:D181 IW177:IZ181 SS177:SV181 ACO177:ACR181 AMK177:AMN181 AWG177:AWJ181 BGC177:BGF181 BPY177:BQB181 BZU177:BZX181 CJQ177:CJT181 CTM177:CTP181 DDI177:DDL181 DNE177:DNH181 DXA177:DXD181 EGW177:EGZ181 EQS177:EQV181 FAO177:FAR181 FKK177:FKN181 FUG177:FUJ181 GEC177:GEF181 GNY177:GOB181 GXU177:GXX181 HHQ177:HHT181 HRM177:HRP181 IBI177:IBL181 ILE177:ILH181 IVA177:IVD181 JEW177:JEZ181 JOS177:JOV181 JYO177:JYR181 KIK177:KIN181 KSG177:KSJ181 LCC177:LCF181 LLY177:LMB181 LVU177:LVX181 MFQ177:MFT181 MPM177:MPP181 MZI177:MZL181 NJE177:NJH181 NTA177:NTD181 OCW177:OCZ181 OMS177:OMV181 OWO177:OWR181 PGK177:PGN181 PQG177:PQJ181 QAC177:QAF181 QJY177:QKB181 QTU177:QTX181 RDQ177:RDT181 RNM177:RNP181 RXI177:RXL181 SHE177:SHH181 SRA177:SRD181 TAW177:TAZ181 TKS177:TKV181 TUO177:TUR181 UEK177:UEN181 UOG177:UOJ181 UYC177:UYF181 VHY177:VIB181 VRU177:VRX181 WBQ177:WBT181 WLM177:WLP181 WVI177:WVL181 A65713:D65717 IW65713:IZ65717 SS65713:SV65717 ACO65713:ACR65717 AMK65713:AMN65717 AWG65713:AWJ65717 BGC65713:BGF65717 BPY65713:BQB65717 BZU65713:BZX65717 CJQ65713:CJT65717 CTM65713:CTP65717 DDI65713:DDL65717 DNE65713:DNH65717 DXA65713:DXD65717 EGW65713:EGZ65717 EQS65713:EQV65717 FAO65713:FAR65717 FKK65713:FKN65717 FUG65713:FUJ65717 GEC65713:GEF65717 GNY65713:GOB65717 GXU65713:GXX65717 HHQ65713:HHT65717 HRM65713:HRP65717 IBI65713:IBL65717 ILE65713:ILH65717 IVA65713:IVD65717 JEW65713:JEZ65717 JOS65713:JOV65717 JYO65713:JYR65717 KIK65713:KIN65717 KSG65713:KSJ65717 LCC65713:LCF65717 LLY65713:LMB65717 LVU65713:LVX65717 MFQ65713:MFT65717 MPM65713:MPP65717 MZI65713:MZL65717 NJE65713:NJH65717 NTA65713:NTD65717 OCW65713:OCZ65717 OMS65713:OMV65717 OWO65713:OWR65717 PGK65713:PGN65717 PQG65713:PQJ65717 QAC65713:QAF65717 QJY65713:QKB65717 QTU65713:QTX65717 RDQ65713:RDT65717 RNM65713:RNP65717 RXI65713:RXL65717 SHE65713:SHH65717 SRA65713:SRD65717 TAW65713:TAZ65717 TKS65713:TKV65717 TUO65713:TUR65717 UEK65713:UEN65717 UOG65713:UOJ65717 UYC65713:UYF65717 VHY65713:VIB65717 VRU65713:VRX65717 WBQ65713:WBT65717 WLM65713:WLP65717 WVI65713:WVL65717 A131249:D131253 IW131249:IZ131253 SS131249:SV131253 ACO131249:ACR131253 AMK131249:AMN131253 AWG131249:AWJ131253 BGC131249:BGF131253 BPY131249:BQB131253 BZU131249:BZX131253 CJQ131249:CJT131253 CTM131249:CTP131253 DDI131249:DDL131253 DNE131249:DNH131253 DXA131249:DXD131253 EGW131249:EGZ131253 EQS131249:EQV131253 FAO131249:FAR131253 FKK131249:FKN131253 FUG131249:FUJ131253 GEC131249:GEF131253 GNY131249:GOB131253 GXU131249:GXX131253 HHQ131249:HHT131253 HRM131249:HRP131253 IBI131249:IBL131253 ILE131249:ILH131253 IVA131249:IVD131253 JEW131249:JEZ131253 JOS131249:JOV131253 JYO131249:JYR131253 KIK131249:KIN131253 KSG131249:KSJ131253 LCC131249:LCF131253 LLY131249:LMB131253 LVU131249:LVX131253 MFQ131249:MFT131253 MPM131249:MPP131253 MZI131249:MZL131253 NJE131249:NJH131253 NTA131249:NTD131253 OCW131249:OCZ131253 OMS131249:OMV131253 OWO131249:OWR131253 PGK131249:PGN131253 PQG131249:PQJ131253 QAC131249:QAF131253 QJY131249:QKB131253 QTU131249:QTX131253 RDQ131249:RDT131253 RNM131249:RNP131253 RXI131249:RXL131253 SHE131249:SHH131253 SRA131249:SRD131253 TAW131249:TAZ131253 TKS131249:TKV131253 TUO131249:TUR131253 UEK131249:UEN131253 UOG131249:UOJ131253 UYC131249:UYF131253 VHY131249:VIB131253 VRU131249:VRX131253 WBQ131249:WBT131253 WLM131249:WLP131253 WVI131249:WVL131253 A196785:D196789 IW196785:IZ196789 SS196785:SV196789 ACO196785:ACR196789 AMK196785:AMN196789 AWG196785:AWJ196789 BGC196785:BGF196789 BPY196785:BQB196789 BZU196785:BZX196789 CJQ196785:CJT196789 CTM196785:CTP196789 DDI196785:DDL196789 DNE196785:DNH196789 DXA196785:DXD196789 EGW196785:EGZ196789 EQS196785:EQV196789 FAO196785:FAR196789 FKK196785:FKN196789 FUG196785:FUJ196789 GEC196785:GEF196789 GNY196785:GOB196789 GXU196785:GXX196789 HHQ196785:HHT196789 HRM196785:HRP196789 IBI196785:IBL196789 ILE196785:ILH196789 IVA196785:IVD196789 JEW196785:JEZ196789 JOS196785:JOV196789 JYO196785:JYR196789 KIK196785:KIN196789 KSG196785:KSJ196789 LCC196785:LCF196789 LLY196785:LMB196789 LVU196785:LVX196789 MFQ196785:MFT196789 MPM196785:MPP196789 MZI196785:MZL196789 NJE196785:NJH196789 NTA196785:NTD196789 OCW196785:OCZ196789 OMS196785:OMV196789 OWO196785:OWR196789 PGK196785:PGN196789 PQG196785:PQJ196789 QAC196785:QAF196789 QJY196785:QKB196789 QTU196785:QTX196789 RDQ196785:RDT196789 RNM196785:RNP196789 RXI196785:RXL196789 SHE196785:SHH196789 SRA196785:SRD196789 TAW196785:TAZ196789 TKS196785:TKV196789 TUO196785:TUR196789 UEK196785:UEN196789 UOG196785:UOJ196789 UYC196785:UYF196789 VHY196785:VIB196789 VRU196785:VRX196789 WBQ196785:WBT196789 WLM196785:WLP196789 WVI196785:WVL196789 A262321:D262325 IW262321:IZ262325 SS262321:SV262325 ACO262321:ACR262325 AMK262321:AMN262325 AWG262321:AWJ262325 BGC262321:BGF262325 BPY262321:BQB262325 BZU262321:BZX262325 CJQ262321:CJT262325 CTM262321:CTP262325 DDI262321:DDL262325 DNE262321:DNH262325 DXA262321:DXD262325 EGW262321:EGZ262325 EQS262321:EQV262325 FAO262321:FAR262325 FKK262321:FKN262325 FUG262321:FUJ262325 GEC262321:GEF262325 GNY262321:GOB262325 GXU262321:GXX262325 HHQ262321:HHT262325 HRM262321:HRP262325 IBI262321:IBL262325 ILE262321:ILH262325 IVA262321:IVD262325 JEW262321:JEZ262325 JOS262321:JOV262325 JYO262321:JYR262325 KIK262321:KIN262325 KSG262321:KSJ262325 LCC262321:LCF262325 LLY262321:LMB262325 LVU262321:LVX262325 MFQ262321:MFT262325 MPM262321:MPP262325 MZI262321:MZL262325 NJE262321:NJH262325 NTA262321:NTD262325 OCW262321:OCZ262325 OMS262321:OMV262325 OWO262321:OWR262325 PGK262321:PGN262325 PQG262321:PQJ262325 QAC262321:QAF262325 QJY262321:QKB262325 QTU262321:QTX262325 RDQ262321:RDT262325 RNM262321:RNP262325 RXI262321:RXL262325 SHE262321:SHH262325 SRA262321:SRD262325 TAW262321:TAZ262325 TKS262321:TKV262325 TUO262321:TUR262325 UEK262321:UEN262325 UOG262321:UOJ262325 UYC262321:UYF262325 VHY262321:VIB262325 VRU262321:VRX262325 WBQ262321:WBT262325 WLM262321:WLP262325 WVI262321:WVL262325 A327857:D327861 IW327857:IZ327861 SS327857:SV327861 ACO327857:ACR327861 AMK327857:AMN327861 AWG327857:AWJ327861 BGC327857:BGF327861 BPY327857:BQB327861 BZU327857:BZX327861 CJQ327857:CJT327861 CTM327857:CTP327861 DDI327857:DDL327861 DNE327857:DNH327861 DXA327857:DXD327861 EGW327857:EGZ327861 EQS327857:EQV327861 FAO327857:FAR327861 FKK327857:FKN327861 FUG327857:FUJ327861 GEC327857:GEF327861 GNY327857:GOB327861 GXU327857:GXX327861 HHQ327857:HHT327861 HRM327857:HRP327861 IBI327857:IBL327861 ILE327857:ILH327861 IVA327857:IVD327861 JEW327857:JEZ327861 JOS327857:JOV327861 JYO327857:JYR327861 KIK327857:KIN327861 KSG327857:KSJ327861 LCC327857:LCF327861 LLY327857:LMB327861 LVU327857:LVX327861 MFQ327857:MFT327861 MPM327857:MPP327861 MZI327857:MZL327861 NJE327857:NJH327861 NTA327857:NTD327861 OCW327857:OCZ327861 OMS327857:OMV327861 OWO327857:OWR327861 PGK327857:PGN327861 PQG327857:PQJ327861 QAC327857:QAF327861 QJY327857:QKB327861 QTU327857:QTX327861 RDQ327857:RDT327861 RNM327857:RNP327861 RXI327857:RXL327861 SHE327857:SHH327861 SRA327857:SRD327861 TAW327857:TAZ327861 TKS327857:TKV327861 TUO327857:TUR327861 UEK327857:UEN327861 UOG327857:UOJ327861 UYC327857:UYF327861 VHY327857:VIB327861 VRU327857:VRX327861 WBQ327857:WBT327861 WLM327857:WLP327861 WVI327857:WVL327861 A393393:D393397 IW393393:IZ393397 SS393393:SV393397 ACO393393:ACR393397 AMK393393:AMN393397 AWG393393:AWJ393397 BGC393393:BGF393397 BPY393393:BQB393397 BZU393393:BZX393397 CJQ393393:CJT393397 CTM393393:CTP393397 DDI393393:DDL393397 DNE393393:DNH393397 DXA393393:DXD393397 EGW393393:EGZ393397 EQS393393:EQV393397 FAO393393:FAR393397 FKK393393:FKN393397 FUG393393:FUJ393397 GEC393393:GEF393397 GNY393393:GOB393397 GXU393393:GXX393397 HHQ393393:HHT393397 HRM393393:HRP393397 IBI393393:IBL393397 ILE393393:ILH393397 IVA393393:IVD393397 JEW393393:JEZ393397 JOS393393:JOV393397 JYO393393:JYR393397 KIK393393:KIN393397 KSG393393:KSJ393397 LCC393393:LCF393397 LLY393393:LMB393397 LVU393393:LVX393397 MFQ393393:MFT393397 MPM393393:MPP393397 MZI393393:MZL393397 NJE393393:NJH393397 NTA393393:NTD393397 OCW393393:OCZ393397 OMS393393:OMV393397 OWO393393:OWR393397 PGK393393:PGN393397 PQG393393:PQJ393397 QAC393393:QAF393397 QJY393393:QKB393397 QTU393393:QTX393397 RDQ393393:RDT393397 RNM393393:RNP393397 RXI393393:RXL393397 SHE393393:SHH393397 SRA393393:SRD393397 TAW393393:TAZ393397 TKS393393:TKV393397 TUO393393:TUR393397 UEK393393:UEN393397 UOG393393:UOJ393397 UYC393393:UYF393397 VHY393393:VIB393397 VRU393393:VRX393397 WBQ393393:WBT393397 WLM393393:WLP393397 WVI393393:WVL393397 A458929:D458933 IW458929:IZ458933 SS458929:SV458933 ACO458929:ACR458933 AMK458929:AMN458933 AWG458929:AWJ458933 BGC458929:BGF458933 BPY458929:BQB458933 BZU458929:BZX458933 CJQ458929:CJT458933 CTM458929:CTP458933 DDI458929:DDL458933 DNE458929:DNH458933 DXA458929:DXD458933 EGW458929:EGZ458933 EQS458929:EQV458933 FAO458929:FAR458933 FKK458929:FKN458933 FUG458929:FUJ458933 GEC458929:GEF458933 GNY458929:GOB458933 GXU458929:GXX458933 HHQ458929:HHT458933 HRM458929:HRP458933 IBI458929:IBL458933 ILE458929:ILH458933 IVA458929:IVD458933 JEW458929:JEZ458933 JOS458929:JOV458933 JYO458929:JYR458933 KIK458929:KIN458933 KSG458929:KSJ458933 LCC458929:LCF458933 LLY458929:LMB458933 LVU458929:LVX458933 MFQ458929:MFT458933 MPM458929:MPP458933 MZI458929:MZL458933 NJE458929:NJH458933 NTA458929:NTD458933 OCW458929:OCZ458933 OMS458929:OMV458933 OWO458929:OWR458933 PGK458929:PGN458933 PQG458929:PQJ458933 QAC458929:QAF458933 QJY458929:QKB458933 QTU458929:QTX458933 RDQ458929:RDT458933 RNM458929:RNP458933 RXI458929:RXL458933 SHE458929:SHH458933 SRA458929:SRD458933 TAW458929:TAZ458933 TKS458929:TKV458933 TUO458929:TUR458933 UEK458929:UEN458933 UOG458929:UOJ458933 UYC458929:UYF458933 VHY458929:VIB458933 VRU458929:VRX458933 WBQ458929:WBT458933 WLM458929:WLP458933 WVI458929:WVL458933 A524465:D524469 IW524465:IZ524469 SS524465:SV524469 ACO524465:ACR524469 AMK524465:AMN524469 AWG524465:AWJ524469 BGC524465:BGF524469 BPY524465:BQB524469 BZU524465:BZX524469 CJQ524465:CJT524469 CTM524465:CTP524469 DDI524465:DDL524469 DNE524465:DNH524469 DXA524465:DXD524469 EGW524465:EGZ524469 EQS524465:EQV524469 FAO524465:FAR524469 FKK524465:FKN524469 FUG524465:FUJ524469 GEC524465:GEF524469 GNY524465:GOB524469 GXU524465:GXX524469 HHQ524465:HHT524469 HRM524465:HRP524469 IBI524465:IBL524469 ILE524465:ILH524469 IVA524465:IVD524469 JEW524465:JEZ524469 JOS524465:JOV524469 JYO524465:JYR524469 KIK524465:KIN524469 KSG524465:KSJ524469 LCC524465:LCF524469 LLY524465:LMB524469 LVU524465:LVX524469 MFQ524465:MFT524469 MPM524465:MPP524469 MZI524465:MZL524469 NJE524465:NJH524469 NTA524465:NTD524469 OCW524465:OCZ524469 OMS524465:OMV524469 OWO524465:OWR524469 PGK524465:PGN524469 PQG524465:PQJ524469 QAC524465:QAF524469 QJY524465:QKB524469 QTU524465:QTX524469 RDQ524465:RDT524469 RNM524465:RNP524469 RXI524465:RXL524469 SHE524465:SHH524469 SRA524465:SRD524469 TAW524465:TAZ524469 TKS524465:TKV524469 TUO524465:TUR524469 UEK524465:UEN524469 UOG524465:UOJ524469 UYC524465:UYF524469 VHY524465:VIB524469 VRU524465:VRX524469 WBQ524465:WBT524469 WLM524465:WLP524469 WVI524465:WVL524469 A590001:D590005 IW590001:IZ590005 SS590001:SV590005 ACO590001:ACR590005 AMK590001:AMN590005 AWG590001:AWJ590005 BGC590001:BGF590005 BPY590001:BQB590005 BZU590001:BZX590005 CJQ590001:CJT590005 CTM590001:CTP590005 DDI590001:DDL590005 DNE590001:DNH590005 DXA590001:DXD590005 EGW590001:EGZ590005 EQS590001:EQV590005 FAO590001:FAR590005 FKK590001:FKN590005 FUG590001:FUJ590005 GEC590001:GEF590005 GNY590001:GOB590005 GXU590001:GXX590005 HHQ590001:HHT590005 HRM590001:HRP590005 IBI590001:IBL590005 ILE590001:ILH590005 IVA590001:IVD590005 JEW590001:JEZ590005 JOS590001:JOV590005 JYO590001:JYR590005 KIK590001:KIN590005 KSG590001:KSJ590005 LCC590001:LCF590005 LLY590001:LMB590005 LVU590001:LVX590005 MFQ590001:MFT590005 MPM590001:MPP590005 MZI590001:MZL590005 NJE590001:NJH590005 NTA590001:NTD590005 OCW590001:OCZ590005 OMS590001:OMV590005 OWO590001:OWR590005 PGK590001:PGN590005 PQG590001:PQJ590005 QAC590001:QAF590005 QJY590001:QKB590005 QTU590001:QTX590005 RDQ590001:RDT590005 RNM590001:RNP590005 RXI590001:RXL590005 SHE590001:SHH590005 SRA590001:SRD590005 TAW590001:TAZ590005 TKS590001:TKV590005 TUO590001:TUR590005 UEK590001:UEN590005 UOG590001:UOJ590005 UYC590001:UYF590005 VHY590001:VIB590005 VRU590001:VRX590005 WBQ590001:WBT590005 WLM590001:WLP590005 WVI590001:WVL590005 A655537:D655541 IW655537:IZ655541 SS655537:SV655541 ACO655537:ACR655541 AMK655537:AMN655541 AWG655537:AWJ655541 BGC655537:BGF655541 BPY655537:BQB655541 BZU655537:BZX655541 CJQ655537:CJT655541 CTM655537:CTP655541 DDI655537:DDL655541 DNE655537:DNH655541 DXA655537:DXD655541 EGW655537:EGZ655541 EQS655537:EQV655541 FAO655537:FAR655541 FKK655537:FKN655541 FUG655537:FUJ655541 GEC655537:GEF655541 GNY655537:GOB655541 GXU655537:GXX655541 HHQ655537:HHT655541 HRM655537:HRP655541 IBI655537:IBL655541 ILE655537:ILH655541 IVA655537:IVD655541 JEW655537:JEZ655541 JOS655537:JOV655541 JYO655537:JYR655541 KIK655537:KIN655541 KSG655537:KSJ655541 LCC655537:LCF655541 LLY655537:LMB655541 LVU655537:LVX655541 MFQ655537:MFT655541 MPM655537:MPP655541 MZI655537:MZL655541 NJE655537:NJH655541 NTA655537:NTD655541 OCW655537:OCZ655541 OMS655537:OMV655541 OWO655537:OWR655541 PGK655537:PGN655541 PQG655537:PQJ655541 QAC655537:QAF655541 QJY655537:QKB655541 QTU655537:QTX655541 RDQ655537:RDT655541 RNM655537:RNP655541 RXI655537:RXL655541 SHE655537:SHH655541 SRA655537:SRD655541 TAW655537:TAZ655541 TKS655537:TKV655541 TUO655537:TUR655541 UEK655537:UEN655541 UOG655537:UOJ655541 UYC655537:UYF655541 VHY655537:VIB655541 VRU655537:VRX655541 WBQ655537:WBT655541 WLM655537:WLP655541 WVI655537:WVL655541 A721073:D721077 IW721073:IZ721077 SS721073:SV721077 ACO721073:ACR721077 AMK721073:AMN721077 AWG721073:AWJ721077 BGC721073:BGF721077 BPY721073:BQB721077 BZU721073:BZX721077 CJQ721073:CJT721077 CTM721073:CTP721077 DDI721073:DDL721077 DNE721073:DNH721077 DXA721073:DXD721077 EGW721073:EGZ721077 EQS721073:EQV721077 FAO721073:FAR721077 FKK721073:FKN721077 FUG721073:FUJ721077 GEC721073:GEF721077 GNY721073:GOB721077 GXU721073:GXX721077 HHQ721073:HHT721077 HRM721073:HRP721077 IBI721073:IBL721077 ILE721073:ILH721077 IVA721073:IVD721077 JEW721073:JEZ721077 JOS721073:JOV721077 JYO721073:JYR721077 KIK721073:KIN721077 KSG721073:KSJ721077 LCC721073:LCF721077 LLY721073:LMB721077 LVU721073:LVX721077 MFQ721073:MFT721077 MPM721073:MPP721077 MZI721073:MZL721077 NJE721073:NJH721077 NTA721073:NTD721077 OCW721073:OCZ721077 OMS721073:OMV721077 OWO721073:OWR721077 PGK721073:PGN721077 PQG721073:PQJ721077 QAC721073:QAF721077 QJY721073:QKB721077 QTU721073:QTX721077 RDQ721073:RDT721077 RNM721073:RNP721077 RXI721073:RXL721077 SHE721073:SHH721077 SRA721073:SRD721077 TAW721073:TAZ721077 TKS721073:TKV721077 TUO721073:TUR721077 UEK721073:UEN721077 UOG721073:UOJ721077 UYC721073:UYF721077 VHY721073:VIB721077 VRU721073:VRX721077 WBQ721073:WBT721077 WLM721073:WLP721077 WVI721073:WVL721077 A786609:D786613 IW786609:IZ786613 SS786609:SV786613 ACO786609:ACR786613 AMK786609:AMN786613 AWG786609:AWJ786613 BGC786609:BGF786613 BPY786609:BQB786613 BZU786609:BZX786613 CJQ786609:CJT786613 CTM786609:CTP786613 DDI786609:DDL786613 DNE786609:DNH786613 DXA786609:DXD786613 EGW786609:EGZ786613 EQS786609:EQV786613 FAO786609:FAR786613 FKK786609:FKN786613 FUG786609:FUJ786613 GEC786609:GEF786613 GNY786609:GOB786613 GXU786609:GXX786613 HHQ786609:HHT786613 HRM786609:HRP786613 IBI786609:IBL786613 ILE786609:ILH786613 IVA786609:IVD786613 JEW786609:JEZ786613 JOS786609:JOV786613 JYO786609:JYR786613 KIK786609:KIN786613 KSG786609:KSJ786613 LCC786609:LCF786613 LLY786609:LMB786613 LVU786609:LVX786613 MFQ786609:MFT786613 MPM786609:MPP786613 MZI786609:MZL786613 NJE786609:NJH786613 NTA786609:NTD786613 OCW786609:OCZ786613 OMS786609:OMV786613 OWO786609:OWR786613 PGK786609:PGN786613 PQG786609:PQJ786613 QAC786609:QAF786613 QJY786609:QKB786613 QTU786609:QTX786613 RDQ786609:RDT786613 RNM786609:RNP786613 RXI786609:RXL786613 SHE786609:SHH786613 SRA786609:SRD786613 TAW786609:TAZ786613 TKS786609:TKV786613 TUO786609:TUR786613 UEK786609:UEN786613 UOG786609:UOJ786613 UYC786609:UYF786613 VHY786609:VIB786613 VRU786609:VRX786613 WBQ786609:WBT786613 WLM786609:WLP786613 WVI786609:WVL786613 A852145:D852149 IW852145:IZ852149 SS852145:SV852149 ACO852145:ACR852149 AMK852145:AMN852149 AWG852145:AWJ852149 BGC852145:BGF852149 BPY852145:BQB852149 BZU852145:BZX852149 CJQ852145:CJT852149 CTM852145:CTP852149 DDI852145:DDL852149 DNE852145:DNH852149 DXA852145:DXD852149 EGW852145:EGZ852149 EQS852145:EQV852149 FAO852145:FAR852149 FKK852145:FKN852149 FUG852145:FUJ852149 GEC852145:GEF852149 GNY852145:GOB852149 GXU852145:GXX852149 HHQ852145:HHT852149 HRM852145:HRP852149 IBI852145:IBL852149 ILE852145:ILH852149 IVA852145:IVD852149 JEW852145:JEZ852149 JOS852145:JOV852149 JYO852145:JYR852149 KIK852145:KIN852149 KSG852145:KSJ852149 LCC852145:LCF852149 LLY852145:LMB852149 LVU852145:LVX852149 MFQ852145:MFT852149 MPM852145:MPP852149 MZI852145:MZL852149 NJE852145:NJH852149 NTA852145:NTD852149 OCW852145:OCZ852149 OMS852145:OMV852149 OWO852145:OWR852149 PGK852145:PGN852149 PQG852145:PQJ852149 QAC852145:QAF852149 QJY852145:QKB852149 QTU852145:QTX852149 RDQ852145:RDT852149 RNM852145:RNP852149 RXI852145:RXL852149 SHE852145:SHH852149 SRA852145:SRD852149 TAW852145:TAZ852149 TKS852145:TKV852149 TUO852145:TUR852149 UEK852145:UEN852149 UOG852145:UOJ852149 UYC852145:UYF852149 VHY852145:VIB852149 VRU852145:VRX852149 WBQ852145:WBT852149 WLM852145:WLP852149 WVI852145:WVL852149 A917681:D917685 IW917681:IZ917685 SS917681:SV917685 ACO917681:ACR917685 AMK917681:AMN917685 AWG917681:AWJ917685 BGC917681:BGF917685 BPY917681:BQB917685 BZU917681:BZX917685 CJQ917681:CJT917685 CTM917681:CTP917685 DDI917681:DDL917685 DNE917681:DNH917685 DXA917681:DXD917685 EGW917681:EGZ917685 EQS917681:EQV917685 FAO917681:FAR917685 FKK917681:FKN917685 FUG917681:FUJ917685 GEC917681:GEF917685 GNY917681:GOB917685 GXU917681:GXX917685 HHQ917681:HHT917685 HRM917681:HRP917685 IBI917681:IBL917685 ILE917681:ILH917685 IVA917681:IVD917685 JEW917681:JEZ917685 JOS917681:JOV917685 JYO917681:JYR917685 KIK917681:KIN917685 KSG917681:KSJ917685 LCC917681:LCF917685 LLY917681:LMB917685 LVU917681:LVX917685 MFQ917681:MFT917685 MPM917681:MPP917685 MZI917681:MZL917685 NJE917681:NJH917685 NTA917681:NTD917685 OCW917681:OCZ917685 OMS917681:OMV917685 OWO917681:OWR917685 PGK917681:PGN917685 PQG917681:PQJ917685 QAC917681:QAF917685 QJY917681:QKB917685 QTU917681:QTX917685 RDQ917681:RDT917685 RNM917681:RNP917685 RXI917681:RXL917685 SHE917681:SHH917685 SRA917681:SRD917685 TAW917681:TAZ917685 TKS917681:TKV917685 TUO917681:TUR917685 UEK917681:UEN917685 UOG917681:UOJ917685 UYC917681:UYF917685 VHY917681:VIB917685 VRU917681:VRX917685 WBQ917681:WBT917685 WLM917681:WLP917685 WVI917681:WVL917685 A983217:D983221 IW983217:IZ983221 SS983217:SV983221 ACO983217:ACR983221 AMK983217:AMN983221 AWG983217:AWJ983221 BGC983217:BGF983221 BPY983217:BQB983221 BZU983217:BZX983221 CJQ983217:CJT983221 CTM983217:CTP983221 DDI983217:DDL983221 DNE983217:DNH983221 DXA983217:DXD983221 EGW983217:EGZ983221 EQS983217:EQV983221 FAO983217:FAR983221 FKK983217:FKN983221 FUG983217:FUJ983221 GEC983217:GEF983221 GNY983217:GOB983221 GXU983217:GXX983221 HHQ983217:HHT983221 HRM983217:HRP983221 IBI983217:IBL983221 ILE983217:ILH983221 IVA983217:IVD983221 JEW983217:JEZ983221 JOS983217:JOV983221 JYO983217:JYR983221 KIK983217:KIN983221 KSG983217:KSJ983221 LCC983217:LCF983221 LLY983217:LMB983221 LVU983217:LVX983221 MFQ983217:MFT983221 MPM983217:MPP983221 MZI983217:MZL983221 NJE983217:NJH983221 NTA983217:NTD983221 OCW983217:OCZ983221 OMS983217:OMV983221 OWO983217:OWR983221 PGK983217:PGN983221 PQG983217:PQJ983221 QAC983217:QAF983221 QJY983217:QKB983221 QTU983217:QTX983221 RDQ983217:RDT983221 RNM983217:RNP983221 RXI983217:RXL983221 SHE983217:SHH983221 SRA983217:SRD983221 TAW983217:TAZ983221 TKS983217:TKV983221 TUO983217:TUR983221 UEK983217:UEN983221 UOG983217:UOJ983221 UYC983217:UYF983221 VHY983217:VIB983221 VRU983217:VRX983221 WBQ983217:WBT983221 WLM983217:WLP983221 WVI983217:WVL983221"/>
    <dataValidation type="whole" allowBlank="1" showInputMessage="1" showErrorMessage="1" errorTitle="Error" error="Por favor ingrese números enteros" sqref="B1:B63 IX1:IX63 ST1:ST63 ACP1:ACP63 AML1:AML63 AWH1:AWH63 BGD1:BGD63 BPZ1:BPZ63 BZV1:BZV63 CJR1:CJR63 CTN1:CTN63 DDJ1:DDJ63 DNF1:DNF63 DXB1:DXB63 EGX1:EGX63 EQT1:EQT63 FAP1:FAP63 FKL1:FKL63 FUH1:FUH63 GED1:GED63 GNZ1:GNZ63 GXV1:GXV63 HHR1:HHR63 HRN1:HRN63 IBJ1:IBJ63 ILF1:ILF63 IVB1:IVB63 JEX1:JEX63 JOT1:JOT63 JYP1:JYP63 KIL1:KIL63 KSH1:KSH63 LCD1:LCD63 LLZ1:LLZ63 LVV1:LVV63 MFR1:MFR63 MPN1:MPN63 MZJ1:MZJ63 NJF1:NJF63 NTB1:NTB63 OCX1:OCX63 OMT1:OMT63 OWP1:OWP63 PGL1:PGL63 PQH1:PQH63 QAD1:QAD63 QJZ1:QJZ63 QTV1:QTV63 RDR1:RDR63 RNN1:RNN63 RXJ1:RXJ63 SHF1:SHF63 SRB1:SRB63 TAX1:TAX63 TKT1:TKT63 TUP1:TUP63 UEL1:UEL63 UOH1:UOH63 UYD1:UYD63 VHZ1:VHZ63 VRV1:VRV63 WBR1:WBR63 WLN1:WLN63 WVJ1:WVJ63 B65537:B65599 IX65537:IX65599 ST65537:ST65599 ACP65537:ACP65599 AML65537:AML65599 AWH65537:AWH65599 BGD65537:BGD65599 BPZ65537:BPZ65599 BZV65537:BZV65599 CJR65537:CJR65599 CTN65537:CTN65599 DDJ65537:DDJ65599 DNF65537:DNF65599 DXB65537:DXB65599 EGX65537:EGX65599 EQT65537:EQT65599 FAP65537:FAP65599 FKL65537:FKL65599 FUH65537:FUH65599 GED65537:GED65599 GNZ65537:GNZ65599 GXV65537:GXV65599 HHR65537:HHR65599 HRN65537:HRN65599 IBJ65537:IBJ65599 ILF65537:ILF65599 IVB65537:IVB65599 JEX65537:JEX65599 JOT65537:JOT65599 JYP65537:JYP65599 KIL65537:KIL65599 KSH65537:KSH65599 LCD65537:LCD65599 LLZ65537:LLZ65599 LVV65537:LVV65599 MFR65537:MFR65599 MPN65537:MPN65599 MZJ65537:MZJ65599 NJF65537:NJF65599 NTB65537:NTB65599 OCX65537:OCX65599 OMT65537:OMT65599 OWP65537:OWP65599 PGL65537:PGL65599 PQH65537:PQH65599 QAD65537:QAD65599 QJZ65537:QJZ65599 QTV65537:QTV65599 RDR65537:RDR65599 RNN65537:RNN65599 RXJ65537:RXJ65599 SHF65537:SHF65599 SRB65537:SRB65599 TAX65537:TAX65599 TKT65537:TKT65599 TUP65537:TUP65599 UEL65537:UEL65599 UOH65537:UOH65599 UYD65537:UYD65599 VHZ65537:VHZ65599 VRV65537:VRV65599 WBR65537:WBR65599 WLN65537:WLN65599 WVJ65537:WVJ65599 B131073:B131135 IX131073:IX131135 ST131073:ST131135 ACP131073:ACP131135 AML131073:AML131135 AWH131073:AWH131135 BGD131073:BGD131135 BPZ131073:BPZ131135 BZV131073:BZV131135 CJR131073:CJR131135 CTN131073:CTN131135 DDJ131073:DDJ131135 DNF131073:DNF131135 DXB131073:DXB131135 EGX131073:EGX131135 EQT131073:EQT131135 FAP131073:FAP131135 FKL131073:FKL131135 FUH131073:FUH131135 GED131073:GED131135 GNZ131073:GNZ131135 GXV131073:GXV131135 HHR131073:HHR131135 HRN131073:HRN131135 IBJ131073:IBJ131135 ILF131073:ILF131135 IVB131073:IVB131135 JEX131073:JEX131135 JOT131073:JOT131135 JYP131073:JYP131135 KIL131073:KIL131135 KSH131073:KSH131135 LCD131073:LCD131135 LLZ131073:LLZ131135 LVV131073:LVV131135 MFR131073:MFR131135 MPN131073:MPN131135 MZJ131073:MZJ131135 NJF131073:NJF131135 NTB131073:NTB131135 OCX131073:OCX131135 OMT131073:OMT131135 OWP131073:OWP131135 PGL131073:PGL131135 PQH131073:PQH131135 QAD131073:QAD131135 QJZ131073:QJZ131135 QTV131073:QTV131135 RDR131073:RDR131135 RNN131073:RNN131135 RXJ131073:RXJ131135 SHF131073:SHF131135 SRB131073:SRB131135 TAX131073:TAX131135 TKT131073:TKT131135 TUP131073:TUP131135 UEL131073:UEL131135 UOH131073:UOH131135 UYD131073:UYD131135 VHZ131073:VHZ131135 VRV131073:VRV131135 WBR131073:WBR131135 WLN131073:WLN131135 WVJ131073:WVJ131135 B196609:B196671 IX196609:IX196671 ST196609:ST196671 ACP196609:ACP196671 AML196609:AML196671 AWH196609:AWH196671 BGD196609:BGD196671 BPZ196609:BPZ196671 BZV196609:BZV196671 CJR196609:CJR196671 CTN196609:CTN196671 DDJ196609:DDJ196671 DNF196609:DNF196671 DXB196609:DXB196671 EGX196609:EGX196671 EQT196609:EQT196671 FAP196609:FAP196671 FKL196609:FKL196671 FUH196609:FUH196671 GED196609:GED196671 GNZ196609:GNZ196671 GXV196609:GXV196671 HHR196609:HHR196671 HRN196609:HRN196671 IBJ196609:IBJ196671 ILF196609:ILF196671 IVB196609:IVB196671 JEX196609:JEX196671 JOT196609:JOT196671 JYP196609:JYP196671 KIL196609:KIL196671 KSH196609:KSH196671 LCD196609:LCD196671 LLZ196609:LLZ196671 LVV196609:LVV196671 MFR196609:MFR196671 MPN196609:MPN196671 MZJ196609:MZJ196671 NJF196609:NJF196671 NTB196609:NTB196671 OCX196609:OCX196671 OMT196609:OMT196671 OWP196609:OWP196671 PGL196609:PGL196671 PQH196609:PQH196671 QAD196609:QAD196671 QJZ196609:QJZ196671 QTV196609:QTV196671 RDR196609:RDR196671 RNN196609:RNN196671 RXJ196609:RXJ196671 SHF196609:SHF196671 SRB196609:SRB196671 TAX196609:TAX196671 TKT196609:TKT196671 TUP196609:TUP196671 UEL196609:UEL196671 UOH196609:UOH196671 UYD196609:UYD196671 VHZ196609:VHZ196671 VRV196609:VRV196671 WBR196609:WBR196671 WLN196609:WLN196671 WVJ196609:WVJ196671 B262145:B262207 IX262145:IX262207 ST262145:ST262207 ACP262145:ACP262207 AML262145:AML262207 AWH262145:AWH262207 BGD262145:BGD262207 BPZ262145:BPZ262207 BZV262145:BZV262207 CJR262145:CJR262207 CTN262145:CTN262207 DDJ262145:DDJ262207 DNF262145:DNF262207 DXB262145:DXB262207 EGX262145:EGX262207 EQT262145:EQT262207 FAP262145:FAP262207 FKL262145:FKL262207 FUH262145:FUH262207 GED262145:GED262207 GNZ262145:GNZ262207 GXV262145:GXV262207 HHR262145:HHR262207 HRN262145:HRN262207 IBJ262145:IBJ262207 ILF262145:ILF262207 IVB262145:IVB262207 JEX262145:JEX262207 JOT262145:JOT262207 JYP262145:JYP262207 KIL262145:KIL262207 KSH262145:KSH262207 LCD262145:LCD262207 LLZ262145:LLZ262207 LVV262145:LVV262207 MFR262145:MFR262207 MPN262145:MPN262207 MZJ262145:MZJ262207 NJF262145:NJF262207 NTB262145:NTB262207 OCX262145:OCX262207 OMT262145:OMT262207 OWP262145:OWP262207 PGL262145:PGL262207 PQH262145:PQH262207 QAD262145:QAD262207 QJZ262145:QJZ262207 QTV262145:QTV262207 RDR262145:RDR262207 RNN262145:RNN262207 RXJ262145:RXJ262207 SHF262145:SHF262207 SRB262145:SRB262207 TAX262145:TAX262207 TKT262145:TKT262207 TUP262145:TUP262207 UEL262145:UEL262207 UOH262145:UOH262207 UYD262145:UYD262207 VHZ262145:VHZ262207 VRV262145:VRV262207 WBR262145:WBR262207 WLN262145:WLN262207 WVJ262145:WVJ262207 B327681:B327743 IX327681:IX327743 ST327681:ST327743 ACP327681:ACP327743 AML327681:AML327743 AWH327681:AWH327743 BGD327681:BGD327743 BPZ327681:BPZ327743 BZV327681:BZV327743 CJR327681:CJR327743 CTN327681:CTN327743 DDJ327681:DDJ327743 DNF327681:DNF327743 DXB327681:DXB327743 EGX327681:EGX327743 EQT327681:EQT327743 FAP327681:FAP327743 FKL327681:FKL327743 FUH327681:FUH327743 GED327681:GED327743 GNZ327681:GNZ327743 GXV327681:GXV327743 HHR327681:HHR327743 HRN327681:HRN327743 IBJ327681:IBJ327743 ILF327681:ILF327743 IVB327681:IVB327743 JEX327681:JEX327743 JOT327681:JOT327743 JYP327681:JYP327743 KIL327681:KIL327743 KSH327681:KSH327743 LCD327681:LCD327743 LLZ327681:LLZ327743 LVV327681:LVV327743 MFR327681:MFR327743 MPN327681:MPN327743 MZJ327681:MZJ327743 NJF327681:NJF327743 NTB327681:NTB327743 OCX327681:OCX327743 OMT327681:OMT327743 OWP327681:OWP327743 PGL327681:PGL327743 PQH327681:PQH327743 QAD327681:QAD327743 QJZ327681:QJZ327743 QTV327681:QTV327743 RDR327681:RDR327743 RNN327681:RNN327743 RXJ327681:RXJ327743 SHF327681:SHF327743 SRB327681:SRB327743 TAX327681:TAX327743 TKT327681:TKT327743 TUP327681:TUP327743 UEL327681:UEL327743 UOH327681:UOH327743 UYD327681:UYD327743 VHZ327681:VHZ327743 VRV327681:VRV327743 WBR327681:WBR327743 WLN327681:WLN327743 WVJ327681:WVJ327743 B393217:B393279 IX393217:IX393279 ST393217:ST393279 ACP393217:ACP393279 AML393217:AML393279 AWH393217:AWH393279 BGD393217:BGD393279 BPZ393217:BPZ393279 BZV393217:BZV393279 CJR393217:CJR393279 CTN393217:CTN393279 DDJ393217:DDJ393279 DNF393217:DNF393279 DXB393217:DXB393279 EGX393217:EGX393279 EQT393217:EQT393279 FAP393217:FAP393279 FKL393217:FKL393279 FUH393217:FUH393279 GED393217:GED393279 GNZ393217:GNZ393279 GXV393217:GXV393279 HHR393217:HHR393279 HRN393217:HRN393279 IBJ393217:IBJ393279 ILF393217:ILF393279 IVB393217:IVB393279 JEX393217:JEX393279 JOT393217:JOT393279 JYP393217:JYP393279 KIL393217:KIL393279 KSH393217:KSH393279 LCD393217:LCD393279 LLZ393217:LLZ393279 LVV393217:LVV393279 MFR393217:MFR393279 MPN393217:MPN393279 MZJ393217:MZJ393279 NJF393217:NJF393279 NTB393217:NTB393279 OCX393217:OCX393279 OMT393217:OMT393279 OWP393217:OWP393279 PGL393217:PGL393279 PQH393217:PQH393279 QAD393217:QAD393279 QJZ393217:QJZ393279 QTV393217:QTV393279 RDR393217:RDR393279 RNN393217:RNN393279 RXJ393217:RXJ393279 SHF393217:SHF393279 SRB393217:SRB393279 TAX393217:TAX393279 TKT393217:TKT393279 TUP393217:TUP393279 UEL393217:UEL393279 UOH393217:UOH393279 UYD393217:UYD393279 VHZ393217:VHZ393279 VRV393217:VRV393279 WBR393217:WBR393279 WLN393217:WLN393279 WVJ393217:WVJ393279 B458753:B458815 IX458753:IX458815 ST458753:ST458815 ACP458753:ACP458815 AML458753:AML458815 AWH458753:AWH458815 BGD458753:BGD458815 BPZ458753:BPZ458815 BZV458753:BZV458815 CJR458753:CJR458815 CTN458753:CTN458815 DDJ458753:DDJ458815 DNF458753:DNF458815 DXB458753:DXB458815 EGX458753:EGX458815 EQT458753:EQT458815 FAP458753:FAP458815 FKL458753:FKL458815 FUH458753:FUH458815 GED458753:GED458815 GNZ458753:GNZ458815 GXV458753:GXV458815 HHR458753:HHR458815 HRN458753:HRN458815 IBJ458753:IBJ458815 ILF458753:ILF458815 IVB458753:IVB458815 JEX458753:JEX458815 JOT458753:JOT458815 JYP458753:JYP458815 KIL458753:KIL458815 KSH458753:KSH458815 LCD458753:LCD458815 LLZ458753:LLZ458815 LVV458753:LVV458815 MFR458753:MFR458815 MPN458753:MPN458815 MZJ458753:MZJ458815 NJF458753:NJF458815 NTB458753:NTB458815 OCX458753:OCX458815 OMT458753:OMT458815 OWP458753:OWP458815 PGL458753:PGL458815 PQH458753:PQH458815 QAD458753:QAD458815 QJZ458753:QJZ458815 QTV458753:QTV458815 RDR458753:RDR458815 RNN458753:RNN458815 RXJ458753:RXJ458815 SHF458753:SHF458815 SRB458753:SRB458815 TAX458753:TAX458815 TKT458753:TKT458815 TUP458753:TUP458815 UEL458753:UEL458815 UOH458753:UOH458815 UYD458753:UYD458815 VHZ458753:VHZ458815 VRV458753:VRV458815 WBR458753:WBR458815 WLN458753:WLN458815 WVJ458753:WVJ458815 B524289:B524351 IX524289:IX524351 ST524289:ST524351 ACP524289:ACP524351 AML524289:AML524351 AWH524289:AWH524351 BGD524289:BGD524351 BPZ524289:BPZ524351 BZV524289:BZV524351 CJR524289:CJR524351 CTN524289:CTN524351 DDJ524289:DDJ524351 DNF524289:DNF524351 DXB524289:DXB524351 EGX524289:EGX524351 EQT524289:EQT524351 FAP524289:FAP524351 FKL524289:FKL524351 FUH524289:FUH524351 GED524289:GED524351 GNZ524289:GNZ524351 GXV524289:GXV524351 HHR524289:HHR524351 HRN524289:HRN524351 IBJ524289:IBJ524351 ILF524289:ILF524351 IVB524289:IVB524351 JEX524289:JEX524351 JOT524289:JOT524351 JYP524289:JYP524351 KIL524289:KIL524351 KSH524289:KSH524351 LCD524289:LCD524351 LLZ524289:LLZ524351 LVV524289:LVV524351 MFR524289:MFR524351 MPN524289:MPN524351 MZJ524289:MZJ524351 NJF524289:NJF524351 NTB524289:NTB524351 OCX524289:OCX524351 OMT524289:OMT524351 OWP524289:OWP524351 PGL524289:PGL524351 PQH524289:PQH524351 QAD524289:QAD524351 QJZ524289:QJZ524351 QTV524289:QTV524351 RDR524289:RDR524351 RNN524289:RNN524351 RXJ524289:RXJ524351 SHF524289:SHF524351 SRB524289:SRB524351 TAX524289:TAX524351 TKT524289:TKT524351 TUP524289:TUP524351 UEL524289:UEL524351 UOH524289:UOH524351 UYD524289:UYD524351 VHZ524289:VHZ524351 VRV524289:VRV524351 WBR524289:WBR524351 WLN524289:WLN524351 WVJ524289:WVJ524351 B589825:B589887 IX589825:IX589887 ST589825:ST589887 ACP589825:ACP589887 AML589825:AML589887 AWH589825:AWH589887 BGD589825:BGD589887 BPZ589825:BPZ589887 BZV589825:BZV589887 CJR589825:CJR589887 CTN589825:CTN589887 DDJ589825:DDJ589887 DNF589825:DNF589887 DXB589825:DXB589887 EGX589825:EGX589887 EQT589825:EQT589887 FAP589825:FAP589887 FKL589825:FKL589887 FUH589825:FUH589887 GED589825:GED589887 GNZ589825:GNZ589887 GXV589825:GXV589887 HHR589825:HHR589887 HRN589825:HRN589887 IBJ589825:IBJ589887 ILF589825:ILF589887 IVB589825:IVB589887 JEX589825:JEX589887 JOT589825:JOT589887 JYP589825:JYP589887 KIL589825:KIL589887 KSH589825:KSH589887 LCD589825:LCD589887 LLZ589825:LLZ589887 LVV589825:LVV589887 MFR589825:MFR589887 MPN589825:MPN589887 MZJ589825:MZJ589887 NJF589825:NJF589887 NTB589825:NTB589887 OCX589825:OCX589887 OMT589825:OMT589887 OWP589825:OWP589887 PGL589825:PGL589887 PQH589825:PQH589887 QAD589825:QAD589887 QJZ589825:QJZ589887 QTV589825:QTV589887 RDR589825:RDR589887 RNN589825:RNN589887 RXJ589825:RXJ589887 SHF589825:SHF589887 SRB589825:SRB589887 TAX589825:TAX589887 TKT589825:TKT589887 TUP589825:TUP589887 UEL589825:UEL589887 UOH589825:UOH589887 UYD589825:UYD589887 VHZ589825:VHZ589887 VRV589825:VRV589887 WBR589825:WBR589887 WLN589825:WLN589887 WVJ589825:WVJ589887 B655361:B655423 IX655361:IX655423 ST655361:ST655423 ACP655361:ACP655423 AML655361:AML655423 AWH655361:AWH655423 BGD655361:BGD655423 BPZ655361:BPZ655423 BZV655361:BZV655423 CJR655361:CJR655423 CTN655361:CTN655423 DDJ655361:DDJ655423 DNF655361:DNF655423 DXB655361:DXB655423 EGX655361:EGX655423 EQT655361:EQT655423 FAP655361:FAP655423 FKL655361:FKL655423 FUH655361:FUH655423 GED655361:GED655423 GNZ655361:GNZ655423 GXV655361:GXV655423 HHR655361:HHR655423 HRN655361:HRN655423 IBJ655361:IBJ655423 ILF655361:ILF655423 IVB655361:IVB655423 JEX655361:JEX655423 JOT655361:JOT655423 JYP655361:JYP655423 KIL655361:KIL655423 KSH655361:KSH655423 LCD655361:LCD655423 LLZ655361:LLZ655423 LVV655361:LVV655423 MFR655361:MFR655423 MPN655361:MPN655423 MZJ655361:MZJ655423 NJF655361:NJF655423 NTB655361:NTB655423 OCX655361:OCX655423 OMT655361:OMT655423 OWP655361:OWP655423 PGL655361:PGL655423 PQH655361:PQH655423 QAD655361:QAD655423 QJZ655361:QJZ655423 QTV655361:QTV655423 RDR655361:RDR655423 RNN655361:RNN655423 RXJ655361:RXJ655423 SHF655361:SHF655423 SRB655361:SRB655423 TAX655361:TAX655423 TKT655361:TKT655423 TUP655361:TUP655423 UEL655361:UEL655423 UOH655361:UOH655423 UYD655361:UYD655423 VHZ655361:VHZ655423 VRV655361:VRV655423 WBR655361:WBR655423 WLN655361:WLN655423 WVJ655361:WVJ655423 B720897:B720959 IX720897:IX720959 ST720897:ST720959 ACP720897:ACP720959 AML720897:AML720959 AWH720897:AWH720959 BGD720897:BGD720959 BPZ720897:BPZ720959 BZV720897:BZV720959 CJR720897:CJR720959 CTN720897:CTN720959 DDJ720897:DDJ720959 DNF720897:DNF720959 DXB720897:DXB720959 EGX720897:EGX720959 EQT720897:EQT720959 FAP720897:FAP720959 FKL720897:FKL720959 FUH720897:FUH720959 GED720897:GED720959 GNZ720897:GNZ720959 GXV720897:GXV720959 HHR720897:HHR720959 HRN720897:HRN720959 IBJ720897:IBJ720959 ILF720897:ILF720959 IVB720897:IVB720959 JEX720897:JEX720959 JOT720897:JOT720959 JYP720897:JYP720959 KIL720897:KIL720959 KSH720897:KSH720959 LCD720897:LCD720959 LLZ720897:LLZ720959 LVV720897:LVV720959 MFR720897:MFR720959 MPN720897:MPN720959 MZJ720897:MZJ720959 NJF720897:NJF720959 NTB720897:NTB720959 OCX720897:OCX720959 OMT720897:OMT720959 OWP720897:OWP720959 PGL720897:PGL720959 PQH720897:PQH720959 QAD720897:QAD720959 QJZ720897:QJZ720959 QTV720897:QTV720959 RDR720897:RDR720959 RNN720897:RNN720959 RXJ720897:RXJ720959 SHF720897:SHF720959 SRB720897:SRB720959 TAX720897:TAX720959 TKT720897:TKT720959 TUP720897:TUP720959 UEL720897:UEL720959 UOH720897:UOH720959 UYD720897:UYD720959 VHZ720897:VHZ720959 VRV720897:VRV720959 WBR720897:WBR720959 WLN720897:WLN720959 WVJ720897:WVJ720959 B786433:B786495 IX786433:IX786495 ST786433:ST786495 ACP786433:ACP786495 AML786433:AML786495 AWH786433:AWH786495 BGD786433:BGD786495 BPZ786433:BPZ786495 BZV786433:BZV786495 CJR786433:CJR786495 CTN786433:CTN786495 DDJ786433:DDJ786495 DNF786433:DNF786495 DXB786433:DXB786495 EGX786433:EGX786495 EQT786433:EQT786495 FAP786433:FAP786495 FKL786433:FKL786495 FUH786433:FUH786495 GED786433:GED786495 GNZ786433:GNZ786495 GXV786433:GXV786495 HHR786433:HHR786495 HRN786433:HRN786495 IBJ786433:IBJ786495 ILF786433:ILF786495 IVB786433:IVB786495 JEX786433:JEX786495 JOT786433:JOT786495 JYP786433:JYP786495 KIL786433:KIL786495 KSH786433:KSH786495 LCD786433:LCD786495 LLZ786433:LLZ786495 LVV786433:LVV786495 MFR786433:MFR786495 MPN786433:MPN786495 MZJ786433:MZJ786495 NJF786433:NJF786495 NTB786433:NTB786495 OCX786433:OCX786495 OMT786433:OMT786495 OWP786433:OWP786495 PGL786433:PGL786495 PQH786433:PQH786495 QAD786433:QAD786495 QJZ786433:QJZ786495 QTV786433:QTV786495 RDR786433:RDR786495 RNN786433:RNN786495 RXJ786433:RXJ786495 SHF786433:SHF786495 SRB786433:SRB786495 TAX786433:TAX786495 TKT786433:TKT786495 TUP786433:TUP786495 UEL786433:UEL786495 UOH786433:UOH786495 UYD786433:UYD786495 VHZ786433:VHZ786495 VRV786433:VRV786495 WBR786433:WBR786495 WLN786433:WLN786495 WVJ786433:WVJ786495 B851969:B852031 IX851969:IX852031 ST851969:ST852031 ACP851969:ACP852031 AML851969:AML852031 AWH851969:AWH852031 BGD851969:BGD852031 BPZ851969:BPZ852031 BZV851969:BZV852031 CJR851969:CJR852031 CTN851969:CTN852031 DDJ851969:DDJ852031 DNF851969:DNF852031 DXB851969:DXB852031 EGX851969:EGX852031 EQT851969:EQT852031 FAP851969:FAP852031 FKL851969:FKL852031 FUH851969:FUH852031 GED851969:GED852031 GNZ851969:GNZ852031 GXV851969:GXV852031 HHR851969:HHR852031 HRN851969:HRN852031 IBJ851969:IBJ852031 ILF851969:ILF852031 IVB851969:IVB852031 JEX851969:JEX852031 JOT851969:JOT852031 JYP851969:JYP852031 KIL851969:KIL852031 KSH851969:KSH852031 LCD851969:LCD852031 LLZ851969:LLZ852031 LVV851969:LVV852031 MFR851969:MFR852031 MPN851969:MPN852031 MZJ851969:MZJ852031 NJF851969:NJF852031 NTB851969:NTB852031 OCX851969:OCX852031 OMT851969:OMT852031 OWP851969:OWP852031 PGL851969:PGL852031 PQH851969:PQH852031 QAD851969:QAD852031 QJZ851969:QJZ852031 QTV851969:QTV852031 RDR851969:RDR852031 RNN851969:RNN852031 RXJ851969:RXJ852031 SHF851969:SHF852031 SRB851969:SRB852031 TAX851969:TAX852031 TKT851969:TKT852031 TUP851969:TUP852031 UEL851969:UEL852031 UOH851969:UOH852031 UYD851969:UYD852031 VHZ851969:VHZ852031 VRV851969:VRV852031 WBR851969:WBR852031 WLN851969:WLN852031 WVJ851969:WVJ852031 B917505:B917567 IX917505:IX917567 ST917505:ST917567 ACP917505:ACP917567 AML917505:AML917567 AWH917505:AWH917567 BGD917505:BGD917567 BPZ917505:BPZ917567 BZV917505:BZV917567 CJR917505:CJR917567 CTN917505:CTN917567 DDJ917505:DDJ917567 DNF917505:DNF917567 DXB917505:DXB917567 EGX917505:EGX917567 EQT917505:EQT917567 FAP917505:FAP917567 FKL917505:FKL917567 FUH917505:FUH917567 GED917505:GED917567 GNZ917505:GNZ917567 GXV917505:GXV917567 HHR917505:HHR917567 HRN917505:HRN917567 IBJ917505:IBJ917567 ILF917505:ILF917567 IVB917505:IVB917567 JEX917505:JEX917567 JOT917505:JOT917567 JYP917505:JYP917567 KIL917505:KIL917567 KSH917505:KSH917567 LCD917505:LCD917567 LLZ917505:LLZ917567 LVV917505:LVV917567 MFR917505:MFR917567 MPN917505:MPN917567 MZJ917505:MZJ917567 NJF917505:NJF917567 NTB917505:NTB917567 OCX917505:OCX917567 OMT917505:OMT917567 OWP917505:OWP917567 PGL917505:PGL917567 PQH917505:PQH917567 QAD917505:QAD917567 QJZ917505:QJZ917567 QTV917505:QTV917567 RDR917505:RDR917567 RNN917505:RNN917567 RXJ917505:RXJ917567 SHF917505:SHF917567 SRB917505:SRB917567 TAX917505:TAX917567 TKT917505:TKT917567 TUP917505:TUP917567 UEL917505:UEL917567 UOH917505:UOH917567 UYD917505:UYD917567 VHZ917505:VHZ917567 VRV917505:VRV917567 WBR917505:WBR917567 WLN917505:WLN917567 WVJ917505:WVJ917567 B983041:B983103 IX983041:IX983103 ST983041:ST983103 ACP983041:ACP983103 AML983041:AML983103 AWH983041:AWH983103 BGD983041:BGD983103 BPZ983041:BPZ983103 BZV983041:BZV983103 CJR983041:CJR983103 CTN983041:CTN983103 DDJ983041:DDJ983103 DNF983041:DNF983103 DXB983041:DXB983103 EGX983041:EGX983103 EQT983041:EQT983103 FAP983041:FAP983103 FKL983041:FKL983103 FUH983041:FUH983103 GED983041:GED983103 GNZ983041:GNZ983103 GXV983041:GXV983103 HHR983041:HHR983103 HRN983041:HRN983103 IBJ983041:IBJ983103 ILF983041:ILF983103 IVB983041:IVB983103 JEX983041:JEX983103 JOT983041:JOT983103 JYP983041:JYP983103 KIL983041:KIL983103 KSH983041:KSH983103 LCD983041:LCD983103 LLZ983041:LLZ983103 LVV983041:LVV983103 MFR983041:MFR983103 MPN983041:MPN983103 MZJ983041:MZJ983103 NJF983041:NJF983103 NTB983041:NTB983103 OCX983041:OCX983103 OMT983041:OMT983103 OWP983041:OWP983103 PGL983041:PGL983103 PQH983041:PQH983103 QAD983041:QAD983103 QJZ983041:QJZ983103 QTV983041:QTV983103 RDR983041:RDR983103 RNN983041:RNN983103 RXJ983041:RXJ983103 SHF983041:SHF983103 SRB983041:SRB983103 TAX983041:TAX983103 TKT983041:TKT983103 TUP983041:TUP983103 UEL983041:UEL983103 UOH983041:UOH983103 UYD983041:UYD983103 VHZ983041:VHZ983103 VRV983041:VRV983103 WBR983041:WBR983103 WLN983041:WLN983103 WVJ983041:WVJ983103 A1:A93 IW1:IW93 SS1:SS93 ACO1:ACO93 AMK1:AMK93 AWG1:AWG93 BGC1:BGC93 BPY1:BPY93 BZU1:BZU93 CJQ1:CJQ93 CTM1:CTM93 DDI1:DDI93 DNE1:DNE93 DXA1:DXA93 EGW1:EGW93 EQS1:EQS93 FAO1:FAO93 FKK1:FKK93 FUG1:FUG93 GEC1:GEC93 GNY1:GNY93 GXU1:GXU93 HHQ1:HHQ93 HRM1:HRM93 IBI1:IBI93 ILE1:ILE93 IVA1:IVA93 JEW1:JEW93 JOS1:JOS93 JYO1:JYO93 KIK1:KIK93 KSG1:KSG93 LCC1:LCC93 LLY1:LLY93 LVU1:LVU93 MFQ1:MFQ93 MPM1:MPM93 MZI1:MZI93 NJE1:NJE93 NTA1:NTA93 OCW1:OCW93 OMS1:OMS93 OWO1:OWO93 PGK1:PGK93 PQG1:PQG93 QAC1:QAC93 QJY1:QJY93 QTU1:QTU93 RDQ1:RDQ93 RNM1:RNM93 RXI1:RXI93 SHE1:SHE93 SRA1:SRA93 TAW1:TAW93 TKS1:TKS93 TUO1:TUO93 UEK1:UEK93 UOG1:UOG93 UYC1:UYC93 VHY1:VHY93 VRU1:VRU93 WBQ1:WBQ93 WLM1:WLM93 WVI1:WVI93 A65537:A65629 IW65537:IW65629 SS65537:SS65629 ACO65537:ACO65629 AMK65537:AMK65629 AWG65537:AWG65629 BGC65537:BGC65629 BPY65537:BPY65629 BZU65537:BZU65629 CJQ65537:CJQ65629 CTM65537:CTM65629 DDI65537:DDI65629 DNE65537:DNE65629 DXA65537:DXA65629 EGW65537:EGW65629 EQS65537:EQS65629 FAO65537:FAO65629 FKK65537:FKK65629 FUG65537:FUG65629 GEC65537:GEC65629 GNY65537:GNY65629 GXU65537:GXU65629 HHQ65537:HHQ65629 HRM65537:HRM65629 IBI65537:IBI65629 ILE65537:ILE65629 IVA65537:IVA65629 JEW65537:JEW65629 JOS65537:JOS65629 JYO65537:JYO65629 KIK65537:KIK65629 KSG65537:KSG65629 LCC65537:LCC65629 LLY65537:LLY65629 LVU65537:LVU65629 MFQ65537:MFQ65629 MPM65537:MPM65629 MZI65537:MZI65629 NJE65537:NJE65629 NTA65537:NTA65629 OCW65537:OCW65629 OMS65537:OMS65629 OWO65537:OWO65629 PGK65537:PGK65629 PQG65537:PQG65629 QAC65537:QAC65629 QJY65537:QJY65629 QTU65537:QTU65629 RDQ65537:RDQ65629 RNM65537:RNM65629 RXI65537:RXI65629 SHE65537:SHE65629 SRA65537:SRA65629 TAW65537:TAW65629 TKS65537:TKS65629 TUO65537:TUO65629 UEK65537:UEK65629 UOG65537:UOG65629 UYC65537:UYC65629 VHY65537:VHY65629 VRU65537:VRU65629 WBQ65537:WBQ65629 WLM65537:WLM65629 WVI65537:WVI65629 A131073:A131165 IW131073:IW131165 SS131073:SS131165 ACO131073:ACO131165 AMK131073:AMK131165 AWG131073:AWG131165 BGC131073:BGC131165 BPY131073:BPY131165 BZU131073:BZU131165 CJQ131073:CJQ131165 CTM131073:CTM131165 DDI131073:DDI131165 DNE131073:DNE131165 DXA131073:DXA131165 EGW131073:EGW131165 EQS131073:EQS131165 FAO131073:FAO131165 FKK131073:FKK131165 FUG131073:FUG131165 GEC131073:GEC131165 GNY131073:GNY131165 GXU131073:GXU131165 HHQ131073:HHQ131165 HRM131073:HRM131165 IBI131073:IBI131165 ILE131073:ILE131165 IVA131073:IVA131165 JEW131073:JEW131165 JOS131073:JOS131165 JYO131073:JYO131165 KIK131073:KIK131165 KSG131073:KSG131165 LCC131073:LCC131165 LLY131073:LLY131165 LVU131073:LVU131165 MFQ131073:MFQ131165 MPM131073:MPM131165 MZI131073:MZI131165 NJE131073:NJE131165 NTA131073:NTA131165 OCW131073:OCW131165 OMS131073:OMS131165 OWO131073:OWO131165 PGK131073:PGK131165 PQG131073:PQG131165 QAC131073:QAC131165 QJY131073:QJY131165 QTU131073:QTU131165 RDQ131073:RDQ131165 RNM131073:RNM131165 RXI131073:RXI131165 SHE131073:SHE131165 SRA131073:SRA131165 TAW131073:TAW131165 TKS131073:TKS131165 TUO131073:TUO131165 UEK131073:UEK131165 UOG131073:UOG131165 UYC131073:UYC131165 VHY131073:VHY131165 VRU131073:VRU131165 WBQ131073:WBQ131165 WLM131073:WLM131165 WVI131073:WVI131165 A196609:A196701 IW196609:IW196701 SS196609:SS196701 ACO196609:ACO196701 AMK196609:AMK196701 AWG196609:AWG196701 BGC196609:BGC196701 BPY196609:BPY196701 BZU196609:BZU196701 CJQ196609:CJQ196701 CTM196609:CTM196701 DDI196609:DDI196701 DNE196609:DNE196701 DXA196609:DXA196701 EGW196609:EGW196701 EQS196609:EQS196701 FAO196609:FAO196701 FKK196609:FKK196701 FUG196609:FUG196701 GEC196609:GEC196701 GNY196609:GNY196701 GXU196609:GXU196701 HHQ196609:HHQ196701 HRM196609:HRM196701 IBI196609:IBI196701 ILE196609:ILE196701 IVA196609:IVA196701 JEW196609:JEW196701 JOS196609:JOS196701 JYO196609:JYO196701 KIK196609:KIK196701 KSG196609:KSG196701 LCC196609:LCC196701 LLY196609:LLY196701 LVU196609:LVU196701 MFQ196609:MFQ196701 MPM196609:MPM196701 MZI196609:MZI196701 NJE196609:NJE196701 NTA196609:NTA196701 OCW196609:OCW196701 OMS196609:OMS196701 OWO196609:OWO196701 PGK196609:PGK196701 PQG196609:PQG196701 QAC196609:QAC196701 QJY196609:QJY196701 QTU196609:QTU196701 RDQ196609:RDQ196701 RNM196609:RNM196701 RXI196609:RXI196701 SHE196609:SHE196701 SRA196609:SRA196701 TAW196609:TAW196701 TKS196609:TKS196701 TUO196609:TUO196701 UEK196609:UEK196701 UOG196609:UOG196701 UYC196609:UYC196701 VHY196609:VHY196701 VRU196609:VRU196701 WBQ196609:WBQ196701 WLM196609:WLM196701 WVI196609:WVI196701 A262145:A262237 IW262145:IW262237 SS262145:SS262237 ACO262145:ACO262237 AMK262145:AMK262237 AWG262145:AWG262237 BGC262145:BGC262237 BPY262145:BPY262237 BZU262145:BZU262237 CJQ262145:CJQ262237 CTM262145:CTM262237 DDI262145:DDI262237 DNE262145:DNE262237 DXA262145:DXA262237 EGW262145:EGW262237 EQS262145:EQS262237 FAO262145:FAO262237 FKK262145:FKK262237 FUG262145:FUG262237 GEC262145:GEC262237 GNY262145:GNY262237 GXU262145:GXU262237 HHQ262145:HHQ262237 HRM262145:HRM262237 IBI262145:IBI262237 ILE262145:ILE262237 IVA262145:IVA262237 JEW262145:JEW262237 JOS262145:JOS262237 JYO262145:JYO262237 KIK262145:KIK262237 KSG262145:KSG262237 LCC262145:LCC262237 LLY262145:LLY262237 LVU262145:LVU262237 MFQ262145:MFQ262237 MPM262145:MPM262237 MZI262145:MZI262237 NJE262145:NJE262237 NTA262145:NTA262237 OCW262145:OCW262237 OMS262145:OMS262237 OWO262145:OWO262237 PGK262145:PGK262237 PQG262145:PQG262237 QAC262145:QAC262237 QJY262145:QJY262237 QTU262145:QTU262237 RDQ262145:RDQ262237 RNM262145:RNM262237 RXI262145:RXI262237 SHE262145:SHE262237 SRA262145:SRA262237 TAW262145:TAW262237 TKS262145:TKS262237 TUO262145:TUO262237 UEK262145:UEK262237 UOG262145:UOG262237 UYC262145:UYC262237 VHY262145:VHY262237 VRU262145:VRU262237 WBQ262145:WBQ262237 WLM262145:WLM262237 WVI262145:WVI262237 A327681:A327773 IW327681:IW327773 SS327681:SS327773 ACO327681:ACO327773 AMK327681:AMK327773 AWG327681:AWG327773 BGC327681:BGC327773 BPY327681:BPY327773 BZU327681:BZU327773 CJQ327681:CJQ327773 CTM327681:CTM327773 DDI327681:DDI327773 DNE327681:DNE327773 DXA327681:DXA327773 EGW327681:EGW327773 EQS327681:EQS327773 FAO327681:FAO327773 FKK327681:FKK327773 FUG327681:FUG327773 GEC327681:GEC327773 GNY327681:GNY327773 GXU327681:GXU327773 HHQ327681:HHQ327773 HRM327681:HRM327773 IBI327681:IBI327773 ILE327681:ILE327773 IVA327681:IVA327773 JEW327681:JEW327773 JOS327681:JOS327773 JYO327681:JYO327773 KIK327681:KIK327773 KSG327681:KSG327773 LCC327681:LCC327773 LLY327681:LLY327773 LVU327681:LVU327773 MFQ327681:MFQ327773 MPM327681:MPM327773 MZI327681:MZI327773 NJE327681:NJE327773 NTA327681:NTA327773 OCW327681:OCW327773 OMS327681:OMS327773 OWO327681:OWO327773 PGK327681:PGK327773 PQG327681:PQG327773 QAC327681:QAC327773 QJY327681:QJY327773 QTU327681:QTU327773 RDQ327681:RDQ327773 RNM327681:RNM327773 RXI327681:RXI327773 SHE327681:SHE327773 SRA327681:SRA327773 TAW327681:TAW327773 TKS327681:TKS327773 TUO327681:TUO327773 UEK327681:UEK327773 UOG327681:UOG327773 UYC327681:UYC327773 VHY327681:VHY327773 VRU327681:VRU327773 WBQ327681:WBQ327773 WLM327681:WLM327773 WVI327681:WVI327773 A393217:A393309 IW393217:IW393309 SS393217:SS393309 ACO393217:ACO393309 AMK393217:AMK393309 AWG393217:AWG393309 BGC393217:BGC393309 BPY393217:BPY393309 BZU393217:BZU393309 CJQ393217:CJQ393309 CTM393217:CTM393309 DDI393217:DDI393309 DNE393217:DNE393309 DXA393217:DXA393309 EGW393217:EGW393309 EQS393217:EQS393309 FAO393217:FAO393309 FKK393217:FKK393309 FUG393217:FUG393309 GEC393217:GEC393309 GNY393217:GNY393309 GXU393217:GXU393309 HHQ393217:HHQ393309 HRM393217:HRM393309 IBI393217:IBI393309 ILE393217:ILE393309 IVA393217:IVA393309 JEW393217:JEW393309 JOS393217:JOS393309 JYO393217:JYO393309 KIK393217:KIK393309 KSG393217:KSG393309 LCC393217:LCC393309 LLY393217:LLY393309 LVU393217:LVU393309 MFQ393217:MFQ393309 MPM393217:MPM393309 MZI393217:MZI393309 NJE393217:NJE393309 NTA393217:NTA393309 OCW393217:OCW393309 OMS393217:OMS393309 OWO393217:OWO393309 PGK393217:PGK393309 PQG393217:PQG393309 QAC393217:QAC393309 QJY393217:QJY393309 QTU393217:QTU393309 RDQ393217:RDQ393309 RNM393217:RNM393309 RXI393217:RXI393309 SHE393217:SHE393309 SRA393217:SRA393309 TAW393217:TAW393309 TKS393217:TKS393309 TUO393217:TUO393309 UEK393217:UEK393309 UOG393217:UOG393309 UYC393217:UYC393309 VHY393217:VHY393309 VRU393217:VRU393309 WBQ393217:WBQ393309 WLM393217:WLM393309 WVI393217:WVI393309 A458753:A458845 IW458753:IW458845 SS458753:SS458845 ACO458753:ACO458845 AMK458753:AMK458845 AWG458753:AWG458845 BGC458753:BGC458845 BPY458753:BPY458845 BZU458753:BZU458845 CJQ458753:CJQ458845 CTM458753:CTM458845 DDI458753:DDI458845 DNE458753:DNE458845 DXA458753:DXA458845 EGW458753:EGW458845 EQS458753:EQS458845 FAO458753:FAO458845 FKK458753:FKK458845 FUG458753:FUG458845 GEC458753:GEC458845 GNY458753:GNY458845 GXU458753:GXU458845 HHQ458753:HHQ458845 HRM458753:HRM458845 IBI458753:IBI458845 ILE458753:ILE458845 IVA458753:IVA458845 JEW458753:JEW458845 JOS458753:JOS458845 JYO458753:JYO458845 KIK458753:KIK458845 KSG458753:KSG458845 LCC458753:LCC458845 LLY458753:LLY458845 LVU458753:LVU458845 MFQ458753:MFQ458845 MPM458753:MPM458845 MZI458753:MZI458845 NJE458753:NJE458845 NTA458753:NTA458845 OCW458753:OCW458845 OMS458753:OMS458845 OWO458753:OWO458845 PGK458753:PGK458845 PQG458753:PQG458845 QAC458753:QAC458845 QJY458753:QJY458845 QTU458753:QTU458845 RDQ458753:RDQ458845 RNM458753:RNM458845 RXI458753:RXI458845 SHE458753:SHE458845 SRA458753:SRA458845 TAW458753:TAW458845 TKS458753:TKS458845 TUO458753:TUO458845 UEK458753:UEK458845 UOG458753:UOG458845 UYC458753:UYC458845 VHY458753:VHY458845 VRU458753:VRU458845 WBQ458753:WBQ458845 WLM458753:WLM458845 WVI458753:WVI458845 A524289:A524381 IW524289:IW524381 SS524289:SS524381 ACO524289:ACO524381 AMK524289:AMK524381 AWG524289:AWG524381 BGC524289:BGC524381 BPY524289:BPY524381 BZU524289:BZU524381 CJQ524289:CJQ524381 CTM524289:CTM524381 DDI524289:DDI524381 DNE524289:DNE524381 DXA524289:DXA524381 EGW524289:EGW524381 EQS524289:EQS524381 FAO524289:FAO524381 FKK524289:FKK524381 FUG524289:FUG524381 GEC524289:GEC524381 GNY524289:GNY524381 GXU524289:GXU524381 HHQ524289:HHQ524381 HRM524289:HRM524381 IBI524289:IBI524381 ILE524289:ILE524381 IVA524289:IVA524381 JEW524289:JEW524381 JOS524289:JOS524381 JYO524289:JYO524381 KIK524289:KIK524381 KSG524289:KSG524381 LCC524289:LCC524381 LLY524289:LLY524381 LVU524289:LVU524381 MFQ524289:MFQ524381 MPM524289:MPM524381 MZI524289:MZI524381 NJE524289:NJE524381 NTA524289:NTA524381 OCW524289:OCW524381 OMS524289:OMS524381 OWO524289:OWO524381 PGK524289:PGK524381 PQG524289:PQG524381 QAC524289:QAC524381 QJY524289:QJY524381 QTU524289:QTU524381 RDQ524289:RDQ524381 RNM524289:RNM524381 RXI524289:RXI524381 SHE524289:SHE524381 SRA524289:SRA524381 TAW524289:TAW524381 TKS524289:TKS524381 TUO524289:TUO524381 UEK524289:UEK524381 UOG524289:UOG524381 UYC524289:UYC524381 VHY524289:VHY524381 VRU524289:VRU524381 WBQ524289:WBQ524381 WLM524289:WLM524381 WVI524289:WVI524381 A589825:A589917 IW589825:IW589917 SS589825:SS589917 ACO589825:ACO589917 AMK589825:AMK589917 AWG589825:AWG589917 BGC589825:BGC589917 BPY589825:BPY589917 BZU589825:BZU589917 CJQ589825:CJQ589917 CTM589825:CTM589917 DDI589825:DDI589917 DNE589825:DNE589917 DXA589825:DXA589917 EGW589825:EGW589917 EQS589825:EQS589917 FAO589825:FAO589917 FKK589825:FKK589917 FUG589825:FUG589917 GEC589825:GEC589917 GNY589825:GNY589917 GXU589825:GXU589917 HHQ589825:HHQ589917 HRM589825:HRM589917 IBI589825:IBI589917 ILE589825:ILE589917 IVA589825:IVA589917 JEW589825:JEW589917 JOS589825:JOS589917 JYO589825:JYO589917 KIK589825:KIK589917 KSG589825:KSG589917 LCC589825:LCC589917 LLY589825:LLY589917 LVU589825:LVU589917 MFQ589825:MFQ589917 MPM589825:MPM589917 MZI589825:MZI589917 NJE589825:NJE589917 NTA589825:NTA589917 OCW589825:OCW589917 OMS589825:OMS589917 OWO589825:OWO589917 PGK589825:PGK589917 PQG589825:PQG589917 QAC589825:QAC589917 QJY589825:QJY589917 QTU589825:QTU589917 RDQ589825:RDQ589917 RNM589825:RNM589917 RXI589825:RXI589917 SHE589825:SHE589917 SRA589825:SRA589917 TAW589825:TAW589917 TKS589825:TKS589917 TUO589825:TUO589917 UEK589825:UEK589917 UOG589825:UOG589917 UYC589825:UYC589917 VHY589825:VHY589917 VRU589825:VRU589917 WBQ589825:WBQ589917 WLM589825:WLM589917 WVI589825:WVI589917 A655361:A655453 IW655361:IW655453 SS655361:SS655453 ACO655361:ACO655453 AMK655361:AMK655453 AWG655361:AWG655453 BGC655361:BGC655453 BPY655361:BPY655453 BZU655361:BZU655453 CJQ655361:CJQ655453 CTM655361:CTM655453 DDI655361:DDI655453 DNE655361:DNE655453 DXA655361:DXA655453 EGW655361:EGW655453 EQS655361:EQS655453 FAO655361:FAO655453 FKK655361:FKK655453 FUG655361:FUG655453 GEC655361:GEC655453 GNY655361:GNY655453 GXU655361:GXU655453 HHQ655361:HHQ655453 HRM655361:HRM655453 IBI655361:IBI655453 ILE655361:ILE655453 IVA655361:IVA655453 JEW655361:JEW655453 JOS655361:JOS655453 JYO655361:JYO655453 KIK655361:KIK655453 KSG655361:KSG655453 LCC655361:LCC655453 LLY655361:LLY655453 LVU655361:LVU655453 MFQ655361:MFQ655453 MPM655361:MPM655453 MZI655361:MZI655453 NJE655361:NJE655453 NTA655361:NTA655453 OCW655361:OCW655453 OMS655361:OMS655453 OWO655361:OWO655453 PGK655361:PGK655453 PQG655361:PQG655453 QAC655361:QAC655453 QJY655361:QJY655453 QTU655361:QTU655453 RDQ655361:RDQ655453 RNM655361:RNM655453 RXI655361:RXI655453 SHE655361:SHE655453 SRA655361:SRA655453 TAW655361:TAW655453 TKS655361:TKS655453 TUO655361:TUO655453 UEK655361:UEK655453 UOG655361:UOG655453 UYC655361:UYC655453 VHY655361:VHY655453 VRU655361:VRU655453 WBQ655361:WBQ655453 WLM655361:WLM655453 WVI655361:WVI655453 A720897:A720989 IW720897:IW720989 SS720897:SS720989 ACO720897:ACO720989 AMK720897:AMK720989 AWG720897:AWG720989 BGC720897:BGC720989 BPY720897:BPY720989 BZU720897:BZU720989 CJQ720897:CJQ720989 CTM720897:CTM720989 DDI720897:DDI720989 DNE720897:DNE720989 DXA720897:DXA720989 EGW720897:EGW720989 EQS720897:EQS720989 FAO720897:FAO720989 FKK720897:FKK720989 FUG720897:FUG720989 GEC720897:GEC720989 GNY720897:GNY720989 GXU720897:GXU720989 HHQ720897:HHQ720989 HRM720897:HRM720989 IBI720897:IBI720989 ILE720897:ILE720989 IVA720897:IVA720989 JEW720897:JEW720989 JOS720897:JOS720989 JYO720897:JYO720989 KIK720897:KIK720989 KSG720897:KSG720989 LCC720897:LCC720989 LLY720897:LLY720989 LVU720897:LVU720989 MFQ720897:MFQ720989 MPM720897:MPM720989 MZI720897:MZI720989 NJE720897:NJE720989 NTA720897:NTA720989 OCW720897:OCW720989 OMS720897:OMS720989 OWO720897:OWO720989 PGK720897:PGK720989 PQG720897:PQG720989 QAC720897:QAC720989 QJY720897:QJY720989 QTU720897:QTU720989 RDQ720897:RDQ720989 RNM720897:RNM720989 RXI720897:RXI720989 SHE720897:SHE720989 SRA720897:SRA720989 TAW720897:TAW720989 TKS720897:TKS720989 TUO720897:TUO720989 UEK720897:UEK720989 UOG720897:UOG720989 UYC720897:UYC720989 VHY720897:VHY720989 VRU720897:VRU720989 WBQ720897:WBQ720989 WLM720897:WLM720989 WVI720897:WVI720989 A786433:A786525 IW786433:IW786525 SS786433:SS786525 ACO786433:ACO786525 AMK786433:AMK786525 AWG786433:AWG786525 BGC786433:BGC786525 BPY786433:BPY786525 BZU786433:BZU786525 CJQ786433:CJQ786525 CTM786433:CTM786525 DDI786433:DDI786525 DNE786433:DNE786525 DXA786433:DXA786525 EGW786433:EGW786525 EQS786433:EQS786525 FAO786433:FAO786525 FKK786433:FKK786525 FUG786433:FUG786525 GEC786433:GEC786525 GNY786433:GNY786525 GXU786433:GXU786525 HHQ786433:HHQ786525 HRM786433:HRM786525 IBI786433:IBI786525 ILE786433:ILE786525 IVA786433:IVA786525 JEW786433:JEW786525 JOS786433:JOS786525 JYO786433:JYO786525 KIK786433:KIK786525 KSG786433:KSG786525 LCC786433:LCC786525 LLY786433:LLY786525 LVU786433:LVU786525 MFQ786433:MFQ786525 MPM786433:MPM786525 MZI786433:MZI786525 NJE786433:NJE786525 NTA786433:NTA786525 OCW786433:OCW786525 OMS786433:OMS786525 OWO786433:OWO786525 PGK786433:PGK786525 PQG786433:PQG786525 QAC786433:QAC786525 QJY786433:QJY786525 QTU786433:QTU786525 RDQ786433:RDQ786525 RNM786433:RNM786525 RXI786433:RXI786525 SHE786433:SHE786525 SRA786433:SRA786525 TAW786433:TAW786525 TKS786433:TKS786525 TUO786433:TUO786525 UEK786433:UEK786525 UOG786433:UOG786525 UYC786433:UYC786525 VHY786433:VHY786525 VRU786433:VRU786525 WBQ786433:WBQ786525 WLM786433:WLM786525 WVI786433:WVI786525 A851969:A852061 IW851969:IW852061 SS851969:SS852061 ACO851969:ACO852061 AMK851969:AMK852061 AWG851969:AWG852061 BGC851969:BGC852061 BPY851969:BPY852061 BZU851969:BZU852061 CJQ851969:CJQ852061 CTM851969:CTM852061 DDI851969:DDI852061 DNE851969:DNE852061 DXA851969:DXA852061 EGW851969:EGW852061 EQS851969:EQS852061 FAO851969:FAO852061 FKK851969:FKK852061 FUG851969:FUG852061 GEC851969:GEC852061 GNY851969:GNY852061 GXU851969:GXU852061 HHQ851969:HHQ852061 HRM851969:HRM852061 IBI851969:IBI852061 ILE851969:ILE852061 IVA851969:IVA852061 JEW851969:JEW852061 JOS851969:JOS852061 JYO851969:JYO852061 KIK851969:KIK852061 KSG851969:KSG852061 LCC851969:LCC852061 LLY851969:LLY852061 LVU851969:LVU852061 MFQ851969:MFQ852061 MPM851969:MPM852061 MZI851969:MZI852061 NJE851969:NJE852061 NTA851969:NTA852061 OCW851969:OCW852061 OMS851969:OMS852061 OWO851969:OWO852061 PGK851969:PGK852061 PQG851969:PQG852061 QAC851969:QAC852061 QJY851969:QJY852061 QTU851969:QTU852061 RDQ851969:RDQ852061 RNM851969:RNM852061 RXI851969:RXI852061 SHE851969:SHE852061 SRA851969:SRA852061 TAW851969:TAW852061 TKS851969:TKS852061 TUO851969:TUO852061 UEK851969:UEK852061 UOG851969:UOG852061 UYC851969:UYC852061 VHY851969:VHY852061 VRU851969:VRU852061 WBQ851969:WBQ852061 WLM851969:WLM852061 WVI851969:WVI852061 A917505:A917597 IW917505:IW917597 SS917505:SS917597 ACO917505:ACO917597 AMK917505:AMK917597 AWG917505:AWG917597 BGC917505:BGC917597 BPY917505:BPY917597 BZU917505:BZU917597 CJQ917505:CJQ917597 CTM917505:CTM917597 DDI917505:DDI917597 DNE917505:DNE917597 DXA917505:DXA917597 EGW917505:EGW917597 EQS917505:EQS917597 FAO917505:FAO917597 FKK917505:FKK917597 FUG917505:FUG917597 GEC917505:GEC917597 GNY917505:GNY917597 GXU917505:GXU917597 HHQ917505:HHQ917597 HRM917505:HRM917597 IBI917505:IBI917597 ILE917505:ILE917597 IVA917505:IVA917597 JEW917505:JEW917597 JOS917505:JOS917597 JYO917505:JYO917597 KIK917505:KIK917597 KSG917505:KSG917597 LCC917505:LCC917597 LLY917505:LLY917597 LVU917505:LVU917597 MFQ917505:MFQ917597 MPM917505:MPM917597 MZI917505:MZI917597 NJE917505:NJE917597 NTA917505:NTA917597 OCW917505:OCW917597 OMS917505:OMS917597 OWO917505:OWO917597 PGK917505:PGK917597 PQG917505:PQG917597 QAC917505:QAC917597 QJY917505:QJY917597 QTU917505:QTU917597 RDQ917505:RDQ917597 RNM917505:RNM917597 RXI917505:RXI917597 SHE917505:SHE917597 SRA917505:SRA917597 TAW917505:TAW917597 TKS917505:TKS917597 TUO917505:TUO917597 UEK917505:UEK917597 UOG917505:UOG917597 UYC917505:UYC917597 VHY917505:VHY917597 VRU917505:VRU917597 WBQ917505:WBQ917597 WLM917505:WLM917597 WVI917505:WVI917597 A983041:A983133 IW983041:IW983133 SS983041:SS983133 ACO983041:ACO983133 AMK983041:AMK983133 AWG983041:AWG983133 BGC983041:BGC983133 BPY983041:BPY983133 BZU983041:BZU983133 CJQ983041:CJQ983133 CTM983041:CTM983133 DDI983041:DDI983133 DNE983041:DNE983133 DXA983041:DXA983133 EGW983041:EGW983133 EQS983041:EQS983133 FAO983041:FAO983133 FKK983041:FKK983133 FUG983041:FUG983133 GEC983041:GEC983133 GNY983041:GNY983133 GXU983041:GXU983133 HHQ983041:HHQ983133 HRM983041:HRM983133 IBI983041:IBI983133 ILE983041:ILE983133 IVA983041:IVA983133 JEW983041:JEW983133 JOS983041:JOS983133 JYO983041:JYO983133 KIK983041:KIK983133 KSG983041:KSG983133 LCC983041:LCC983133 LLY983041:LLY983133 LVU983041:LVU983133 MFQ983041:MFQ983133 MPM983041:MPM983133 MZI983041:MZI983133 NJE983041:NJE983133 NTA983041:NTA983133 OCW983041:OCW983133 OMS983041:OMS983133 OWO983041:OWO983133 PGK983041:PGK983133 PQG983041:PQG983133 QAC983041:QAC983133 QJY983041:QJY983133 QTU983041:QTU983133 RDQ983041:RDQ983133 RNM983041:RNM983133 RXI983041:RXI983133 SHE983041:SHE983133 SRA983041:SRA983133 TAW983041:TAW983133 TKS983041:TKS983133 TUO983041:TUO983133 UEK983041:UEK983133 UOG983041:UOG983133 UYC983041:UYC983133 VHY983041:VHY983133 VRU983041:VRU983133 WBQ983041:WBQ983133 WLM983041:WLM983133 WVI983041:WVI983133 A95:A176 IW95:IW176 SS95:SS176 ACO95:ACO176 AMK95:AMK176 AWG95:AWG176 BGC95:BGC176 BPY95:BPY176 BZU95:BZU176 CJQ95:CJQ176 CTM95:CTM176 DDI95:DDI176 DNE95:DNE176 DXA95:DXA176 EGW95:EGW176 EQS95:EQS176 FAO95:FAO176 FKK95:FKK176 FUG95:FUG176 GEC95:GEC176 GNY95:GNY176 GXU95:GXU176 HHQ95:HHQ176 HRM95:HRM176 IBI95:IBI176 ILE95:ILE176 IVA95:IVA176 JEW95:JEW176 JOS95:JOS176 JYO95:JYO176 KIK95:KIK176 KSG95:KSG176 LCC95:LCC176 LLY95:LLY176 LVU95:LVU176 MFQ95:MFQ176 MPM95:MPM176 MZI95:MZI176 NJE95:NJE176 NTA95:NTA176 OCW95:OCW176 OMS95:OMS176 OWO95:OWO176 PGK95:PGK176 PQG95:PQG176 QAC95:QAC176 QJY95:QJY176 QTU95:QTU176 RDQ95:RDQ176 RNM95:RNM176 RXI95:RXI176 SHE95:SHE176 SRA95:SRA176 TAW95:TAW176 TKS95:TKS176 TUO95:TUO176 UEK95:UEK176 UOG95:UOG176 UYC95:UYC176 VHY95:VHY176 VRU95:VRU176 WBQ95:WBQ176 WLM95:WLM176 WVI95:WVI176 A65631:A65712 IW65631:IW65712 SS65631:SS65712 ACO65631:ACO65712 AMK65631:AMK65712 AWG65631:AWG65712 BGC65631:BGC65712 BPY65631:BPY65712 BZU65631:BZU65712 CJQ65631:CJQ65712 CTM65631:CTM65712 DDI65631:DDI65712 DNE65631:DNE65712 DXA65631:DXA65712 EGW65631:EGW65712 EQS65631:EQS65712 FAO65631:FAO65712 FKK65631:FKK65712 FUG65631:FUG65712 GEC65631:GEC65712 GNY65631:GNY65712 GXU65631:GXU65712 HHQ65631:HHQ65712 HRM65631:HRM65712 IBI65631:IBI65712 ILE65631:ILE65712 IVA65631:IVA65712 JEW65631:JEW65712 JOS65631:JOS65712 JYO65631:JYO65712 KIK65631:KIK65712 KSG65631:KSG65712 LCC65631:LCC65712 LLY65631:LLY65712 LVU65631:LVU65712 MFQ65631:MFQ65712 MPM65631:MPM65712 MZI65631:MZI65712 NJE65631:NJE65712 NTA65631:NTA65712 OCW65631:OCW65712 OMS65631:OMS65712 OWO65631:OWO65712 PGK65631:PGK65712 PQG65631:PQG65712 QAC65631:QAC65712 QJY65631:QJY65712 QTU65631:QTU65712 RDQ65631:RDQ65712 RNM65631:RNM65712 RXI65631:RXI65712 SHE65631:SHE65712 SRA65631:SRA65712 TAW65631:TAW65712 TKS65631:TKS65712 TUO65631:TUO65712 UEK65631:UEK65712 UOG65631:UOG65712 UYC65631:UYC65712 VHY65631:VHY65712 VRU65631:VRU65712 WBQ65631:WBQ65712 WLM65631:WLM65712 WVI65631:WVI65712 A131167:A131248 IW131167:IW131248 SS131167:SS131248 ACO131167:ACO131248 AMK131167:AMK131248 AWG131167:AWG131248 BGC131167:BGC131248 BPY131167:BPY131248 BZU131167:BZU131248 CJQ131167:CJQ131248 CTM131167:CTM131248 DDI131167:DDI131248 DNE131167:DNE131248 DXA131167:DXA131248 EGW131167:EGW131248 EQS131167:EQS131248 FAO131167:FAO131248 FKK131167:FKK131248 FUG131167:FUG131248 GEC131167:GEC131248 GNY131167:GNY131248 GXU131167:GXU131248 HHQ131167:HHQ131248 HRM131167:HRM131248 IBI131167:IBI131248 ILE131167:ILE131248 IVA131167:IVA131248 JEW131167:JEW131248 JOS131167:JOS131248 JYO131167:JYO131248 KIK131167:KIK131248 KSG131167:KSG131248 LCC131167:LCC131248 LLY131167:LLY131248 LVU131167:LVU131248 MFQ131167:MFQ131248 MPM131167:MPM131248 MZI131167:MZI131248 NJE131167:NJE131248 NTA131167:NTA131248 OCW131167:OCW131248 OMS131167:OMS131248 OWO131167:OWO131248 PGK131167:PGK131248 PQG131167:PQG131248 QAC131167:QAC131248 QJY131167:QJY131248 QTU131167:QTU131248 RDQ131167:RDQ131248 RNM131167:RNM131248 RXI131167:RXI131248 SHE131167:SHE131248 SRA131167:SRA131248 TAW131167:TAW131248 TKS131167:TKS131248 TUO131167:TUO131248 UEK131167:UEK131248 UOG131167:UOG131248 UYC131167:UYC131248 VHY131167:VHY131248 VRU131167:VRU131248 WBQ131167:WBQ131248 WLM131167:WLM131248 WVI131167:WVI131248 A196703:A196784 IW196703:IW196784 SS196703:SS196784 ACO196703:ACO196784 AMK196703:AMK196784 AWG196703:AWG196784 BGC196703:BGC196784 BPY196703:BPY196784 BZU196703:BZU196784 CJQ196703:CJQ196784 CTM196703:CTM196784 DDI196703:DDI196784 DNE196703:DNE196784 DXA196703:DXA196784 EGW196703:EGW196784 EQS196703:EQS196784 FAO196703:FAO196784 FKK196703:FKK196784 FUG196703:FUG196784 GEC196703:GEC196784 GNY196703:GNY196784 GXU196703:GXU196784 HHQ196703:HHQ196784 HRM196703:HRM196784 IBI196703:IBI196784 ILE196703:ILE196784 IVA196703:IVA196784 JEW196703:JEW196784 JOS196703:JOS196784 JYO196703:JYO196784 KIK196703:KIK196784 KSG196703:KSG196784 LCC196703:LCC196784 LLY196703:LLY196784 LVU196703:LVU196784 MFQ196703:MFQ196784 MPM196703:MPM196784 MZI196703:MZI196784 NJE196703:NJE196784 NTA196703:NTA196784 OCW196703:OCW196784 OMS196703:OMS196784 OWO196703:OWO196784 PGK196703:PGK196784 PQG196703:PQG196784 QAC196703:QAC196784 QJY196703:QJY196784 QTU196703:QTU196784 RDQ196703:RDQ196784 RNM196703:RNM196784 RXI196703:RXI196784 SHE196703:SHE196784 SRA196703:SRA196784 TAW196703:TAW196784 TKS196703:TKS196784 TUO196703:TUO196784 UEK196703:UEK196784 UOG196703:UOG196784 UYC196703:UYC196784 VHY196703:VHY196784 VRU196703:VRU196784 WBQ196703:WBQ196784 WLM196703:WLM196784 WVI196703:WVI196784 A262239:A262320 IW262239:IW262320 SS262239:SS262320 ACO262239:ACO262320 AMK262239:AMK262320 AWG262239:AWG262320 BGC262239:BGC262320 BPY262239:BPY262320 BZU262239:BZU262320 CJQ262239:CJQ262320 CTM262239:CTM262320 DDI262239:DDI262320 DNE262239:DNE262320 DXA262239:DXA262320 EGW262239:EGW262320 EQS262239:EQS262320 FAO262239:FAO262320 FKK262239:FKK262320 FUG262239:FUG262320 GEC262239:GEC262320 GNY262239:GNY262320 GXU262239:GXU262320 HHQ262239:HHQ262320 HRM262239:HRM262320 IBI262239:IBI262320 ILE262239:ILE262320 IVA262239:IVA262320 JEW262239:JEW262320 JOS262239:JOS262320 JYO262239:JYO262320 KIK262239:KIK262320 KSG262239:KSG262320 LCC262239:LCC262320 LLY262239:LLY262320 LVU262239:LVU262320 MFQ262239:MFQ262320 MPM262239:MPM262320 MZI262239:MZI262320 NJE262239:NJE262320 NTA262239:NTA262320 OCW262239:OCW262320 OMS262239:OMS262320 OWO262239:OWO262320 PGK262239:PGK262320 PQG262239:PQG262320 QAC262239:QAC262320 QJY262239:QJY262320 QTU262239:QTU262320 RDQ262239:RDQ262320 RNM262239:RNM262320 RXI262239:RXI262320 SHE262239:SHE262320 SRA262239:SRA262320 TAW262239:TAW262320 TKS262239:TKS262320 TUO262239:TUO262320 UEK262239:UEK262320 UOG262239:UOG262320 UYC262239:UYC262320 VHY262239:VHY262320 VRU262239:VRU262320 WBQ262239:WBQ262320 WLM262239:WLM262320 WVI262239:WVI262320 A327775:A327856 IW327775:IW327856 SS327775:SS327856 ACO327775:ACO327856 AMK327775:AMK327856 AWG327775:AWG327856 BGC327775:BGC327856 BPY327775:BPY327856 BZU327775:BZU327856 CJQ327775:CJQ327856 CTM327775:CTM327856 DDI327775:DDI327856 DNE327775:DNE327856 DXA327775:DXA327856 EGW327775:EGW327856 EQS327775:EQS327856 FAO327775:FAO327856 FKK327775:FKK327856 FUG327775:FUG327856 GEC327775:GEC327856 GNY327775:GNY327856 GXU327775:GXU327856 HHQ327775:HHQ327856 HRM327775:HRM327856 IBI327775:IBI327856 ILE327775:ILE327856 IVA327775:IVA327856 JEW327775:JEW327856 JOS327775:JOS327856 JYO327775:JYO327856 KIK327775:KIK327856 KSG327775:KSG327856 LCC327775:LCC327856 LLY327775:LLY327856 LVU327775:LVU327856 MFQ327775:MFQ327856 MPM327775:MPM327856 MZI327775:MZI327856 NJE327775:NJE327856 NTA327775:NTA327856 OCW327775:OCW327856 OMS327775:OMS327856 OWO327775:OWO327856 PGK327775:PGK327856 PQG327775:PQG327856 QAC327775:QAC327856 QJY327775:QJY327856 QTU327775:QTU327856 RDQ327775:RDQ327856 RNM327775:RNM327856 RXI327775:RXI327856 SHE327775:SHE327856 SRA327775:SRA327856 TAW327775:TAW327856 TKS327775:TKS327856 TUO327775:TUO327856 UEK327775:UEK327856 UOG327775:UOG327856 UYC327775:UYC327856 VHY327775:VHY327856 VRU327775:VRU327856 WBQ327775:WBQ327856 WLM327775:WLM327856 WVI327775:WVI327856 A393311:A393392 IW393311:IW393392 SS393311:SS393392 ACO393311:ACO393392 AMK393311:AMK393392 AWG393311:AWG393392 BGC393311:BGC393392 BPY393311:BPY393392 BZU393311:BZU393392 CJQ393311:CJQ393392 CTM393311:CTM393392 DDI393311:DDI393392 DNE393311:DNE393392 DXA393311:DXA393392 EGW393311:EGW393392 EQS393311:EQS393392 FAO393311:FAO393392 FKK393311:FKK393392 FUG393311:FUG393392 GEC393311:GEC393392 GNY393311:GNY393392 GXU393311:GXU393392 HHQ393311:HHQ393392 HRM393311:HRM393392 IBI393311:IBI393392 ILE393311:ILE393392 IVA393311:IVA393392 JEW393311:JEW393392 JOS393311:JOS393392 JYO393311:JYO393392 KIK393311:KIK393392 KSG393311:KSG393392 LCC393311:LCC393392 LLY393311:LLY393392 LVU393311:LVU393392 MFQ393311:MFQ393392 MPM393311:MPM393392 MZI393311:MZI393392 NJE393311:NJE393392 NTA393311:NTA393392 OCW393311:OCW393392 OMS393311:OMS393392 OWO393311:OWO393392 PGK393311:PGK393392 PQG393311:PQG393392 QAC393311:QAC393392 QJY393311:QJY393392 QTU393311:QTU393392 RDQ393311:RDQ393392 RNM393311:RNM393392 RXI393311:RXI393392 SHE393311:SHE393392 SRA393311:SRA393392 TAW393311:TAW393392 TKS393311:TKS393392 TUO393311:TUO393392 UEK393311:UEK393392 UOG393311:UOG393392 UYC393311:UYC393392 VHY393311:VHY393392 VRU393311:VRU393392 WBQ393311:WBQ393392 WLM393311:WLM393392 WVI393311:WVI393392 A458847:A458928 IW458847:IW458928 SS458847:SS458928 ACO458847:ACO458928 AMK458847:AMK458928 AWG458847:AWG458928 BGC458847:BGC458928 BPY458847:BPY458928 BZU458847:BZU458928 CJQ458847:CJQ458928 CTM458847:CTM458928 DDI458847:DDI458928 DNE458847:DNE458928 DXA458847:DXA458928 EGW458847:EGW458928 EQS458847:EQS458928 FAO458847:FAO458928 FKK458847:FKK458928 FUG458847:FUG458928 GEC458847:GEC458928 GNY458847:GNY458928 GXU458847:GXU458928 HHQ458847:HHQ458928 HRM458847:HRM458928 IBI458847:IBI458928 ILE458847:ILE458928 IVA458847:IVA458928 JEW458847:JEW458928 JOS458847:JOS458928 JYO458847:JYO458928 KIK458847:KIK458928 KSG458847:KSG458928 LCC458847:LCC458928 LLY458847:LLY458928 LVU458847:LVU458928 MFQ458847:MFQ458928 MPM458847:MPM458928 MZI458847:MZI458928 NJE458847:NJE458928 NTA458847:NTA458928 OCW458847:OCW458928 OMS458847:OMS458928 OWO458847:OWO458928 PGK458847:PGK458928 PQG458847:PQG458928 QAC458847:QAC458928 QJY458847:QJY458928 QTU458847:QTU458928 RDQ458847:RDQ458928 RNM458847:RNM458928 RXI458847:RXI458928 SHE458847:SHE458928 SRA458847:SRA458928 TAW458847:TAW458928 TKS458847:TKS458928 TUO458847:TUO458928 UEK458847:UEK458928 UOG458847:UOG458928 UYC458847:UYC458928 VHY458847:VHY458928 VRU458847:VRU458928 WBQ458847:WBQ458928 WLM458847:WLM458928 WVI458847:WVI458928 A524383:A524464 IW524383:IW524464 SS524383:SS524464 ACO524383:ACO524464 AMK524383:AMK524464 AWG524383:AWG524464 BGC524383:BGC524464 BPY524383:BPY524464 BZU524383:BZU524464 CJQ524383:CJQ524464 CTM524383:CTM524464 DDI524383:DDI524464 DNE524383:DNE524464 DXA524383:DXA524464 EGW524383:EGW524464 EQS524383:EQS524464 FAO524383:FAO524464 FKK524383:FKK524464 FUG524383:FUG524464 GEC524383:GEC524464 GNY524383:GNY524464 GXU524383:GXU524464 HHQ524383:HHQ524464 HRM524383:HRM524464 IBI524383:IBI524464 ILE524383:ILE524464 IVA524383:IVA524464 JEW524383:JEW524464 JOS524383:JOS524464 JYO524383:JYO524464 KIK524383:KIK524464 KSG524383:KSG524464 LCC524383:LCC524464 LLY524383:LLY524464 LVU524383:LVU524464 MFQ524383:MFQ524464 MPM524383:MPM524464 MZI524383:MZI524464 NJE524383:NJE524464 NTA524383:NTA524464 OCW524383:OCW524464 OMS524383:OMS524464 OWO524383:OWO524464 PGK524383:PGK524464 PQG524383:PQG524464 QAC524383:QAC524464 QJY524383:QJY524464 QTU524383:QTU524464 RDQ524383:RDQ524464 RNM524383:RNM524464 RXI524383:RXI524464 SHE524383:SHE524464 SRA524383:SRA524464 TAW524383:TAW524464 TKS524383:TKS524464 TUO524383:TUO524464 UEK524383:UEK524464 UOG524383:UOG524464 UYC524383:UYC524464 VHY524383:VHY524464 VRU524383:VRU524464 WBQ524383:WBQ524464 WLM524383:WLM524464 WVI524383:WVI524464 A589919:A590000 IW589919:IW590000 SS589919:SS590000 ACO589919:ACO590000 AMK589919:AMK590000 AWG589919:AWG590000 BGC589919:BGC590000 BPY589919:BPY590000 BZU589919:BZU590000 CJQ589919:CJQ590000 CTM589919:CTM590000 DDI589919:DDI590000 DNE589919:DNE590000 DXA589919:DXA590000 EGW589919:EGW590000 EQS589919:EQS590000 FAO589919:FAO590000 FKK589919:FKK590000 FUG589919:FUG590000 GEC589919:GEC590000 GNY589919:GNY590000 GXU589919:GXU590000 HHQ589919:HHQ590000 HRM589919:HRM590000 IBI589919:IBI590000 ILE589919:ILE590000 IVA589919:IVA590000 JEW589919:JEW590000 JOS589919:JOS590000 JYO589919:JYO590000 KIK589919:KIK590000 KSG589919:KSG590000 LCC589919:LCC590000 LLY589919:LLY590000 LVU589919:LVU590000 MFQ589919:MFQ590000 MPM589919:MPM590000 MZI589919:MZI590000 NJE589919:NJE590000 NTA589919:NTA590000 OCW589919:OCW590000 OMS589919:OMS590000 OWO589919:OWO590000 PGK589919:PGK590000 PQG589919:PQG590000 QAC589919:QAC590000 QJY589919:QJY590000 QTU589919:QTU590000 RDQ589919:RDQ590000 RNM589919:RNM590000 RXI589919:RXI590000 SHE589919:SHE590000 SRA589919:SRA590000 TAW589919:TAW590000 TKS589919:TKS590000 TUO589919:TUO590000 UEK589919:UEK590000 UOG589919:UOG590000 UYC589919:UYC590000 VHY589919:VHY590000 VRU589919:VRU590000 WBQ589919:WBQ590000 WLM589919:WLM590000 WVI589919:WVI590000 A655455:A655536 IW655455:IW655536 SS655455:SS655536 ACO655455:ACO655536 AMK655455:AMK655536 AWG655455:AWG655536 BGC655455:BGC655536 BPY655455:BPY655536 BZU655455:BZU655536 CJQ655455:CJQ655536 CTM655455:CTM655536 DDI655455:DDI655536 DNE655455:DNE655536 DXA655455:DXA655536 EGW655455:EGW655536 EQS655455:EQS655536 FAO655455:FAO655536 FKK655455:FKK655536 FUG655455:FUG655536 GEC655455:GEC655536 GNY655455:GNY655536 GXU655455:GXU655536 HHQ655455:HHQ655536 HRM655455:HRM655536 IBI655455:IBI655536 ILE655455:ILE655536 IVA655455:IVA655536 JEW655455:JEW655536 JOS655455:JOS655536 JYO655455:JYO655536 KIK655455:KIK655536 KSG655455:KSG655536 LCC655455:LCC655536 LLY655455:LLY655536 LVU655455:LVU655536 MFQ655455:MFQ655536 MPM655455:MPM655536 MZI655455:MZI655536 NJE655455:NJE655536 NTA655455:NTA655536 OCW655455:OCW655536 OMS655455:OMS655536 OWO655455:OWO655536 PGK655455:PGK655536 PQG655455:PQG655536 QAC655455:QAC655536 QJY655455:QJY655536 QTU655455:QTU655536 RDQ655455:RDQ655536 RNM655455:RNM655536 RXI655455:RXI655536 SHE655455:SHE655536 SRA655455:SRA655536 TAW655455:TAW655536 TKS655455:TKS655536 TUO655455:TUO655536 UEK655455:UEK655536 UOG655455:UOG655536 UYC655455:UYC655536 VHY655455:VHY655536 VRU655455:VRU655536 WBQ655455:WBQ655536 WLM655455:WLM655536 WVI655455:WVI655536 A720991:A721072 IW720991:IW721072 SS720991:SS721072 ACO720991:ACO721072 AMK720991:AMK721072 AWG720991:AWG721072 BGC720991:BGC721072 BPY720991:BPY721072 BZU720991:BZU721072 CJQ720991:CJQ721072 CTM720991:CTM721072 DDI720991:DDI721072 DNE720991:DNE721072 DXA720991:DXA721072 EGW720991:EGW721072 EQS720991:EQS721072 FAO720991:FAO721072 FKK720991:FKK721072 FUG720991:FUG721072 GEC720991:GEC721072 GNY720991:GNY721072 GXU720991:GXU721072 HHQ720991:HHQ721072 HRM720991:HRM721072 IBI720991:IBI721072 ILE720991:ILE721072 IVA720991:IVA721072 JEW720991:JEW721072 JOS720991:JOS721072 JYO720991:JYO721072 KIK720991:KIK721072 KSG720991:KSG721072 LCC720991:LCC721072 LLY720991:LLY721072 LVU720991:LVU721072 MFQ720991:MFQ721072 MPM720991:MPM721072 MZI720991:MZI721072 NJE720991:NJE721072 NTA720991:NTA721072 OCW720991:OCW721072 OMS720991:OMS721072 OWO720991:OWO721072 PGK720991:PGK721072 PQG720991:PQG721072 QAC720991:QAC721072 QJY720991:QJY721072 QTU720991:QTU721072 RDQ720991:RDQ721072 RNM720991:RNM721072 RXI720991:RXI721072 SHE720991:SHE721072 SRA720991:SRA721072 TAW720991:TAW721072 TKS720991:TKS721072 TUO720991:TUO721072 UEK720991:UEK721072 UOG720991:UOG721072 UYC720991:UYC721072 VHY720991:VHY721072 VRU720991:VRU721072 WBQ720991:WBQ721072 WLM720991:WLM721072 WVI720991:WVI721072 A786527:A786608 IW786527:IW786608 SS786527:SS786608 ACO786527:ACO786608 AMK786527:AMK786608 AWG786527:AWG786608 BGC786527:BGC786608 BPY786527:BPY786608 BZU786527:BZU786608 CJQ786527:CJQ786608 CTM786527:CTM786608 DDI786527:DDI786608 DNE786527:DNE786608 DXA786527:DXA786608 EGW786527:EGW786608 EQS786527:EQS786608 FAO786527:FAO786608 FKK786527:FKK786608 FUG786527:FUG786608 GEC786527:GEC786608 GNY786527:GNY786608 GXU786527:GXU786608 HHQ786527:HHQ786608 HRM786527:HRM786608 IBI786527:IBI786608 ILE786527:ILE786608 IVA786527:IVA786608 JEW786527:JEW786608 JOS786527:JOS786608 JYO786527:JYO786608 KIK786527:KIK786608 KSG786527:KSG786608 LCC786527:LCC786608 LLY786527:LLY786608 LVU786527:LVU786608 MFQ786527:MFQ786608 MPM786527:MPM786608 MZI786527:MZI786608 NJE786527:NJE786608 NTA786527:NTA786608 OCW786527:OCW786608 OMS786527:OMS786608 OWO786527:OWO786608 PGK786527:PGK786608 PQG786527:PQG786608 QAC786527:QAC786608 QJY786527:QJY786608 QTU786527:QTU786608 RDQ786527:RDQ786608 RNM786527:RNM786608 RXI786527:RXI786608 SHE786527:SHE786608 SRA786527:SRA786608 TAW786527:TAW786608 TKS786527:TKS786608 TUO786527:TUO786608 UEK786527:UEK786608 UOG786527:UOG786608 UYC786527:UYC786608 VHY786527:VHY786608 VRU786527:VRU786608 WBQ786527:WBQ786608 WLM786527:WLM786608 WVI786527:WVI786608 A852063:A852144 IW852063:IW852144 SS852063:SS852144 ACO852063:ACO852144 AMK852063:AMK852144 AWG852063:AWG852144 BGC852063:BGC852144 BPY852063:BPY852144 BZU852063:BZU852144 CJQ852063:CJQ852144 CTM852063:CTM852144 DDI852063:DDI852144 DNE852063:DNE852144 DXA852063:DXA852144 EGW852063:EGW852144 EQS852063:EQS852144 FAO852063:FAO852144 FKK852063:FKK852144 FUG852063:FUG852144 GEC852063:GEC852144 GNY852063:GNY852144 GXU852063:GXU852144 HHQ852063:HHQ852144 HRM852063:HRM852144 IBI852063:IBI852144 ILE852063:ILE852144 IVA852063:IVA852144 JEW852063:JEW852144 JOS852063:JOS852144 JYO852063:JYO852144 KIK852063:KIK852144 KSG852063:KSG852144 LCC852063:LCC852144 LLY852063:LLY852144 LVU852063:LVU852144 MFQ852063:MFQ852144 MPM852063:MPM852144 MZI852063:MZI852144 NJE852063:NJE852144 NTA852063:NTA852144 OCW852063:OCW852144 OMS852063:OMS852144 OWO852063:OWO852144 PGK852063:PGK852144 PQG852063:PQG852144 QAC852063:QAC852144 QJY852063:QJY852144 QTU852063:QTU852144 RDQ852063:RDQ852144 RNM852063:RNM852144 RXI852063:RXI852144 SHE852063:SHE852144 SRA852063:SRA852144 TAW852063:TAW852144 TKS852063:TKS852144 TUO852063:TUO852144 UEK852063:UEK852144 UOG852063:UOG852144 UYC852063:UYC852144 VHY852063:VHY852144 VRU852063:VRU852144 WBQ852063:WBQ852144 WLM852063:WLM852144 WVI852063:WVI852144 A917599:A917680 IW917599:IW917680 SS917599:SS917680 ACO917599:ACO917680 AMK917599:AMK917680 AWG917599:AWG917680 BGC917599:BGC917680 BPY917599:BPY917680 BZU917599:BZU917680 CJQ917599:CJQ917680 CTM917599:CTM917680 DDI917599:DDI917680 DNE917599:DNE917680 DXA917599:DXA917680 EGW917599:EGW917680 EQS917599:EQS917680 FAO917599:FAO917680 FKK917599:FKK917680 FUG917599:FUG917680 GEC917599:GEC917680 GNY917599:GNY917680 GXU917599:GXU917680 HHQ917599:HHQ917680 HRM917599:HRM917680 IBI917599:IBI917680 ILE917599:ILE917680 IVA917599:IVA917680 JEW917599:JEW917680 JOS917599:JOS917680 JYO917599:JYO917680 KIK917599:KIK917680 KSG917599:KSG917680 LCC917599:LCC917680 LLY917599:LLY917680 LVU917599:LVU917680 MFQ917599:MFQ917680 MPM917599:MPM917680 MZI917599:MZI917680 NJE917599:NJE917680 NTA917599:NTA917680 OCW917599:OCW917680 OMS917599:OMS917680 OWO917599:OWO917680 PGK917599:PGK917680 PQG917599:PQG917680 QAC917599:QAC917680 QJY917599:QJY917680 QTU917599:QTU917680 RDQ917599:RDQ917680 RNM917599:RNM917680 RXI917599:RXI917680 SHE917599:SHE917680 SRA917599:SRA917680 TAW917599:TAW917680 TKS917599:TKS917680 TUO917599:TUO917680 UEK917599:UEK917680 UOG917599:UOG917680 UYC917599:UYC917680 VHY917599:VHY917680 VRU917599:VRU917680 WBQ917599:WBQ917680 WLM917599:WLM917680 WVI917599:WVI917680 A983135:A983216 IW983135:IW983216 SS983135:SS983216 ACO983135:ACO983216 AMK983135:AMK983216 AWG983135:AWG983216 BGC983135:BGC983216 BPY983135:BPY983216 BZU983135:BZU983216 CJQ983135:CJQ983216 CTM983135:CTM983216 DDI983135:DDI983216 DNE983135:DNE983216 DXA983135:DXA983216 EGW983135:EGW983216 EQS983135:EQS983216 FAO983135:FAO983216 FKK983135:FKK983216 FUG983135:FUG983216 GEC983135:GEC983216 GNY983135:GNY983216 GXU983135:GXU983216 HHQ983135:HHQ983216 HRM983135:HRM983216 IBI983135:IBI983216 ILE983135:ILE983216 IVA983135:IVA983216 JEW983135:JEW983216 JOS983135:JOS983216 JYO983135:JYO983216 KIK983135:KIK983216 KSG983135:KSG983216 LCC983135:LCC983216 LLY983135:LLY983216 LVU983135:LVU983216 MFQ983135:MFQ983216 MPM983135:MPM983216 MZI983135:MZI983216 NJE983135:NJE983216 NTA983135:NTA983216 OCW983135:OCW983216 OMS983135:OMS983216 OWO983135:OWO983216 PGK983135:PGK983216 PQG983135:PQG983216 QAC983135:QAC983216 QJY983135:QJY983216 QTU983135:QTU983216 RDQ983135:RDQ983216 RNM983135:RNM983216 RXI983135:RXI983216 SHE983135:SHE983216 SRA983135:SRA983216 TAW983135:TAW983216 TKS983135:TKS983216 TUO983135:TUO983216 UEK983135:UEK983216 UOG983135:UOG983216 UYC983135:UYC983216 VHY983135:VHY983216 VRU983135:VRU983216 WBQ983135:WBQ983216 WLM983135:WLM983216 WVI983135:WVI983216 A182:D65536 IW182:IZ65536 SS182:SV65536 ACO182:ACR65536 AMK182:AMN65536 AWG182:AWJ65536 BGC182:BGF65536 BPY182:BQB65536 BZU182:BZX65536 CJQ182:CJT65536 CTM182:CTP65536 DDI182:DDL65536 DNE182:DNH65536 DXA182:DXD65536 EGW182:EGZ65536 EQS182:EQV65536 FAO182:FAR65536 FKK182:FKN65536 FUG182:FUJ65536 GEC182:GEF65536 GNY182:GOB65536 GXU182:GXX65536 HHQ182:HHT65536 HRM182:HRP65536 IBI182:IBL65536 ILE182:ILH65536 IVA182:IVD65536 JEW182:JEZ65536 JOS182:JOV65536 JYO182:JYR65536 KIK182:KIN65536 KSG182:KSJ65536 LCC182:LCF65536 LLY182:LMB65536 LVU182:LVX65536 MFQ182:MFT65536 MPM182:MPP65536 MZI182:MZL65536 NJE182:NJH65536 NTA182:NTD65536 OCW182:OCZ65536 OMS182:OMV65536 OWO182:OWR65536 PGK182:PGN65536 PQG182:PQJ65536 QAC182:QAF65536 QJY182:QKB65536 QTU182:QTX65536 RDQ182:RDT65536 RNM182:RNP65536 RXI182:RXL65536 SHE182:SHH65536 SRA182:SRD65536 TAW182:TAZ65536 TKS182:TKV65536 TUO182:TUR65536 UEK182:UEN65536 UOG182:UOJ65536 UYC182:UYF65536 VHY182:VIB65536 VRU182:VRX65536 WBQ182:WBT65536 WLM182:WLP65536 WVI182:WVL65536 A65718:D131072 IW65718:IZ131072 SS65718:SV131072 ACO65718:ACR131072 AMK65718:AMN131072 AWG65718:AWJ131072 BGC65718:BGF131072 BPY65718:BQB131072 BZU65718:BZX131072 CJQ65718:CJT131072 CTM65718:CTP131072 DDI65718:DDL131072 DNE65718:DNH131072 DXA65718:DXD131072 EGW65718:EGZ131072 EQS65718:EQV131072 FAO65718:FAR131072 FKK65718:FKN131072 FUG65718:FUJ131072 GEC65718:GEF131072 GNY65718:GOB131072 GXU65718:GXX131072 HHQ65718:HHT131072 HRM65718:HRP131072 IBI65718:IBL131072 ILE65718:ILH131072 IVA65718:IVD131072 JEW65718:JEZ131072 JOS65718:JOV131072 JYO65718:JYR131072 KIK65718:KIN131072 KSG65718:KSJ131072 LCC65718:LCF131072 LLY65718:LMB131072 LVU65718:LVX131072 MFQ65718:MFT131072 MPM65718:MPP131072 MZI65718:MZL131072 NJE65718:NJH131072 NTA65718:NTD131072 OCW65718:OCZ131072 OMS65718:OMV131072 OWO65718:OWR131072 PGK65718:PGN131072 PQG65718:PQJ131072 QAC65718:QAF131072 QJY65718:QKB131072 QTU65718:QTX131072 RDQ65718:RDT131072 RNM65718:RNP131072 RXI65718:RXL131072 SHE65718:SHH131072 SRA65718:SRD131072 TAW65718:TAZ131072 TKS65718:TKV131072 TUO65718:TUR131072 UEK65718:UEN131072 UOG65718:UOJ131072 UYC65718:UYF131072 VHY65718:VIB131072 VRU65718:VRX131072 WBQ65718:WBT131072 WLM65718:WLP131072 WVI65718:WVL131072 A131254:D196608 IW131254:IZ196608 SS131254:SV196608 ACO131254:ACR196608 AMK131254:AMN196608 AWG131254:AWJ196608 BGC131254:BGF196608 BPY131254:BQB196608 BZU131254:BZX196608 CJQ131254:CJT196608 CTM131254:CTP196608 DDI131254:DDL196608 DNE131254:DNH196608 DXA131254:DXD196608 EGW131254:EGZ196608 EQS131254:EQV196608 FAO131254:FAR196608 FKK131254:FKN196608 FUG131254:FUJ196608 GEC131254:GEF196608 GNY131254:GOB196608 GXU131254:GXX196608 HHQ131254:HHT196608 HRM131254:HRP196608 IBI131254:IBL196608 ILE131254:ILH196608 IVA131254:IVD196608 JEW131254:JEZ196608 JOS131254:JOV196608 JYO131254:JYR196608 KIK131254:KIN196608 KSG131254:KSJ196608 LCC131254:LCF196608 LLY131254:LMB196608 LVU131254:LVX196608 MFQ131254:MFT196608 MPM131254:MPP196608 MZI131254:MZL196608 NJE131254:NJH196608 NTA131254:NTD196608 OCW131254:OCZ196608 OMS131254:OMV196608 OWO131254:OWR196608 PGK131254:PGN196608 PQG131254:PQJ196608 QAC131254:QAF196608 QJY131254:QKB196608 QTU131254:QTX196608 RDQ131254:RDT196608 RNM131254:RNP196608 RXI131254:RXL196608 SHE131254:SHH196608 SRA131254:SRD196608 TAW131254:TAZ196608 TKS131254:TKV196608 TUO131254:TUR196608 UEK131254:UEN196608 UOG131254:UOJ196608 UYC131254:UYF196608 VHY131254:VIB196608 VRU131254:VRX196608 WBQ131254:WBT196608 WLM131254:WLP196608 WVI131254:WVL196608 A196790:D262144 IW196790:IZ262144 SS196790:SV262144 ACO196790:ACR262144 AMK196790:AMN262144 AWG196790:AWJ262144 BGC196790:BGF262144 BPY196790:BQB262144 BZU196790:BZX262144 CJQ196790:CJT262144 CTM196790:CTP262144 DDI196790:DDL262144 DNE196790:DNH262144 DXA196790:DXD262144 EGW196790:EGZ262144 EQS196790:EQV262144 FAO196790:FAR262144 FKK196790:FKN262144 FUG196790:FUJ262144 GEC196790:GEF262144 GNY196790:GOB262144 GXU196790:GXX262144 HHQ196790:HHT262144 HRM196790:HRP262144 IBI196790:IBL262144 ILE196790:ILH262144 IVA196790:IVD262144 JEW196790:JEZ262144 JOS196790:JOV262144 JYO196790:JYR262144 KIK196790:KIN262144 KSG196790:KSJ262144 LCC196790:LCF262144 LLY196790:LMB262144 LVU196790:LVX262144 MFQ196790:MFT262144 MPM196790:MPP262144 MZI196790:MZL262144 NJE196790:NJH262144 NTA196790:NTD262144 OCW196790:OCZ262144 OMS196790:OMV262144 OWO196790:OWR262144 PGK196790:PGN262144 PQG196790:PQJ262144 QAC196790:QAF262144 QJY196790:QKB262144 QTU196790:QTX262144 RDQ196790:RDT262144 RNM196790:RNP262144 RXI196790:RXL262144 SHE196790:SHH262144 SRA196790:SRD262144 TAW196790:TAZ262144 TKS196790:TKV262144 TUO196790:TUR262144 UEK196790:UEN262144 UOG196790:UOJ262144 UYC196790:UYF262144 VHY196790:VIB262144 VRU196790:VRX262144 WBQ196790:WBT262144 WLM196790:WLP262144 WVI196790:WVL262144 A262326:D327680 IW262326:IZ327680 SS262326:SV327680 ACO262326:ACR327680 AMK262326:AMN327680 AWG262326:AWJ327680 BGC262326:BGF327680 BPY262326:BQB327680 BZU262326:BZX327680 CJQ262326:CJT327680 CTM262326:CTP327680 DDI262326:DDL327680 DNE262326:DNH327680 DXA262326:DXD327680 EGW262326:EGZ327680 EQS262326:EQV327680 FAO262326:FAR327680 FKK262326:FKN327680 FUG262326:FUJ327680 GEC262326:GEF327680 GNY262326:GOB327680 GXU262326:GXX327680 HHQ262326:HHT327680 HRM262326:HRP327680 IBI262326:IBL327680 ILE262326:ILH327680 IVA262326:IVD327680 JEW262326:JEZ327680 JOS262326:JOV327680 JYO262326:JYR327680 KIK262326:KIN327680 KSG262326:KSJ327680 LCC262326:LCF327680 LLY262326:LMB327680 LVU262326:LVX327680 MFQ262326:MFT327680 MPM262326:MPP327680 MZI262326:MZL327680 NJE262326:NJH327680 NTA262326:NTD327680 OCW262326:OCZ327680 OMS262326:OMV327680 OWO262326:OWR327680 PGK262326:PGN327680 PQG262326:PQJ327680 QAC262326:QAF327680 QJY262326:QKB327680 QTU262326:QTX327680 RDQ262326:RDT327680 RNM262326:RNP327680 RXI262326:RXL327680 SHE262326:SHH327680 SRA262326:SRD327680 TAW262326:TAZ327680 TKS262326:TKV327680 TUO262326:TUR327680 UEK262326:UEN327680 UOG262326:UOJ327680 UYC262326:UYF327680 VHY262326:VIB327680 VRU262326:VRX327680 WBQ262326:WBT327680 WLM262326:WLP327680 WVI262326:WVL327680 A327862:D393216 IW327862:IZ393216 SS327862:SV393216 ACO327862:ACR393216 AMK327862:AMN393216 AWG327862:AWJ393216 BGC327862:BGF393216 BPY327862:BQB393216 BZU327862:BZX393216 CJQ327862:CJT393216 CTM327862:CTP393216 DDI327862:DDL393216 DNE327862:DNH393216 DXA327862:DXD393216 EGW327862:EGZ393216 EQS327862:EQV393216 FAO327862:FAR393216 FKK327862:FKN393216 FUG327862:FUJ393216 GEC327862:GEF393216 GNY327862:GOB393216 GXU327862:GXX393216 HHQ327862:HHT393216 HRM327862:HRP393216 IBI327862:IBL393216 ILE327862:ILH393216 IVA327862:IVD393216 JEW327862:JEZ393216 JOS327862:JOV393216 JYO327862:JYR393216 KIK327862:KIN393216 KSG327862:KSJ393216 LCC327862:LCF393216 LLY327862:LMB393216 LVU327862:LVX393216 MFQ327862:MFT393216 MPM327862:MPP393216 MZI327862:MZL393216 NJE327862:NJH393216 NTA327862:NTD393216 OCW327862:OCZ393216 OMS327862:OMV393216 OWO327862:OWR393216 PGK327862:PGN393216 PQG327862:PQJ393216 QAC327862:QAF393216 QJY327862:QKB393216 QTU327862:QTX393216 RDQ327862:RDT393216 RNM327862:RNP393216 RXI327862:RXL393216 SHE327862:SHH393216 SRA327862:SRD393216 TAW327862:TAZ393216 TKS327862:TKV393216 TUO327862:TUR393216 UEK327862:UEN393216 UOG327862:UOJ393216 UYC327862:UYF393216 VHY327862:VIB393216 VRU327862:VRX393216 WBQ327862:WBT393216 WLM327862:WLP393216 WVI327862:WVL393216 A393398:D458752 IW393398:IZ458752 SS393398:SV458752 ACO393398:ACR458752 AMK393398:AMN458752 AWG393398:AWJ458752 BGC393398:BGF458752 BPY393398:BQB458752 BZU393398:BZX458752 CJQ393398:CJT458752 CTM393398:CTP458752 DDI393398:DDL458752 DNE393398:DNH458752 DXA393398:DXD458752 EGW393398:EGZ458752 EQS393398:EQV458752 FAO393398:FAR458752 FKK393398:FKN458752 FUG393398:FUJ458752 GEC393398:GEF458752 GNY393398:GOB458752 GXU393398:GXX458752 HHQ393398:HHT458752 HRM393398:HRP458752 IBI393398:IBL458752 ILE393398:ILH458752 IVA393398:IVD458752 JEW393398:JEZ458752 JOS393398:JOV458752 JYO393398:JYR458752 KIK393398:KIN458752 KSG393398:KSJ458752 LCC393398:LCF458752 LLY393398:LMB458752 LVU393398:LVX458752 MFQ393398:MFT458752 MPM393398:MPP458752 MZI393398:MZL458752 NJE393398:NJH458752 NTA393398:NTD458752 OCW393398:OCZ458752 OMS393398:OMV458752 OWO393398:OWR458752 PGK393398:PGN458752 PQG393398:PQJ458752 QAC393398:QAF458752 QJY393398:QKB458752 QTU393398:QTX458752 RDQ393398:RDT458752 RNM393398:RNP458752 RXI393398:RXL458752 SHE393398:SHH458752 SRA393398:SRD458752 TAW393398:TAZ458752 TKS393398:TKV458752 TUO393398:TUR458752 UEK393398:UEN458752 UOG393398:UOJ458752 UYC393398:UYF458752 VHY393398:VIB458752 VRU393398:VRX458752 WBQ393398:WBT458752 WLM393398:WLP458752 WVI393398:WVL458752 A458934:D524288 IW458934:IZ524288 SS458934:SV524288 ACO458934:ACR524288 AMK458934:AMN524288 AWG458934:AWJ524288 BGC458934:BGF524288 BPY458934:BQB524288 BZU458934:BZX524288 CJQ458934:CJT524288 CTM458934:CTP524288 DDI458934:DDL524288 DNE458934:DNH524288 DXA458934:DXD524288 EGW458934:EGZ524288 EQS458934:EQV524288 FAO458934:FAR524288 FKK458934:FKN524288 FUG458934:FUJ524288 GEC458934:GEF524288 GNY458934:GOB524288 GXU458934:GXX524288 HHQ458934:HHT524288 HRM458934:HRP524288 IBI458934:IBL524288 ILE458934:ILH524288 IVA458934:IVD524288 JEW458934:JEZ524288 JOS458934:JOV524288 JYO458934:JYR524288 KIK458934:KIN524288 KSG458934:KSJ524288 LCC458934:LCF524288 LLY458934:LMB524288 LVU458934:LVX524288 MFQ458934:MFT524288 MPM458934:MPP524288 MZI458934:MZL524288 NJE458934:NJH524288 NTA458934:NTD524288 OCW458934:OCZ524288 OMS458934:OMV524288 OWO458934:OWR524288 PGK458934:PGN524288 PQG458934:PQJ524288 QAC458934:QAF524288 QJY458934:QKB524288 QTU458934:QTX524288 RDQ458934:RDT524288 RNM458934:RNP524288 RXI458934:RXL524288 SHE458934:SHH524288 SRA458934:SRD524288 TAW458934:TAZ524288 TKS458934:TKV524288 TUO458934:TUR524288 UEK458934:UEN524288 UOG458934:UOJ524288 UYC458934:UYF524288 VHY458934:VIB524288 VRU458934:VRX524288 WBQ458934:WBT524288 WLM458934:WLP524288 WVI458934:WVL524288 A524470:D589824 IW524470:IZ589824 SS524470:SV589824 ACO524470:ACR589824 AMK524470:AMN589824 AWG524470:AWJ589824 BGC524470:BGF589824 BPY524470:BQB589824 BZU524470:BZX589824 CJQ524470:CJT589824 CTM524470:CTP589824 DDI524470:DDL589824 DNE524470:DNH589824 DXA524470:DXD589824 EGW524470:EGZ589824 EQS524470:EQV589824 FAO524470:FAR589824 FKK524470:FKN589824 FUG524470:FUJ589824 GEC524470:GEF589824 GNY524470:GOB589824 GXU524470:GXX589824 HHQ524470:HHT589824 HRM524470:HRP589824 IBI524470:IBL589824 ILE524470:ILH589824 IVA524470:IVD589824 JEW524470:JEZ589824 JOS524470:JOV589824 JYO524470:JYR589824 KIK524470:KIN589824 KSG524470:KSJ589824 LCC524470:LCF589824 LLY524470:LMB589824 LVU524470:LVX589824 MFQ524470:MFT589824 MPM524470:MPP589824 MZI524470:MZL589824 NJE524470:NJH589824 NTA524470:NTD589824 OCW524470:OCZ589824 OMS524470:OMV589824 OWO524470:OWR589824 PGK524470:PGN589824 PQG524470:PQJ589824 QAC524470:QAF589824 QJY524470:QKB589824 QTU524470:QTX589824 RDQ524470:RDT589824 RNM524470:RNP589824 RXI524470:RXL589824 SHE524470:SHH589824 SRA524470:SRD589824 TAW524470:TAZ589824 TKS524470:TKV589824 TUO524470:TUR589824 UEK524470:UEN589824 UOG524470:UOJ589824 UYC524470:UYF589824 VHY524470:VIB589824 VRU524470:VRX589824 WBQ524470:WBT589824 WLM524470:WLP589824 WVI524470:WVL589824 A590006:D655360 IW590006:IZ655360 SS590006:SV655360 ACO590006:ACR655360 AMK590006:AMN655360 AWG590006:AWJ655360 BGC590006:BGF655360 BPY590006:BQB655360 BZU590006:BZX655360 CJQ590006:CJT655360 CTM590006:CTP655360 DDI590006:DDL655360 DNE590006:DNH655360 DXA590006:DXD655360 EGW590006:EGZ655360 EQS590006:EQV655360 FAO590006:FAR655360 FKK590006:FKN655360 FUG590006:FUJ655360 GEC590006:GEF655360 GNY590006:GOB655360 GXU590006:GXX655360 HHQ590006:HHT655360 HRM590006:HRP655360 IBI590006:IBL655360 ILE590006:ILH655360 IVA590006:IVD655360 JEW590006:JEZ655360 JOS590006:JOV655360 JYO590006:JYR655360 KIK590006:KIN655360 KSG590006:KSJ655360 LCC590006:LCF655360 LLY590006:LMB655360 LVU590006:LVX655360 MFQ590006:MFT655360 MPM590006:MPP655360 MZI590006:MZL655360 NJE590006:NJH655360 NTA590006:NTD655360 OCW590006:OCZ655360 OMS590006:OMV655360 OWO590006:OWR655360 PGK590006:PGN655360 PQG590006:PQJ655360 QAC590006:QAF655360 QJY590006:QKB655360 QTU590006:QTX655360 RDQ590006:RDT655360 RNM590006:RNP655360 RXI590006:RXL655360 SHE590006:SHH655360 SRA590006:SRD655360 TAW590006:TAZ655360 TKS590006:TKV655360 TUO590006:TUR655360 UEK590006:UEN655360 UOG590006:UOJ655360 UYC590006:UYF655360 VHY590006:VIB655360 VRU590006:VRX655360 WBQ590006:WBT655360 WLM590006:WLP655360 WVI590006:WVL655360 A655542:D720896 IW655542:IZ720896 SS655542:SV720896 ACO655542:ACR720896 AMK655542:AMN720896 AWG655542:AWJ720896 BGC655542:BGF720896 BPY655542:BQB720896 BZU655542:BZX720896 CJQ655542:CJT720896 CTM655542:CTP720896 DDI655542:DDL720896 DNE655542:DNH720896 DXA655542:DXD720896 EGW655542:EGZ720896 EQS655542:EQV720896 FAO655542:FAR720896 FKK655542:FKN720896 FUG655542:FUJ720896 GEC655542:GEF720896 GNY655542:GOB720896 GXU655542:GXX720896 HHQ655542:HHT720896 HRM655542:HRP720896 IBI655542:IBL720896 ILE655542:ILH720896 IVA655542:IVD720896 JEW655542:JEZ720896 JOS655542:JOV720896 JYO655542:JYR720896 KIK655542:KIN720896 KSG655542:KSJ720896 LCC655542:LCF720896 LLY655542:LMB720896 LVU655542:LVX720896 MFQ655542:MFT720896 MPM655542:MPP720896 MZI655542:MZL720896 NJE655542:NJH720896 NTA655542:NTD720896 OCW655542:OCZ720896 OMS655542:OMV720896 OWO655542:OWR720896 PGK655542:PGN720896 PQG655542:PQJ720896 QAC655542:QAF720896 QJY655542:QKB720896 QTU655542:QTX720896 RDQ655542:RDT720896 RNM655542:RNP720896 RXI655542:RXL720896 SHE655542:SHH720896 SRA655542:SRD720896 TAW655542:TAZ720896 TKS655542:TKV720896 TUO655542:TUR720896 UEK655542:UEN720896 UOG655542:UOJ720896 UYC655542:UYF720896 VHY655542:VIB720896 VRU655542:VRX720896 WBQ655542:WBT720896 WLM655542:WLP720896 WVI655542:WVL720896 A721078:D786432 IW721078:IZ786432 SS721078:SV786432 ACO721078:ACR786432 AMK721078:AMN786432 AWG721078:AWJ786432 BGC721078:BGF786432 BPY721078:BQB786432 BZU721078:BZX786432 CJQ721078:CJT786432 CTM721078:CTP786432 DDI721078:DDL786432 DNE721078:DNH786432 DXA721078:DXD786432 EGW721078:EGZ786432 EQS721078:EQV786432 FAO721078:FAR786432 FKK721078:FKN786432 FUG721078:FUJ786432 GEC721078:GEF786432 GNY721078:GOB786432 GXU721078:GXX786432 HHQ721078:HHT786432 HRM721078:HRP786432 IBI721078:IBL786432 ILE721078:ILH786432 IVA721078:IVD786432 JEW721078:JEZ786432 JOS721078:JOV786432 JYO721078:JYR786432 KIK721078:KIN786432 KSG721078:KSJ786432 LCC721078:LCF786432 LLY721078:LMB786432 LVU721078:LVX786432 MFQ721078:MFT786432 MPM721078:MPP786432 MZI721078:MZL786432 NJE721078:NJH786432 NTA721078:NTD786432 OCW721078:OCZ786432 OMS721078:OMV786432 OWO721078:OWR786432 PGK721078:PGN786432 PQG721078:PQJ786432 QAC721078:QAF786432 QJY721078:QKB786432 QTU721078:QTX786432 RDQ721078:RDT786432 RNM721078:RNP786432 RXI721078:RXL786432 SHE721078:SHH786432 SRA721078:SRD786432 TAW721078:TAZ786432 TKS721078:TKV786432 TUO721078:TUR786432 UEK721078:UEN786432 UOG721078:UOJ786432 UYC721078:UYF786432 VHY721078:VIB786432 VRU721078:VRX786432 WBQ721078:WBT786432 WLM721078:WLP786432 WVI721078:WVL786432 A786614:D851968 IW786614:IZ851968 SS786614:SV851968 ACO786614:ACR851968 AMK786614:AMN851968 AWG786614:AWJ851968 BGC786614:BGF851968 BPY786614:BQB851968 BZU786614:BZX851968 CJQ786614:CJT851968 CTM786614:CTP851968 DDI786614:DDL851968 DNE786614:DNH851968 DXA786614:DXD851968 EGW786614:EGZ851968 EQS786614:EQV851968 FAO786614:FAR851968 FKK786614:FKN851968 FUG786614:FUJ851968 GEC786614:GEF851968 GNY786614:GOB851968 GXU786614:GXX851968 HHQ786614:HHT851968 HRM786614:HRP851968 IBI786614:IBL851968 ILE786614:ILH851968 IVA786614:IVD851968 JEW786614:JEZ851968 JOS786614:JOV851968 JYO786614:JYR851968 KIK786614:KIN851968 KSG786614:KSJ851968 LCC786614:LCF851968 LLY786614:LMB851968 LVU786614:LVX851968 MFQ786614:MFT851968 MPM786614:MPP851968 MZI786614:MZL851968 NJE786614:NJH851968 NTA786614:NTD851968 OCW786614:OCZ851968 OMS786614:OMV851968 OWO786614:OWR851968 PGK786614:PGN851968 PQG786614:PQJ851968 QAC786614:QAF851968 QJY786614:QKB851968 QTU786614:QTX851968 RDQ786614:RDT851968 RNM786614:RNP851968 RXI786614:RXL851968 SHE786614:SHH851968 SRA786614:SRD851968 TAW786614:TAZ851968 TKS786614:TKV851968 TUO786614:TUR851968 UEK786614:UEN851968 UOG786614:UOJ851968 UYC786614:UYF851968 VHY786614:VIB851968 VRU786614:VRX851968 WBQ786614:WBT851968 WLM786614:WLP851968 WVI786614:WVL851968 A852150:D917504 IW852150:IZ917504 SS852150:SV917504 ACO852150:ACR917504 AMK852150:AMN917504 AWG852150:AWJ917504 BGC852150:BGF917504 BPY852150:BQB917504 BZU852150:BZX917504 CJQ852150:CJT917504 CTM852150:CTP917504 DDI852150:DDL917504 DNE852150:DNH917504 DXA852150:DXD917504 EGW852150:EGZ917504 EQS852150:EQV917504 FAO852150:FAR917504 FKK852150:FKN917504 FUG852150:FUJ917504 GEC852150:GEF917504 GNY852150:GOB917504 GXU852150:GXX917504 HHQ852150:HHT917504 HRM852150:HRP917504 IBI852150:IBL917504 ILE852150:ILH917504 IVA852150:IVD917504 JEW852150:JEZ917504 JOS852150:JOV917504 JYO852150:JYR917504 KIK852150:KIN917504 KSG852150:KSJ917504 LCC852150:LCF917504 LLY852150:LMB917504 LVU852150:LVX917504 MFQ852150:MFT917504 MPM852150:MPP917504 MZI852150:MZL917504 NJE852150:NJH917504 NTA852150:NTD917504 OCW852150:OCZ917504 OMS852150:OMV917504 OWO852150:OWR917504 PGK852150:PGN917504 PQG852150:PQJ917504 QAC852150:QAF917504 QJY852150:QKB917504 QTU852150:QTX917504 RDQ852150:RDT917504 RNM852150:RNP917504 RXI852150:RXL917504 SHE852150:SHH917504 SRA852150:SRD917504 TAW852150:TAZ917504 TKS852150:TKV917504 TUO852150:TUR917504 UEK852150:UEN917504 UOG852150:UOJ917504 UYC852150:UYF917504 VHY852150:VIB917504 VRU852150:VRX917504 WBQ852150:WBT917504 WLM852150:WLP917504 WVI852150:WVL917504 A917686:D983040 IW917686:IZ983040 SS917686:SV983040 ACO917686:ACR983040 AMK917686:AMN983040 AWG917686:AWJ983040 BGC917686:BGF983040 BPY917686:BQB983040 BZU917686:BZX983040 CJQ917686:CJT983040 CTM917686:CTP983040 DDI917686:DDL983040 DNE917686:DNH983040 DXA917686:DXD983040 EGW917686:EGZ983040 EQS917686:EQV983040 FAO917686:FAR983040 FKK917686:FKN983040 FUG917686:FUJ983040 GEC917686:GEF983040 GNY917686:GOB983040 GXU917686:GXX983040 HHQ917686:HHT983040 HRM917686:HRP983040 IBI917686:IBL983040 ILE917686:ILH983040 IVA917686:IVD983040 JEW917686:JEZ983040 JOS917686:JOV983040 JYO917686:JYR983040 KIK917686:KIN983040 KSG917686:KSJ983040 LCC917686:LCF983040 LLY917686:LMB983040 LVU917686:LVX983040 MFQ917686:MFT983040 MPM917686:MPP983040 MZI917686:MZL983040 NJE917686:NJH983040 NTA917686:NTD983040 OCW917686:OCZ983040 OMS917686:OMV983040 OWO917686:OWR983040 PGK917686:PGN983040 PQG917686:PQJ983040 QAC917686:QAF983040 QJY917686:QKB983040 QTU917686:QTX983040 RDQ917686:RDT983040 RNM917686:RNP983040 RXI917686:RXL983040 SHE917686:SHH983040 SRA917686:SRD983040 TAW917686:TAZ983040 TKS917686:TKV983040 TUO917686:TUR983040 UEK917686:UEN983040 UOG917686:UOJ983040 UYC917686:UYF983040 VHY917686:VIB983040 VRU917686:VRX983040 WBQ917686:WBT983040 WLM917686:WLP983040 WVI917686:WVL983040 A983222:D1048576 IW983222:IZ1048576 SS983222:SV1048576 ACO983222:ACR1048576 AMK983222:AMN1048576 AWG983222:AWJ1048576 BGC983222:BGF1048576 BPY983222:BQB1048576 BZU983222:BZX1048576 CJQ983222:CJT1048576 CTM983222:CTP1048576 DDI983222:DDL1048576 DNE983222:DNH1048576 DXA983222:DXD1048576 EGW983222:EGZ1048576 EQS983222:EQV1048576 FAO983222:FAR1048576 FKK983222:FKN1048576 FUG983222:FUJ1048576 GEC983222:GEF1048576 GNY983222:GOB1048576 GXU983222:GXX1048576 HHQ983222:HHT1048576 HRM983222:HRP1048576 IBI983222:IBL1048576 ILE983222:ILH1048576 IVA983222:IVD1048576 JEW983222:JEZ1048576 JOS983222:JOV1048576 JYO983222:JYR1048576 KIK983222:KIN1048576 KSG983222:KSJ1048576 LCC983222:LCF1048576 LLY983222:LMB1048576 LVU983222:LVX1048576 MFQ983222:MFT1048576 MPM983222:MPP1048576 MZI983222:MZL1048576 NJE983222:NJH1048576 NTA983222:NTD1048576 OCW983222:OCZ1048576 OMS983222:OMV1048576 OWO983222:OWR1048576 PGK983222:PGN1048576 PQG983222:PQJ1048576 QAC983222:QAF1048576 QJY983222:QKB1048576 QTU983222:QTX1048576 RDQ983222:RDT1048576 RNM983222:RNP1048576 RXI983222:RXL1048576 SHE983222:SHH1048576 SRA983222:SRD1048576 TAW983222:TAZ1048576 TKS983222:TKV1048576 TUO983222:TUR1048576 UEK983222:UEN1048576 UOG983222:UOJ1048576 UYC983222:UYF1048576 VHY983222:VIB1048576 VRU983222:VRX1048576 WBQ983222:WBT1048576 WLM983222:WLP1048576 WVI983222:WVL1048576 B65:B176 IX65:IX176 ST65:ST176 ACP65:ACP176 AML65:AML176 AWH65:AWH176 BGD65:BGD176 BPZ65:BPZ176 BZV65:BZV176 CJR65:CJR176 CTN65:CTN176 DDJ65:DDJ176 DNF65:DNF176 DXB65:DXB176 EGX65:EGX176 EQT65:EQT176 FAP65:FAP176 FKL65:FKL176 FUH65:FUH176 GED65:GED176 GNZ65:GNZ176 GXV65:GXV176 HHR65:HHR176 HRN65:HRN176 IBJ65:IBJ176 ILF65:ILF176 IVB65:IVB176 JEX65:JEX176 JOT65:JOT176 JYP65:JYP176 KIL65:KIL176 KSH65:KSH176 LCD65:LCD176 LLZ65:LLZ176 LVV65:LVV176 MFR65:MFR176 MPN65:MPN176 MZJ65:MZJ176 NJF65:NJF176 NTB65:NTB176 OCX65:OCX176 OMT65:OMT176 OWP65:OWP176 PGL65:PGL176 PQH65:PQH176 QAD65:QAD176 QJZ65:QJZ176 QTV65:QTV176 RDR65:RDR176 RNN65:RNN176 RXJ65:RXJ176 SHF65:SHF176 SRB65:SRB176 TAX65:TAX176 TKT65:TKT176 TUP65:TUP176 UEL65:UEL176 UOH65:UOH176 UYD65:UYD176 VHZ65:VHZ176 VRV65:VRV176 WBR65:WBR176 WLN65:WLN176 WVJ65:WVJ176 B65601:B65712 IX65601:IX65712 ST65601:ST65712 ACP65601:ACP65712 AML65601:AML65712 AWH65601:AWH65712 BGD65601:BGD65712 BPZ65601:BPZ65712 BZV65601:BZV65712 CJR65601:CJR65712 CTN65601:CTN65712 DDJ65601:DDJ65712 DNF65601:DNF65712 DXB65601:DXB65712 EGX65601:EGX65712 EQT65601:EQT65712 FAP65601:FAP65712 FKL65601:FKL65712 FUH65601:FUH65712 GED65601:GED65712 GNZ65601:GNZ65712 GXV65601:GXV65712 HHR65601:HHR65712 HRN65601:HRN65712 IBJ65601:IBJ65712 ILF65601:ILF65712 IVB65601:IVB65712 JEX65601:JEX65712 JOT65601:JOT65712 JYP65601:JYP65712 KIL65601:KIL65712 KSH65601:KSH65712 LCD65601:LCD65712 LLZ65601:LLZ65712 LVV65601:LVV65712 MFR65601:MFR65712 MPN65601:MPN65712 MZJ65601:MZJ65712 NJF65601:NJF65712 NTB65601:NTB65712 OCX65601:OCX65712 OMT65601:OMT65712 OWP65601:OWP65712 PGL65601:PGL65712 PQH65601:PQH65712 QAD65601:QAD65712 QJZ65601:QJZ65712 QTV65601:QTV65712 RDR65601:RDR65712 RNN65601:RNN65712 RXJ65601:RXJ65712 SHF65601:SHF65712 SRB65601:SRB65712 TAX65601:TAX65712 TKT65601:TKT65712 TUP65601:TUP65712 UEL65601:UEL65712 UOH65601:UOH65712 UYD65601:UYD65712 VHZ65601:VHZ65712 VRV65601:VRV65712 WBR65601:WBR65712 WLN65601:WLN65712 WVJ65601:WVJ65712 B131137:B131248 IX131137:IX131248 ST131137:ST131248 ACP131137:ACP131248 AML131137:AML131248 AWH131137:AWH131248 BGD131137:BGD131248 BPZ131137:BPZ131248 BZV131137:BZV131248 CJR131137:CJR131248 CTN131137:CTN131248 DDJ131137:DDJ131248 DNF131137:DNF131248 DXB131137:DXB131248 EGX131137:EGX131248 EQT131137:EQT131248 FAP131137:FAP131248 FKL131137:FKL131248 FUH131137:FUH131248 GED131137:GED131248 GNZ131137:GNZ131248 GXV131137:GXV131248 HHR131137:HHR131248 HRN131137:HRN131248 IBJ131137:IBJ131248 ILF131137:ILF131248 IVB131137:IVB131248 JEX131137:JEX131248 JOT131137:JOT131248 JYP131137:JYP131248 KIL131137:KIL131248 KSH131137:KSH131248 LCD131137:LCD131248 LLZ131137:LLZ131248 LVV131137:LVV131248 MFR131137:MFR131248 MPN131137:MPN131248 MZJ131137:MZJ131248 NJF131137:NJF131248 NTB131137:NTB131248 OCX131137:OCX131248 OMT131137:OMT131248 OWP131137:OWP131248 PGL131137:PGL131248 PQH131137:PQH131248 QAD131137:QAD131248 QJZ131137:QJZ131248 QTV131137:QTV131248 RDR131137:RDR131248 RNN131137:RNN131248 RXJ131137:RXJ131248 SHF131137:SHF131248 SRB131137:SRB131248 TAX131137:TAX131248 TKT131137:TKT131248 TUP131137:TUP131248 UEL131137:UEL131248 UOH131137:UOH131248 UYD131137:UYD131248 VHZ131137:VHZ131248 VRV131137:VRV131248 WBR131137:WBR131248 WLN131137:WLN131248 WVJ131137:WVJ131248 B196673:B196784 IX196673:IX196784 ST196673:ST196784 ACP196673:ACP196784 AML196673:AML196784 AWH196673:AWH196784 BGD196673:BGD196784 BPZ196673:BPZ196784 BZV196673:BZV196784 CJR196673:CJR196784 CTN196673:CTN196784 DDJ196673:DDJ196784 DNF196673:DNF196784 DXB196673:DXB196784 EGX196673:EGX196784 EQT196673:EQT196784 FAP196673:FAP196784 FKL196673:FKL196784 FUH196673:FUH196784 GED196673:GED196784 GNZ196673:GNZ196784 GXV196673:GXV196784 HHR196673:HHR196784 HRN196673:HRN196784 IBJ196673:IBJ196784 ILF196673:ILF196784 IVB196673:IVB196784 JEX196673:JEX196784 JOT196673:JOT196784 JYP196673:JYP196784 KIL196673:KIL196784 KSH196673:KSH196784 LCD196673:LCD196784 LLZ196673:LLZ196784 LVV196673:LVV196784 MFR196673:MFR196784 MPN196673:MPN196784 MZJ196673:MZJ196784 NJF196673:NJF196784 NTB196673:NTB196784 OCX196673:OCX196784 OMT196673:OMT196784 OWP196673:OWP196784 PGL196673:PGL196784 PQH196673:PQH196784 QAD196673:QAD196784 QJZ196673:QJZ196784 QTV196673:QTV196784 RDR196673:RDR196784 RNN196673:RNN196784 RXJ196673:RXJ196784 SHF196673:SHF196784 SRB196673:SRB196784 TAX196673:TAX196784 TKT196673:TKT196784 TUP196673:TUP196784 UEL196673:UEL196784 UOH196673:UOH196784 UYD196673:UYD196784 VHZ196673:VHZ196784 VRV196673:VRV196784 WBR196673:WBR196784 WLN196673:WLN196784 WVJ196673:WVJ196784 B262209:B262320 IX262209:IX262320 ST262209:ST262320 ACP262209:ACP262320 AML262209:AML262320 AWH262209:AWH262320 BGD262209:BGD262320 BPZ262209:BPZ262320 BZV262209:BZV262320 CJR262209:CJR262320 CTN262209:CTN262320 DDJ262209:DDJ262320 DNF262209:DNF262320 DXB262209:DXB262320 EGX262209:EGX262320 EQT262209:EQT262320 FAP262209:FAP262320 FKL262209:FKL262320 FUH262209:FUH262320 GED262209:GED262320 GNZ262209:GNZ262320 GXV262209:GXV262320 HHR262209:HHR262320 HRN262209:HRN262320 IBJ262209:IBJ262320 ILF262209:ILF262320 IVB262209:IVB262320 JEX262209:JEX262320 JOT262209:JOT262320 JYP262209:JYP262320 KIL262209:KIL262320 KSH262209:KSH262320 LCD262209:LCD262320 LLZ262209:LLZ262320 LVV262209:LVV262320 MFR262209:MFR262320 MPN262209:MPN262320 MZJ262209:MZJ262320 NJF262209:NJF262320 NTB262209:NTB262320 OCX262209:OCX262320 OMT262209:OMT262320 OWP262209:OWP262320 PGL262209:PGL262320 PQH262209:PQH262320 QAD262209:QAD262320 QJZ262209:QJZ262320 QTV262209:QTV262320 RDR262209:RDR262320 RNN262209:RNN262320 RXJ262209:RXJ262320 SHF262209:SHF262320 SRB262209:SRB262320 TAX262209:TAX262320 TKT262209:TKT262320 TUP262209:TUP262320 UEL262209:UEL262320 UOH262209:UOH262320 UYD262209:UYD262320 VHZ262209:VHZ262320 VRV262209:VRV262320 WBR262209:WBR262320 WLN262209:WLN262320 WVJ262209:WVJ262320 B327745:B327856 IX327745:IX327856 ST327745:ST327856 ACP327745:ACP327856 AML327745:AML327856 AWH327745:AWH327856 BGD327745:BGD327856 BPZ327745:BPZ327856 BZV327745:BZV327856 CJR327745:CJR327856 CTN327745:CTN327856 DDJ327745:DDJ327856 DNF327745:DNF327856 DXB327745:DXB327856 EGX327745:EGX327856 EQT327745:EQT327856 FAP327745:FAP327856 FKL327745:FKL327856 FUH327745:FUH327856 GED327745:GED327856 GNZ327745:GNZ327856 GXV327745:GXV327856 HHR327745:HHR327856 HRN327745:HRN327856 IBJ327745:IBJ327856 ILF327745:ILF327856 IVB327745:IVB327856 JEX327745:JEX327856 JOT327745:JOT327856 JYP327745:JYP327856 KIL327745:KIL327856 KSH327745:KSH327856 LCD327745:LCD327856 LLZ327745:LLZ327856 LVV327745:LVV327856 MFR327745:MFR327856 MPN327745:MPN327856 MZJ327745:MZJ327856 NJF327745:NJF327856 NTB327745:NTB327856 OCX327745:OCX327856 OMT327745:OMT327856 OWP327745:OWP327856 PGL327745:PGL327856 PQH327745:PQH327856 QAD327745:QAD327856 QJZ327745:QJZ327856 QTV327745:QTV327856 RDR327745:RDR327856 RNN327745:RNN327856 RXJ327745:RXJ327856 SHF327745:SHF327856 SRB327745:SRB327856 TAX327745:TAX327856 TKT327745:TKT327856 TUP327745:TUP327856 UEL327745:UEL327856 UOH327745:UOH327856 UYD327745:UYD327856 VHZ327745:VHZ327856 VRV327745:VRV327856 WBR327745:WBR327856 WLN327745:WLN327856 WVJ327745:WVJ327856 B393281:B393392 IX393281:IX393392 ST393281:ST393392 ACP393281:ACP393392 AML393281:AML393392 AWH393281:AWH393392 BGD393281:BGD393392 BPZ393281:BPZ393392 BZV393281:BZV393392 CJR393281:CJR393392 CTN393281:CTN393392 DDJ393281:DDJ393392 DNF393281:DNF393392 DXB393281:DXB393392 EGX393281:EGX393392 EQT393281:EQT393392 FAP393281:FAP393392 FKL393281:FKL393392 FUH393281:FUH393392 GED393281:GED393392 GNZ393281:GNZ393392 GXV393281:GXV393392 HHR393281:HHR393392 HRN393281:HRN393392 IBJ393281:IBJ393392 ILF393281:ILF393392 IVB393281:IVB393392 JEX393281:JEX393392 JOT393281:JOT393392 JYP393281:JYP393392 KIL393281:KIL393392 KSH393281:KSH393392 LCD393281:LCD393392 LLZ393281:LLZ393392 LVV393281:LVV393392 MFR393281:MFR393392 MPN393281:MPN393392 MZJ393281:MZJ393392 NJF393281:NJF393392 NTB393281:NTB393392 OCX393281:OCX393392 OMT393281:OMT393392 OWP393281:OWP393392 PGL393281:PGL393392 PQH393281:PQH393392 QAD393281:QAD393392 QJZ393281:QJZ393392 QTV393281:QTV393392 RDR393281:RDR393392 RNN393281:RNN393392 RXJ393281:RXJ393392 SHF393281:SHF393392 SRB393281:SRB393392 TAX393281:TAX393392 TKT393281:TKT393392 TUP393281:TUP393392 UEL393281:UEL393392 UOH393281:UOH393392 UYD393281:UYD393392 VHZ393281:VHZ393392 VRV393281:VRV393392 WBR393281:WBR393392 WLN393281:WLN393392 WVJ393281:WVJ393392 B458817:B458928 IX458817:IX458928 ST458817:ST458928 ACP458817:ACP458928 AML458817:AML458928 AWH458817:AWH458928 BGD458817:BGD458928 BPZ458817:BPZ458928 BZV458817:BZV458928 CJR458817:CJR458928 CTN458817:CTN458928 DDJ458817:DDJ458928 DNF458817:DNF458928 DXB458817:DXB458928 EGX458817:EGX458928 EQT458817:EQT458928 FAP458817:FAP458928 FKL458817:FKL458928 FUH458817:FUH458928 GED458817:GED458928 GNZ458817:GNZ458928 GXV458817:GXV458928 HHR458817:HHR458928 HRN458817:HRN458928 IBJ458817:IBJ458928 ILF458817:ILF458928 IVB458817:IVB458928 JEX458817:JEX458928 JOT458817:JOT458928 JYP458817:JYP458928 KIL458817:KIL458928 KSH458817:KSH458928 LCD458817:LCD458928 LLZ458817:LLZ458928 LVV458817:LVV458928 MFR458817:MFR458928 MPN458817:MPN458928 MZJ458817:MZJ458928 NJF458817:NJF458928 NTB458817:NTB458928 OCX458817:OCX458928 OMT458817:OMT458928 OWP458817:OWP458928 PGL458817:PGL458928 PQH458817:PQH458928 QAD458817:QAD458928 QJZ458817:QJZ458928 QTV458817:QTV458928 RDR458817:RDR458928 RNN458817:RNN458928 RXJ458817:RXJ458928 SHF458817:SHF458928 SRB458817:SRB458928 TAX458817:TAX458928 TKT458817:TKT458928 TUP458817:TUP458928 UEL458817:UEL458928 UOH458817:UOH458928 UYD458817:UYD458928 VHZ458817:VHZ458928 VRV458817:VRV458928 WBR458817:WBR458928 WLN458817:WLN458928 WVJ458817:WVJ458928 B524353:B524464 IX524353:IX524464 ST524353:ST524464 ACP524353:ACP524464 AML524353:AML524464 AWH524353:AWH524464 BGD524353:BGD524464 BPZ524353:BPZ524464 BZV524353:BZV524464 CJR524353:CJR524464 CTN524353:CTN524464 DDJ524353:DDJ524464 DNF524353:DNF524464 DXB524353:DXB524464 EGX524353:EGX524464 EQT524353:EQT524464 FAP524353:FAP524464 FKL524353:FKL524464 FUH524353:FUH524464 GED524353:GED524464 GNZ524353:GNZ524464 GXV524353:GXV524464 HHR524353:HHR524464 HRN524353:HRN524464 IBJ524353:IBJ524464 ILF524353:ILF524464 IVB524353:IVB524464 JEX524353:JEX524464 JOT524353:JOT524464 JYP524353:JYP524464 KIL524353:KIL524464 KSH524353:KSH524464 LCD524353:LCD524464 LLZ524353:LLZ524464 LVV524353:LVV524464 MFR524353:MFR524464 MPN524353:MPN524464 MZJ524353:MZJ524464 NJF524353:NJF524464 NTB524353:NTB524464 OCX524353:OCX524464 OMT524353:OMT524464 OWP524353:OWP524464 PGL524353:PGL524464 PQH524353:PQH524464 QAD524353:QAD524464 QJZ524353:QJZ524464 QTV524353:QTV524464 RDR524353:RDR524464 RNN524353:RNN524464 RXJ524353:RXJ524464 SHF524353:SHF524464 SRB524353:SRB524464 TAX524353:TAX524464 TKT524353:TKT524464 TUP524353:TUP524464 UEL524353:UEL524464 UOH524353:UOH524464 UYD524353:UYD524464 VHZ524353:VHZ524464 VRV524353:VRV524464 WBR524353:WBR524464 WLN524353:WLN524464 WVJ524353:WVJ524464 B589889:B590000 IX589889:IX590000 ST589889:ST590000 ACP589889:ACP590000 AML589889:AML590000 AWH589889:AWH590000 BGD589889:BGD590000 BPZ589889:BPZ590000 BZV589889:BZV590000 CJR589889:CJR590000 CTN589889:CTN590000 DDJ589889:DDJ590000 DNF589889:DNF590000 DXB589889:DXB590000 EGX589889:EGX590000 EQT589889:EQT590000 FAP589889:FAP590000 FKL589889:FKL590000 FUH589889:FUH590000 GED589889:GED590000 GNZ589889:GNZ590000 GXV589889:GXV590000 HHR589889:HHR590000 HRN589889:HRN590000 IBJ589889:IBJ590000 ILF589889:ILF590000 IVB589889:IVB590000 JEX589889:JEX590000 JOT589889:JOT590000 JYP589889:JYP590000 KIL589889:KIL590000 KSH589889:KSH590000 LCD589889:LCD590000 LLZ589889:LLZ590000 LVV589889:LVV590000 MFR589889:MFR590000 MPN589889:MPN590000 MZJ589889:MZJ590000 NJF589889:NJF590000 NTB589889:NTB590000 OCX589889:OCX590000 OMT589889:OMT590000 OWP589889:OWP590000 PGL589889:PGL590000 PQH589889:PQH590000 QAD589889:QAD590000 QJZ589889:QJZ590000 QTV589889:QTV590000 RDR589889:RDR590000 RNN589889:RNN590000 RXJ589889:RXJ590000 SHF589889:SHF590000 SRB589889:SRB590000 TAX589889:TAX590000 TKT589889:TKT590000 TUP589889:TUP590000 UEL589889:UEL590000 UOH589889:UOH590000 UYD589889:UYD590000 VHZ589889:VHZ590000 VRV589889:VRV590000 WBR589889:WBR590000 WLN589889:WLN590000 WVJ589889:WVJ590000 B655425:B655536 IX655425:IX655536 ST655425:ST655536 ACP655425:ACP655536 AML655425:AML655536 AWH655425:AWH655536 BGD655425:BGD655536 BPZ655425:BPZ655536 BZV655425:BZV655536 CJR655425:CJR655536 CTN655425:CTN655536 DDJ655425:DDJ655536 DNF655425:DNF655536 DXB655425:DXB655536 EGX655425:EGX655536 EQT655425:EQT655536 FAP655425:FAP655536 FKL655425:FKL655536 FUH655425:FUH655536 GED655425:GED655536 GNZ655425:GNZ655536 GXV655425:GXV655536 HHR655425:HHR655536 HRN655425:HRN655536 IBJ655425:IBJ655536 ILF655425:ILF655536 IVB655425:IVB655536 JEX655425:JEX655536 JOT655425:JOT655536 JYP655425:JYP655536 KIL655425:KIL655536 KSH655425:KSH655536 LCD655425:LCD655536 LLZ655425:LLZ655536 LVV655425:LVV655536 MFR655425:MFR655536 MPN655425:MPN655536 MZJ655425:MZJ655536 NJF655425:NJF655536 NTB655425:NTB655536 OCX655425:OCX655536 OMT655425:OMT655536 OWP655425:OWP655536 PGL655425:PGL655536 PQH655425:PQH655536 QAD655425:QAD655536 QJZ655425:QJZ655536 QTV655425:QTV655536 RDR655425:RDR655536 RNN655425:RNN655536 RXJ655425:RXJ655536 SHF655425:SHF655536 SRB655425:SRB655536 TAX655425:TAX655536 TKT655425:TKT655536 TUP655425:TUP655536 UEL655425:UEL655536 UOH655425:UOH655536 UYD655425:UYD655536 VHZ655425:VHZ655536 VRV655425:VRV655536 WBR655425:WBR655536 WLN655425:WLN655536 WVJ655425:WVJ655536 B720961:B721072 IX720961:IX721072 ST720961:ST721072 ACP720961:ACP721072 AML720961:AML721072 AWH720961:AWH721072 BGD720961:BGD721072 BPZ720961:BPZ721072 BZV720961:BZV721072 CJR720961:CJR721072 CTN720961:CTN721072 DDJ720961:DDJ721072 DNF720961:DNF721072 DXB720961:DXB721072 EGX720961:EGX721072 EQT720961:EQT721072 FAP720961:FAP721072 FKL720961:FKL721072 FUH720961:FUH721072 GED720961:GED721072 GNZ720961:GNZ721072 GXV720961:GXV721072 HHR720961:HHR721072 HRN720961:HRN721072 IBJ720961:IBJ721072 ILF720961:ILF721072 IVB720961:IVB721072 JEX720961:JEX721072 JOT720961:JOT721072 JYP720961:JYP721072 KIL720961:KIL721072 KSH720961:KSH721072 LCD720961:LCD721072 LLZ720961:LLZ721072 LVV720961:LVV721072 MFR720961:MFR721072 MPN720961:MPN721072 MZJ720961:MZJ721072 NJF720961:NJF721072 NTB720961:NTB721072 OCX720961:OCX721072 OMT720961:OMT721072 OWP720961:OWP721072 PGL720961:PGL721072 PQH720961:PQH721072 QAD720961:QAD721072 QJZ720961:QJZ721072 QTV720961:QTV721072 RDR720961:RDR721072 RNN720961:RNN721072 RXJ720961:RXJ721072 SHF720961:SHF721072 SRB720961:SRB721072 TAX720961:TAX721072 TKT720961:TKT721072 TUP720961:TUP721072 UEL720961:UEL721072 UOH720961:UOH721072 UYD720961:UYD721072 VHZ720961:VHZ721072 VRV720961:VRV721072 WBR720961:WBR721072 WLN720961:WLN721072 WVJ720961:WVJ721072 B786497:B786608 IX786497:IX786608 ST786497:ST786608 ACP786497:ACP786608 AML786497:AML786608 AWH786497:AWH786608 BGD786497:BGD786608 BPZ786497:BPZ786608 BZV786497:BZV786608 CJR786497:CJR786608 CTN786497:CTN786608 DDJ786497:DDJ786608 DNF786497:DNF786608 DXB786497:DXB786608 EGX786497:EGX786608 EQT786497:EQT786608 FAP786497:FAP786608 FKL786497:FKL786608 FUH786497:FUH786608 GED786497:GED786608 GNZ786497:GNZ786608 GXV786497:GXV786608 HHR786497:HHR786608 HRN786497:HRN786608 IBJ786497:IBJ786608 ILF786497:ILF786608 IVB786497:IVB786608 JEX786497:JEX786608 JOT786497:JOT786608 JYP786497:JYP786608 KIL786497:KIL786608 KSH786497:KSH786608 LCD786497:LCD786608 LLZ786497:LLZ786608 LVV786497:LVV786608 MFR786497:MFR786608 MPN786497:MPN786608 MZJ786497:MZJ786608 NJF786497:NJF786608 NTB786497:NTB786608 OCX786497:OCX786608 OMT786497:OMT786608 OWP786497:OWP786608 PGL786497:PGL786608 PQH786497:PQH786608 QAD786497:QAD786608 QJZ786497:QJZ786608 QTV786497:QTV786608 RDR786497:RDR786608 RNN786497:RNN786608 RXJ786497:RXJ786608 SHF786497:SHF786608 SRB786497:SRB786608 TAX786497:TAX786608 TKT786497:TKT786608 TUP786497:TUP786608 UEL786497:UEL786608 UOH786497:UOH786608 UYD786497:UYD786608 VHZ786497:VHZ786608 VRV786497:VRV786608 WBR786497:WBR786608 WLN786497:WLN786608 WVJ786497:WVJ786608 B852033:B852144 IX852033:IX852144 ST852033:ST852144 ACP852033:ACP852144 AML852033:AML852144 AWH852033:AWH852144 BGD852033:BGD852144 BPZ852033:BPZ852144 BZV852033:BZV852144 CJR852033:CJR852144 CTN852033:CTN852144 DDJ852033:DDJ852144 DNF852033:DNF852144 DXB852033:DXB852144 EGX852033:EGX852144 EQT852033:EQT852144 FAP852033:FAP852144 FKL852033:FKL852144 FUH852033:FUH852144 GED852033:GED852144 GNZ852033:GNZ852144 GXV852033:GXV852144 HHR852033:HHR852144 HRN852033:HRN852144 IBJ852033:IBJ852144 ILF852033:ILF852144 IVB852033:IVB852144 JEX852033:JEX852144 JOT852033:JOT852144 JYP852033:JYP852144 KIL852033:KIL852144 KSH852033:KSH852144 LCD852033:LCD852144 LLZ852033:LLZ852144 LVV852033:LVV852144 MFR852033:MFR852144 MPN852033:MPN852144 MZJ852033:MZJ852144 NJF852033:NJF852144 NTB852033:NTB852144 OCX852033:OCX852144 OMT852033:OMT852144 OWP852033:OWP852144 PGL852033:PGL852144 PQH852033:PQH852144 QAD852033:QAD852144 QJZ852033:QJZ852144 QTV852033:QTV852144 RDR852033:RDR852144 RNN852033:RNN852144 RXJ852033:RXJ852144 SHF852033:SHF852144 SRB852033:SRB852144 TAX852033:TAX852144 TKT852033:TKT852144 TUP852033:TUP852144 UEL852033:UEL852144 UOH852033:UOH852144 UYD852033:UYD852144 VHZ852033:VHZ852144 VRV852033:VRV852144 WBR852033:WBR852144 WLN852033:WLN852144 WVJ852033:WVJ852144 B917569:B917680 IX917569:IX917680 ST917569:ST917680 ACP917569:ACP917680 AML917569:AML917680 AWH917569:AWH917680 BGD917569:BGD917680 BPZ917569:BPZ917680 BZV917569:BZV917680 CJR917569:CJR917680 CTN917569:CTN917680 DDJ917569:DDJ917680 DNF917569:DNF917680 DXB917569:DXB917680 EGX917569:EGX917680 EQT917569:EQT917680 FAP917569:FAP917680 FKL917569:FKL917680 FUH917569:FUH917680 GED917569:GED917680 GNZ917569:GNZ917680 GXV917569:GXV917680 HHR917569:HHR917680 HRN917569:HRN917680 IBJ917569:IBJ917680 ILF917569:ILF917680 IVB917569:IVB917680 JEX917569:JEX917680 JOT917569:JOT917680 JYP917569:JYP917680 KIL917569:KIL917680 KSH917569:KSH917680 LCD917569:LCD917680 LLZ917569:LLZ917680 LVV917569:LVV917680 MFR917569:MFR917680 MPN917569:MPN917680 MZJ917569:MZJ917680 NJF917569:NJF917680 NTB917569:NTB917680 OCX917569:OCX917680 OMT917569:OMT917680 OWP917569:OWP917680 PGL917569:PGL917680 PQH917569:PQH917680 QAD917569:QAD917680 QJZ917569:QJZ917680 QTV917569:QTV917680 RDR917569:RDR917680 RNN917569:RNN917680 RXJ917569:RXJ917680 SHF917569:SHF917680 SRB917569:SRB917680 TAX917569:TAX917680 TKT917569:TKT917680 TUP917569:TUP917680 UEL917569:UEL917680 UOH917569:UOH917680 UYD917569:UYD917680 VHZ917569:VHZ917680 VRV917569:VRV917680 WBR917569:WBR917680 WLN917569:WLN917680 WVJ917569:WVJ917680 B983105:B983216 IX983105:IX983216 ST983105:ST983216 ACP983105:ACP983216 AML983105:AML983216 AWH983105:AWH983216 BGD983105:BGD983216 BPZ983105:BPZ983216 BZV983105:BZV983216 CJR983105:CJR983216 CTN983105:CTN983216 DDJ983105:DDJ983216 DNF983105:DNF983216 DXB983105:DXB983216 EGX983105:EGX983216 EQT983105:EQT983216 FAP983105:FAP983216 FKL983105:FKL983216 FUH983105:FUH983216 GED983105:GED983216 GNZ983105:GNZ983216 GXV983105:GXV983216 HHR983105:HHR983216 HRN983105:HRN983216 IBJ983105:IBJ983216 ILF983105:ILF983216 IVB983105:IVB983216 JEX983105:JEX983216 JOT983105:JOT983216 JYP983105:JYP983216 KIL983105:KIL983216 KSH983105:KSH983216 LCD983105:LCD983216 LLZ983105:LLZ983216 LVV983105:LVV983216 MFR983105:MFR983216 MPN983105:MPN983216 MZJ983105:MZJ983216 NJF983105:NJF983216 NTB983105:NTB983216 OCX983105:OCX983216 OMT983105:OMT983216 OWP983105:OWP983216 PGL983105:PGL983216 PQH983105:PQH983216 QAD983105:QAD983216 QJZ983105:QJZ983216 QTV983105:QTV983216 RDR983105:RDR983216 RNN983105:RNN983216 RXJ983105:RXJ983216 SHF983105:SHF983216 SRB983105:SRB983216 TAX983105:TAX983216 TKT983105:TKT983216 TUP983105:TUP983216 UEL983105:UEL983216 UOH983105:UOH983216 UYD983105:UYD983216 VHZ983105:VHZ983216 VRV983105:VRV983216 WBR983105:WBR983216 WLN983105:WLN983216 WVJ983105:WVJ983216 C1:D176 IY1:IZ176 SU1:SV176 ACQ1:ACR176 AMM1:AMN176 AWI1:AWJ176 BGE1:BGF176 BQA1:BQB176 BZW1:BZX176 CJS1:CJT176 CTO1:CTP176 DDK1:DDL176 DNG1:DNH176 DXC1:DXD176 EGY1:EGZ176 EQU1:EQV176 FAQ1:FAR176 FKM1:FKN176 FUI1:FUJ176 GEE1:GEF176 GOA1:GOB176 GXW1:GXX176 HHS1:HHT176 HRO1:HRP176 IBK1:IBL176 ILG1:ILH176 IVC1:IVD176 JEY1:JEZ176 JOU1:JOV176 JYQ1:JYR176 KIM1:KIN176 KSI1:KSJ176 LCE1:LCF176 LMA1:LMB176 LVW1:LVX176 MFS1:MFT176 MPO1:MPP176 MZK1:MZL176 NJG1:NJH176 NTC1:NTD176 OCY1:OCZ176 OMU1:OMV176 OWQ1:OWR176 PGM1:PGN176 PQI1:PQJ176 QAE1:QAF176 QKA1:QKB176 QTW1:QTX176 RDS1:RDT176 RNO1:RNP176 RXK1:RXL176 SHG1:SHH176 SRC1:SRD176 TAY1:TAZ176 TKU1:TKV176 TUQ1:TUR176 UEM1:UEN176 UOI1:UOJ176 UYE1:UYF176 VIA1:VIB176 VRW1:VRX176 WBS1:WBT176 WLO1:WLP176 WVK1:WVL176 C65537:D65712 IY65537:IZ65712 SU65537:SV65712 ACQ65537:ACR65712 AMM65537:AMN65712 AWI65537:AWJ65712 BGE65537:BGF65712 BQA65537:BQB65712 BZW65537:BZX65712 CJS65537:CJT65712 CTO65537:CTP65712 DDK65537:DDL65712 DNG65537:DNH65712 DXC65537:DXD65712 EGY65537:EGZ65712 EQU65537:EQV65712 FAQ65537:FAR65712 FKM65537:FKN65712 FUI65537:FUJ65712 GEE65537:GEF65712 GOA65537:GOB65712 GXW65537:GXX65712 HHS65537:HHT65712 HRO65537:HRP65712 IBK65537:IBL65712 ILG65537:ILH65712 IVC65537:IVD65712 JEY65537:JEZ65712 JOU65537:JOV65712 JYQ65537:JYR65712 KIM65537:KIN65712 KSI65537:KSJ65712 LCE65537:LCF65712 LMA65537:LMB65712 LVW65537:LVX65712 MFS65537:MFT65712 MPO65537:MPP65712 MZK65537:MZL65712 NJG65537:NJH65712 NTC65537:NTD65712 OCY65537:OCZ65712 OMU65537:OMV65712 OWQ65537:OWR65712 PGM65537:PGN65712 PQI65537:PQJ65712 QAE65537:QAF65712 QKA65537:QKB65712 QTW65537:QTX65712 RDS65537:RDT65712 RNO65537:RNP65712 RXK65537:RXL65712 SHG65537:SHH65712 SRC65537:SRD65712 TAY65537:TAZ65712 TKU65537:TKV65712 TUQ65537:TUR65712 UEM65537:UEN65712 UOI65537:UOJ65712 UYE65537:UYF65712 VIA65537:VIB65712 VRW65537:VRX65712 WBS65537:WBT65712 WLO65537:WLP65712 WVK65537:WVL65712 C131073:D131248 IY131073:IZ131248 SU131073:SV131248 ACQ131073:ACR131248 AMM131073:AMN131248 AWI131073:AWJ131248 BGE131073:BGF131248 BQA131073:BQB131248 BZW131073:BZX131248 CJS131073:CJT131248 CTO131073:CTP131248 DDK131073:DDL131248 DNG131073:DNH131248 DXC131073:DXD131248 EGY131073:EGZ131248 EQU131073:EQV131248 FAQ131073:FAR131248 FKM131073:FKN131248 FUI131073:FUJ131248 GEE131073:GEF131248 GOA131073:GOB131248 GXW131073:GXX131248 HHS131073:HHT131248 HRO131073:HRP131248 IBK131073:IBL131248 ILG131073:ILH131248 IVC131073:IVD131248 JEY131073:JEZ131248 JOU131073:JOV131248 JYQ131073:JYR131248 KIM131073:KIN131248 KSI131073:KSJ131248 LCE131073:LCF131248 LMA131073:LMB131248 LVW131073:LVX131248 MFS131073:MFT131248 MPO131073:MPP131248 MZK131073:MZL131248 NJG131073:NJH131248 NTC131073:NTD131248 OCY131073:OCZ131248 OMU131073:OMV131248 OWQ131073:OWR131248 PGM131073:PGN131248 PQI131073:PQJ131248 QAE131073:QAF131248 QKA131073:QKB131248 QTW131073:QTX131248 RDS131073:RDT131248 RNO131073:RNP131248 RXK131073:RXL131248 SHG131073:SHH131248 SRC131073:SRD131248 TAY131073:TAZ131248 TKU131073:TKV131248 TUQ131073:TUR131248 UEM131073:UEN131248 UOI131073:UOJ131248 UYE131073:UYF131248 VIA131073:VIB131248 VRW131073:VRX131248 WBS131073:WBT131248 WLO131073:WLP131248 WVK131073:WVL131248 C196609:D196784 IY196609:IZ196784 SU196609:SV196784 ACQ196609:ACR196784 AMM196609:AMN196784 AWI196609:AWJ196784 BGE196609:BGF196784 BQA196609:BQB196784 BZW196609:BZX196784 CJS196609:CJT196784 CTO196609:CTP196784 DDK196609:DDL196784 DNG196609:DNH196784 DXC196609:DXD196784 EGY196609:EGZ196784 EQU196609:EQV196784 FAQ196609:FAR196784 FKM196609:FKN196784 FUI196609:FUJ196784 GEE196609:GEF196784 GOA196609:GOB196784 GXW196609:GXX196784 HHS196609:HHT196784 HRO196609:HRP196784 IBK196609:IBL196784 ILG196609:ILH196784 IVC196609:IVD196784 JEY196609:JEZ196784 JOU196609:JOV196784 JYQ196609:JYR196784 KIM196609:KIN196784 KSI196609:KSJ196784 LCE196609:LCF196784 LMA196609:LMB196784 LVW196609:LVX196784 MFS196609:MFT196784 MPO196609:MPP196784 MZK196609:MZL196784 NJG196609:NJH196784 NTC196609:NTD196784 OCY196609:OCZ196784 OMU196609:OMV196784 OWQ196609:OWR196784 PGM196609:PGN196784 PQI196609:PQJ196784 QAE196609:QAF196784 QKA196609:QKB196784 QTW196609:QTX196784 RDS196609:RDT196784 RNO196609:RNP196784 RXK196609:RXL196784 SHG196609:SHH196784 SRC196609:SRD196784 TAY196609:TAZ196784 TKU196609:TKV196784 TUQ196609:TUR196784 UEM196609:UEN196784 UOI196609:UOJ196784 UYE196609:UYF196784 VIA196609:VIB196784 VRW196609:VRX196784 WBS196609:WBT196784 WLO196609:WLP196784 WVK196609:WVL196784 C262145:D262320 IY262145:IZ262320 SU262145:SV262320 ACQ262145:ACR262320 AMM262145:AMN262320 AWI262145:AWJ262320 BGE262145:BGF262320 BQA262145:BQB262320 BZW262145:BZX262320 CJS262145:CJT262320 CTO262145:CTP262320 DDK262145:DDL262320 DNG262145:DNH262320 DXC262145:DXD262320 EGY262145:EGZ262320 EQU262145:EQV262320 FAQ262145:FAR262320 FKM262145:FKN262320 FUI262145:FUJ262320 GEE262145:GEF262320 GOA262145:GOB262320 GXW262145:GXX262320 HHS262145:HHT262320 HRO262145:HRP262320 IBK262145:IBL262320 ILG262145:ILH262320 IVC262145:IVD262320 JEY262145:JEZ262320 JOU262145:JOV262320 JYQ262145:JYR262320 KIM262145:KIN262320 KSI262145:KSJ262320 LCE262145:LCF262320 LMA262145:LMB262320 LVW262145:LVX262320 MFS262145:MFT262320 MPO262145:MPP262320 MZK262145:MZL262320 NJG262145:NJH262320 NTC262145:NTD262320 OCY262145:OCZ262320 OMU262145:OMV262320 OWQ262145:OWR262320 PGM262145:PGN262320 PQI262145:PQJ262320 QAE262145:QAF262320 QKA262145:QKB262320 QTW262145:QTX262320 RDS262145:RDT262320 RNO262145:RNP262320 RXK262145:RXL262320 SHG262145:SHH262320 SRC262145:SRD262320 TAY262145:TAZ262320 TKU262145:TKV262320 TUQ262145:TUR262320 UEM262145:UEN262320 UOI262145:UOJ262320 UYE262145:UYF262320 VIA262145:VIB262320 VRW262145:VRX262320 WBS262145:WBT262320 WLO262145:WLP262320 WVK262145:WVL262320 C327681:D327856 IY327681:IZ327856 SU327681:SV327856 ACQ327681:ACR327856 AMM327681:AMN327856 AWI327681:AWJ327856 BGE327681:BGF327856 BQA327681:BQB327856 BZW327681:BZX327856 CJS327681:CJT327856 CTO327681:CTP327856 DDK327681:DDL327856 DNG327681:DNH327856 DXC327681:DXD327856 EGY327681:EGZ327856 EQU327681:EQV327856 FAQ327681:FAR327856 FKM327681:FKN327856 FUI327681:FUJ327856 GEE327681:GEF327856 GOA327681:GOB327856 GXW327681:GXX327856 HHS327681:HHT327856 HRO327681:HRP327856 IBK327681:IBL327856 ILG327681:ILH327856 IVC327681:IVD327856 JEY327681:JEZ327856 JOU327681:JOV327856 JYQ327681:JYR327856 KIM327681:KIN327856 KSI327681:KSJ327856 LCE327681:LCF327856 LMA327681:LMB327856 LVW327681:LVX327856 MFS327681:MFT327856 MPO327681:MPP327856 MZK327681:MZL327856 NJG327681:NJH327856 NTC327681:NTD327856 OCY327681:OCZ327856 OMU327681:OMV327856 OWQ327681:OWR327856 PGM327681:PGN327856 PQI327681:PQJ327856 QAE327681:QAF327856 QKA327681:QKB327856 QTW327681:QTX327856 RDS327681:RDT327856 RNO327681:RNP327856 RXK327681:RXL327856 SHG327681:SHH327856 SRC327681:SRD327856 TAY327681:TAZ327856 TKU327681:TKV327856 TUQ327681:TUR327856 UEM327681:UEN327856 UOI327681:UOJ327856 UYE327681:UYF327856 VIA327681:VIB327856 VRW327681:VRX327856 WBS327681:WBT327856 WLO327681:WLP327856 WVK327681:WVL327856 C393217:D393392 IY393217:IZ393392 SU393217:SV393392 ACQ393217:ACR393392 AMM393217:AMN393392 AWI393217:AWJ393392 BGE393217:BGF393392 BQA393217:BQB393392 BZW393217:BZX393392 CJS393217:CJT393392 CTO393217:CTP393392 DDK393217:DDL393392 DNG393217:DNH393392 DXC393217:DXD393392 EGY393217:EGZ393392 EQU393217:EQV393392 FAQ393217:FAR393392 FKM393217:FKN393392 FUI393217:FUJ393392 GEE393217:GEF393392 GOA393217:GOB393392 GXW393217:GXX393392 HHS393217:HHT393392 HRO393217:HRP393392 IBK393217:IBL393392 ILG393217:ILH393392 IVC393217:IVD393392 JEY393217:JEZ393392 JOU393217:JOV393392 JYQ393217:JYR393392 KIM393217:KIN393392 KSI393217:KSJ393392 LCE393217:LCF393392 LMA393217:LMB393392 LVW393217:LVX393392 MFS393217:MFT393392 MPO393217:MPP393392 MZK393217:MZL393392 NJG393217:NJH393392 NTC393217:NTD393392 OCY393217:OCZ393392 OMU393217:OMV393392 OWQ393217:OWR393392 PGM393217:PGN393392 PQI393217:PQJ393392 QAE393217:QAF393392 QKA393217:QKB393392 QTW393217:QTX393392 RDS393217:RDT393392 RNO393217:RNP393392 RXK393217:RXL393392 SHG393217:SHH393392 SRC393217:SRD393392 TAY393217:TAZ393392 TKU393217:TKV393392 TUQ393217:TUR393392 UEM393217:UEN393392 UOI393217:UOJ393392 UYE393217:UYF393392 VIA393217:VIB393392 VRW393217:VRX393392 WBS393217:WBT393392 WLO393217:WLP393392 WVK393217:WVL393392 C458753:D458928 IY458753:IZ458928 SU458753:SV458928 ACQ458753:ACR458928 AMM458753:AMN458928 AWI458753:AWJ458928 BGE458753:BGF458928 BQA458753:BQB458928 BZW458753:BZX458928 CJS458753:CJT458928 CTO458753:CTP458928 DDK458753:DDL458928 DNG458753:DNH458928 DXC458753:DXD458928 EGY458753:EGZ458928 EQU458753:EQV458928 FAQ458753:FAR458928 FKM458753:FKN458928 FUI458753:FUJ458928 GEE458753:GEF458928 GOA458753:GOB458928 GXW458753:GXX458928 HHS458753:HHT458928 HRO458753:HRP458928 IBK458753:IBL458928 ILG458753:ILH458928 IVC458753:IVD458928 JEY458753:JEZ458928 JOU458753:JOV458928 JYQ458753:JYR458928 KIM458753:KIN458928 KSI458753:KSJ458928 LCE458753:LCF458928 LMA458753:LMB458928 LVW458753:LVX458928 MFS458753:MFT458928 MPO458753:MPP458928 MZK458753:MZL458928 NJG458753:NJH458928 NTC458753:NTD458928 OCY458753:OCZ458928 OMU458753:OMV458928 OWQ458753:OWR458928 PGM458753:PGN458928 PQI458753:PQJ458928 QAE458753:QAF458928 QKA458753:QKB458928 QTW458753:QTX458928 RDS458753:RDT458928 RNO458753:RNP458928 RXK458753:RXL458928 SHG458753:SHH458928 SRC458753:SRD458928 TAY458753:TAZ458928 TKU458753:TKV458928 TUQ458753:TUR458928 UEM458753:UEN458928 UOI458753:UOJ458928 UYE458753:UYF458928 VIA458753:VIB458928 VRW458753:VRX458928 WBS458753:WBT458928 WLO458753:WLP458928 WVK458753:WVL458928 C524289:D524464 IY524289:IZ524464 SU524289:SV524464 ACQ524289:ACR524464 AMM524289:AMN524464 AWI524289:AWJ524464 BGE524289:BGF524464 BQA524289:BQB524464 BZW524289:BZX524464 CJS524289:CJT524464 CTO524289:CTP524464 DDK524289:DDL524464 DNG524289:DNH524464 DXC524289:DXD524464 EGY524289:EGZ524464 EQU524289:EQV524464 FAQ524289:FAR524464 FKM524289:FKN524464 FUI524289:FUJ524464 GEE524289:GEF524464 GOA524289:GOB524464 GXW524289:GXX524464 HHS524289:HHT524464 HRO524289:HRP524464 IBK524289:IBL524464 ILG524289:ILH524464 IVC524289:IVD524464 JEY524289:JEZ524464 JOU524289:JOV524464 JYQ524289:JYR524464 KIM524289:KIN524464 KSI524289:KSJ524464 LCE524289:LCF524464 LMA524289:LMB524464 LVW524289:LVX524464 MFS524289:MFT524464 MPO524289:MPP524464 MZK524289:MZL524464 NJG524289:NJH524464 NTC524289:NTD524464 OCY524289:OCZ524464 OMU524289:OMV524464 OWQ524289:OWR524464 PGM524289:PGN524464 PQI524289:PQJ524464 QAE524289:QAF524464 QKA524289:QKB524464 QTW524289:QTX524464 RDS524289:RDT524464 RNO524289:RNP524464 RXK524289:RXL524464 SHG524289:SHH524464 SRC524289:SRD524464 TAY524289:TAZ524464 TKU524289:TKV524464 TUQ524289:TUR524464 UEM524289:UEN524464 UOI524289:UOJ524464 UYE524289:UYF524464 VIA524289:VIB524464 VRW524289:VRX524464 WBS524289:WBT524464 WLO524289:WLP524464 WVK524289:WVL524464 C589825:D590000 IY589825:IZ590000 SU589825:SV590000 ACQ589825:ACR590000 AMM589825:AMN590000 AWI589825:AWJ590000 BGE589825:BGF590000 BQA589825:BQB590000 BZW589825:BZX590000 CJS589825:CJT590000 CTO589825:CTP590000 DDK589825:DDL590000 DNG589825:DNH590000 DXC589825:DXD590000 EGY589825:EGZ590000 EQU589825:EQV590000 FAQ589825:FAR590000 FKM589825:FKN590000 FUI589825:FUJ590000 GEE589825:GEF590000 GOA589825:GOB590000 GXW589825:GXX590000 HHS589825:HHT590000 HRO589825:HRP590000 IBK589825:IBL590000 ILG589825:ILH590000 IVC589825:IVD590000 JEY589825:JEZ590000 JOU589825:JOV590000 JYQ589825:JYR590000 KIM589825:KIN590000 KSI589825:KSJ590000 LCE589825:LCF590000 LMA589825:LMB590000 LVW589825:LVX590000 MFS589825:MFT590000 MPO589825:MPP590000 MZK589825:MZL590000 NJG589825:NJH590000 NTC589825:NTD590000 OCY589825:OCZ590000 OMU589825:OMV590000 OWQ589825:OWR590000 PGM589825:PGN590000 PQI589825:PQJ590000 QAE589825:QAF590000 QKA589825:QKB590000 QTW589825:QTX590000 RDS589825:RDT590000 RNO589825:RNP590000 RXK589825:RXL590000 SHG589825:SHH590000 SRC589825:SRD590000 TAY589825:TAZ590000 TKU589825:TKV590000 TUQ589825:TUR590000 UEM589825:UEN590000 UOI589825:UOJ590000 UYE589825:UYF590000 VIA589825:VIB590000 VRW589825:VRX590000 WBS589825:WBT590000 WLO589825:WLP590000 WVK589825:WVL590000 C655361:D655536 IY655361:IZ655536 SU655361:SV655536 ACQ655361:ACR655536 AMM655361:AMN655536 AWI655361:AWJ655536 BGE655361:BGF655536 BQA655361:BQB655536 BZW655361:BZX655536 CJS655361:CJT655536 CTO655361:CTP655536 DDK655361:DDL655536 DNG655361:DNH655536 DXC655361:DXD655536 EGY655361:EGZ655536 EQU655361:EQV655536 FAQ655361:FAR655536 FKM655361:FKN655536 FUI655361:FUJ655536 GEE655361:GEF655536 GOA655361:GOB655536 GXW655361:GXX655536 HHS655361:HHT655536 HRO655361:HRP655536 IBK655361:IBL655536 ILG655361:ILH655536 IVC655361:IVD655536 JEY655361:JEZ655536 JOU655361:JOV655536 JYQ655361:JYR655536 KIM655361:KIN655536 KSI655361:KSJ655536 LCE655361:LCF655536 LMA655361:LMB655536 LVW655361:LVX655536 MFS655361:MFT655536 MPO655361:MPP655536 MZK655361:MZL655536 NJG655361:NJH655536 NTC655361:NTD655536 OCY655361:OCZ655536 OMU655361:OMV655536 OWQ655361:OWR655536 PGM655361:PGN655536 PQI655361:PQJ655536 QAE655361:QAF655536 QKA655361:QKB655536 QTW655361:QTX655536 RDS655361:RDT655536 RNO655361:RNP655536 RXK655361:RXL655536 SHG655361:SHH655536 SRC655361:SRD655536 TAY655361:TAZ655536 TKU655361:TKV655536 TUQ655361:TUR655536 UEM655361:UEN655536 UOI655361:UOJ655536 UYE655361:UYF655536 VIA655361:VIB655536 VRW655361:VRX655536 WBS655361:WBT655536 WLO655361:WLP655536 WVK655361:WVL655536 C720897:D721072 IY720897:IZ721072 SU720897:SV721072 ACQ720897:ACR721072 AMM720897:AMN721072 AWI720897:AWJ721072 BGE720897:BGF721072 BQA720897:BQB721072 BZW720897:BZX721072 CJS720897:CJT721072 CTO720897:CTP721072 DDK720897:DDL721072 DNG720897:DNH721072 DXC720897:DXD721072 EGY720897:EGZ721072 EQU720897:EQV721072 FAQ720897:FAR721072 FKM720897:FKN721072 FUI720897:FUJ721072 GEE720897:GEF721072 GOA720897:GOB721072 GXW720897:GXX721072 HHS720897:HHT721072 HRO720897:HRP721072 IBK720897:IBL721072 ILG720897:ILH721072 IVC720897:IVD721072 JEY720897:JEZ721072 JOU720897:JOV721072 JYQ720897:JYR721072 KIM720897:KIN721072 KSI720897:KSJ721072 LCE720897:LCF721072 LMA720897:LMB721072 LVW720897:LVX721072 MFS720897:MFT721072 MPO720897:MPP721072 MZK720897:MZL721072 NJG720897:NJH721072 NTC720897:NTD721072 OCY720897:OCZ721072 OMU720897:OMV721072 OWQ720897:OWR721072 PGM720897:PGN721072 PQI720897:PQJ721072 QAE720897:QAF721072 QKA720897:QKB721072 QTW720897:QTX721072 RDS720897:RDT721072 RNO720897:RNP721072 RXK720897:RXL721072 SHG720897:SHH721072 SRC720897:SRD721072 TAY720897:TAZ721072 TKU720897:TKV721072 TUQ720897:TUR721072 UEM720897:UEN721072 UOI720897:UOJ721072 UYE720897:UYF721072 VIA720897:VIB721072 VRW720897:VRX721072 WBS720897:WBT721072 WLO720897:WLP721072 WVK720897:WVL721072 C786433:D786608 IY786433:IZ786608 SU786433:SV786608 ACQ786433:ACR786608 AMM786433:AMN786608 AWI786433:AWJ786608 BGE786433:BGF786608 BQA786433:BQB786608 BZW786433:BZX786608 CJS786433:CJT786608 CTO786433:CTP786608 DDK786433:DDL786608 DNG786433:DNH786608 DXC786433:DXD786608 EGY786433:EGZ786608 EQU786433:EQV786608 FAQ786433:FAR786608 FKM786433:FKN786608 FUI786433:FUJ786608 GEE786433:GEF786608 GOA786433:GOB786608 GXW786433:GXX786608 HHS786433:HHT786608 HRO786433:HRP786608 IBK786433:IBL786608 ILG786433:ILH786608 IVC786433:IVD786608 JEY786433:JEZ786608 JOU786433:JOV786608 JYQ786433:JYR786608 KIM786433:KIN786608 KSI786433:KSJ786608 LCE786433:LCF786608 LMA786433:LMB786608 LVW786433:LVX786608 MFS786433:MFT786608 MPO786433:MPP786608 MZK786433:MZL786608 NJG786433:NJH786608 NTC786433:NTD786608 OCY786433:OCZ786608 OMU786433:OMV786608 OWQ786433:OWR786608 PGM786433:PGN786608 PQI786433:PQJ786608 QAE786433:QAF786608 QKA786433:QKB786608 QTW786433:QTX786608 RDS786433:RDT786608 RNO786433:RNP786608 RXK786433:RXL786608 SHG786433:SHH786608 SRC786433:SRD786608 TAY786433:TAZ786608 TKU786433:TKV786608 TUQ786433:TUR786608 UEM786433:UEN786608 UOI786433:UOJ786608 UYE786433:UYF786608 VIA786433:VIB786608 VRW786433:VRX786608 WBS786433:WBT786608 WLO786433:WLP786608 WVK786433:WVL786608 C851969:D852144 IY851969:IZ852144 SU851969:SV852144 ACQ851969:ACR852144 AMM851969:AMN852144 AWI851969:AWJ852144 BGE851969:BGF852144 BQA851969:BQB852144 BZW851969:BZX852144 CJS851969:CJT852144 CTO851969:CTP852144 DDK851969:DDL852144 DNG851969:DNH852144 DXC851969:DXD852144 EGY851969:EGZ852144 EQU851969:EQV852144 FAQ851969:FAR852144 FKM851969:FKN852144 FUI851969:FUJ852144 GEE851969:GEF852144 GOA851969:GOB852144 GXW851969:GXX852144 HHS851969:HHT852144 HRO851969:HRP852144 IBK851969:IBL852144 ILG851969:ILH852144 IVC851969:IVD852144 JEY851969:JEZ852144 JOU851969:JOV852144 JYQ851969:JYR852144 KIM851969:KIN852144 KSI851969:KSJ852144 LCE851969:LCF852144 LMA851969:LMB852144 LVW851969:LVX852144 MFS851969:MFT852144 MPO851969:MPP852144 MZK851969:MZL852144 NJG851969:NJH852144 NTC851969:NTD852144 OCY851969:OCZ852144 OMU851969:OMV852144 OWQ851969:OWR852144 PGM851969:PGN852144 PQI851969:PQJ852144 QAE851969:QAF852144 QKA851969:QKB852144 QTW851969:QTX852144 RDS851969:RDT852144 RNO851969:RNP852144 RXK851969:RXL852144 SHG851969:SHH852144 SRC851969:SRD852144 TAY851969:TAZ852144 TKU851969:TKV852144 TUQ851969:TUR852144 UEM851969:UEN852144 UOI851969:UOJ852144 UYE851969:UYF852144 VIA851969:VIB852144 VRW851969:VRX852144 WBS851969:WBT852144 WLO851969:WLP852144 WVK851969:WVL852144 C917505:D917680 IY917505:IZ917680 SU917505:SV917680 ACQ917505:ACR917680 AMM917505:AMN917680 AWI917505:AWJ917680 BGE917505:BGF917680 BQA917505:BQB917680 BZW917505:BZX917680 CJS917505:CJT917680 CTO917505:CTP917680 DDK917505:DDL917680 DNG917505:DNH917680 DXC917505:DXD917680 EGY917505:EGZ917680 EQU917505:EQV917680 FAQ917505:FAR917680 FKM917505:FKN917680 FUI917505:FUJ917680 GEE917505:GEF917680 GOA917505:GOB917680 GXW917505:GXX917680 HHS917505:HHT917680 HRO917505:HRP917680 IBK917505:IBL917680 ILG917505:ILH917680 IVC917505:IVD917680 JEY917505:JEZ917680 JOU917505:JOV917680 JYQ917505:JYR917680 KIM917505:KIN917680 KSI917505:KSJ917680 LCE917505:LCF917680 LMA917505:LMB917680 LVW917505:LVX917680 MFS917505:MFT917680 MPO917505:MPP917680 MZK917505:MZL917680 NJG917505:NJH917680 NTC917505:NTD917680 OCY917505:OCZ917680 OMU917505:OMV917680 OWQ917505:OWR917680 PGM917505:PGN917680 PQI917505:PQJ917680 QAE917505:QAF917680 QKA917505:QKB917680 QTW917505:QTX917680 RDS917505:RDT917680 RNO917505:RNP917680 RXK917505:RXL917680 SHG917505:SHH917680 SRC917505:SRD917680 TAY917505:TAZ917680 TKU917505:TKV917680 TUQ917505:TUR917680 UEM917505:UEN917680 UOI917505:UOJ917680 UYE917505:UYF917680 VIA917505:VIB917680 VRW917505:VRX917680 WBS917505:WBT917680 WLO917505:WLP917680 WVK917505:WVL917680 C983041:D983216 IY983041:IZ983216 SU983041:SV983216 ACQ983041:ACR983216 AMM983041:AMN983216 AWI983041:AWJ983216 BGE983041:BGF983216 BQA983041:BQB983216 BZW983041:BZX983216 CJS983041:CJT983216 CTO983041:CTP983216 DDK983041:DDL983216 DNG983041:DNH983216 DXC983041:DXD983216 EGY983041:EGZ983216 EQU983041:EQV983216 FAQ983041:FAR983216 FKM983041:FKN983216 FUI983041:FUJ983216 GEE983041:GEF983216 GOA983041:GOB983216 GXW983041:GXX983216 HHS983041:HHT983216 HRO983041:HRP983216 IBK983041:IBL983216 ILG983041:ILH983216 IVC983041:IVD983216 JEY983041:JEZ983216 JOU983041:JOV983216 JYQ983041:JYR983216 KIM983041:KIN983216 KSI983041:KSJ983216 LCE983041:LCF983216 LMA983041:LMB983216 LVW983041:LVX983216 MFS983041:MFT983216 MPO983041:MPP983216 MZK983041:MZL983216 NJG983041:NJH983216 NTC983041:NTD983216 OCY983041:OCZ983216 OMU983041:OMV983216 OWQ983041:OWR983216 PGM983041:PGN983216 PQI983041:PQJ983216 QAE983041:QAF983216 QKA983041:QKB983216 QTW983041:QTX983216 RDS983041:RDT983216 RNO983041:RNP983216 RXK983041:RXL983216 SHG983041:SHH983216 SRC983041:SRD983216 TAY983041:TAZ983216 TKU983041:TKV983216 TUQ983041:TUR983216 UEM983041:UEN983216 UOI983041:UOJ983216 UYE983041:UYF983216 VIA983041:VIB983216 VRW983041:VRX983216 WBS983041:WBT983216 WLO983041:WLP983216 WVK983041:WVL983216 E1:IV1048576 JA1:SR1048576 SW1:ACN1048576 ACS1:AMJ1048576 AMO1:AWF1048576 AWK1:BGB1048576 BGG1:BPX1048576 BQC1:BZT1048576 BZY1:CJP1048576 CJU1:CTL1048576 CTQ1:DDH1048576 DDM1:DND1048576 DNI1:DWZ1048576 DXE1:EGV1048576 EHA1:EQR1048576 EQW1:FAN1048576 FAS1:FKJ1048576 FKO1:FUF1048576 FUK1:GEB1048576 GEG1:GNX1048576 GOC1:GXT1048576 GXY1:HHP1048576 HHU1:HRL1048576 HRQ1:IBH1048576 IBM1:ILD1048576 ILI1:IUZ1048576 IVE1:JEV1048576 JFA1:JOR1048576 JOW1:JYN1048576 JYS1:KIJ1048576 KIO1:KSF1048576 KSK1:LCB1048576 LCG1:LLX1048576 LMC1:LVT1048576 LVY1:MFP1048576 MFU1:MPL1048576 MPQ1:MZH1048576 MZM1:NJD1048576 NJI1:NSZ1048576 NTE1:OCV1048576 ODA1:OMR1048576 OMW1:OWN1048576 OWS1:PGJ1048576 PGO1:PQF1048576 PQK1:QAB1048576 QAG1:QJX1048576 QKC1:QTT1048576 QTY1:RDP1048576 RDU1:RNL1048576 RNQ1:RXH1048576 RXM1:SHD1048576 SHI1:SQZ1048576 SRE1:TAV1048576 TBA1:TKR1048576 TKW1:TUN1048576 TUS1:UEJ1048576 UEO1:UOF1048576 UOK1:UYB1048576 UYG1:VHX1048576 VIC1:VRT1048576 VRY1:WBP1048576 WBU1:WLL1048576 WLQ1:WVH1048576 WVM1:XFD1048576">
      <formula1>0</formula1>
      <formula2>10000000000</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239"/>
  <sheetViews>
    <sheetView workbookViewId="0">
      <selection activeCell="AH58" sqref="AH58:AI58"/>
    </sheetView>
  </sheetViews>
  <sheetFormatPr baseColWidth="10" defaultRowHeight="10.5" x14ac:dyDescent="0.15"/>
  <cols>
    <col min="1" max="1" width="29" style="15" customWidth="1"/>
    <col min="2" max="2" width="23.28515625" style="15" bestFit="1" customWidth="1"/>
    <col min="3" max="3" width="11.28515625" style="15" customWidth="1"/>
    <col min="4" max="4" width="9.85546875" style="15" customWidth="1"/>
    <col min="5" max="6" width="10.140625" style="15" customWidth="1"/>
    <col min="7" max="7" width="10.42578125" style="15" customWidth="1"/>
    <col min="8" max="8" width="9.42578125" style="15" customWidth="1"/>
    <col min="9" max="9" width="10.7109375" style="15" customWidth="1"/>
    <col min="10" max="12" width="8.7109375" style="15" customWidth="1"/>
    <col min="13" max="13" width="8.85546875" style="15" customWidth="1"/>
    <col min="14" max="21" width="8.7109375" style="15" customWidth="1"/>
    <col min="22" max="22" width="11.85546875" style="15" customWidth="1"/>
    <col min="23" max="23" width="12.5703125" style="15" customWidth="1"/>
    <col min="24" max="24" width="12.7109375" style="15" customWidth="1"/>
    <col min="25" max="25" width="9.28515625" style="15" customWidth="1"/>
    <col min="26" max="26" width="12.28515625" style="15" customWidth="1"/>
    <col min="27" max="27" width="9.7109375" style="15" customWidth="1"/>
    <col min="28" max="28" width="8.7109375" style="15" customWidth="1"/>
    <col min="29" max="29" width="13.140625" style="15" customWidth="1"/>
    <col min="30" max="30" width="12.85546875" style="71" customWidth="1"/>
    <col min="31" max="31" width="10.85546875" style="114" customWidth="1"/>
    <col min="32" max="33" width="11.5703125" style="15" customWidth="1"/>
    <col min="34" max="34" width="11.7109375" style="114" customWidth="1"/>
    <col min="35" max="35" width="11.85546875" style="204" customWidth="1"/>
    <col min="36" max="36" width="10.7109375" style="15" customWidth="1"/>
    <col min="37" max="37" width="12.7109375" style="114" customWidth="1"/>
    <col min="38" max="39" width="10.7109375" style="15" customWidth="1"/>
    <col min="40" max="40" width="10.85546875" style="6" customWidth="1"/>
    <col min="41" max="41" width="2" style="15" customWidth="1"/>
    <col min="42" max="42" width="10.85546875" style="114" customWidth="1"/>
    <col min="43" max="43" width="10.85546875" style="204" customWidth="1"/>
    <col min="44" max="58" width="10.85546875" style="169" customWidth="1"/>
    <col min="59" max="64" width="12.5703125" style="169" customWidth="1"/>
    <col min="65" max="71" width="12.5703125" style="169" hidden="1" customWidth="1"/>
    <col min="72" max="100" width="12.5703125" style="204" hidden="1" customWidth="1"/>
    <col min="101" max="118" width="11.42578125" style="204" hidden="1" customWidth="1"/>
    <col min="119" max="256" width="11.42578125" style="204"/>
    <col min="257" max="257" width="29" style="204" customWidth="1"/>
    <col min="258" max="258" width="23.28515625" style="204" bestFit="1" customWidth="1"/>
    <col min="259" max="259" width="11.28515625" style="204" customWidth="1"/>
    <col min="260" max="260" width="9.85546875" style="204" customWidth="1"/>
    <col min="261" max="262" width="10.140625" style="204" customWidth="1"/>
    <col min="263" max="263" width="10.42578125" style="204" customWidth="1"/>
    <col min="264" max="264" width="9.42578125" style="204" customWidth="1"/>
    <col min="265" max="265" width="10.7109375" style="204" customWidth="1"/>
    <col min="266" max="268" width="8.7109375" style="204" customWidth="1"/>
    <col min="269" max="269" width="8.85546875" style="204" customWidth="1"/>
    <col min="270" max="277" width="8.7109375" style="204" customWidth="1"/>
    <col min="278" max="278" width="11.85546875" style="204" customWidth="1"/>
    <col min="279" max="279" width="12.5703125" style="204" customWidth="1"/>
    <col min="280" max="280" width="12.7109375" style="204" customWidth="1"/>
    <col min="281" max="281" width="9.28515625" style="204" customWidth="1"/>
    <col min="282" max="282" width="12.28515625" style="204" customWidth="1"/>
    <col min="283" max="283" width="9.7109375" style="204" customWidth="1"/>
    <col min="284" max="284" width="8.7109375" style="204" customWidth="1"/>
    <col min="285" max="285" width="13.140625" style="204" customWidth="1"/>
    <col min="286" max="286" width="12.85546875" style="204" customWidth="1"/>
    <col min="287" max="287" width="10.85546875" style="204" customWidth="1"/>
    <col min="288" max="289" width="11.5703125" style="204" customWidth="1"/>
    <col min="290" max="290" width="11.7109375" style="204" customWidth="1"/>
    <col min="291" max="291" width="11.85546875" style="204" customWidth="1"/>
    <col min="292" max="292" width="10.7109375" style="204" customWidth="1"/>
    <col min="293" max="293" width="12.7109375" style="204" customWidth="1"/>
    <col min="294" max="295" width="10.7109375" style="204" customWidth="1"/>
    <col min="296" max="296" width="10.85546875" style="204" customWidth="1"/>
    <col min="297" max="297" width="2" style="204" customWidth="1"/>
    <col min="298" max="314" width="10.85546875" style="204" customWidth="1"/>
    <col min="315" max="320" width="12.5703125" style="204" customWidth="1"/>
    <col min="321" max="374" width="0" style="204" hidden="1" customWidth="1"/>
    <col min="375" max="512" width="11.42578125" style="204"/>
    <col min="513" max="513" width="29" style="204" customWidth="1"/>
    <col min="514" max="514" width="23.28515625" style="204" bestFit="1" customWidth="1"/>
    <col min="515" max="515" width="11.28515625" style="204" customWidth="1"/>
    <col min="516" max="516" width="9.85546875" style="204" customWidth="1"/>
    <col min="517" max="518" width="10.140625" style="204" customWidth="1"/>
    <col min="519" max="519" width="10.42578125" style="204" customWidth="1"/>
    <col min="520" max="520" width="9.42578125" style="204" customWidth="1"/>
    <col min="521" max="521" width="10.7109375" style="204" customWidth="1"/>
    <col min="522" max="524" width="8.7109375" style="204" customWidth="1"/>
    <col min="525" max="525" width="8.85546875" style="204" customWidth="1"/>
    <col min="526" max="533" width="8.7109375" style="204" customWidth="1"/>
    <col min="534" max="534" width="11.85546875" style="204" customWidth="1"/>
    <col min="535" max="535" width="12.5703125" style="204" customWidth="1"/>
    <col min="536" max="536" width="12.7109375" style="204" customWidth="1"/>
    <col min="537" max="537" width="9.28515625" style="204" customWidth="1"/>
    <col min="538" max="538" width="12.28515625" style="204" customWidth="1"/>
    <col min="539" max="539" width="9.7109375" style="204" customWidth="1"/>
    <col min="540" max="540" width="8.7109375" style="204" customWidth="1"/>
    <col min="541" max="541" width="13.140625" style="204" customWidth="1"/>
    <col min="542" max="542" width="12.85546875" style="204" customWidth="1"/>
    <col min="543" max="543" width="10.85546875" style="204" customWidth="1"/>
    <col min="544" max="545" width="11.5703125" style="204" customWidth="1"/>
    <col min="546" max="546" width="11.7109375" style="204" customWidth="1"/>
    <col min="547" max="547" width="11.85546875" style="204" customWidth="1"/>
    <col min="548" max="548" width="10.7109375" style="204" customWidth="1"/>
    <col min="549" max="549" width="12.7109375" style="204" customWidth="1"/>
    <col min="550" max="551" width="10.7109375" style="204" customWidth="1"/>
    <col min="552" max="552" width="10.85546875" style="204" customWidth="1"/>
    <col min="553" max="553" width="2" style="204" customWidth="1"/>
    <col min="554" max="570" width="10.85546875" style="204" customWidth="1"/>
    <col min="571" max="576" width="12.5703125" style="204" customWidth="1"/>
    <col min="577" max="630" width="0" style="204" hidden="1" customWidth="1"/>
    <col min="631" max="768" width="11.42578125" style="204"/>
    <col min="769" max="769" width="29" style="204" customWidth="1"/>
    <col min="770" max="770" width="23.28515625" style="204" bestFit="1" customWidth="1"/>
    <col min="771" max="771" width="11.28515625" style="204" customWidth="1"/>
    <col min="772" max="772" width="9.85546875" style="204" customWidth="1"/>
    <col min="773" max="774" width="10.140625" style="204" customWidth="1"/>
    <col min="775" max="775" width="10.42578125" style="204" customWidth="1"/>
    <col min="776" max="776" width="9.42578125" style="204" customWidth="1"/>
    <col min="777" max="777" width="10.7109375" style="204" customWidth="1"/>
    <col min="778" max="780" width="8.7109375" style="204" customWidth="1"/>
    <col min="781" max="781" width="8.85546875" style="204" customWidth="1"/>
    <col min="782" max="789" width="8.7109375" style="204" customWidth="1"/>
    <col min="790" max="790" width="11.85546875" style="204" customWidth="1"/>
    <col min="791" max="791" width="12.5703125" style="204" customWidth="1"/>
    <col min="792" max="792" width="12.7109375" style="204" customWidth="1"/>
    <col min="793" max="793" width="9.28515625" style="204" customWidth="1"/>
    <col min="794" max="794" width="12.28515625" style="204" customWidth="1"/>
    <col min="795" max="795" width="9.7109375" style="204" customWidth="1"/>
    <col min="796" max="796" width="8.7109375" style="204" customWidth="1"/>
    <col min="797" max="797" width="13.140625" style="204" customWidth="1"/>
    <col min="798" max="798" width="12.85546875" style="204" customWidth="1"/>
    <col min="799" max="799" width="10.85546875" style="204" customWidth="1"/>
    <col min="800" max="801" width="11.5703125" style="204" customWidth="1"/>
    <col min="802" max="802" width="11.7109375" style="204" customWidth="1"/>
    <col min="803" max="803" width="11.85546875" style="204" customWidth="1"/>
    <col min="804" max="804" width="10.7109375" style="204" customWidth="1"/>
    <col min="805" max="805" width="12.7109375" style="204" customWidth="1"/>
    <col min="806" max="807" width="10.7109375" style="204" customWidth="1"/>
    <col min="808" max="808" width="10.85546875" style="204" customWidth="1"/>
    <col min="809" max="809" width="2" style="204" customWidth="1"/>
    <col min="810" max="826" width="10.85546875" style="204" customWidth="1"/>
    <col min="827" max="832" width="12.5703125" style="204" customWidth="1"/>
    <col min="833" max="886" width="0" style="204" hidden="1" customWidth="1"/>
    <col min="887" max="1024" width="11.42578125" style="204"/>
    <col min="1025" max="1025" width="29" style="204" customWidth="1"/>
    <col min="1026" max="1026" width="23.28515625" style="204" bestFit="1" customWidth="1"/>
    <col min="1027" max="1027" width="11.28515625" style="204" customWidth="1"/>
    <col min="1028" max="1028" width="9.85546875" style="204" customWidth="1"/>
    <col min="1029" max="1030" width="10.140625" style="204" customWidth="1"/>
    <col min="1031" max="1031" width="10.42578125" style="204" customWidth="1"/>
    <col min="1032" max="1032" width="9.42578125" style="204" customWidth="1"/>
    <col min="1033" max="1033" width="10.7109375" style="204" customWidth="1"/>
    <col min="1034" max="1036" width="8.7109375" style="204" customWidth="1"/>
    <col min="1037" max="1037" width="8.85546875" style="204" customWidth="1"/>
    <col min="1038" max="1045" width="8.7109375" style="204" customWidth="1"/>
    <col min="1046" max="1046" width="11.85546875" style="204" customWidth="1"/>
    <col min="1047" max="1047" width="12.5703125" style="204" customWidth="1"/>
    <col min="1048" max="1048" width="12.7109375" style="204" customWidth="1"/>
    <col min="1049" max="1049" width="9.28515625" style="204" customWidth="1"/>
    <col min="1050" max="1050" width="12.28515625" style="204" customWidth="1"/>
    <col min="1051" max="1051" width="9.7109375" style="204" customWidth="1"/>
    <col min="1052" max="1052" width="8.7109375" style="204" customWidth="1"/>
    <col min="1053" max="1053" width="13.140625" style="204" customWidth="1"/>
    <col min="1054" max="1054" width="12.85546875" style="204" customWidth="1"/>
    <col min="1055" max="1055" width="10.85546875" style="204" customWidth="1"/>
    <col min="1056" max="1057" width="11.5703125" style="204" customWidth="1"/>
    <col min="1058" max="1058" width="11.7109375" style="204" customWidth="1"/>
    <col min="1059" max="1059" width="11.85546875" style="204" customWidth="1"/>
    <col min="1060" max="1060" width="10.7109375" style="204" customWidth="1"/>
    <col min="1061" max="1061" width="12.7109375" style="204" customWidth="1"/>
    <col min="1062" max="1063" width="10.7109375" style="204" customWidth="1"/>
    <col min="1064" max="1064" width="10.85546875" style="204" customWidth="1"/>
    <col min="1065" max="1065" width="2" style="204" customWidth="1"/>
    <col min="1066" max="1082" width="10.85546875" style="204" customWidth="1"/>
    <col min="1083" max="1088" width="12.5703125" style="204" customWidth="1"/>
    <col min="1089" max="1142" width="0" style="204" hidden="1" customWidth="1"/>
    <col min="1143" max="1280" width="11.42578125" style="204"/>
    <col min="1281" max="1281" width="29" style="204" customWidth="1"/>
    <col min="1282" max="1282" width="23.28515625" style="204" bestFit="1" customWidth="1"/>
    <col min="1283" max="1283" width="11.28515625" style="204" customWidth="1"/>
    <col min="1284" max="1284" width="9.85546875" style="204" customWidth="1"/>
    <col min="1285" max="1286" width="10.140625" style="204" customWidth="1"/>
    <col min="1287" max="1287" width="10.42578125" style="204" customWidth="1"/>
    <col min="1288" max="1288" width="9.42578125" style="204" customWidth="1"/>
    <col min="1289" max="1289" width="10.7109375" style="204" customWidth="1"/>
    <col min="1290" max="1292" width="8.7109375" style="204" customWidth="1"/>
    <col min="1293" max="1293" width="8.85546875" style="204" customWidth="1"/>
    <col min="1294" max="1301" width="8.7109375" style="204" customWidth="1"/>
    <col min="1302" max="1302" width="11.85546875" style="204" customWidth="1"/>
    <col min="1303" max="1303" width="12.5703125" style="204" customWidth="1"/>
    <col min="1304" max="1304" width="12.7109375" style="204" customWidth="1"/>
    <col min="1305" max="1305" width="9.28515625" style="204" customWidth="1"/>
    <col min="1306" max="1306" width="12.28515625" style="204" customWidth="1"/>
    <col min="1307" max="1307" width="9.7109375" style="204" customWidth="1"/>
    <col min="1308" max="1308" width="8.7109375" style="204" customWidth="1"/>
    <col min="1309" max="1309" width="13.140625" style="204" customWidth="1"/>
    <col min="1310" max="1310" width="12.85546875" style="204" customWidth="1"/>
    <col min="1311" max="1311" width="10.85546875" style="204" customWidth="1"/>
    <col min="1312" max="1313" width="11.5703125" style="204" customWidth="1"/>
    <col min="1314" max="1314" width="11.7109375" style="204" customWidth="1"/>
    <col min="1315" max="1315" width="11.85546875" style="204" customWidth="1"/>
    <col min="1316" max="1316" width="10.7109375" style="204" customWidth="1"/>
    <col min="1317" max="1317" width="12.7109375" style="204" customWidth="1"/>
    <col min="1318" max="1319" width="10.7109375" style="204" customWidth="1"/>
    <col min="1320" max="1320" width="10.85546875" style="204" customWidth="1"/>
    <col min="1321" max="1321" width="2" style="204" customWidth="1"/>
    <col min="1322" max="1338" width="10.85546875" style="204" customWidth="1"/>
    <col min="1339" max="1344" width="12.5703125" style="204" customWidth="1"/>
    <col min="1345" max="1398" width="0" style="204" hidden="1" customWidth="1"/>
    <col min="1399" max="1536" width="11.42578125" style="204"/>
    <col min="1537" max="1537" width="29" style="204" customWidth="1"/>
    <col min="1538" max="1538" width="23.28515625" style="204" bestFit="1" customWidth="1"/>
    <col min="1539" max="1539" width="11.28515625" style="204" customWidth="1"/>
    <col min="1540" max="1540" width="9.85546875" style="204" customWidth="1"/>
    <col min="1541" max="1542" width="10.140625" style="204" customWidth="1"/>
    <col min="1543" max="1543" width="10.42578125" style="204" customWidth="1"/>
    <col min="1544" max="1544" width="9.42578125" style="204" customWidth="1"/>
    <col min="1545" max="1545" width="10.7109375" style="204" customWidth="1"/>
    <col min="1546" max="1548" width="8.7109375" style="204" customWidth="1"/>
    <col min="1549" max="1549" width="8.85546875" style="204" customWidth="1"/>
    <col min="1550" max="1557" width="8.7109375" style="204" customWidth="1"/>
    <col min="1558" max="1558" width="11.85546875" style="204" customWidth="1"/>
    <col min="1559" max="1559" width="12.5703125" style="204" customWidth="1"/>
    <col min="1560" max="1560" width="12.7109375" style="204" customWidth="1"/>
    <col min="1561" max="1561" width="9.28515625" style="204" customWidth="1"/>
    <col min="1562" max="1562" width="12.28515625" style="204" customWidth="1"/>
    <col min="1563" max="1563" width="9.7109375" style="204" customWidth="1"/>
    <col min="1564" max="1564" width="8.7109375" style="204" customWidth="1"/>
    <col min="1565" max="1565" width="13.140625" style="204" customWidth="1"/>
    <col min="1566" max="1566" width="12.85546875" style="204" customWidth="1"/>
    <col min="1567" max="1567" width="10.85546875" style="204" customWidth="1"/>
    <col min="1568" max="1569" width="11.5703125" style="204" customWidth="1"/>
    <col min="1570" max="1570" width="11.7109375" style="204" customWidth="1"/>
    <col min="1571" max="1571" width="11.85546875" style="204" customWidth="1"/>
    <col min="1572" max="1572" width="10.7109375" style="204" customWidth="1"/>
    <col min="1573" max="1573" width="12.7109375" style="204" customWidth="1"/>
    <col min="1574" max="1575" width="10.7109375" style="204" customWidth="1"/>
    <col min="1576" max="1576" width="10.85546875" style="204" customWidth="1"/>
    <col min="1577" max="1577" width="2" style="204" customWidth="1"/>
    <col min="1578" max="1594" width="10.85546875" style="204" customWidth="1"/>
    <col min="1595" max="1600" width="12.5703125" style="204" customWidth="1"/>
    <col min="1601" max="1654" width="0" style="204" hidden="1" customWidth="1"/>
    <col min="1655" max="1792" width="11.42578125" style="204"/>
    <col min="1793" max="1793" width="29" style="204" customWidth="1"/>
    <col min="1794" max="1794" width="23.28515625" style="204" bestFit="1" customWidth="1"/>
    <col min="1795" max="1795" width="11.28515625" style="204" customWidth="1"/>
    <col min="1796" max="1796" width="9.85546875" style="204" customWidth="1"/>
    <col min="1797" max="1798" width="10.140625" style="204" customWidth="1"/>
    <col min="1799" max="1799" width="10.42578125" style="204" customWidth="1"/>
    <col min="1800" max="1800" width="9.42578125" style="204" customWidth="1"/>
    <col min="1801" max="1801" width="10.7109375" style="204" customWidth="1"/>
    <col min="1802" max="1804" width="8.7109375" style="204" customWidth="1"/>
    <col min="1805" max="1805" width="8.85546875" style="204" customWidth="1"/>
    <col min="1806" max="1813" width="8.7109375" style="204" customWidth="1"/>
    <col min="1814" max="1814" width="11.85546875" style="204" customWidth="1"/>
    <col min="1815" max="1815" width="12.5703125" style="204" customWidth="1"/>
    <col min="1816" max="1816" width="12.7109375" style="204" customWidth="1"/>
    <col min="1817" max="1817" width="9.28515625" style="204" customWidth="1"/>
    <col min="1818" max="1818" width="12.28515625" style="204" customWidth="1"/>
    <col min="1819" max="1819" width="9.7109375" style="204" customWidth="1"/>
    <col min="1820" max="1820" width="8.7109375" style="204" customWidth="1"/>
    <col min="1821" max="1821" width="13.140625" style="204" customWidth="1"/>
    <col min="1822" max="1822" width="12.85546875" style="204" customWidth="1"/>
    <col min="1823" max="1823" width="10.85546875" style="204" customWidth="1"/>
    <col min="1824" max="1825" width="11.5703125" style="204" customWidth="1"/>
    <col min="1826" max="1826" width="11.7109375" style="204" customWidth="1"/>
    <col min="1827" max="1827" width="11.85546875" style="204" customWidth="1"/>
    <col min="1828" max="1828" width="10.7109375" style="204" customWidth="1"/>
    <col min="1829" max="1829" width="12.7109375" style="204" customWidth="1"/>
    <col min="1830" max="1831" width="10.7109375" style="204" customWidth="1"/>
    <col min="1832" max="1832" width="10.85546875" style="204" customWidth="1"/>
    <col min="1833" max="1833" width="2" style="204" customWidth="1"/>
    <col min="1834" max="1850" width="10.85546875" style="204" customWidth="1"/>
    <col min="1851" max="1856" width="12.5703125" style="204" customWidth="1"/>
    <col min="1857" max="1910" width="0" style="204" hidden="1" customWidth="1"/>
    <col min="1911" max="2048" width="11.42578125" style="204"/>
    <col min="2049" max="2049" width="29" style="204" customWidth="1"/>
    <col min="2050" max="2050" width="23.28515625" style="204" bestFit="1" customWidth="1"/>
    <col min="2051" max="2051" width="11.28515625" style="204" customWidth="1"/>
    <col min="2052" max="2052" width="9.85546875" style="204" customWidth="1"/>
    <col min="2053" max="2054" width="10.140625" style="204" customWidth="1"/>
    <col min="2055" max="2055" width="10.42578125" style="204" customWidth="1"/>
    <col min="2056" max="2056" width="9.42578125" style="204" customWidth="1"/>
    <col min="2057" max="2057" width="10.7109375" style="204" customWidth="1"/>
    <col min="2058" max="2060" width="8.7109375" style="204" customWidth="1"/>
    <col min="2061" max="2061" width="8.85546875" style="204" customWidth="1"/>
    <col min="2062" max="2069" width="8.7109375" style="204" customWidth="1"/>
    <col min="2070" max="2070" width="11.85546875" style="204" customWidth="1"/>
    <col min="2071" max="2071" width="12.5703125" style="204" customWidth="1"/>
    <col min="2072" max="2072" width="12.7109375" style="204" customWidth="1"/>
    <col min="2073" max="2073" width="9.28515625" style="204" customWidth="1"/>
    <col min="2074" max="2074" width="12.28515625" style="204" customWidth="1"/>
    <col min="2075" max="2075" width="9.7109375" style="204" customWidth="1"/>
    <col min="2076" max="2076" width="8.7109375" style="204" customWidth="1"/>
    <col min="2077" max="2077" width="13.140625" style="204" customWidth="1"/>
    <col min="2078" max="2078" width="12.85546875" style="204" customWidth="1"/>
    <col min="2079" max="2079" width="10.85546875" style="204" customWidth="1"/>
    <col min="2080" max="2081" width="11.5703125" style="204" customWidth="1"/>
    <col min="2082" max="2082" width="11.7109375" style="204" customWidth="1"/>
    <col min="2083" max="2083" width="11.85546875" style="204" customWidth="1"/>
    <col min="2084" max="2084" width="10.7109375" style="204" customWidth="1"/>
    <col min="2085" max="2085" width="12.7109375" style="204" customWidth="1"/>
    <col min="2086" max="2087" width="10.7109375" style="204" customWidth="1"/>
    <col min="2088" max="2088" width="10.85546875" style="204" customWidth="1"/>
    <col min="2089" max="2089" width="2" style="204" customWidth="1"/>
    <col min="2090" max="2106" width="10.85546875" style="204" customWidth="1"/>
    <col min="2107" max="2112" width="12.5703125" style="204" customWidth="1"/>
    <col min="2113" max="2166" width="0" style="204" hidden="1" customWidth="1"/>
    <col min="2167" max="2304" width="11.42578125" style="204"/>
    <col min="2305" max="2305" width="29" style="204" customWidth="1"/>
    <col min="2306" max="2306" width="23.28515625" style="204" bestFit="1" customWidth="1"/>
    <col min="2307" max="2307" width="11.28515625" style="204" customWidth="1"/>
    <col min="2308" max="2308" width="9.85546875" style="204" customWidth="1"/>
    <col min="2309" max="2310" width="10.140625" style="204" customWidth="1"/>
    <col min="2311" max="2311" width="10.42578125" style="204" customWidth="1"/>
    <col min="2312" max="2312" width="9.42578125" style="204" customWidth="1"/>
    <col min="2313" max="2313" width="10.7109375" style="204" customWidth="1"/>
    <col min="2314" max="2316" width="8.7109375" style="204" customWidth="1"/>
    <col min="2317" max="2317" width="8.85546875" style="204" customWidth="1"/>
    <col min="2318" max="2325" width="8.7109375" style="204" customWidth="1"/>
    <col min="2326" max="2326" width="11.85546875" style="204" customWidth="1"/>
    <col min="2327" max="2327" width="12.5703125" style="204" customWidth="1"/>
    <col min="2328" max="2328" width="12.7109375" style="204" customWidth="1"/>
    <col min="2329" max="2329" width="9.28515625" style="204" customWidth="1"/>
    <col min="2330" max="2330" width="12.28515625" style="204" customWidth="1"/>
    <col min="2331" max="2331" width="9.7109375" style="204" customWidth="1"/>
    <col min="2332" max="2332" width="8.7109375" style="204" customWidth="1"/>
    <col min="2333" max="2333" width="13.140625" style="204" customWidth="1"/>
    <col min="2334" max="2334" width="12.85546875" style="204" customWidth="1"/>
    <col min="2335" max="2335" width="10.85546875" style="204" customWidth="1"/>
    <col min="2336" max="2337" width="11.5703125" style="204" customWidth="1"/>
    <col min="2338" max="2338" width="11.7109375" style="204" customWidth="1"/>
    <col min="2339" max="2339" width="11.85546875" style="204" customWidth="1"/>
    <col min="2340" max="2340" width="10.7109375" style="204" customWidth="1"/>
    <col min="2341" max="2341" width="12.7109375" style="204" customWidth="1"/>
    <col min="2342" max="2343" width="10.7109375" style="204" customWidth="1"/>
    <col min="2344" max="2344" width="10.85546875" style="204" customWidth="1"/>
    <col min="2345" max="2345" width="2" style="204" customWidth="1"/>
    <col min="2346" max="2362" width="10.85546875" style="204" customWidth="1"/>
    <col min="2363" max="2368" width="12.5703125" style="204" customWidth="1"/>
    <col min="2369" max="2422" width="0" style="204" hidden="1" customWidth="1"/>
    <col min="2423" max="2560" width="11.42578125" style="204"/>
    <col min="2561" max="2561" width="29" style="204" customWidth="1"/>
    <col min="2562" max="2562" width="23.28515625" style="204" bestFit="1" customWidth="1"/>
    <col min="2563" max="2563" width="11.28515625" style="204" customWidth="1"/>
    <col min="2564" max="2564" width="9.85546875" style="204" customWidth="1"/>
    <col min="2565" max="2566" width="10.140625" style="204" customWidth="1"/>
    <col min="2567" max="2567" width="10.42578125" style="204" customWidth="1"/>
    <col min="2568" max="2568" width="9.42578125" style="204" customWidth="1"/>
    <col min="2569" max="2569" width="10.7109375" style="204" customWidth="1"/>
    <col min="2570" max="2572" width="8.7109375" style="204" customWidth="1"/>
    <col min="2573" max="2573" width="8.85546875" style="204" customWidth="1"/>
    <col min="2574" max="2581" width="8.7109375" style="204" customWidth="1"/>
    <col min="2582" max="2582" width="11.85546875" style="204" customWidth="1"/>
    <col min="2583" max="2583" width="12.5703125" style="204" customWidth="1"/>
    <col min="2584" max="2584" width="12.7109375" style="204" customWidth="1"/>
    <col min="2585" max="2585" width="9.28515625" style="204" customWidth="1"/>
    <col min="2586" max="2586" width="12.28515625" style="204" customWidth="1"/>
    <col min="2587" max="2587" width="9.7109375" style="204" customWidth="1"/>
    <col min="2588" max="2588" width="8.7109375" style="204" customWidth="1"/>
    <col min="2589" max="2589" width="13.140625" style="204" customWidth="1"/>
    <col min="2590" max="2590" width="12.85546875" style="204" customWidth="1"/>
    <col min="2591" max="2591" width="10.85546875" style="204" customWidth="1"/>
    <col min="2592" max="2593" width="11.5703125" style="204" customWidth="1"/>
    <col min="2594" max="2594" width="11.7109375" style="204" customWidth="1"/>
    <col min="2595" max="2595" width="11.85546875" style="204" customWidth="1"/>
    <col min="2596" max="2596" width="10.7109375" style="204" customWidth="1"/>
    <col min="2597" max="2597" width="12.7109375" style="204" customWidth="1"/>
    <col min="2598" max="2599" width="10.7109375" style="204" customWidth="1"/>
    <col min="2600" max="2600" width="10.85546875" style="204" customWidth="1"/>
    <col min="2601" max="2601" width="2" style="204" customWidth="1"/>
    <col min="2602" max="2618" width="10.85546875" style="204" customWidth="1"/>
    <col min="2619" max="2624" width="12.5703125" style="204" customWidth="1"/>
    <col min="2625" max="2678" width="0" style="204" hidden="1" customWidth="1"/>
    <col min="2679" max="2816" width="11.42578125" style="204"/>
    <col min="2817" max="2817" width="29" style="204" customWidth="1"/>
    <col min="2818" max="2818" width="23.28515625" style="204" bestFit="1" customWidth="1"/>
    <col min="2819" max="2819" width="11.28515625" style="204" customWidth="1"/>
    <col min="2820" max="2820" width="9.85546875" style="204" customWidth="1"/>
    <col min="2821" max="2822" width="10.140625" style="204" customWidth="1"/>
    <col min="2823" max="2823" width="10.42578125" style="204" customWidth="1"/>
    <col min="2824" max="2824" width="9.42578125" style="204" customWidth="1"/>
    <col min="2825" max="2825" width="10.7109375" style="204" customWidth="1"/>
    <col min="2826" max="2828" width="8.7109375" style="204" customWidth="1"/>
    <col min="2829" max="2829" width="8.85546875" style="204" customWidth="1"/>
    <col min="2830" max="2837" width="8.7109375" style="204" customWidth="1"/>
    <col min="2838" max="2838" width="11.85546875" style="204" customWidth="1"/>
    <col min="2839" max="2839" width="12.5703125" style="204" customWidth="1"/>
    <col min="2840" max="2840" width="12.7109375" style="204" customWidth="1"/>
    <col min="2841" max="2841" width="9.28515625" style="204" customWidth="1"/>
    <col min="2842" max="2842" width="12.28515625" style="204" customWidth="1"/>
    <col min="2843" max="2843" width="9.7109375" style="204" customWidth="1"/>
    <col min="2844" max="2844" width="8.7109375" style="204" customWidth="1"/>
    <col min="2845" max="2845" width="13.140625" style="204" customWidth="1"/>
    <col min="2846" max="2846" width="12.85546875" style="204" customWidth="1"/>
    <col min="2847" max="2847" width="10.85546875" style="204" customWidth="1"/>
    <col min="2848" max="2849" width="11.5703125" style="204" customWidth="1"/>
    <col min="2850" max="2850" width="11.7109375" style="204" customWidth="1"/>
    <col min="2851" max="2851" width="11.85546875" style="204" customWidth="1"/>
    <col min="2852" max="2852" width="10.7109375" style="204" customWidth="1"/>
    <col min="2853" max="2853" width="12.7109375" style="204" customWidth="1"/>
    <col min="2854" max="2855" width="10.7109375" style="204" customWidth="1"/>
    <col min="2856" max="2856" width="10.85546875" style="204" customWidth="1"/>
    <col min="2857" max="2857" width="2" style="204" customWidth="1"/>
    <col min="2858" max="2874" width="10.85546875" style="204" customWidth="1"/>
    <col min="2875" max="2880" width="12.5703125" style="204" customWidth="1"/>
    <col min="2881" max="2934" width="0" style="204" hidden="1" customWidth="1"/>
    <col min="2935" max="3072" width="11.42578125" style="204"/>
    <col min="3073" max="3073" width="29" style="204" customWidth="1"/>
    <col min="3074" max="3074" width="23.28515625" style="204" bestFit="1" customWidth="1"/>
    <col min="3075" max="3075" width="11.28515625" style="204" customWidth="1"/>
    <col min="3076" max="3076" width="9.85546875" style="204" customWidth="1"/>
    <col min="3077" max="3078" width="10.140625" style="204" customWidth="1"/>
    <col min="3079" max="3079" width="10.42578125" style="204" customWidth="1"/>
    <col min="3080" max="3080" width="9.42578125" style="204" customWidth="1"/>
    <col min="3081" max="3081" width="10.7109375" style="204" customWidth="1"/>
    <col min="3082" max="3084" width="8.7109375" style="204" customWidth="1"/>
    <col min="3085" max="3085" width="8.85546875" style="204" customWidth="1"/>
    <col min="3086" max="3093" width="8.7109375" style="204" customWidth="1"/>
    <col min="3094" max="3094" width="11.85546875" style="204" customWidth="1"/>
    <col min="3095" max="3095" width="12.5703125" style="204" customWidth="1"/>
    <col min="3096" max="3096" width="12.7109375" style="204" customWidth="1"/>
    <col min="3097" max="3097" width="9.28515625" style="204" customWidth="1"/>
    <col min="3098" max="3098" width="12.28515625" style="204" customWidth="1"/>
    <col min="3099" max="3099" width="9.7109375" style="204" customWidth="1"/>
    <col min="3100" max="3100" width="8.7109375" style="204" customWidth="1"/>
    <col min="3101" max="3101" width="13.140625" style="204" customWidth="1"/>
    <col min="3102" max="3102" width="12.85546875" style="204" customWidth="1"/>
    <col min="3103" max="3103" width="10.85546875" style="204" customWidth="1"/>
    <col min="3104" max="3105" width="11.5703125" style="204" customWidth="1"/>
    <col min="3106" max="3106" width="11.7109375" style="204" customWidth="1"/>
    <col min="3107" max="3107" width="11.85546875" style="204" customWidth="1"/>
    <col min="3108" max="3108" width="10.7109375" style="204" customWidth="1"/>
    <col min="3109" max="3109" width="12.7109375" style="204" customWidth="1"/>
    <col min="3110" max="3111" width="10.7109375" style="204" customWidth="1"/>
    <col min="3112" max="3112" width="10.85546875" style="204" customWidth="1"/>
    <col min="3113" max="3113" width="2" style="204" customWidth="1"/>
    <col min="3114" max="3130" width="10.85546875" style="204" customWidth="1"/>
    <col min="3131" max="3136" width="12.5703125" style="204" customWidth="1"/>
    <col min="3137" max="3190" width="0" style="204" hidden="1" customWidth="1"/>
    <col min="3191" max="3328" width="11.42578125" style="204"/>
    <col min="3329" max="3329" width="29" style="204" customWidth="1"/>
    <col min="3330" max="3330" width="23.28515625" style="204" bestFit="1" customWidth="1"/>
    <col min="3331" max="3331" width="11.28515625" style="204" customWidth="1"/>
    <col min="3332" max="3332" width="9.85546875" style="204" customWidth="1"/>
    <col min="3333" max="3334" width="10.140625" style="204" customWidth="1"/>
    <col min="3335" max="3335" width="10.42578125" style="204" customWidth="1"/>
    <col min="3336" max="3336" width="9.42578125" style="204" customWidth="1"/>
    <col min="3337" max="3337" width="10.7109375" style="204" customWidth="1"/>
    <col min="3338" max="3340" width="8.7109375" style="204" customWidth="1"/>
    <col min="3341" max="3341" width="8.85546875" style="204" customWidth="1"/>
    <col min="3342" max="3349" width="8.7109375" style="204" customWidth="1"/>
    <col min="3350" max="3350" width="11.85546875" style="204" customWidth="1"/>
    <col min="3351" max="3351" width="12.5703125" style="204" customWidth="1"/>
    <col min="3352" max="3352" width="12.7109375" style="204" customWidth="1"/>
    <col min="3353" max="3353" width="9.28515625" style="204" customWidth="1"/>
    <col min="3354" max="3354" width="12.28515625" style="204" customWidth="1"/>
    <col min="3355" max="3355" width="9.7109375" style="204" customWidth="1"/>
    <col min="3356" max="3356" width="8.7109375" style="204" customWidth="1"/>
    <col min="3357" max="3357" width="13.140625" style="204" customWidth="1"/>
    <col min="3358" max="3358" width="12.85546875" style="204" customWidth="1"/>
    <col min="3359" max="3359" width="10.85546875" style="204" customWidth="1"/>
    <col min="3360" max="3361" width="11.5703125" style="204" customWidth="1"/>
    <col min="3362" max="3362" width="11.7109375" style="204" customWidth="1"/>
    <col min="3363" max="3363" width="11.85546875" style="204" customWidth="1"/>
    <col min="3364" max="3364" width="10.7109375" style="204" customWidth="1"/>
    <col min="3365" max="3365" width="12.7109375" style="204" customWidth="1"/>
    <col min="3366" max="3367" width="10.7109375" style="204" customWidth="1"/>
    <col min="3368" max="3368" width="10.85546875" style="204" customWidth="1"/>
    <col min="3369" max="3369" width="2" style="204" customWidth="1"/>
    <col min="3370" max="3386" width="10.85546875" style="204" customWidth="1"/>
    <col min="3387" max="3392" width="12.5703125" style="204" customWidth="1"/>
    <col min="3393" max="3446" width="0" style="204" hidden="1" customWidth="1"/>
    <col min="3447" max="3584" width="11.42578125" style="204"/>
    <col min="3585" max="3585" width="29" style="204" customWidth="1"/>
    <col min="3586" max="3586" width="23.28515625" style="204" bestFit="1" customWidth="1"/>
    <col min="3587" max="3587" width="11.28515625" style="204" customWidth="1"/>
    <col min="3588" max="3588" width="9.85546875" style="204" customWidth="1"/>
    <col min="3589" max="3590" width="10.140625" style="204" customWidth="1"/>
    <col min="3591" max="3591" width="10.42578125" style="204" customWidth="1"/>
    <col min="3592" max="3592" width="9.42578125" style="204" customWidth="1"/>
    <col min="3593" max="3593" width="10.7109375" style="204" customWidth="1"/>
    <col min="3594" max="3596" width="8.7109375" style="204" customWidth="1"/>
    <col min="3597" max="3597" width="8.85546875" style="204" customWidth="1"/>
    <col min="3598" max="3605" width="8.7109375" style="204" customWidth="1"/>
    <col min="3606" max="3606" width="11.85546875" style="204" customWidth="1"/>
    <col min="3607" max="3607" width="12.5703125" style="204" customWidth="1"/>
    <col min="3608" max="3608" width="12.7109375" style="204" customWidth="1"/>
    <col min="3609" max="3609" width="9.28515625" style="204" customWidth="1"/>
    <col min="3610" max="3610" width="12.28515625" style="204" customWidth="1"/>
    <col min="3611" max="3611" width="9.7109375" style="204" customWidth="1"/>
    <col min="3612" max="3612" width="8.7109375" style="204" customWidth="1"/>
    <col min="3613" max="3613" width="13.140625" style="204" customWidth="1"/>
    <col min="3614" max="3614" width="12.85546875" style="204" customWidth="1"/>
    <col min="3615" max="3615" width="10.85546875" style="204" customWidth="1"/>
    <col min="3616" max="3617" width="11.5703125" style="204" customWidth="1"/>
    <col min="3618" max="3618" width="11.7109375" style="204" customWidth="1"/>
    <col min="3619" max="3619" width="11.85546875" style="204" customWidth="1"/>
    <col min="3620" max="3620" width="10.7109375" style="204" customWidth="1"/>
    <col min="3621" max="3621" width="12.7109375" style="204" customWidth="1"/>
    <col min="3622" max="3623" width="10.7109375" style="204" customWidth="1"/>
    <col min="3624" max="3624" width="10.85546875" style="204" customWidth="1"/>
    <col min="3625" max="3625" width="2" style="204" customWidth="1"/>
    <col min="3626" max="3642" width="10.85546875" style="204" customWidth="1"/>
    <col min="3643" max="3648" width="12.5703125" style="204" customWidth="1"/>
    <col min="3649" max="3702" width="0" style="204" hidden="1" customWidth="1"/>
    <col min="3703" max="3840" width="11.42578125" style="204"/>
    <col min="3841" max="3841" width="29" style="204" customWidth="1"/>
    <col min="3842" max="3842" width="23.28515625" style="204" bestFit="1" customWidth="1"/>
    <col min="3843" max="3843" width="11.28515625" style="204" customWidth="1"/>
    <col min="3844" max="3844" width="9.85546875" style="204" customWidth="1"/>
    <col min="3845" max="3846" width="10.140625" style="204" customWidth="1"/>
    <col min="3847" max="3847" width="10.42578125" style="204" customWidth="1"/>
    <col min="3848" max="3848" width="9.42578125" style="204" customWidth="1"/>
    <col min="3849" max="3849" width="10.7109375" style="204" customWidth="1"/>
    <col min="3850" max="3852" width="8.7109375" style="204" customWidth="1"/>
    <col min="3853" max="3853" width="8.85546875" style="204" customWidth="1"/>
    <col min="3854" max="3861" width="8.7109375" style="204" customWidth="1"/>
    <col min="3862" max="3862" width="11.85546875" style="204" customWidth="1"/>
    <col min="3863" max="3863" width="12.5703125" style="204" customWidth="1"/>
    <col min="3864" max="3864" width="12.7109375" style="204" customWidth="1"/>
    <col min="3865" max="3865" width="9.28515625" style="204" customWidth="1"/>
    <col min="3866" max="3866" width="12.28515625" style="204" customWidth="1"/>
    <col min="3867" max="3867" width="9.7109375" style="204" customWidth="1"/>
    <col min="3868" max="3868" width="8.7109375" style="204" customWidth="1"/>
    <col min="3869" max="3869" width="13.140625" style="204" customWidth="1"/>
    <col min="3870" max="3870" width="12.85546875" style="204" customWidth="1"/>
    <col min="3871" max="3871" width="10.85546875" style="204" customWidth="1"/>
    <col min="3872" max="3873" width="11.5703125" style="204" customWidth="1"/>
    <col min="3874" max="3874" width="11.7109375" style="204" customWidth="1"/>
    <col min="3875" max="3875" width="11.85546875" style="204" customWidth="1"/>
    <col min="3876" max="3876" width="10.7109375" style="204" customWidth="1"/>
    <col min="3877" max="3877" width="12.7109375" style="204" customWidth="1"/>
    <col min="3878" max="3879" width="10.7109375" style="204" customWidth="1"/>
    <col min="3880" max="3880" width="10.85546875" style="204" customWidth="1"/>
    <col min="3881" max="3881" width="2" style="204" customWidth="1"/>
    <col min="3882" max="3898" width="10.85546875" style="204" customWidth="1"/>
    <col min="3899" max="3904" width="12.5703125" style="204" customWidth="1"/>
    <col min="3905" max="3958" width="0" style="204" hidden="1" customWidth="1"/>
    <col min="3959" max="4096" width="11.42578125" style="204"/>
    <col min="4097" max="4097" width="29" style="204" customWidth="1"/>
    <col min="4098" max="4098" width="23.28515625" style="204" bestFit="1" customWidth="1"/>
    <col min="4099" max="4099" width="11.28515625" style="204" customWidth="1"/>
    <col min="4100" max="4100" width="9.85546875" style="204" customWidth="1"/>
    <col min="4101" max="4102" width="10.140625" style="204" customWidth="1"/>
    <col min="4103" max="4103" width="10.42578125" style="204" customWidth="1"/>
    <col min="4104" max="4104" width="9.42578125" style="204" customWidth="1"/>
    <col min="4105" max="4105" width="10.7109375" style="204" customWidth="1"/>
    <col min="4106" max="4108" width="8.7109375" style="204" customWidth="1"/>
    <col min="4109" max="4109" width="8.85546875" style="204" customWidth="1"/>
    <col min="4110" max="4117" width="8.7109375" style="204" customWidth="1"/>
    <col min="4118" max="4118" width="11.85546875" style="204" customWidth="1"/>
    <col min="4119" max="4119" width="12.5703125" style="204" customWidth="1"/>
    <col min="4120" max="4120" width="12.7109375" style="204" customWidth="1"/>
    <col min="4121" max="4121" width="9.28515625" style="204" customWidth="1"/>
    <col min="4122" max="4122" width="12.28515625" style="204" customWidth="1"/>
    <col min="4123" max="4123" width="9.7109375" style="204" customWidth="1"/>
    <col min="4124" max="4124" width="8.7109375" style="204" customWidth="1"/>
    <col min="4125" max="4125" width="13.140625" style="204" customWidth="1"/>
    <col min="4126" max="4126" width="12.85546875" style="204" customWidth="1"/>
    <col min="4127" max="4127" width="10.85546875" style="204" customWidth="1"/>
    <col min="4128" max="4129" width="11.5703125" style="204" customWidth="1"/>
    <col min="4130" max="4130" width="11.7109375" style="204" customWidth="1"/>
    <col min="4131" max="4131" width="11.85546875" style="204" customWidth="1"/>
    <col min="4132" max="4132" width="10.7109375" style="204" customWidth="1"/>
    <col min="4133" max="4133" width="12.7109375" style="204" customWidth="1"/>
    <col min="4134" max="4135" width="10.7109375" style="204" customWidth="1"/>
    <col min="4136" max="4136" width="10.85546875" style="204" customWidth="1"/>
    <col min="4137" max="4137" width="2" style="204" customWidth="1"/>
    <col min="4138" max="4154" width="10.85546875" style="204" customWidth="1"/>
    <col min="4155" max="4160" width="12.5703125" style="204" customWidth="1"/>
    <col min="4161" max="4214" width="0" style="204" hidden="1" customWidth="1"/>
    <col min="4215" max="4352" width="11.42578125" style="204"/>
    <col min="4353" max="4353" width="29" style="204" customWidth="1"/>
    <col min="4354" max="4354" width="23.28515625" style="204" bestFit="1" customWidth="1"/>
    <col min="4355" max="4355" width="11.28515625" style="204" customWidth="1"/>
    <col min="4356" max="4356" width="9.85546875" style="204" customWidth="1"/>
    <col min="4357" max="4358" width="10.140625" style="204" customWidth="1"/>
    <col min="4359" max="4359" width="10.42578125" style="204" customWidth="1"/>
    <col min="4360" max="4360" width="9.42578125" style="204" customWidth="1"/>
    <col min="4361" max="4361" width="10.7109375" style="204" customWidth="1"/>
    <col min="4362" max="4364" width="8.7109375" style="204" customWidth="1"/>
    <col min="4365" max="4365" width="8.85546875" style="204" customWidth="1"/>
    <col min="4366" max="4373" width="8.7109375" style="204" customWidth="1"/>
    <col min="4374" max="4374" width="11.85546875" style="204" customWidth="1"/>
    <col min="4375" max="4375" width="12.5703125" style="204" customWidth="1"/>
    <col min="4376" max="4376" width="12.7109375" style="204" customWidth="1"/>
    <col min="4377" max="4377" width="9.28515625" style="204" customWidth="1"/>
    <col min="4378" max="4378" width="12.28515625" style="204" customWidth="1"/>
    <col min="4379" max="4379" width="9.7109375" style="204" customWidth="1"/>
    <col min="4380" max="4380" width="8.7109375" style="204" customWidth="1"/>
    <col min="4381" max="4381" width="13.140625" style="204" customWidth="1"/>
    <col min="4382" max="4382" width="12.85546875" style="204" customWidth="1"/>
    <col min="4383" max="4383" width="10.85546875" style="204" customWidth="1"/>
    <col min="4384" max="4385" width="11.5703125" style="204" customWidth="1"/>
    <col min="4386" max="4386" width="11.7109375" style="204" customWidth="1"/>
    <col min="4387" max="4387" width="11.85546875" style="204" customWidth="1"/>
    <col min="4388" max="4388" width="10.7109375" style="204" customWidth="1"/>
    <col min="4389" max="4389" width="12.7109375" style="204" customWidth="1"/>
    <col min="4390" max="4391" width="10.7109375" style="204" customWidth="1"/>
    <col min="4392" max="4392" width="10.85546875" style="204" customWidth="1"/>
    <col min="4393" max="4393" width="2" style="204" customWidth="1"/>
    <col min="4394" max="4410" width="10.85546875" style="204" customWidth="1"/>
    <col min="4411" max="4416" width="12.5703125" style="204" customWidth="1"/>
    <col min="4417" max="4470" width="0" style="204" hidden="1" customWidth="1"/>
    <col min="4471" max="4608" width="11.42578125" style="204"/>
    <col min="4609" max="4609" width="29" style="204" customWidth="1"/>
    <col min="4610" max="4610" width="23.28515625" style="204" bestFit="1" customWidth="1"/>
    <col min="4611" max="4611" width="11.28515625" style="204" customWidth="1"/>
    <col min="4612" max="4612" width="9.85546875" style="204" customWidth="1"/>
    <col min="4613" max="4614" width="10.140625" style="204" customWidth="1"/>
    <col min="4615" max="4615" width="10.42578125" style="204" customWidth="1"/>
    <col min="4616" max="4616" width="9.42578125" style="204" customWidth="1"/>
    <col min="4617" max="4617" width="10.7109375" style="204" customWidth="1"/>
    <col min="4618" max="4620" width="8.7109375" style="204" customWidth="1"/>
    <col min="4621" max="4621" width="8.85546875" style="204" customWidth="1"/>
    <col min="4622" max="4629" width="8.7109375" style="204" customWidth="1"/>
    <col min="4630" max="4630" width="11.85546875" style="204" customWidth="1"/>
    <col min="4631" max="4631" width="12.5703125" style="204" customWidth="1"/>
    <col min="4632" max="4632" width="12.7109375" style="204" customWidth="1"/>
    <col min="4633" max="4633" width="9.28515625" style="204" customWidth="1"/>
    <col min="4634" max="4634" width="12.28515625" style="204" customWidth="1"/>
    <col min="4635" max="4635" width="9.7109375" style="204" customWidth="1"/>
    <col min="4636" max="4636" width="8.7109375" style="204" customWidth="1"/>
    <col min="4637" max="4637" width="13.140625" style="204" customWidth="1"/>
    <col min="4638" max="4638" width="12.85546875" style="204" customWidth="1"/>
    <col min="4639" max="4639" width="10.85546875" style="204" customWidth="1"/>
    <col min="4640" max="4641" width="11.5703125" style="204" customWidth="1"/>
    <col min="4642" max="4642" width="11.7109375" style="204" customWidth="1"/>
    <col min="4643" max="4643" width="11.85546875" style="204" customWidth="1"/>
    <col min="4644" max="4644" width="10.7109375" style="204" customWidth="1"/>
    <col min="4645" max="4645" width="12.7109375" style="204" customWidth="1"/>
    <col min="4646" max="4647" width="10.7109375" style="204" customWidth="1"/>
    <col min="4648" max="4648" width="10.85546875" style="204" customWidth="1"/>
    <col min="4649" max="4649" width="2" style="204" customWidth="1"/>
    <col min="4650" max="4666" width="10.85546875" style="204" customWidth="1"/>
    <col min="4667" max="4672" width="12.5703125" style="204" customWidth="1"/>
    <col min="4673" max="4726" width="0" style="204" hidden="1" customWidth="1"/>
    <col min="4727" max="4864" width="11.42578125" style="204"/>
    <col min="4865" max="4865" width="29" style="204" customWidth="1"/>
    <col min="4866" max="4866" width="23.28515625" style="204" bestFit="1" customWidth="1"/>
    <col min="4867" max="4867" width="11.28515625" style="204" customWidth="1"/>
    <col min="4868" max="4868" width="9.85546875" style="204" customWidth="1"/>
    <col min="4869" max="4870" width="10.140625" style="204" customWidth="1"/>
    <col min="4871" max="4871" width="10.42578125" style="204" customWidth="1"/>
    <col min="4872" max="4872" width="9.42578125" style="204" customWidth="1"/>
    <col min="4873" max="4873" width="10.7109375" style="204" customWidth="1"/>
    <col min="4874" max="4876" width="8.7109375" style="204" customWidth="1"/>
    <col min="4877" max="4877" width="8.85546875" style="204" customWidth="1"/>
    <col min="4878" max="4885" width="8.7109375" style="204" customWidth="1"/>
    <col min="4886" max="4886" width="11.85546875" style="204" customWidth="1"/>
    <col min="4887" max="4887" width="12.5703125" style="204" customWidth="1"/>
    <col min="4888" max="4888" width="12.7109375" style="204" customWidth="1"/>
    <col min="4889" max="4889" width="9.28515625" style="204" customWidth="1"/>
    <col min="4890" max="4890" width="12.28515625" style="204" customWidth="1"/>
    <col min="4891" max="4891" width="9.7109375" style="204" customWidth="1"/>
    <col min="4892" max="4892" width="8.7109375" style="204" customWidth="1"/>
    <col min="4893" max="4893" width="13.140625" style="204" customWidth="1"/>
    <col min="4894" max="4894" width="12.85546875" style="204" customWidth="1"/>
    <col min="4895" max="4895" width="10.85546875" style="204" customWidth="1"/>
    <col min="4896" max="4897" width="11.5703125" style="204" customWidth="1"/>
    <col min="4898" max="4898" width="11.7109375" style="204" customWidth="1"/>
    <col min="4899" max="4899" width="11.85546875" style="204" customWidth="1"/>
    <col min="4900" max="4900" width="10.7109375" style="204" customWidth="1"/>
    <col min="4901" max="4901" width="12.7109375" style="204" customWidth="1"/>
    <col min="4902" max="4903" width="10.7109375" style="204" customWidth="1"/>
    <col min="4904" max="4904" width="10.85546875" style="204" customWidth="1"/>
    <col min="4905" max="4905" width="2" style="204" customWidth="1"/>
    <col min="4906" max="4922" width="10.85546875" style="204" customWidth="1"/>
    <col min="4923" max="4928" width="12.5703125" style="204" customWidth="1"/>
    <col min="4929" max="4982" width="0" style="204" hidden="1" customWidth="1"/>
    <col min="4983" max="5120" width="11.42578125" style="204"/>
    <col min="5121" max="5121" width="29" style="204" customWidth="1"/>
    <col min="5122" max="5122" width="23.28515625" style="204" bestFit="1" customWidth="1"/>
    <col min="5123" max="5123" width="11.28515625" style="204" customWidth="1"/>
    <col min="5124" max="5124" width="9.85546875" style="204" customWidth="1"/>
    <col min="5125" max="5126" width="10.140625" style="204" customWidth="1"/>
    <col min="5127" max="5127" width="10.42578125" style="204" customWidth="1"/>
    <col min="5128" max="5128" width="9.42578125" style="204" customWidth="1"/>
    <col min="5129" max="5129" width="10.7109375" style="204" customWidth="1"/>
    <col min="5130" max="5132" width="8.7109375" style="204" customWidth="1"/>
    <col min="5133" max="5133" width="8.85546875" style="204" customWidth="1"/>
    <col min="5134" max="5141" width="8.7109375" style="204" customWidth="1"/>
    <col min="5142" max="5142" width="11.85546875" style="204" customWidth="1"/>
    <col min="5143" max="5143" width="12.5703125" style="204" customWidth="1"/>
    <col min="5144" max="5144" width="12.7109375" style="204" customWidth="1"/>
    <col min="5145" max="5145" width="9.28515625" style="204" customWidth="1"/>
    <col min="5146" max="5146" width="12.28515625" style="204" customWidth="1"/>
    <col min="5147" max="5147" width="9.7109375" style="204" customWidth="1"/>
    <col min="5148" max="5148" width="8.7109375" style="204" customWidth="1"/>
    <col min="5149" max="5149" width="13.140625" style="204" customWidth="1"/>
    <col min="5150" max="5150" width="12.85546875" style="204" customWidth="1"/>
    <col min="5151" max="5151" width="10.85546875" style="204" customWidth="1"/>
    <col min="5152" max="5153" width="11.5703125" style="204" customWidth="1"/>
    <col min="5154" max="5154" width="11.7109375" style="204" customWidth="1"/>
    <col min="5155" max="5155" width="11.85546875" style="204" customWidth="1"/>
    <col min="5156" max="5156" width="10.7109375" style="204" customWidth="1"/>
    <col min="5157" max="5157" width="12.7109375" style="204" customWidth="1"/>
    <col min="5158" max="5159" width="10.7109375" style="204" customWidth="1"/>
    <col min="5160" max="5160" width="10.85546875" style="204" customWidth="1"/>
    <col min="5161" max="5161" width="2" style="204" customWidth="1"/>
    <col min="5162" max="5178" width="10.85546875" style="204" customWidth="1"/>
    <col min="5179" max="5184" width="12.5703125" style="204" customWidth="1"/>
    <col min="5185" max="5238" width="0" style="204" hidden="1" customWidth="1"/>
    <col min="5239" max="5376" width="11.42578125" style="204"/>
    <col min="5377" max="5377" width="29" style="204" customWidth="1"/>
    <col min="5378" max="5378" width="23.28515625" style="204" bestFit="1" customWidth="1"/>
    <col min="5379" max="5379" width="11.28515625" style="204" customWidth="1"/>
    <col min="5380" max="5380" width="9.85546875" style="204" customWidth="1"/>
    <col min="5381" max="5382" width="10.140625" style="204" customWidth="1"/>
    <col min="5383" max="5383" width="10.42578125" style="204" customWidth="1"/>
    <col min="5384" max="5384" width="9.42578125" style="204" customWidth="1"/>
    <col min="5385" max="5385" width="10.7109375" style="204" customWidth="1"/>
    <col min="5386" max="5388" width="8.7109375" style="204" customWidth="1"/>
    <col min="5389" max="5389" width="8.85546875" style="204" customWidth="1"/>
    <col min="5390" max="5397" width="8.7109375" style="204" customWidth="1"/>
    <col min="5398" max="5398" width="11.85546875" style="204" customWidth="1"/>
    <col min="5399" max="5399" width="12.5703125" style="204" customWidth="1"/>
    <col min="5400" max="5400" width="12.7109375" style="204" customWidth="1"/>
    <col min="5401" max="5401" width="9.28515625" style="204" customWidth="1"/>
    <col min="5402" max="5402" width="12.28515625" style="204" customWidth="1"/>
    <col min="5403" max="5403" width="9.7109375" style="204" customWidth="1"/>
    <col min="5404" max="5404" width="8.7109375" style="204" customWidth="1"/>
    <col min="5405" max="5405" width="13.140625" style="204" customWidth="1"/>
    <col min="5406" max="5406" width="12.85546875" style="204" customWidth="1"/>
    <col min="5407" max="5407" width="10.85546875" style="204" customWidth="1"/>
    <col min="5408" max="5409" width="11.5703125" style="204" customWidth="1"/>
    <col min="5410" max="5410" width="11.7109375" style="204" customWidth="1"/>
    <col min="5411" max="5411" width="11.85546875" style="204" customWidth="1"/>
    <col min="5412" max="5412" width="10.7109375" style="204" customWidth="1"/>
    <col min="5413" max="5413" width="12.7109375" style="204" customWidth="1"/>
    <col min="5414" max="5415" width="10.7109375" style="204" customWidth="1"/>
    <col min="5416" max="5416" width="10.85546875" style="204" customWidth="1"/>
    <col min="5417" max="5417" width="2" style="204" customWidth="1"/>
    <col min="5418" max="5434" width="10.85546875" style="204" customWidth="1"/>
    <col min="5435" max="5440" width="12.5703125" style="204" customWidth="1"/>
    <col min="5441" max="5494" width="0" style="204" hidden="1" customWidth="1"/>
    <col min="5495" max="5632" width="11.42578125" style="204"/>
    <col min="5633" max="5633" width="29" style="204" customWidth="1"/>
    <col min="5634" max="5634" width="23.28515625" style="204" bestFit="1" customWidth="1"/>
    <col min="5635" max="5635" width="11.28515625" style="204" customWidth="1"/>
    <col min="5636" max="5636" width="9.85546875" style="204" customWidth="1"/>
    <col min="5637" max="5638" width="10.140625" style="204" customWidth="1"/>
    <col min="5639" max="5639" width="10.42578125" style="204" customWidth="1"/>
    <col min="5640" max="5640" width="9.42578125" style="204" customWidth="1"/>
    <col min="5641" max="5641" width="10.7109375" style="204" customWidth="1"/>
    <col min="5642" max="5644" width="8.7109375" style="204" customWidth="1"/>
    <col min="5645" max="5645" width="8.85546875" style="204" customWidth="1"/>
    <col min="5646" max="5653" width="8.7109375" style="204" customWidth="1"/>
    <col min="5654" max="5654" width="11.85546875" style="204" customWidth="1"/>
    <col min="5655" max="5655" width="12.5703125" style="204" customWidth="1"/>
    <col min="5656" max="5656" width="12.7109375" style="204" customWidth="1"/>
    <col min="5657" max="5657" width="9.28515625" style="204" customWidth="1"/>
    <col min="5658" max="5658" width="12.28515625" style="204" customWidth="1"/>
    <col min="5659" max="5659" width="9.7109375" style="204" customWidth="1"/>
    <col min="5660" max="5660" width="8.7109375" style="204" customWidth="1"/>
    <col min="5661" max="5661" width="13.140625" style="204" customWidth="1"/>
    <col min="5662" max="5662" width="12.85546875" style="204" customWidth="1"/>
    <col min="5663" max="5663" width="10.85546875" style="204" customWidth="1"/>
    <col min="5664" max="5665" width="11.5703125" style="204" customWidth="1"/>
    <col min="5666" max="5666" width="11.7109375" style="204" customWidth="1"/>
    <col min="5667" max="5667" width="11.85546875" style="204" customWidth="1"/>
    <col min="5668" max="5668" width="10.7109375" style="204" customWidth="1"/>
    <col min="5669" max="5669" width="12.7109375" style="204" customWidth="1"/>
    <col min="5670" max="5671" width="10.7109375" style="204" customWidth="1"/>
    <col min="5672" max="5672" width="10.85546875" style="204" customWidth="1"/>
    <col min="5673" max="5673" width="2" style="204" customWidth="1"/>
    <col min="5674" max="5690" width="10.85546875" style="204" customWidth="1"/>
    <col min="5691" max="5696" width="12.5703125" style="204" customWidth="1"/>
    <col min="5697" max="5750" width="0" style="204" hidden="1" customWidth="1"/>
    <col min="5751" max="5888" width="11.42578125" style="204"/>
    <col min="5889" max="5889" width="29" style="204" customWidth="1"/>
    <col min="5890" max="5890" width="23.28515625" style="204" bestFit="1" customWidth="1"/>
    <col min="5891" max="5891" width="11.28515625" style="204" customWidth="1"/>
    <col min="5892" max="5892" width="9.85546875" style="204" customWidth="1"/>
    <col min="5893" max="5894" width="10.140625" style="204" customWidth="1"/>
    <col min="5895" max="5895" width="10.42578125" style="204" customWidth="1"/>
    <col min="5896" max="5896" width="9.42578125" style="204" customWidth="1"/>
    <col min="5897" max="5897" width="10.7109375" style="204" customWidth="1"/>
    <col min="5898" max="5900" width="8.7109375" style="204" customWidth="1"/>
    <col min="5901" max="5901" width="8.85546875" style="204" customWidth="1"/>
    <col min="5902" max="5909" width="8.7109375" style="204" customWidth="1"/>
    <col min="5910" max="5910" width="11.85546875" style="204" customWidth="1"/>
    <col min="5911" max="5911" width="12.5703125" style="204" customWidth="1"/>
    <col min="5912" max="5912" width="12.7109375" style="204" customWidth="1"/>
    <col min="5913" max="5913" width="9.28515625" style="204" customWidth="1"/>
    <col min="5914" max="5914" width="12.28515625" style="204" customWidth="1"/>
    <col min="5915" max="5915" width="9.7109375" style="204" customWidth="1"/>
    <col min="5916" max="5916" width="8.7109375" style="204" customWidth="1"/>
    <col min="5917" max="5917" width="13.140625" style="204" customWidth="1"/>
    <col min="5918" max="5918" width="12.85546875" style="204" customWidth="1"/>
    <col min="5919" max="5919" width="10.85546875" style="204" customWidth="1"/>
    <col min="5920" max="5921" width="11.5703125" style="204" customWidth="1"/>
    <col min="5922" max="5922" width="11.7109375" style="204" customWidth="1"/>
    <col min="5923" max="5923" width="11.85546875" style="204" customWidth="1"/>
    <col min="5924" max="5924" width="10.7109375" style="204" customWidth="1"/>
    <col min="5925" max="5925" width="12.7109375" style="204" customWidth="1"/>
    <col min="5926" max="5927" width="10.7109375" style="204" customWidth="1"/>
    <col min="5928" max="5928" width="10.85546875" style="204" customWidth="1"/>
    <col min="5929" max="5929" width="2" style="204" customWidth="1"/>
    <col min="5930" max="5946" width="10.85546875" style="204" customWidth="1"/>
    <col min="5947" max="5952" width="12.5703125" style="204" customWidth="1"/>
    <col min="5953" max="6006" width="0" style="204" hidden="1" customWidth="1"/>
    <col min="6007" max="6144" width="11.42578125" style="204"/>
    <col min="6145" max="6145" width="29" style="204" customWidth="1"/>
    <col min="6146" max="6146" width="23.28515625" style="204" bestFit="1" customWidth="1"/>
    <col min="6147" max="6147" width="11.28515625" style="204" customWidth="1"/>
    <col min="6148" max="6148" width="9.85546875" style="204" customWidth="1"/>
    <col min="6149" max="6150" width="10.140625" style="204" customWidth="1"/>
    <col min="6151" max="6151" width="10.42578125" style="204" customWidth="1"/>
    <col min="6152" max="6152" width="9.42578125" style="204" customWidth="1"/>
    <col min="6153" max="6153" width="10.7109375" style="204" customWidth="1"/>
    <col min="6154" max="6156" width="8.7109375" style="204" customWidth="1"/>
    <col min="6157" max="6157" width="8.85546875" style="204" customWidth="1"/>
    <col min="6158" max="6165" width="8.7109375" style="204" customWidth="1"/>
    <col min="6166" max="6166" width="11.85546875" style="204" customWidth="1"/>
    <col min="6167" max="6167" width="12.5703125" style="204" customWidth="1"/>
    <col min="6168" max="6168" width="12.7109375" style="204" customWidth="1"/>
    <col min="6169" max="6169" width="9.28515625" style="204" customWidth="1"/>
    <col min="6170" max="6170" width="12.28515625" style="204" customWidth="1"/>
    <col min="6171" max="6171" width="9.7109375" style="204" customWidth="1"/>
    <col min="6172" max="6172" width="8.7109375" style="204" customWidth="1"/>
    <col min="6173" max="6173" width="13.140625" style="204" customWidth="1"/>
    <col min="6174" max="6174" width="12.85546875" style="204" customWidth="1"/>
    <col min="6175" max="6175" width="10.85546875" style="204" customWidth="1"/>
    <col min="6176" max="6177" width="11.5703125" style="204" customWidth="1"/>
    <col min="6178" max="6178" width="11.7109375" style="204" customWidth="1"/>
    <col min="6179" max="6179" width="11.85546875" style="204" customWidth="1"/>
    <col min="6180" max="6180" width="10.7109375" style="204" customWidth="1"/>
    <col min="6181" max="6181" width="12.7109375" style="204" customWidth="1"/>
    <col min="6182" max="6183" width="10.7109375" style="204" customWidth="1"/>
    <col min="6184" max="6184" width="10.85546875" style="204" customWidth="1"/>
    <col min="6185" max="6185" width="2" style="204" customWidth="1"/>
    <col min="6186" max="6202" width="10.85546875" style="204" customWidth="1"/>
    <col min="6203" max="6208" width="12.5703125" style="204" customWidth="1"/>
    <col min="6209" max="6262" width="0" style="204" hidden="1" customWidth="1"/>
    <col min="6263" max="6400" width="11.42578125" style="204"/>
    <col min="6401" max="6401" width="29" style="204" customWidth="1"/>
    <col min="6402" max="6402" width="23.28515625" style="204" bestFit="1" customWidth="1"/>
    <col min="6403" max="6403" width="11.28515625" style="204" customWidth="1"/>
    <col min="6404" max="6404" width="9.85546875" style="204" customWidth="1"/>
    <col min="6405" max="6406" width="10.140625" style="204" customWidth="1"/>
    <col min="6407" max="6407" width="10.42578125" style="204" customWidth="1"/>
    <col min="6408" max="6408" width="9.42578125" style="204" customWidth="1"/>
    <col min="6409" max="6409" width="10.7109375" style="204" customWidth="1"/>
    <col min="6410" max="6412" width="8.7109375" style="204" customWidth="1"/>
    <col min="6413" max="6413" width="8.85546875" style="204" customWidth="1"/>
    <col min="6414" max="6421" width="8.7109375" style="204" customWidth="1"/>
    <col min="6422" max="6422" width="11.85546875" style="204" customWidth="1"/>
    <col min="6423" max="6423" width="12.5703125" style="204" customWidth="1"/>
    <col min="6424" max="6424" width="12.7109375" style="204" customWidth="1"/>
    <col min="6425" max="6425" width="9.28515625" style="204" customWidth="1"/>
    <col min="6426" max="6426" width="12.28515625" style="204" customWidth="1"/>
    <col min="6427" max="6427" width="9.7109375" style="204" customWidth="1"/>
    <col min="6428" max="6428" width="8.7109375" style="204" customWidth="1"/>
    <col min="6429" max="6429" width="13.140625" style="204" customWidth="1"/>
    <col min="6430" max="6430" width="12.85546875" style="204" customWidth="1"/>
    <col min="6431" max="6431" width="10.85546875" style="204" customWidth="1"/>
    <col min="6432" max="6433" width="11.5703125" style="204" customWidth="1"/>
    <col min="6434" max="6434" width="11.7109375" style="204" customWidth="1"/>
    <col min="6435" max="6435" width="11.85546875" style="204" customWidth="1"/>
    <col min="6436" max="6436" width="10.7109375" style="204" customWidth="1"/>
    <col min="6437" max="6437" width="12.7109375" style="204" customWidth="1"/>
    <col min="6438" max="6439" width="10.7109375" style="204" customWidth="1"/>
    <col min="6440" max="6440" width="10.85546875" style="204" customWidth="1"/>
    <col min="6441" max="6441" width="2" style="204" customWidth="1"/>
    <col min="6442" max="6458" width="10.85546875" style="204" customWidth="1"/>
    <col min="6459" max="6464" width="12.5703125" style="204" customWidth="1"/>
    <col min="6465" max="6518" width="0" style="204" hidden="1" customWidth="1"/>
    <col min="6519" max="6656" width="11.42578125" style="204"/>
    <col min="6657" max="6657" width="29" style="204" customWidth="1"/>
    <col min="6658" max="6658" width="23.28515625" style="204" bestFit="1" customWidth="1"/>
    <col min="6659" max="6659" width="11.28515625" style="204" customWidth="1"/>
    <col min="6660" max="6660" width="9.85546875" style="204" customWidth="1"/>
    <col min="6661" max="6662" width="10.140625" style="204" customWidth="1"/>
    <col min="6663" max="6663" width="10.42578125" style="204" customWidth="1"/>
    <col min="6664" max="6664" width="9.42578125" style="204" customWidth="1"/>
    <col min="6665" max="6665" width="10.7109375" style="204" customWidth="1"/>
    <col min="6666" max="6668" width="8.7109375" style="204" customWidth="1"/>
    <col min="6669" max="6669" width="8.85546875" style="204" customWidth="1"/>
    <col min="6670" max="6677" width="8.7109375" style="204" customWidth="1"/>
    <col min="6678" max="6678" width="11.85546875" style="204" customWidth="1"/>
    <col min="6679" max="6679" width="12.5703125" style="204" customWidth="1"/>
    <col min="6680" max="6680" width="12.7109375" style="204" customWidth="1"/>
    <col min="6681" max="6681" width="9.28515625" style="204" customWidth="1"/>
    <col min="6682" max="6682" width="12.28515625" style="204" customWidth="1"/>
    <col min="6683" max="6683" width="9.7109375" style="204" customWidth="1"/>
    <col min="6684" max="6684" width="8.7109375" style="204" customWidth="1"/>
    <col min="6685" max="6685" width="13.140625" style="204" customWidth="1"/>
    <col min="6686" max="6686" width="12.85546875" style="204" customWidth="1"/>
    <col min="6687" max="6687" width="10.85546875" style="204" customWidth="1"/>
    <col min="6688" max="6689" width="11.5703125" style="204" customWidth="1"/>
    <col min="6690" max="6690" width="11.7109375" style="204" customWidth="1"/>
    <col min="6691" max="6691" width="11.85546875" style="204" customWidth="1"/>
    <col min="6692" max="6692" width="10.7109375" style="204" customWidth="1"/>
    <col min="6693" max="6693" width="12.7109375" style="204" customWidth="1"/>
    <col min="6694" max="6695" width="10.7109375" style="204" customWidth="1"/>
    <col min="6696" max="6696" width="10.85546875" style="204" customWidth="1"/>
    <col min="6697" max="6697" width="2" style="204" customWidth="1"/>
    <col min="6698" max="6714" width="10.85546875" style="204" customWidth="1"/>
    <col min="6715" max="6720" width="12.5703125" style="204" customWidth="1"/>
    <col min="6721" max="6774" width="0" style="204" hidden="1" customWidth="1"/>
    <col min="6775" max="6912" width="11.42578125" style="204"/>
    <col min="6913" max="6913" width="29" style="204" customWidth="1"/>
    <col min="6914" max="6914" width="23.28515625" style="204" bestFit="1" customWidth="1"/>
    <col min="6915" max="6915" width="11.28515625" style="204" customWidth="1"/>
    <col min="6916" max="6916" width="9.85546875" style="204" customWidth="1"/>
    <col min="6917" max="6918" width="10.140625" style="204" customWidth="1"/>
    <col min="6919" max="6919" width="10.42578125" style="204" customWidth="1"/>
    <col min="6920" max="6920" width="9.42578125" style="204" customWidth="1"/>
    <col min="6921" max="6921" width="10.7109375" style="204" customWidth="1"/>
    <col min="6922" max="6924" width="8.7109375" style="204" customWidth="1"/>
    <col min="6925" max="6925" width="8.85546875" style="204" customWidth="1"/>
    <col min="6926" max="6933" width="8.7109375" style="204" customWidth="1"/>
    <col min="6934" max="6934" width="11.85546875" style="204" customWidth="1"/>
    <col min="6935" max="6935" width="12.5703125" style="204" customWidth="1"/>
    <col min="6936" max="6936" width="12.7109375" style="204" customWidth="1"/>
    <col min="6937" max="6937" width="9.28515625" style="204" customWidth="1"/>
    <col min="6938" max="6938" width="12.28515625" style="204" customWidth="1"/>
    <col min="6939" max="6939" width="9.7109375" style="204" customWidth="1"/>
    <col min="6940" max="6940" width="8.7109375" style="204" customWidth="1"/>
    <col min="6941" max="6941" width="13.140625" style="204" customWidth="1"/>
    <col min="6942" max="6942" width="12.85546875" style="204" customWidth="1"/>
    <col min="6943" max="6943" width="10.85546875" style="204" customWidth="1"/>
    <col min="6944" max="6945" width="11.5703125" style="204" customWidth="1"/>
    <col min="6946" max="6946" width="11.7109375" style="204" customWidth="1"/>
    <col min="6947" max="6947" width="11.85546875" style="204" customWidth="1"/>
    <col min="6948" max="6948" width="10.7109375" style="204" customWidth="1"/>
    <col min="6949" max="6949" width="12.7109375" style="204" customWidth="1"/>
    <col min="6950" max="6951" width="10.7109375" style="204" customWidth="1"/>
    <col min="6952" max="6952" width="10.85546875" style="204" customWidth="1"/>
    <col min="6953" max="6953" width="2" style="204" customWidth="1"/>
    <col min="6954" max="6970" width="10.85546875" style="204" customWidth="1"/>
    <col min="6971" max="6976" width="12.5703125" style="204" customWidth="1"/>
    <col min="6977" max="7030" width="0" style="204" hidden="1" customWidth="1"/>
    <col min="7031" max="7168" width="11.42578125" style="204"/>
    <col min="7169" max="7169" width="29" style="204" customWidth="1"/>
    <col min="7170" max="7170" width="23.28515625" style="204" bestFit="1" customWidth="1"/>
    <col min="7171" max="7171" width="11.28515625" style="204" customWidth="1"/>
    <col min="7172" max="7172" width="9.85546875" style="204" customWidth="1"/>
    <col min="7173" max="7174" width="10.140625" style="204" customWidth="1"/>
    <col min="7175" max="7175" width="10.42578125" style="204" customWidth="1"/>
    <col min="7176" max="7176" width="9.42578125" style="204" customWidth="1"/>
    <col min="7177" max="7177" width="10.7109375" style="204" customWidth="1"/>
    <col min="7178" max="7180" width="8.7109375" style="204" customWidth="1"/>
    <col min="7181" max="7181" width="8.85546875" style="204" customWidth="1"/>
    <col min="7182" max="7189" width="8.7109375" style="204" customWidth="1"/>
    <col min="7190" max="7190" width="11.85546875" style="204" customWidth="1"/>
    <col min="7191" max="7191" width="12.5703125" style="204" customWidth="1"/>
    <col min="7192" max="7192" width="12.7109375" style="204" customWidth="1"/>
    <col min="7193" max="7193" width="9.28515625" style="204" customWidth="1"/>
    <col min="7194" max="7194" width="12.28515625" style="204" customWidth="1"/>
    <col min="7195" max="7195" width="9.7109375" style="204" customWidth="1"/>
    <col min="7196" max="7196" width="8.7109375" style="204" customWidth="1"/>
    <col min="7197" max="7197" width="13.140625" style="204" customWidth="1"/>
    <col min="7198" max="7198" width="12.85546875" style="204" customWidth="1"/>
    <col min="7199" max="7199" width="10.85546875" style="204" customWidth="1"/>
    <col min="7200" max="7201" width="11.5703125" style="204" customWidth="1"/>
    <col min="7202" max="7202" width="11.7109375" style="204" customWidth="1"/>
    <col min="7203" max="7203" width="11.85546875" style="204" customWidth="1"/>
    <col min="7204" max="7204" width="10.7109375" style="204" customWidth="1"/>
    <col min="7205" max="7205" width="12.7109375" style="204" customWidth="1"/>
    <col min="7206" max="7207" width="10.7109375" style="204" customWidth="1"/>
    <col min="7208" max="7208" width="10.85546875" style="204" customWidth="1"/>
    <col min="7209" max="7209" width="2" style="204" customWidth="1"/>
    <col min="7210" max="7226" width="10.85546875" style="204" customWidth="1"/>
    <col min="7227" max="7232" width="12.5703125" style="204" customWidth="1"/>
    <col min="7233" max="7286" width="0" style="204" hidden="1" customWidth="1"/>
    <col min="7287" max="7424" width="11.42578125" style="204"/>
    <col min="7425" max="7425" width="29" style="204" customWidth="1"/>
    <col min="7426" max="7426" width="23.28515625" style="204" bestFit="1" customWidth="1"/>
    <col min="7427" max="7427" width="11.28515625" style="204" customWidth="1"/>
    <col min="7428" max="7428" width="9.85546875" style="204" customWidth="1"/>
    <col min="7429" max="7430" width="10.140625" style="204" customWidth="1"/>
    <col min="7431" max="7431" width="10.42578125" style="204" customWidth="1"/>
    <col min="7432" max="7432" width="9.42578125" style="204" customWidth="1"/>
    <col min="7433" max="7433" width="10.7109375" style="204" customWidth="1"/>
    <col min="7434" max="7436" width="8.7109375" style="204" customWidth="1"/>
    <col min="7437" max="7437" width="8.85546875" style="204" customWidth="1"/>
    <col min="7438" max="7445" width="8.7109375" style="204" customWidth="1"/>
    <col min="7446" max="7446" width="11.85546875" style="204" customWidth="1"/>
    <col min="7447" max="7447" width="12.5703125" style="204" customWidth="1"/>
    <col min="7448" max="7448" width="12.7109375" style="204" customWidth="1"/>
    <col min="7449" max="7449" width="9.28515625" style="204" customWidth="1"/>
    <col min="7450" max="7450" width="12.28515625" style="204" customWidth="1"/>
    <col min="7451" max="7451" width="9.7109375" style="204" customWidth="1"/>
    <col min="7452" max="7452" width="8.7109375" style="204" customWidth="1"/>
    <col min="7453" max="7453" width="13.140625" style="204" customWidth="1"/>
    <col min="7454" max="7454" width="12.85546875" style="204" customWidth="1"/>
    <col min="7455" max="7455" width="10.85546875" style="204" customWidth="1"/>
    <col min="7456" max="7457" width="11.5703125" style="204" customWidth="1"/>
    <col min="7458" max="7458" width="11.7109375" style="204" customWidth="1"/>
    <col min="7459" max="7459" width="11.85546875" style="204" customWidth="1"/>
    <col min="7460" max="7460" width="10.7109375" style="204" customWidth="1"/>
    <col min="7461" max="7461" width="12.7109375" style="204" customWidth="1"/>
    <col min="7462" max="7463" width="10.7109375" style="204" customWidth="1"/>
    <col min="7464" max="7464" width="10.85546875" style="204" customWidth="1"/>
    <col min="7465" max="7465" width="2" style="204" customWidth="1"/>
    <col min="7466" max="7482" width="10.85546875" style="204" customWidth="1"/>
    <col min="7483" max="7488" width="12.5703125" style="204" customWidth="1"/>
    <col min="7489" max="7542" width="0" style="204" hidden="1" customWidth="1"/>
    <col min="7543" max="7680" width="11.42578125" style="204"/>
    <col min="7681" max="7681" width="29" style="204" customWidth="1"/>
    <col min="7682" max="7682" width="23.28515625" style="204" bestFit="1" customWidth="1"/>
    <col min="7683" max="7683" width="11.28515625" style="204" customWidth="1"/>
    <col min="7684" max="7684" width="9.85546875" style="204" customWidth="1"/>
    <col min="7685" max="7686" width="10.140625" style="204" customWidth="1"/>
    <col min="7687" max="7687" width="10.42578125" style="204" customWidth="1"/>
    <col min="7688" max="7688" width="9.42578125" style="204" customWidth="1"/>
    <col min="7689" max="7689" width="10.7109375" style="204" customWidth="1"/>
    <col min="7690" max="7692" width="8.7109375" style="204" customWidth="1"/>
    <col min="7693" max="7693" width="8.85546875" style="204" customWidth="1"/>
    <col min="7694" max="7701" width="8.7109375" style="204" customWidth="1"/>
    <col min="7702" max="7702" width="11.85546875" style="204" customWidth="1"/>
    <col min="7703" max="7703" width="12.5703125" style="204" customWidth="1"/>
    <col min="7704" max="7704" width="12.7109375" style="204" customWidth="1"/>
    <col min="7705" max="7705" width="9.28515625" style="204" customWidth="1"/>
    <col min="7706" max="7706" width="12.28515625" style="204" customWidth="1"/>
    <col min="7707" max="7707" width="9.7109375" style="204" customWidth="1"/>
    <col min="7708" max="7708" width="8.7109375" style="204" customWidth="1"/>
    <col min="7709" max="7709" width="13.140625" style="204" customWidth="1"/>
    <col min="7710" max="7710" width="12.85546875" style="204" customWidth="1"/>
    <col min="7711" max="7711" width="10.85546875" style="204" customWidth="1"/>
    <col min="7712" max="7713" width="11.5703125" style="204" customWidth="1"/>
    <col min="7714" max="7714" width="11.7109375" style="204" customWidth="1"/>
    <col min="7715" max="7715" width="11.85546875" style="204" customWidth="1"/>
    <col min="7716" max="7716" width="10.7109375" style="204" customWidth="1"/>
    <col min="7717" max="7717" width="12.7109375" style="204" customWidth="1"/>
    <col min="7718" max="7719" width="10.7109375" style="204" customWidth="1"/>
    <col min="7720" max="7720" width="10.85546875" style="204" customWidth="1"/>
    <col min="7721" max="7721" width="2" style="204" customWidth="1"/>
    <col min="7722" max="7738" width="10.85546875" style="204" customWidth="1"/>
    <col min="7739" max="7744" width="12.5703125" style="204" customWidth="1"/>
    <col min="7745" max="7798" width="0" style="204" hidden="1" customWidth="1"/>
    <col min="7799" max="7936" width="11.42578125" style="204"/>
    <col min="7937" max="7937" width="29" style="204" customWidth="1"/>
    <col min="7938" max="7938" width="23.28515625" style="204" bestFit="1" customWidth="1"/>
    <col min="7939" max="7939" width="11.28515625" style="204" customWidth="1"/>
    <col min="7940" max="7940" width="9.85546875" style="204" customWidth="1"/>
    <col min="7941" max="7942" width="10.140625" style="204" customWidth="1"/>
    <col min="7943" max="7943" width="10.42578125" style="204" customWidth="1"/>
    <col min="7944" max="7944" width="9.42578125" style="204" customWidth="1"/>
    <col min="7945" max="7945" width="10.7109375" style="204" customWidth="1"/>
    <col min="7946" max="7948" width="8.7109375" style="204" customWidth="1"/>
    <col min="7949" max="7949" width="8.85546875" style="204" customWidth="1"/>
    <col min="7950" max="7957" width="8.7109375" style="204" customWidth="1"/>
    <col min="7958" max="7958" width="11.85546875" style="204" customWidth="1"/>
    <col min="7959" max="7959" width="12.5703125" style="204" customWidth="1"/>
    <col min="7960" max="7960" width="12.7109375" style="204" customWidth="1"/>
    <col min="7961" max="7961" width="9.28515625" style="204" customWidth="1"/>
    <col min="7962" max="7962" width="12.28515625" style="204" customWidth="1"/>
    <col min="7963" max="7963" width="9.7109375" style="204" customWidth="1"/>
    <col min="7964" max="7964" width="8.7109375" style="204" customWidth="1"/>
    <col min="7965" max="7965" width="13.140625" style="204" customWidth="1"/>
    <col min="7966" max="7966" width="12.85546875" style="204" customWidth="1"/>
    <col min="7967" max="7967" width="10.85546875" style="204" customWidth="1"/>
    <col min="7968" max="7969" width="11.5703125" style="204" customWidth="1"/>
    <col min="7970" max="7970" width="11.7109375" style="204" customWidth="1"/>
    <col min="7971" max="7971" width="11.85546875" style="204" customWidth="1"/>
    <col min="7972" max="7972" width="10.7109375" style="204" customWidth="1"/>
    <col min="7973" max="7973" width="12.7109375" style="204" customWidth="1"/>
    <col min="7974" max="7975" width="10.7109375" style="204" customWidth="1"/>
    <col min="7976" max="7976" width="10.85546875" style="204" customWidth="1"/>
    <col min="7977" max="7977" width="2" style="204" customWidth="1"/>
    <col min="7978" max="7994" width="10.85546875" style="204" customWidth="1"/>
    <col min="7995" max="8000" width="12.5703125" style="204" customWidth="1"/>
    <col min="8001" max="8054" width="0" style="204" hidden="1" customWidth="1"/>
    <col min="8055" max="8192" width="11.42578125" style="204"/>
    <col min="8193" max="8193" width="29" style="204" customWidth="1"/>
    <col min="8194" max="8194" width="23.28515625" style="204" bestFit="1" customWidth="1"/>
    <col min="8195" max="8195" width="11.28515625" style="204" customWidth="1"/>
    <col min="8196" max="8196" width="9.85546875" style="204" customWidth="1"/>
    <col min="8197" max="8198" width="10.140625" style="204" customWidth="1"/>
    <col min="8199" max="8199" width="10.42578125" style="204" customWidth="1"/>
    <col min="8200" max="8200" width="9.42578125" style="204" customWidth="1"/>
    <col min="8201" max="8201" width="10.7109375" style="204" customWidth="1"/>
    <col min="8202" max="8204" width="8.7109375" style="204" customWidth="1"/>
    <col min="8205" max="8205" width="8.85546875" style="204" customWidth="1"/>
    <col min="8206" max="8213" width="8.7109375" style="204" customWidth="1"/>
    <col min="8214" max="8214" width="11.85546875" style="204" customWidth="1"/>
    <col min="8215" max="8215" width="12.5703125" style="204" customWidth="1"/>
    <col min="8216" max="8216" width="12.7109375" style="204" customWidth="1"/>
    <col min="8217" max="8217" width="9.28515625" style="204" customWidth="1"/>
    <col min="8218" max="8218" width="12.28515625" style="204" customWidth="1"/>
    <col min="8219" max="8219" width="9.7109375" style="204" customWidth="1"/>
    <col min="8220" max="8220" width="8.7109375" style="204" customWidth="1"/>
    <col min="8221" max="8221" width="13.140625" style="204" customWidth="1"/>
    <col min="8222" max="8222" width="12.85546875" style="204" customWidth="1"/>
    <col min="8223" max="8223" width="10.85546875" style="204" customWidth="1"/>
    <col min="8224" max="8225" width="11.5703125" style="204" customWidth="1"/>
    <col min="8226" max="8226" width="11.7109375" style="204" customWidth="1"/>
    <col min="8227" max="8227" width="11.85546875" style="204" customWidth="1"/>
    <col min="8228" max="8228" width="10.7109375" style="204" customWidth="1"/>
    <col min="8229" max="8229" width="12.7109375" style="204" customWidth="1"/>
    <col min="8230" max="8231" width="10.7109375" style="204" customWidth="1"/>
    <col min="8232" max="8232" width="10.85546875" style="204" customWidth="1"/>
    <col min="8233" max="8233" width="2" style="204" customWidth="1"/>
    <col min="8234" max="8250" width="10.85546875" style="204" customWidth="1"/>
    <col min="8251" max="8256" width="12.5703125" style="204" customWidth="1"/>
    <col min="8257" max="8310" width="0" style="204" hidden="1" customWidth="1"/>
    <col min="8311" max="8448" width="11.42578125" style="204"/>
    <col min="8449" max="8449" width="29" style="204" customWidth="1"/>
    <col min="8450" max="8450" width="23.28515625" style="204" bestFit="1" customWidth="1"/>
    <col min="8451" max="8451" width="11.28515625" style="204" customWidth="1"/>
    <col min="8452" max="8452" width="9.85546875" style="204" customWidth="1"/>
    <col min="8453" max="8454" width="10.140625" style="204" customWidth="1"/>
    <col min="8455" max="8455" width="10.42578125" style="204" customWidth="1"/>
    <col min="8456" max="8456" width="9.42578125" style="204" customWidth="1"/>
    <col min="8457" max="8457" width="10.7109375" style="204" customWidth="1"/>
    <col min="8458" max="8460" width="8.7109375" style="204" customWidth="1"/>
    <col min="8461" max="8461" width="8.85546875" style="204" customWidth="1"/>
    <col min="8462" max="8469" width="8.7109375" style="204" customWidth="1"/>
    <col min="8470" max="8470" width="11.85546875" style="204" customWidth="1"/>
    <col min="8471" max="8471" width="12.5703125" style="204" customWidth="1"/>
    <col min="8472" max="8472" width="12.7109375" style="204" customWidth="1"/>
    <col min="8473" max="8473" width="9.28515625" style="204" customWidth="1"/>
    <col min="8474" max="8474" width="12.28515625" style="204" customWidth="1"/>
    <col min="8475" max="8475" width="9.7109375" style="204" customWidth="1"/>
    <col min="8476" max="8476" width="8.7109375" style="204" customWidth="1"/>
    <col min="8477" max="8477" width="13.140625" style="204" customWidth="1"/>
    <col min="8478" max="8478" width="12.85546875" style="204" customWidth="1"/>
    <col min="8479" max="8479" width="10.85546875" style="204" customWidth="1"/>
    <col min="8480" max="8481" width="11.5703125" style="204" customWidth="1"/>
    <col min="8482" max="8482" width="11.7109375" style="204" customWidth="1"/>
    <col min="8483" max="8483" width="11.85546875" style="204" customWidth="1"/>
    <col min="8484" max="8484" width="10.7109375" style="204" customWidth="1"/>
    <col min="8485" max="8485" width="12.7109375" style="204" customWidth="1"/>
    <col min="8486" max="8487" width="10.7109375" style="204" customWidth="1"/>
    <col min="8488" max="8488" width="10.85546875" style="204" customWidth="1"/>
    <col min="8489" max="8489" width="2" style="204" customWidth="1"/>
    <col min="8490" max="8506" width="10.85546875" style="204" customWidth="1"/>
    <col min="8507" max="8512" width="12.5703125" style="204" customWidth="1"/>
    <col min="8513" max="8566" width="0" style="204" hidden="1" customWidth="1"/>
    <col min="8567" max="8704" width="11.42578125" style="204"/>
    <col min="8705" max="8705" width="29" style="204" customWidth="1"/>
    <col min="8706" max="8706" width="23.28515625" style="204" bestFit="1" customWidth="1"/>
    <col min="8707" max="8707" width="11.28515625" style="204" customWidth="1"/>
    <col min="8708" max="8708" width="9.85546875" style="204" customWidth="1"/>
    <col min="8709" max="8710" width="10.140625" style="204" customWidth="1"/>
    <col min="8711" max="8711" width="10.42578125" style="204" customWidth="1"/>
    <col min="8712" max="8712" width="9.42578125" style="204" customWidth="1"/>
    <col min="8713" max="8713" width="10.7109375" style="204" customWidth="1"/>
    <col min="8714" max="8716" width="8.7109375" style="204" customWidth="1"/>
    <col min="8717" max="8717" width="8.85546875" style="204" customWidth="1"/>
    <col min="8718" max="8725" width="8.7109375" style="204" customWidth="1"/>
    <col min="8726" max="8726" width="11.85546875" style="204" customWidth="1"/>
    <col min="8727" max="8727" width="12.5703125" style="204" customWidth="1"/>
    <col min="8728" max="8728" width="12.7109375" style="204" customWidth="1"/>
    <col min="8729" max="8729" width="9.28515625" style="204" customWidth="1"/>
    <col min="8730" max="8730" width="12.28515625" style="204" customWidth="1"/>
    <col min="8731" max="8731" width="9.7109375" style="204" customWidth="1"/>
    <col min="8732" max="8732" width="8.7109375" style="204" customWidth="1"/>
    <col min="8733" max="8733" width="13.140625" style="204" customWidth="1"/>
    <col min="8734" max="8734" width="12.85546875" style="204" customWidth="1"/>
    <col min="8735" max="8735" width="10.85546875" style="204" customWidth="1"/>
    <col min="8736" max="8737" width="11.5703125" style="204" customWidth="1"/>
    <col min="8738" max="8738" width="11.7109375" style="204" customWidth="1"/>
    <col min="8739" max="8739" width="11.85546875" style="204" customWidth="1"/>
    <col min="8740" max="8740" width="10.7109375" style="204" customWidth="1"/>
    <col min="8741" max="8741" width="12.7109375" style="204" customWidth="1"/>
    <col min="8742" max="8743" width="10.7109375" style="204" customWidth="1"/>
    <col min="8744" max="8744" width="10.85546875" style="204" customWidth="1"/>
    <col min="8745" max="8745" width="2" style="204" customWidth="1"/>
    <col min="8746" max="8762" width="10.85546875" style="204" customWidth="1"/>
    <col min="8763" max="8768" width="12.5703125" style="204" customWidth="1"/>
    <col min="8769" max="8822" width="0" style="204" hidden="1" customWidth="1"/>
    <col min="8823" max="8960" width="11.42578125" style="204"/>
    <col min="8961" max="8961" width="29" style="204" customWidth="1"/>
    <col min="8962" max="8962" width="23.28515625" style="204" bestFit="1" customWidth="1"/>
    <col min="8963" max="8963" width="11.28515625" style="204" customWidth="1"/>
    <col min="8964" max="8964" width="9.85546875" style="204" customWidth="1"/>
    <col min="8965" max="8966" width="10.140625" style="204" customWidth="1"/>
    <col min="8967" max="8967" width="10.42578125" style="204" customWidth="1"/>
    <col min="8968" max="8968" width="9.42578125" style="204" customWidth="1"/>
    <col min="8969" max="8969" width="10.7109375" style="204" customWidth="1"/>
    <col min="8970" max="8972" width="8.7109375" style="204" customWidth="1"/>
    <col min="8973" max="8973" width="8.85546875" style="204" customWidth="1"/>
    <col min="8974" max="8981" width="8.7109375" style="204" customWidth="1"/>
    <col min="8982" max="8982" width="11.85546875" style="204" customWidth="1"/>
    <col min="8983" max="8983" width="12.5703125" style="204" customWidth="1"/>
    <col min="8984" max="8984" width="12.7109375" style="204" customWidth="1"/>
    <col min="8985" max="8985" width="9.28515625" style="204" customWidth="1"/>
    <col min="8986" max="8986" width="12.28515625" style="204" customWidth="1"/>
    <col min="8987" max="8987" width="9.7109375" style="204" customWidth="1"/>
    <col min="8988" max="8988" width="8.7109375" style="204" customWidth="1"/>
    <col min="8989" max="8989" width="13.140625" style="204" customWidth="1"/>
    <col min="8990" max="8990" width="12.85546875" style="204" customWidth="1"/>
    <col min="8991" max="8991" width="10.85546875" style="204" customWidth="1"/>
    <col min="8992" max="8993" width="11.5703125" style="204" customWidth="1"/>
    <col min="8994" max="8994" width="11.7109375" style="204" customWidth="1"/>
    <col min="8995" max="8995" width="11.85546875" style="204" customWidth="1"/>
    <col min="8996" max="8996" width="10.7109375" style="204" customWidth="1"/>
    <col min="8997" max="8997" width="12.7109375" style="204" customWidth="1"/>
    <col min="8998" max="8999" width="10.7109375" style="204" customWidth="1"/>
    <col min="9000" max="9000" width="10.85546875" style="204" customWidth="1"/>
    <col min="9001" max="9001" width="2" style="204" customWidth="1"/>
    <col min="9002" max="9018" width="10.85546875" style="204" customWidth="1"/>
    <col min="9019" max="9024" width="12.5703125" style="204" customWidth="1"/>
    <col min="9025" max="9078" width="0" style="204" hidden="1" customWidth="1"/>
    <col min="9079" max="9216" width="11.42578125" style="204"/>
    <col min="9217" max="9217" width="29" style="204" customWidth="1"/>
    <col min="9218" max="9218" width="23.28515625" style="204" bestFit="1" customWidth="1"/>
    <col min="9219" max="9219" width="11.28515625" style="204" customWidth="1"/>
    <col min="9220" max="9220" width="9.85546875" style="204" customWidth="1"/>
    <col min="9221" max="9222" width="10.140625" style="204" customWidth="1"/>
    <col min="9223" max="9223" width="10.42578125" style="204" customWidth="1"/>
    <col min="9224" max="9224" width="9.42578125" style="204" customWidth="1"/>
    <col min="9225" max="9225" width="10.7109375" style="204" customWidth="1"/>
    <col min="9226" max="9228" width="8.7109375" style="204" customWidth="1"/>
    <col min="9229" max="9229" width="8.85546875" style="204" customWidth="1"/>
    <col min="9230" max="9237" width="8.7109375" style="204" customWidth="1"/>
    <col min="9238" max="9238" width="11.85546875" style="204" customWidth="1"/>
    <col min="9239" max="9239" width="12.5703125" style="204" customWidth="1"/>
    <col min="9240" max="9240" width="12.7109375" style="204" customWidth="1"/>
    <col min="9241" max="9241" width="9.28515625" style="204" customWidth="1"/>
    <col min="9242" max="9242" width="12.28515625" style="204" customWidth="1"/>
    <col min="9243" max="9243" width="9.7109375" style="204" customWidth="1"/>
    <col min="9244" max="9244" width="8.7109375" style="204" customWidth="1"/>
    <col min="9245" max="9245" width="13.140625" style="204" customWidth="1"/>
    <col min="9246" max="9246" width="12.85546875" style="204" customWidth="1"/>
    <col min="9247" max="9247" width="10.85546875" style="204" customWidth="1"/>
    <col min="9248" max="9249" width="11.5703125" style="204" customWidth="1"/>
    <col min="9250" max="9250" width="11.7109375" style="204" customWidth="1"/>
    <col min="9251" max="9251" width="11.85546875" style="204" customWidth="1"/>
    <col min="9252" max="9252" width="10.7109375" style="204" customWidth="1"/>
    <col min="9253" max="9253" width="12.7109375" style="204" customWidth="1"/>
    <col min="9254" max="9255" width="10.7109375" style="204" customWidth="1"/>
    <col min="9256" max="9256" width="10.85546875" style="204" customWidth="1"/>
    <col min="9257" max="9257" width="2" style="204" customWidth="1"/>
    <col min="9258" max="9274" width="10.85546875" style="204" customWidth="1"/>
    <col min="9275" max="9280" width="12.5703125" style="204" customWidth="1"/>
    <col min="9281" max="9334" width="0" style="204" hidden="1" customWidth="1"/>
    <col min="9335" max="9472" width="11.42578125" style="204"/>
    <col min="9473" max="9473" width="29" style="204" customWidth="1"/>
    <col min="9474" max="9474" width="23.28515625" style="204" bestFit="1" customWidth="1"/>
    <col min="9475" max="9475" width="11.28515625" style="204" customWidth="1"/>
    <col min="9476" max="9476" width="9.85546875" style="204" customWidth="1"/>
    <col min="9477" max="9478" width="10.140625" style="204" customWidth="1"/>
    <col min="9479" max="9479" width="10.42578125" style="204" customWidth="1"/>
    <col min="9480" max="9480" width="9.42578125" style="204" customWidth="1"/>
    <col min="9481" max="9481" width="10.7109375" style="204" customWidth="1"/>
    <col min="9482" max="9484" width="8.7109375" style="204" customWidth="1"/>
    <col min="9485" max="9485" width="8.85546875" style="204" customWidth="1"/>
    <col min="9486" max="9493" width="8.7109375" style="204" customWidth="1"/>
    <col min="9494" max="9494" width="11.85546875" style="204" customWidth="1"/>
    <col min="9495" max="9495" width="12.5703125" style="204" customWidth="1"/>
    <col min="9496" max="9496" width="12.7109375" style="204" customWidth="1"/>
    <col min="9497" max="9497" width="9.28515625" style="204" customWidth="1"/>
    <col min="9498" max="9498" width="12.28515625" style="204" customWidth="1"/>
    <col min="9499" max="9499" width="9.7109375" style="204" customWidth="1"/>
    <col min="9500" max="9500" width="8.7109375" style="204" customWidth="1"/>
    <col min="9501" max="9501" width="13.140625" style="204" customWidth="1"/>
    <col min="9502" max="9502" width="12.85546875" style="204" customWidth="1"/>
    <col min="9503" max="9503" width="10.85546875" style="204" customWidth="1"/>
    <col min="9504" max="9505" width="11.5703125" style="204" customWidth="1"/>
    <col min="9506" max="9506" width="11.7109375" style="204" customWidth="1"/>
    <col min="9507" max="9507" width="11.85546875" style="204" customWidth="1"/>
    <col min="9508" max="9508" width="10.7109375" style="204" customWidth="1"/>
    <col min="9509" max="9509" width="12.7109375" style="204" customWidth="1"/>
    <col min="9510" max="9511" width="10.7109375" style="204" customWidth="1"/>
    <col min="9512" max="9512" width="10.85546875" style="204" customWidth="1"/>
    <col min="9513" max="9513" width="2" style="204" customWidth="1"/>
    <col min="9514" max="9530" width="10.85546875" style="204" customWidth="1"/>
    <col min="9531" max="9536" width="12.5703125" style="204" customWidth="1"/>
    <col min="9537" max="9590" width="0" style="204" hidden="1" customWidth="1"/>
    <col min="9591" max="9728" width="11.42578125" style="204"/>
    <col min="9729" max="9729" width="29" style="204" customWidth="1"/>
    <col min="9730" max="9730" width="23.28515625" style="204" bestFit="1" customWidth="1"/>
    <col min="9731" max="9731" width="11.28515625" style="204" customWidth="1"/>
    <col min="9732" max="9732" width="9.85546875" style="204" customWidth="1"/>
    <col min="9733" max="9734" width="10.140625" style="204" customWidth="1"/>
    <col min="9735" max="9735" width="10.42578125" style="204" customWidth="1"/>
    <col min="9736" max="9736" width="9.42578125" style="204" customWidth="1"/>
    <col min="9737" max="9737" width="10.7109375" style="204" customWidth="1"/>
    <col min="9738" max="9740" width="8.7109375" style="204" customWidth="1"/>
    <col min="9741" max="9741" width="8.85546875" style="204" customWidth="1"/>
    <col min="9742" max="9749" width="8.7109375" style="204" customWidth="1"/>
    <col min="9750" max="9750" width="11.85546875" style="204" customWidth="1"/>
    <col min="9751" max="9751" width="12.5703125" style="204" customWidth="1"/>
    <col min="9752" max="9752" width="12.7109375" style="204" customWidth="1"/>
    <col min="9753" max="9753" width="9.28515625" style="204" customWidth="1"/>
    <col min="9754" max="9754" width="12.28515625" style="204" customWidth="1"/>
    <col min="9755" max="9755" width="9.7109375" style="204" customWidth="1"/>
    <col min="9756" max="9756" width="8.7109375" style="204" customWidth="1"/>
    <col min="9757" max="9757" width="13.140625" style="204" customWidth="1"/>
    <col min="9758" max="9758" width="12.85546875" style="204" customWidth="1"/>
    <col min="9759" max="9759" width="10.85546875" style="204" customWidth="1"/>
    <col min="9760" max="9761" width="11.5703125" style="204" customWidth="1"/>
    <col min="9762" max="9762" width="11.7109375" style="204" customWidth="1"/>
    <col min="9763" max="9763" width="11.85546875" style="204" customWidth="1"/>
    <col min="9764" max="9764" width="10.7109375" style="204" customWidth="1"/>
    <col min="9765" max="9765" width="12.7109375" style="204" customWidth="1"/>
    <col min="9766" max="9767" width="10.7109375" style="204" customWidth="1"/>
    <col min="9768" max="9768" width="10.85546875" style="204" customWidth="1"/>
    <col min="9769" max="9769" width="2" style="204" customWidth="1"/>
    <col min="9770" max="9786" width="10.85546875" style="204" customWidth="1"/>
    <col min="9787" max="9792" width="12.5703125" style="204" customWidth="1"/>
    <col min="9793" max="9846" width="0" style="204" hidden="1" customWidth="1"/>
    <col min="9847" max="9984" width="11.42578125" style="204"/>
    <col min="9985" max="9985" width="29" style="204" customWidth="1"/>
    <col min="9986" max="9986" width="23.28515625" style="204" bestFit="1" customWidth="1"/>
    <col min="9987" max="9987" width="11.28515625" style="204" customWidth="1"/>
    <col min="9988" max="9988" width="9.85546875" style="204" customWidth="1"/>
    <col min="9989" max="9990" width="10.140625" style="204" customWidth="1"/>
    <col min="9991" max="9991" width="10.42578125" style="204" customWidth="1"/>
    <col min="9992" max="9992" width="9.42578125" style="204" customWidth="1"/>
    <col min="9993" max="9993" width="10.7109375" style="204" customWidth="1"/>
    <col min="9994" max="9996" width="8.7109375" style="204" customWidth="1"/>
    <col min="9997" max="9997" width="8.85546875" style="204" customWidth="1"/>
    <col min="9998" max="10005" width="8.7109375" style="204" customWidth="1"/>
    <col min="10006" max="10006" width="11.85546875" style="204" customWidth="1"/>
    <col min="10007" max="10007" width="12.5703125" style="204" customWidth="1"/>
    <col min="10008" max="10008" width="12.7109375" style="204" customWidth="1"/>
    <col min="10009" max="10009" width="9.28515625" style="204" customWidth="1"/>
    <col min="10010" max="10010" width="12.28515625" style="204" customWidth="1"/>
    <col min="10011" max="10011" width="9.7109375" style="204" customWidth="1"/>
    <col min="10012" max="10012" width="8.7109375" style="204" customWidth="1"/>
    <col min="10013" max="10013" width="13.140625" style="204" customWidth="1"/>
    <col min="10014" max="10014" width="12.85546875" style="204" customWidth="1"/>
    <col min="10015" max="10015" width="10.85546875" style="204" customWidth="1"/>
    <col min="10016" max="10017" width="11.5703125" style="204" customWidth="1"/>
    <col min="10018" max="10018" width="11.7109375" style="204" customWidth="1"/>
    <col min="10019" max="10019" width="11.85546875" style="204" customWidth="1"/>
    <col min="10020" max="10020" width="10.7109375" style="204" customWidth="1"/>
    <col min="10021" max="10021" width="12.7109375" style="204" customWidth="1"/>
    <col min="10022" max="10023" width="10.7109375" style="204" customWidth="1"/>
    <col min="10024" max="10024" width="10.85546875" style="204" customWidth="1"/>
    <col min="10025" max="10025" width="2" style="204" customWidth="1"/>
    <col min="10026" max="10042" width="10.85546875" style="204" customWidth="1"/>
    <col min="10043" max="10048" width="12.5703125" style="204" customWidth="1"/>
    <col min="10049" max="10102" width="0" style="204" hidden="1" customWidth="1"/>
    <col min="10103" max="10240" width="11.42578125" style="204"/>
    <col min="10241" max="10241" width="29" style="204" customWidth="1"/>
    <col min="10242" max="10242" width="23.28515625" style="204" bestFit="1" customWidth="1"/>
    <col min="10243" max="10243" width="11.28515625" style="204" customWidth="1"/>
    <col min="10244" max="10244" width="9.85546875" style="204" customWidth="1"/>
    <col min="10245" max="10246" width="10.140625" style="204" customWidth="1"/>
    <col min="10247" max="10247" width="10.42578125" style="204" customWidth="1"/>
    <col min="10248" max="10248" width="9.42578125" style="204" customWidth="1"/>
    <col min="10249" max="10249" width="10.7109375" style="204" customWidth="1"/>
    <col min="10250" max="10252" width="8.7109375" style="204" customWidth="1"/>
    <col min="10253" max="10253" width="8.85546875" style="204" customWidth="1"/>
    <col min="10254" max="10261" width="8.7109375" style="204" customWidth="1"/>
    <col min="10262" max="10262" width="11.85546875" style="204" customWidth="1"/>
    <col min="10263" max="10263" width="12.5703125" style="204" customWidth="1"/>
    <col min="10264" max="10264" width="12.7109375" style="204" customWidth="1"/>
    <col min="10265" max="10265" width="9.28515625" style="204" customWidth="1"/>
    <col min="10266" max="10266" width="12.28515625" style="204" customWidth="1"/>
    <col min="10267" max="10267" width="9.7109375" style="204" customWidth="1"/>
    <col min="10268" max="10268" width="8.7109375" style="204" customWidth="1"/>
    <col min="10269" max="10269" width="13.140625" style="204" customWidth="1"/>
    <col min="10270" max="10270" width="12.85546875" style="204" customWidth="1"/>
    <col min="10271" max="10271" width="10.85546875" style="204" customWidth="1"/>
    <col min="10272" max="10273" width="11.5703125" style="204" customWidth="1"/>
    <col min="10274" max="10274" width="11.7109375" style="204" customWidth="1"/>
    <col min="10275" max="10275" width="11.85546875" style="204" customWidth="1"/>
    <col min="10276" max="10276" width="10.7109375" style="204" customWidth="1"/>
    <col min="10277" max="10277" width="12.7109375" style="204" customWidth="1"/>
    <col min="10278" max="10279" width="10.7109375" style="204" customWidth="1"/>
    <col min="10280" max="10280" width="10.85546875" style="204" customWidth="1"/>
    <col min="10281" max="10281" width="2" style="204" customWidth="1"/>
    <col min="10282" max="10298" width="10.85546875" style="204" customWidth="1"/>
    <col min="10299" max="10304" width="12.5703125" style="204" customWidth="1"/>
    <col min="10305" max="10358" width="0" style="204" hidden="1" customWidth="1"/>
    <col min="10359" max="10496" width="11.42578125" style="204"/>
    <col min="10497" max="10497" width="29" style="204" customWidth="1"/>
    <col min="10498" max="10498" width="23.28515625" style="204" bestFit="1" customWidth="1"/>
    <col min="10499" max="10499" width="11.28515625" style="204" customWidth="1"/>
    <col min="10500" max="10500" width="9.85546875" style="204" customWidth="1"/>
    <col min="10501" max="10502" width="10.140625" style="204" customWidth="1"/>
    <col min="10503" max="10503" width="10.42578125" style="204" customWidth="1"/>
    <col min="10504" max="10504" width="9.42578125" style="204" customWidth="1"/>
    <col min="10505" max="10505" width="10.7109375" style="204" customWidth="1"/>
    <col min="10506" max="10508" width="8.7109375" style="204" customWidth="1"/>
    <col min="10509" max="10509" width="8.85546875" style="204" customWidth="1"/>
    <col min="10510" max="10517" width="8.7109375" style="204" customWidth="1"/>
    <col min="10518" max="10518" width="11.85546875" style="204" customWidth="1"/>
    <col min="10519" max="10519" width="12.5703125" style="204" customWidth="1"/>
    <col min="10520" max="10520" width="12.7109375" style="204" customWidth="1"/>
    <col min="10521" max="10521" width="9.28515625" style="204" customWidth="1"/>
    <col min="10522" max="10522" width="12.28515625" style="204" customWidth="1"/>
    <col min="10523" max="10523" width="9.7109375" style="204" customWidth="1"/>
    <col min="10524" max="10524" width="8.7109375" style="204" customWidth="1"/>
    <col min="10525" max="10525" width="13.140625" style="204" customWidth="1"/>
    <col min="10526" max="10526" width="12.85546875" style="204" customWidth="1"/>
    <col min="10527" max="10527" width="10.85546875" style="204" customWidth="1"/>
    <col min="10528" max="10529" width="11.5703125" style="204" customWidth="1"/>
    <col min="10530" max="10530" width="11.7109375" style="204" customWidth="1"/>
    <col min="10531" max="10531" width="11.85546875" style="204" customWidth="1"/>
    <col min="10532" max="10532" width="10.7109375" style="204" customWidth="1"/>
    <col min="10533" max="10533" width="12.7109375" style="204" customWidth="1"/>
    <col min="10534" max="10535" width="10.7109375" style="204" customWidth="1"/>
    <col min="10536" max="10536" width="10.85546875" style="204" customWidth="1"/>
    <col min="10537" max="10537" width="2" style="204" customWidth="1"/>
    <col min="10538" max="10554" width="10.85546875" style="204" customWidth="1"/>
    <col min="10555" max="10560" width="12.5703125" style="204" customWidth="1"/>
    <col min="10561" max="10614" width="0" style="204" hidden="1" customWidth="1"/>
    <col min="10615" max="10752" width="11.42578125" style="204"/>
    <col min="10753" max="10753" width="29" style="204" customWidth="1"/>
    <col min="10754" max="10754" width="23.28515625" style="204" bestFit="1" customWidth="1"/>
    <col min="10755" max="10755" width="11.28515625" style="204" customWidth="1"/>
    <col min="10756" max="10756" width="9.85546875" style="204" customWidth="1"/>
    <col min="10757" max="10758" width="10.140625" style="204" customWidth="1"/>
    <col min="10759" max="10759" width="10.42578125" style="204" customWidth="1"/>
    <col min="10760" max="10760" width="9.42578125" style="204" customWidth="1"/>
    <col min="10761" max="10761" width="10.7109375" style="204" customWidth="1"/>
    <col min="10762" max="10764" width="8.7109375" style="204" customWidth="1"/>
    <col min="10765" max="10765" width="8.85546875" style="204" customWidth="1"/>
    <col min="10766" max="10773" width="8.7109375" style="204" customWidth="1"/>
    <col min="10774" max="10774" width="11.85546875" style="204" customWidth="1"/>
    <col min="10775" max="10775" width="12.5703125" style="204" customWidth="1"/>
    <col min="10776" max="10776" width="12.7109375" style="204" customWidth="1"/>
    <col min="10777" max="10777" width="9.28515625" style="204" customWidth="1"/>
    <col min="10778" max="10778" width="12.28515625" style="204" customWidth="1"/>
    <col min="10779" max="10779" width="9.7109375" style="204" customWidth="1"/>
    <col min="10780" max="10780" width="8.7109375" style="204" customWidth="1"/>
    <col min="10781" max="10781" width="13.140625" style="204" customWidth="1"/>
    <col min="10782" max="10782" width="12.85546875" style="204" customWidth="1"/>
    <col min="10783" max="10783" width="10.85546875" style="204" customWidth="1"/>
    <col min="10784" max="10785" width="11.5703125" style="204" customWidth="1"/>
    <col min="10786" max="10786" width="11.7109375" style="204" customWidth="1"/>
    <col min="10787" max="10787" width="11.85546875" style="204" customWidth="1"/>
    <col min="10788" max="10788" width="10.7109375" style="204" customWidth="1"/>
    <col min="10789" max="10789" width="12.7109375" style="204" customWidth="1"/>
    <col min="10790" max="10791" width="10.7109375" style="204" customWidth="1"/>
    <col min="10792" max="10792" width="10.85546875" style="204" customWidth="1"/>
    <col min="10793" max="10793" width="2" style="204" customWidth="1"/>
    <col min="10794" max="10810" width="10.85546875" style="204" customWidth="1"/>
    <col min="10811" max="10816" width="12.5703125" style="204" customWidth="1"/>
    <col min="10817" max="10870" width="0" style="204" hidden="1" customWidth="1"/>
    <col min="10871" max="11008" width="11.42578125" style="204"/>
    <col min="11009" max="11009" width="29" style="204" customWidth="1"/>
    <col min="11010" max="11010" width="23.28515625" style="204" bestFit="1" customWidth="1"/>
    <col min="11011" max="11011" width="11.28515625" style="204" customWidth="1"/>
    <col min="11012" max="11012" width="9.85546875" style="204" customWidth="1"/>
    <col min="11013" max="11014" width="10.140625" style="204" customWidth="1"/>
    <col min="11015" max="11015" width="10.42578125" style="204" customWidth="1"/>
    <col min="11016" max="11016" width="9.42578125" style="204" customWidth="1"/>
    <col min="11017" max="11017" width="10.7109375" style="204" customWidth="1"/>
    <col min="11018" max="11020" width="8.7109375" style="204" customWidth="1"/>
    <col min="11021" max="11021" width="8.85546875" style="204" customWidth="1"/>
    <col min="11022" max="11029" width="8.7109375" style="204" customWidth="1"/>
    <col min="11030" max="11030" width="11.85546875" style="204" customWidth="1"/>
    <col min="11031" max="11031" width="12.5703125" style="204" customWidth="1"/>
    <col min="11032" max="11032" width="12.7109375" style="204" customWidth="1"/>
    <col min="11033" max="11033" width="9.28515625" style="204" customWidth="1"/>
    <col min="11034" max="11034" width="12.28515625" style="204" customWidth="1"/>
    <col min="11035" max="11035" width="9.7109375" style="204" customWidth="1"/>
    <col min="11036" max="11036" width="8.7109375" style="204" customWidth="1"/>
    <col min="11037" max="11037" width="13.140625" style="204" customWidth="1"/>
    <col min="11038" max="11038" width="12.85546875" style="204" customWidth="1"/>
    <col min="11039" max="11039" width="10.85546875" style="204" customWidth="1"/>
    <col min="11040" max="11041" width="11.5703125" style="204" customWidth="1"/>
    <col min="11042" max="11042" width="11.7109375" style="204" customWidth="1"/>
    <col min="11043" max="11043" width="11.85546875" style="204" customWidth="1"/>
    <col min="11044" max="11044" width="10.7109375" style="204" customWidth="1"/>
    <col min="11045" max="11045" width="12.7109375" style="204" customWidth="1"/>
    <col min="11046" max="11047" width="10.7109375" style="204" customWidth="1"/>
    <col min="11048" max="11048" width="10.85546875" style="204" customWidth="1"/>
    <col min="11049" max="11049" width="2" style="204" customWidth="1"/>
    <col min="11050" max="11066" width="10.85546875" style="204" customWidth="1"/>
    <col min="11067" max="11072" width="12.5703125" style="204" customWidth="1"/>
    <col min="11073" max="11126" width="0" style="204" hidden="1" customWidth="1"/>
    <col min="11127" max="11264" width="11.42578125" style="204"/>
    <col min="11265" max="11265" width="29" style="204" customWidth="1"/>
    <col min="11266" max="11266" width="23.28515625" style="204" bestFit="1" customWidth="1"/>
    <col min="11267" max="11267" width="11.28515625" style="204" customWidth="1"/>
    <col min="11268" max="11268" width="9.85546875" style="204" customWidth="1"/>
    <col min="11269" max="11270" width="10.140625" style="204" customWidth="1"/>
    <col min="11271" max="11271" width="10.42578125" style="204" customWidth="1"/>
    <col min="11272" max="11272" width="9.42578125" style="204" customWidth="1"/>
    <col min="11273" max="11273" width="10.7109375" style="204" customWidth="1"/>
    <col min="11274" max="11276" width="8.7109375" style="204" customWidth="1"/>
    <col min="11277" max="11277" width="8.85546875" style="204" customWidth="1"/>
    <col min="11278" max="11285" width="8.7109375" style="204" customWidth="1"/>
    <col min="11286" max="11286" width="11.85546875" style="204" customWidth="1"/>
    <col min="11287" max="11287" width="12.5703125" style="204" customWidth="1"/>
    <col min="11288" max="11288" width="12.7109375" style="204" customWidth="1"/>
    <col min="11289" max="11289" width="9.28515625" style="204" customWidth="1"/>
    <col min="11290" max="11290" width="12.28515625" style="204" customWidth="1"/>
    <col min="11291" max="11291" width="9.7109375" style="204" customWidth="1"/>
    <col min="11292" max="11292" width="8.7109375" style="204" customWidth="1"/>
    <col min="11293" max="11293" width="13.140625" style="204" customWidth="1"/>
    <col min="11294" max="11294" width="12.85546875" style="204" customWidth="1"/>
    <col min="11295" max="11295" width="10.85546875" style="204" customWidth="1"/>
    <col min="11296" max="11297" width="11.5703125" style="204" customWidth="1"/>
    <col min="11298" max="11298" width="11.7109375" style="204" customWidth="1"/>
    <col min="11299" max="11299" width="11.85546875" style="204" customWidth="1"/>
    <col min="11300" max="11300" width="10.7109375" style="204" customWidth="1"/>
    <col min="11301" max="11301" width="12.7109375" style="204" customWidth="1"/>
    <col min="11302" max="11303" width="10.7109375" style="204" customWidth="1"/>
    <col min="11304" max="11304" width="10.85546875" style="204" customWidth="1"/>
    <col min="11305" max="11305" width="2" style="204" customWidth="1"/>
    <col min="11306" max="11322" width="10.85546875" style="204" customWidth="1"/>
    <col min="11323" max="11328" width="12.5703125" style="204" customWidth="1"/>
    <col min="11329" max="11382" width="0" style="204" hidden="1" customWidth="1"/>
    <col min="11383" max="11520" width="11.42578125" style="204"/>
    <col min="11521" max="11521" width="29" style="204" customWidth="1"/>
    <col min="11522" max="11522" width="23.28515625" style="204" bestFit="1" customWidth="1"/>
    <col min="11523" max="11523" width="11.28515625" style="204" customWidth="1"/>
    <col min="11524" max="11524" width="9.85546875" style="204" customWidth="1"/>
    <col min="11525" max="11526" width="10.140625" style="204" customWidth="1"/>
    <col min="11527" max="11527" width="10.42578125" style="204" customWidth="1"/>
    <col min="11528" max="11528" width="9.42578125" style="204" customWidth="1"/>
    <col min="11529" max="11529" width="10.7109375" style="204" customWidth="1"/>
    <col min="11530" max="11532" width="8.7109375" style="204" customWidth="1"/>
    <col min="11533" max="11533" width="8.85546875" style="204" customWidth="1"/>
    <col min="11534" max="11541" width="8.7109375" style="204" customWidth="1"/>
    <col min="11542" max="11542" width="11.85546875" style="204" customWidth="1"/>
    <col min="11543" max="11543" width="12.5703125" style="204" customWidth="1"/>
    <col min="11544" max="11544" width="12.7109375" style="204" customWidth="1"/>
    <col min="11545" max="11545" width="9.28515625" style="204" customWidth="1"/>
    <col min="11546" max="11546" width="12.28515625" style="204" customWidth="1"/>
    <col min="11547" max="11547" width="9.7109375" style="204" customWidth="1"/>
    <col min="11548" max="11548" width="8.7109375" style="204" customWidth="1"/>
    <col min="11549" max="11549" width="13.140625" style="204" customWidth="1"/>
    <col min="11550" max="11550" width="12.85546875" style="204" customWidth="1"/>
    <col min="11551" max="11551" width="10.85546875" style="204" customWidth="1"/>
    <col min="11552" max="11553" width="11.5703125" style="204" customWidth="1"/>
    <col min="11554" max="11554" width="11.7109375" style="204" customWidth="1"/>
    <col min="11555" max="11555" width="11.85546875" style="204" customWidth="1"/>
    <col min="11556" max="11556" width="10.7109375" style="204" customWidth="1"/>
    <col min="11557" max="11557" width="12.7109375" style="204" customWidth="1"/>
    <col min="11558" max="11559" width="10.7109375" style="204" customWidth="1"/>
    <col min="11560" max="11560" width="10.85546875" style="204" customWidth="1"/>
    <col min="11561" max="11561" width="2" style="204" customWidth="1"/>
    <col min="11562" max="11578" width="10.85546875" style="204" customWidth="1"/>
    <col min="11579" max="11584" width="12.5703125" style="204" customWidth="1"/>
    <col min="11585" max="11638" width="0" style="204" hidden="1" customWidth="1"/>
    <col min="11639" max="11776" width="11.42578125" style="204"/>
    <col min="11777" max="11777" width="29" style="204" customWidth="1"/>
    <col min="11778" max="11778" width="23.28515625" style="204" bestFit="1" customWidth="1"/>
    <col min="11779" max="11779" width="11.28515625" style="204" customWidth="1"/>
    <col min="11780" max="11780" width="9.85546875" style="204" customWidth="1"/>
    <col min="11781" max="11782" width="10.140625" style="204" customWidth="1"/>
    <col min="11783" max="11783" width="10.42578125" style="204" customWidth="1"/>
    <col min="11784" max="11784" width="9.42578125" style="204" customWidth="1"/>
    <col min="11785" max="11785" width="10.7109375" style="204" customWidth="1"/>
    <col min="11786" max="11788" width="8.7109375" style="204" customWidth="1"/>
    <col min="11789" max="11789" width="8.85546875" style="204" customWidth="1"/>
    <col min="11790" max="11797" width="8.7109375" style="204" customWidth="1"/>
    <col min="11798" max="11798" width="11.85546875" style="204" customWidth="1"/>
    <col min="11799" max="11799" width="12.5703125" style="204" customWidth="1"/>
    <col min="11800" max="11800" width="12.7109375" style="204" customWidth="1"/>
    <col min="11801" max="11801" width="9.28515625" style="204" customWidth="1"/>
    <col min="11802" max="11802" width="12.28515625" style="204" customWidth="1"/>
    <col min="11803" max="11803" width="9.7109375" style="204" customWidth="1"/>
    <col min="11804" max="11804" width="8.7109375" style="204" customWidth="1"/>
    <col min="11805" max="11805" width="13.140625" style="204" customWidth="1"/>
    <col min="11806" max="11806" width="12.85546875" style="204" customWidth="1"/>
    <col min="11807" max="11807" width="10.85546875" style="204" customWidth="1"/>
    <col min="11808" max="11809" width="11.5703125" style="204" customWidth="1"/>
    <col min="11810" max="11810" width="11.7109375" style="204" customWidth="1"/>
    <col min="11811" max="11811" width="11.85546875" style="204" customWidth="1"/>
    <col min="11812" max="11812" width="10.7109375" style="204" customWidth="1"/>
    <col min="11813" max="11813" width="12.7109375" style="204" customWidth="1"/>
    <col min="11814" max="11815" width="10.7109375" style="204" customWidth="1"/>
    <col min="11816" max="11816" width="10.85546875" style="204" customWidth="1"/>
    <col min="11817" max="11817" width="2" style="204" customWidth="1"/>
    <col min="11818" max="11834" width="10.85546875" style="204" customWidth="1"/>
    <col min="11835" max="11840" width="12.5703125" style="204" customWidth="1"/>
    <col min="11841" max="11894" width="0" style="204" hidden="1" customWidth="1"/>
    <col min="11895" max="12032" width="11.42578125" style="204"/>
    <col min="12033" max="12033" width="29" style="204" customWidth="1"/>
    <col min="12034" max="12034" width="23.28515625" style="204" bestFit="1" customWidth="1"/>
    <col min="12035" max="12035" width="11.28515625" style="204" customWidth="1"/>
    <col min="12036" max="12036" width="9.85546875" style="204" customWidth="1"/>
    <col min="12037" max="12038" width="10.140625" style="204" customWidth="1"/>
    <col min="12039" max="12039" width="10.42578125" style="204" customWidth="1"/>
    <col min="12040" max="12040" width="9.42578125" style="204" customWidth="1"/>
    <col min="12041" max="12041" width="10.7109375" style="204" customWidth="1"/>
    <col min="12042" max="12044" width="8.7109375" style="204" customWidth="1"/>
    <col min="12045" max="12045" width="8.85546875" style="204" customWidth="1"/>
    <col min="12046" max="12053" width="8.7109375" style="204" customWidth="1"/>
    <col min="12054" max="12054" width="11.85546875" style="204" customWidth="1"/>
    <col min="12055" max="12055" width="12.5703125" style="204" customWidth="1"/>
    <col min="12056" max="12056" width="12.7109375" style="204" customWidth="1"/>
    <col min="12057" max="12057" width="9.28515625" style="204" customWidth="1"/>
    <col min="12058" max="12058" width="12.28515625" style="204" customWidth="1"/>
    <col min="12059" max="12059" width="9.7109375" style="204" customWidth="1"/>
    <col min="12060" max="12060" width="8.7109375" style="204" customWidth="1"/>
    <col min="12061" max="12061" width="13.140625" style="204" customWidth="1"/>
    <col min="12062" max="12062" width="12.85546875" style="204" customWidth="1"/>
    <col min="12063" max="12063" width="10.85546875" style="204" customWidth="1"/>
    <col min="12064" max="12065" width="11.5703125" style="204" customWidth="1"/>
    <col min="12066" max="12066" width="11.7109375" style="204" customWidth="1"/>
    <col min="12067" max="12067" width="11.85546875" style="204" customWidth="1"/>
    <col min="12068" max="12068" width="10.7109375" style="204" customWidth="1"/>
    <col min="12069" max="12069" width="12.7109375" style="204" customWidth="1"/>
    <col min="12070" max="12071" width="10.7109375" style="204" customWidth="1"/>
    <col min="12072" max="12072" width="10.85546875" style="204" customWidth="1"/>
    <col min="12073" max="12073" width="2" style="204" customWidth="1"/>
    <col min="12074" max="12090" width="10.85546875" style="204" customWidth="1"/>
    <col min="12091" max="12096" width="12.5703125" style="204" customWidth="1"/>
    <col min="12097" max="12150" width="0" style="204" hidden="1" customWidth="1"/>
    <col min="12151" max="12288" width="11.42578125" style="204"/>
    <col min="12289" max="12289" width="29" style="204" customWidth="1"/>
    <col min="12290" max="12290" width="23.28515625" style="204" bestFit="1" customWidth="1"/>
    <col min="12291" max="12291" width="11.28515625" style="204" customWidth="1"/>
    <col min="12292" max="12292" width="9.85546875" style="204" customWidth="1"/>
    <col min="12293" max="12294" width="10.140625" style="204" customWidth="1"/>
    <col min="12295" max="12295" width="10.42578125" style="204" customWidth="1"/>
    <col min="12296" max="12296" width="9.42578125" style="204" customWidth="1"/>
    <col min="12297" max="12297" width="10.7109375" style="204" customWidth="1"/>
    <col min="12298" max="12300" width="8.7109375" style="204" customWidth="1"/>
    <col min="12301" max="12301" width="8.85546875" style="204" customWidth="1"/>
    <col min="12302" max="12309" width="8.7109375" style="204" customWidth="1"/>
    <col min="12310" max="12310" width="11.85546875" style="204" customWidth="1"/>
    <col min="12311" max="12311" width="12.5703125" style="204" customWidth="1"/>
    <col min="12312" max="12312" width="12.7109375" style="204" customWidth="1"/>
    <col min="12313" max="12313" width="9.28515625" style="204" customWidth="1"/>
    <col min="12314" max="12314" width="12.28515625" style="204" customWidth="1"/>
    <col min="12315" max="12315" width="9.7109375" style="204" customWidth="1"/>
    <col min="12316" max="12316" width="8.7109375" style="204" customWidth="1"/>
    <col min="12317" max="12317" width="13.140625" style="204" customWidth="1"/>
    <col min="12318" max="12318" width="12.85546875" style="204" customWidth="1"/>
    <col min="12319" max="12319" width="10.85546875" style="204" customWidth="1"/>
    <col min="12320" max="12321" width="11.5703125" style="204" customWidth="1"/>
    <col min="12322" max="12322" width="11.7109375" style="204" customWidth="1"/>
    <col min="12323" max="12323" width="11.85546875" style="204" customWidth="1"/>
    <col min="12324" max="12324" width="10.7109375" style="204" customWidth="1"/>
    <col min="12325" max="12325" width="12.7109375" style="204" customWidth="1"/>
    <col min="12326" max="12327" width="10.7109375" style="204" customWidth="1"/>
    <col min="12328" max="12328" width="10.85546875" style="204" customWidth="1"/>
    <col min="12329" max="12329" width="2" style="204" customWidth="1"/>
    <col min="12330" max="12346" width="10.85546875" style="204" customWidth="1"/>
    <col min="12347" max="12352" width="12.5703125" style="204" customWidth="1"/>
    <col min="12353" max="12406" width="0" style="204" hidden="1" customWidth="1"/>
    <col min="12407" max="12544" width="11.42578125" style="204"/>
    <col min="12545" max="12545" width="29" style="204" customWidth="1"/>
    <col min="12546" max="12546" width="23.28515625" style="204" bestFit="1" customWidth="1"/>
    <col min="12547" max="12547" width="11.28515625" style="204" customWidth="1"/>
    <col min="12548" max="12548" width="9.85546875" style="204" customWidth="1"/>
    <col min="12549" max="12550" width="10.140625" style="204" customWidth="1"/>
    <col min="12551" max="12551" width="10.42578125" style="204" customWidth="1"/>
    <col min="12552" max="12552" width="9.42578125" style="204" customWidth="1"/>
    <col min="12553" max="12553" width="10.7109375" style="204" customWidth="1"/>
    <col min="12554" max="12556" width="8.7109375" style="204" customWidth="1"/>
    <col min="12557" max="12557" width="8.85546875" style="204" customWidth="1"/>
    <col min="12558" max="12565" width="8.7109375" style="204" customWidth="1"/>
    <col min="12566" max="12566" width="11.85546875" style="204" customWidth="1"/>
    <col min="12567" max="12567" width="12.5703125" style="204" customWidth="1"/>
    <col min="12568" max="12568" width="12.7109375" style="204" customWidth="1"/>
    <col min="12569" max="12569" width="9.28515625" style="204" customWidth="1"/>
    <col min="12570" max="12570" width="12.28515625" style="204" customWidth="1"/>
    <col min="12571" max="12571" width="9.7109375" style="204" customWidth="1"/>
    <col min="12572" max="12572" width="8.7109375" style="204" customWidth="1"/>
    <col min="12573" max="12573" width="13.140625" style="204" customWidth="1"/>
    <col min="12574" max="12574" width="12.85546875" style="204" customWidth="1"/>
    <col min="12575" max="12575" width="10.85546875" style="204" customWidth="1"/>
    <col min="12576" max="12577" width="11.5703125" style="204" customWidth="1"/>
    <col min="12578" max="12578" width="11.7109375" style="204" customWidth="1"/>
    <col min="12579" max="12579" width="11.85546875" style="204" customWidth="1"/>
    <col min="12580" max="12580" width="10.7109375" style="204" customWidth="1"/>
    <col min="12581" max="12581" width="12.7109375" style="204" customWidth="1"/>
    <col min="12582" max="12583" width="10.7109375" style="204" customWidth="1"/>
    <col min="12584" max="12584" width="10.85546875" style="204" customWidth="1"/>
    <col min="12585" max="12585" width="2" style="204" customWidth="1"/>
    <col min="12586" max="12602" width="10.85546875" style="204" customWidth="1"/>
    <col min="12603" max="12608" width="12.5703125" style="204" customWidth="1"/>
    <col min="12609" max="12662" width="0" style="204" hidden="1" customWidth="1"/>
    <col min="12663" max="12800" width="11.42578125" style="204"/>
    <col min="12801" max="12801" width="29" style="204" customWidth="1"/>
    <col min="12802" max="12802" width="23.28515625" style="204" bestFit="1" customWidth="1"/>
    <col min="12803" max="12803" width="11.28515625" style="204" customWidth="1"/>
    <col min="12804" max="12804" width="9.85546875" style="204" customWidth="1"/>
    <col min="12805" max="12806" width="10.140625" style="204" customWidth="1"/>
    <col min="12807" max="12807" width="10.42578125" style="204" customWidth="1"/>
    <col min="12808" max="12808" width="9.42578125" style="204" customWidth="1"/>
    <col min="12809" max="12809" width="10.7109375" style="204" customWidth="1"/>
    <col min="12810" max="12812" width="8.7109375" style="204" customWidth="1"/>
    <col min="12813" max="12813" width="8.85546875" style="204" customWidth="1"/>
    <col min="12814" max="12821" width="8.7109375" style="204" customWidth="1"/>
    <col min="12822" max="12822" width="11.85546875" style="204" customWidth="1"/>
    <col min="12823" max="12823" width="12.5703125" style="204" customWidth="1"/>
    <col min="12824" max="12824" width="12.7109375" style="204" customWidth="1"/>
    <col min="12825" max="12825" width="9.28515625" style="204" customWidth="1"/>
    <col min="12826" max="12826" width="12.28515625" style="204" customWidth="1"/>
    <col min="12827" max="12827" width="9.7109375" style="204" customWidth="1"/>
    <col min="12828" max="12828" width="8.7109375" style="204" customWidth="1"/>
    <col min="12829" max="12829" width="13.140625" style="204" customWidth="1"/>
    <col min="12830" max="12830" width="12.85546875" style="204" customWidth="1"/>
    <col min="12831" max="12831" width="10.85546875" style="204" customWidth="1"/>
    <col min="12832" max="12833" width="11.5703125" style="204" customWidth="1"/>
    <col min="12834" max="12834" width="11.7109375" style="204" customWidth="1"/>
    <col min="12835" max="12835" width="11.85546875" style="204" customWidth="1"/>
    <col min="12836" max="12836" width="10.7109375" style="204" customWidth="1"/>
    <col min="12837" max="12837" width="12.7109375" style="204" customWidth="1"/>
    <col min="12838" max="12839" width="10.7109375" style="204" customWidth="1"/>
    <col min="12840" max="12840" width="10.85546875" style="204" customWidth="1"/>
    <col min="12841" max="12841" width="2" style="204" customWidth="1"/>
    <col min="12842" max="12858" width="10.85546875" style="204" customWidth="1"/>
    <col min="12859" max="12864" width="12.5703125" style="204" customWidth="1"/>
    <col min="12865" max="12918" width="0" style="204" hidden="1" customWidth="1"/>
    <col min="12919" max="13056" width="11.42578125" style="204"/>
    <col min="13057" max="13057" width="29" style="204" customWidth="1"/>
    <col min="13058" max="13058" width="23.28515625" style="204" bestFit="1" customWidth="1"/>
    <col min="13059" max="13059" width="11.28515625" style="204" customWidth="1"/>
    <col min="13060" max="13060" width="9.85546875" style="204" customWidth="1"/>
    <col min="13061" max="13062" width="10.140625" style="204" customWidth="1"/>
    <col min="13063" max="13063" width="10.42578125" style="204" customWidth="1"/>
    <col min="13064" max="13064" width="9.42578125" style="204" customWidth="1"/>
    <col min="13065" max="13065" width="10.7109375" style="204" customWidth="1"/>
    <col min="13066" max="13068" width="8.7109375" style="204" customWidth="1"/>
    <col min="13069" max="13069" width="8.85546875" style="204" customWidth="1"/>
    <col min="13070" max="13077" width="8.7109375" style="204" customWidth="1"/>
    <col min="13078" max="13078" width="11.85546875" style="204" customWidth="1"/>
    <col min="13079" max="13079" width="12.5703125" style="204" customWidth="1"/>
    <col min="13080" max="13080" width="12.7109375" style="204" customWidth="1"/>
    <col min="13081" max="13081" width="9.28515625" style="204" customWidth="1"/>
    <col min="13082" max="13082" width="12.28515625" style="204" customWidth="1"/>
    <col min="13083" max="13083" width="9.7109375" style="204" customWidth="1"/>
    <col min="13084" max="13084" width="8.7109375" style="204" customWidth="1"/>
    <col min="13085" max="13085" width="13.140625" style="204" customWidth="1"/>
    <col min="13086" max="13086" width="12.85546875" style="204" customWidth="1"/>
    <col min="13087" max="13087" width="10.85546875" style="204" customWidth="1"/>
    <col min="13088" max="13089" width="11.5703125" style="204" customWidth="1"/>
    <col min="13090" max="13090" width="11.7109375" style="204" customWidth="1"/>
    <col min="13091" max="13091" width="11.85546875" style="204" customWidth="1"/>
    <col min="13092" max="13092" width="10.7109375" style="204" customWidth="1"/>
    <col min="13093" max="13093" width="12.7109375" style="204" customWidth="1"/>
    <col min="13094" max="13095" width="10.7109375" style="204" customWidth="1"/>
    <col min="13096" max="13096" width="10.85546875" style="204" customWidth="1"/>
    <col min="13097" max="13097" width="2" style="204" customWidth="1"/>
    <col min="13098" max="13114" width="10.85546875" style="204" customWidth="1"/>
    <col min="13115" max="13120" width="12.5703125" style="204" customWidth="1"/>
    <col min="13121" max="13174" width="0" style="204" hidden="1" customWidth="1"/>
    <col min="13175" max="13312" width="11.42578125" style="204"/>
    <col min="13313" max="13313" width="29" style="204" customWidth="1"/>
    <col min="13314" max="13314" width="23.28515625" style="204" bestFit="1" customWidth="1"/>
    <col min="13315" max="13315" width="11.28515625" style="204" customWidth="1"/>
    <col min="13316" max="13316" width="9.85546875" style="204" customWidth="1"/>
    <col min="13317" max="13318" width="10.140625" style="204" customWidth="1"/>
    <col min="13319" max="13319" width="10.42578125" style="204" customWidth="1"/>
    <col min="13320" max="13320" width="9.42578125" style="204" customWidth="1"/>
    <col min="13321" max="13321" width="10.7109375" style="204" customWidth="1"/>
    <col min="13322" max="13324" width="8.7109375" style="204" customWidth="1"/>
    <col min="13325" max="13325" width="8.85546875" style="204" customWidth="1"/>
    <col min="13326" max="13333" width="8.7109375" style="204" customWidth="1"/>
    <col min="13334" max="13334" width="11.85546875" style="204" customWidth="1"/>
    <col min="13335" max="13335" width="12.5703125" style="204" customWidth="1"/>
    <col min="13336" max="13336" width="12.7109375" style="204" customWidth="1"/>
    <col min="13337" max="13337" width="9.28515625" style="204" customWidth="1"/>
    <col min="13338" max="13338" width="12.28515625" style="204" customWidth="1"/>
    <col min="13339" max="13339" width="9.7109375" style="204" customWidth="1"/>
    <col min="13340" max="13340" width="8.7109375" style="204" customWidth="1"/>
    <col min="13341" max="13341" width="13.140625" style="204" customWidth="1"/>
    <col min="13342" max="13342" width="12.85546875" style="204" customWidth="1"/>
    <col min="13343" max="13343" width="10.85546875" style="204" customWidth="1"/>
    <col min="13344" max="13345" width="11.5703125" style="204" customWidth="1"/>
    <col min="13346" max="13346" width="11.7109375" style="204" customWidth="1"/>
    <col min="13347" max="13347" width="11.85546875" style="204" customWidth="1"/>
    <col min="13348" max="13348" width="10.7109375" style="204" customWidth="1"/>
    <col min="13349" max="13349" width="12.7109375" style="204" customWidth="1"/>
    <col min="13350" max="13351" width="10.7109375" style="204" customWidth="1"/>
    <col min="13352" max="13352" width="10.85546875" style="204" customWidth="1"/>
    <col min="13353" max="13353" width="2" style="204" customWidth="1"/>
    <col min="13354" max="13370" width="10.85546875" style="204" customWidth="1"/>
    <col min="13371" max="13376" width="12.5703125" style="204" customWidth="1"/>
    <col min="13377" max="13430" width="0" style="204" hidden="1" customWidth="1"/>
    <col min="13431" max="13568" width="11.42578125" style="204"/>
    <col min="13569" max="13569" width="29" style="204" customWidth="1"/>
    <col min="13570" max="13570" width="23.28515625" style="204" bestFit="1" customWidth="1"/>
    <col min="13571" max="13571" width="11.28515625" style="204" customWidth="1"/>
    <col min="13572" max="13572" width="9.85546875" style="204" customWidth="1"/>
    <col min="13573" max="13574" width="10.140625" style="204" customWidth="1"/>
    <col min="13575" max="13575" width="10.42578125" style="204" customWidth="1"/>
    <col min="13576" max="13576" width="9.42578125" style="204" customWidth="1"/>
    <col min="13577" max="13577" width="10.7109375" style="204" customWidth="1"/>
    <col min="13578" max="13580" width="8.7109375" style="204" customWidth="1"/>
    <col min="13581" max="13581" width="8.85546875" style="204" customWidth="1"/>
    <col min="13582" max="13589" width="8.7109375" style="204" customWidth="1"/>
    <col min="13590" max="13590" width="11.85546875" style="204" customWidth="1"/>
    <col min="13591" max="13591" width="12.5703125" style="204" customWidth="1"/>
    <col min="13592" max="13592" width="12.7109375" style="204" customWidth="1"/>
    <col min="13593" max="13593" width="9.28515625" style="204" customWidth="1"/>
    <col min="13594" max="13594" width="12.28515625" style="204" customWidth="1"/>
    <col min="13595" max="13595" width="9.7109375" style="204" customWidth="1"/>
    <col min="13596" max="13596" width="8.7109375" style="204" customWidth="1"/>
    <col min="13597" max="13597" width="13.140625" style="204" customWidth="1"/>
    <col min="13598" max="13598" width="12.85546875" style="204" customWidth="1"/>
    <col min="13599" max="13599" width="10.85546875" style="204" customWidth="1"/>
    <col min="13600" max="13601" width="11.5703125" style="204" customWidth="1"/>
    <col min="13602" max="13602" width="11.7109375" style="204" customWidth="1"/>
    <col min="13603" max="13603" width="11.85546875" style="204" customWidth="1"/>
    <col min="13604" max="13604" width="10.7109375" style="204" customWidth="1"/>
    <col min="13605" max="13605" width="12.7109375" style="204" customWidth="1"/>
    <col min="13606" max="13607" width="10.7109375" style="204" customWidth="1"/>
    <col min="13608" max="13608" width="10.85546875" style="204" customWidth="1"/>
    <col min="13609" max="13609" width="2" style="204" customWidth="1"/>
    <col min="13610" max="13626" width="10.85546875" style="204" customWidth="1"/>
    <col min="13627" max="13632" width="12.5703125" style="204" customWidth="1"/>
    <col min="13633" max="13686" width="0" style="204" hidden="1" customWidth="1"/>
    <col min="13687" max="13824" width="11.42578125" style="204"/>
    <col min="13825" max="13825" width="29" style="204" customWidth="1"/>
    <col min="13826" max="13826" width="23.28515625" style="204" bestFit="1" customWidth="1"/>
    <col min="13827" max="13827" width="11.28515625" style="204" customWidth="1"/>
    <col min="13828" max="13828" width="9.85546875" style="204" customWidth="1"/>
    <col min="13829" max="13830" width="10.140625" style="204" customWidth="1"/>
    <col min="13831" max="13831" width="10.42578125" style="204" customWidth="1"/>
    <col min="13832" max="13832" width="9.42578125" style="204" customWidth="1"/>
    <col min="13833" max="13833" width="10.7109375" style="204" customWidth="1"/>
    <col min="13834" max="13836" width="8.7109375" style="204" customWidth="1"/>
    <col min="13837" max="13837" width="8.85546875" style="204" customWidth="1"/>
    <col min="13838" max="13845" width="8.7109375" style="204" customWidth="1"/>
    <col min="13846" max="13846" width="11.85546875" style="204" customWidth="1"/>
    <col min="13847" max="13847" width="12.5703125" style="204" customWidth="1"/>
    <col min="13848" max="13848" width="12.7109375" style="204" customWidth="1"/>
    <col min="13849" max="13849" width="9.28515625" style="204" customWidth="1"/>
    <col min="13850" max="13850" width="12.28515625" style="204" customWidth="1"/>
    <col min="13851" max="13851" width="9.7109375" style="204" customWidth="1"/>
    <col min="13852" max="13852" width="8.7109375" style="204" customWidth="1"/>
    <col min="13853" max="13853" width="13.140625" style="204" customWidth="1"/>
    <col min="13854" max="13854" width="12.85546875" style="204" customWidth="1"/>
    <col min="13855" max="13855" width="10.85546875" style="204" customWidth="1"/>
    <col min="13856" max="13857" width="11.5703125" style="204" customWidth="1"/>
    <col min="13858" max="13858" width="11.7109375" style="204" customWidth="1"/>
    <col min="13859" max="13859" width="11.85546875" style="204" customWidth="1"/>
    <col min="13860" max="13860" width="10.7109375" style="204" customWidth="1"/>
    <col min="13861" max="13861" width="12.7109375" style="204" customWidth="1"/>
    <col min="13862" max="13863" width="10.7109375" style="204" customWidth="1"/>
    <col min="13864" max="13864" width="10.85546875" style="204" customWidth="1"/>
    <col min="13865" max="13865" width="2" style="204" customWidth="1"/>
    <col min="13866" max="13882" width="10.85546875" style="204" customWidth="1"/>
    <col min="13883" max="13888" width="12.5703125" style="204" customWidth="1"/>
    <col min="13889" max="13942" width="0" style="204" hidden="1" customWidth="1"/>
    <col min="13943" max="14080" width="11.42578125" style="204"/>
    <col min="14081" max="14081" width="29" style="204" customWidth="1"/>
    <col min="14082" max="14082" width="23.28515625" style="204" bestFit="1" customWidth="1"/>
    <col min="14083" max="14083" width="11.28515625" style="204" customWidth="1"/>
    <col min="14084" max="14084" width="9.85546875" style="204" customWidth="1"/>
    <col min="14085" max="14086" width="10.140625" style="204" customWidth="1"/>
    <col min="14087" max="14087" width="10.42578125" style="204" customWidth="1"/>
    <col min="14088" max="14088" width="9.42578125" style="204" customWidth="1"/>
    <col min="14089" max="14089" width="10.7109375" style="204" customWidth="1"/>
    <col min="14090" max="14092" width="8.7109375" style="204" customWidth="1"/>
    <col min="14093" max="14093" width="8.85546875" style="204" customWidth="1"/>
    <col min="14094" max="14101" width="8.7109375" style="204" customWidth="1"/>
    <col min="14102" max="14102" width="11.85546875" style="204" customWidth="1"/>
    <col min="14103" max="14103" width="12.5703125" style="204" customWidth="1"/>
    <col min="14104" max="14104" width="12.7109375" style="204" customWidth="1"/>
    <col min="14105" max="14105" width="9.28515625" style="204" customWidth="1"/>
    <col min="14106" max="14106" width="12.28515625" style="204" customWidth="1"/>
    <col min="14107" max="14107" width="9.7109375" style="204" customWidth="1"/>
    <col min="14108" max="14108" width="8.7109375" style="204" customWidth="1"/>
    <col min="14109" max="14109" width="13.140625" style="204" customWidth="1"/>
    <col min="14110" max="14110" width="12.85546875" style="204" customWidth="1"/>
    <col min="14111" max="14111" width="10.85546875" style="204" customWidth="1"/>
    <col min="14112" max="14113" width="11.5703125" style="204" customWidth="1"/>
    <col min="14114" max="14114" width="11.7109375" style="204" customWidth="1"/>
    <col min="14115" max="14115" width="11.85546875" style="204" customWidth="1"/>
    <col min="14116" max="14116" width="10.7109375" style="204" customWidth="1"/>
    <col min="14117" max="14117" width="12.7109375" style="204" customWidth="1"/>
    <col min="14118" max="14119" width="10.7109375" style="204" customWidth="1"/>
    <col min="14120" max="14120" width="10.85546875" style="204" customWidth="1"/>
    <col min="14121" max="14121" width="2" style="204" customWidth="1"/>
    <col min="14122" max="14138" width="10.85546875" style="204" customWidth="1"/>
    <col min="14139" max="14144" width="12.5703125" style="204" customWidth="1"/>
    <col min="14145" max="14198" width="0" style="204" hidden="1" customWidth="1"/>
    <col min="14199" max="14336" width="11.42578125" style="204"/>
    <col min="14337" max="14337" width="29" style="204" customWidth="1"/>
    <col min="14338" max="14338" width="23.28515625" style="204" bestFit="1" customWidth="1"/>
    <col min="14339" max="14339" width="11.28515625" style="204" customWidth="1"/>
    <col min="14340" max="14340" width="9.85546875" style="204" customWidth="1"/>
    <col min="14341" max="14342" width="10.140625" style="204" customWidth="1"/>
    <col min="14343" max="14343" width="10.42578125" style="204" customWidth="1"/>
    <col min="14344" max="14344" width="9.42578125" style="204" customWidth="1"/>
    <col min="14345" max="14345" width="10.7109375" style="204" customWidth="1"/>
    <col min="14346" max="14348" width="8.7109375" style="204" customWidth="1"/>
    <col min="14349" max="14349" width="8.85546875" style="204" customWidth="1"/>
    <col min="14350" max="14357" width="8.7109375" style="204" customWidth="1"/>
    <col min="14358" max="14358" width="11.85546875" style="204" customWidth="1"/>
    <col min="14359" max="14359" width="12.5703125" style="204" customWidth="1"/>
    <col min="14360" max="14360" width="12.7109375" style="204" customWidth="1"/>
    <col min="14361" max="14361" width="9.28515625" style="204" customWidth="1"/>
    <col min="14362" max="14362" width="12.28515625" style="204" customWidth="1"/>
    <col min="14363" max="14363" width="9.7109375" style="204" customWidth="1"/>
    <col min="14364" max="14364" width="8.7109375" style="204" customWidth="1"/>
    <col min="14365" max="14365" width="13.140625" style="204" customWidth="1"/>
    <col min="14366" max="14366" width="12.85546875" style="204" customWidth="1"/>
    <col min="14367" max="14367" width="10.85546875" style="204" customWidth="1"/>
    <col min="14368" max="14369" width="11.5703125" style="204" customWidth="1"/>
    <col min="14370" max="14370" width="11.7109375" style="204" customWidth="1"/>
    <col min="14371" max="14371" width="11.85546875" style="204" customWidth="1"/>
    <col min="14372" max="14372" width="10.7109375" style="204" customWidth="1"/>
    <col min="14373" max="14373" width="12.7109375" style="204" customWidth="1"/>
    <col min="14374" max="14375" width="10.7109375" style="204" customWidth="1"/>
    <col min="14376" max="14376" width="10.85546875" style="204" customWidth="1"/>
    <col min="14377" max="14377" width="2" style="204" customWidth="1"/>
    <col min="14378" max="14394" width="10.85546875" style="204" customWidth="1"/>
    <col min="14395" max="14400" width="12.5703125" style="204" customWidth="1"/>
    <col min="14401" max="14454" width="0" style="204" hidden="1" customWidth="1"/>
    <col min="14455" max="14592" width="11.42578125" style="204"/>
    <col min="14593" max="14593" width="29" style="204" customWidth="1"/>
    <col min="14594" max="14594" width="23.28515625" style="204" bestFit="1" customWidth="1"/>
    <col min="14595" max="14595" width="11.28515625" style="204" customWidth="1"/>
    <col min="14596" max="14596" width="9.85546875" style="204" customWidth="1"/>
    <col min="14597" max="14598" width="10.140625" style="204" customWidth="1"/>
    <col min="14599" max="14599" width="10.42578125" style="204" customWidth="1"/>
    <col min="14600" max="14600" width="9.42578125" style="204" customWidth="1"/>
    <col min="14601" max="14601" width="10.7109375" style="204" customWidth="1"/>
    <col min="14602" max="14604" width="8.7109375" style="204" customWidth="1"/>
    <col min="14605" max="14605" width="8.85546875" style="204" customWidth="1"/>
    <col min="14606" max="14613" width="8.7109375" style="204" customWidth="1"/>
    <col min="14614" max="14614" width="11.85546875" style="204" customWidth="1"/>
    <col min="14615" max="14615" width="12.5703125" style="204" customWidth="1"/>
    <col min="14616" max="14616" width="12.7109375" style="204" customWidth="1"/>
    <col min="14617" max="14617" width="9.28515625" style="204" customWidth="1"/>
    <col min="14618" max="14618" width="12.28515625" style="204" customWidth="1"/>
    <col min="14619" max="14619" width="9.7109375" style="204" customWidth="1"/>
    <col min="14620" max="14620" width="8.7109375" style="204" customWidth="1"/>
    <col min="14621" max="14621" width="13.140625" style="204" customWidth="1"/>
    <col min="14622" max="14622" width="12.85546875" style="204" customWidth="1"/>
    <col min="14623" max="14623" width="10.85546875" style="204" customWidth="1"/>
    <col min="14624" max="14625" width="11.5703125" style="204" customWidth="1"/>
    <col min="14626" max="14626" width="11.7109375" style="204" customWidth="1"/>
    <col min="14627" max="14627" width="11.85546875" style="204" customWidth="1"/>
    <col min="14628" max="14628" width="10.7109375" style="204" customWidth="1"/>
    <col min="14629" max="14629" width="12.7109375" style="204" customWidth="1"/>
    <col min="14630" max="14631" width="10.7109375" style="204" customWidth="1"/>
    <col min="14632" max="14632" width="10.85546875" style="204" customWidth="1"/>
    <col min="14633" max="14633" width="2" style="204" customWidth="1"/>
    <col min="14634" max="14650" width="10.85546875" style="204" customWidth="1"/>
    <col min="14651" max="14656" width="12.5703125" style="204" customWidth="1"/>
    <col min="14657" max="14710" width="0" style="204" hidden="1" customWidth="1"/>
    <col min="14711" max="14848" width="11.42578125" style="204"/>
    <col min="14849" max="14849" width="29" style="204" customWidth="1"/>
    <col min="14850" max="14850" width="23.28515625" style="204" bestFit="1" customWidth="1"/>
    <col min="14851" max="14851" width="11.28515625" style="204" customWidth="1"/>
    <col min="14852" max="14852" width="9.85546875" style="204" customWidth="1"/>
    <col min="14853" max="14854" width="10.140625" style="204" customWidth="1"/>
    <col min="14855" max="14855" width="10.42578125" style="204" customWidth="1"/>
    <col min="14856" max="14856" width="9.42578125" style="204" customWidth="1"/>
    <col min="14857" max="14857" width="10.7109375" style="204" customWidth="1"/>
    <col min="14858" max="14860" width="8.7109375" style="204" customWidth="1"/>
    <col min="14861" max="14861" width="8.85546875" style="204" customWidth="1"/>
    <col min="14862" max="14869" width="8.7109375" style="204" customWidth="1"/>
    <col min="14870" max="14870" width="11.85546875" style="204" customWidth="1"/>
    <col min="14871" max="14871" width="12.5703125" style="204" customWidth="1"/>
    <col min="14872" max="14872" width="12.7109375" style="204" customWidth="1"/>
    <col min="14873" max="14873" width="9.28515625" style="204" customWidth="1"/>
    <col min="14874" max="14874" width="12.28515625" style="204" customWidth="1"/>
    <col min="14875" max="14875" width="9.7109375" style="204" customWidth="1"/>
    <col min="14876" max="14876" width="8.7109375" style="204" customWidth="1"/>
    <col min="14877" max="14877" width="13.140625" style="204" customWidth="1"/>
    <col min="14878" max="14878" width="12.85546875" style="204" customWidth="1"/>
    <col min="14879" max="14879" width="10.85546875" style="204" customWidth="1"/>
    <col min="14880" max="14881" width="11.5703125" style="204" customWidth="1"/>
    <col min="14882" max="14882" width="11.7109375" style="204" customWidth="1"/>
    <col min="14883" max="14883" width="11.85546875" style="204" customWidth="1"/>
    <col min="14884" max="14884" width="10.7109375" style="204" customWidth="1"/>
    <col min="14885" max="14885" width="12.7109375" style="204" customWidth="1"/>
    <col min="14886" max="14887" width="10.7109375" style="204" customWidth="1"/>
    <col min="14888" max="14888" width="10.85546875" style="204" customWidth="1"/>
    <col min="14889" max="14889" width="2" style="204" customWidth="1"/>
    <col min="14890" max="14906" width="10.85546875" style="204" customWidth="1"/>
    <col min="14907" max="14912" width="12.5703125" style="204" customWidth="1"/>
    <col min="14913" max="14966" width="0" style="204" hidden="1" customWidth="1"/>
    <col min="14967" max="15104" width="11.42578125" style="204"/>
    <col min="15105" max="15105" width="29" style="204" customWidth="1"/>
    <col min="15106" max="15106" width="23.28515625" style="204" bestFit="1" customWidth="1"/>
    <col min="15107" max="15107" width="11.28515625" style="204" customWidth="1"/>
    <col min="15108" max="15108" width="9.85546875" style="204" customWidth="1"/>
    <col min="15109" max="15110" width="10.140625" style="204" customWidth="1"/>
    <col min="15111" max="15111" width="10.42578125" style="204" customWidth="1"/>
    <col min="15112" max="15112" width="9.42578125" style="204" customWidth="1"/>
    <col min="15113" max="15113" width="10.7109375" style="204" customWidth="1"/>
    <col min="15114" max="15116" width="8.7109375" style="204" customWidth="1"/>
    <col min="15117" max="15117" width="8.85546875" style="204" customWidth="1"/>
    <col min="15118" max="15125" width="8.7109375" style="204" customWidth="1"/>
    <col min="15126" max="15126" width="11.85546875" style="204" customWidth="1"/>
    <col min="15127" max="15127" width="12.5703125" style="204" customWidth="1"/>
    <col min="15128" max="15128" width="12.7109375" style="204" customWidth="1"/>
    <col min="15129" max="15129" width="9.28515625" style="204" customWidth="1"/>
    <col min="15130" max="15130" width="12.28515625" style="204" customWidth="1"/>
    <col min="15131" max="15131" width="9.7109375" style="204" customWidth="1"/>
    <col min="15132" max="15132" width="8.7109375" style="204" customWidth="1"/>
    <col min="15133" max="15133" width="13.140625" style="204" customWidth="1"/>
    <col min="15134" max="15134" width="12.85546875" style="204" customWidth="1"/>
    <col min="15135" max="15135" width="10.85546875" style="204" customWidth="1"/>
    <col min="15136" max="15137" width="11.5703125" style="204" customWidth="1"/>
    <col min="15138" max="15138" width="11.7109375" style="204" customWidth="1"/>
    <col min="15139" max="15139" width="11.85546875" style="204" customWidth="1"/>
    <col min="15140" max="15140" width="10.7109375" style="204" customWidth="1"/>
    <col min="15141" max="15141" width="12.7109375" style="204" customWidth="1"/>
    <col min="15142" max="15143" width="10.7109375" style="204" customWidth="1"/>
    <col min="15144" max="15144" width="10.85546875" style="204" customWidth="1"/>
    <col min="15145" max="15145" width="2" style="204" customWidth="1"/>
    <col min="15146" max="15162" width="10.85546875" style="204" customWidth="1"/>
    <col min="15163" max="15168" width="12.5703125" style="204" customWidth="1"/>
    <col min="15169" max="15222" width="0" style="204" hidden="1" customWidth="1"/>
    <col min="15223" max="15360" width="11.42578125" style="204"/>
    <col min="15361" max="15361" width="29" style="204" customWidth="1"/>
    <col min="15362" max="15362" width="23.28515625" style="204" bestFit="1" customWidth="1"/>
    <col min="15363" max="15363" width="11.28515625" style="204" customWidth="1"/>
    <col min="15364" max="15364" width="9.85546875" style="204" customWidth="1"/>
    <col min="15365" max="15366" width="10.140625" style="204" customWidth="1"/>
    <col min="15367" max="15367" width="10.42578125" style="204" customWidth="1"/>
    <col min="15368" max="15368" width="9.42578125" style="204" customWidth="1"/>
    <col min="15369" max="15369" width="10.7109375" style="204" customWidth="1"/>
    <col min="15370" max="15372" width="8.7109375" style="204" customWidth="1"/>
    <col min="15373" max="15373" width="8.85546875" style="204" customWidth="1"/>
    <col min="15374" max="15381" width="8.7109375" style="204" customWidth="1"/>
    <col min="15382" max="15382" width="11.85546875" style="204" customWidth="1"/>
    <col min="15383" max="15383" width="12.5703125" style="204" customWidth="1"/>
    <col min="15384" max="15384" width="12.7109375" style="204" customWidth="1"/>
    <col min="15385" max="15385" width="9.28515625" style="204" customWidth="1"/>
    <col min="15386" max="15386" width="12.28515625" style="204" customWidth="1"/>
    <col min="15387" max="15387" width="9.7109375" style="204" customWidth="1"/>
    <col min="15388" max="15388" width="8.7109375" style="204" customWidth="1"/>
    <col min="15389" max="15389" width="13.140625" style="204" customWidth="1"/>
    <col min="15390" max="15390" width="12.85546875" style="204" customWidth="1"/>
    <col min="15391" max="15391" width="10.85546875" style="204" customWidth="1"/>
    <col min="15392" max="15393" width="11.5703125" style="204" customWidth="1"/>
    <col min="15394" max="15394" width="11.7109375" style="204" customWidth="1"/>
    <col min="15395" max="15395" width="11.85546875" style="204" customWidth="1"/>
    <col min="15396" max="15396" width="10.7109375" style="204" customWidth="1"/>
    <col min="15397" max="15397" width="12.7109375" style="204" customWidth="1"/>
    <col min="15398" max="15399" width="10.7109375" style="204" customWidth="1"/>
    <col min="15400" max="15400" width="10.85546875" style="204" customWidth="1"/>
    <col min="15401" max="15401" width="2" style="204" customWidth="1"/>
    <col min="15402" max="15418" width="10.85546875" style="204" customWidth="1"/>
    <col min="15419" max="15424" width="12.5703125" style="204" customWidth="1"/>
    <col min="15425" max="15478" width="0" style="204" hidden="1" customWidth="1"/>
    <col min="15479" max="15616" width="11.42578125" style="204"/>
    <col min="15617" max="15617" width="29" style="204" customWidth="1"/>
    <col min="15618" max="15618" width="23.28515625" style="204" bestFit="1" customWidth="1"/>
    <col min="15619" max="15619" width="11.28515625" style="204" customWidth="1"/>
    <col min="15620" max="15620" width="9.85546875" style="204" customWidth="1"/>
    <col min="15621" max="15622" width="10.140625" style="204" customWidth="1"/>
    <col min="15623" max="15623" width="10.42578125" style="204" customWidth="1"/>
    <col min="15624" max="15624" width="9.42578125" style="204" customWidth="1"/>
    <col min="15625" max="15625" width="10.7109375" style="204" customWidth="1"/>
    <col min="15626" max="15628" width="8.7109375" style="204" customWidth="1"/>
    <col min="15629" max="15629" width="8.85546875" style="204" customWidth="1"/>
    <col min="15630" max="15637" width="8.7109375" style="204" customWidth="1"/>
    <col min="15638" max="15638" width="11.85546875" style="204" customWidth="1"/>
    <col min="15639" max="15639" width="12.5703125" style="204" customWidth="1"/>
    <col min="15640" max="15640" width="12.7109375" style="204" customWidth="1"/>
    <col min="15641" max="15641" width="9.28515625" style="204" customWidth="1"/>
    <col min="15642" max="15642" width="12.28515625" style="204" customWidth="1"/>
    <col min="15643" max="15643" width="9.7109375" style="204" customWidth="1"/>
    <col min="15644" max="15644" width="8.7109375" style="204" customWidth="1"/>
    <col min="15645" max="15645" width="13.140625" style="204" customWidth="1"/>
    <col min="15646" max="15646" width="12.85546875" style="204" customWidth="1"/>
    <col min="15647" max="15647" width="10.85546875" style="204" customWidth="1"/>
    <col min="15648" max="15649" width="11.5703125" style="204" customWidth="1"/>
    <col min="15650" max="15650" width="11.7109375" style="204" customWidth="1"/>
    <col min="15651" max="15651" width="11.85546875" style="204" customWidth="1"/>
    <col min="15652" max="15652" width="10.7109375" style="204" customWidth="1"/>
    <col min="15653" max="15653" width="12.7109375" style="204" customWidth="1"/>
    <col min="15654" max="15655" width="10.7109375" style="204" customWidth="1"/>
    <col min="15656" max="15656" width="10.85546875" style="204" customWidth="1"/>
    <col min="15657" max="15657" width="2" style="204" customWidth="1"/>
    <col min="15658" max="15674" width="10.85546875" style="204" customWidth="1"/>
    <col min="15675" max="15680" width="12.5703125" style="204" customWidth="1"/>
    <col min="15681" max="15734" width="0" style="204" hidden="1" customWidth="1"/>
    <col min="15735" max="15872" width="11.42578125" style="204"/>
    <col min="15873" max="15873" width="29" style="204" customWidth="1"/>
    <col min="15874" max="15874" width="23.28515625" style="204" bestFit="1" customWidth="1"/>
    <col min="15875" max="15875" width="11.28515625" style="204" customWidth="1"/>
    <col min="15876" max="15876" width="9.85546875" style="204" customWidth="1"/>
    <col min="15877" max="15878" width="10.140625" style="204" customWidth="1"/>
    <col min="15879" max="15879" width="10.42578125" style="204" customWidth="1"/>
    <col min="15880" max="15880" width="9.42578125" style="204" customWidth="1"/>
    <col min="15881" max="15881" width="10.7109375" style="204" customWidth="1"/>
    <col min="15882" max="15884" width="8.7109375" style="204" customWidth="1"/>
    <col min="15885" max="15885" width="8.85546875" style="204" customWidth="1"/>
    <col min="15886" max="15893" width="8.7109375" style="204" customWidth="1"/>
    <col min="15894" max="15894" width="11.85546875" style="204" customWidth="1"/>
    <col min="15895" max="15895" width="12.5703125" style="204" customWidth="1"/>
    <col min="15896" max="15896" width="12.7109375" style="204" customWidth="1"/>
    <col min="15897" max="15897" width="9.28515625" style="204" customWidth="1"/>
    <col min="15898" max="15898" width="12.28515625" style="204" customWidth="1"/>
    <col min="15899" max="15899" width="9.7109375" style="204" customWidth="1"/>
    <col min="15900" max="15900" width="8.7109375" style="204" customWidth="1"/>
    <col min="15901" max="15901" width="13.140625" style="204" customWidth="1"/>
    <col min="15902" max="15902" width="12.85546875" style="204" customWidth="1"/>
    <col min="15903" max="15903" width="10.85546875" style="204" customWidth="1"/>
    <col min="15904" max="15905" width="11.5703125" style="204" customWidth="1"/>
    <col min="15906" max="15906" width="11.7109375" style="204" customWidth="1"/>
    <col min="15907" max="15907" width="11.85546875" style="204" customWidth="1"/>
    <col min="15908" max="15908" width="10.7109375" style="204" customWidth="1"/>
    <col min="15909" max="15909" width="12.7109375" style="204" customWidth="1"/>
    <col min="15910" max="15911" width="10.7109375" style="204" customWidth="1"/>
    <col min="15912" max="15912" width="10.85546875" style="204" customWidth="1"/>
    <col min="15913" max="15913" width="2" style="204" customWidth="1"/>
    <col min="15914" max="15930" width="10.85546875" style="204" customWidth="1"/>
    <col min="15931" max="15936" width="12.5703125" style="204" customWidth="1"/>
    <col min="15937" max="15990" width="0" style="204" hidden="1" customWidth="1"/>
    <col min="15991" max="16128" width="11.42578125" style="204"/>
    <col min="16129" max="16129" width="29" style="204" customWidth="1"/>
    <col min="16130" max="16130" width="23.28515625" style="204" bestFit="1" customWidth="1"/>
    <col min="16131" max="16131" width="11.28515625" style="204" customWidth="1"/>
    <col min="16132" max="16132" width="9.85546875" style="204" customWidth="1"/>
    <col min="16133" max="16134" width="10.140625" style="204" customWidth="1"/>
    <col min="16135" max="16135" width="10.42578125" style="204" customWidth="1"/>
    <col min="16136" max="16136" width="9.42578125" style="204" customWidth="1"/>
    <col min="16137" max="16137" width="10.7109375" style="204" customWidth="1"/>
    <col min="16138" max="16140" width="8.7109375" style="204" customWidth="1"/>
    <col min="16141" max="16141" width="8.85546875" style="204" customWidth="1"/>
    <col min="16142" max="16149" width="8.7109375" style="204" customWidth="1"/>
    <col min="16150" max="16150" width="11.85546875" style="204" customWidth="1"/>
    <col min="16151" max="16151" width="12.5703125" style="204" customWidth="1"/>
    <col min="16152" max="16152" width="12.7109375" style="204" customWidth="1"/>
    <col min="16153" max="16153" width="9.28515625" style="204" customWidth="1"/>
    <col min="16154" max="16154" width="12.28515625" style="204" customWidth="1"/>
    <col min="16155" max="16155" width="9.7109375" style="204" customWidth="1"/>
    <col min="16156" max="16156" width="8.7109375" style="204" customWidth="1"/>
    <col min="16157" max="16157" width="13.140625" style="204" customWidth="1"/>
    <col min="16158" max="16158" width="12.85546875" style="204" customWidth="1"/>
    <col min="16159" max="16159" width="10.85546875" style="204" customWidth="1"/>
    <col min="16160" max="16161" width="11.5703125" style="204" customWidth="1"/>
    <col min="16162" max="16162" width="11.7109375" style="204" customWidth="1"/>
    <col min="16163" max="16163" width="11.85546875" style="204" customWidth="1"/>
    <col min="16164" max="16164" width="10.7109375" style="204" customWidth="1"/>
    <col min="16165" max="16165" width="12.7109375" style="204" customWidth="1"/>
    <col min="16166" max="16167" width="10.7109375" style="204" customWidth="1"/>
    <col min="16168" max="16168" width="10.85546875" style="204" customWidth="1"/>
    <col min="16169" max="16169" width="2" style="204" customWidth="1"/>
    <col min="16170" max="16186" width="10.85546875" style="204" customWidth="1"/>
    <col min="16187" max="16192" width="12.5703125" style="204" customWidth="1"/>
    <col min="16193" max="16246" width="0" style="204" hidden="1" customWidth="1"/>
    <col min="16247" max="16384" width="11.42578125" style="204"/>
  </cols>
  <sheetData>
    <row r="1" spans="1:105" s="3" customFormat="1" ht="12.75" customHeight="1" x14ac:dyDescent="0.15">
      <c r="A1" s="1" t="s">
        <v>0</v>
      </c>
      <c r="B1" s="1"/>
      <c r="C1" s="2"/>
      <c r="D1" s="2"/>
      <c r="E1" s="2"/>
      <c r="F1" s="2"/>
      <c r="G1" s="2"/>
      <c r="H1" s="2"/>
      <c r="I1" s="2"/>
      <c r="J1" s="2"/>
      <c r="K1" s="2"/>
      <c r="L1" s="2"/>
      <c r="AD1" s="2"/>
      <c r="AE1" s="2"/>
      <c r="AH1" s="2"/>
      <c r="AK1" s="2"/>
      <c r="AL1" s="2"/>
      <c r="AM1" s="2"/>
      <c r="AN1" s="2"/>
      <c r="AO1" s="2"/>
      <c r="AP1" s="2"/>
    </row>
    <row r="2" spans="1:105" s="3" customFormat="1" ht="12.75" customHeight="1" x14ac:dyDescent="0.15">
      <c r="A2" s="1" t="str">
        <f>CONCATENATE("COMUNA: ",[4]NOMBRE!B2," - ","( ",[4]NOMBRE!C2,[4]NOMBRE!D2,[4]NOMBRE!E2,[4]NOMBRE!F2,[4]NOMBRE!G2," )")</f>
        <v>COMUNA: LINARES - ( 07401 )</v>
      </c>
      <c r="B2" s="1"/>
      <c r="C2" s="2"/>
      <c r="D2" s="2"/>
      <c r="E2" s="2"/>
      <c r="F2" s="2"/>
      <c r="G2" s="2"/>
      <c r="H2" s="2"/>
      <c r="I2" s="2"/>
      <c r="J2" s="2"/>
      <c r="K2" s="2"/>
      <c r="L2" s="2"/>
      <c r="AD2" s="2"/>
      <c r="AE2" s="2"/>
      <c r="AH2" s="2"/>
      <c r="AK2" s="2"/>
      <c r="AL2" s="2"/>
      <c r="AM2" s="2"/>
      <c r="AN2" s="2"/>
      <c r="AO2" s="2"/>
      <c r="AP2" s="2"/>
    </row>
    <row r="3" spans="1:105" s="3" customFormat="1" ht="12.75" customHeight="1" x14ac:dyDescent="0.2">
      <c r="A3" s="1" t="str">
        <f>CONCATENATE("ESTABLECIMIENTO/ESTRATEGIA: ",[4]NOMBRE!B3," - ","( ",[4]NOMBRE!C3,[4]NOMBRE!D3,[4]NOMBRE!E3,[4]NOMBRE!F3,[4]NOMBRE!G3,[4]NOMBRE!H3," )")</f>
        <v>ESTABLECIMIENTO/ESTRATEGIA: HOSPITAL DE LINARES  - ( 116108 )</v>
      </c>
      <c r="B3" s="1"/>
      <c r="C3" s="2"/>
      <c r="D3" s="2"/>
      <c r="E3" s="4"/>
      <c r="F3" s="2"/>
      <c r="G3" s="2"/>
      <c r="H3" s="2"/>
      <c r="I3" s="2"/>
      <c r="J3" s="2"/>
      <c r="K3" s="2"/>
      <c r="L3" s="2"/>
      <c r="AD3" s="2"/>
      <c r="AE3" s="2"/>
      <c r="AH3" s="2"/>
      <c r="AK3" s="2"/>
      <c r="AL3" s="2"/>
      <c r="AM3" s="2"/>
      <c r="AN3" s="2"/>
      <c r="AO3" s="2"/>
      <c r="AP3" s="2"/>
    </row>
    <row r="4" spans="1:105" s="3" customFormat="1" ht="12.75" customHeight="1" x14ac:dyDescent="0.15">
      <c r="A4" s="1" t="str">
        <f>CONCATENATE("MES: ",[4]NOMBRE!B6," - ","( ",[4]NOMBRE!C6,[4]NOMBRE!D6," )")</f>
        <v>MES: MARZO - ( 03 )</v>
      </c>
      <c r="B4" s="1"/>
      <c r="C4" s="2"/>
      <c r="D4" s="2"/>
      <c r="E4" s="2"/>
      <c r="F4" s="2"/>
      <c r="G4" s="2"/>
      <c r="H4" s="2"/>
      <c r="I4" s="2"/>
      <c r="J4" s="2"/>
      <c r="K4" s="2"/>
      <c r="L4" s="2"/>
      <c r="AD4" s="2"/>
      <c r="AE4" s="2"/>
      <c r="AH4" s="2"/>
      <c r="AK4" s="2"/>
      <c r="AL4" s="2"/>
      <c r="AM4" s="2"/>
      <c r="AN4" s="2"/>
      <c r="AO4" s="2"/>
      <c r="AP4" s="2"/>
    </row>
    <row r="5" spans="1:105" s="3" customFormat="1" ht="12.75" customHeight="1" x14ac:dyDescent="0.15">
      <c r="A5" s="5" t="str">
        <f>CONCATENATE("AÑO: ",[4]NOMBRE!B7)</f>
        <v>AÑO: 2015</v>
      </c>
      <c r="B5" s="5"/>
      <c r="C5" s="2"/>
      <c r="D5" s="2"/>
      <c r="E5" s="2"/>
      <c r="F5" s="2"/>
      <c r="G5" s="2"/>
      <c r="H5" s="2"/>
      <c r="I5" s="2"/>
      <c r="J5" s="2"/>
      <c r="K5" s="2"/>
      <c r="L5" s="2"/>
      <c r="AD5" s="2"/>
      <c r="AE5" s="2"/>
      <c r="AH5" s="2"/>
      <c r="AK5" s="2"/>
      <c r="AL5" s="2"/>
      <c r="AM5" s="2"/>
      <c r="AN5" s="2"/>
      <c r="AO5" s="2"/>
      <c r="AP5" s="2"/>
    </row>
    <row r="6" spans="1:105" s="6" customFormat="1" ht="39.75" customHeight="1" x14ac:dyDescent="0.15">
      <c r="A6" s="324" t="s">
        <v>1</v>
      </c>
      <c r="B6" s="324"/>
      <c r="C6" s="324"/>
      <c r="D6" s="324"/>
      <c r="E6" s="324"/>
      <c r="F6" s="324"/>
      <c r="G6" s="324"/>
      <c r="H6" s="324"/>
      <c r="I6" s="324"/>
      <c r="J6" s="324"/>
      <c r="K6" s="324"/>
      <c r="L6" s="324"/>
      <c r="M6" s="324"/>
      <c r="N6" s="324"/>
      <c r="O6" s="324"/>
      <c r="P6" s="324"/>
      <c r="Q6" s="324"/>
      <c r="R6" s="324"/>
      <c r="S6" s="324"/>
      <c r="T6" s="324"/>
      <c r="U6" s="324"/>
      <c r="V6" s="324"/>
      <c r="W6" s="324"/>
      <c r="X6" s="324"/>
      <c r="Y6" s="324"/>
      <c r="Z6" s="325"/>
      <c r="AA6" s="325"/>
      <c r="AB6" s="325"/>
      <c r="AC6" s="325"/>
      <c r="AD6" s="325"/>
      <c r="AH6" s="214"/>
      <c r="AK6" s="214"/>
      <c r="AN6" s="213"/>
      <c r="AP6" s="323" t="s">
        <v>2</v>
      </c>
      <c r="AQ6" s="323"/>
      <c r="AR6" s="323" t="s">
        <v>3</v>
      </c>
      <c r="AS6" s="323"/>
      <c r="AU6" s="214"/>
      <c r="AV6" s="326" t="s">
        <v>4</v>
      </c>
      <c r="CZ6" s="3"/>
      <c r="DA6" s="3"/>
    </row>
    <row r="7" spans="1:105" s="6" customFormat="1" ht="67.5" customHeight="1" thickBot="1" x14ac:dyDescent="0.25">
      <c r="A7" s="11" t="s">
        <v>5</v>
      </c>
      <c r="B7" s="11"/>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3"/>
      <c r="AE7" s="14"/>
      <c r="AF7" s="14"/>
      <c r="AG7" s="14"/>
      <c r="AH7" s="14"/>
      <c r="AK7" s="214"/>
      <c r="AN7" s="213"/>
      <c r="AO7" s="214"/>
      <c r="AP7" s="323"/>
      <c r="AQ7" s="323"/>
      <c r="AR7" s="323"/>
      <c r="AS7" s="323"/>
      <c r="AT7" s="323" t="s">
        <v>6</v>
      </c>
      <c r="AU7" s="323"/>
      <c r="AV7" s="326"/>
      <c r="AW7" s="323" t="s">
        <v>7</v>
      </c>
      <c r="AX7" s="323"/>
      <c r="CZ7" s="3"/>
      <c r="DA7" s="3"/>
    </row>
    <row r="8" spans="1:105" s="15" customFormat="1" ht="34.5" customHeight="1" thickTop="1" x14ac:dyDescent="0.15">
      <c r="A8" s="238" t="s">
        <v>8</v>
      </c>
      <c r="B8" s="317" t="s">
        <v>9</v>
      </c>
      <c r="C8" s="318"/>
      <c r="D8" s="318"/>
      <c r="E8" s="318"/>
      <c r="F8" s="318"/>
      <c r="G8" s="318"/>
      <c r="H8" s="318"/>
      <c r="I8" s="318"/>
      <c r="J8" s="318"/>
      <c r="K8" s="318"/>
      <c r="L8" s="318"/>
      <c r="M8" s="318"/>
      <c r="N8" s="318"/>
      <c r="O8" s="318"/>
      <c r="P8" s="318"/>
      <c r="Q8" s="318"/>
      <c r="R8" s="318"/>
      <c r="S8" s="318"/>
      <c r="T8" s="318"/>
      <c r="U8" s="318"/>
      <c r="V8" s="318"/>
      <c r="W8" s="318"/>
      <c r="X8" s="318"/>
      <c r="Y8" s="318"/>
      <c r="Z8" s="318"/>
      <c r="AA8" s="318"/>
      <c r="AB8" s="318"/>
      <c r="AC8" s="318"/>
      <c r="AD8" s="318"/>
      <c r="AE8" s="319"/>
      <c r="AF8" s="238" t="s">
        <v>10</v>
      </c>
      <c r="AG8" s="245"/>
      <c r="AH8" s="238" t="s">
        <v>11</v>
      </c>
      <c r="AI8" s="245"/>
      <c r="AJ8" s="320" t="s">
        <v>12</v>
      </c>
      <c r="AK8" s="238" t="s">
        <v>13</v>
      </c>
      <c r="AL8" s="245"/>
      <c r="AM8" s="238" t="s">
        <v>14</v>
      </c>
      <c r="AN8" s="245"/>
      <c r="AO8" s="13"/>
      <c r="AP8" s="314" t="s">
        <v>15</v>
      </c>
      <c r="AQ8" s="301" t="s">
        <v>16</v>
      </c>
      <c r="AR8" s="314" t="s">
        <v>17</v>
      </c>
      <c r="AS8" s="301" t="s">
        <v>18</v>
      </c>
      <c r="AT8" s="314" t="s">
        <v>19</v>
      </c>
      <c r="AU8" s="301" t="s">
        <v>20</v>
      </c>
      <c r="AV8" s="304" t="s">
        <v>21</v>
      </c>
      <c r="AW8" s="307" t="s">
        <v>22</v>
      </c>
      <c r="AX8" s="310" t="s">
        <v>23</v>
      </c>
      <c r="AY8" s="6"/>
      <c r="AZ8" s="6"/>
      <c r="BA8" s="6"/>
      <c r="BB8" s="6"/>
      <c r="BC8" s="6"/>
      <c r="BD8" s="6"/>
      <c r="BE8" s="6"/>
      <c r="BF8" s="6"/>
      <c r="BG8" s="6"/>
      <c r="BH8" s="6"/>
      <c r="BI8" s="6"/>
      <c r="BJ8" s="6"/>
      <c r="BK8" s="6"/>
      <c r="BL8" s="6"/>
      <c r="BM8" s="6"/>
      <c r="BN8" s="6"/>
      <c r="BO8" s="6"/>
      <c r="BP8" s="6"/>
      <c r="BQ8" s="6"/>
      <c r="BR8" s="6"/>
      <c r="CY8" s="16"/>
      <c r="CZ8" s="16"/>
    </row>
    <row r="9" spans="1:105" s="15" customFormat="1" ht="10.5" customHeight="1" x14ac:dyDescent="0.15">
      <c r="A9" s="239"/>
      <c r="B9" s="241" t="s">
        <v>24</v>
      </c>
      <c r="C9" s="238" t="s">
        <v>25</v>
      </c>
      <c r="D9" s="244"/>
      <c r="E9" s="244"/>
      <c r="F9" s="244"/>
      <c r="G9" s="244"/>
      <c r="H9" s="244"/>
      <c r="I9" s="244"/>
      <c r="J9" s="244"/>
      <c r="K9" s="244"/>
      <c r="L9" s="244"/>
      <c r="M9" s="244"/>
      <c r="N9" s="244"/>
      <c r="O9" s="244"/>
      <c r="P9" s="244"/>
      <c r="Q9" s="244"/>
      <c r="R9" s="244"/>
      <c r="S9" s="245"/>
      <c r="T9" s="238" t="s">
        <v>26</v>
      </c>
      <c r="U9" s="245"/>
      <c r="V9" s="258" t="s">
        <v>27</v>
      </c>
      <c r="W9" s="259"/>
      <c r="X9" s="256" t="s">
        <v>28</v>
      </c>
      <c r="Y9" s="262"/>
      <c r="Z9" s="262"/>
      <c r="AA9" s="262"/>
      <c r="AB9" s="313"/>
      <c r="AC9" s="313"/>
      <c r="AD9" s="313"/>
      <c r="AE9" s="313"/>
      <c r="AF9" s="239"/>
      <c r="AG9" s="247"/>
      <c r="AH9" s="239"/>
      <c r="AI9" s="247"/>
      <c r="AJ9" s="321"/>
      <c r="AK9" s="239"/>
      <c r="AL9" s="247"/>
      <c r="AM9" s="239"/>
      <c r="AN9" s="247"/>
      <c r="AO9" s="13"/>
      <c r="AP9" s="315"/>
      <c r="AQ9" s="302"/>
      <c r="AR9" s="315"/>
      <c r="AS9" s="302"/>
      <c r="AT9" s="315"/>
      <c r="AU9" s="302"/>
      <c r="AV9" s="305"/>
      <c r="AW9" s="308"/>
      <c r="AX9" s="311"/>
      <c r="AY9" s="6"/>
      <c r="AZ9" s="6"/>
      <c r="BA9" s="6"/>
      <c r="BB9" s="6"/>
      <c r="BC9" s="6"/>
      <c r="BD9" s="6"/>
      <c r="BE9" s="6"/>
      <c r="BF9" s="6"/>
      <c r="BG9" s="6"/>
      <c r="BH9" s="6"/>
      <c r="BI9" s="6"/>
      <c r="BJ9" s="6"/>
      <c r="BK9" s="6"/>
      <c r="BL9" s="6"/>
      <c r="BM9" s="6"/>
      <c r="BN9" s="6"/>
      <c r="BO9" s="6"/>
      <c r="BP9" s="6"/>
      <c r="BQ9" s="6"/>
      <c r="BR9" s="6"/>
      <c r="CY9" s="16"/>
      <c r="CZ9" s="16"/>
    </row>
    <row r="10" spans="1:105" s="15" customFormat="1" x14ac:dyDescent="0.15">
      <c r="A10" s="239"/>
      <c r="B10" s="242"/>
      <c r="C10" s="240"/>
      <c r="D10" s="248"/>
      <c r="E10" s="248"/>
      <c r="F10" s="248"/>
      <c r="G10" s="248"/>
      <c r="H10" s="248"/>
      <c r="I10" s="248"/>
      <c r="J10" s="248"/>
      <c r="K10" s="248"/>
      <c r="L10" s="248"/>
      <c r="M10" s="248"/>
      <c r="N10" s="248"/>
      <c r="O10" s="248"/>
      <c r="P10" s="248"/>
      <c r="Q10" s="248"/>
      <c r="R10" s="248"/>
      <c r="S10" s="249"/>
      <c r="T10" s="240"/>
      <c r="U10" s="249"/>
      <c r="V10" s="260"/>
      <c r="W10" s="261"/>
      <c r="X10" s="269" t="s">
        <v>29</v>
      </c>
      <c r="Y10" s="270"/>
      <c r="Z10" s="270"/>
      <c r="AA10" s="271"/>
      <c r="AB10" s="269" t="s">
        <v>30</v>
      </c>
      <c r="AC10" s="270"/>
      <c r="AD10" s="270"/>
      <c r="AE10" s="270"/>
      <c r="AF10" s="240"/>
      <c r="AG10" s="249"/>
      <c r="AH10" s="240"/>
      <c r="AI10" s="249"/>
      <c r="AJ10" s="321"/>
      <c r="AK10" s="240"/>
      <c r="AL10" s="249"/>
      <c r="AM10" s="240"/>
      <c r="AN10" s="249"/>
      <c r="AO10" s="13"/>
      <c r="AP10" s="315"/>
      <c r="AQ10" s="302"/>
      <c r="AR10" s="315"/>
      <c r="AS10" s="302"/>
      <c r="AT10" s="315"/>
      <c r="AU10" s="302"/>
      <c r="AV10" s="305"/>
      <c r="AW10" s="308"/>
      <c r="AX10" s="311"/>
      <c r="AY10" s="6"/>
      <c r="AZ10" s="6"/>
      <c r="BA10" s="6"/>
      <c r="BB10" s="6"/>
      <c r="BC10" s="6"/>
      <c r="BD10" s="6"/>
      <c r="BE10" s="6"/>
      <c r="BF10" s="6"/>
      <c r="BG10" s="6"/>
      <c r="BH10" s="6"/>
      <c r="BI10" s="6"/>
      <c r="BJ10" s="6"/>
      <c r="BK10" s="6"/>
      <c r="BL10" s="6"/>
      <c r="BM10" s="6"/>
      <c r="BN10" s="6"/>
      <c r="BO10" s="6"/>
      <c r="BP10" s="6"/>
      <c r="BQ10" s="6"/>
      <c r="BR10" s="6"/>
      <c r="CY10" s="16"/>
      <c r="CZ10" s="16"/>
    </row>
    <row r="11" spans="1:105" s="15" customFormat="1" ht="34.5" customHeight="1" thickBot="1" x14ac:dyDescent="0.2">
      <c r="A11" s="240"/>
      <c r="B11" s="243"/>
      <c r="C11" s="17" t="s">
        <v>31</v>
      </c>
      <c r="D11" s="18" t="s">
        <v>32</v>
      </c>
      <c r="E11" s="19" t="s">
        <v>33</v>
      </c>
      <c r="F11" s="19" t="s">
        <v>34</v>
      </c>
      <c r="G11" s="19" t="s">
        <v>35</v>
      </c>
      <c r="H11" s="20" t="s">
        <v>36</v>
      </c>
      <c r="I11" s="20" t="s">
        <v>37</v>
      </c>
      <c r="J11" s="20" t="s">
        <v>38</v>
      </c>
      <c r="K11" s="20" t="s">
        <v>39</v>
      </c>
      <c r="L11" s="20" t="s">
        <v>40</v>
      </c>
      <c r="M11" s="20" t="s">
        <v>41</v>
      </c>
      <c r="N11" s="20" t="s">
        <v>42</v>
      </c>
      <c r="O11" s="20" t="s">
        <v>43</v>
      </c>
      <c r="P11" s="20" t="s">
        <v>44</v>
      </c>
      <c r="Q11" s="20" t="s">
        <v>45</v>
      </c>
      <c r="R11" s="20" t="s">
        <v>46</v>
      </c>
      <c r="S11" s="21" t="s">
        <v>47</v>
      </c>
      <c r="T11" s="17" t="s">
        <v>22</v>
      </c>
      <c r="U11" s="22" t="s">
        <v>48</v>
      </c>
      <c r="V11" s="207" t="s">
        <v>49</v>
      </c>
      <c r="W11" s="22" t="s">
        <v>50</v>
      </c>
      <c r="X11" s="206" t="s">
        <v>51</v>
      </c>
      <c r="Y11" s="25" t="s">
        <v>52</v>
      </c>
      <c r="Z11" s="19" t="s">
        <v>53</v>
      </c>
      <c r="AA11" s="22" t="s">
        <v>54</v>
      </c>
      <c r="AB11" s="25" t="s">
        <v>51</v>
      </c>
      <c r="AC11" s="25" t="s">
        <v>52</v>
      </c>
      <c r="AD11" s="19" t="s">
        <v>53</v>
      </c>
      <c r="AE11" s="22" t="s">
        <v>54</v>
      </c>
      <c r="AF11" s="17" t="s">
        <v>55</v>
      </c>
      <c r="AG11" s="208" t="s">
        <v>56</v>
      </c>
      <c r="AH11" s="17" t="s">
        <v>22</v>
      </c>
      <c r="AI11" s="22" t="s">
        <v>48</v>
      </c>
      <c r="AJ11" s="322"/>
      <c r="AK11" s="17" t="s">
        <v>22</v>
      </c>
      <c r="AL11" s="22" t="s">
        <v>48</v>
      </c>
      <c r="AM11" s="17" t="s">
        <v>22</v>
      </c>
      <c r="AN11" s="22" t="s">
        <v>48</v>
      </c>
      <c r="AO11" s="27"/>
      <c r="AP11" s="316"/>
      <c r="AQ11" s="303"/>
      <c r="AR11" s="316"/>
      <c r="AS11" s="303"/>
      <c r="AT11" s="316"/>
      <c r="AU11" s="303"/>
      <c r="AV11" s="306"/>
      <c r="AW11" s="309"/>
      <c r="AX11" s="312"/>
      <c r="AY11" s="6"/>
      <c r="AZ11" s="6"/>
      <c r="BA11" s="6"/>
      <c r="BB11" s="6"/>
      <c r="BC11" s="6"/>
      <c r="BD11" s="6"/>
      <c r="BE11" s="6"/>
      <c r="BF11" s="6"/>
      <c r="BG11" s="6"/>
      <c r="BH11" s="6"/>
      <c r="BI11" s="6"/>
      <c r="BJ11" s="6"/>
      <c r="BK11" s="6"/>
      <c r="BL11" s="6"/>
      <c r="BM11" s="6"/>
      <c r="BN11" s="6"/>
      <c r="BO11" s="6"/>
      <c r="BP11" s="6"/>
      <c r="BQ11" s="6"/>
      <c r="BR11" s="6"/>
      <c r="CY11" s="16"/>
      <c r="CZ11" s="16"/>
    </row>
    <row r="12" spans="1:105" s="15" customFormat="1" ht="12" customHeight="1" thickTop="1" x14ac:dyDescent="0.15">
      <c r="A12" s="28" t="s">
        <v>57</v>
      </c>
      <c r="B12" s="29">
        <f>SUM(C12:F12)</f>
        <v>539</v>
      </c>
      <c r="C12" s="30">
        <v>267</v>
      </c>
      <c r="D12" s="31">
        <v>165</v>
      </c>
      <c r="E12" s="32">
        <v>92</v>
      </c>
      <c r="F12" s="32">
        <v>15</v>
      </c>
      <c r="G12" s="33"/>
      <c r="H12" s="33"/>
      <c r="I12" s="33"/>
      <c r="J12" s="33"/>
      <c r="K12" s="33"/>
      <c r="L12" s="33"/>
      <c r="M12" s="33"/>
      <c r="N12" s="33"/>
      <c r="O12" s="33"/>
      <c r="P12" s="33"/>
      <c r="Q12" s="33"/>
      <c r="R12" s="33"/>
      <c r="S12" s="33"/>
      <c r="T12" s="34">
        <v>524</v>
      </c>
      <c r="U12" s="35">
        <v>15</v>
      </c>
      <c r="V12" s="34">
        <v>303</v>
      </c>
      <c r="W12" s="35">
        <v>236</v>
      </c>
      <c r="X12" s="36">
        <f>SUM(Y12:AA12)</f>
        <v>123</v>
      </c>
      <c r="Y12" s="34">
        <v>114</v>
      </c>
      <c r="Z12" s="37">
        <v>2</v>
      </c>
      <c r="AA12" s="35">
        <v>7</v>
      </c>
      <c r="AB12" s="38">
        <f>SUM(AC12:AE12)</f>
        <v>0</v>
      </c>
      <c r="AC12" s="34"/>
      <c r="AD12" s="37"/>
      <c r="AE12" s="35"/>
      <c r="AF12" s="30">
        <v>167</v>
      </c>
      <c r="AG12" s="39">
        <v>0</v>
      </c>
      <c r="AH12" s="40">
        <v>84</v>
      </c>
      <c r="AI12" s="41"/>
      <c r="AJ12" s="39">
        <v>80</v>
      </c>
      <c r="AK12" s="40">
        <v>19</v>
      </c>
      <c r="AL12" s="41"/>
      <c r="AM12" s="40">
        <v>38</v>
      </c>
      <c r="AN12" s="41"/>
      <c r="AO12" s="42"/>
      <c r="AP12" s="43"/>
      <c r="AQ12" s="44"/>
      <c r="AR12" s="43"/>
      <c r="AS12" s="44"/>
      <c r="AT12" s="43"/>
      <c r="AU12" s="44"/>
      <c r="AV12" s="45"/>
      <c r="AW12" s="46"/>
      <c r="AX12" s="47"/>
      <c r="AY12" s="48" t="str">
        <f>+BP12&amp;BQ12&amp;BR12&amp;BS12&amp;BT12&amp;BU12&amp;BV12</f>
        <v/>
      </c>
      <c r="BF12" s="6"/>
      <c r="BG12" s="6"/>
      <c r="BH12" s="6"/>
      <c r="BI12" s="6"/>
      <c r="BJ12" s="6"/>
      <c r="BK12" s="6"/>
      <c r="BL12" s="6"/>
      <c r="BM12" s="6"/>
      <c r="BN12" s="6"/>
      <c r="BO12" s="6"/>
      <c r="BP12" s="49" t="str">
        <f>IF($B12&lt;&gt;($V12+$W12)," El número de consultas según sexo NO puede ser diferente al Total. ","")</f>
        <v/>
      </c>
      <c r="BQ12" s="50" t="str">
        <f>IF($B12=0,"",IF(($T12+$U12)=0,IF($B12="",""," No olvide escribir la columna Beneficiarios. "),""))</f>
        <v/>
      </c>
      <c r="BR12" s="50" t="str">
        <f>IF($B12&lt;($T12+$U12)," El número de Beneficiarios NO puede ser mayor que el Total. ","")</f>
        <v/>
      </c>
      <c r="BS12" s="50" t="str">
        <f>IF($B12&lt;($AP12+$AQ12)," Seccion A.2 NO puede ser mayor que sección A.1. ","")</f>
        <v/>
      </c>
      <c r="BT12" s="50" t="str">
        <f>IF($B12&lt;($AR12+$AS12)," Seccion A.3 NO puede ser mayor que sección A.1. ","")</f>
        <v/>
      </c>
      <c r="BU12" s="51" t="str">
        <f>IF($B12&gt;=($X12+$AB12),"","El total de Consulta Nuevas NO debe ser MAYOR que el total de las Consultas Médicas. ")</f>
        <v/>
      </c>
      <c r="BV12" s="52" t="str">
        <f>IF(AND($Y12+$AC12&lt;&gt;0,OR($AF12="",$AG12="")),"No  olvide registrar datos en Pertinencia. ","")</f>
        <v/>
      </c>
      <c r="BW12" s="53"/>
      <c r="BX12" s="54">
        <f>IF($B12&lt;&gt;($V12+$W12),1,0)</f>
        <v>0</v>
      </c>
      <c r="BY12" s="54">
        <f>IF($B12&lt;($T12+$U12),1,0)</f>
        <v>0</v>
      </c>
      <c r="BZ12" s="54">
        <f>IF($B12&lt;($AP12+$AQ12),1,0)</f>
        <v>0</v>
      </c>
      <c r="CA12" s="54">
        <f>IF($B12&lt;($AR12+$AS12),1,0)</f>
        <v>0</v>
      </c>
      <c r="CB12" s="54">
        <f>IF($B12&gt;=($X12+$AB12),0,1)</f>
        <v>0</v>
      </c>
      <c r="CC12" s="54">
        <f>IF($B12=0,"",IF(($T12+$U12)=0,IF($B12="","",1),0))</f>
        <v>0</v>
      </c>
      <c r="CD12" s="54">
        <f>IF(AND($Y12+$AC12&lt;&gt;0,OR($AF12="",$AG12="")),1,0)</f>
        <v>0</v>
      </c>
      <c r="CY12" s="16"/>
      <c r="CZ12" s="16"/>
    </row>
    <row r="13" spans="1:105" s="15" customFormat="1" ht="11.25" x14ac:dyDescent="0.15">
      <c r="A13" s="55" t="s">
        <v>58</v>
      </c>
      <c r="B13" s="29">
        <f>SUM(C13:S13)</f>
        <v>493</v>
      </c>
      <c r="C13" s="34"/>
      <c r="D13" s="56"/>
      <c r="E13" s="57"/>
      <c r="F13" s="57">
        <v>4</v>
      </c>
      <c r="G13" s="57">
        <v>18</v>
      </c>
      <c r="H13" s="58">
        <v>29</v>
      </c>
      <c r="I13" s="58">
        <v>25</v>
      </c>
      <c r="J13" s="58">
        <v>19</v>
      </c>
      <c r="K13" s="58">
        <v>21</v>
      </c>
      <c r="L13" s="58">
        <v>30</v>
      </c>
      <c r="M13" s="58">
        <v>39</v>
      </c>
      <c r="N13" s="58">
        <v>48</v>
      </c>
      <c r="O13" s="58">
        <v>44</v>
      </c>
      <c r="P13" s="58">
        <v>55</v>
      </c>
      <c r="Q13" s="58">
        <v>52</v>
      </c>
      <c r="R13" s="58">
        <v>60</v>
      </c>
      <c r="S13" s="59">
        <v>49</v>
      </c>
      <c r="T13" s="34"/>
      <c r="U13" s="35">
        <v>493</v>
      </c>
      <c r="V13" s="34">
        <v>187</v>
      </c>
      <c r="W13" s="35">
        <v>306</v>
      </c>
      <c r="X13" s="36">
        <f t="shared" ref="X13:X57" si="0">SUM(Y13:AA13)</f>
        <v>0</v>
      </c>
      <c r="Y13" s="34"/>
      <c r="Z13" s="37"/>
      <c r="AA13" s="35"/>
      <c r="AB13" s="38">
        <f t="shared" ref="AB13:AB57" si="1">SUM(AC13:AE13)</f>
        <v>223</v>
      </c>
      <c r="AC13" s="34">
        <v>223</v>
      </c>
      <c r="AD13" s="37"/>
      <c r="AE13" s="35"/>
      <c r="AF13" s="34">
        <v>136</v>
      </c>
      <c r="AG13" s="39">
        <v>0</v>
      </c>
      <c r="AH13" s="34"/>
      <c r="AI13" s="35">
        <v>72</v>
      </c>
      <c r="AJ13" s="39">
        <v>279</v>
      </c>
      <c r="AK13" s="40"/>
      <c r="AL13" s="35">
        <v>14</v>
      </c>
      <c r="AM13" s="40"/>
      <c r="AN13" s="35">
        <v>35</v>
      </c>
      <c r="AO13" s="42"/>
      <c r="AP13" s="60"/>
      <c r="AQ13" s="61"/>
      <c r="AR13" s="60"/>
      <c r="AS13" s="61"/>
      <c r="AT13" s="60"/>
      <c r="AU13" s="61"/>
      <c r="AV13" s="62"/>
      <c r="AW13" s="63"/>
      <c r="AX13" s="64"/>
      <c r="AY13" s="48" t="str">
        <f t="shared" ref="AY13:AY58" si="2">+BP13&amp;BQ13&amp;BR13&amp;BS13&amp;BT13&amp;BU13&amp;BV13</f>
        <v/>
      </c>
      <c r="BF13" s="6"/>
      <c r="BG13" s="6"/>
      <c r="BH13" s="6"/>
      <c r="BI13" s="6"/>
      <c r="BJ13" s="6"/>
      <c r="BK13" s="6"/>
      <c r="BL13" s="6"/>
      <c r="BM13" s="6"/>
      <c r="BN13" s="6"/>
      <c r="BO13" s="6"/>
      <c r="BP13" s="49" t="str">
        <f t="shared" ref="BP13:BP58" si="3">IF($B13&lt;&gt;($V13+$W13)," El número de consultas según sexo NO puede ser diferente al Total. ","")</f>
        <v/>
      </c>
      <c r="BQ13" s="50" t="str">
        <f t="shared" ref="BQ13:BQ58" si="4">IF($B13=0,"",IF(($T13+$U13)=0,IF($B13="",""," No olvide escribir la columna Beneficiarios. "),""))</f>
        <v/>
      </c>
      <c r="BR13" s="50" t="str">
        <f t="shared" ref="BR13:BR58" si="5">IF($B13&lt;($T13+$U13)," El número de Beneficiarios NO puede ser mayor que el Total. ","")</f>
        <v/>
      </c>
      <c r="BS13" s="50" t="str">
        <f t="shared" ref="BS13:BS58" si="6">IF($B13&lt;($AP13+$AQ13)," Seccion A.2 NO puede ser mayor que sección A.1. ","")</f>
        <v/>
      </c>
      <c r="BT13" s="50" t="str">
        <f t="shared" ref="BT13:BT58" si="7">IF($B13&lt;($AR13+$AS13)," Seccion A.3 NO puede ser mayor que sección A.1. ","")</f>
        <v/>
      </c>
      <c r="BU13" s="50" t="str">
        <f t="shared" ref="BU13:BU58" si="8">IF($B13&gt;=($X13+$AB13),"","El total de Consulta Nuevas NO debe ser MAYOR que el total de las Consultas Médicas. ")</f>
        <v/>
      </c>
      <c r="BV13" s="52" t="str">
        <f>IF(AND($Y13+$AC13&lt;&gt;0,OR($AF13="",$AG13="")),"No  olvide registrar datos en Pertinencia. ","")</f>
        <v/>
      </c>
      <c r="BW13" s="53"/>
      <c r="BX13" s="54">
        <f t="shared" ref="BX13:BX58" si="9">IF($B13&lt;&gt;($V13+$W13),1,0)</f>
        <v>0</v>
      </c>
      <c r="BY13" s="54">
        <f t="shared" ref="BY13:BY58" si="10">IF($B13&lt;($T13+$U13),1,0)</f>
        <v>0</v>
      </c>
      <c r="BZ13" s="54">
        <f t="shared" ref="BZ13:BZ58" si="11">IF($B13&lt;($AP13+$AQ13),1,0)</f>
        <v>0</v>
      </c>
      <c r="CA13" s="54">
        <f t="shared" ref="CA13:CA58" si="12">IF($B13&lt;($AR13+$AS13),1,0)</f>
        <v>0</v>
      </c>
      <c r="CB13" s="54">
        <f t="shared" ref="CB13:CB58" si="13">IF($B13&gt;=($X13+$AB13),0,1)</f>
        <v>0</v>
      </c>
      <c r="CC13" s="54">
        <f t="shared" ref="CC13:CC58" si="14">IF($B13=0,"",IF(($T13+$U13)=0,IF($B13="","",1),0))</f>
        <v>0</v>
      </c>
      <c r="CD13" s="54">
        <f>IF(AND($Y13+$AC13&lt;&gt;0,OR($AF13="",$AG13="")),1,0)</f>
        <v>0</v>
      </c>
      <c r="CY13" s="16"/>
      <c r="CZ13" s="16"/>
    </row>
    <row r="14" spans="1:105" s="15" customFormat="1" ht="11.25" x14ac:dyDescent="0.15">
      <c r="A14" s="55" t="s">
        <v>59</v>
      </c>
      <c r="B14" s="29">
        <f>SUM(C14)</f>
        <v>79</v>
      </c>
      <c r="C14" s="34">
        <v>79</v>
      </c>
      <c r="D14" s="65"/>
      <c r="E14" s="66"/>
      <c r="F14" s="66"/>
      <c r="G14" s="66"/>
      <c r="H14" s="67"/>
      <c r="I14" s="67"/>
      <c r="J14" s="67"/>
      <c r="K14" s="67"/>
      <c r="L14" s="67"/>
      <c r="M14" s="67"/>
      <c r="N14" s="67"/>
      <c r="O14" s="67"/>
      <c r="P14" s="67"/>
      <c r="Q14" s="67"/>
      <c r="R14" s="67"/>
      <c r="S14" s="67"/>
      <c r="T14" s="34">
        <v>79</v>
      </c>
      <c r="U14" s="68"/>
      <c r="V14" s="34">
        <v>45</v>
      </c>
      <c r="W14" s="35">
        <v>34</v>
      </c>
      <c r="X14" s="36">
        <f t="shared" si="0"/>
        <v>5</v>
      </c>
      <c r="Y14" s="34">
        <v>5</v>
      </c>
      <c r="Z14" s="37"/>
      <c r="AA14" s="35"/>
      <c r="AC14" s="69"/>
      <c r="AD14" s="65"/>
      <c r="AE14" s="66"/>
      <c r="AF14" s="66"/>
      <c r="AG14" s="65"/>
      <c r="AH14" s="34">
        <v>20</v>
      </c>
      <c r="AI14" s="68"/>
      <c r="AJ14" s="39"/>
      <c r="AK14" s="40"/>
      <c r="AL14" s="68"/>
      <c r="AM14" s="40">
        <v>1</v>
      </c>
      <c r="AN14" s="68"/>
      <c r="AO14" s="42"/>
      <c r="AP14" s="60"/>
      <c r="AQ14" s="61"/>
      <c r="AR14" s="60"/>
      <c r="AS14" s="61"/>
      <c r="AT14" s="60"/>
      <c r="AU14" s="61"/>
      <c r="AV14" s="62"/>
      <c r="AW14" s="63"/>
      <c r="AX14" s="70"/>
      <c r="AY14" s="48" t="str">
        <f t="shared" si="2"/>
        <v/>
      </c>
      <c r="BF14" s="6"/>
      <c r="BG14" s="6"/>
      <c r="BH14" s="6"/>
      <c r="BI14" s="6"/>
      <c r="BJ14" s="6"/>
      <c r="BK14" s="6"/>
      <c r="BL14" s="6"/>
      <c r="BM14" s="6"/>
      <c r="BN14" s="6"/>
      <c r="BO14" s="6"/>
      <c r="BP14" s="49" t="str">
        <f t="shared" si="3"/>
        <v/>
      </c>
      <c r="BQ14" s="50" t="str">
        <f t="shared" si="4"/>
        <v/>
      </c>
      <c r="BR14" s="50" t="str">
        <f t="shared" si="5"/>
        <v/>
      </c>
      <c r="BS14" s="50" t="str">
        <f t="shared" si="6"/>
        <v/>
      </c>
      <c r="BT14" s="50" t="str">
        <f t="shared" si="7"/>
        <v/>
      </c>
      <c r="BU14" s="50" t="str">
        <f t="shared" si="8"/>
        <v/>
      </c>
      <c r="BV14" s="53"/>
      <c r="BW14" s="53"/>
      <c r="BX14" s="54">
        <f t="shared" si="9"/>
        <v>0</v>
      </c>
      <c r="BY14" s="54">
        <f t="shared" si="10"/>
        <v>0</v>
      </c>
      <c r="BZ14" s="54">
        <f t="shared" si="11"/>
        <v>0</v>
      </c>
      <c r="CA14" s="54">
        <f t="shared" si="12"/>
        <v>0</v>
      </c>
      <c r="CB14" s="54">
        <f t="shared" si="13"/>
        <v>0</v>
      </c>
      <c r="CC14" s="54">
        <f t="shared" si="14"/>
        <v>0</v>
      </c>
      <c r="CD14" s="71"/>
      <c r="CY14" s="16"/>
      <c r="CZ14" s="16"/>
    </row>
    <row r="15" spans="1:105" s="15" customFormat="1" ht="11.25" x14ac:dyDescent="0.15">
      <c r="A15" s="55" t="s">
        <v>60</v>
      </c>
      <c r="B15" s="29">
        <f t="shared" ref="B15:B57" si="15">SUM(C15:S15)</f>
        <v>23</v>
      </c>
      <c r="C15" s="34"/>
      <c r="D15" s="56"/>
      <c r="E15" s="37"/>
      <c r="F15" s="37">
        <v>1</v>
      </c>
      <c r="G15" s="37"/>
      <c r="H15" s="59">
        <v>1</v>
      </c>
      <c r="I15" s="59"/>
      <c r="J15" s="59">
        <v>1</v>
      </c>
      <c r="K15" s="59"/>
      <c r="L15" s="59"/>
      <c r="M15" s="59"/>
      <c r="N15" s="59">
        <v>3</v>
      </c>
      <c r="O15" s="59">
        <v>1</v>
      </c>
      <c r="P15" s="59">
        <v>2</v>
      </c>
      <c r="Q15" s="59">
        <v>7</v>
      </c>
      <c r="R15" s="59">
        <v>5</v>
      </c>
      <c r="S15" s="59">
        <v>2</v>
      </c>
      <c r="T15" s="34"/>
      <c r="U15" s="35">
        <v>23</v>
      </c>
      <c r="V15" s="34">
        <v>8</v>
      </c>
      <c r="W15" s="35">
        <v>15</v>
      </c>
      <c r="X15" s="36">
        <f t="shared" si="0"/>
        <v>0</v>
      </c>
      <c r="Y15" s="34"/>
      <c r="Z15" s="37"/>
      <c r="AA15" s="35"/>
      <c r="AB15" s="38">
        <f t="shared" si="1"/>
        <v>9</v>
      </c>
      <c r="AC15" s="34">
        <v>9</v>
      </c>
      <c r="AD15" s="37"/>
      <c r="AE15" s="35"/>
      <c r="AF15" s="34">
        <v>0</v>
      </c>
      <c r="AG15" s="39">
        <v>0</v>
      </c>
      <c r="AH15" s="34"/>
      <c r="AI15" s="35">
        <v>4</v>
      </c>
      <c r="AJ15" s="39"/>
      <c r="AK15" s="40"/>
      <c r="AL15" s="35">
        <v>1</v>
      </c>
      <c r="AM15" s="40"/>
      <c r="AN15" s="35"/>
      <c r="AO15" s="42"/>
      <c r="AP15" s="60"/>
      <c r="AQ15" s="61"/>
      <c r="AR15" s="60"/>
      <c r="AS15" s="61"/>
      <c r="AT15" s="60"/>
      <c r="AU15" s="61"/>
      <c r="AV15" s="62"/>
      <c r="AW15" s="63"/>
      <c r="AX15" s="64"/>
      <c r="AY15" s="48" t="str">
        <f t="shared" si="2"/>
        <v/>
      </c>
      <c r="BF15" s="6"/>
      <c r="BG15" s="6"/>
      <c r="BH15" s="6"/>
      <c r="BI15" s="6"/>
      <c r="BJ15" s="6"/>
      <c r="BK15" s="6"/>
      <c r="BL15" s="6"/>
      <c r="BM15" s="6"/>
      <c r="BN15" s="6"/>
      <c r="BO15" s="6"/>
      <c r="BP15" s="49" t="str">
        <f t="shared" si="3"/>
        <v/>
      </c>
      <c r="BQ15" s="50" t="str">
        <f t="shared" si="4"/>
        <v/>
      </c>
      <c r="BR15" s="50" t="str">
        <f t="shared" si="5"/>
        <v/>
      </c>
      <c r="BS15" s="50" t="str">
        <f t="shared" si="6"/>
        <v/>
      </c>
      <c r="BT15" s="50" t="str">
        <f t="shared" si="7"/>
        <v/>
      </c>
      <c r="BU15" s="50" t="str">
        <f t="shared" si="8"/>
        <v/>
      </c>
      <c r="BV15" s="72" t="str">
        <f>IF(AND($Y15+$AC15&lt;&gt;0,OR($AF15="",$AG15="")),"No  olvide registrar datos en Pertinencia. ","")</f>
        <v/>
      </c>
      <c r="BW15" s="53"/>
      <c r="BX15" s="54">
        <f t="shared" si="9"/>
        <v>0</v>
      </c>
      <c r="BY15" s="54">
        <f t="shared" si="10"/>
        <v>0</v>
      </c>
      <c r="BZ15" s="54">
        <f t="shared" si="11"/>
        <v>0</v>
      </c>
      <c r="CA15" s="54">
        <f t="shared" si="12"/>
        <v>0</v>
      </c>
      <c r="CB15" s="54">
        <f t="shared" si="13"/>
        <v>0</v>
      </c>
      <c r="CC15" s="54">
        <f t="shared" si="14"/>
        <v>0</v>
      </c>
      <c r="CD15" s="54">
        <f>IF(AND($Y15+$AC15&lt;&gt;0,OR($AF15="",$AG15="")),1,0)</f>
        <v>0</v>
      </c>
      <c r="CY15" s="16"/>
      <c r="CZ15" s="16"/>
    </row>
    <row r="16" spans="1:105" s="15" customFormat="1" ht="11.25" x14ac:dyDescent="0.15">
      <c r="A16" s="55" t="s">
        <v>61</v>
      </c>
      <c r="B16" s="29">
        <f t="shared" si="15"/>
        <v>437</v>
      </c>
      <c r="C16" s="34">
        <v>70</v>
      </c>
      <c r="D16" s="56">
        <v>24</v>
      </c>
      <c r="E16" s="37">
        <v>17</v>
      </c>
      <c r="F16" s="37">
        <v>7</v>
      </c>
      <c r="G16" s="37">
        <v>1</v>
      </c>
      <c r="H16" s="59">
        <v>1</v>
      </c>
      <c r="I16" s="59">
        <v>4</v>
      </c>
      <c r="J16" s="59">
        <v>6</v>
      </c>
      <c r="K16" s="59">
        <v>10</v>
      </c>
      <c r="L16" s="59">
        <v>4</v>
      </c>
      <c r="M16" s="59">
        <v>26</v>
      </c>
      <c r="N16" s="59">
        <v>27</v>
      </c>
      <c r="O16" s="59">
        <v>39</v>
      </c>
      <c r="P16" s="59">
        <v>45</v>
      </c>
      <c r="Q16" s="59">
        <v>49</v>
      </c>
      <c r="R16" s="59">
        <v>57</v>
      </c>
      <c r="S16" s="59">
        <v>50</v>
      </c>
      <c r="T16" s="34">
        <v>111</v>
      </c>
      <c r="U16" s="35">
        <v>326</v>
      </c>
      <c r="V16" s="34">
        <v>230</v>
      </c>
      <c r="W16" s="35">
        <v>207</v>
      </c>
      <c r="X16" s="36">
        <f t="shared" si="0"/>
        <v>39</v>
      </c>
      <c r="Y16" s="34">
        <v>39</v>
      </c>
      <c r="Z16" s="37"/>
      <c r="AA16" s="35"/>
      <c r="AB16" s="38">
        <f t="shared" si="1"/>
        <v>160</v>
      </c>
      <c r="AC16" s="34">
        <v>160</v>
      </c>
      <c r="AD16" s="37"/>
      <c r="AE16" s="35"/>
      <c r="AF16" s="34">
        <v>193</v>
      </c>
      <c r="AG16" s="39">
        <v>9</v>
      </c>
      <c r="AH16" s="34">
        <v>13</v>
      </c>
      <c r="AI16" s="35">
        <v>52</v>
      </c>
      <c r="AJ16" s="39"/>
      <c r="AK16" s="40">
        <v>29</v>
      </c>
      <c r="AL16" s="35">
        <v>46</v>
      </c>
      <c r="AM16" s="40">
        <v>6</v>
      </c>
      <c r="AN16" s="35">
        <v>35</v>
      </c>
      <c r="AO16" s="42"/>
      <c r="AP16" s="60">
        <v>46</v>
      </c>
      <c r="AQ16" s="61"/>
      <c r="AR16" s="60"/>
      <c r="AS16" s="61"/>
      <c r="AT16" s="60"/>
      <c r="AU16" s="61"/>
      <c r="AV16" s="62"/>
      <c r="AW16" s="63"/>
      <c r="AX16" s="64"/>
      <c r="AY16" s="48" t="str">
        <f t="shared" si="2"/>
        <v/>
      </c>
      <c r="BF16" s="6"/>
      <c r="BG16" s="6"/>
      <c r="BH16" s="6"/>
      <c r="BI16" s="6"/>
      <c r="BJ16" s="6"/>
      <c r="BK16" s="6"/>
      <c r="BL16" s="6"/>
      <c r="BM16" s="6"/>
      <c r="BN16" s="6"/>
      <c r="BO16" s="6"/>
      <c r="BP16" s="49" t="str">
        <f t="shared" si="3"/>
        <v/>
      </c>
      <c r="BQ16" s="50" t="str">
        <f t="shared" si="4"/>
        <v/>
      </c>
      <c r="BR16" s="50" t="str">
        <f t="shared" si="5"/>
        <v/>
      </c>
      <c r="BS16" s="50" t="str">
        <f t="shared" si="6"/>
        <v/>
      </c>
      <c r="BT16" s="50" t="str">
        <f t="shared" si="7"/>
        <v/>
      </c>
      <c r="BU16" s="50" t="str">
        <f t="shared" si="8"/>
        <v/>
      </c>
      <c r="BV16" s="72" t="str">
        <f t="shared" ref="BV16:BV58" si="16">IF(AND($Y16+$AC16&lt;&gt;0,OR($AF16="",$AG16="")),"No  olvide registrar datos en Pertinencia. ","")</f>
        <v/>
      </c>
      <c r="BW16" s="53"/>
      <c r="BX16" s="54">
        <f t="shared" si="9"/>
        <v>0</v>
      </c>
      <c r="BY16" s="54">
        <f t="shared" si="10"/>
        <v>0</v>
      </c>
      <c r="BZ16" s="54">
        <f t="shared" si="11"/>
        <v>0</v>
      </c>
      <c r="CA16" s="54">
        <f t="shared" si="12"/>
        <v>0</v>
      </c>
      <c r="CB16" s="54">
        <f t="shared" si="13"/>
        <v>0</v>
      </c>
      <c r="CC16" s="54">
        <f t="shared" si="14"/>
        <v>0</v>
      </c>
      <c r="CD16" s="54">
        <f t="shared" ref="CD16:CD58" si="17">IF(AND($Y16+$AC16&lt;&gt;0,OR($AF16="",$AG16="")),1,0)</f>
        <v>0</v>
      </c>
      <c r="CY16" s="16"/>
      <c r="CZ16" s="16"/>
    </row>
    <row r="17" spans="1:104" s="15" customFormat="1" ht="11.25" x14ac:dyDescent="0.15">
      <c r="A17" s="55" t="s">
        <v>62</v>
      </c>
      <c r="B17" s="29">
        <f t="shared" si="15"/>
        <v>0</v>
      </c>
      <c r="C17" s="34"/>
      <c r="D17" s="56"/>
      <c r="E17" s="37"/>
      <c r="F17" s="37"/>
      <c r="G17" s="37"/>
      <c r="H17" s="59"/>
      <c r="I17" s="59"/>
      <c r="J17" s="59"/>
      <c r="K17" s="59"/>
      <c r="L17" s="59"/>
      <c r="M17" s="59"/>
      <c r="N17" s="59"/>
      <c r="O17" s="59"/>
      <c r="P17" s="59"/>
      <c r="Q17" s="59"/>
      <c r="R17" s="59"/>
      <c r="S17" s="59"/>
      <c r="T17" s="34"/>
      <c r="U17" s="35"/>
      <c r="V17" s="34"/>
      <c r="W17" s="35"/>
      <c r="X17" s="36">
        <f t="shared" si="0"/>
        <v>0</v>
      </c>
      <c r="Y17" s="34"/>
      <c r="Z17" s="37"/>
      <c r="AA17" s="35"/>
      <c r="AB17" s="38">
        <f t="shared" si="1"/>
        <v>0</v>
      </c>
      <c r="AC17" s="34"/>
      <c r="AD17" s="37"/>
      <c r="AE17" s="35"/>
      <c r="AF17" s="34"/>
      <c r="AG17" s="39"/>
      <c r="AH17" s="34"/>
      <c r="AI17" s="35"/>
      <c r="AJ17" s="39"/>
      <c r="AK17" s="40"/>
      <c r="AL17" s="35"/>
      <c r="AM17" s="40"/>
      <c r="AN17" s="35"/>
      <c r="AO17" s="42"/>
      <c r="AP17" s="60"/>
      <c r="AQ17" s="61"/>
      <c r="AR17" s="60"/>
      <c r="AS17" s="61"/>
      <c r="AT17" s="60"/>
      <c r="AU17" s="61"/>
      <c r="AV17" s="62"/>
      <c r="AW17" s="63"/>
      <c r="AX17" s="64"/>
      <c r="AY17" s="48" t="str">
        <f t="shared" si="2"/>
        <v/>
      </c>
      <c r="BF17" s="6"/>
      <c r="BG17" s="6"/>
      <c r="BH17" s="6"/>
      <c r="BI17" s="6"/>
      <c r="BJ17" s="6"/>
      <c r="BK17" s="6"/>
      <c r="BL17" s="6"/>
      <c r="BM17" s="6"/>
      <c r="BN17" s="6"/>
      <c r="BO17" s="6"/>
      <c r="BP17" s="49" t="str">
        <f t="shared" si="3"/>
        <v/>
      </c>
      <c r="BQ17" s="50" t="str">
        <f t="shared" si="4"/>
        <v/>
      </c>
      <c r="BR17" s="50" t="str">
        <f t="shared" si="5"/>
        <v/>
      </c>
      <c r="BS17" s="50" t="str">
        <f t="shared" si="6"/>
        <v/>
      </c>
      <c r="BT17" s="50" t="str">
        <f t="shared" si="7"/>
        <v/>
      </c>
      <c r="BU17" s="50" t="str">
        <f t="shared" si="8"/>
        <v/>
      </c>
      <c r="BV17" s="72" t="str">
        <f t="shared" si="16"/>
        <v/>
      </c>
      <c r="BW17" s="53"/>
      <c r="BX17" s="54">
        <f t="shared" si="9"/>
        <v>0</v>
      </c>
      <c r="BY17" s="54">
        <f t="shared" si="10"/>
        <v>0</v>
      </c>
      <c r="BZ17" s="54">
        <f t="shared" si="11"/>
        <v>0</v>
      </c>
      <c r="CA17" s="54">
        <f t="shared" si="12"/>
        <v>0</v>
      </c>
      <c r="CB17" s="54">
        <f t="shared" si="13"/>
        <v>0</v>
      </c>
      <c r="CC17" s="54" t="str">
        <f t="shared" si="14"/>
        <v/>
      </c>
      <c r="CD17" s="54">
        <f t="shared" si="17"/>
        <v>0</v>
      </c>
      <c r="CY17" s="16"/>
      <c r="CZ17" s="16"/>
    </row>
    <row r="18" spans="1:104" s="15" customFormat="1" ht="11.25" x14ac:dyDescent="0.15">
      <c r="A18" s="55" t="s">
        <v>63</v>
      </c>
      <c r="B18" s="29">
        <f t="shared" si="15"/>
        <v>183</v>
      </c>
      <c r="C18" s="34"/>
      <c r="D18" s="56"/>
      <c r="E18" s="37"/>
      <c r="F18" s="37">
        <v>1</v>
      </c>
      <c r="G18" s="37">
        <v>2</v>
      </c>
      <c r="H18" s="59">
        <v>8</v>
      </c>
      <c r="I18" s="59">
        <v>4</v>
      </c>
      <c r="J18" s="59">
        <v>6</v>
      </c>
      <c r="K18" s="59">
        <v>9</v>
      </c>
      <c r="L18" s="59">
        <v>22</v>
      </c>
      <c r="M18" s="59">
        <v>20</v>
      </c>
      <c r="N18" s="59">
        <v>28</v>
      </c>
      <c r="O18" s="59">
        <v>21</v>
      </c>
      <c r="P18" s="59">
        <v>24</v>
      </c>
      <c r="Q18" s="59">
        <v>17</v>
      </c>
      <c r="R18" s="59">
        <v>13</v>
      </c>
      <c r="S18" s="59">
        <v>8</v>
      </c>
      <c r="T18" s="34"/>
      <c r="U18" s="35">
        <v>183</v>
      </c>
      <c r="V18" s="34">
        <v>65</v>
      </c>
      <c r="W18" s="35">
        <v>118</v>
      </c>
      <c r="X18" s="36">
        <f t="shared" si="0"/>
        <v>0</v>
      </c>
      <c r="Y18" s="34"/>
      <c r="Z18" s="37"/>
      <c r="AA18" s="35"/>
      <c r="AB18" s="38">
        <f t="shared" si="1"/>
        <v>103</v>
      </c>
      <c r="AC18" s="34">
        <v>103</v>
      </c>
      <c r="AD18" s="37"/>
      <c r="AE18" s="35"/>
      <c r="AF18" s="34">
        <v>93</v>
      </c>
      <c r="AG18" s="39">
        <v>0</v>
      </c>
      <c r="AH18" s="34"/>
      <c r="AI18" s="35">
        <v>45</v>
      </c>
      <c r="AJ18" s="39"/>
      <c r="AK18" s="40"/>
      <c r="AL18" s="35">
        <v>24</v>
      </c>
      <c r="AM18" s="40"/>
      <c r="AN18" s="35">
        <v>35</v>
      </c>
      <c r="AO18" s="42"/>
      <c r="AP18" s="60"/>
      <c r="AQ18" s="61"/>
      <c r="AR18" s="60"/>
      <c r="AS18" s="61"/>
      <c r="AT18" s="60"/>
      <c r="AU18" s="61"/>
      <c r="AV18" s="62"/>
      <c r="AW18" s="63"/>
      <c r="AX18" s="64"/>
      <c r="AY18" s="48" t="str">
        <f t="shared" si="2"/>
        <v/>
      </c>
      <c r="BF18" s="6"/>
      <c r="BG18" s="6"/>
      <c r="BH18" s="6"/>
      <c r="BI18" s="6"/>
      <c r="BJ18" s="6"/>
      <c r="BK18" s="6"/>
      <c r="BL18" s="6"/>
      <c r="BM18" s="6"/>
      <c r="BN18" s="6"/>
      <c r="BO18" s="6"/>
      <c r="BP18" s="49" t="str">
        <f t="shared" si="3"/>
        <v/>
      </c>
      <c r="BQ18" s="50" t="str">
        <f t="shared" si="4"/>
        <v/>
      </c>
      <c r="BR18" s="50" t="str">
        <f t="shared" si="5"/>
        <v/>
      </c>
      <c r="BS18" s="50" t="str">
        <f t="shared" si="6"/>
        <v/>
      </c>
      <c r="BT18" s="50" t="str">
        <f t="shared" si="7"/>
        <v/>
      </c>
      <c r="BU18" s="50" t="str">
        <f t="shared" si="8"/>
        <v/>
      </c>
      <c r="BV18" s="72" t="str">
        <f t="shared" si="16"/>
        <v/>
      </c>
      <c r="BW18" s="53" t="str">
        <f>IF(AND($AT18&lt;&gt;0,($B92="")),"No olvide registrar si algunas de estas compras de servicio corresponden al Programa de Resolutividad. ","")</f>
        <v/>
      </c>
      <c r="BX18" s="54">
        <f t="shared" si="9"/>
        <v>0</v>
      </c>
      <c r="BY18" s="54">
        <f t="shared" si="10"/>
        <v>0</v>
      </c>
      <c r="BZ18" s="54">
        <f t="shared" si="11"/>
        <v>0</v>
      </c>
      <c r="CA18" s="54">
        <f t="shared" si="12"/>
        <v>0</v>
      </c>
      <c r="CB18" s="54">
        <f t="shared" si="13"/>
        <v>0</v>
      </c>
      <c r="CC18" s="54">
        <f t="shared" si="14"/>
        <v>0</v>
      </c>
      <c r="CD18" s="54">
        <f t="shared" si="17"/>
        <v>0</v>
      </c>
      <c r="CE18" s="54">
        <f>IF(AND($AT18&lt;&gt;0,($B92="")),1,0)</f>
        <v>0</v>
      </c>
      <c r="CY18" s="16"/>
      <c r="CZ18" s="16"/>
    </row>
    <row r="19" spans="1:104" s="15" customFormat="1" ht="11.25" x14ac:dyDescent="0.15">
      <c r="A19" s="55" t="s">
        <v>64</v>
      </c>
      <c r="B19" s="29">
        <f t="shared" si="15"/>
        <v>0</v>
      </c>
      <c r="C19" s="34"/>
      <c r="D19" s="56"/>
      <c r="E19" s="37"/>
      <c r="F19" s="37"/>
      <c r="G19" s="37"/>
      <c r="H19" s="59"/>
      <c r="I19" s="59"/>
      <c r="J19" s="59"/>
      <c r="K19" s="59"/>
      <c r="L19" s="59"/>
      <c r="M19" s="59"/>
      <c r="N19" s="59"/>
      <c r="O19" s="59"/>
      <c r="P19" s="59"/>
      <c r="Q19" s="59"/>
      <c r="R19" s="59"/>
      <c r="S19" s="59"/>
      <c r="T19" s="34"/>
      <c r="U19" s="35"/>
      <c r="V19" s="34"/>
      <c r="W19" s="35"/>
      <c r="X19" s="36">
        <f t="shared" si="0"/>
        <v>0</v>
      </c>
      <c r="Y19" s="34"/>
      <c r="Z19" s="37"/>
      <c r="AA19" s="35"/>
      <c r="AB19" s="38">
        <f t="shared" si="1"/>
        <v>0</v>
      </c>
      <c r="AC19" s="34"/>
      <c r="AD19" s="37"/>
      <c r="AE19" s="35"/>
      <c r="AF19" s="69"/>
      <c r="AG19" s="73"/>
      <c r="AH19" s="34"/>
      <c r="AI19" s="35"/>
      <c r="AJ19" s="39"/>
      <c r="AK19" s="40"/>
      <c r="AL19" s="35"/>
      <c r="AM19" s="40"/>
      <c r="AN19" s="35"/>
      <c r="AO19" s="42"/>
      <c r="AP19" s="60"/>
      <c r="AQ19" s="61"/>
      <c r="AR19" s="60"/>
      <c r="AS19" s="61"/>
      <c r="AT19" s="60"/>
      <c r="AU19" s="61"/>
      <c r="AV19" s="62"/>
      <c r="AW19" s="63"/>
      <c r="AX19" s="64"/>
      <c r="AY19" s="48" t="str">
        <f t="shared" si="2"/>
        <v/>
      </c>
      <c r="BF19" s="6"/>
      <c r="BG19" s="6"/>
      <c r="BH19" s="6"/>
      <c r="BI19" s="6"/>
      <c r="BJ19" s="6"/>
      <c r="BK19" s="6"/>
      <c r="BL19" s="6"/>
      <c r="BM19" s="6"/>
      <c r="BN19" s="6"/>
      <c r="BO19" s="6"/>
      <c r="BP19" s="49" t="str">
        <f t="shared" si="3"/>
        <v/>
      </c>
      <c r="BQ19" s="50" t="str">
        <f t="shared" si="4"/>
        <v/>
      </c>
      <c r="BR19" s="50" t="str">
        <f t="shared" si="5"/>
        <v/>
      </c>
      <c r="BS19" s="50" t="str">
        <f t="shared" si="6"/>
        <v/>
      </c>
      <c r="BT19" s="50" t="str">
        <f t="shared" si="7"/>
        <v/>
      </c>
      <c r="BU19" s="50" t="str">
        <f t="shared" si="8"/>
        <v/>
      </c>
      <c r="BV19" s="53"/>
      <c r="BW19" s="53"/>
      <c r="BX19" s="54">
        <f t="shared" si="9"/>
        <v>0</v>
      </c>
      <c r="BY19" s="54">
        <f t="shared" si="10"/>
        <v>0</v>
      </c>
      <c r="BZ19" s="54">
        <f t="shared" si="11"/>
        <v>0</v>
      </c>
      <c r="CA19" s="54">
        <f t="shared" si="12"/>
        <v>0</v>
      </c>
      <c r="CB19" s="54">
        <f t="shared" si="13"/>
        <v>0</v>
      </c>
      <c r="CC19" s="54" t="str">
        <f t="shared" si="14"/>
        <v/>
      </c>
      <c r="CD19" s="71"/>
      <c r="CY19" s="16"/>
      <c r="CZ19" s="16"/>
    </row>
    <row r="20" spans="1:104" s="15" customFormat="1" ht="11.25" x14ac:dyDescent="0.15">
      <c r="A20" s="55" t="s">
        <v>65</v>
      </c>
      <c r="B20" s="29">
        <f t="shared" si="15"/>
        <v>0</v>
      </c>
      <c r="C20" s="34"/>
      <c r="D20" s="56"/>
      <c r="E20" s="37"/>
      <c r="F20" s="37"/>
      <c r="G20" s="37"/>
      <c r="H20" s="59"/>
      <c r="I20" s="59"/>
      <c r="J20" s="59"/>
      <c r="K20" s="59"/>
      <c r="L20" s="59"/>
      <c r="M20" s="59"/>
      <c r="N20" s="59"/>
      <c r="O20" s="59"/>
      <c r="P20" s="59"/>
      <c r="Q20" s="59"/>
      <c r="R20" s="59"/>
      <c r="S20" s="59"/>
      <c r="T20" s="34"/>
      <c r="U20" s="35"/>
      <c r="V20" s="34"/>
      <c r="W20" s="35"/>
      <c r="X20" s="36">
        <f t="shared" si="0"/>
        <v>0</v>
      </c>
      <c r="Y20" s="34"/>
      <c r="Z20" s="37"/>
      <c r="AA20" s="35"/>
      <c r="AB20" s="38">
        <f t="shared" si="1"/>
        <v>0</v>
      </c>
      <c r="AC20" s="34"/>
      <c r="AD20" s="37"/>
      <c r="AE20" s="35"/>
      <c r="AF20" s="34"/>
      <c r="AG20" s="39"/>
      <c r="AH20" s="34"/>
      <c r="AI20" s="35"/>
      <c r="AJ20" s="39"/>
      <c r="AK20" s="40"/>
      <c r="AL20" s="35"/>
      <c r="AM20" s="40"/>
      <c r="AN20" s="35"/>
      <c r="AO20" s="42"/>
      <c r="AP20" s="60"/>
      <c r="AQ20" s="61"/>
      <c r="AR20" s="60"/>
      <c r="AS20" s="61"/>
      <c r="AT20" s="60"/>
      <c r="AU20" s="61"/>
      <c r="AV20" s="62"/>
      <c r="AW20" s="63"/>
      <c r="AX20" s="64"/>
      <c r="AY20" s="48" t="str">
        <f t="shared" si="2"/>
        <v/>
      </c>
      <c r="BF20" s="6"/>
      <c r="BG20" s="6"/>
      <c r="BH20" s="6"/>
      <c r="BI20" s="6"/>
      <c r="BJ20" s="6"/>
      <c r="BK20" s="6"/>
      <c r="BL20" s="6"/>
      <c r="BM20" s="6"/>
      <c r="BN20" s="6"/>
      <c r="BO20" s="6"/>
      <c r="BP20" s="49" t="str">
        <f t="shared" si="3"/>
        <v/>
      </c>
      <c r="BQ20" s="50" t="str">
        <f t="shared" si="4"/>
        <v/>
      </c>
      <c r="BR20" s="50" t="str">
        <f t="shared" si="5"/>
        <v/>
      </c>
      <c r="BS20" s="50" t="str">
        <f t="shared" si="6"/>
        <v/>
      </c>
      <c r="BT20" s="50" t="str">
        <f t="shared" si="7"/>
        <v/>
      </c>
      <c r="BU20" s="50" t="str">
        <f t="shared" si="8"/>
        <v/>
      </c>
      <c r="BV20" s="72" t="str">
        <f t="shared" si="16"/>
        <v/>
      </c>
      <c r="BW20" s="53"/>
      <c r="BX20" s="54">
        <f t="shared" si="9"/>
        <v>0</v>
      </c>
      <c r="BY20" s="54">
        <f t="shared" si="10"/>
        <v>0</v>
      </c>
      <c r="BZ20" s="54">
        <f t="shared" si="11"/>
        <v>0</v>
      </c>
      <c r="CA20" s="54">
        <f t="shared" si="12"/>
        <v>0</v>
      </c>
      <c r="CB20" s="54">
        <f t="shared" si="13"/>
        <v>0</v>
      </c>
      <c r="CC20" s="54" t="str">
        <f t="shared" si="14"/>
        <v/>
      </c>
      <c r="CD20" s="54">
        <f t="shared" si="17"/>
        <v>0</v>
      </c>
      <c r="CY20" s="16"/>
      <c r="CZ20" s="16"/>
    </row>
    <row r="21" spans="1:104" s="15" customFormat="1" ht="11.25" x14ac:dyDescent="0.15">
      <c r="A21" s="55" t="s">
        <v>66</v>
      </c>
      <c r="B21" s="29">
        <f t="shared" si="15"/>
        <v>0</v>
      </c>
      <c r="C21" s="34"/>
      <c r="D21" s="56"/>
      <c r="E21" s="37"/>
      <c r="F21" s="37"/>
      <c r="G21" s="37"/>
      <c r="H21" s="59"/>
      <c r="I21" s="59"/>
      <c r="J21" s="59"/>
      <c r="K21" s="59"/>
      <c r="L21" s="59"/>
      <c r="M21" s="59"/>
      <c r="N21" s="59"/>
      <c r="O21" s="59"/>
      <c r="P21" s="59"/>
      <c r="Q21" s="59"/>
      <c r="R21" s="59"/>
      <c r="S21" s="59"/>
      <c r="T21" s="34"/>
      <c r="U21" s="35"/>
      <c r="V21" s="34"/>
      <c r="W21" s="35"/>
      <c r="X21" s="36">
        <f t="shared" si="0"/>
        <v>0</v>
      </c>
      <c r="Y21" s="34"/>
      <c r="Z21" s="37"/>
      <c r="AA21" s="35"/>
      <c r="AB21" s="38">
        <f t="shared" si="1"/>
        <v>0</v>
      </c>
      <c r="AC21" s="34"/>
      <c r="AD21" s="37"/>
      <c r="AE21" s="35"/>
      <c r="AF21" s="69"/>
      <c r="AG21" s="73"/>
      <c r="AH21" s="34"/>
      <c r="AI21" s="35"/>
      <c r="AJ21" s="39"/>
      <c r="AK21" s="40"/>
      <c r="AL21" s="35"/>
      <c r="AM21" s="40"/>
      <c r="AN21" s="35"/>
      <c r="AO21" s="42"/>
      <c r="AP21" s="60"/>
      <c r="AQ21" s="61"/>
      <c r="AR21" s="60"/>
      <c r="AS21" s="61"/>
      <c r="AT21" s="60"/>
      <c r="AU21" s="61"/>
      <c r="AV21" s="62"/>
      <c r="AW21" s="63"/>
      <c r="AX21" s="64"/>
      <c r="AY21" s="48" t="str">
        <f t="shared" si="2"/>
        <v/>
      </c>
      <c r="BF21" s="6"/>
      <c r="BG21" s="6"/>
      <c r="BH21" s="6"/>
      <c r="BI21" s="6"/>
      <c r="BJ21" s="6"/>
      <c r="BK21" s="6"/>
      <c r="BL21" s="6"/>
      <c r="BM21" s="6"/>
      <c r="BN21" s="6"/>
      <c r="BO21" s="6"/>
      <c r="BP21" s="49" t="str">
        <f t="shared" si="3"/>
        <v/>
      </c>
      <c r="BQ21" s="50" t="str">
        <f t="shared" si="4"/>
        <v/>
      </c>
      <c r="BR21" s="50" t="str">
        <f t="shared" si="5"/>
        <v/>
      </c>
      <c r="BS21" s="50" t="str">
        <f t="shared" si="6"/>
        <v/>
      </c>
      <c r="BT21" s="50" t="str">
        <f t="shared" si="7"/>
        <v/>
      </c>
      <c r="BU21" s="50" t="str">
        <f t="shared" si="8"/>
        <v/>
      </c>
      <c r="BV21" s="53"/>
      <c r="BW21" s="53"/>
      <c r="BX21" s="54">
        <f t="shared" si="9"/>
        <v>0</v>
      </c>
      <c r="BY21" s="54">
        <f t="shared" si="10"/>
        <v>0</v>
      </c>
      <c r="BZ21" s="54">
        <f t="shared" si="11"/>
        <v>0</v>
      </c>
      <c r="CA21" s="54">
        <f t="shared" si="12"/>
        <v>0</v>
      </c>
      <c r="CB21" s="54">
        <f t="shared" si="13"/>
        <v>0</v>
      </c>
      <c r="CC21" s="54" t="str">
        <f t="shared" si="14"/>
        <v/>
      </c>
      <c r="CD21" s="71"/>
      <c r="CY21" s="16"/>
      <c r="CZ21" s="16"/>
    </row>
    <row r="22" spans="1:104" s="15" customFormat="1" ht="11.25" x14ac:dyDescent="0.15">
      <c r="A22" s="55" t="s">
        <v>67</v>
      </c>
      <c r="B22" s="29">
        <f t="shared" si="15"/>
        <v>38</v>
      </c>
      <c r="C22" s="34"/>
      <c r="D22" s="56"/>
      <c r="E22" s="37"/>
      <c r="F22" s="37"/>
      <c r="G22" s="37"/>
      <c r="H22" s="59"/>
      <c r="I22" s="59"/>
      <c r="J22" s="59"/>
      <c r="K22" s="59">
        <v>1</v>
      </c>
      <c r="L22" s="59">
        <v>1</v>
      </c>
      <c r="M22" s="59"/>
      <c r="N22" s="59">
        <v>1</v>
      </c>
      <c r="O22" s="59">
        <v>1</v>
      </c>
      <c r="P22" s="59">
        <v>4</v>
      </c>
      <c r="Q22" s="59">
        <v>7</v>
      </c>
      <c r="R22" s="59">
        <v>9</v>
      </c>
      <c r="S22" s="59">
        <v>14</v>
      </c>
      <c r="T22" s="34"/>
      <c r="U22" s="35">
        <v>38</v>
      </c>
      <c r="V22" s="34">
        <v>14</v>
      </c>
      <c r="W22" s="35">
        <v>24</v>
      </c>
      <c r="X22" s="36">
        <f t="shared" si="0"/>
        <v>0</v>
      </c>
      <c r="Y22" s="34"/>
      <c r="Z22" s="37"/>
      <c r="AA22" s="35"/>
      <c r="AB22" s="38">
        <f t="shared" si="1"/>
        <v>28</v>
      </c>
      <c r="AC22" s="34">
        <v>28</v>
      </c>
      <c r="AD22" s="37"/>
      <c r="AE22" s="35"/>
      <c r="AF22" s="34">
        <v>28</v>
      </c>
      <c r="AG22" s="39">
        <v>0</v>
      </c>
      <c r="AH22" s="34"/>
      <c r="AI22" s="35"/>
      <c r="AJ22" s="39">
        <v>54</v>
      </c>
      <c r="AK22" s="40"/>
      <c r="AL22" s="35"/>
      <c r="AM22" s="40"/>
      <c r="AN22" s="35">
        <v>10</v>
      </c>
      <c r="AO22" s="42"/>
      <c r="AP22" s="60"/>
      <c r="AQ22" s="61"/>
      <c r="AR22" s="60"/>
      <c r="AS22" s="61"/>
      <c r="AT22" s="60"/>
      <c r="AU22" s="61"/>
      <c r="AV22" s="62"/>
      <c r="AW22" s="63"/>
      <c r="AX22" s="64"/>
      <c r="AY22" s="48" t="str">
        <f t="shared" si="2"/>
        <v/>
      </c>
      <c r="BF22" s="6"/>
      <c r="BG22" s="6"/>
      <c r="BH22" s="6"/>
      <c r="BI22" s="6"/>
      <c r="BJ22" s="6"/>
      <c r="BK22" s="6"/>
      <c r="BL22" s="6"/>
      <c r="BM22" s="6"/>
      <c r="BN22" s="6"/>
      <c r="BO22" s="6"/>
      <c r="BP22" s="49" t="str">
        <f t="shared" si="3"/>
        <v/>
      </c>
      <c r="BQ22" s="50" t="str">
        <f t="shared" si="4"/>
        <v/>
      </c>
      <c r="BR22" s="50" t="str">
        <f t="shared" si="5"/>
        <v/>
      </c>
      <c r="BS22" s="50" t="str">
        <f t="shared" si="6"/>
        <v/>
      </c>
      <c r="BT22" s="50" t="str">
        <f t="shared" si="7"/>
        <v/>
      </c>
      <c r="BU22" s="50" t="str">
        <f t="shared" si="8"/>
        <v/>
      </c>
      <c r="BV22" s="72" t="str">
        <f t="shared" si="16"/>
        <v/>
      </c>
      <c r="BW22" s="53"/>
      <c r="BX22" s="54">
        <f t="shared" si="9"/>
        <v>0</v>
      </c>
      <c r="BY22" s="54">
        <f t="shared" si="10"/>
        <v>0</v>
      </c>
      <c r="BZ22" s="54">
        <f t="shared" si="11"/>
        <v>0</v>
      </c>
      <c r="CA22" s="54">
        <f t="shared" si="12"/>
        <v>0</v>
      </c>
      <c r="CB22" s="54">
        <f t="shared" si="13"/>
        <v>0</v>
      </c>
      <c r="CC22" s="54">
        <f t="shared" si="14"/>
        <v>0</v>
      </c>
      <c r="CD22" s="54">
        <f t="shared" si="17"/>
        <v>0</v>
      </c>
      <c r="CY22" s="16"/>
      <c r="CZ22" s="16"/>
    </row>
    <row r="23" spans="1:104" s="15" customFormat="1" ht="11.25" x14ac:dyDescent="0.15">
      <c r="A23" s="55" t="s">
        <v>68</v>
      </c>
      <c r="B23" s="29">
        <f t="shared" si="15"/>
        <v>0</v>
      </c>
      <c r="C23" s="34"/>
      <c r="D23" s="56"/>
      <c r="E23" s="37"/>
      <c r="F23" s="37"/>
      <c r="G23" s="37"/>
      <c r="H23" s="59"/>
      <c r="I23" s="59"/>
      <c r="J23" s="59"/>
      <c r="K23" s="59"/>
      <c r="L23" s="59"/>
      <c r="M23" s="59"/>
      <c r="N23" s="59"/>
      <c r="O23" s="59"/>
      <c r="P23" s="59"/>
      <c r="Q23" s="59"/>
      <c r="R23" s="59"/>
      <c r="S23" s="59"/>
      <c r="T23" s="34"/>
      <c r="U23" s="35"/>
      <c r="V23" s="34"/>
      <c r="W23" s="35"/>
      <c r="X23" s="36">
        <f t="shared" si="0"/>
        <v>0</v>
      </c>
      <c r="Y23" s="34"/>
      <c r="Z23" s="37"/>
      <c r="AA23" s="35"/>
      <c r="AB23" s="38">
        <f t="shared" si="1"/>
        <v>0</v>
      </c>
      <c r="AC23" s="34"/>
      <c r="AD23" s="37"/>
      <c r="AE23" s="35"/>
      <c r="AF23" s="69"/>
      <c r="AG23" s="73"/>
      <c r="AH23" s="34"/>
      <c r="AI23" s="35"/>
      <c r="AJ23" s="39"/>
      <c r="AK23" s="40"/>
      <c r="AL23" s="35"/>
      <c r="AM23" s="40"/>
      <c r="AN23" s="35"/>
      <c r="AO23" s="42"/>
      <c r="AP23" s="60"/>
      <c r="AQ23" s="61"/>
      <c r="AR23" s="60"/>
      <c r="AS23" s="61"/>
      <c r="AT23" s="60"/>
      <c r="AU23" s="61"/>
      <c r="AV23" s="62"/>
      <c r="AW23" s="63"/>
      <c r="AX23" s="64"/>
      <c r="AY23" s="48" t="str">
        <f t="shared" si="2"/>
        <v/>
      </c>
      <c r="BF23" s="6"/>
      <c r="BG23" s="6"/>
      <c r="BH23" s="6"/>
      <c r="BI23" s="6"/>
      <c r="BJ23" s="6"/>
      <c r="BK23" s="6"/>
      <c r="BL23" s="6"/>
      <c r="BM23" s="6"/>
      <c r="BN23" s="6"/>
      <c r="BO23" s="6"/>
      <c r="BP23" s="49" t="str">
        <f t="shared" si="3"/>
        <v/>
      </c>
      <c r="BQ23" s="50" t="str">
        <f t="shared" si="4"/>
        <v/>
      </c>
      <c r="BR23" s="50" t="str">
        <f t="shared" si="5"/>
        <v/>
      </c>
      <c r="BS23" s="50" t="str">
        <f t="shared" si="6"/>
        <v/>
      </c>
      <c r="BT23" s="50" t="str">
        <f t="shared" si="7"/>
        <v/>
      </c>
      <c r="BU23" s="50" t="str">
        <f t="shared" si="8"/>
        <v/>
      </c>
      <c r="BV23" s="53"/>
      <c r="BW23" s="53"/>
      <c r="BX23" s="54">
        <f t="shared" si="9"/>
        <v>0</v>
      </c>
      <c r="BY23" s="54">
        <f t="shared" si="10"/>
        <v>0</v>
      </c>
      <c r="BZ23" s="54">
        <f t="shared" si="11"/>
        <v>0</v>
      </c>
      <c r="CA23" s="54">
        <f t="shared" si="12"/>
        <v>0</v>
      </c>
      <c r="CB23" s="54">
        <f t="shared" si="13"/>
        <v>0</v>
      </c>
      <c r="CC23" s="54" t="str">
        <f t="shared" si="14"/>
        <v/>
      </c>
      <c r="CD23" s="71"/>
      <c r="CY23" s="16"/>
      <c r="CZ23" s="16"/>
    </row>
    <row r="24" spans="1:104" s="15" customFormat="1" ht="11.25" x14ac:dyDescent="0.15">
      <c r="A24" s="55" t="s">
        <v>69</v>
      </c>
      <c r="B24" s="29">
        <f t="shared" si="15"/>
        <v>0</v>
      </c>
      <c r="C24" s="34"/>
      <c r="D24" s="56"/>
      <c r="E24" s="37"/>
      <c r="F24" s="37"/>
      <c r="G24" s="37"/>
      <c r="H24" s="59"/>
      <c r="I24" s="59"/>
      <c r="J24" s="59"/>
      <c r="K24" s="59"/>
      <c r="L24" s="59"/>
      <c r="M24" s="59"/>
      <c r="N24" s="59"/>
      <c r="O24" s="59"/>
      <c r="P24" s="59"/>
      <c r="Q24" s="59"/>
      <c r="R24" s="59"/>
      <c r="S24" s="59"/>
      <c r="T24" s="34"/>
      <c r="U24" s="35"/>
      <c r="V24" s="34"/>
      <c r="W24" s="35"/>
      <c r="X24" s="36">
        <f t="shared" si="0"/>
        <v>0</v>
      </c>
      <c r="Y24" s="34"/>
      <c r="Z24" s="37"/>
      <c r="AA24" s="35"/>
      <c r="AB24" s="38">
        <f t="shared" si="1"/>
        <v>0</v>
      </c>
      <c r="AC24" s="34"/>
      <c r="AD24" s="37"/>
      <c r="AE24" s="35"/>
      <c r="AF24" s="34"/>
      <c r="AG24" s="39"/>
      <c r="AH24" s="34"/>
      <c r="AI24" s="35"/>
      <c r="AJ24" s="39"/>
      <c r="AK24" s="40"/>
      <c r="AL24" s="35"/>
      <c r="AM24" s="40"/>
      <c r="AN24" s="35"/>
      <c r="AO24" s="42"/>
      <c r="AP24" s="60"/>
      <c r="AQ24" s="61"/>
      <c r="AR24" s="60"/>
      <c r="AS24" s="61"/>
      <c r="AT24" s="60"/>
      <c r="AU24" s="61"/>
      <c r="AV24" s="62"/>
      <c r="AW24" s="63"/>
      <c r="AX24" s="64"/>
      <c r="AY24" s="48" t="str">
        <f t="shared" si="2"/>
        <v/>
      </c>
      <c r="BF24" s="6"/>
      <c r="BG24" s="6"/>
      <c r="BH24" s="6"/>
      <c r="BI24" s="6"/>
      <c r="BJ24" s="6"/>
      <c r="BK24" s="6"/>
      <c r="BL24" s="6"/>
      <c r="BM24" s="6"/>
      <c r="BN24" s="6"/>
      <c r="BO24" s="6"/>
      <c r="BP24" s="49" t="str">
        <f t="shared" si="3"/>
        <v/>
      </c>
      <c r="BQ24" s="50" t="str">
        <f t="shared" si="4"/>
        <v/>
      </c>
      <c r="BR24" s="50" t="str">
        <f t="shared" si="5"/>
        <v/>
      </c>
      <c r="BS24" s="50" t="str">
        <f t="shared" si="6"/>
        <v/>
      </c>
      <c r="BT24" s="50" t="str">
        <f t="shared" si="7"/>
        <v/>
      </c>
      <c r="BU24" s="50" t="str">
        <f t="shared" si="8"/>
        <v/>
      </c>
      <c r="BV24" s="72" t="str">
        <f t="shared" si="16"/>
        <v/>
      </c>
      <c r="BW24" s="53"/>
      <c r="BX24" s="54">
        <f t="shared" si="9"/>
        <v>0</v>
      </c>
      <c r="BY24" s="54">
        <f t="shared" si="10"/>
        <v>0</v>
      </c>
      <c r="BZ24" s="54">
        <f t="shared" si="11"/>
        <v>0</v>
      </c>
      <c r="CA24" s="54">
        <f t="shared" si="12"/>
        <v>0</v>
      </c>
      <c r="CB24" s="54">
        <f t="shared" si="13"/>
        <v>0</v>
      </c>
      <c r="CC24" s="54" t="str">
        <f t="shared" si="14"/>
        <v/>
      </c>
      <c r="CD24" s="54">
        <f t="shared" si="17"/>
        <v>0</v>
      </c>
      <c r="CY24" s="16"/>
      <c r="CZ24" s="16"/>
    </row>
    <row r="25" spans="1:104" s="15" customFormat="1" ht="11.25" x14ac:dyDescent="0.15">
      <c r="A25" s="55" t="s">
        <v>70</v>
      </c>
      <c r="B25" s="29">
        <f t="shared" si="15"/>
        <v>0</v>
      </c>
      <c r="C25" s="34"/>
      <c r="D25" s="56"/>
      <c r="E25" s="37"/>
      <c r="F25" s="37"/>
      <c r="G25" s="37"/>
      <c r="H25" s="59"/>
      <c r="I25" s="59"/>
      <c r="J25" s="59"/>
      <c r="K25" s="59"/>
      <c r="L25" s="59"/>
      <c r="M25" s="59"/>
      <c r="N25" s="59"/>
      <c r="O25" s="59"/>
      <c r="P25" s="59"/>
      <c r="Q25" s="59"/>
      <c r="R25" s="59"/>
      <c r="S25" s="59"/>
      <c r="T25" s="34"/>
      <c r="U25" s="35"/>
      <c r="V25" s="34"/>
      <c r="W25" s="35"/>
      <c r="X25" s="36">
        <f t="shared" si="0"/>
        <v>0</v>
      </c>
      <c r="Y25" s="34"/>
      <c r="Z25" s="37"/>
      <c r="AA25" s="35"/>
      <c r="AB25" s="38">
        <f t="shared" si="1"/>
        <v>0</v>
      </c>
      <c r="AC25" s="34"/>
      <c r="AD25" s="37"/>
      <c r="AE25" s="35"/>
      <c r="AF25" s="34"/>
      <c r="AG25" s="39"/>
      <c r="AH25" s="34"/>
      <c r="AI25" s="35"/>
      <c r="AJ25" s="39"/>
      <c r="AK25" s="40"/>
      <c r="AL25" s="35"/>
      <c r="AM25" s="40"/>
      <c r="AN25" s="35"/>
      <c r="AO25" s="42"/>
      <c r="AP25" s="60"/>
      <c r="AQ25" s="61"/>
      <c r="AR25" s="60"/>
      <c r="AS25" s="61"/>
      <c r="AT25" s="60"/>
      <c r="AU25" s="61"/>
      <c r="AV25" s="62"/>
      <c r="AW25" s="63"/>
      <c r="AX25" s="64"/>
      <c r="AY25" s="48" t="str">
        <f t="shared" si="2"/>
        <v/>
      </c>
      <c r="BF25" s="6"/>
      <c r="BG25" s="6"/>
      <c r="BH25" s="6"/>
      <c r="BI25" s="6"/>
      <c r="BJ25" s="6"/>
      <c r="BK25" s="6"/>
      <c r="BL25" s="6"/>
      <c r="BM25" s="6"/>
      <c r="BN25" s="6"/>
      <c r="BO25" s="6"/>
      <c r="BP25" s="49" t="str">
        <f t="shared" si="3"/>
        <v/>
      </c>
      <c r="BQ25" s="50" t="str">
        <f t="shared" si="4"/>
        <v/>
      </c>
      <c r="BR25" s="50" t="str">
        <f t="shared" si="5"/>
        <v/>
      </c>
      <c r="BS25" s="50" t="str">
        <f t="shared" si="6"/>
        <v/>
      </c>
      <c r="BT25" s="50" t="str">
        <f t="shared" si="7"/>
        <v/>
      </c>
      <c r="BU25" s="50" t="str">
        <f t="shared" si="8"/>
        <v/>
      </c>
      <c r="BV25" s="72" t="str">
        <f t="shared" si="16"/>
        <v/>
      </c>
      <c r="BW25" s="53"/>
      <c r="BX25" s="54">
        <f t="shared" si="9"/>
        <v>0</v>
      </c>
      <c r="BY25" s="54">
        <f t="shared" si="10"/>
        <v>0</v>
      </c>
      <c r="BZ25" s="54">
        <f t="shared" si="11"/>
        <v>0</v>
      </c>
      <c r="CA25" s="54">
        <f t="shared" si="12"/>
        <v>0</v>
      </c>
      <c r="CB25" s="54">
        <f t="shared" si="13"/>
        <v>0</v>
      </c>
      <c r="CC25" s="54" t="str">
        <f t="shared" si="14"/>
        <v/>
      </c>
      <c r="CD25" s="54">
        <f t="shared" si="17"/>
        <v>0</v>
      </c>
      <c r="CY25" s="16"/>
      <c r="CZ25" s="16"/>
    </row>
    <row r="26" spans="1:104" s="15" customFormat="1" ht="21" x14ac:dyDescent="0.15">
      <c r="A26" s="74" t="s">
        <v>71</v>
      </c>
      <c r="B26" s="29">
        <f t="shared" si="15"/>
        <v>33</v>
      </c>
      <c r="C26" s="34"/>
      <c r="D26" s="56"/>
      <c r="E26" s="37"/>
      <c r="F26" s="37">
        <v>4</v>
      </c>
      <c r="G26" s="37">
        <v>4</v>
      </c>
      <c r="H26" s="59">
        <v>4</v>
      </c>
      <c r="I26" s="59">
        <v>6</v>
      </c>
      <c r="J26" s="59">
        <v>6</v>
      </c>
      <c r="K26" s="59">
        <v>1</v>
      </c>
      <c r="L26" s="59">
        <v>4</v>
      </c>
      <c r="M26" s="59">
        <v>1</v>
      </c>
      <c r="N26" s="59">
        <v>2</v>
      </c>
      <c r="O26" s="59">
        <v>1</v>
      </c>
      <c r="P26" s="59"/>
      <c r="Q26" s="59"/>
      <c r="R26" s="59"/>
      <c r="S26" s="59"/>
      <c r="T26" s="34"/>
      <c r="U26" s="35">
        <v>33</v>
      </c>
      <c r="V26" s="34"/>
      <c r="W26" s="35">
        <v>33</v>
      </c>
      <c r="X26" s="36">
        <f t="shared" si="0"/>
        <v>0</v>
      </c>
      <c r="Y26" s="34"/>
      <c r="Z26" s="37"/>
      <c r="AA26" s="35"/>
      <c r="AB26" s="38">
        <f t="shared" si="1"/>
        <v>17</v>
      </c>
      <c r="AC26" s="34">
        <v>16</v>
      </c>
      <c r="AD26" s="37"/>
      <c r="AE26" s="35">
        <v>1</v>
      </c>
      <c r="AF26" s="34">
        <v>12</v>
      </c>
      <c r="AG26" s="39">
        <v>0</v>
      </c>
      <c r="AH26" s="34"/>
      <c r="AI26" s="35">
        <v>13</v>
      </c>
      <c r="AJ26" s="39"/>
      <c r="AK26" s="40"/>
      <c r="AL26" s="35">
        <v>3</v>
      </c>
      <c r="AM26" s="40"/>
      <c r="AN26" s="35">
        <v>7</v>
      </c>
      <c r="AO26" s="42"/>
      <c r="AP26" s="60"/>
      <c r="AQ26" s="61"/>
      <c r="AR26" s="60"/>
      <c r="AS26" s="61"/>
      <c r="AT26" s="60"/>
      <c r="AU26" s="61"/>
      <c r="AV26" s="62"/>
      <c r="AW26" s="63"/>
      <c r="AX26" s="64"/>
      <c r="AY26" s="48" t="str">
        <f t="shared" si="2"/>
        <v/>
      </c>
      <c r="BF26" s="6"/>
      <c r="BG26" s="6"/>
      <c r="BH26" s="6"/>
      <c r="BI26" s="6"/>
      <c r="BJ26" s="6"/>
      <c r="BK26" s="6"/>
      <c r="BL26" s="6"/>
      <c r="BM26" s="6"/>
      <c r="BN26" s="6"/>
      <c r="BO26" s="6"/>
      <c r="BP26" s="49" t="str">
        <f t="shared" si="3"/>
        <v/>
      </c>
      <c r="BQ26" s="50" t="str">
        <f t="shared" si="4"/>
        <v/>
      </c>
      <c r="BR26" s="50" t="str">
        <f t="shared" si="5"/>
        <v/>
      </c>
      <c r="BS26" s="50" t="str">
        <f t="shared" si="6"/>
        <v/>
      </c>
      <c r="BT26" s="50" t="str">
        <f t="shared" si="7"/>
        <v/>
      </c>
      <c r="BU26" s="50" t="str">
        <f t="shared" si="8"/>
        <v/>
      </c>
      <c r="BV26" s="72" t="str">
        <f t="shared" si="16"/>
        <v/>
      </c>
      <c r="BW26" s="53"/>
      <c r="BX26" s="54">
        <f t="shared" si="9"/>
        <v>0</v>
      </c>
      <c r="BY26" s="54">
        <f t="shared" si="10"/>
        <v>0</v>
      </c>
      <c r="BZ26" s="54">
        <f t="shared" si="11"/>
        <v>0</v>
      </c>
      <c r="CA26" s="54">
        <f t="shared" si="12"/>
        <v>0</v>
      </c>
      <c r="CB26" s="54">
        <f t="shared" si="13"/>
        <v>0</v>
      </c>
      <c r="CC26" s="54">
        <f t="shared" si="14"/>
        <v>0</v>
      </c>
      <c r="CD26" s="54">
        <f t="shared" si="17"/>
        <v>0</v>
      </c>
      <c r="CY26" s="16"/>
      <c r="CZ26" s="16"/>
    </row>
    <row r="27" spans="1:104" s="15" customFormat="1" ht="11.25" x14ac:dyDescent="0.15">
      <c r="A27" s="55" t="s">
        <v>72</v>
      </c>
      <c r="B27" s="29">
        <f t="shared" si="15"/>
        <v>0</v>
      </c>
      <c r="C27" s="34"/>
      <c r="D27" s="56"/>
      <c r="E27" s="37"/>
      <c r="F27" s="37"/>
      <c r="G27" s="37"/>
      <c r="H27" s="59"/>
      <c r="I27" s="59"/>
      <c r="J27" s="59"/>
      <c r="K27" s="59"/>
      <c r="L27" s="59"/>
      <c r="M27" s="59"/>
      <c r="N27" s="59"/>
      <c r="O27" s="59"/>
      <c r="P27" s="59"/>
      <c r="Q27" s="59"/>
      <c r="R27" s="59"/>
      <c r="S27" s="59"/>
      <c r="T27" s="34"/>
      <c r="U27" s="35"/>
      <c r="V27" s="34"/>
      <c r="W27" s="35"/>
      <c r="X27" s="36">
        <f t="shared" si="0"/>
        <v>0</v>
      </c>
      <c r="Y27" s="34"/>
      <c r="Z27" s="37"/>
      <c r="AA27" s="35"/>
      <c r="AB27" s="38">
        <f t="shared" si="1"/>
        <v>0</v>
      </c>
      <c r="AC27" s="34"/>
      <c r="AD27" s="37"/>
      <c r="AE27" s="35"/>
      <c r="AF27" s="34"/>
      <c r="AG27" s="39"/>
      <c r="AH27" s="34"/>
      <c r="AI27" s="35"/>
      <c r="AJ27" s="39"/>
      <c r="AK27" s="40"/>
      <c r="AL27" s="35"/>
      <c r="AM27" s="40"/>
      <c r="AN27" s="35"/>
      <c r="AO27" s="42"/>
      <c r="AP27" s="60"/>
      <c r="AQ27" s="61"/>
      <c r="AR27" s="60"/>
      <c r="AS27" s="61"/>
      <c r="AT27" s="60"/>
      <c r="AU27" s="61"/>
      <c r="AV27" s="62"/>
      <c r="AW27" s="63"/>
      <c r="AX27" s="64"/>
      <c r="AY27" s="48" t="str">
        <f t="shared" si="2"/>
        <v/>
      </c>
      <c r="BB27" s="75"/>
      <c r="BF27" s="6"/>
      <c r="BG27" s="6"/>
      <c r="BH27" s="6"/>
      <c r="BI27" s="6"/>
      <c r="BJ27" s="6"/>
      <c r="BK27" s="6"/>
      <c r="BL27" s="6"/>
      <c r="BM27" s="6"/>
      <c r="BN27" s="6"/>
      <c r="BO27" s="6"/>
      <c r="BP27" s="49" t="str">
        <f t="shared" si="3"/>
        <v/>
      </c>
      <c r="BQ27" s="50" t="str">
        <f t="shared" si="4"/>
        <v/>
      </c>
      <c r="BR27" s="50" t="str">
        <f t="shared" si="5"/>
        <v/>
      </c>
      <c r="BS27" s="50" t="str">
        <f t="shared" si="6"/>
        <v/>
      </c>
      <c r="BT27" s="50" t="str">
        <f t="shared" si="7"/>
        <v/>
      </c>
      <c r="BU27" s="50" t="str">
        <f t="shared" si="8"/>
        <v/>
      </c>
      <c r="BV27" s="72" t="str">
        <f t="shared" si="16"/>
        <v/>
      </c>
      <c r="BW27" s="53"/>
      <c r="BX27" s="54">
        <f t="shared" si="9"/>
        <v>0</v>
      </c>
      <c r="BY27" s="54">
        <f t="shared" si="10"/>
        <v>0</v>
      </c>
      <c r="BZ27" s="54">
        <f t="shared" si="11"/>
        <v>0</v>
      </c>
      <c r="CA27" s="54">
        <f t="shared" si="12"/>
        <v>0</v>
      </c>
      <c r="CB27" s="54">
        <f t="shared" si="13"/>
        <v>0</v>
      </c>
      <c r="CC27" s="54" t="str">
        <f t="shared" si="14"/>
        <v/>
      </c>
      <c r="CD27" s="54">
        <f t="shared" si="17"/>
        <v>0</v>
      </c>
      <c r="CY27" s="16"/>
      <c r="CZ27" s="16"/>
    </row>
    <row r="28" spans="1:104" s="15" customFormat="1" ht="11.25" x14ac:dyDescent="0.15">
      <c r="A28" s="55" t="s">
        <v>73</v>
      </c>
      <c r="B28" s="29">
        <f>SUM(O28:S28)</f>
        <v>0</v>
      </c>
      <c r="C28" s="69"/>
      <c r="D28" s="65"/>
      <c r="E28" s="66"/>
      <c r="F28" s="66"/>
      <c r="G28" s="66"/>
      <c r="H28" s="67"/>
      <c r="I28" s="67"/>
      <c r="J28" s="67"/>
      <c r="K28" s="67"/>
      <c r="L28" s="67"/>
      <c r="M28" s="67"/>
      <c r="N28" s="67"/>
      <c r="O28" s="59"/>
      <c r="P28" s="59"/>
      <c r="Q28" s="59"/>
      <c r="R28" s="59"/>
      <c r="S28" s="59"/>
      <c r="T28" s="69"/>
      <c r="U28" s="35"/>
      <c r="V28" s="34"/>
      <c r="W28" s="35"/>
      <c r="X28" s="76"/>
      <c r="Y28" s="69"/>
      <c r="Z28" s="66"/>
      <c r="AA28" s="68"/>
      <c r="AB28" s="38">
        <f t="shared" si="1"/>
        <v>0</v>
      </c>
      <c r="AC28" s="34"/>
      <c r="AD28" s="37"/>
      <c r="AE28" s="35"/>
      <c r="AF28" s="34"/>
      <c r="AG28" s="39"/>
      <c r="AH28" s="69"/>
      <c r="AI28" s="35"/>
      <c r="AJ28" s="39"/>
      <c r="AK28" s="76"/>
      <c r="AL28" s="35"/>
      <c r="AM28" s="76"/>
      <c r="AN28" s="35"/>
      <c r="AO28" s="42"/>
      <c r="AP28" s="60"/>
      <c r="AQ28" s="61"/>
      <c r="AR28" s="60"/>
      <c r="AS28" s="61"/>
      <c r="AT28" s="60"/>
      <c r="AU28" s="61"/>
      <c r="AV28" s="62"/>
      <c r="AW28" s="77"/>
      <c r="AX28" s="64"/>
      <c r="AY28" s="48" t="str">
        <f t="shared" si="2"/>
        <v/>
      </c>
      <c r="BF28" s="6"/>
      <c r="BG28" s="6"/>
      <c r="BH28" s="6"/>
      <c r="BI28" s="6"/>
      <c r="BJ28" s="6"/>
      <c r="BK28" s="6"/>
      <c r="BL28" s="6"/>
      <c r="BM28" s="6"/>
      <c r="BN28" s="6"/>
      <c r="BO28" s="6"/>
      <c r="BP28" s="49" t="str">
        <f t="shared" si="3"/>
        <v/>
      </c>
      <c r="BQ28" s="50" t="str">
        <f t="shared" si="4"/>
        <v/>
      </c>
      <c r="BR28" s="50" t="str">
        <f t="shared" si="5"/>
        <v/>
      </c>
      <c r="BS28" s="50" t="str">
        <f t="shared" si="6"/>
        <v/>
      </c>
      <c r="BT28" s="50" t="str">
        <f t="shared" si="7"/>
        <v/>
      </c>
      <c r="BU28" s="50" t="str">
        <f t="shared" si="8"/>
        <v/>
      </c>
      <c r="BV28" s="72" t="str">
        <f t="shared" si="16"/>
        <v/>
      </c>
      <c r="BW28" s="53"/>
      <c r="BX28" s="54">
        <f t="shared" si="9"/>
        <v>0</v>
      </c>
      <c r="BY28" s="54">
        <f t="shared" si="10"/>
        <v>0</v>
      </c>
      <c r="BZ28" s="54">
        <f t="shared" si="11"/>
        <v>0</v>
      </c>
      <c r="CA28" s="54">
        <f t="shared" si="12"/>
        <v>0</v>
      </c>
      <c r="CB28" s="54">
        <f t="shared" si="13"/>
        <v>0</v>
      </c>
      <c r="CC28" s="54" t="str">
        <f t="shared" si="14"/>
        <v/>
      </c>
      <c r="CD28" s="54">
        <f t="shared" si="17"/>
        <v>0</v>
      </c>
      <c r="CY28" s="16"/>
      <c r="CZ28" s="16"/>
    </row>
    <row r="29" spans="1:104" s="15" customFormat="1" ht="11.25" x14ac:dyDescent="0.15">
      <c r="A29" s="55" t="s">
        <v>74</v>
      </c>
      <c r="B29" s="29">
        <f t="shared" si="15"/>
        <v>0</v>
      </c>
      <c r="C29" s="34"/>
      <c r="D29" s="56"/>
      <c r="E29" s="37"/>
      <c r="F29" s="37"/>
      <c r="G29" s="37"/>
      <c r="H29" s="59"/>
      <c r="I29" s="59"/>
      <c r="J29" s="59"/>
      <c r="K29" s="59"/>
      <c r="L29" s="59"/>
      <c r="M29" s="59"/>
      <c r="N29" s="59"/>
      <c r="O29" s="59"/>
      <c r="P29" s="59"/>
      <c r="Q29" s="59"/>
      <c r="R29" s="59"/>
      <c r="S29" s="59"/>
      <c r="T29" s="34"/>
      <c r="U29" s="35"/>
      <c r="V29" s="34"/>
      <c r="W29" s="35"/>
      <c r="X29" s="36">
        <f t="shared" si="0"/>
        <v>0</v>
      </c>
      <c r="Y29" s="34"/>
      <c r="Z29" s="37"/>
      <c r="AA29" s="35"/>
      <c r="AB29" s="38">
        <f t="shared" si="1"/>
        <v>0</v>
      </c>
      <c r="AC29" s="34"/>
      <c r="AD29" s="37"/>
      <c r="AE29" s="35"/>
      <c r="AF29" s="34"/>
      <c r="AG29" s="39"/>
      <c r="AH29" s="34"/>
      <c r="AI29" s="35"/>
      <c r="AJ29" s="39"/>
      <c r="AK29" s="40"/>
      <c r="AL29" s="35"/>
      <c r="AM29" s="40"/>
      <c r="AN29" s="35"/>
      <c r="AO29" s="42"/>
      <c r="AP29" s="60"/>
      <c r="AQ29" s="61"/>
      <c r="AR29" s="60"/>
      <c r="AS29" s="61"/>
      <c r="AT29" s="60"/>
      <c r="AU29" s="61"/>
      <c r="AV29" s="62"/>
      <c r="AW29" s="63"/>
      <c r="AX29" s="64"/>
      <c r="AY29" s="48" t="str">
        <f t="shared" si="2"/>
        <v/>
      </c>
      <c r="BF29" s="6"/>
      <c r="BG29" s="6"/>
      <c r="BH29" s="6"/>
      <c r="BI29" s="6"/>
      <c r="BJ29" s="6"/>
      <c r="BK29" s="6"/>
      <c r="BL29" s="6"/>
      <c r="BM29" s="6"/>
      <c r="BN29" s="6"/>
      <c r="BO29" s="6"/>
      <c r="BP29" s="49" t="str">
        <f t="shared" si="3"/>
        <v/>
      </c>
      <c r="BQ29" s="50" t="str">
        <f t="shared" si="4"/>
        <v/>
      </c>
      <c r="BR29" s="50" t="str">
        <f t="shared" si="5"/>
        <v/>
      </c>
      <c r="BS29" s="50" t="str">
        <f t="shared" si="6"/>
        <v/>
      </c>
      <c r="BT29" s="50" t="str">
        <f t="shared" si="7"/>
        <v/>
      </c>
      <c r="BU29" s="50" t="str">
        <f t="shared" si="8"/>
        <v/>
      </c>
      <c r="BV29" s="72" t="str">
        <f t="shared" si="16"/>
        <v/>
      </c>
      <c r="BW29" s="53"/>
      <c r="BX29" s="54">
        <f t="shared" si="9"/>
        <v>0</v>
      </c>
      <c r="BY29" s="54">
        <f t="shared" si="10"/>
        <v>0</v>
      </c>
      <c r="BZ29" s="54">
        <f t="shared" si="11"/>
        <v>0</v>
      </c>
      <c r="CA29" s="54">
        <f t="shared" si="12"/>
        <v>0</v>
      </c>
      <c r="CB29" s="54">
        <f t="shared" si="13"/>
        <v>0</v>
      </c>
      <c r="CC29" s="54" t="str">
        <f t="shared" si="14"/>
        <v/>
      </c>
      <c r="CD29" s="54">
        <f t="shared" si="17"/>
        <v>0</v>
      </c>
      <c r="CY29" s="16"/>
      <c r="CZ29" s="16"/>
    </row>
    <row r="30" spans="1:104" s="15" customFormat="1" ht="11.25" x14ac:dyDescent="0.15">
      <c r="A30" s="55" t="s">
        <v>75</v>
      </c>
      <c r="B30" s="29">
        <f t="shared" si="15"/>
        <v>283</v>
      </c>
      <c r="C30" s="34">
        <v>45</v>
      </c>
      <c r="D30" s="56">
        <v>75</v>
      </c>
      <c r="E30" s="37">
        <v>49</v>
      </c>
      <c r="F30" s="37">
        <v>14</v>
      </c>
      <c r="G30" s="37">
        <v>10</v>
      </c>
      <c r="H30" s="59">
        <v>4</v>
      </c>
      <c r="I30" s="59">
        <v>5</v>
      </c>
      <c r="J30" s="59">
        <v>3</v>
      </c>
      <c r="K30" s="59">
        <v>10</v>
      </c>
      <c r="L30" s="59">
        <v>10</v>
      </c>
      <c r="M30" s="59">
        <v>7</v>
      </c>
      <c r="N30" s="59">
        <v>10</v>
      </c>
      <c r="O30" s="59">
        <v>12</v>
      </c>
      <c r="P30" s="59">
        <v>10</v>
      </c>
      <c r="Q30" s="59">
        <v>5</v>
      </c>
      <c r="R30" s="59">
        <v>5</v>
      </c>
      <c r="S30" s="59">
        <v>9</v>
      </c>
      <c r="T30" s="34">
        <v>169</v>
      </c>
      <c r="U30" s="35">
        <v>114</v>
      </c>
      <c r="V30" s="34">
        <v>158</v>
      </c>
      <c r="W30" s="35">
        <v>125</v>
      </c>
      <c r="X30" s="36">
        <f t="shared" si="0"/>
        <v>90</v>
      </c>
      <c r="Y30" s="34">
        <v>90</v>
      </c>
      <c r="Z30" s="37"/>
      <c r="AA30" s="35"/>
      <c r="AB30" s="38">
        <f t="shared" si="1"/>
        <v>40</v>
      </c>
      <c r="AC30" s="34">
        <v>40</v>
      </c>
      <c r="AD30" s="37"/>
      <c r="AE30" s="35"/>
      <c r="AF30" s="34">
        <v>87</v>
      </c>
      <c r="AG30" s="39">
        <v>0</v>
      </c>
      <c r="AH30" s="34">
        <v>25</v>
      </c>
      <c r="AI30" s="35">
        <v>22</v>
      </c>
      <c r="AJ30" s="39">
        <v>132</v>
      </c>
      <c r="AK30" s="40">
        <v>19</v>
      </c>
      <c r="AL30" s="35">
        <v>10</v>
      </c>
      <c r="AM30" s="40"/>
      <c r="AN30" s="35">
        <v>5</v>
      </c>
      <c r="AO30" s="42"/>
      <c r="AP30" s="60"/>
      <c r="AQ30" s="61"/>
      <c r="AR30" s="60"/>
      <c r="AS30" s="61"/>
      <c r="AT30" s="60"/>
      <c r="AU30" s="61"/>
      <c r="AV30" s="62"/>
      <c r="AW30" s="63"/>
      <c r="AX30" s="64"/>
      <c r="AY30" s="48" t="str">
        <f t="shared" si="2"/>
        <v/>
      </c>
      <c r="BF30" s="6"/>
      <c r="BG30" s="6"/>
      <c r="BH30" s="6"/>
      <c r="BI30" s="6"/>
      <c r="BJ30" s="6"/>
      <c r="BK30" s="6"/>
      <c r="BL30" s="6"/>
      <c r="BM30" s="6"/>
      <c r="BN30" s="6"/>
      <c r="BO30" s="6"/>
      <c r="BP30" s="49" t="str">
        <f t="shared" si="3"/>
        <v/>
      </c>
      <c r="BQ30" s="50" t="str">
        <f t="shared" si="4"/>
        <v/>
      </c>
      <c r="BR30" s="50" t="str">
        <f t="shared" si="5"/>
        <v/>
      </c>
      <c r="BS30" s="50" t="str">
        <f t="shared" si="6"/>
        <v/>
      </c>
      <c r="BT30" s="50" t="str">
        <f t="shared" si="7"/>
        <v/>
      </c>
      <c r="BU30" s="50" t="str">
        <f t="shared" si="8"/>
        <v/>
      </c>
      <c r="BV30" s="72" t="str">
        <f t="shared" si="16"/>
        <v/>
      </c>
      <c r="BW30" s="53"/>
      <c r="BX30" s="54">
        <f t="shared" si="9"/>
        <v>0</v>
      </c>
      <c r="BY30" s="54">
        <f t="shared" si="10"/>
        <v>0</v>
      </c>
      <c r="BZ30" s="54">
        <f t="shared" si="11"/>
        <v>0</v>
      </c>
      <c r="CA30" s="54">
        <f t="shared" si="12"/>
        <v>0</v>
      </c>
      <c r="CB30" s="54">
        <f t="shared" si="13"/>
        <v>0</v>
      </c>
      <c r="CC30" s="54">
        <f t="shared" si="14"/>
        <v>0</v>
      </c>
      <c r="CD30" s="54">
        <f t="shared" si="17"/>
        <v>0</v>
      </c>
      <c r="CY30" s="16"/>
      <c r="CZ30" s="16"/>
    </row>
    <row r="31" spans="1:104" s="15" customFormat="1" ht="11.25" x14ac:dyDescent="0.15">
      <c r="A31" s="55" t="s">
        <v>76</v>
      </c>
      <c r="B31" s="29">
        <f t="shared" si="15"/>
        <v>0</v>
      </c>
      <c r="C31" s="34"/>
      <c r="D31" s="56"/>
      <c r="E31" s="37"/>
      <c r="F31" s="37"/>
      <c r="G31" s="37"/>
      <c r="H31" s="59"/>
      <c r="I31" s="59"/>
      <c r="J31" s="59"/>
      <c r="K31" s="59"/>
      <c r="L31" s="59"/>
      <c r="M31" s="59"/>
      <c r="N31" s="59"/>
      <c r="O31" s="59"/>
      <c r="P31" s="59"/>
      <c r="Q31" s="59"/>
      <c r="R31" s="59"/>
      <c r="S31" s="59"/>
      <c r="T31" s="34"/>
      <c r="U31" s="35"/>
      <c r="V31" s="34"/>
      <c r="W31" s="35"/>
      <c r="X31" s="36">
        <f t="shared" si="0"/>
        <v>0</v>
      </c>
      <c r="Y31" s="34"/>
      <c r="Z31" s="37"/>
      <c r="AA31" s="35"/>
      <c r="AB31" s="38">
        <f t="shared" si="1"/>
        <v>0</v>
      </c>
      <c r="AC31" s="34"/>
      <c r="AD31" s="37"/>
      <c r="AE31" s="35"/>
      <c r="AF31" s="34"/>
      <c r="AG31" s="39"/>
      <c r="AH31" s="34"/>
      <c r="AI31" s="35"/>
      <c r="AJ31" s="39"/>
      <c r="AK31" s="40"/>
      <c r="AL31" s="35"/>
      <c r="AM31" s="40"/>
      <c r="AN31" s="35"/>
      <c r="AO31" s="42"/>
      <c r="AP31" s="60"/>
      <c r="AQ31" s="61"/>
      <c r="AR31" s="60"/>
      <c r="AS31" s="61"/>
      <c r="AT31" s="60"/>
      <c r="AU31" s="61"/>
      <c r="AV31" s="62"/>
      <c r="AW31" s="63"/>
      <c r="AX31" s="64"/>
      <c r="AY31" s="48" t="str">
        <f t="shared" si="2"/>
        <v/>
      </c>
      <c r="BF31" s="6"/>
      <c r="BG31" s="6"/>
      <c r="BH31" s="6"/>
      <c r="BI31" s="6"/>
      <c r="BJ31" s="6"/>
      <c r="BK31" s="6"/>
      <c r="BL31" s="6"/>
      <c r="BM31" s="6"/>
      <c r="BN31" s="6"/>
      <c r="BO31" s="6"/>
      <c r="BP31" s="49" t="str">
        <f t="shared" si="3"/>
        <v/>
      </c>
      <c r="BQ31" s="50" t="str">
        <f t="shared" si="4"/>
        <v/>
      </c>
      <c r="BR31" s="50" t="str">
        <f t="shared" si="5"/>
        <v/>
      </c>
      <c r="BS31" s="50" t="str">
        <f t="shared" si="6"/>
        <v/>
      </c>
      <c r="BT31" s="50" t="str">
        <f t="shared" si="7"/>
        <v/>
      </c>
      <c r="BU31" s="50" t="str">
        <f t="shared" si="8"/>
        <v/>
      </c>
      <c r="BV31" s="72" t="str">
        <f t="shared" si="16"/>
        <v/>
      </c>
      <c r="BW31" s="53"/>
      <c r="BX31" s="54">
        <f t="shared" si="9"/>
        <v>0</v>
      </c>
      <c r="BY31" s="54">
        <f t="shared" si="10"/>
        <v>0</v>
      </c>
      <c r="BZ31" s="54">
        <f t="shared" si="11"/>
        <v>0</v>
      </c>
      <c r="CA31" s="54">
        <f t="shared" si="12"/>
        <v>0</v>
      </c>
      <c r="CB31" s="54">
        <f t="shared" si="13"/>
        <v>0</v>
      </c>
      <c r="CC31" s="54" t="str">
        <f t="shared" si="14"/>
        <v/>
      </c>
      <c r="CD31" s="54">
        <f t="shared" si="17"/>
        <v>0</v>
      </c>
      <c r="CY31" s="16"/>
      <c r="CZ31" s="16"/>
    </row>
    <row r="32" spans="1:104" s="15" customFormat="1" ht="11.25" x14ac:dyDescent="0.15">
      <c r="A32" s="55" t="s">
        <v>77</v>
      </c>
      <c r="B32" s="29">
        <f t="shared" si="15"/>
        <v>152</v>
      </c>
      <c r="C32" s="34"/>
      <c r="D32" s="56">
        <v>8</v>
      </c>
      <c r="E32" s="37">
        <v>7</v>
      </c>
      <c r="F32" s="37">
        <v>12</v>
      </c>
      <c r="G32" s="37">
        <v>5</v>
      </c>
      <c r="H32" s="59">
        <v>7</v>
      </c>
      <c r="I32" s="59">
        <v>12</v>
      </c>
      <c r="J32" s="59">
        <v>15</v>
      </c>
      <c r="K32" s="59">
        <v>21</v>
      </c>
      <c r="L32" s="59">
        <v>17</v>
      </c>
      <c r="M32" s="59">
        <v>20</v>
      </c>
      <c r="N32" s="59">
        <v>8</v>
      </c>
      <c r="O32" s="59">
        <v>11</v>
      </c>
      <c r="P32" s="59">
        <v>6</v>
      </c>
      <c r="Q32" s="59">
        <v>3</v>
      </c>
      <c r="R32" s="59"/>
      <c r="S32" s="59"/>
      <c r="T32" s="34">
        <v>15</v>
      </c>
      <c r="U32" s="35">
        <v>137</v>
      </c>
      <c r="V32" s="34">
        <v>65</v>
      </c>
      <c r="W32" s="35">
        <v>87</v>
      </c>
      <c r="X32" s="36">
        <f t="shared" si="0"/>
        <v>21</v>
      </c>
      <c r="Y32" s="34">
        <v>21</v>
      </c>
      <c r="Z32" s="37"/>
      <c r="AA32" s="35"/>
      <c r="AB32" s="38">
        <f t="shared" si="1"/>
        <v>21</v>
      </c>
      <c r="AC32" s="34">
        <v>21</v>
      </c>
      <c r="AD32" s="37"/>
      <c r="AE32" s="35"/>
      <c r="AF32" s="34">
        <v>29</v>
      </c>
      <c r="AG32" s="39">
        <v>3</v>
      </c>
      <c r="AH32" s="34">
        <v>7</v>
      </c>
      <c r="AI32" s="35">
        <v>32</v>
      </c>
      <c r="AJ32" s="39">
        <v>573</v>
      </c>
      <c r="AK32" s="40"/>
      <c r="AL32" s="35"/>
      <c r="AM32" s="40"/>
      <c r="AN32" s="35">
        <v>2</v>
      </c>
      <c r="AO32" s="42"/>
      <c r="AP32" s="60">
        <v>48</v>
      </c>
      <c r="AQ32" s="61"/>
      <c r="AR32" s="60"/>
      <c r="AS32" s="61"/>
      <c r="AT32" s="60"/>
      <c r="AU32" s="61"/>
      <c r="AV32" s="62"/>
      <c r="AW32" s="63"/>
      <c r="AX32" s="64"/>
      <c r="AY32" s="48" t="str">
        <f t="shared" si="2"/>
        <v/>
      </c>
      <c r="BF32" s="6"/>
      <c r="BG32" s="6"/>
      <c r="BH32" s="6"/>
      <c r="BI32" s="6"/>
      <c r="BJ32" s="6"/>
      <c r="BK32" s="6"/>
      <c r="BL32" s="6"/>
      <c r="BM32" s="6"/>
      <c r="BN32" s="6"/>
      <c r="BO32" s="6"/>
      <c r="BP32" s="49" t="str">
        <f t="shared" si="3"/>
        <v/>
      </c>
      <c r="BQ32" s="50" t="str">
        <f t="shared" si="4"/>
        <v/>
      </c>
      <c r="BR32" s="50" t="str">
        <f t="shared" si="5"/>
        <v/>
      </c>
      <c r="BS32" s="50" t="str">
        <f t="shared" si="6"/>
        <v/>
      </c>
      <c r="BT32" s="50" t="str">
        <f t="shared" si="7"/>
        <v/>
      </c>
      <c r="BU32" s="50" t="str">
        <f t="shared" si="8"/>
        <v/>
      </c>
      <c r="BV32" s="72" t="str">
        <f t="shared" si="16"/>
        <v/>
      </c>
      <c r="BW32" s="53"/>
      <c r="BX32" s="54">
        <f t="shared" si="9"/>
        <v>0</v>
      </c>
      <c r="BY32" s="54">
        <f t="shared" si="10"/>
        <v>0</v>
      </c>
      <c r="BZ32" s="54">
        <f t="shared" si="11"/>
        <v>0</v>
      </c>
      <c r="CA32" s="54">
        <f t="shared" si="12"/>
        <v>0</v>
      </c>
      <c r="CB32" s="54">
        <f t="shared" si="13"/>
        <v>0</v>
      </c>
      <c r="CC32" s="54">
        <f t="shared" si="14"/>
        <v>0</v>
      </c>
      <c r="CD32" s="54">
        <f t="shared" si="17"/>
        <v>0</v>
      </c>
      <c r="CY32" s="16"/>
      <c r="CZ32" s="16"/>
    </row>
    <row r="33" spans="1:104" s="15" customFormat="1" ht="11.25" x14ac:dyDescent="0.15">
      <c r="A33" s="55" t="s">
        <v>78</v>
      </c>
      <c r="B33" s="29">
        <f t="shared" si="15"/>
        <v>0</v>
      </c>
      <c r="C33" s="34"/>
      <c r="D33" s="56"/>
      <c r="E33" s="37"/>
      <c r="F33" s="37"/>
      <c r="G33" s="37"/>
      <c r="H33" s="59"/>
      <c r="I33" s="59"/>
      <c r="J33" s="59"/>
      <c r="K33" s="59"/>
      <c r="L33" s="59"/>
      <c r="M33" s="59"/>
      <c r="N33" s="59"/>
      <c r="O33" s="59"/>
      <c r="P33" s="59"/>
      <c r="Q33" s="59"/>
      <c r="R33" s="59"/>
      <c r="S33" s="59"/>
      <c r="T33" s="34"/>
      <c r="U33" s="78"/>
      <c r="V33" s="34"/>
      <c r="W33" s="35"/>
      <c r="X33" s="36">
        <f t="shared" si="0"/>
        <v>0</v>
      </c>
      <c r="Y33" s="34"/>
      <c r="Z33" s="37"/>
      <c r="AA33" s="35"/>
      <c r="AB33" s="38">
        <f t="shared" si="1"/>
        <v>0</v>
      </c>
      <c r="AC33" s="34"/>
      <c r="AD33" s="37"/>
      <c r="AE33" s="35"/>
      <c r="AF33" s="34"/>
      <c r="AG33" s="39"/>
      <c r="AH33" s="34"/>
      <c r="AI33" s="35"/>
      <c r="AJ33" s="39"/>
      <c r="AK33" s="40"/>
      <c r="AL33" s="35"/>
      <c r="AM33" s="40"/>
      <c r="AN33" s="35"/>
      <c r="AO33" s="42"/>
      <c r="AP33" s="60"/>
      <c r="AQ33" s="61"/>
      <c r="AR33" s="60"/>
      <c r="AS33" s="61"/>
      <c r="AT33" s="60"/>
      <c r="AU33" s="61"/>
      <c r="AV33" s="62"/>
      <c r="AW33" s="63"/>
      <c r="AX33" s="64"/>
      <c r="AY33" s="48" t="str">
        <f t="shared" si="2"/>
        <v/>
      </c>
      <c r="BF33" s="6"/>
      <c r="BG33" s="6"/>
      <c r="BH33" s="6"/>
      <c r="BI33" s="6"/>
      <c r="BJ33" s="6"/>
      <c r="BK33" s="6"/>
      <c r="BL33" s="6"/>
      <c r="BM33" s="6"/>
      <c r="BN33" s="6"/>
      <c r="BO33" s="6"/>
      <c r="BP33" s="49" t="str">
        <f t="shared" si="3"/>
        <v/>
      </c>
      <c r="BQ33" s="50" t="str">
        <f t="shared" si="4"/>
        <v/>
      </c>
      <c r="BR33" s="50" t="str">
        <f t="shared" si="5"/>
        <v/>
      </c>
      <c r="BS33" s="50" t="str">
        <f t="shared" si="6"/>
        <v/>
      </c>
      <c r="BT33" s="50" t="str">
        <f t="shared" si="7"/>
        <v/>
      </c>
      <c r="BU33" s="50" t="str">
        <f t="shared" si="8"/>
        <v/>
      </c>
      <c r="BV33" s="72" t="str">
        <f t="shared" si="16"/>
        <v/>
      </c>
      <c r="BW33" s="53"/>
      <c r="BX33" s="54">
        <f t="shared" si="9"/>
        <v>0</v>
      </c>
      <c r="BY33" s="54">
        <f t="shared" si="10"/>
        <v>0</v>
      </c>
      <c r="BZ33" s="54">
        <f t="shared" si="11"/>
        <v>0</v>
      </c>
      <c r="CA33" s="54">
        <f t="shared" si="12"/>
        <v>0</v>
      </c>
      <c r="CB33" s="54">
        <f t="shared" si="13"/>
        <v>0</v>
      </c>
      <c r="CC33" s="54" t="str">
        <f t="shared" si="14"/>
        <v/>
      </c>
      <c r="CD33" s="54">
        <f t="shared" si="17"/>
        <v>0</v>
      </c>
      <c r="CY33" s="16"/>
      <c r="CZ33" s="16"/>
    </row>
    <row r="34" spans="1:104" s="15" customFormat="1" ht="11.25" x14ac:dyDescent="0.15">
      <c r="A34" s="55" t="s">
        <v>79</v>
      </c>
      <c r="B34" s="29">
        <f>SUM(C34:E34)</f>
        <v>84</v>
      </c>
      <c r="C34" s="34">
        <v>35</v>
      </c>
      <c r="D34" s="56">
        <v>36</v>
      </c>
      <c r="E34" s="37">
        <v>13</v>
      </c>
      <c r="F34" s="66"/>
      <c r="G34" s="66"/>
      <c r="H34" s="66"/>
      <c r="I34" s="66"/>
      <c r="J34" s="66"/>
      <c r="K34" s="66"/>
      <c r="L34" s="66"/>
      <c r="M34" s="66"/>
      <c r="N34" s="66"/>
      <c r="O34" s="66"/>
      <c r="P34" s="66"/>
      <c r="Q34" s="66"/>
      <c r="R34" s="66"/>
      <c r="S34" s="66"/>
      <c r="T34" s="34">
        <v>84</v>
      </c>
      <c r="U34" s="68"/>
      <c r="V34" s="34">
        <v>56</v>
      </c>
      <c r="W34" s="35">
        <v>28</v>
      </c>
      <c r="X34" s="36">
        <f t="shared" si="0"/>
        <v>49</v>
      </c>
      <c r="Y34" s="34">
        <v>45</v>
      </c>
      <c r="Z34" s="37"/>
      <c r="AA34" s="35">
        <v>4</v>
      </c>
      <c r="AB34" s="38">
        <f t="shared" si="1"/>
        <v>0</v>
      </c>
      <c r="AC34" s="34"/>
      <c r="AD34" s="37"/>
      <c r="AE34" s="35"/>
      <c r="AF34" s="34">
        <v>45</v>
      </c>
      <c r="AG34" s="39">
        <v>0</v>
      </c>
      <c r="AH34" s="34">
        <v>17</v>
      </c>
      <c r="AI34" s="79"/>
      <c r="AJ34" s="39"/>
      <c r="AK34" s="40"/>
      <c r="AL34" s="35"/>
      <c r="AM34" s="40">
        <v>27</v>
      </c>
      <c r="AN34" s="35"/>
      <c r="AO34" s="42"/>
      <c r="AP34" s="60"/>
      <c r="AQ34" s="61"/>
      <c r="AR34" s="60"/>
      <c r="AS34" s="61"/>
      <c r="AT34" s="60"/>
      <c r="AU34" s="61"/>
      <c r="AV34" s="62"/>
      <c r="AW34" s="63"/>
      <c r="AX34" s="64"/>
      <c r="AY34" s="48" t="str">
        <f t="shared" si="2"/>
        <v/>
      </c>
      <c r="BF34" s="6"/>
      <c r="BG34" s="6"/>
      <c r="BH34" s="6"/>
      <c r="BI34" s="6"/>
      <c r="BJ34" s="6"/>
      <c r="BK34" s="6"/>
      <c r="BL34" s="6"/>
      <c r="BM34" s="6"/>
      <c r="BN34" s="6"/>
      <c r="BO34" s="6"/>
      <c r="BP34" s="49" t="str">
        <f t="shared" si="3"/>
        <v/>
      </c>
      <c r="BQ34" s="50" t="str">
        <f t="shared" si="4"/>
        <v/>
      </c>
      <c r="BR34" s="50" t="str">
        <f t="shared" si="5"/>
        <v/>
      </c>
      <c r="BS34" s="50" t="str">
        <f t="shared" si="6"/>
        <v/>
      </c>
      <c r="BT34" s="50" t="str">
        <f t="shared" si="7"/>
        <v/>
      </c>
      <c r="BU34" s="50" t="str">
        <f t="shared" si="8"/>
        <v/>
      </c>
      <c r="BV34" s="72" t="str">
        <f t="shared" si="16"/>
        <v/>
      </c>
      <c r="BW34" s="53"/>
      <c r="BX34" s="54">
        <f t="shared" si="9"/>
        <v>0</v>
      </c>
      <c r="BY34" s="54">
        <f t="shared" si="10"/>
        <v>0</v>
      </c>
      <c r="BZ34" s="54">
        <f t="shared" si="11"/>
        <v>0</v>
      </c>
      <c r="CA34" s="54">
        <f t="shared" si="12"/>
        <v>0</v>
      </c>
      <c r="CB34" s="54">
        <f t="shared" si="13"/>
        <v>0</v>
      </c>
      <c r="CC34" s="54">
        <f t="shared" si="14"/>
        <v>0</v>
      </c>
      <c r="CD34" s="54">
        <f t="shared" si="17"/>
        <v>0</v>
      </c>
      <c r="CY34" s="16"/>
      <c r="CZ34" s="16"/>
    </row>
    <row r="35" spans="1:104" s="15" customFormat="1" ht="11.25" x14ac:dyDescent="0.15">
      <c r="A35" s="55" t="s">
        <v>80</v>
      </c>
      <c r="B35" s="29">
        <f>SUM(F35:S35)</f>
        <v>337</v>
      </c>
      <c r="C35" s="69"/>
      <c r="D35" s="65"/>
      <c r="E35" s="66"/>
      <c r="F35" s="37">
        <v>10</v>
      </c>
      <c r="G35" s="37">
        <v>6</v>
      </c>
      <c r="H35" s="59">
        <v>12</v>
      </c>
      <c r="I35" s="59">
        <v>8</v>
      </c>
      <c r="J35" s="59">
        <v>12</v>
      </c>
      <c r="K35" s="59">
        <v>22</v>
      </c>
      <c r="L35" s="59">
        <v>43</v>
      </c>
      <c r="M35" s="59">
        <v>36</v>
      </c>
      <c r="N35" s="59">
        <v>47</v>
      </c>
      <c r="O35" s="59">
        <v>41</v>
      </c>
      <c r="P35" s="59">
        <v>31</v>
      </c>
      <c r="Q35" s="59">
        <v>32</v>
      </c>
      <c r="R35" s="59">
        <v>16</v>
      </c>
      <c r="S35" s="59">
        <v>21</v>
      </c>
      <c r="T35" s="69"/>
      <c r="U35" s="35">
        <v>337</v>
      </c>
      <c r="V35" s="34">
        <v>144</v>
      </c>
      <c r="W35" s="35">
        <v>193</v>
      </c>
      <c r="X35" s="76"/>
      <c r="Y35" s="69"/>
      <c r="Z35" s="66"/>
      <c r="AA35" s="68"/>
      <c r="AB35" s="38">
        <f t="shared" si="1"/>
        <v>246</v>
      </c>
      <c r="AC35" s="34">
        <v>246</v>
      </c>
      <c r="AD35" s="37"/>
      <c r="AE35" s="35"/>
      <c r="AF35" s="34">
        <v>156</v>
      </c>
      <c r="AG35" s="39">
        <v>36</v>
      </c>
      <c r="AH35" s="69"/>
      <c r="AI35" s="79">
        <v>68</v>
      </c>
      <c r="AJ35" s="79"/>
      <c r="AK35" s="76"/>
      <c r="AL35" s="35">
        <v>21</v>
      </c>
      <c r="AM35" s="76"/>
      <c r="AN35" s="35">
        <v>42</v>
      </c>
      <c r="AO35" s="42"/>
      <c r="AP35" s="60"/>
      <c r="AQ35" s="61"/>
      <c r="AR35" s="60"/>
      <c r="AS35" s="61"/>
      <c r="AT35" s="60"/>
      <c r="AU35" s="61"/>
      <c r="AV35" s="62"/>
      <c r="AW35" s="77"/>
      <c r="AX35" s="64"/>
      <c r="AY35" s="48" t="str">
        <f t="shared" si="2"/>
        <v/>
      </c>
      <c r="BF35" s="6"/>
      <c r="BG35" s="6"/>
      <c r="BH35" s="6"/>
      <c r="BI35" s="6"/>
      <c r="BJ35" s="6"/>
      <c r="BK35" s="6"/>
      <c r="BL35" s="6"/>
      <c r="BM35" s="6"/>
      <c r="BN35" s="6"/>
      <c r="BO35" s="6"/>
      <c r="BP35" s="49" t="str">
        <f t="shared" si="3"/>
        <v/>
      </c>
      <c r="BQ35" s="50" t="str">
        <f t="shared" si="4"/>
        <v/>
      </c>
      <c r="BR35" s="50" t="str">
        <f t="shared" si="5"/>
        <v/>
      </c>
      <c r="BS35" s="50" t="str">
        <f t="shared" si="6"/>
        <v/>
      </c>
      <c r="BT35" s="50" t="str">
        <f t="shared" si="7"/>
        <v/>
      </c>
      <c r="BU35" s="50" t="str">
        <f t="shared" si="8"/>
        <v/>
      </c>
      <c r="BV35" s="72" t="str">
        <f t="shared" si="16"/>
        <v/>
      </c>
      <c r="BW35" s="53"/>
      <c r="BX35" s="54">
        <f t="shared" si="9"/>
        <v>0</v>
      </c>
      <c r="BY35" s="54">
        <f t="shared" si="10"/>
        <v>0</v>
      </c>
      <c r="BZ35" s="54">
        <f t="shared" si="11"/>
        <v>0</v>
      </c>
      <c r="CA35" s="54">
        <f t="shared" si="12"/>
        <v>0</v>
      </c>
      <c r="CB35" s="54">
        <f t="shared" si="13"/>
        <v>0</v>
      </c>
      <c r="CC35" s="54">
        <f t="shared" si="14"/>
        <v>0</v>
      </c>
      <c r="CD35" s="54">
        <f t="shared" si="17"/>
        <v>0</v>
      </c>
      <c r="CY35" s="16"/>
      <c r="CZ35" s="16"/>
    </row>
    <row r="36" spans="1:104" s="15" customFormat="1" ht="11.25" x14ac:dyDescent="0.15">
      <c r="A36" s="55" t="s">
        <v>81</v>
      </c>
      <c r="B36" s="29">
        <f t="shared" si="15"/>
        <v>0</v>
      </c>
      <c r="C36" s="34"/>
      <c r="D36" s="56"/>
      <c r="E36" s="37"/>
      <c r="F36" s="37"/>
      <c r="G36" s="37"/>
      <c r="H36" s="59"/>
      <c r="I36" s="59"/>
      <c r="J36" s="59"/>
      <c r="K36" s="59"/>
      <c r="L36" s="59"/>
      <c r="M36" s="59"/>
      <c r="N36" s="59"/>
      <c r="O36" s="59"/>
      <c r="P36" s="59"/>
      <c r="Q36" s="59"/>
      <c r="R36" s="59"/>
      <c r="S36" s="59"/>
      <c r="T36" s="34"/>
      <c r="U36" s="35"/>
      <c r="V36" s="34"/>
      <c r="W36" s="35"/>
      <c r="X36" s="36">
        <f t="shared" si="0"/>
        <v>0</v>
      </c>
      <c r="Y36" s="34"/>
      <c r="Z36" s="37"/>
      <c r="AA36" s="35"/>
      <c r="AB36" s="38">
        <f t="shared" si="1"/>
        <v>0</v>
      </c>
      <c r="AC36" s="34"/>
      <c r="AD36" s="37"/>
      <c r="AE36" s="35"/>
      <c r="AF36" s="34"/>
      <c r="AG36" s="39"/>
      <c r="AH36" s="34"/>
      <c r="AI36" s="35"/>
      <c r="AJ36" s="39"/>
      <c r="AK36" s="40"/>
      <c r="AL36" s="35"/>
      <c r="AM36" s="40"/>
      <c r="AN36" s="35"/>
      <c r="AO36" s="42"/>
      <c r="AP36" s="60"/>
      <c r="AQ36" s="61"/>
      <c r="AR36" s="60"/>
      <c r="AS36" s="61"/>
      <c r="AT36" s="60"/>
      <c r="AU36" s="61"/>
      <c r="AV36" s="62"/>
      <c r="AW36" s="63"/>
      <c r="AX36" s="64"/>
      <c r="AY36" s="48" t="str">
        <f t="shared" si="2"/>
        <v/>
      </c>
      <c r="BF36" s="6"/>
      <c r="BG36" s="6"/>
      <c r="BH36" s="6"/>
      <c r="BI36" s="6"/>
      <c r="BJ36" s="6"/>
      <c r="BK36" s="6"/>
      <c r="BL36" s="6"/>
      <c r="BM36" s="6"/>
      <c r="BN36" s="6"/>
      <c r="BO36" s="6"/>
      <c r="BP36" s="49" t="str">
        <f t="shared" si="3"/>
        <v/>
      </c>
      <c r="BQ36" s="50" t="str">
        <f t="shared" si="4"/>
        <v/>
      </c>
      <c r="BR36" s="50" t="str">
        <f t="shared" si="5"/>
        <v/>
      </c>
      <c r="BS36" s="50" t="str">
        <f t="shared" si="6"/>
        <v/>
      </c>
      <c r="BT36" s="50" t="str">
        <f t="shared" si="7"/>
        <v/>
      </c>
      <c r="BU36" s="50" t="str">
        <f t="shared" si="8"/>
        <v/>
      </c>
      <c r="BV36" s="72" t="str">
        <f t="shared" si="16"/>
        <v/>
      </c>
      <c r="BW36" s="53"/>
      <c r="BX36" s="54">
        <f t="shared" si="9"/>
        <v>0</v>
      </c>
      <c r="BY36" s="54">
        <f t="shared" si="10"/>
        <v>0</v>
      </c>
      <c r="BZ36" s="54">
        <f t="shared" si="11"/>
        <v>0</v>
      </c>
      <c r="CA36" s="54">
        <f t="shared" si="12"/>
        <v>0</v>
      </c>
      <c r="CB36" s="54">
        <f t="shared" si="13"/>
        <v>0</v>
      </c>
      <c r="CC36" s="54" t="str">
        <f t="shared" si="14"/>
        <v/>
      </c>
      <c r="CD36" s="54">
        <f t="shared" si="17"/>
        <v>0</v>
      </c>
      <c r="CY36" s="16"/>
      <c r="CZ36" s="16"/>
    </row>
    <row r="37" spans="1:104" s="15" customFormat="1" ht="21" x14ac:dyDescent="0.15">
      <c r="A37" s="74" t="s">
        <v>82</v>
      </c>
      <c r="B37" s="29">
        <f>SUM(F37:S37)</f>
        <v>0</v>
      </c>
      <c r="C37" s="69"/>
      <c r="D37" s="65"/>
      <c r="E37" s="66"/>
      <c r="F37" s="37"/>
      <c r="G37" s="37"/>
      <c r="H37" s="59"/>
      <c r="I37" s="59"/>
      <c r="J37" s="59"/>
      <c r="K37" s="59"/>
      <c r="L37" s="59"/>
      <c r="M37" s="59"/>
      <c r="N37" s="59"/>
      <c r="O37" s="59"/>
      <c r="P37" s="59"/>
      <c r="Q37" s="59"/>
      <c r="R37" s="59"/>
      <c r="S37" s="59"/>
      <c r="T37" s="69"/>
      <c r="U37" s="35"/>
      <c r="V37" s="34"/>
      <c r="W37" s="35"/>
      <c r="X37" s="76"/>
      <c r="Y37" s="69"/>
      <c r="Z37" s="66"/>
      <c r="AA37" s="68"/>
      <c r="AB37" s="38">
        <f t="shared" si="1"/>
        <v>0</v>
      </c>
      <c r="AC37" s="34"/>
      <c r="AD37" s="37"/>
      <c r="AE37" s="35"/>
      <c r="AF37" s="34"/>
      <c r="AG37" s="39"/>
      <c r="AH37" s="69"/>
      <c r="AI37" s="35"/>
      <c r="AJ37" s="39"/>
      <c r="AK37" s="76"/>
      <c r="AL37" s="35"/>
      <c r="AM37" s="76"/>
      <c r="AN37" s="35"/>
      <c r="AO37" s="42"/>
      <c r="AP37" s="60"/>
      <c r="AQ37" s="61"/>
      <c r="AR37" s="60"/>
      <c r="AS37" s="61"/>
      <c r="AT37" s="60"/>
      <c r="AU37" s="61"/>
      <c r="AV37" s="62"/>
      <c r="AW37" s="77"/>
      <c r="AX37" s="64"/>
      <c r="AY37" s="48" t="str">
        <f t="shared" si="2"/>
        <v/>
      </c>
      <c r="BF37" s="6"/>
      <c r="BG37" s="6"/>
      <c r="BH37" s="6"/>
      <c r="BI37" s="6"/>
      <c r="BJ37" s="6"/>
      <c r="BK37" s="6"/>
      <c r="BL37" s="6"/>
      <c r="BM37" s="6"/>
      <c r="BN37" s="6"/>
      <c r="BO37" s="6"/>
      <c r="BP37" s="49" t="str">
        <f t="shared" si="3"/>
        <v/>
      </c>
      <c r="BQ37" s="50" t="str">
        <f t="shared" si="4"/>
        <v/>
      </c>
      <c r="BR37" s="50" t="str">
        <f t="shared" si="5"/>
        <v/>
      </c>
      <c r="BS37" s="50" t="str">
        <f t="shared" si="6"/>
        <v/>
      </c>
      <c r="BT37" s="50" t="str">
        <f t="shared" si="7"/>
        <v/>
      </c>
      <c r="BU37" s="50" t="str">
        <f t="shared" si="8"/>
        <v/>
      </c>
      <c r="BV37" s="72" t="str">
        <f t="shared" si="16"/>
        <v/>
      </c>
      <c r="BW37" s="53"/>
      <c r="BX37" s="54">
        <f t="shared" si="9"/>
        <v>0</v>
      </c>
      <c r="BY37" s="54">
        <f t="shared" si="10"/>
        <v>0</v>
      </c>
      <c r="BZ37" s="54">
        <f t="shared" si="11"/>
        <v>0</v>
      </c>
      <c r="CA37" s="54">
        <f t="shared" si="12"/>
        <v>0</v>
      </c>
      <c r="CB37" s="54">
        <f t="shared" si="13"/>
        <v>0</v>
      </c>
      <c r="CC37" s="54" t="str">
        <f t="shared" si="14"/>
        <v/>
      </c>
      <c r="CD37" s="54">
        <f t="shared" si="17"/>
        <v>0</v>
      </c>
      <c r="CY37" s="16"/>
      <c r="CZ37" s="16"/>
    </row>
    <row r="38" spans="1:104" s="15" customFormat="1" ht="21" x14ac:dyDescent="0.15">
      <c r="A38" s="74" t="s">
        <v>83</v>
      </c>
      <c r="B38" s="29">
        <f>SUM(F38:S38)</f>
        <v>224</v>
      </c>
      <c r="C38" s="69"/>
      <c r="D38" s="65"/>
      <c r="E38" s="66"/>
      <c r="F38" s="37">
        <v>4</v>
      </c>
      <c r="G38" s="37">
        <v>2</v>
      </c>
      <c r="H38" s="59">
        <v>7</v>
      </c>
      <c r="I38" s="59">
        <v>4</v>
      </c>
      <c r="J38" s="59">
        <v>6</v>
      </c>
      <c r="K38" s="59">
        <v>20</v>
      </c>
      <c r="L38" s="59">
        <v>27</v>
      </c>
      <c r="M38" s="59">
        <v>33</v>
      </c>
      <c r="N38" s="59">
        <v>26</v>
      </c>
      <c r="O38" s="59">
        <v>33</v>
      </c>
      <c r="P38" s="59">
        <v>20</v>
      </c>
      <c r="Q38" s="59">
        <v>24</v>
      </c>
      <c r="R38" s="59">
        <v>8</v>
      </c>
      <c r="S38" s="59">
        <v>10</v>
      </c>
      <c r="T38" s="69"/>
      <c r="U38" s="35">
        <v>224</v>
      </c>
      <c r="V38" s="34">
        <v>2</v>
      </c>
      <c r="W38" s="35">
        <v>222</v>
      </c>
      <c r="X38" s="76"/>
      <c r="Y38" s="69"/>
      <c r="Z38" s="66"/>
      <c r="AA38" s="68"/>
      <c r="AB38" s="38">
        <f t="shared" si="1"/>
        <v>83</v>
      </c>
      <c r="AC38" s="34">
        <v>83</v>
      </c>
      <c r="AD38" s="37"/>
      <c r="AE38" s="35"/>
      <c r="AF38" s="34">
        <v>1</v>
      </c>
      <c r="AG38" s="39">
        <v>0</v>
      </c>
      <c r="AH38" s="69"/>
      <c r="AI38" s="35">
        <v>13</v>
      </c>
      <c r="AJ38" s="39">
        <v>65</v>
      </c>
      <c r="AK38" s="76"/>
      <c r="AL38" s="35">
        <v>9</v>
      </c>
      <c r="AM38" s="76"/>
      <c r="AN38" s="35">
        <v>9</v>
      </c>
      <c r="AO38" s="42"/>
      <c r="AP38" s="60"/>
      <c r="AQ38" s="61"/>
      <c r="AR38" s="60"/>
      <c r="AS38" s="61"/>
      <c r="AT38" s="60"/>
      <c r="AU38" s="61"/>
      <c r="AV38" s="62"/>
      <c r="AW38" s="77"/>
      <c r="AX38" s="64"/>
      <c r="AY38" s="48" t="str">
        <f t="shared" si="2"/>
        <v/>
      </c>
      <c r="BF38" s="6"/>
      <c r="BG38" s="6"/>
      <c r="BH38" s="6"/>
      <c r="BI38" s="6"/>
      <c r="BJ38" s="6"/>
      <c r="BK38" s="6"/>
      <c r="BL38" s="6"/>
      <c r="BM38" s="6"/>
      <c r="BN38" s="6"/>
      <c r="BO38" s="6"/>
      <c r="BP38" s="49" t="str">
        <f t="shared" si="3"/>
        <v/>
      </c>
      <c r="BQ38" s="50" t="str">
        <f t="shared" si="4"/>
        <v/>
      </c>
      <c r="BR38" s="50" t="str">
        <f t="shared" si="5"/>
        <v/>
      </c>
      <c r="BS38" s="50" t="str">
        <f t="shared" si="6"/>
        <v/>
      </c>
      <c r="BT38" s="50" t="str">
        <f t="shared" si="7"/>
        <v/>
      </c>
      <c r="BU38" s="50" t="str">
        <f t="shared" si="8"/>
        <v/>
      </c>
      <c r="BV38" s="72" t="str">
        <f t="shared" si="16"/>
        <v/>
      </c>
      <c r="BW38" s="53"/>
      <c r="BX38" s="54">
        <f t="shared" si="9"/>
        <v>0</v>
      </c>
      <c r="BY38" s="54">
        <f t="shared" si="10"/>
        <v>0</v>
      </c>
      <c r="BZ38" s="54">
        <f t="shared" si="11"/>
        <v>0</v>
      </c>
      <c r="CA38" s="54">
        <f t="shared" si="12"/>
        <v>0</v>
      </c>
      <c r="CB38" s="54">
        <f t="shared" si="13"/>
        <v>0</v>
      </c>
      <c r="CC38" s="54">
        <f t="shared" si="14"/>
        <v>0</v>
      </c>
      <c r="CD38" s="54">
        <f t="shared" si="17"/>
        <v>0</v>
      </c>
      <c r="CY38" s="16"/>
      <c r="CZ38" s="16"/>
    </row>
    <row r="39" spans="1:104" s="15" customFormat="1" ht="11.25" x14ac:dyDescent="0.15">
      <c r="A39" s="55" t="s">
        <v>84</v>
      </c>
      <c r="B39" s="29">
        <f t="shared" si="15"/>
        <v>0</v>
      </c>
      <c r="C39" s="34"/>
      <c r="D39" s="56"/>
      <c r="E39" s="37"/>
      <c r="F39" s="37"/>
      <c r="G39" s="37"/>
      <c r="H39" s="59"/>
      <c r="I39" s="59"/>
      <c r="J39" s="59"/>
      <c r="K39" s="59"/>
      <c r="L39" s="59"/>
      <c r="M39" s="59"/>
      <c r="N39" s="59"/>
      <c r="O39" s="59"/>
      <c r="P39" s="59"/>
      <c r="Q39" s="59"/>
      <c r="R39" s="59"/>
      <c r="S39" s="59"/>
      <c r="T39" s="34"/>
      <c r="U39" s="35"/>
      <c r="V39" s="34"/>
      <c r="W39" s="35"/>
      <c r="X39" s="36">
        <f t="shared" si="0"/>
        <v>0</v>
      </c>
      <c r="Y39" s="34"/>
      <c r="Z39" s="37"/>
      <c r="AA39" s="35"/>
      <c r="AB39" s="38">
        <f t="shared" si="1"/>
        <v>0</v>
      </c>
      <c r="AC39" s="34"/>
      <c r="AD39" s="37"/>
      <c r="AE39" s="35"/>
      <c r="AF39" s="34"/>
      <c r="AG39" s="39"/>
      <c r="AH39" s="34"/>
      <c r="AI39" s="35"/>
      <c r="AJ39" s="39"/>
      <c r="AK39" s="40"/>
      <c r="AL39" s="35"/>
      <c r="AM39" s="40"/>
      <c r="AN39" s="35"/>
      <c r="AO39" s="42"/>
      <c r="AP39" s="60"/>
      <c r="AQ39" s="61"/>
      <c r="AR39" s="60"/>
      <c r="AS39" s="61"/>
      <c r="AT39" s="60"/>
      <c r="AU39" s="61"/>
      <c r="AV39" s="62"/>
      <c r="AW39" s="63"/>
      <c r="AX39" s="64"/>
      <c r="AY39" s="48" t="str">
        <f t="shared" si="2"/>
        <v/>
      </c>
      <c r="BF39" s="6"/>
      <c r="BG39" s="6"/>
      <c r="BH39" s="6"/>
      <c r="BI39" s="6"/>
      <c r="BJ39" s="6"/>
      <c r="BK39" s="6"/>
      <c r="BL39" s="6"/>
      <c r="BM39" s="6"/>
      <c r="BN39" s="6"/>
      <c r="BO39" s="6"/>
      <c r="BP39" s="49" t="str">
        <f t="shared" si="3"/>
        <v/>
      </c>
      <c r="BQ39" s="50" t="str">
        <f t="shared" si="4"/>
        <v/>
      </c>
      <c r="BR39" s="50" t="str">
        <f t="shared" si="5"/>
        <v/>
      </c>
      <c r="BS39" s="50" t="str">
        <f t="shared" si="6"/>
        <v/>
      </c>
      <c r="BT39" s="50" t="str">
        <f t="shared" si="7"/>
        <v/>
      </c>
      <c r="BU39" s="50" t="str">
        <f t="shared" si="8"/>
        <v/>
      </c>
      <c r="BV39" s="72" t="str">
        <f t="shared" si="16"/>
        <v/>
      </c>
      <c r="BW39" s="53"/>
      <c r="BX39" s="54">
        <f t="shared" si="9"/>
        <v>0</v>
      </c>
      <c r="BY39" s="54">
        <f t="shared" si="10"/>
        <v>0</v>
      </c>
      <c r="BZ39" s="54">
        <f t="shared" si="11"/>
        <v>0</v>
      </c>
      <c r="CA39" s="54">
        <f t="shared" si="12"/>
        <v>0</v>
      </c>
      <c r="CB39" s="54">
        <f t="shared" si="13"/>
        <v>0</v>
      </c>
      <c r="CC39" s="54" t="str">
        <f t="shared" si="14"/>
        <v/>
      </c>
      <c r="CD39" s="54">
        <f t="shared" si="17"/>
        <v>0</v>
      </c>
      <c r="CY39" s="16"/>
      <c r="CZ39" s="16"/>
    </row>
    <row r="40" spans="1:104" s="15" customFormat="1" ht="11.25" x14ac:dyDescent="0.15">
      <c r="A40" s="55" t="s">
        <v>85</v>
      </c>
      <c r="B40" s="29">
        <f t="shared" si="15"/>
        <v>0</v>
      </c>
      <c r="C40" s="34"/>
      <c r="D40" s="56"/>
      <c r="E40" s="37"/>
      <c r="F40" s="37"/>
      <c r="G40" s="37"/>
      <c r="H40" s="59"/>
      <c r="I40" s="59"/>
      <c r="J40" s="59"/>
      <c r="K40" s="59"/>
      <c r="L40" s="59"/>
      <c r="M40" s="59"/>
      <c r="N40" s="59"/>
      <c r="O40" s="59"/>
      <c r="P40" s="59"/>
      <c r="Q40" s="59"/>
      <c r="R40" s="59"/>
      <c r="S40" s="59"/>
      <c r="T40" s="34"/>
      <c r="U40" s="35"/>
      <c r="V40" s="34"/>
      <c r="W40" s="35"/>
      <c r="X40" s="36">
        <f t="shared" si="0"/>
        <v>0</v>
      </c>
      <c r="Y40" s="34"/>
      <c r="Z40" s="37"/>
      <c r="AA40" s="35"/>
      <c r="AB40" s="38">
        <f t="shared" si="1"/>
        <v>0</v>
      </c>
      <c r="AC40" s="34"/>
      <c r="AD40" s="37"/>
      <c r="AE40" s="35"/>
      <c r="AF40" s="34"/>
      <c r="AG40" s="39"/>
      <c r="AH40" s="34"/>
      <c r="AI40" s="35"/>
      <c r="AJ40" s="39"/>
      <c r="AK40" s="40"/>
      <c r="AL40" s="35"/>
      <c r="AM40" s="40"/>
      <c r="AN40" s="35"/>
      <c r="AO40" s="42"/>
      <c r="AP40" s="60"/>
      <c r="AQ40" s="61"/>
      <c r="AR40" s="60"/>
      <c r="AS40" s="61"/>
      <c r="AT40" s="60"/>
      <c r="AU40" s="61"/>
      <c r="AV40" s="62"/>
      <c r="AW40" s="63"/>
      <c r="AX40" s="64"/>
      <c r="AY40" s="48" t="str">
        <f t="shared" si="2"/>
        <v/>
      </c>
      <c r="BF40" s="6"/>
      <c r="BG40" s="6"/>
      <c r="BH40" s="6"/>
      <c r="BI40" s="6"/>
      <c r="BJ40" s="6"/>
      <c r="BK40" s="6"/>
      <c r="BL40" s="6"/>
      <c r="BM40" s="6"/>
      <c r="BN40" s="6"/>
      <c r="BO40" s="6"/>
      <c r="BP40" s="49" t="str">
        <f t="shared" si="3"/>
        <v/>
      </c>
      <c r="BQ40" s="50" t="str">
        <f t="shared" si="4"/>
        <v/>
      </c>
      <c r="BR40" s="50" t="str">
        <f t="shared" si="5"/>
        <v/>
      </c>
      <c r="BS40" s="50" t="str">
        <f t="shared" si="6"/>
        <v/>
      </c>
      <c r="BT40" s="50" t="str">
        <f t="shared" si="7"/>
        <v/>
      </c>
      <c r="BU40" s="50" t="str">
        <f t="shared" si="8"/>
        <v/>
      </c>
      <c r="BV40" s="72" t="str">
        <f t="shared" si="16"/>
        <v/>
      </c>
      <c r="BW40" s="53"/>
      <c r="BX40" s="54">
        <f t="shared" si="9"/>
        <v>0</v>
      </c>
      <c r="BY40" s="54">
        <f t="shared" si="10"/>
        <v>0</v>
      </c>
      <c r="BZ40" s="54">
        <f t="shared" si="11"/>
        <v>0</v>
      </c>
      <c r="CA40" s="54">
        <f t="shared" si="12"/>
        <v>0</v>
      </c>
      <c r="CB40" s="54">
        <f t="shared" si="13"/>
        <v>0</v>
      </c>
      <c r="CC40" s="54" t="str">
        <f t="shared" si="14"/>
        <v/>
      </c>
      <c r="CD40" s="54">
        <f t="shared" si="17"/>
        <v>0</v>
      </c>
      <c r="CY40" s="16"/>
      <c r="CZ40" s="16"/>
    </row>
    <row r="41" spans="1:104" s="15" customFormat="1" ht="11.25" x14ac:dyDescent="0.15">
      <c r="A41" s="55" t="s">
        <v>86</v>
      </c>
      <c r="B41" s="29">
        <f>SUM(F41:S41)</f>
        <v>0</v>
      </c>
      <c r="C41" s="69"/>
      <c r="D41" s="65"/>
      <c r="E41" s="66"/>
      <c r="F41" s="37"/>
      <c r="G41" s="37"/>
      <c r="H41" s="59"/>
      <c r="I41" s="59"/>
      <c r="J41" s="59"/>
      <c r="K41" s="59"/>
      <c r="L41" s="59"/>
      <c r="M41" s="59"/>
      <c r="N41" s="59"/>
      <c r="O41" s="59"/>
      <c r="P41" s="59"/>
      <c r="Q41" s="59"/>
      <c r="R41" s="59"/>
      <c r="S41" s="59"/>
      <c r="T41" s="69"/>
      <c r="U41" s="35"/>
      <c r="V41" s="34"/>
      <c r="W41" s="35"/>
      <c r="X41" s="76"/>
      <c r="Y41" s="69"/>
      <c r="Z41" s="66"/>
      <c r="AA41" s="68"/>
      <c r="AB41" s="38">
        <f t="shared" si="1"/>
        <v>0</v>
      </c>
      <c r="AC41" s="34"/>
      <c r="AD41" s="37"/>
      <c r="AE41" s="35"/>
      <c r="AF41" s="34"/>
      <c r="AG41" s="39"/>
      <c r="AH41" s="69"/>
      <c r="AI41" s="35"/>
      <c r="AJ41" s="39"/>
      <c r="AK41" s="76"/>
      <c r="AL41" s="35"/>
      <c r="AM41" s="76"/>
      <c r="AN41" s="35"/>
      <c r="AO41" s="42"/>
      <c r="AP41" s="60"/>
      <c r="AQ41" s="61"/>
      <c r="AR41" s="60"/>
      <c r="AS41" s="61"/>
      <c r="AT41" s="60"/>
      <c r="AU41" s="61"/>
      <c r="AV41" s="62"/>
      <c r="AW41" s="77"/>
      <c r="AX41" s="64"/>
      <c r="AY41" s="48" t="str">
        <f t="shared" si="2"/>
        <v/>
      </c>
      <c r="BF41" s="6"/>
      <c r="BG41" s="6"/>
      <c r="BH41" s="6"/>
      <c r="BI41" s="6"/>
      <c r="BJ41" s="6"/>
      <c r="BK41" s="6"/>
      <c r="BL41" s="6"/>
      <c r="BM41" s="6"/>
      <c r="BN41" s="6"/>
      <c r="BO41" s="6"/>
      <c r="BP41" s="49" t="str">
        <f t="shared" si="3"/>
        <v/>
      </c>
      <c r="BQ41" s="50" t="str">
        <f t="shared" si="4"/>
        <v/>
      </c>
      <c r="BR41" s="50" t="str">
        <f t="shared" si="5"/>
        <v/>
      </c>
      <c r="BS41" s="50" t="str">
        <f t="shared" si="6"/>
        <v/>
      </c>
      <c r="BT41" s="50" t="str">
        <f t="shared" si="7"/>
        <v/>
      </c>
      <c r="BU41" s="50" t="str">
        <f t="shared" si="8"/>
        <v/>
      </c>
      <c r="BV41" s="72" t="str">
        <f t="shared" si="16"/>
        <v/>
      </c>
      <c r="BW41" s="53"/>
      <c r="BX41" s="54">
        <f t="shared" si="9"/>
        <v>0</v>
      </c>
      <c r="BY41" s="54">
        <f t="shared" si="10"/>
        <v>0</v>
      </c>
      <c r="BZ41" s="54">
        <f t="shared" si="11"/>
        <v>0</v>
      </c>
      <c r="CA41" s="54">
        <f t="shared" si="12"/>
        <v>0</v>
      </c>
      <c r="CB41" s="54">
        <f t="shared" si="13"/>
        <v>0</v>
      </c>
      <c r="CC41" s="54" t="str">
        <f t="shared" si="14"/>
        <v/>
      </c>
      <c r="CD41" s="54">
        <f t="shared" si="17"/>
        <v>0</v>
      </c>
      <c r="CY41" s="16"/>
      <c r="CZ41" s="16"/>
    </row>
    <row r="42" spans="1:104" s="15" customFormat="1" ht="11.25" x14ac:dyDescent="0.15">
      <c r="A42" s="55" t="s">
        <v>87</v>
      </c>
      <c r="B42" s="29">
        <f t="shared" si="15"/>
        <v>0</v>
      </c>
      <c r="C42" s="34"/>
      <c r="D42" s="56"/>
      <c r="E42" s="37"/>
      <c r="F42" s="37"/>
      <c r="G42" s="37"/>
      <c r="H42" s="59"/>
      <c r="I42" s="59"/>
      <c r="J42" s="59"/>
      <c r="K42" s="59"/>
      <c r="L42" s="59"/>
      <c r="M42" s="59"/>
      <c r="N42" s="59"/>
      <c r="O42" s="59"/>
      <c r="P42" s="59"/>
      <c r="Q42" s="59"/>
      <c r="R42" s="59"/>
      <c r="S42" s="59"/>
      <c r="T42" s="34"/>
      <c r="U42" s="35"/>
      <c r="V42" s="34"/>
      <c r="W42" s="35"/>
      <c r="X42" s="36">
        <f t="shared" si="0"/>
        <v>0</v>
      </c>
      <c r="Y42" s="34"/>
      <c r="Z42" s="37"/>
      <c r="AA42" s="35"/>
      <c r="AB42" s="38">
        <f t="shared" si="1"/>
        <v>0</v>
      </c>
      <c r="AC42" s="34"/>
      <c r="AD42" s="37"/>
      <c r="AE42" s="35"/>
      <c r="AF42" s="34"/>
      <c r="AG42" s="39"/>
      <c r="AH42" s="34"/>
      <c r="AI42" s="35"/>
      <c r="AJ42" s="39"/>
      <c r="AK42" s="40"/>
      <c r="AL42" s="35"/>
      <c r="AM42" s="40"/>
      <c r="AN42" s="35"/>
      <c r="AO42" s="42"/>
      <c r="AP42" s="60"/>
      <c r="AQ42" s="61"/>
      <c r="AR42" s="60"/>
      <c r="AS42" s="61"/>
      <c r="AT42" s="60"/>
      <c r="AU42" s="61"/>
      <c r="AV42" s="62"/>
      <c r="AW42" s="63"/>
      <c r="AX42" s="64"/>
      <c r="AY42" s="48" t="str">
        <f t="shared" si="2"/>
        <v/>
      </c>
      <c r="BF42" s="6"/>
      <c r="BG42" s="6"/>
      <c r="BH42" s="6"/>
      <c r="BI42" s="6"/>
      <c r="BJ42" s="6"/>
      <c r="BK42" s="6"/>
      <c r="BL42" s="6"/>
      <c r="BM42" s="6"/>
      <c r="BN42" s="6"/>
      <c r="BO42" s="6"/>
      <c r="BP42" s="49" t="str">
        <f t="shared" si="3"/>
        <v/>
      </c>
      <c r="BQ42" s="50" t="str">
        <f t="shared" si="4"/>
        <v/>
      </c>
      <c r="BR42" s="50" t="str">
        <f t="shared" si="5"/>
        <v/>
      </c>
      <c r="BS42" s="50" t="str">
        <f t="shared" si="6"/>
        <v/>
      </c>
      <c r="BT42" s="50" t="str">
        <f t="shared" si="7"/>
        <v/>
      </c>
      <c r="BU42" s="50" t="str">
        <f t="shared" si="8"/>
        <v/>
      </c>
      <c r="BV42" s="72" t="str">
        <f t="shared" si="16"/>
        <v/>
      </c>
      <c r="BW42" s="53"/>
      <c r="BX42" s="54">
        <f t="shared" si="9"/>
        <v>0</v>
      </c>
      <c r="BY42" s="54">
        <f t="shared" si="10"/>
        <v>0</v>
      </c>
      <c r="BZ42" s="54">
        <f t="shared" si="11"/>
        <v>0</v>
      </c>
      <c r="CA42" s="54">
        <f t="shared" si="12"/>
        <v>0</v>
      </c>
      <c r="CB42" s="54">
        <f t="shared" si="13"/>
        <v>0</v>
      </c>
      <c r="CC42" s="54" t="str">
        <f t="shared" si="14"/>
        <v/>
      </c>
      <c r="CD42" s="54">
        <f t="shared" si="17"/>
        <v>0</v>
      </c>
      <c r="CY42" s="16"/>
      <c r="CZ42" s="16"/>
    </row>
    <row r="43" spans="1:104" s="15" customFormat="1" ht="11.25" x14ac:dyDescent="0.15">
      <c r="A43" s="55" t="s">
        <v>88</v>
      </c>
      <c r="B43" s="29">
        <f>SUM(F43:S43)</f>
        <v>0</v>
      </c>
      <c r="C43" s="69"/>
      <c r="D43" s="65"/>
      <c r="E43" s="66"/>
      <c r="F43" s="37"/>
      <c r="G43" s="37"/>
      <c r="H43" s="59"/>
      <c r="I43" s="59"/>
      <c r="J43" s="59"/>
      <c r="K43" s="59"/>
      <c r="L43" s="59"/>
      <c r="M43" s="59"/>
      <c r="N43" s="59"/>
      <c r="O43" s="59"/>
      <c r="P43" s="59"/>
      <c r="Q43" s="59"/>
      <c r="R43" s="59"/>
      <c r="S43" s="59"/>
      <c r="T43" s="69"/>
      <c r="U43" s="35"/>
      <c r="V43" s="34"/>
      <c r="W43" s="35"/>
      <c r="X43" s="76"/>
      <c r="Y43" s="69"/>
      <c r="Z43" s="66"/>
      <c r="AA43" s="68"/>
      <c r="AB43" s="38">
        <f t="shared" si="1"/>
        <v>0</v>
      </c>
      <c r="AC43" s="34"/>
      <c r="AD43" s="37"/>
      <c r="AE43" s="35"/>
      <c r="AF43" s="34"/>
      <c r="AG43" s="39"/>
      <c r="AH43" s="69"/>
      <c r="AI43" s="35"/>
      <c r="AJ43" s="39"/>
      <c r="AK43" s="76"/>
      <c r="AL43" s="35"/>
      <c r="AM43" s="76"/>
      <c r="AN43" s="35"/>
      <c r="AO43" s="42"/>
      <c r="AP43" s="60"/>
      <c r="AQ43" s="61"/>
      <c r="AR43" s="60"/>
      <c r="AS43" s="61"/>
      <c r="AT43" s="60"/>
      <c r="AU43" s="61"/>
      <c r="AV43" s="62"/>
      <c r="AW43" s="77"/>
      <c r="AX43" s="64"/>
      <c r="AY43" s="48" t="str">
        <f t="shared" si="2"/>
        <v/>
      </c>
      <c r="BF43" s="6"/>
      <c r="BG43" s="6"/>
      <c r="BH43" s="6"/>
      <c r="BI43" s="6"/>
      <c r="BJ43" s="6"/>
      <c r="BK43" s="6"/>
      <c r="BL43" s="6"/>
      <c r="BM43" s="6"/>
      <c r="BN43" s="6"/>
      <c r="BO43" s="6"/>
      <c r="BP43" s="49" t="str">
        <f t="shared" si="3"/>
        <v/>
      </c>
      <c r="BQ43" s="50" t="str">
        <f t="shared" si="4"/>
        <v/>
      </c>
      <c r="BR43" s="50" t="str">
        <f t="shared" si="5"/>
        <v/>
      </c>
      <c r="BS43" s="50" t="str">
        <f t="shared" si="6"/>
        <v/>
      </c>
      <c r="BT43" s="50" t="str">
        <f t="shared" si="7"/>
        <v/>
      </c>
      <c r="BU43" s="50" t="str">
        <f t="shared" si="8"/>
        <v/>
      </c>
      <c r="BV43" s="72" t="str">
        <f t="shared" si="16"/>
        <v/>
      </c>
      <c r="BW43" s="53"/>
      <c r="BX43" s="54">
        <f t="shared" si="9"/>
        <v>0</v>
      </c>
      <c r="BY43" s="54">
        <f t="shared" si="10"/>
        <v>0</v>
      </c>
      <c r="BZ43" s="54">
        <f t="shared" si="11"/>
        <v>0</v>
      </c>
      <c r="CA43" s="54">
        <f t="shared" si="12"/>
        <v>0</v>
      </c>
      <c r="CB43" s="54">
        <f t="shared" si="13"/>
        <v>0</v>
      </c>
      <c r="CC43" s="54" t="str">
        <f t="shared" si="14"/>
        <v/>
      </c>
      <c r="CD43" s="54">
        <f t="shared" si="17"/>
        <v>0</v>
      </c>
      <c r="CY43" s="16"/>
      <c r="CZ43" s="16"/>
    </row>
    <row r="44" spans="1:104" s="15" customFormat="1" ht="11.25" x14ac:dyDescent="0.15">
      <c r="A44" s="55" t="s">
        <v>89</v>
      </c>
      <c r="B44" s="29">
        <f t="shared" si="15"/>
        <v>0</v>
      </c>
      <c r="C44" s="34"/>
      <c r="D44" s="56"/>
      <c r="E44" s="37"/>
      <c r="F44" s="37"/>
      <c r="G44" s="37"/>
      <c r="H44" s="59"/>
      <c r="I44" s="59"/>
      <c r="J44" s="59"/>
      <c r="K44" s="59"/>
      <c r="L44" s="59"/>
      <c r="M44" s="59"/>
      <c r="N44" s="59"/>
      <c r="O44" s="59"/>
      <c r="P44" s="59"/>
      <c r="Q44" s="59"/>
      <c r="R44" s="59"/>
      <c r="S44" s="59"/>
      <c r="T44" s="34"/>
      <c r="U44" s="35"/>
      <c r="V44" s="34"/>
      <c r="W44" s="35"/>
      <c r="X44" s="36">
        <f t="shared" si="0"/>
        <v>0</v>
      </c>
      <c r="Y44" s="34"/>
      <c r="Z44" s="37"/>
      <c r="AA44" s="35"/>
      <c r="AB44" s="38">
        <f t="shared" si="1"/>
        <v>0</v>
      </c>
      <c r="AC44" s="34"/>
      <c r="AD44" s="37"/>
      <c r="AE44" s="35"/>
      <c r="AF44" s="34"/>
      <c r="AG44" s="39"/>
      <c r="AH44" s="34"/>
      <c r="AI44" s="35"/>
      <c r="AJ44" s="39"/>
      <c r="AK44" s="40"/>
      <c r="AL44" s="35"/>
      <c r="AM44" s="40"/>
      <c r="AN44" s="35"/>
      <c r="AO44" s="42"/>
      <c r="AP44" s="60"/>
      <c r="AQ44" s="61"/>
      <c r="AR44" s="60"/>
      <c r="AS44" s="61"/>
      <c r="AT44" s="60"/>
      <c r="AU44" s="61"/>
      <c r="AV44" s="62"/>
      <c r="AW44" s="63"/>
      <c r="AX44" s="64"/>
      <c r="AY44" s="48" t="str">
        <f t="shared" si="2"/>
        <v/>
      </c>
      <c r="BF44" s="6"/>
      <c r="BG44" s="6"/>
      <c r="BH44" s="6"/>
      <c r="BI44" s="6"/>
      <c r="BJ44" s="6"/>
      <c r="BK44" s="6"/>
      <c r="BL44" s="6"/>
      <c r="BM44" s="6"/>
      <c r="BN44" s="6"/>
      <c r="BO44" s="6"/>
      <c r="BP44" s="49" t="str">
        <f t="shared" si="3"/>
        <v/>
      </c>
      <c r="BQ44" s="50" t="str">
        <f t="shared" si="4"/>
        <v/>
      </c>
      <c r="BR44" s="50" t="str">
        <f t="shared" si="5"/>
        <v/>
      </c>
      <c r="BS44" s="50" t="str">
        <f t="shared" si="6"/>
        <v/>
      </c>
      <c r="BT44" s="50" t="str">
        <f t="shared" si="7"/>
        <v/>
      </c>
      <c r="BU44" s="50" t="str">
        <f t="shared" si="8"/>
        <v/>
      </c>
      <c r="BV44" s="72" t="str">
        <f t="shared" si="16"/>
        <v/>
      </c>
      <c r="BW44" s="53"/>
      <c r="BX44" s="54">
        <f t="shared" si="9"/>
        <v>0</v>
      </c>
      <c r="BY44" s="54">
        <f t="shared" si="10"/>
        <v>0</v>
      </c>
      <c r="BZ44" s="54">
        <f t="shared" si="11"/>
        <v>0</v>
      </c>
      <c r="CA44" s="54">
        <f t="shared" si="12"/>
        <v>0</v>
      </c>
      <c r="CB44" s="54">
        <f t="shared" si="13"/>
        <v>0</v>
      </c>
      <c r="CC44" s="54" t="str">
        <f t="shared" si="14"/>
        <v/>
      </c>
      <c r="CD44" s="54">
        <f t="shared" si="17"/>
        <v>0</v>
      </c>
      <c r="CY44" s="16"/>
      <c r="CZ44" s="16"/>
    </row>
    <row r="45" spans="1:104" s="15" customFormat="1" ht="11.25" x14ac:dyDescent="0.15">
      <c r="A45" s="55" t="s">
        <v>90</v>
      </c>
      <c r="B45" s="29">
        <f t="shared" si="15"/>
        <v>0</v>
      </c>
      <c r="C45" s="34"/>
      <c r="D45" s="56"/>
      <c r="E45" s="37"/>
      <c r="F45" s="37"/>
      <c r="G45" s="37"/>
      <c r="H45" s="59"/>
      <c r="I45" s="59"/>
      <c r="J45" s="59"/>
      <c r="K45" s="59"/>
      <c r="L45" s="59"/>
      <c r="M45" s="59"/>
      <c r="N45" s="59"/>
      <c r="O45" s="59"/>
      <c r="P45" s="59"/>
      <c r="Q45" s="59"/>
      <c r="R45" s="59"/>
      <c r="S45" s="59"/>
      <c r="T45" s="34"/>
      <c r="U45" s="35"/>
      <c r="V45" s="34"/>
      <c r="W45" s="35"/>
      <c r="X45" s="36">
        <f t="shared" si="0"/>
        <v>0</v>
      </c>
      <c r="Y45" s="34"/>
      <c r="Z45" s="37"/>
      <c r="AA45" s="35"/>
      <c r="AB45" s="38">
        <f t="shared" si="1"/>
        <v>0</v>
      </c>
      <c r="AC45" s="34"/>
      <c r="AD45" s="37"/>
      <c r="AE45" s="35"/>
      <c r="AF45" s="34"/>
      <c r="AG45" s="39"/>
      <c r="AH45" s="34"/>
      <c r="AI45" s="35"/>
      <c r="AJ45" s="39"/>
      <c r="AK45" s="40"/>
      <c r="AL45" s="35"/>
      <c r="AM45" s="40"/>
      <c r="AN45" s="35"/>
      <c r="AO45" s="42"/>
      <c r="AP45" s="60"/>
      <c r="AQ45" s="61"/>
      <c r="AR45" s="60"/>
      <c r="AS45" s="61"/>
      <c r="AT45" s="60"/>
      <c r="AU45" s="61"/>
      <c r="AV45" s="62"/>
      <c r="AW45" s="63"/>
      <c r="AX45" s="64"/>
      <c r="AY45" s="48" t="str">
        <f t="shared" si="2"/>
        <v/>
      </c>
      <c r="BF45" s="6"/>
      <c r="BG45" s="6"/>
      <c r="BH45" s="6"/>
      <c r="BI45" s="6"/>
      <c r="BJ45" s="6"/>
      <c r="BK45" s="6"/>
      <c r="BL45" s="6"/>
      <c r="BM45" s="6"/>
      <c r="BN45" s="6"/>
      <c r="BO45" s="6"/>
      <c r="BP45" s="49" t="str">
        <f t="shared" si="3"/>
        <v/>
      </c>
      <c r="BQ45" s="50" t="str">
        <f t="shared" si="4"/>
        <v/>
      </c>
      <c r="BR45" s="50" t="str">
        <f t="shared" si="5"/>
        <v/>
      </c>
      <c r="BS45" s="50" t="str">
        <f t="shared" si="6"/>
        <v/>
      </c>
      <c r="BT45" s="50" t="str">
        <f t="shared" si="7"/>
        <v/>
      </c>
      <c r="BU45" s="50" t="str">
        <f t="shared" si="8"/>
        <v/>
      </c>
      <c r="BV45" s="72" t="str">
        <f t="shared" si="16"/>
        <v/>
      </c>
      <c r="BW45" s="53"/>
      <c r="BX45" s="54">
        <f t="shared" si="9"/>
        <v>0</v>
      </c>
      <c r="BY45" s="54">
        <f t="shared" si="10"/>
        <v>0</v>
      </c>
      <c r="BZ45" s="54">
        <f t="shared" si="11"/>
        <v>0</v>
      </c>
      <c r="CA45" s="54">
        <f t="shared" si="12"/>
        <v>0</v>
      </c>
      <c r="CB45" s="54">
        <f t="shared" si="13"/>
        <v>0</v>
      </c>
      <c r="CC45" s="54" t="str">
        <f t="shared" si="14"/>
        <v/>
      </c>
      <c r="CD45" s="54">
        <f t="shared" si="17"/>
        <v>0</v>
      </c>
      <c r="CY45" s="16"/>
      <c r="CZ45" s="16"/>
    </row>
    <row r="46" spans="1:104" s="15" customFormat="1" ht="11.25" x14ac:dyDescent="0.15">
      <c r="A46" s="55" t="s">
        <v>91</v>
      </c>
      <c r="B46" s="29">
        <f t="shared" si="15"/>
        <v>1</v>
      </c>
      <c r="C46" s="34"/>
      <c r="D46" s="56"/>
      <c r="E46" s="37"/>
      <c r="F46" s="37"/>
      <c r="G46" s="37"/>
      <c r="H46" s="59"/>
      <c r="I46" s="59"/>
      <c r="J46" s="59"/>
      <c r="K46" s="59"/>
      <c r="L46" s="59">
        <v>1</v>
      </c>
      <c r="M46" s="59"/>
      <c r="N46" s="59"/>
      <c r="O46" s="59"/>
      <c r="P46" s="59"/>
      <c r="Q46" s="59"/>
      <c r="R46" s="59"/>
      <c r="S46" s="59"/>
      <c r="T46" s="34"/>
      <c r="U46" s="35">
        <v>1</v>
      </c>
      <c r="V46" s="34"/>
      <c r="W46" s="35">
        <v>1</v>
      </c>
      <c r="X46" s="36">
        <f t="shared" si="0"/>
        <v>0</v>
      </c>
      <c r="Y46" s="34"/>
      <c r="Z46" s="37"/>
      <c r="AA46" s="35"/>
      <c r="AB46" s="38">
        <f t="shared" si="1"/>
        <v>1</v>
      </c>
      <c r="AC46" s="34">
        <v>1</v>
      </c>
      <c r="AD46" s="37"/>
      <c r="AE46" s="35"/>
      <c r="AF46" s="69"/>
      <c r="AG46" s="73"/>
      <c r="AH46" s="34"/>
      <c r="AI46" s="35">
        <v>1</v>
      </c>
      <c r="AJ46" s="39"/>
      <c r="AK46" s="40"/>
      <c r="AL46" s="35"/>
      <c r="AM46" s="40"/>
      <c r="AN46" s="35"/>
      <c r="AO46" s="42"/>
      <c r="AP46" s="60"/>
      <c r="AQ46" s="61"/>
      <c r="AR46" s="60"/>
      <c r="AS46" s="61"/>
      <c r="AT46" s="60"/>
      <c r="AU46" s="61"/>
      <c r="AV46" s="62"/>
      <c r="AW46" s="63"/>
      <c r="AX46" s="64"/>
      <c r="AY46" s="48" t="str">
        <f t="shared" si="2"/>
        <v/>
      </c>
      <c r="BF46" s="6"/>
      <c r="BG46" s="6"/>
      <c r="BH46" s="6"/>
      <c r="BI46" s="6"/>
      <c r="BJ46" s="6"/>
      <c r="BK46" s="6"/>
      <c r="BL46" s="6"/>
      <c r="BM46" s="6"/>
      <c r="BN46" s="6"/>
      <c r="BO46" s="6"/>
      <c r="BP46" s="49" t="str">
        <f t="shared" si="3"/>
        <v/>
      </c>
      <c r="BQ46" s="50" t="str">
        <f t="shared" si="4"/>
        <v/>
      </c>
      <c r="BR46" s="50" t="str">
        <f t="shared" si="5"/>
        <v/>
      </c>
      <c r="BS46" s="50" t="str">
        <f t="shared" si="6"/>
        <v/>
      </c>
      <c r="BT46" s="50" t="str">
        <f t="shared" si="7"/>
        <v/>
      </c>
      <c r="BU46" s="50" t="str">
        <f t="shared" si="8"/>
        <v/>
      </c>
      <c r="BV46" s="53"/>
      <c r="BW46" s="53"/>
      <c r="BX46" s="54">
        <f t="shared" si="9"/>
        <v>0</v>
      </c>
      <c r="BY46" s="54">
        <f t="shared" si="10"/>
        <v>0</v>
      </c>
      <c r="BZ46" s="54">
        <f t="shared" si="11"/>
        <v>0</v>
      </c>
      <c r="CA46" s="54">
        <f t="shared" si="12"/>
        <v>0</v>
      </c>
      <c r="CB46" s="54">
        <f t="shared" si="13"/>
        <v>0</v>
      </c>
      <c r="CC46" s="54">
        <f t="shared" si="14"/>
        <v>0</v>
      </c>
      <c r="CD46" s="71"/>
      <c r="CY46" s="16"/>
      <c r="CZ46" s="16"/>
    </row>
    <row r="47" spans="1:104" s="15" customFormat="1" ht="11.25" x14ac:dyDescent="0.15">
      <c r="A47" s="55" t="s">
        <v>92</v>
      </c>
      <c r="B47" s="29">
        <f>SUM(E47:L47)</f>
        <v>324</v>
      </c>
      <c r="C47" s="69"/>
      <c r="D47" s="65"/>
      <c r="E47" s="37">
        <v>5</v>
      </c>
      <c r="F47" s="37">
        <v>47</v>
      </c>
      <c r="G47" s="37">
        <v>57</v>
      </c>
      <c r="H47" s="59">
        <v>75</v>
      </c>
      <c r="I47" s="59">
        <v>57</v>
      </c>
      <c r="J47" s="59">
        <v>56</v>
      </c>
      <c r="K47" s="59">
        <v>23</v>
      </c>
      <c r="L47" s="59">
        <v>4</v>
      </c>
      <c r="M47" s="65"/>
      <c r="N47" s="65"/>
      <c r="O47" s="65"/>
      <c r="P47" s="65"/>
      <c r="Q47" s="65"/>
      <c r="R47" s="65"/>
      <c r="S47" s="65"/>
      <c r="T47" s="34">
        <v>5</v>
      </c>
      <c r="U47" s="35">
        <v>319</v>
      </c>
      <c r="V47" s="69"/>
      <c r="W47" s="35">
        <v>324</v>
      </c>
      <c r="X47" s="36">
        <f t="shared" si="0"/>
        <v>0</v>
      </c>
      <c r="Y47" s="34"/>
      <c r="Z47" s="37"/>
      <c r="AA47" s="35"/>
      <c r="AB47" s="38">
        <f t="shared" si="1"/>
        <v>126</v>
      </c>
      <c r="AC47" s="34">
        <v>126</v>
      </c>
      <c r="AD47" s="37"/>
      <c r="AE47" s="35"/>
      <c r="AF47" s="34">
        <v>81</v>
      </c>
      <c r="AG47" s="39">
        <v>0</v>
      </c>
      <c r="AH47" s="34"/>
      <c r="AI47" s="35">
        <v>57</v>
      </c>
      <c r="AJ47" s="39"/>
      <c r="AK47" s="40"/>
      <c r="AL47" s="35"/>
      <c r="AM47" s="40"/>
      <c r="AN47" s="35">
        <v>10</v>
      </c>
      <c r="AO47" s="42"/>
      <c r="AP47" s="60"/>
      <c r="AQ47" s="61"/>
      <c r="AR47" s="60"/>
      <c r="AS47" s="61"/>
      <c r="AT47" s="60"/>
      <c r="AU47" s="61"/>
      <c r="AV47" s="62"/>
      <c r="AW47" s="63"/>
      <c r="AX47" s="64"/>
      <c r="AY47" s="48" t="str">
        <f t="shared" si="2"/>
        <v/>
      </c>
      <c r="BF47" s="6"/>
      <c r="BG47" s="6"/>
      <c r="BH47" s="6"/>
      <c r="BI47" s="6"/>
      <c r="BJ47" s="6"/>
      <c r="BK47" s="6"/>
      <c r="BL47" s="6"/>
      <c r="BM47" s="6"/>
      <c r="BN47" s="6"/>
      <c r="BO47" s="6"/>
      <c r="BP47" s="49" t="str">
        <f t="shared" si="3"/>
        <v/>
      </c>
      <c r="BQ47" s="50" t="str">
        <f t="shared" si="4"/>
        <v/>
      </c>
      <c r="BR47" s="50" t="str">
        <f t="shared" si="5"/>
        <v/>
      </c>
      <c r="BS47" s="50" t="str">
        <f t="shared" si="6"/>
        <v/>
      </c>
      <c r="BT47" s="50" t="str">
        <f t="shared" si="7"/>
        <v/>
      </c>
      <c r="BU47" s="50" t="str">
        <f t="shared" si="8"/>
        <v/>
      </c>
      <c r="BV47" s="72" t="str">
        <f t="shared" si="16"/>
        <v/>
      </c>
      <c r="BW47" s="53"/>
      <c r="BX47" s="54">
        <f t="shared" si="9"/>
        <v>0</v>
      </c>
      <c r="BY47" s="54">
        <f t="shared" si="10"/>
        <v>0</v>
      </c>
      <c r="BZ47" s="54">
        <f t="shared" si="11"/>
        <v>0</v>
      </c>
      <c r="CA47" s="54">
        <f t="shared" si="12"/>
        <v>0</v>
      </c>
      <c r="CB47" s="54">
        <f t="shared" si="13"/>
        <v>0</v>
      </c>
      <c r="CC47" s="54">
        <f t="shared" si="14"/>
        <v>0</v>
      </c>
      <c r="CD47" s="54">
        <f t="shared" si="17"/>
        <v>0</v>
      </c>
      <c r="CY47" s="16"/>
      <c r="CZ47" s="16"/>
    </row>
    <row r="48" spans="1:104" s="15" customFormat="1" ht="24.75" customHeight="1" x14ac:dyDescent="0.15">
      <c r="A48" s="74" t="s">
        <v>93</v>
      </c>
      <c r="B48" s="29">
        <f t="shared" si="15"/>
        <v>279</v>
      </c>
      <c r="C48" s="34"/>
      <c r="D48" s="56"/>
      <c r="E48" s="37">
        <v>2</v>
      </c>
      <c r="F48" s="37">
        <v>6</v>
      </c>
      <c r="G48" s="37">
        <v>6</v>
      </c>
      <c r="H48" s="59">
        <v>5</v>
      </c>
      <c r="I48" s="59">
        <v>25</v>
      </c>
      <c r="J48" s="59">
        <v>14</v>
      </c>
      <c r="K48" s="59">
        <v>43</v>
      </c>
      <c r="L48" s="59">
        <v>67</v>
      </c>
      <c r="M48" s="59">
        <v>51</v>
      </c>
      <c r="N48" s="59">
        <v>19</v>
      </c>
      <c r="O48" s="59">
        <v>17</v>
      </c>
      <c r="P48" s="59">
        <v>13</v>
      </c>
      <c r="Q48" s="59">
        <v>7</v>
      </c>
      <c r="R48" s="59">
        <v>2</v>
      </c>
      <c r="S48" s="59">
        <v>2</v>
      </c>
      <c r="T48" s="34">
        <v>2</v>
      </c>
      <c r="U48" s="35">
        <v>277</v>
      </c>
      <c r="V48" s="34"/>
      <c r="W48" s="35">
        <v>279</v>
      </c>
      <c r="X48" s="36">
        <f t="shared" si="0"/>
        <v>0</v>
      </c>
      <c r="Y48" s="34"/>
      <c r="Z48" s="37"/>
      <c r="AA48" s="35"/>
      <c r="AB48" s="38">
        <f t="shared" si="1"/>
        <v>162</v>
      </c>
      <c r="AC48" s="34">
        <v>162</v>
      </c>
      <c r="AD48" s="37"/>
      <c r="AE48" s="35"/>
      <c r="AF48" s="34">
        <v>84</v>
      </c>
      <c r="AG48" s="39">
        <v>0</v>
      </c>
      <c r="AH48" s="34"/>
      <c r="AI48" s="35">
        <v>44</v>
      </c>
      <c r="AJ48" s="39"/>
      <c r="AK48" s="40"/>
      <c r="AL48" s="35">
        <v>3</v>
      </c>
      <c r="AM48" s="40"/>
      <c r="AN48" s="35">
        <v>19</v>
      </c>
      <c r="AO48" s="42"/>
      <c r="AP48" s="60"/>
      <c r="AQ48" s="61"/>
      <c r="AR48" s="60"/>
      <c r="AS48" s="61"/>
      <c r="AT48" s="60"/>
      <c r="AU48" s="61"/>
      <c r="AV48" s="62"/>
      <c r="AW48" s="63"/>
      <c r="AX48" s="64"/>
      <c r="AY48" s="48" t="str">
        <f t="shared" si="2"/>
        <v/>
      </c>
      <c r="BF48" s="6"/>
      <c r="BG48" s="6"/>
      <c r="BH48" s="6"/>
      <c r="BI48" s="6"/>
      <c r="BJ48" s="6"/>
      <c r="BK48" s="6"/>
      <c r="BL48" s="6"/>
      <c r="BM48" s="6"/>
      <c r="BN48" s="6"/>
      <c r="BO48" s="6"/>
      <c r="BP48" s="49" t="str">
        <f t="shared" si="3"/>
        <v/>
      </c>
      <c r="BQ48" s="50" t="str">
        <f t="shared" si="4"/>
        <v/>
      </c>
      <c r="BR48" s="50" t="str">
        <f t="shared" si="5"/>
        <v/>
      </c>
      <c r="BS48" s="50" t="str">
        <f t="shared" si="6"/>
        <v/>
      </c>
      <c r="BT48" s="50" t="str">
        <f t="shared" si="7"/>
        <v/>
      </c>
      <c r="BU48" s="50" t="str">
        <f t="shared" si="8"/>
        <v/>
      </c>
      <c r="BV48" s="72" t="str">
        <f t="shared" si="16"/>
        <v/>
      </c>
      <c r="BW48" s="53"/>
      <c r="BX48" s="54">
        <f t="shared" si="9"/>
        <v>0</v>
      </c>
      <c r="BY48" s="54">
        <f t="shared" si="10"/>
        <v>0</v>
      </c>
      <c r="BZ48" s="54">
        <f t="shared" si="11"/>
        <v>0</v>
      </c>
      <c r="CA48" s="54">
        <f t="shared" si="12"/>
        <v>0</v>
      </c>
      <c r="CB48" s="54">
        <f t="shared" si="13"/>
        <v>0</v>
      </c>
      <c r="CC48" s="54">
        <f t="shared" si="14"/>
        <v>0</v>
      </c>
      <c r="CD48" s="54">
        <f t="shared" si="17"/>
        <v>0</v>
      </c>
      <c r="CY48" s="16"/>
      <c r="CZ48" s="16"/>
    </row>
    <row r="49" spans="1:105" s="15" customFormat="1" ht="15.75" customHeight="1" x14ac:dyDescent="0.15">
      <c r="A49" s="55" t="s">
        <v>94</v>
      </c>
      <c r="B49" s="29">
        <f>SUM(F49:S49)</f>
        <v>202</v>
      </c>
      <c r="C49" s="69"/>
      <c r="D49" s="65"/>
      <c r="E49" s="65"/>
      <c r="F49" s="37">
        <v>3</v>
      </c>
      <c r="G49" s="37">
        <v>7</v>
      </c>
      <c r="H49" s="59">
        <v>21</v>
      </c>
      <c r="I49" s="59">
        <v>34</v>
      </c>
      <c r="J49" s="59">
        <v>27</v>
      </c>
      <c r="K49" s="59">
        <v>27</v>
      </c>
      <c r="L49" s="59">
        <v>32</v>
      </c>
      <c r="M49" s="59">
        <v>25</v>
      </c>
      <c r="N49" s="59">
        <v>11</v>
      </c>
      <c r="O49" s="59">
        <v>8</v>
      </c>
      <c r="P49" s="59">
        <v>4</v>
      </c>
      <c r="Q49" s="59"/>
      <c r="R49" s="59">
        <v>1</v>
      </c>
      <c r="S49" s="59">
        <v>2</v>
      </c>
      <c r="T49" s="69"/>
      <c r="U49" s="35">
        <v>202</v>
      </c>
      <c r="V49" s="69"/>
      <c r="W49" s="35">
        <v>202</v>
      </c>
      <c r="X49" s="36">
        <f t="shared" si="0"/>
        <v>0</v>
      </c>
      <c r="Y49" s="34"/>
      <c r="Z49" s="37"/>
      <c r="AA49" s="35"/>
      <c r="AB49" s="38">
        <f t="shared" si="1"/>
        <v>78</v>
      </c>
      <c r="AC49" s="34">
        <v>78</v>
      </c>
      <c r="AD49" s="37"/>
      <c r="AE49" s="35"/>
      <c r="AF49" s="34">
        <v>68</v>
      </c>
      <c r="AG49" s="39">
        <v>0</v>
      </c>
      <c r="AH49" s="34"/>
      <c r="AI49" s="35">
        <v>38</v>
      </c>
      <c r="AJ49" s="39"/>
      <c r="AK49" s="40"/>
      <c r="AL49" s="35">
        <v>2</v>
      </c>
      <c r="AM49" s="40"/>
      <c r="AN49" s="35">
        <v>25</v>
      </c>
      <c r="AO49" s="42"/>
      <c r="AP49" s="60"/>
      <c r="AQ49" s="61"/>
      <c r="AR49" s="60"/>
      <c r="AS49" s="61"/>
      <c r="AT49" s="60"/>
      <c r="AU49" s="61"/>
      <c r="AV49" s="62"/>
      <c r="AW49" s="63"/>
      <c r="AX49" s="64"/>
      <c r="AY49" s="48" t="str">
        <f t="shared" si="2"/>
        <v/>
      </c>
      <c r="BF49" s="6"/>
      <c r="BG49" s="6"/>
      <c r="BH49" s="6"/>
      <c r="BI49" s="6"/>
      <c r="BJ49" s="6"/>
      <c r="BK49" s="6"/>
      <c r="BL49" s="6"/>
      <c r="BM49" s="6"/>
      <c r="BN49" s="6"/>
      <c r="BO49" s="6"/>
      <c r="BP49" s="49" t="str">
        <f t="shared" si="3"/>
        <v/>
      </c>
      <c r="BQ49" s="50" t="str">
        <f t="shared" si="4"/>
        <v/>
      </c>
      <c r="BR49" s="50" t="str">
        <f t="shared" si="5"/>
        <v/>
      </c>
      <c r="BS49" s="50" t="str">
        <f t="shared" si="6"/>
        <v/>
      </c>
      <c r="BT49" s="50" t="str">
        <f t="shared" si="7"/>
        <v/>
      </c>
      <c r="BU49" s="50" t="str">
        <f t="shared" si="8"/>
        <v/>
      </c>
      <c r="BV49" s="72" t="str">
        <f t="shared" si="16"/>
        <v/>
      </c>
      <c r="BW49" s="53"/>
      <c r="BX49" s="54">
        <f t="shared" si="9"/>
        <v>0</v>
      </c>
      <c r="BY49" s="54">
        <f t="shared" si="10"/>
        <v>0</v>
      </c>
      <c r="BZ49" s="54">
        <f t="shared" si="11"/>
        <v>0</v>
      </c>
      <c r="CA49" s="54">
        <f t="shared" si="12"/>
        <v>0</v>
      </c>
      <c r="CB49" s="54">
        <f t="shared" si="13"/>
        <v>0</v>
      </c>
      <c r="CC49" s="54">
        <f t="shared" si="14"/>
        <v>0</v>
      </c>
      <c r="CD49" s="54">
        <f t="shared" si="17"/>
        <v>0</v>
      </c>
      <c r="CY49" s="16"/>
      <c r="CZ49" s="16"/>
    </row>
    <row r="50" spans="1:105" s="15" customFormat="1" ht="15.75" customHeight="1" x14ac:dyDescent="0.15">
      <c r="A50" s="55" t="s">
        <v>95</v>
      </c>
      <c r="B50" s="29">
        <f>SUM(G50:S50)</f>
        <v>0</v>
      </c>
      <c r="C50" s="69"/>
      <c r="D50" s="65"/>
      <c r="E50" s="65"/>
      <c r="F50" s="65"/>
      <c r="G50" s="37"/>
      <c r="H50" s="59"/>
      <c r="I50" s="59"/>
      <c r="J50" s="59"/>
      <c r="K50" s="59"/>
      <c r="L50" s="59"/>
      <c r="M50" s="59"/>
      <c r="N50" s="65"/>
      <c r="O50" s="65"/>
      <c r="P50" s="65"/>
      <c r="Q50" s="65"/>
      <c r="R50" s="65"/>
      <c r="S50" s="65"/>
      <c r="T50" s="69"/>
      <c r="U50" s="35"/>
      <c r="V50" s="34"/>
      <c r="W50" s="35"/>
      <c r="X50" s="36">
        <f t="shared" si="0"/>
        <v>0</v>
      </c>
      <c r="Y50" s="34"/>
      <c r="Z50" s="37"/>
      <c r="AA50" s="35"/>
      <c r="AB50" s="38">
        <f t="shared" si="1"/>
        <v>0</v>
      </c>
      <c r="AC50" s="34"/>
      <c r="AD50" s="37"/>
      <c r="AE50" s="35"/>
      <c r="AF50" s="34"/>
      <c r="AG50" s="39"/>
      <c r="AH50" s="34"/>
      <c r="AI50" s="35"/>
      <c r="AJ50" s="39"/>
      <c r="AK50" s="40"/>
      <c r="AL50" s="35"/>
      <c r="AM50" s="40"/>
      <c r="AN50" s="35"/>
      <c r="AO50" s="42"/>
      <c r="AP50" s="60"/>
      <c r="AQ50" s="61"/>
      <c r="AR50" s="60"/>
      <c r="AS50" s="61"/>
      <c r="AT50" s="60"/>
      <c r="AU50" s="61"/>
      <c r="AV50" s="62"/>
      <c r="AW50" s="63"/>
      <c r="AX50" s="64"/>
      <c r="AY50" s="48" t="str">
        <f t="shared" si="2"/>
        <v/>
      </c>
      <c r="BF50" s="6"/>
      <c r="BG50" s="6"/>
      <c r="BH50" s="6"/>
      <c r="BI50" s="6"/>
      <c r="BJ50" s="6"/>
      <c r="BK50" s="6"/>
      <c r="BL50" s="6"/>
      <c r="BM50" s="6"/>
      <c r="BN50" s="6"/>
      <c r="BO50" s="6"/>
      <c r="BP50" s="49" t="str">
        <f t="shared" si="3"/>
        <v/>
      </c>
      <c r="BQ50" s="50" t="str">
        <f t="shared" si="4"/>
        <v/>
      </c>
      <c r="BR50" s="50" t="str">
        <f t="shared" si="5"/>
        <v/>
      </c>
      <c r="BS50" s="50" t="str">
        <f t="shared" si="6"/>
        <v/>
      </c>
      <c r="BT50" s="50" t="str">
        <f t="shared" si="7"/>
        <v/>
      </c>
      <c r="BU50" s="50" t="str">
        <f t="shared" si="8"/>
        <v/>
      </c>
      <c r="BV50" s="72" t="str">
        <f t="shared" si="16"/>
        <v/>
      </c>
      <c r="BW50" s="53"/>
      <c r="BX50" s="54">
        <f t="shared" si="9"/>
        <v>0</v>
      </c>
      <c r="BY50" s="54">
        <f t="shared" si="10"/>
        <v>0</v>
      </c>
      <c r="BZ50" s="54">
        <f t="shared" si="11"/>
        <v>0</v>
      </c>
      <c r="CA50" s="54">
        <f t="shared" si="12"/>
        <v>0</v>
      </c>
      <c r="CB50" s="54">
        <f t="shared" si="13"/>
        <v>0</v>
      </c>
      <c r="CC50" s="54" t="str">
        <f t="shared" si="14"/>
        <v/>
      </c>
      <c r="CD50" s="54">
        <f t="shared" si="17"/>
        <v>0</v>
      </c>
      <c r="CY50" s="16"/>
      <c r="CZ50" s="16"/>
    </row>
    <row r="51" spans="1:105" s="15" customFormat="1" ht="11.25" customHeight="1" x14ac:dyDescent="0.15">
      <c r="A51" s="55" t="s">
        <v>96</v>
      </c>
      <c r="B51" s="29">
        <f t="shared" si="15"/>
        <v>646</v>
      </c>
      <c r="C51" s="34">
        <v>25</v>
      </c>
      <c r="D51" s="56">
        <v>16</v>
      </c>
      <c r="E51" s="37">
        <v>13</v>
      </c>
      <c r="F51" s="37">
        <v>15</v>
      </c>
      <c r="G51" s="37">
        <v>12</v>
      </c>
      <c r="H51" s="59">
        <v>9</v>
      </c>
      <c r="I51" s="59">
        <v>8</v>
      </c>
      <c r="J51" s="59">
        <v>26</v>
      </c>
      <c r="K51" s="59">
        <v>24</v>
      </c>
      <c r="L51" s="59">
        <v>32</v>
      </c>
      <c r="M51" s="59">
        <v>53</v>
      </c>
      <c r="N51" s="59">
        <v>52</v>
      </c>
      <c r="O51" s="59">
        <v>64</v>
      </c>
      <c r="P51" s="59">
        <v>77</v>
      </c>
      <c r="Q51" s="59">
        <v>80</v>
      </c>
      <c r="R51" s="59">
        <v>76</v>
      </c>
      <c r="S51" s="59">
        <v>64</v>
      </c>
      <c r="T51" s="34">
        <v>54</v>
      </c>
      <c r="U51" s="35">
        <v>592</v>
      </c>
      <c r="V51" s="34">
        <v>314</v>
      </c>
      <c r="W51" s="35">
        <v>332</v>
      </c>
      <c r="X51" s="36">
        <f t="shared" si="0"/>
        <v>33</v>
      </c>
      <c r="Y51" s="34">
        <v>25</v>
      </c>
      <c r="Z51" s="37"/>
      <c r="AA51" s="35">
        <v>8</v>
      </c>
      <c r="AB51" s="38">
        <f t="shared" si="1"/>
        <v>358</v>
      </c>
      <c r="AC51" s="34">
        <v>280</v>
      </c>
      <c r="AD51" s="37"/>
      <c r="AE51" s="35">
        <v>78</v>
      </c>
      <c r="AF51" s="34">
        <v>231</v>
      </c>
      <c r="AG51" s="39">
        <v>10</v>
      </c>
      <c r="AH51" s="34">
        <v>16</v>
      </c>
      <c r="AI51" s="35">
        <v>114</v>
      </c>
      <c r="AJ51" s="39">
        <v>60</v>
      </c>
      <c r="AK51" s="40"/>
      <c r="AL51" s="35"/>
      <c r="AM51" s="40">
        <v>12</v>
      </c>
      <c r="AN51" s="35">
        <v>107</v>
      </c>
      <c r="AO51" s="42"/>
      <c r="AP51" s="60"/>
      <c r="AQ51" s="61"/>
      <c r="AR51" s="60"/>
      <c r="AS51" s="61"/>
      <c r="AT51" s="60"/>
      <c r="AU51" s="61"/>
      <c r="AV51" s="62"/>
      <c r="AW51" s="63"/>
      <c r="AX51" s="64"/>
      <c r="AY51" s="48" t="str">
        <f t="shared" si="2"/>
        <v/>
      </c>
      <c r="BF51" s="6"/>
      <c r="BG51" s="6"/>
      <c r="BH51" s="6"/>
      <c r="BI51" s="6"/>
      <c r="BJ51" s="6"/>
      <c r="BK51" s="6"/>
      <c r="BL51" s="6"/>
      <c r="BM51" s="6"/>
      <c r="BN51" s="6"/>
      <c r="BO51" s="6"/>
      <c r="BP51" s="49" t="str">
        <f t="shared" si="3"/>
        <v/>
      </c>
      <c r="BQ51" s="50" t="str">
        <f t="shared" si="4"/>
        <v/>
      </c>
      <c r="BR51" s="50" t="str">
        <f t="shared" si="5"/>
        <v/>
      </c>
      <c r="BS51" s="50" t="str">
        <f t="shared" si="6"/>
        <v/>
      </c>
      <c r="BT51" s="50" t="str">
        <f t="shared" si="7"/>
        <v/>
      </c>
      <c r="BU51" s="50" t="str">
        <f t="shared" si="8"/>
        <v/>
      </c>
      <c r="BV51" s="72" t="str">
        <f t="shared" si="16"/>
        <v/>
      </c>
      <c r="BW51" s="72" t="str">
        <f>IF(AND($AT51&lt;&gt;0,($B90="")),"No olvide registrar si algunas de estas compras de servicio corresponden al Programa de Resolutividad. ","")</f>
        <v/>
      </c>
      <c r="BX51" s="54">
        <f t="shared" si="9"/>
        <v>0</v>
      </c>
      <c r="BY51" s="54">
        <f t="shared" si="10"/>
        <v>0</v>
      </c>
      <c r="BZ51" s="54">
        <f t="shared" si="11"/>
        <v>0</v>
      </c>
      <c r="CA51" s="54">
        <f t="shared" si="12"/>
        <v>0</v>
      </c>
      <c r="CB51" s="54">
        <f t="shared" si="13"/>
        <v>0</v>
      </c>
      <c r="CC51" s="54">
        <f t="shared" si="14"/>
        <v>0</v>
      </c>
      <c r="CD51" s="54">
        <f t="shared" si="17"/>
        <v>0</v>
      </c>
      <c r="CE51" s="54">
        <f>IF(AND($AT51&lt;&gt;0,($B90="")),1,0)</f>
        <v>0</v>
      </c>
      <c r="CY51" s="16"/>
      <c r="CZ51" s="16"/>
    </row>
    <row r="52" spans="1:105" s="15" customFormat="1" ht="11.25" customHeight="1" x14ac:dyDescent="0.15">
      <c r="A52" s="55" t="s">
        <v>97</v>
      </c>
      <c r="B52" s="29">
        <f t="shared" si="15"/>
        <v>0</v>
      </c>
      <c r="C52" s="34"/>
      <c r="D52" s="56"/>
      <c r="E52" s="37"/>
      <c r="F52" s="37"/>
      <c r="G52" s="37"/>
      <c r="H52" s="59"/>
      <c r="I52" s="59"/>
      <c r="J52" s="59"/>
      <c r="K52" s="59"/>
      <c r="L52" s="59"/>
      <c r="M52" s="59"/>
      <c r="N52" s="59"/>
      <c r="O52" s="59"/>
      <c r="P52" s="59"/>
      <c r="Q52" s="59"/>
      <c r="R52" s="59"/>
      <c r="S52" s="59"/>
      <c r="T52" s="34"/>
      <c r="U52" s="35"/>
      <c r="V52" s="34"/>
      <c r="W52" s="35"/>
      <c r="X52" s="36">
        <f t="shared" si="0"/>
        <v>0</v>
      </c>
      <c r="Y52" s="34"/>
      <c r="Z52" s="37"/>
      <c r="AA52" s="35"/>
      <c r="AB52" s="38">
        <f t="shared" si="1"/>
        <v>0</v>
      </c>
      <c r="AC52" s="34"/>
      <c r="AD52" s="37"/>
      <c r="AE52" s="35"/>
      <c r="AF52" s="34"/>
      <c r="AG52" s="39"/>
      <c r="AH52" s="34"/>
      <c r="AI52" s="35"/>
      <c r="AJ52" s="39"/>
      <c r="AK52" s="40"/>
      <c r="AL52" s="35"/>
      <c r="AM52" s="40"/>
      <c r="AN52" s="35"/>
      <c r="AO52" s="42"/>
      <c r="AP52" s="60"/>
      <c r="AQ52" s="61"/>
      <c r="AR52" s="60"/>
      <c r="AS52" s="61"/>
      <c r="AT52" s="60"/>
      <c r="AU52" s="61"/>
      <c r="AV52" s="62"/>
      <c r="AW52" s="63"/>
      <c r="AX52" s="64"/>
      <c r="AY52" s="48" t="str">
        <f t="shared" si="2"/>
        <v/>
      </c>
      <c r="BF52" s="6"/>
      <c r="BG52" s="6"/>
      <c r="BH52" s="6"/>
      <c r="BI52" s="6"/>
      <c r="BJ52" s="6"/>
      <c r="BK52" s="6"/>
      <c r="BL52" s="6"/>
      <c r="BM52" s="6"/>
      <c r="BN52" s="6"/>
      <c r="BO52" s="6"/>
      <c r="BP52" s="49" t="str">
        <f t="shared" si="3"/>
        <v/>
      </c>
      <c r="BQ52" s="50" t="str">
        <f t="shared" si="4"/>
        <v/>
      </c>
      <c r="BR52" s="50" t="str">
        <f t="shared" si="5"/>
        <v/>
      </c>
      <c r="BS52" s="50" t="str">
        <f t="shared" si="6"/>
        <v/>
      </c>
      <c r="BT52" s="50" t="str">
        <f t="shared" si="7"/>
        <v/>
      </c>
      <c r="BU52" s="50" t="str">
        <f t="shared" si="8"/>
        <v/>
      </c>
      <c r="BV52" s="72" t="str">
        <f t="shared" si="16"/>
        <v/>
      </c>
      <c r="BW52" s="72" t="str">
        <f>IF(AND($AT52&lt;&gt;0,($B90="")),"No olvide registrar si algunas de estas compras de servicio corresponden al Programa de Resolutividad. ","")</f>
        <v/>
      </c>
      <c r="BX52" s="54">
        <f t="shared" si="9"/>
        <v>0</v>
      </c>
      <c r="BY52" s="54">
        <f t="shared" si="10"/>
        <v>0</v>
      </c>
      <c r="BZ52" s="54">
        <f t="shared" si="11"/>
        <v>0</v>
      </c>
      <c r="CA52" s="54">
        <f t="shared" si="12"/>
        <v>0</v>
      </c>
      <c r="CB52" s="54">
        <f t="shared" si="13"/>
        <v>0</v>
      </c>
      <c r="CC52" s="54" t="str">
        <f t="shared" si="14"/>
        <v/>
      </c>
      <c r="CD52" s="54">
        <f t="shared" si="17"/>
        <v>0</v>
      </c>
      <c r="CE52" s="54">
        <f>IF(AND($AT52&lt;&gt;0,($B90="")),1,0)</f>
        <v>0</v>
      </c>
      <c r="CY52" s="16"/>
      <c r="CZ52" s="16"/>
    </row>
    <row r="53" spans="1:105" s="15" customFormat="1" ht="11.25" customHeight="1" x14ac:dyDescent="0.15">
      <c r="A53" s="55" t="s">
        <v>98</v>
      </c>
      <c r="B53" s="29">
        <f t="shared" si="15"/>
        <v>308</v>
      </c>
      <c r="C53" s="34">
        <v>24</v>
      </c>
      <c r="D53" s="56">
        <v>53</v>
      </c>
      <c r="E53" s="37">
        <v>30</v>
      </c>
      <c r="F53" s="37">
        <v>10</v>
      </c>
      <c r="G53" s="37">
        <v>16</v>
      </c>
      <c r="H53" s="59">
        <v>7</v>
      </c>
      <c r="I53" s="59">
        <v>4</v>
      </c>
      <c r="J53" s="59">
        <v>1</v>
      </c>
      <c r="K53" s="59">
        <v>12</v>
      </c>
      <c r="L53" s="59">
        <v>16</v>
      </c>
      <c r="M53" s="59">
        <v>10</v>
      </c>
      <c r="N53" s="59">
        <v>8</v>
      </c>
      <c r="O53" s="59">
        <v>15</v>
      </c>
      <c r="P53" s="59">
        <v>23</v>
      </c>
      <c r="Q53" s="59">
        <v>28</v>
      </c>
      <c r="R53" s="59">
        <v>16</v>
      </c>
      <c r="S53" s="59">
        <v>35</v>
      </c>
      <c r="T53" s="34">
        <v>107</v>
      </c>
      <c r="U53" s="35">
        <v>201</v>
      </c>
      <c r="V53" s="34">
        <v>159</v>
      </c>
      <c r="W53" s="35">
        <v>149</v>
      </c>
      <c r="X53" s="36">
        <f t="shared" si="0"/>
        <v>53</v>
      </c>
      <c r="Y53" s="34">
        <v>51</v>
      </c>
      <c r="Z53" s="37"/>
      <c r="AA53" s="35">
        <v>2</v>
      </c>
      <c r="AB53" s="38">
        <f t="shared" si="1"/>
        <v>106</v>
      </c>
      <c r="AC53" s="34">
        <v>97</v>
      </c>
      <c r="AD53" s="37"/>
      <c r="AE53" s="35">
        <v>9</v>
      </c>
      <c r="AF53" s="34">
        <v>143</v>
      </c>
      <c r="AG53" s="39">
        <v>0</v>
      </c>
      <c r="AH53" s="34">
        <v>13</v>
      </c>
      <c r="AI53" s="35">
        <v>40</v>
      </c>
      <c r="AJ53" s="39"/>
      <c r="AK53" s="40"/>
      <c r="AL53" s="35"/>
      <c r="AM53" s="40">
        <v>17</v>
      </c>
      <c r="AN53" s="35">
        <v>36</v>
      </c>
      <c r="AO53" s="42"/>
      <c r="AP53" s="60"/>
      <c r="AQ53" s="61"/>
      <c r="AR53" s="60"/>
      <c r="AS53" s="61"/>
      <c r="AT53" s="60"/>
      <c r="AU53" s="61"/>
      <c r="AV53" s="62"/>
      <c r="AW53" s="63"/>
      <c r="AX53" s="64"/>
      <c r="AY53" s="48" t="str">
        <f t="shared" si="2"/>
        <v/>
      </c>
      <c r="BF53" s="6"/>
      <c r="BG53" s="6"/>
      <c r="BH53" s="6"/>
      <c r="BI53" s="6"/>
      <c r="BJ53" s="6"/>
      <c r="BK53" s="6"/>
      <c r="BL53" s="6"/>
      <c r="BM53" s="6"/>
      <c r="BN53" s="6"/>
      <c r="BO53" s="6"/>
      <c r="BP53" s="49" t="str">
        <f t="shared" si="3"/>
        <v/>
      </c>
      <c r="BQ53" s="50" t="str">
        <f t="shared" si="4"/>
        <v/>
      </c>
      <c r="BR53" s="50" t="str">
        <f t="shared" si="5"/>
        <v/>
      </c>
      <c r="BS53" s="50" t="str">
        <f t="shared" si="6"/>
        <v/>
      </c>
      <c r="BT53" s="50" t="str">
        <f t="shared" si="7"/>
        <v/>
      </c>
      <c r="BU53" s="50" t="str">
        <f t="shared" si="8"/>
        <v/>
      </c>
      <c r="BV53" s="72" t="str">
        <f t="shared" si="16"/>
        <v/>
      </c>
      <c r="BW53" s="72" t="str">
        <f>IF(AND($AT53&lt;&gt;0,($B91="")),"No olvide registrar si algunas de estas compras de servicio corresponden al Programa de Resolutividad. ","")</f>
        <v/>
      </c>
      <c r="BX53" s="54">
        <f t="shared" si="9"/>
        <v>0</v>
      </c>
      <c r="BY53" s="54">
        <f t="shared" si="10"/>
        <v>0</v>
      </c>
      <c r="BZ53" s="54">
        <f t="shared" si="11"/>
        <v>0</v>
      </c>
      <c r="CA53" s="54">
        <f t="shared" si="12"/>
        <v>0</v>
      </c>
      <c r="CB53" s="54">
        <f t="shared" si="13"/>
        <v>0</v>
      </c>
      <c r="CC53" s="54">
        <f t="shared" si="14"/>
        <v>0</v>
      </c>
      <c r="CD53" s="54">
        <f t="shared" si="17"/>
        <v>0</v>
      </c>
      <c r="CE53" s="54">
        <f>IF(AND($AT53&lt;&gt;0,($B91="")),1,0)</f>
        <v>0</v>
      </c>
      <c r="CY53" s="16"/>
      <c r="CZ53" s="16"/>
    </row>
    <row r="54" spans="1:105" s="15" customFormat="1" ht="11.25" x14ac:dyDescent="0.15">
      <c r="A54" s="55" t="s">
        <v>99</v>
      </c>
      <c r="B54" s="29">
        <f>SUM(F54:S54)</f>
        <v>0</v>
      </c>
      <c r="C54" s="69"/>
      <c r="D54" s="65"/>
      <c r="E54" s="66"/>
      <c r="F54" s="37"/>
      <c r="G54" s="37"/>
      <c r="H54" s="59"/>
      <c r="I54" s="59"/>
      <c r="J54" s="59"/>
      <c r="K54" s="59"/>
      <c r="L54" s="59"/>
      <c r="M54" s="59"/>
      <c r="N54" s="59"/>
      <c r="O54" s="59"/>
      <c r="P54" s="59"/>
      <c r="Q54" s="59"/>
      <c r="R54" s="59"/>
      <c r="S54" s="59"/>
      <c r="T54" s="69"/>
      <c r="U54" s="35"/>
      <c r="V54" s="34"/>
      <c r="W54" s="35"/>
      <c r="X54" s="76"/>
      <c r="Y54" s="69"/>
      <c r="Z54" s="66"/>
      <c r="AA54" s="68"/>
      <c r="AB54" s="38">
        <f t="shared" si="1"/>
        <v>0</v>
      </c>
      <c r="AC54" s="34"/>
      <c r="AD54" s="37"/>
      <c r="AE54" s="35"/>
      <c r="AF54" s="34"/>
      <c r="AG54" s="39"/>
      <c r="AH54" s="69"/>
      <c r="AI54" s="35"/>
      <c r="AJ54" s="39"/>
      <c r="AK54" s="76"/>
      <c r="AL54" s="35"/>
      <c r="AM54" s="76"/>
      <c r="AN54" s="35"/>
      <c r="AO54" s="42"/>
      <c r="AP54" s="60"/>
      <c r="AQ54" s="61"/>
      <c r="AR54" s="60"/>
      <c r="AS54" s="61"/>
      <c r="AT54" s="60"/>
      <c r="AU54" s="61"/>
      <c r="AV54" s="62"/>
      <c r="AW54" s="77"/>
      <c r="AX54" s="64"/>
      <c r="AY54" s="48" t="str">
        <f t="shared" si="2"/>
        <v/>
      </c>
      <c r="BF54" s="6"/>
      <c r="BG54" s="6"/>
      <c r="BH54" s="6"/>
      <c r="BI54" s="6"/>
      <c r="BJ54" s="6"/>
      <c r="BK54" s="6"/>
      <c r="BL54" s="6"/>
      <c r="BM54" s="6"/>
      <c r="BN54" s="6"/>
      <c r="BO54" s="6"/>
      <c r="BP54" s="49" t="str">
        <f t="shared" si="3"/>
        <v/>
      </c>
      <c r="BQ54" s="50" t="str">
        <f t="shared" si="4"/>
        <v/>
      </c>
      <c r="BR54" s="50" t="str">
        <f t="shared" si="5"/>
        <v/>
      </c>
      <c r="BS54" s="50" t="str">
        <f t="shared" si="6"/>
        <v/>
      </c>
      <c r="BT54" s="50" t="str">
        <f t="shared" si="7"/>
        <v/>
      </c>
      <c r="BU54" s="50" t="str">
        <f t="shared" si="8"/>
        <v/>
      </c>
      <c r="BV54" s="72" t="str">
        <f t="shared" si="16"/>
        <v/>
      </c>
      <c r="BW54" s="53"/>
      <c r="BX54" s="54">
        <f t="shared" si="9"/>
        <v>0</v>
      </c>
      <c r="BY54" s="54">
        <f t="shared" si="10"/>
        <v>0</v>
      </c>
      <c r="BZ54" s="54">
        <f t="shared" si="11"/>
        <v>0</v>
      </c>
      <c r="CA54" s="54">
        <f t="shared" si="12"/>
        <v>0</v>
      </c>
      <c r="CB54" s="54">
        <f t="shared" si="13"/>
        <v>0</v>
      </c>
      <c r="CC54" s="54" t="str">
        <f t="shared" si="14"/>
        <v/>
      </c>
      <c r="CD54" s="54">
        <f t="shared" si="17"/>
        <v>0</v>
      </c>
      <c r="CY54" s="16"/>
      <c r="CZ54" s="16"/>
    </row>
    <row r="55" spans="1:105" s="15" customFormat="1" ht="11.25" x14ac:dyDescent="0.15">
      <c r="A55" s="55" t="s">
        <v>100</v>
      </c>
      <c r="B55" s="29">
        <f t="shared" si="15"/>
        <v>642</v>
      </c>
      <c r="C55" s="34">
        <v>76</v>
      </c>
      <c r="D55" s="56">
        <v>41</v>
      </c>
      <c r="E55" s="37">
        <v>59</v>
      </c>
      <c r="F55" s="37">
        <v>26</v>
      </c>
      <c r="G55" s="37">
        <v>15</v>
      </c>
      <c r="H55" s="59">
        <v>21</v>
      </c>
      <c r="I55" s="59">
        <v>17</v>
      </c>
      <c r="J55" s="59">
        <v>25</v>
      </c>
      <c r="K55" s="59">
        <v>41</v>
      </c>
      <c r="L55" s="59">
        <v>34</v>
      </c>
      <c r="M55" s="59">
        <v>64</v>
      </c>
      <c r="N55" s="59">
        <v>54</v>
      </c>
      <c r="O55" s="59">
        <v>51</v>
      </c>
      <c r="P55" s="59">
        <v>31</v>
      </c>
      <c r="Q55" s="59">
        <v>32</v>
      </c>
      <c r="R55" s="59">
        <v>26</v>
      </c>
      <c r="S55" s="59">
        <v>29</v>
      </c>
      <c r="T55" s="34">
        <v>176</v>
      </c>
      <c r="U55" s="35">
        <v>466</v>
      </c>
      <c r="V55" s="34">
        <v>280</v>
      </c>
      <c r="W55" s="35">
        <v>362</v>
      </c>
      <c r="X55" s="36">
        <f t="shared" si="0"/>
        <v>104</v>
      </c>
      <c r="Y55" s="34">
        <v>59</v>
      </c>
      <c r="Z55" s="37"/>
      <c r="AA55" s="35">
        <v>45</v>
      </c>
      <c r="AB55" s="38">
        <f t="shared" si="1"/>
        <v>237</v>
      </c>
      <c r="AC55" s="34">
        <v>174</v>
      </c>
      <c r="AD55" s="37"/>
      <c r="AE55" s="35">
        <v>63</v>
      </c>
      <c r="AF55" s="34">
        <v>203</v>
      </c>
      <c r="AG55" s="39">
        <v>24</v>
      </c>
      <c r="AH55" s="34">
        <v>31</v>
      </c>
      <c r="AI55" s="35">
        <v>138</v>
      </c>
      <c r="AJ55" s="39">
        <v>1</v>
      </c>
      <c r="AK55" s="40"/>
      <c r="AL55" s="35">
        <v>23</v>
      </c>
      <c r="AM55" s="40">
        <v>67</v>
      </c>
      <c r="AN55" s="35">
        <v>105</v>
      </c>
      <c r="AO55" s="42"/>
      <c r="AP55" s="60"/>
      <c r="AQ55" s="61"/>
      <c r="AR55" s="60"/>
      <c r="AS55" s="61"/>
      <c r="AT55" s="60"/>
      <c r="AU55" s="61"/>
      <c r="AV55" s="62"/>
      <c r="AW55" s="63"/>
      <c r="AX55" s="64"/>
      <c r="AY55" s="48" t="str">
        <f t="shared" si="2"/>
        <v/>
      </c>
      <c r="BF55" s="6"/>
      <c r="BG55" s="6"/>
      <c r="BH55" s="6"/>
      <c r="BI55" s="6"/>
      <c r="BJ55" s="6"/>
      <c r="BK55" s="6"/>
      <c r="BL55" s="6"/>
      <c r="BM55" s="6"/>
      <c r="BN55" s="6"/>
      <c r="BO55" s="6"/>
      <c r="BP55" s="49" t="str">
        <f t="shared" si="3"/>
        <v/>
      </c>
      <c r="BQ55" s="50" t="str">
        <f t="shared" si="4"/>
        <v/>
      </c>
      <c r="BR55" s="50" t="str">
        <f t="shared" si="5"/>
        <v/>
      </c>
      <c r="BS55" s="50" t="str">
        <f t="shared" si="6"/>
        <v/>
      </c>
      <c r="BT55" s="50" t="str">
        <f t="shared" si="7"/>
        <v/>
      </c>
      <c r="BU55" s="50" t="str">
        <f t="shared" si="8"/>
        <v/>
      </c>
      <c r="BV55" s="72" t="str">
        <f t="shared" si="16"/>
        <v/>
      </c>
      <c r="BW55" s="53"/>
      <c r="BX55" s="54">
        <f t="shared" si="9"/>
        <v>0</v>
      </c>
      <c r="BY55" s="54">
        <f t="shared" si="10"/>
        <v>0</v>
      </c>
      <c r="BZ55" s="54">
        <f t="shared" si="11"/>
        <v>0</v>
      </c>
      <c r="CA55" s="54">
        <f t="shared" si="12"/>
        <v>0</v>
      </c>
      <c r="CB55" s="54">
        <f t="shared" si="13"/>
        <v>0</v>
      </c>
      <c r="CC55" s="54">
        <f t="shared" si="14"/>
        <v>0</v>
      </c>
      <c r="CD55" s="54">
        <f t="shared" si="17"/>
        <v>0</v>
      </c>
      <c r="CY55" s="16"/>
      <c r="CZ55" s="16"/>
    </row>
    <row r="56" spans="1:105" s="15" customFormat="1" ht="11.25" x14ac:dyDescent="0.15">
      <c r="A56" s="55" t="s">
        <v>101</v>
      </c>
      <c r="B56" s="29">
        <f t="shared" si="15"/>
        <v>358</v>
      </c>
      <c r="C56" s="34"/>
      <c r="D56" s="56"/>
      <c r="E56" s="37"/>
      <c r="F56" s="37">
        <v>4</v>
      </c>
      <c r="G56" s="37">
        <v>9</v>
      </c>
      <c r="H56" s="59">
        <v>2</v>
      </c>
      <c r="I56" s="59">
        <v>5</v>
      </c>
      <c r="J56" s="59">
        <v>7</v>
      </c>
      <c r="K56" s="59">
        <v>9</v>
      </c>
      <c r="L56" s="59">
        <v>18</v>
      </c>
      <c r="M56" s="59">
        <v>15</v>
      </c>
      <c r="N56" s="59">
        <v>22</v>
      </c>
      <c r="O56" s="59">
        <v>34</v>
      </c>
      <c r="P56" s="59">
        <v>43</v>
      </c>
      <c r="Q56" s="59">
        <v>81</v>
      </c>
      <c r="R56" s="59">
        <v>52</v>
      </c>
      <c r="S56" s="59">
        <v>57</v>
      </c>
      <c r="T56" s="34"/>
      <c r="U56" s="35">
        <v>358</v>
      </c>
      <c r="V56" s="34">
        <v>306</v>
      </c>
      <c r="W56" s="35">
        <v>52</v>
      </c>
      <c r="X56" s="36">
        <f t="shared" si="0"/>
        <v>0</v>
      </c>
      <c r="Y56" s="34"/>
      <c r="Z56" s="37"/>
      <c r="AA56" s="35"/>
      <c r="AB56" s="38">
        <f t="shared" si="1"/>
        <v>143</v>
      </c>
      <c r="AC56" s="34">
        <v>143</v>
      </c>
      <c r="AD56" s="37"/>
      <c r="AE56" s="35"/>
      <c r="AF56" s="34">
        <v>140</v>
      </c>
      <c r="AG56" s="39">
        <v>39</v>
      </c>
      <c r="AH56" s="34"/>
      <c r="AI56" s="35">
        <v>30</v>
      </c>
      <c r="AJ56" s="39"/>
      <c r="AK56" s="40"/>
      <c r="AL56" s="35">
        <v>16</v>
      </c>
      <c r="AM56" s="40"/>
      <c r="AN56" s="35">
        <v>8</v>
      </c>
      <c r="AO56" s="42"/>
      <c r="AP56" s="60"/>
      <c r="AQ56" s="61"/>
      <c r="AR56" s="60"/>
      <c r="AS56" s="61"/>
      <c r="AT56" s="60"/>
      <c r="AU56" s="61"/>
      <c r="AV56" s="62"/>
      <c r="AW56" s="63"/>
      <c r="AX56" s="64"/>
      <c r="AY56" s="48" t="str">
        <f t="shared" si="2"/>
        <v/>
      </c>
      <c r="BF56" s="6"/>
      <c r="BG56" s="6"/>
      <c r="BH56" s="6"/>
      <c r="BI56" s="6"/>
      <c r="BJ56" s="6"/>
      <c r="BK56" s="6"/>
      <c r="BL56" s="6"/>
      <c r="BM56" s="6"/>
      <c r="BN56" s="6"/>
      <c r="BO56" s="6"/>
      <c r="BP56" s="49" t="str">
        <f t="shared" si="3"/>
        <v/>
      </c>
      <c r="BQ56" s="50" t="str">
        <f t="shared" si="4"/>
        <v/>
      </c>
      <c r="BR56" s="50" t="str">
        <f t="shared" si="5"/>
        <v/>
      </c>
      <c r="BS56" s="50" t="str">
        <f t="shared" si="6"/>
        <v/>
      </c>
      <c r="BT56" s="50" t="str">
        <f t="shared" si="7"/>
        <v/>
      </c>
      <c r="BU56" s="50" t="str">
        <f t="shared" si="8"/>
        <v/>
      </c>
      <c r="BV56" s="72" t="str">
        <f t="shared" si="16"/>
        <v/>
      </c>
      <c r="BW56" s="53"/>
      <c r="BX56" s="54">
        <f t="shared" si="9"/>
        <v>0</v>
      </c>
      <c r="BY56" s="54">
        <f t="shared" si="10"/>
        <v>0</v>
      </c>
      <c r="BZ56" s="54">
        <f t="shared" si="11"/>
        <v>0</v>
      </c>
      <c r="CA56" s="54">
        <f t="shared" si="12"/>
        <v>0</v>
      </c>
      <c r="CB56" s="54">
        <f t="shared" si="13"/>
        <v>0</v>
      </c>
      <c r="CC56" s="54">
        <f t="shared" si="14"/>
        <v>0</v>
      </c>
      <c r="CD56" s="54">
        <f t="shared" si="17"/>
        <v>0</v>
      </c>
      <c r="CY56" s="16"/>
      <c r="CZ56" s="16"/>
    </row>
    <row r="57" spans="1:105" s="15" customFormat="1" ht="11.25" x14ac:dyDescent="0.15">
      <c r="A57" s="80" t="s">
        <v>102</v>
      </c>
      <c r="B57" s="81">
        <f t="shared" si="15"/>
        <v>0</v>
      </c>
      <c r="C57" s="82"/>
      <c r="D57" s="83"/>
      <c r="E57" s="84"/>
      <c r="F57" s="84"/>
      <c r="G57" s="84"/>
      <c r="H57" s="85"/>
      <c r="I57" s="85"/>
      <c r="J57" s="85"/>
      <c r="K57" s="85"/>
      <c r="L57" s="85"/>
      <c r="M57" s="85"/>
      <c r="N57" s="85"/>
      <c r="O57" s="85"/>
      <c r="P57" s="85"/>
      <c r="Q57" s="85"/>
      <c r="R57" s="85"/>
      <c r="S57" s="85"/>
      <c r="T57" s="82"/>
      <c r="U57" s="78"/>
      <c r="V57" s="86"/>
      <c r="W57" s="87"/>
      <c r="X57" s="88">
        <f t="shared" si="0"/>
        <v>0</v>
      </c>
      <c r="Y57" s="82"/>
      <c r="Z57" s="84"/>
      <c r="AA57" s="78"/>
      <c r="AB57" s="89">
        <f t="shared" si="1"/>
        <v>0</v>
      </c>
      <c r="AC57" s="82"/>
      <c r="AD57" s="84"/>
      <c r="AE57" s="78"/>
      <c r="AF57" s="82"/>
      <c r="AG57" s="90"/>
      <c r="AH57" s="91"/>
      <c r="AI57" s="92"/>
      <c r="AJ57" s="90"/>
      <c r="AK57" s="93"/>
      <c r="AL57" s="92"/>
      <c r="AM57" s="93"/>
      <c r="AN57" s="92"/>
      <c r="AO57" s="42"/>
      <c r="AP57" s="94"/>
      <c r="AQ57" s="95"/>
      <c r="AR57" s="94"/>
      <c r="AS57" s="95"/>
      <c r="AT57" s="94"/>
      <c r="AU57" s="95"/>
      <c r="AV57" s="96"/>
      <c r="AW57" s="97"/>
      <c r="AX57" s="98"/>
      <c r="AY57" s="48" t="str">
        <f t="shared" si="2"/>
        <v/>
      </c>
      <c r="BF57" s="6"/>
      <c r="BG57" s="6"/>
      <c r="BH57" s="6"/>
      <c r="BI57" s="6"/>
      <c r="BJ57" s="6"/>
      <c r="BK57" s="6"/>
      <c r="BL57" s="6"/>
      <c r="BM57" s="6"/>
      <c r="BN57" s="6"/>
      <c r="BO57" s="6"/>
      <c r="BP57" s="49" t="str">
        <f t="shared" si="3"/>
        <v/>
      </c>
      <c r="BQ57" s="50" t="str">
        <f t="shared" si="4"/>
        <v/>
      </c>
      <c r="BR57" s="50" t="str">
        <f t="shared" si="5"/>
        <v/>
      </c>
      <c r="BS57" s="50" t="str">
        <f t="shared" si="6"/>
        <v/>
      </c>
      <c r="BT57" s="50" t="str">
        <f t="shared" si="7"/>
        <v/>
      </c>
      <c r="BU57" s="50" t="str">
        <f t="shared" si="8"/>
        <v/>
      </c>
      <c r="BV57" s="72" t="str">
        <f t="shared" si="16"/>
        <v/>
      </c>
      <c r="BW57" s="53"/>
      <c r="BX57" s="54">
        <f t="shared" si="9"/>
        <v>0</v>
      </c>
      <c r="BY57" s="54">
        <f t="shared" si="10"/>
        <v>0</v>
      </c>
      <c r="BZ57" s="54">
        <f t="shared" si="11"/>
        <v>0</v>
      </c>
      <c r="CA57" s="54">
        <f t="shared" si="12"/>
        <v>0</v>
      </c>
      <c r="CB57" s="54">
        <f t="shared" si="13"/>
        <v>0</v>
      </c>
      <c r="CC57" s="54" t="str">
        <f t="shared" si="14"/>
        <v/>
      </c>
      <c r="CD57" s="54">
        <f t="shared" si="17"/>
        <v>0</v>
      </c>
      <c r="CY57" s="16"/>
      <c r="CZ57" s="16"/>
    </row>
    <row r="58" spans="1:105" s="15" customFormat="1" ht="15" customHeight="1" thickBot="1" x14ac:dyDescent="0.2">
      <c r="A58" s="206" t="s">
        <v>51</v>
      </c>
      <c r="B58" s="99">
        <f>SUM(B12:B57)</f>
        <v>5665</v>
      </c>
      <c r="C58" s="100">
        <f>SUM(C12:C57)</f>
        <v>621</v>
      </c>
      <c r="D58" s="101">
        <f t="shared" ref="D58:AX58" si="18">SUM(D12:D57)</f>
        <v>418</v>
      </c>
      <c r="E58" s="102">
        <f t="shared" si="18"/>
        <v>287</v>
      </c>
      <c r="F58" s="103">
        <f t="shared" si="18"/>
        <v>183</v>
      </c>
      <c r="G58" s="104">
        <f t="shared" si="18"/>
        <v>170</v>
      </c>
      <c r="H58" s="104">
        <f t="shared" si="18"/>
        <v>213</v>
      </c>
      <c r="I58" s="104">
        <f t="shared" si="18"/>
        <v>218</v>
      </c>
      <c r="J58" s="104">
        <f t="shared" si="18"/>
        <v>230</v>
      </c>
      <c r="K58" s="104">
        <f t="shared" si="18"/>
        <v>294</v>
      </c>
      <c r="L58" s="104">
        <f t="shared" si="18"/>
        <v>362</v>
      </c>
      <c r="M58" s="104">
        <f t="shared" si="18"/>
        <v>400</v>
      </c>
      <c r="N58" s="104">
        <f t="shared" si="18"/>
        <v>366</v>
      </c>
      <c r="O58" s="104">
        <f t="shared" si="18"/>
        <v>393</v>
      </c>
      <c r="P58" s="104">
        <f t="shared" si="18"/>
        <v>388</v>
      </c>
      <c r="Q58" s="104">
        <f t="shared" si="18"/>
        <v>424</v>
      </c>
      <c r="R58" s="104">
        <f t="shared" si="18"/>
        <v>346</v>
      </c>
      <c r="S58" s="104">
        <f t="shared" si="18"/>
        <v>352</v>
      </c>
      <c r="T58" s="105">
        <f t="shared" si="18"/>
        <v>1326</v>
      </c>
      <c r="U58" s="106">
        <f t="shared" si="18"/>
        <v>4339</v>
      </c>
      <c r="V58" s="105">
        <f t="shared" si="18"/>
        <v>2336</v>
      </c>
      <c r="W58" s="106">
        <f t="shared" si="18"/>
        <v>3329</v>
      </c>
      <c r="X58" s="105">
        <f t="shared" si="18"/>
        <v>517</v>
      </c>
      <c r="Y58" s="105">
        <f t="shared" si="18"/>
        <v>449</v>
      </c>
      <c r="Z58" s="102">
        <f t="shared" si="18"/>
        <v>2</v>
      </c>
      <c r="AA58" s="101">
        <f t="shared" si="18"/>
        <v>66</v>
      </c>
      <c r="AB58" s="100">
        <f t="shared" si="18"/>
        <v>2141</v>
      </c>
      <c r="AC58" s="105">
        <f t="shared" si="18"/>
        <v>1990</v>
      </c>
      <c r="AD58" s="102">
        <f t="shared" si="18"/>
        <v>0</v>
      </c>
      <c r="AE58" s="106">
        <f t="shared" si="18"/>
        <v>151</v>
      </c>
      <c r="AF58" s="100">
        <f t="shared" si="18"/>
        <v>1897</v>
      </c>
      <c r="AG58" s="101">
        <f t="shared" si="18"/>
        <v>121</v>
      </c>
      <c r="AH58" s="105">
        <f t="shared" si="18"/>
        <v>226</v>
      </c>
      <c r="AI58" s="106">
        <f t="shared" si="18"/>
        <v>783</v>
      </c>
      <c r="AJ58" s="101">
        <f t="shared" si="18"/>
        <v>1244</v>
      </c>
      <c r="AK58" s="105">
        <f t="shared" si="18"/>
        <v>67</v>
      </c>
      <c r="AL58" s="106">
        <f t="shared" si="18"/>
        <v>172</v>
      </c>
      <c r="AM58" s="105">
        <f t="shared" si="18"/>
        <v>168</v>
      </c>
      <c r="AN58" s="106">
        <f t="shared" si="18"/>
        <v>490</v>
      </c>
      <c r="AO58" s="107"/>
      <c r="AP58" s="108">
        <f t="shared" si="18"/>
        <v>94</v>
      </c>
      <c r="AQ58" s="109">
        <f t="shared" si="18"/>
        <v>0</v>
      </c>
      <c r="AR58" s="108">
        <f t="shared" si="18"/>
        <v>0</v>
      </c>
      <c r="AS58" s="109">
        <f t="shared" si="18"/>
        <v>0</v>
      </c>
      <c r="AT58" s="108">
        <f t="shared" si="18"/>
        <v>0</v>
      </c>
      <c r="AU58" s="109">
        <f t="shared" si="18"/>
        <v>0</v>
      </c>
      <c r="AV58" s="110">
        <f t="shared" si="18"/>
        <v>0</v>
      </c>
      <c r="AW58" s="111">
        <f t="shared" si="18"/>
        <v>0</v>
      </c>
      <c r="AX58" s="112">
        <f t="shared" si="18"/>
        <v>0</v>
      </c>
      <c r="AY58" s="48" t="str">
        <f t="shared" si="2"/>
        <v/>
      </c>
      <c r="BF58" s="6"/>
      <c r="BG58" s="6"/>
      <c r="BH58" s="6"/>
      <c r="BI58" s="6"/>
      <c r="BJ58" s="6"/>
      <c r="BK58" s="6"/>
      <c r="BL58" s="6"/>
      <c r="BM58" s="6"/>
      <c r="BN58" s="6"/>
      <c r="BO58" s="6"/>
      <c r="BP58" s="49" t="str">
        <f t="shared" si="3"/>
        <v/>
      </c>
      <c r="BQ58" s="50" t="str">
        <f t="shared" si="4"/>
        <v/>
      </c>
      <c r="BR58" s="50" t="str">
        <f t="shared" si="5"/>
        <v/>
      </c>
      <c r="BS58" s="50" t="str">
        <f t="shared" si="6"/>
        <v/>
      </c>
      <c r="BT58" s="50" t="str">
        <f t="shared" si="7"/>
        <v/>
      </c>
      <c r="BU58" s="50" t="str">
        <f t="shared" si="8"/>
        <v/>
      </c>
      <c r="BV58" s="72" t="str">
        <f t="shared" si="16"/>
        <v/>
      </c>
      <c r="BW58" s="53"/>
      <c r="BX58" s="54">
        <f t="shared" si="9"/>
        <v>0</v>
      </c>
      <c r="BY58" s="54">
        <f t="shared" si="10"/>
        <v>0</v>
      </c>
      <c r="BZ58" s="54">
        <f t="shared" si="11"/>
        <v>0</v>
      </c>
      <c r="CA58" s="54">
        <f t="shared" si="12"/>
        <v>0</v>
      </c>
      <c r="CB58" s="54">
        <f t="shared" si="13"/>
        <v>0</v>
      </c>
      <c r="CC58" s="54">
        <f t="shared" si="14"/>
        <v>0</v>
      </c>
      <c r="CD58" s="54">
        <f t="shared" si="17"/>
        <v>0</v>
      </c>
      <c r="CY58" s="16"/>
      <c r="CZ58" s="16"/>
    </row>
    <row r="59" spans="1:105" s="15" customFormat="1" ht="30" customHeight="1" thickTop="1" x14ac:dyDescent="0.2">
      <c r="A59" s="113" t="s">
        <v>103</v>
      </c>
      <c r="B59" s="113"/>
      <c r="C59" s="113"/>
      <c r="D59" s="113"/>
      <c r="E59" s="113"/>
      <c r="F59" s="113"/>
      <c r="G59" s="113"/>
      <c r="H59" s="113"/>
      <c r="I59" s="113"/>
      <c r="J59" s="113"/>
      <c r="K59" s="71"/>
      <c r="L59" s="71"/>
      <c r="M59" s="71"/>
      <c r="N59" s="114"/>
      <c r="O59" s="114"/>
      <c r="P59" s="6"/>
      <c r="Q59" s="6"/>
      <c r="R59" s="6"/>
      <c r="S59" s="6"/>
      <c r="T59" s="6"/>
      <c r="U59" s="6"/>
      <c r="V59" s="6"/>
      <c r="W59" s="6"/>
      <c r="X59" s="6"/>
      <c r="Y59" s="6"/>
      <c r="Z59" s="6"/>
      <c r="AA59" s="6"/>
      <c r="AB59" s="6"/>
      <c r="AC59" s="6"/>
      <c r="AD59" s="114"/>
      <c r="AE59" s="6"/>
      <c r="AF59" s="6"/>
      <c r="AG59" s="114"/>
      <c r="AH59" s="6"/>
      <c r="AI59" s="6"/>
      <c r="AJ59" s="114"/>
      <c r="AK59" s="6"/>
      <c r="AL59" s="6"/>
      <c r="AM59" s="114"/>
      <c r="AN59" s="114"/>
      <c r="AO59" s="114"/>
      <c r="AP59" s="6"/>
      <c r="AQ59" s="6"/>
      <c r="AR59" s="6"/>
      <c r="AS59" s="6"/>
      <c r="AT59" s="6"/>
      <c r="AU59" s="6"/>
      <c r="BG59" s="6"/>
      <c r="BH59" s="6"/>
      <c r="BI59" s="6"/>
      <c r="BJ59" s="6"/>
      <c r="BK59" s="6"/>
      <c r="BL59" s="6"/>
      <c r="BM59" s="6"/>
      <c r="BN59" s="6"/>
      <c r="BO59" s="6"/>
      <c r="BP59" s="6"/>
      <c r="BQ59" s="6"/>
      <c r="BR59" s="6"/>
      <c r="BS59" s="6"/>
      <c r="BT59" s="6"/>
      <c r="BU59" s="6"/>
      <c r="BV59" s="6"/>
      <c r="BW59" s="6"/>
      <c r="BX59" s="6"/>
      <c r="BY59" s="6"/>
      <c r="BZ59" s="6"/>
      <c r="CA59" s="6"/>
      <c r="CB59" s="6"/>
      <c r="CC59" s="6"/>
      <c r="CZ59" s="16"/>
      <c r="DA59" s="16"/>
    </row>
    <row r="60" spans="1:105" s="15" customFormat="1" ht="22.5" customHeight="1" x14ac:dyDescent="0.15">
      <c r="A60" s="290" t="s">
        <v>104</v>
      </c>
      <c r="B60" s="209"/>
      <c r="C60" s="290" t="s">
        <v>105</v>
      </c>
      <c r="D60" s="269" t="s">
        <v>106</v>
      </c>
      <c r="E60" s="270"/>
      <c r="F60" s="270"/>
      <c r="G60" s="270"/>
      <c r="H60" s="270"/>
      <c r="I60" s="270"/>
      <c r="J60" s="270"/>
      <c r="K60" s="270"/>
      <c r="L60" s="270"/>
      <c r="M60" s="270"/>
      <c r="N60" s="270"/>
      <c r="O60" s="270"/>
      <c r="P60" s="270"/>
      <c r="Q60" s="270"/>
      <c r="R60" s="270"/>
      <c r="S60" s="270"/>
      <c r="T60" s="271"/>
      <c r="U60" s="275" t="s">
        <v>27</v>
      </c>
      <c r="V60" s="275"/>
      <c r="W60" s="256" t="s">
        <v>107</v>
      </c>
      <c r="X60" s="300" t="s">
        <v>108</v>
      </c>
      <c r="Y60" s="6"/>
      <c r="Z60" s="6"/>
      <c r="AA60" s="6"/>
      <c r="AB60" s="114"/>
      <c r="AC60" s="6"/>
      <c r="AD60" s="6"/>
      <c r="AE60" s="114"/>
      <c r="AF60" s="6"/>
      <c r="AG60" s="6"/>
      <c r="AH60" s="114"/>
      <c r="AI60" s="6"/>
      <c r="AJ60" s="6"/>
      <c r="AK60" s="114"/>
      <c r="AL60" s="6"/>
      <c r="AM60" s="6"/>
      <c r="AN60" s="6"/>
      <c r="AO60" s="6"/>
      <c r="AP60" s="6"/>
      <c r="AQ60" s="6"/>
      <c r="AR60" s="3"/>
      <c r="AS60" s="6"/>
      <c r="AT60" s="6"/>
      <c r="AU60" s="6"/>
      <c r="BG60" s="6"/>
      <c r="BH60" s="6"/>
      <c r="BI60" s="6"/>
      <c r="BJ60" s="6"/>
      <c r="BK60" s="6"/>
      <c r="BL60" s="6"/>
      <c r="BM60" s="6"/>
      <c r="BN60" s="6"/>
      <c r="BO60" s="6"/>
      <c r="BP60" s="6"/>
      <c r="BQ60" s="6"/>
      <c r="BR60" s="6"/>
      <c r="BS60" s="6"/>
      <c r="BT60" s="6"/>
      <c r="BU60" s="6"/>
      <c r="BV60" s="6"/>
      <c r="BW60" s="6"/>
      <c r="BX60" s="6"/>
      <c r="BY60" s="6"/>
      <c r="BZ60" s="6"/>
      <c r="CA60" s="6"/>
      <c r="CB60" s="6"/>
      <c r="CC60" s="6"/>
      <c r="CZ60" s="16"/>
      <c r="DA60" s="16"/>
    </row>
    <row r="61" spans="1:105" s="15" customFormat="1" ht="33" customHeight="1" x14ac:dyDescent="0.15">
      <c r="A61" s="291"/>
      <c r="B61" s="210"/>
      <c r="C61" s="291"/>
      <c r="D61" s="17" t="s">
        <v>31</v>
      </c>
      <c r="E61" s="117" t="s">
        <v>32</v>
      </c>
      <c r="F61" s="19" t="s">
        <v>33</v>
      </c>
      <c r="G61" s="19" t="s">
        <v>34</v>
      </c>
      <c r="H61" s="19" t="s">
        <v>35</v>
      </c>
      <c r="I61" s="20" t="s">
        <v>36</v>
      </c>
      <c r="J61" s="20" t="s">
        <v>37</v>
      </c>
      <c r="K61" s="20" t="s">
        <v>38</v>
      </c>
      <c r="L61" s="20" t="s">
        <v>39</v>
      </c>
      <c r="M61" s="20" t="s">
        <v>40</v>
      </c>
      <c r="N61" s="20" t="s">
        <v>41</v>
      </c>
      <c r="O61" s="20" t="s">
        <v>42</v>
      </c>
      <c r="P61" s="20" t="s">
        <v>43</v>
      </c>
      <c r="Q61" s="20" t="s">
        <v>44</v>
      </c>
      <c r="R61" s="20" t="s">
        <v>45</v>
      </c>
      <c r="S61" s="20" t="s">
        <v>46</v>
      </c>
      <c r="T61" s="21" t="s">
        <v>47</v>
      </c>
      <c r="U61" s="211" t="s">
        <v>109</v>
      </c>
      <c r="V61" s="211" t="s">
        <v>50</v>
      </c>
      <c r="W61" s="256"/>
      <c r="X61" s="300"/>
      <c r="Y61" s="6"/>
      <c r="Z61" s="6"/>
      <c r="AA61" s="6"/>
      <c r="AB61" s="2"/>
      <c r="AC61" s="6"/>
      <c r="AD61" s="6"/>
      <c r="AE61" s="114"/>
      <c r="AF61" s="6"/>
      <c r="AG61" s="6"/>
      <c r="AH61" s="114"/>
      <c r="AI61" s="6"/>
      <c r="AJ61" s="6"/>
      <c r="AK61" s="114"/>
      <c r="AL61" s="6"/>
      <c r="AM61" s="6"/>
      <c r="AN61" s="6"/>
      <c r="AO61" s="6"/>
      <c r="AP61" s="3"/>
      <c r="AQ61" s="3"/>
      <c r="AR61" s="3"/>
      <c r="AS61" s="6"/>
      <c r="AT61" s="6"/>
      <c r="AU61" s="6"/>
      <c r="BG61" s="6"/>
      <c r="BH61" s="6"/>
      <c r="BI61" s="6"/>
      <c r="BJ61" s="6"/>
      <c r="BK61" s="6"/>
      <c r="BL61" s="6"/>
      <c r="BM61" s="6"/>
      <c r="BN61" s="6"/>
      <c r="BO61" s="6"/>
      <c r="BP61" s="6"/>
      <c r="BQ61" s="6"/>
      <c r="BR61" s="6"/>
      <c r="BS61" s="6"/>
      <c r="BT61" s="6"/>
      <c r="BU61" s="6"/>
      <c r="BV61" s="6"/>
      <c r="BW61" s="6"/>
      <c r="BX61" s="6"/>
      <c r="BY61" s="6"/>
      <c r="BZ61" s="6"/>
      <c r="CA61" s="6"/>
      <c r="CB61" s="6"/>
      <c r="CC61" s="6"/>
      <c r="CZ61" s="16"/>
      <c r="DA61" s="16"/>
    </row>
    <row r="62" spans="1:105" s="15" customFormat="1" ht="20.25" customHeight="1" x14ac:dyDescent="0.15">
      <c r="A62" s="294" t="s">
        <v>110</v>
      </c>
      <c r="B62" s="295"/>
      <c r="C62" s="119">
        <f>SUM(D62:T62)</f>
        <v>892</v>
      </c>
      <c r="D62" s="30">
        <v>4</v>
      </c>
      <c r="E62" s="31">
        <v>2</v>
      </c>
      <c r="F62" s="32">
        <v>6</v>
      </c>
      <c r="G62" s="32">
        <v>30</v>
      </c>
      <c r="H62" s="32">
        <v>31</v>
      </c>
      <c r="I62" s="32">
        <v>47</v>
      </c>
      <c r="J62" s="32">
        <v>29</v>
      </c>
      <c r="K62" s="32">
        <v>33</v>
      </c>
      <c r="L62" s="32">
        <v>27</v>
      </c>
      <c r="M62" s="32">
        <v>67</v>
      </c>
      <c r="N62" s="32">
        <v>41</v>
      </c>
      <c r="O62" s="32">
        <v>51</v>
      </c>
      <c r="P62" s="32">
        <v>80</v>
      </c>
      <c r="Q62" s="32">
        <v>100</v>
      </c>
      <c r="R62" s="32">
        <v>120</v>
      </c>
      <c r="S62" s="32">
        <v>100</v>
      </c>
      <c r="T62" s="41">
        <v>124</v>
      </c>
      <c r="U62" s="120">
        <v>399</v>
      </c>
      <c r="V62" s="120">
        <v>493</v>
      </c>
      <c r="W62" s="121">
        <v>892</v>
      </c>
      <c r="X62" s="122">
        <v>737</v>
      </c>
      <c r="Y62" s="123" t="str">
        <f>+BQ62&amp;BR62&amp;BS62&amp;BT62</f>
        <v/>
      </c>
      <c r="Z62" s="124"/>
      <c r="AA62" s="6"/>
      <c r="AB62" s="6"/>
      <c r="AC62" s="6"/>
      <c r="AD62" s="2"/>
      <c r="AE62" s="2"/>
      <c r="AF62" s="3"/>
      <c r="AG62" s="3"/>
      <c r="AH62" s="2"/>
      <c r="AI62" s="125"/>
      <c r="AJ62" s="3"/>
      <c r="AK62" s="2"/>
      <c r="AL62" s="125"/>
      <c r="AM62" s="3"/>
      <c r="AN62" s="3"/>
      <c r="AO62" s="3"/>
      <c r="AP62" s="2"/>
      <c r="AQ62" s="3"/>
      <c r="AR62" s="3"/>
      <c r="AS62" s="3"/>
      <c r="AT62" s="3"/>
      <c r="AU62" s="6"/>
      <c r="BG62" s="6"/>
      <c r="BH62" s="6"/>
      <c r="BI62" s="6"/>
      <c r="BJ62" s="6"/>
      <c r="BK62" s="6"/>
      <c r="BL62" s="6"/>
      <c r="BM62" s="6"/>
      <c r="BN62" s="6"/>
      <c r="BO62" s="6"/>
      <c r="BP62" s="6"/>
      <c r="BQ62" s="49" t="str">
        <f>IF($C62&lt;&gt;($U62+$V62)," El número de consultas según sexo NO puede ser diferente al Total.","")</f>
        <v/>
      </c>
      <c r="BR62" s="49" t="str">
        <f>IF($C62=0,"",IF(($W62)="",IF($C62="",""," No olvide escribir la columna Beneficiarios."),""))</f>
        <v/>
      </c>
      <c r="BS62" s="49" t="str">
        <f>IF($C62&lt;($W62)," El número de Beneficiarios NO puede ser mayor que el Total.","")</f>
        <v/>
      </c>
      <c r="BT62" s="49" t="str">
        <f>IF($C62&lt;($X62)," El número de Controles NO puede ser mayor que el Total.","")</f>
        <v/>
      </c>
      <c r="BU62" s="6"/>
      <c r="BV62" s="6"/>
      <c r="BW62" s="6"/>
      <c r="BX62" s="6"/>
      <c r="BY62" s="126">
        <f>IF($C62&lt;&gt;($U62+$V62),1,0)</f>
        <v>0</v>
      </c>
      <c r="BZ62" s="126">
        <f>IF($C62&lt;($W62),1,0)</f>
        <v>0</v>
      </c>
      <c r="CA62" s="126">
        <f>IF($C62=0,"",IF(($W62)="",IF($C62="","",1),0))</f>
        <v>0</v>
      </c>
      <c r="CB62" s="54">
        <f>IF($C62&lt;($X62),1,0)</f>
        <v>0</v>
      </c>
      <c r="CC62" s="6"/>
      <c r="CZ62" s="16"/>
      <c r="DA62" s="16"/>
    </row>
    <row r="63" spans="1:105" s="15" customFormat="1" ht="15" customHeight="1" x14ac:dyDescent="0.15">
      <c r="A63" s="296" t="s">
        <v>111</v>
      </c>
      <c r="B63" s="55" t="s">
        <v>112</v>
      </c>
      <c r="C63" s="127">
        <f>SUM(F63:T63)</f>
        <v>364</v>
      </c>
      <c r="D63" s="65"/>
      <c r="E63" s="65"/>
      <c r="F63" s="37">
        <v>4</v>
      </c>
      <c r="G63" s="37">
        <v>55</v>
      </c>
      <c r="H63" s="37">
        <v>70</v>
      </c>
      <c r="I63" s="37">
        <v>81</v>
      </c>
      <c r="J63" s="37">
        <v>66</v>
      </c>
      <c r="K63" s="37">
        <v>60</v>
      </c>
      <c r="L63" s="37">
        <v>23</v>
      </c>
      <c r="M63" s="37">
        <v>5</v>
      </c>
      <c r="N63" s="37"/>
      <c r="O63" s="37"/>
      <c r="P63" s="37"/>
      <c r="Q63" s="37"/>
      <c r="R63" s="37"/>
      <c r="S63" s="37"/>
      <c r="T63" s="35"/>
      <c r="U63" s="65"/>
      <c r="V63" s="128">
        <v>364</v>
      </c>
      <c r="W63" s="40">
        <v>364</v>
      </c>
      <c r="X63" s="60">
        <v>356</v>
      </c>
      <c r="Y63" s="123" t="str">
        <f t="shared" ref="Y63:Y73" si="19">+BQ63&amp;BR63&amp;BS63&amp;BT63</f>
        <v/>
      </c>
      <c r="Z63" s="124"/>
      <c r="AA63" s="6"/>
      <c r="AB63" s="6"/>
      <c r="AC63" s="6"/>
      <c r="AD63" s="2"/>
      <c r="AE63" s="2"/>
      <c r="AF63" s="3"/>
      <c r="AG63" s="3"/>
      <c r="AH63" s="2"/>
      <c r="AI63" s="125"/>
      <c r="AJ63" s="3"/>
      <c r="AK63" s="2"/>
      <c r="AL63" s="125"/>
      <c r="AM63" s="3"/>
      <c r="AN63" s="3"/>
      <c r="AO63" s="3"/>
      <c r="AP63" s="2"/>
      <c r="AQ63" s="3"/>
      <c r="AR63" s="3"/>
      <c r="AS63" s="3"/>
      <c r="AT63" s="3"/>
      <c r="AU63" s="6"/>
      <c r="BG63" s="6"/>
      <c r="BH63" s="6"/>
      <c r="BI63" s="6"/>
      <c r="BJ63" s="6"/>
      <c r="BK63" s="6"/>
      <c r="BL63" s="6"/>
      <c r="BM63" s="6"/>
      <c r="BN63" s="6"/>
      <c r="BO63" s="6"/>
      <c r="BP63" s="6"/>
      <c r="BQ63" s="49" t="str">
        <f t="shared" ref="BQ63:BQ73" si="20">IF($C63&lt;&gt;($U63+$V63)," El número de consultas según sexo NO puede ser diferente al Total.","")</f>
        <v/>
      </c>
      <c r="BR63" s="49" t="str">
        <f t="shared" ref="BR63:BR73" si="21">IF($C63=0,"",IF(($W63)="",IF($C63="",""," No olvide escribir la columna Beneficiarios."),""))</f>
        <v/>
      </c>
      <c r="BS63" s="49" t="str">
        <f t="shared" ref="BS63:BS73" si="22">IF($C63&lt;($W63)," El número de Beneficiarios NO puede ser mayor que el Total.","")</f>
        <v/>
      </c>
      <c r="BT63" s="49" t="str">
        <f t="shared" ref="BT63:BT73" si="23">IF($C63&lt;($X63)," El número de Controles NO puede ser mayor que el Total.","")</f>
        <v/>
      </c>
      <c r="BU63" s="6"/>
      <c r="BV63" s="6"/>
      <c r="BW63" s="6"/>
      <c r="BX63" s="6"/>
      <c r="BY63" s="126">
        <f t="shared" ref="BY63:BY73" si="24">IF($C63&lt;&gt;($U63+$V63),1,0)</f>
        <v>0</v>
      </c>
      <c r="BZ63" s="126">
        <f t="shared" ref="BZ63:BZ73" si="25">IF($C63&lt;($W63),1,0)</f>
        <v>0</v>
      </c>
      <c r="CA63" s="126">
        <f t="shared" ref="CA63:CA73" si="26">IF($C63=0,"",IF(($W63)="",IF($C63="","",1),0))</f>
        <v>0</v>
      </c>
      <c r="CB63" s="54">
        <f t="shared" ref="CB63:CB73" si="27">IF($C63&lt;($X63),1,0)</f>
        <v>0</v>
      </c>
      <c r="CC63" s="6"/>
      <c r="CZ63" s="16"/>
      <c r="DA63" s="16"/>
    </row>
    <row r="64" spans="1:105" s="15" customFormat="1" ht="15.75" customHeight="1" x14ac:dyDescent="0.15">
      <c r="A64" s="242"/>
      <c r="B64" s="55" t="s">
        <v>113</v>
      </c>
      <c r="C64" s="127">
        <f>SUM(D64:T64)</f>
        <v>470</v>
      </c>
      <c r="D64" s="37"/>
      <c r="E64" s="37"/>
      <c r="F64" s="37">
        <v>4</v>
      </c>
      <c r="G64" s="37">
        <v>55</v>
      </c>
      <c r="H64" s="37">
        <v>76</v>
      </c>
      <c r="I64" s="37">
        <v>91</v>
      </c>
      <c r="J64" s="37">
        <v>89</v>
      </c>
      <c r="K64" s="37">
        <v>77</v>
      </c>
      <c r="L64" s="37">
        <v>39</v>
      </c>
      <c r="M64" s="37">
        <v>18</v>
      </c>
      <c r="N64" s="37">
        <v>10</v>
      </c>
      <c r="O64" s="37">
        <v>2</v>
      </c>
      <c r="P64" s="37">
        <v>4</v>
      </c>
      <c r="Q64" s="37">
        <v>3</v>
      </c>
      <c r="R64" s="37">
        <v>1</v>
      </c>
      <c r="S64" s="37"/>
      <c r="T64" s="35">
        <v>1</v>
      </c>
      <c r="U64" s="128">
        <v>5</v>
      </c>
      <c r="V64" s="128">
        <v>465</v>
      </c>
      <c r="W64" s="40">
        <v>470</v>
      </c>
      <c r="X64" s="60">
        <v>438</v>
      </c>
      <c r="Y64" s="123" t="str">
        <f t="shared" si="19"/>
        <v/>
      </c>
      <c r="Z64" s="124"/>
      <c r="AA64" s="6"/>
      <c r="AB64" s="6"/>
      <c r="AC64" s="6"/>
      <c r="AD64" s="2"/>
      <c r="AE64" s="2"/>
      <c r="AF64" s="3"/>
      <c r="AG64" s="3"/>
      <c r="AH64" s="2"/>
      <c r="AI64" s="125"/>
      <c r="AJ64" s="3"/>
      <c r="AK64" s="2"/>
      <c r="AL64" s="125"/>
      <c r="AM64" s="3"/>
      <c r="AN64" s="3"/>
      <c r="AO64" s="3"/>
      <c r="AP64" s="2"/>
      <c r="AQ64" s="3"/>
      <c r="AR64" s="3"/>
      <c r="AS64" s="3"/>
      <c r="AT64" s="3"/>
      <c r="AU64" s="6"/>
      <c r="BG64" s="6"/>
      <c r="BH64" s="6"/>
      <c r="BI64" s="6"/>
      <c r="BJ64" s="6"/>
      <c r="BK64" s="6"/>
      <c r="BL64" s="6"/>
      <c r="BM64" s="6"/>
      <c r="BN64" s="6"/>
      <c r="BO64" s="6"/>
      <c r="BP64" s="6"/>
      <c r="BQ64" s="49" t="str">
        <f t="shared" si="20"/>
        <v/>
      </c>
      <c r="BR64" s="49" t="str">
        <f t="shared" si="21"/>
        <v/>
      </c>
      <c r="BS64" s="49" t="str">
        <f t="shared" si="22"/>
        <v/>
      </c>
      <c r="BT64" s="49" t="str">
        <f t="shared" si="23"/>
        <v/>
      </c>
      <c r="BU64" s="6"/>
      <c r="BV64" s="6"/>
      <c r="BW64" s="6"/>
      <c r="BX64" s="6"/>
      <c r="BY64" s="126">
        <f t="shared" si="24"/>
        <v>0</v>
      </c>
      <c r="BZ64" s="126">
        <f t="shared" si="25"/>
        <v>0</v>
      </c>
      <c r="CA64" s="126">
        <f t="shared" si="26"/>
        <v>0</v>
      </c>
      <c r="CB64" s="54">
        <f t="shared" si="27"/>
        <v>0</v>
      </c>
      <c r="CC64" s="6"/>
      <c r="CZ64" s="16"/>
      <c r="DA64" s="16"/>
    </row>
    <row r="65" spans="1:105" s="15" customFormat="1" ht="15" customHeight="1" x14ac:dyDescent="0.15">
      <c r="A65" s="297"/>
      <c r="B65" s="55" t="s">
        <v>114</v>
      </c>
      <c r="C65" s="29">
        <f t="shared" ref="C65:C72" si="28">SUM(D65:T65)</f>
        <v>0</v>
      </c>
      <c r="D65" s="65"/>
      <c r="E65" s="65"/>
      <c r="F65" s="65"/>
      <c r="G65" s="65"/>
      <c r="H65" s="37"/>
      <c r="I65" s="37"/>
      <c r="J65" s="37"/>
      <c r="K65" s="37"/>
      <c r="L65" s="37"/>
      <c r="M65" s="37"/>
      <c r="N65" s="37"/>
      <c r="O65" s="65"/>
      <c r="P65" s="65"/>
      <c r="Q65" s="65"/>
      <c r="R65" s="65"/>
      <c r="S65" s="65"/>
      <c r="T65" s="65"/>
      <c r="U65" s="128"/>
      <c r="V65" s="128"/>
      <c r="W65" s="40"/>
      <c r="X65" s="60"/>
      <c r="Y65" s="123" t="str">
        <f t="shared" si="19"/>
        <v/>
      </c>
      <c r="Z65" s="124"/>
      <c r="AA65" s="6"/>
      <c r="AB65" s="6"/>
      <c r="AC65" s="6"/>
      <c r="AD65" s="2"/>
      <c r="AE65" s="2"/>
      <c r="AF65" s="3"/>
      <c r="AG65" s="3"/>
      <c r="AH65" s="2"/>
      <c r="AI65" s="125"/>
      <c r="AJ65" s="3"/>
      <c r="AK65" s="2"/>
      <c r="AL65" s="125"/>
      <c r="AM65" s="3"/>
      <c r="AN65" s="3"/>
      <c r="AO65" s="3"/>
      <c r="AP65" s="2"/>
      <c r="AQ65" s="3"/>
      <c r="AR65" s="3"/>
      <c r="AS65" s="3"/>
      <c r="AT65" s="3"/>
      <c r="AU65" s="6"/>
      <c r="BG65" s="6"/>
      <c r="BH65" s="6"/>
      <c r="BI65" s="6"/>
      <c r="BJ65" s="6"/>
      <c r="BK65" s="6"/>
      <c r="BL65" s="6"/>
      <c r="BM65" s="6"/>
      <c r="BN65" s="6"/>
      <c r="BO65" s="6"/>
      <c r="BP65" s="6"/>
      <c r="BQ65" s="49" t="str">
        <f t="shared" si="20"/>
        <v/>
      </c>
      <c r="BR65" s="49" t="str">
        <f t="shared" si="21"/>
        <v/>
      </c>
      <c r="BS65" s="49" t="str">
        <f t="shared" si="22"/>
        <v/>
      </c>
      <c r="BT65" s="49" t="str">
        <f t="shared" si="23"/>
        <v/>
      </c>
      <c r="BU65" s="6"/>
      <c r="BV65" s="6"/>
      <c r="BW65" s="6"/>
      <c r="BX65" s="6"/>
      <c r="BY65" s="126">
        <f t="shared" si="24"/>
        <v>0</v>
      </c>
      <c r="BZ65" s="126">
        <f t="shared" si="25"/>
        <v>0</v>
      </c>
      <c r="CA65" s="126" t="str">
        <f t="shared" si="26"/>
        <v/>
      </c>
      <c r="CB65" s="54">
        <f t="shared" si="27"/>
        <v>0</v>
      </c>
      <c r="CC65" s="6"/>
      <c r="CZ65" s="16"/>
      <c r="DA65" s="16"/>
    </row>
    <row r="66" spans="1:105" s="15" customFormat="1" ht="15.75" customHeight="1" x14ac:dyDescent="0.15">
      <c r="A66" s="284" t="s">
        <v>115</v>
      </c>
      <c r="B66" s="285"/>
      <c r="C66" s="127">
        <f t="shared" si="28"/>
        <v>517</v>
      </c>
      <c r="D66" s="34">
        <v>130</v>
      </c>
      <c r="E66" s="56">
        <v>34</v>
      </c>
      <c r="F66" s="37">
        <v>28</v>
      </c>
      <c r="G66" s="37">
        <v>20</v>
      </c>
      <c r="H66" s="37">
        <v>8</v>
      </c>
      <c r="I66" s="37">
        <v>14</v>
      </c>
      <c r="J66" s="37">
        <v>16</v>
      </c>
      <c r="K66" s="37">
        <v>18</v>
      </c>
      <c r="L66" s="37">
        <v>26</v>
      </c>
      <c r="M66" s="37">
        <v>18</v>
      </c>
      <c r="N66" s="37">
        <v>22</v>
      </c>
      <c r="O66" s="37">
        <v>30</v>
      </c>
      <c r="P66" s="37">
        <v>32</v>
      </c>
      <c r="Q66" s="37">
        <v>34</v>
      </c>
      <c r="R66" s="37">
        <v>24</v>
      </c>
      <c r="S66" s="56">
        <v>26</v>
      </c>
      <c r="T66" s="35">
        <v>37</v>
      </c>
      <c r="U66" s="128">
        <v>198</v>
      </c>
      <c r="V66" s="128">
        <v>319</v>
      </c>
      <c r="W66" s="40">
        <v>517</v>
      </c>
      <c r="X66" s="60">
        <v>453</v>
      </c>
      <c r="Y66" s="123" t="str">
        <f t="shared" si="19"/>
        <v/>
      </c>
      <c r="Z66" s="124"/>
      <c r="AA66" s="6"/>
      <c r="AB66" s="6"/>
      <c r="AC66" s="6"/>
      <c r="AD66" s="2"/>
      <c r="AE66" s="2"/>
      <c r="AF66" s="3"/>
      <c r="AG66" s="3"/>
      <c r="AH66" s="2"/>
      <c r="AI66" s="125"/>
      <c r="AJ66" s="3"/>
      <c r="AK66" s="2"/>
      <c r="AL66" s="125"/>
      <c r="AM66" s="3"/>
      <c r="AN66" s="3"/>
      <c r="AO66" s="3"/>
      <c r="AP66" s="2"/>
      <c r="AQ66" s="3"/>
      <c r="AR66" s="3"/>
      <c r="AS66" s="3"/>
      <c r="AT66" s="3"/>
      <c r="AU66" s="6"/>
      <c r="BG66" s="6"/>
      <c r="BH66" s="6"/>
      <c r="BI66" s="6"/>
      <c r="BJ66" s="6"/>
      <c r="BK66" s="6"/>
      <c r="BL66" s="6"/>
      <c r="BM66" s="6"/>
      <c r="BN66" s="6"/>
      <c r="BO66" s="6"/>
      <c r="BP66" s="6"/>
      <c r="BQ66" s="49" t="str">
        <f t="shared" si="20"/>
        <v/>
      </c>
      <c r="BR66" s="49" t="str">
        <f t="shared" si="21"/>
        <v/>
      </c>
      <c r="BS66" s="49" t="str">
        <f t="shared" si="22"/>
        <v/>
      </c>
      <c r="BT66" s="49" t="str">
        <f t="shared" si="23"/>
        <v/>
      </c>
      <c r="BU66" s="6"/>
      <c r="BV66" s="6"/>
      <c r="BW66" s="6"/>
      <c r="BX66" s="6"/>
      <c r="BY66" s="126">
        <f t="shared" si="24"/>
        <v>0</v>
      </c>
      <c r="BZ66" s="126">
        <f t="shared" si="25"/>
        <v>0</v>
      </c>
      <c r="CA66" s="126">
        <f t="shared" si="26"/>
        <v>0</v>
      </c>
      <c r="CB66" s="54">
        <f t="shared" si="27"/>
        <v>0</v>
      </c>
      <c r="CC66" s="6"/>
      <c r="CZ66" s="16"/>
      <c r="DA66" s="16"/>
    </row>
    <row r="67" spans="1:105" s="15" customFormat="1" ht="15" customHeight="1" x14ac:dyDescent="0.15">
      <c r="A67" s="284" t="s">
        <v>116</v>
      </c>
      <c r="B67" s="285"/>
      <c r="C67" s="36">
        <f t="shared" si="28"/>
        <v>0</v>
      </c>
      <c r="D67" s="34"/>
      <c r="E67" s="56"/>
      <c r="F67" s="37"/>
      <c r="G67" s="37"/>
      <c r="H67" s="37"/>
      <c r="I67" s="37"/>
      <c r="J67" s="37"/>
      <c r="K67" s="37"/>
      <c r="L67" s="37"/>
      <c r="M67" s="37"/>
      <c r="N67" s="37"/>
      <c r="O67" s="37"/>
      <c r="P67" s="56"/>
      <c r="Q67" s="56"/>
      <c r="R67" s="37"/>
      <c r="S67" s="56"/>
      <c r="T67" s="35"/>
      <c r="U67" s="128"/>
      <c r="V67" s="128"/>
      <c r="W67" s="40"/>
      <c r="X67" s="60"/>
      <c r="Y67" s="123" t="str">
        <f t="shared" si="19"/>
        <v/>
      </c>
      <c r="Z67" s="124"/>
      <c r="AA67" s="6"/>
      <c r="AB67" s="6"/>
      <c r="AC67" s="6"/>
      <c r="AD67" s="2"/>
      <c r="AE67" s="2"/>
      <c r="AF67" s="3"/>
      <c r="AG67" s="3"/>
      <c r="AH67" s="2"/>
      <c r="AI67" s="125"/>
      <c r="AJ67" s="3"/>
      <c r="AK67" s="2"/>
      <c r="AL67" s="125"/>
      <c r="AM67" s="3"/>
      <c r="AN67" s="3"/>
      <c r="AO67" s="3"/>
      <c r="AP67" s="2"/>
      <c r="AQ67" s="3"/>
      <c r="AR67" s="3"/>
      <c r="AS67" s="3"/>
      <c r="AT67" s="3"/>
      <c r="AU67" s="6"/>
      <c r="BG67" s="6"/>
      <c r="BH67" s="6"/>
      <c r="BI67" s="6"/>
      <c r="BJ67" s="6"/>
      <c r="BK67" s="6"/>
      <c r="BL67" s="6"/>
      <c r="BM67" s="6"/>
      <c r="BN67" s="6"/>
      <c r="BO67" s="6"/>
      <c r="BP67" s="6"/>
      <c r="BQ67" s="49" t="str">
        <f t="shared" si="20"/>
        <v/>
      </c>
      <c r="BR67" s="49" t="str">
        <f t="shared" si="21"/>
        <v/>
      </c>
      <c r="BS67" s="49" t="str">
        <f t="shared" si="22"/>
        <v/>
      </c>
      <c r="BT67" s="49" t="str">
        <f t="shared" si="23"/>
        <v/>
      </c>
      <c r="BU67" s="6"/>
      <c r="BV67" s="6"/>
      <c r="BW67" s="6"/>
      <c r="BX67" s="6"/>
      <c r="BY67" s="126">
        <f t="shared" si="24"/>
        <v>0</v>
      </c>
      <c r="BZ67" s="126">
        <f t="shared" si="25"/>
        <v>0</v>
      </c>
      <c r="CA67" s="126" t="str">
        <f t="shared" si="26"/>
        <v/>
      </c>
      <c r="CB67" s="54">
        <f t="shared" si="27"/>
        <v>0</v>
      </c>
      <c r="CC67" s="6"/>
      <c r="CZ67" s="16"/>
      <c r="DA67" s="16"/>
    </row>
    <row r="68" spans="1:105" s="15" customFormat="1" ht="18" customHeight="1" x14ac:dyDescent="0.15">
      <c r="A68" s="298" t="s">
        <v>117</v>
      </c>
      <c r="B68" s="299"/>
      <c r="C68" s="127">
        <f t="shared" si="28"/>
        <v>132</v>
      </c>
      <c r="D68" s="34">
        <v>36</v>
      </c>
      <c r="E68" s="56">
        <v>39</v>
      </c>
      <c r="F68" s="37">
        <v>5</v>
      </c>
      <c r="G68" s="37"/>
      <c r="H68" s="37">
        <v>1</v>
      </c>
      <c r="I68" s="37"/>
      <c r="J68" s="37"/>
      <c r="K68" s="37">
        <v>9</v>
      </c>
      <c r="L68" s="37">
        <v>1</v>
      </c>
      <c r="M68" s="37">
        <v>1</v>
      </c>
      <c r="N68" s="37">
        <v>4</v>
      </c>
      <c r="O68" s="37">
        <v>8</v>
      </c>
      <c r="P68" s="56">
        <v>7</v>
      </c>
      <c r="Q68" s="56">
        <v>10</v>
      </c>
      <c r="R68" s="37">
        <v>2</v>
      </c>
      <c r="S68" s="56">
        <v>2</v>
      </c>
      <c r="T68" s="35">
        <v>7</v>
      </c>
      <c r="U68" s="128">
        <v>71</v>
      </c>
      <c r="V68" s="128">
        <v>61</v>
      </c>
      <c r="W68" s="40">
        <v>132</v>
      </c>
      <c r="X68" s="60">
        <v>97</v>
      </c>
      <c r="Y68" s="123" t="str">
        <f t="shared" si="19"/>
        <v/>
      </c>
      <c r="Z68" s="124"/>
      <c r="AA68" s="6"/>
      <c r="AB68" s="6"/>
      <c r="AC68" s="6"/>
      <c r="AD68" s="2"/>
      <c r="AE68" s="2"/>
      <c r="AF68" s="3"/>
      <c r="AG68" s="3"/>
      <c r="AH68" s="2"/>
      <c r="AI68" s="125"/>
      <c r="AJ68" s="3"/>
      <c r="AK68" s="2"/>
      <c r="AL68" s="125"/>
      <c r="AM68" s="3"/>
      <c r="AN68" s="3"/>
      <c r="AO68" s="3"/>
      <c r="AP68" s="2"/>
      <c r="AQ68" s="3"/>
      <c r="AR68" s="3"/>
      <c r="AS68" s="3"/>
      <c r="AT68" s="3"/>
      <c r="AU68" s="6"/>
      <c r="BG68" s="6"/>
      <c r="BH68" s="6"/>
      <c r="BI68" s="6"/>
      <c r="BJ68" s="6"/>
      <c r="BK68" s="6"/>
      <c r="BL68" s="6"/>
      <c r="BM68" s="6"/>
      <c r="BN68" s="6"/>
      <c r="BO68" s="6"/>
      <c r="BP68" s="6"/>
      <c r="BQ68" s="49" t="str">
        <f t="shared" si="20"/>
        <v/>
      </c>
      <c r="BR68" s="49" t="str">
        <f t="shared" si="21"/>
        <v/>
      </c>
      <c r="BS68" s="49" t="str">
        <f t="shared" si="22"/>
        <v/>
      </c>
      <c r="BT68" s="49" t="str">
        <f t="shared" si="23"/>
        <v/>
      </c>
      <c r="BU68" s="6"/>
      <c r="BV68" s="6"/>
      <c r="BW68" s="6"/>
      <c r="BX68" s="6"/>
      <c r="BY68" s="126">
        <f t="shared" si="24"/>
        <v>0</v>
      </c>
      <c r="BZ68" s="126">
        <f t="shared" si="25"/>
        <v>0</v>
      </c>
      <c r="CA68" s="126">
        <f t="shared" si="26"/>
        <v>0</v>
      </c>
      <c r="CB68" s="54">
        <f t="shared" si="27"/>
        <v>0</v>
      </c>
      <c r="CC68" s="6"/>
      <c r="CZ68" s="16"/>
      <c r="DA68" s="16"/>
    </row>
    <row r="69" spans="1:105" s="15" customFormat="1" ht="12.75" customHeight="1" x14ac:dyDescent="0.15">
      <c r="A69" s="292" t="s">
        <v>118</v>
      </c>
      <c r="B69" s="293"/>
      <c r="C69" s="36">
        <f t="shared" si="28"/>
        <v>0</v>
      </c>
      <c r="D69" s="34"/>
      <c r="E69" s="56"/>
      <c r="F69" s="37"/>
      <c r="G69" s="37"/>
      <c r="H69" s="37"/>
      <c r="I69" s="37"/>
      <c r="J69" s="37"/>
      <c r="K69" s="37"/>
      <c r="L69" s="37"/>
      <c r="M69" s="37"/>
      <c r="N69" s="37"/>
      <c r="O69" s="37"/>
      <c r="P69" s="56"/>
      <c r="Q69" s="56"/>
      <c r="R69" s="37"/>
      <c r="S69" s="56"/>
      <c r="T69" s="35"/>
      <c r="U69" s="128"/>
      <c r="V69" s="128"/>
      <c r="W69" s="40"/>
      <c r="X69" s="60"/>
      <c r="Y69" s="123" t="str">
        <f t="shared" si="19"/>
        <v/>
      </c>
      <c r="Z69" s="124"/>
      <c r="AA69" s="6"/>
      <c r="AB69" s="6"/>
      <c r="AC69" s="6"/>
      <c r="AD69" s="2"/>
      <c r="AE69" s="2"/>
      <c r="AF69" s="3"/>
      <c r="AG69" s="3"/>
      <c r="AH69" s="2"/>
      <c r="AI69" s="125"/>
      <c r="AJ69" s="3"/>
      <c r="AK69" s="2"/>
      <c r="AL69" s="125"/>
      <c r="AM69" s="3"/>
      <c r="AN69" s="3"/>
      <c r="AO69" s="3"/>
      <c r="AP69" s="2"/>
      <c r="AQ69" s="3"/>
      <c r="AR69" s="3"/>
      <c r="AS69" s="3"/>
      <c r="AT69" s="3"/>
      <c r="AU69" s="6"/>
      <c r="BG69" s="6"/>
      <c r="BH69" s="6"/>
      <c r="BI69" s="6"/>
      <c r="BJ69" s="6"/>
      <c r="BK69" s="6"/>
      <c r="BL69" s="6"/>
      <c r="BM69" s="6"/>
      <c r="BN69" s="6"/>
      <c r="BO69" s="6"/>
      <c r="BP69" s="6"/>
      <c r="BQ69" s="49" t="str">
        <f t="shared" si="20"/>
        <v/>
      </c>
      <c r="BR69" s="49" t="str">
        <f t="shared" si="21"/>
        <v/>
      </c>
      <c r="BS69" s="49" t="str">
        <f t="shared" si="22"/>
        <v/>
      </c>
      <c r="BT69" s="49" t="str">
        <f t="shared" si="23"/>
        <v/>
      </c>
      <c r="BU69" s="6"/>
      <c r="BV69" s="6"/>
      <c r="BW69" s="6"/>
      <c r="BX69" s="6"/>
      <c r="BY69" s="126">
        <f t="shared" si="24"/>
        <v>0</v>
      </c>
      <c r="BZ69" s="126">
        <f t="shared" si="25"/>
        <v>0</v>
      </c>
      <c r="CA69" s="126" t="str">
        <f t="shared" si="26"/>
        <v/>
      </c>
      <c r="CB69" s="54">
        <f t="shared" si="27"/>
        <v>0</v>
      </c>
      <c r="CC69" s="6"/>
      <c r="CZ69" s="16"/>
      <c r="DA69" s="16"/>
    </row>
    <row r="70" spans="1:105" s="15" customFormat="1" ht="16.5" customHeight="1" x14ac:dyDescent="0.15">
      <c r="A70" s="284" t="s">
        <v>119</v>
      </c>
      <c r="B70" s="285"/>
      <c r="C70" s="36">
        <f t="shared" si="28"/>
        <v>0</v>
      </c>
      <c r="D70" s="34"/>
      <c r="E70" s="56"/>
      <c r="F70" s="37"/>
      <c r="G70" s="37"/>
      <c r="H70" s="37"/>
      <c r="I70" s="37"/>
      <c r="J70" s="37"/>
      <c r="K70" s="37"/>
      <c r="L70" s="37"/>
      <c r="M70" s="37"/>
      <c r="N70" s="37"/>
      <c r="O70" s="37"/>
      <c r="P70" s="56"/>
      <c r="Q70" s="56"/>
      <c r="R70" s="37"/>
      <c r="S70" s="56"/>
      <c r="T70" s="35"/>
      <c r="U70" s="128"/>
      <c r="V70" s="128"/>
      <c r="W70" s="40"/>
      <c r="X70" s="60"/>
      <c r="Y70" s="123" t="str">
        <f t="shared" si="19"/>
        <v/>
      </c>
      <c r="Z70" s="124"/>
      <c r="AA70" s="6"/>
      <c r="AB70" s="6"/>
      <c r="AC70" s="6"/>
      <c r="AD70" s="2"/>
      <c r="AE70" s="2"/>
      <c r="AF70" s="3"/>
      <c r="AG70" s="3"/>
      <c r="AH70" s="2"/>
      <c r="AI70" s="125"/>
      <c r="AJ70" s="3"/>
      <c r="AK70" s="2"/>
      <c r="AL70" s="125"/>
      <c r="AM70" s="3"/>
      <c r="AN70" s="3"/>
      <c r="AO70" s="3"/>
      <c r="AP70" s="2"/>
      <c r="AQ70" s="3"/>
      <c r="AR70" s="3"/>
      <c r="AS70" s="3"/>
      <c r="AT70" s="3"/>
      <c r="AU70" s="6"/>
      <c r="BG70" s="6"/>
      <c r="BH70" s="6"/>
      <c r="BI70" s="6"/>
      <c r="BJ70" s="6"/>
      <c r="BK70" s="6"/>
      <c r="BL70" s="6"/>
      <c r="BM70" s="6"/>
      <c r="BN70" s="6"/>
      <c r="BO70" s="6"/>
      <c r="BP70" s="6"/>
      <c r="BQ70" s="49" t="str">
        <f t="shared" si="20"/>
        <v/>
      </c>
      <c r="BR70" s="49" t="str">
        <f t="shared" si="21"/>
        <v/>
      </c>
      <c r="BS70" s="49" t="str">
        <f t="shared" si="22"/>
        <v/>
      </c>
      <c r="BT70" s="49" t="str">
        <f t="shared" si="23"/>
        <v/>
      </c>
      <c r="BU70" s="6"/>
      <c r="BV70" s="6"/>
      <c r="BW70" s="6"/>
      <c r="BX70" s="6"/>
      <c r="BY70" s="126">
        <f t="shared" si="24"/>
        <v>0</v>
      </c>
      <c r="BZ70" s="126">
        <f t="shared" si="25"/>
        <v>0</v>
      </c>
      <c r="CA70" s="126" t="str">
        <f t="shared" si="26"/>
        <v/>
      </c>
      <c r="CB70" s="54">
        <f t="shared" si="27"/>
        <v>0</v>
      </c>
      <c r="CC70" s="6"/>
      <c r="CZ70" s="16"/>
      <c r="DA70" s="16"/>
    </row>
    <row r="71" spans="1:105" s="15" customFormat="1" ht="16.5" customHeight="1" x14ac:dyDescent="0.15">
      <c r="A71" s="284" t="s">
        <v>120</v>
      </c>
      <c r="B71" s="285"/>
      <c r="C71" s="36">
        <f t="shared" si="28"/>
        <v>175</v>
      </c>
      <c r="D71" s="34"/>
      <c r="E71" s="56">
        <v>2</v>
      </c>
      <c r="F71" s="37">
        <v>2</v>
      </c>
      <c r="G71" s="37"/>
      <c r="H71" s="37"/>
      <c r="I71" s="37"/>
      <c r="J71" s="37"/>
      <c r="K71" s="37"/>
      <c r="L71" s="37"/>
      <c r="M71" s="37"/>
      <c r="N71" s="37"/>
      <c r="O71" s="37">
        <v>1</v>
      </c>
      <c r="P71" s="37">
        <v>1</v>
      </c>
      <c r="Q71" s="37">
        <v>47</v>
      </c>
      <c r="R71" s="37">
        <v>54</v>
      </c>
      <c r="S71" s="56">
        <v>42</v>
      </c>
      <c r="T71" s="35">
        <v>26</v>
      </c>
      <c r="U71" s="128">
        <v>67</v>
      </c>
      <c r="V71" s="128">
        <v>108</v>
      </c>
      <c r="W71" s="40">
        <v>175</v>
      </c>
      <c r="X71" s="60">
        <v>35</v>
      </c>
      <c r="Y71" s="123" t="str">
        <f t="shared" si="19"/>
        <v/>
      </c>
      <c r="Z71" s="124"/>
      <c r="AA71" s="6"/>
      <c r="AB71" s="6"/>
      <c r="AC71" s="6"/>
      <c r="AD71" s="2"/>
      <c r="AE71" s="2"/>
      <c r="AF71" s="3"/>
      <c r="AG71" s="3"/>
      <c r="AH71" s="2"/>
      <c r="AI71" s="125"/>
      <c r="AJ71" s="3"/>
      <c r="AK71" s="2"/>
      <c r="AL71" s="125"/>
      <c r="AM71" s="3"/>
      <c r="AN71" s="3"/>
      <c r="AO71" s="3"/>
      <c r="AP71" s="2"/>
      <c r="AQ71" s="3"/>
      <c r="AR71" s="3"/>
      <c r="AS71" s="3"/>
      <c r="AT71" s="3"/>
      <c r="AU71" s="6"/>
      <c r="BG71" s="6"/>
      <c r="BH71" s="6"/>
      <c r="BI71" s="6"/>
      <c r="BJ71" s="6"/>
      <c r="BK71" s="6"/>
      <c r="BL71" s="6"/>
      <c r="BM71" s="6"/>
      <c r="BN71" s="6"/>
      <c r="BO71" s="6"/>
      <c r="BP71" s="6"/>
      <c r="BQ71" s="49" t="str">
        <f t="shared" si="20"/>
        <v/>
      </c>
      <c r="BR71" s="49" t="str">
        <f t="shared" si="21"/>
        <v/>
      </c>
      <c r="BS71" s="49" t="str">
        <f t="shared" si="22"/>
        <v/>
      </c>
      <c r="BT71" s="49" t="str">
        <f t="shared" si="23"/>
        <v/>
      </c>
      <c r="BU71" s="6"/>
      <c r="BV71" s="6"/>
      <c r="BW71" s="6"/>
      <c r="BX71" s="6"/>
      <c r="BY71" s="126">
        <f t="shared" si="24"/>
        <v>0</v>
      </c>
      <c r="BZ71" s="126">
        <f t="shared" si="25"/>
        <v>0</v>
      </c>
      <c r="CA71" s="126">
        <f t="shared" si="26"/>
        <v>0</v>
      </c>
      <c r="CB71" s="54">
        <f t="shared" si="27"/>
        <v>0</v>
      </c>
      <c r="CC71" s="6"/>
      <c r="CZ71" s="16"/>
      <c r="DA71" s="16"/>
    </row>
    <row r="72" spans="1:105" s="15" customFormat="1" ht="17.25" customHeight="1" x14ac:dyDescent="0.15">
      <c r="A72" s="286" t="s">
        <v>121</v>
      </c>
      <c r="B72" s="287"/>
      <c r="C72" s="129">
        <f t="shared" si="28"/>
        <v>0</v>
      </c>
      <c r="D72" s="91"/>
      <c r="E72" s="130"/>
      <c r="F72" s="131"/>
      <c r="G72" s="131"/>
      <c r="H72" s="131"/>
      <c r="I72" s="131"/>
      <c r="J72" s="131"/>
      <c r="K72" s="131"/>
      <c r="L72" s="131"/>
      <c r="M72" s="131"/>
      <c r="N72" s="131"/>
      <c r="O72" s="131"/>
      <c r="P72" s="131"/>
      <c r="Q72" s="131"/>
      <c r="R72" s="131"/>
      <c r="S72" s="131"/>
      <c r="T72" s="92"/>
      <c r="U72" s="132"/>
      <c r="V72" s="132"/>
      <c r="W72" s="93"/>
      <c r="X72" s="133"/>
      <c r="Y72" s="123" t="str">
        <f t="shared" si="19"/>
        <v/>
      </c>
      <c r="Z72" s="124"/>
      <c r="AA72" s="6"/>
      <c r="AB72" s="6"/>
      <c r="AC72" s="6"/>
      <c r="AD72" s="2"/>
      <c r="AE72" s="2"/>
      <c r="AF72" s="3"/>
      <c r="AG72" s="3"/>
      <c r="AH72" s="2"/>
      <c r="AI72" s="125"/>
      <c r="AJ72" s="3"/>
      <c r="AK72" s="2"/>
      <c r="AL72" s="125"/>
      <c r="AM72" s="3"/>
      <c r="AN72" s="3"/>
      <c r="AO72" s="3"/>
      <c r="AP72" s="2"/>
      <c r="AQ72" s="3"/>
      <c r="AR72" s="3"/>
      <c r="AS72" s="3"/>
      <c r="AT72" s="3"/>
      <c r="AU72" s="6"/>
      <c r="BG72" s="6"/>
      <c r="BH72" s="6"/>
      <c r="BI72" s="6"/>
      <c r="BJ72" s="6"/>
      <c r="BK72" s="6"/>
      <c r="BL72" s="6"/>
      <c r="BM72" s="6"/>
      <c r="BN72" s="6"/>
      <c r="BO72" s="6"/>
      <c r="BP72" s="6"/>
      <c r="BQ72" s="49" t="str">
        <f t="shared" si="20"/>
        <v/>
      </c>
      <c r="BR72" s="49" t="str">
        <f t="shared" si="21"/>
        <v/>
      </c>
      <c r="BS72" s="49" t="str">
        <f t="shared" si="22"/>
        <v/>
      </c>
      <c r="BT72" s="49" t="str">
        <f t="shared" si="23"/>
        <v/>
      </c>
      <c r="BU72" s="6"/>
      <c r="BV72" s="6"/>
      <c r="BW72" s="6"/>
      <c r="BX72" s="6"/>
      <c r="BY72" s="126">
        <f t="shared" si="24"/>
        <v>0</v>
      </c>
      <c r="BZ72" s="126">
        <f t="shared" si="25"/>
        <v>0</v>
      </c>
      <c r="CA72" s="126" t="str">
        <f t="shared" si="26"/>
        <v/>
      </c>
      <c r="CB72" s="54">
        <f t="shared" si="27"/>
        <v>0</v>
      </c>
      <c r="CC72" s="6"/>
      <c r="CZ72" s="16"/>
      <c r="DA72" s="16"/>
    </row>
    <row r="73" spans="1:105" s="15" customFormat="1" ht="15" customHeight="1" x14ac:dyDescent="0.15">
      <c r="A73" s="288" t="s">
        <v>51</v>
      </c>
      <c r="B73" s="289"/>
      <c r="C73" s="134">
        <f t="shared" ref="C73:X73" si="29">SUM(C62:C72)</f>
        <v>2550</v>
      </c>
      <c r="D73" s="135">
        <f>SUM(D62:D72)</f>
        <v>170</v>
      </c>
      <c r="E73" s="136">
        <f t="shared" si="29"/>
        <v>77</v>
      </c>
      <c r="F73" s="102">
        <f t="shared" si="29"/>
        <v>49</v>
      </c>
      <c r="G73" s="102">
        <f t="shared" si="29"/>
        <v>160</v>
      </c>
      <c r="H73" s="102">
        <f t="shared" si="29"/>
        <v>186</v>
      </c>
      <c r="I73" s="102">
        <f t="shared" si="29"/>
        <v>233</v>
      </c>
      <c r="J73" s="102">
        <f t="shared" si="29"/>
        <v>200</v>
      </c>
      <c r="K73" s="102">
        <f t="shared" si="29"/>
        <v>197</v>
      </c>
      <c r="L73" s="102">
        <f t="shared" si="29"/>
        <v>116</v>
      </c>
      <c r="M73" s="102">
        <f t="shared" si="29"/>
        <v>109</v>
      </c>
      <c r="N73" s="102">
        <f t="shared" si="29"/>
        <v>77</v>
      </c>
      <c r="O73" s="102">
        <f t="shared" si="29"/>
        <v>92</v>
      </c>
      <c r="P73" s="102">
        <f t="shared" si="29"/>
        <v>124</v>
      </c>
      <c r="Q73" s="102">
        <f t="shared" si="29"/>
        <v>194</v>
      </c>
      <c r="R73" s="102">
        <f t="shared" si="29"/>
        <v>201</v>
      </c>
      <c r="S73" s="102">
        <f t="shared" si="29"/>
        <v>170</v>
      </c>
      <c r="T73" s="106">
        <f t="shared" si="29"/>
        <v>195</v>
      </c>
      <c r="U73" s="134">
        <f t="shared" si="29"/>
        <v>740</v>
      </c>
      <c r="V73" s="134">
        <f t="shared" si="29"/>
        <v>1810</v>
      </c>
      <c r="W73" s="137">
        <f t="shared" si="29"/>
        <v>2550</v>
      </c>
      <c r="X73" s="138">
        <f t="shared" si="29"/>
        <v>2116</v>
      </c>
      <c r="Y73" s="123" t="str">
        <f t="shared" si="19"/>
        <v/>
      </c>
      <c r="Z73" s="124"/>
      <c r="AA73" s="6"/>
      <c r="AB73" s="6"/>
      <c r="AC73" s="6"/>
      <c r="AD73" s="2"/>
      <c r="AE73" s="2"/>
      <c r="AF73" s="3"/>
      <c r="AG73" s="3"/>
      <c r="AH73" s="2"/>
      <c r="AI73" s="125"/>
      <c r="AJ73" s="3"/>
      <c r="AK73" s="2"/>
      <c r="AL73" s="125"/>
      <c r="AM73" s="3"/>
      <c r="AN73" s="3"/>
      <c r="AO73" s="3"/>
      <c r="AP73" s="2"/>
      <c r="AQ73" s="3"/>
      <c r="AR73" s="3"/>
      <c r="AS73" s="3"/>
      <c r="AT73" s="3"/>
      <c r="AU73" s="6"/>
      <c r="BG73" s="6"/>
      <c r="BH73" s="6"/>
      <c r="BI73" s="6"/>
      <c r="BJ73" s="6"/>
      <c r="BK73" s="6"/>
      <c r="BL73" s="6"/>
      <c r="BM73" s="6"/>
      <c r="BN73" s="6"/>
      <c r="BO73" s="6"/>
      <c r="BP73" s="6"/>
      <c r="BQ73" s="49" t="str">
        <f t="shared" si="20"/>
        <v/>
      </c>
      <c r="BR73" s="49" t="str">
        <f t="shared" si="21"/>
        <v/>
      </c>
      <c r="BS73" s="49" t="str">
        <f t="shared" si="22"/>
        <v/>
      </c>
      <c r="BT73" s="49" t="str">
        <f t="shared" si="23"/>
        <v/>
      </c>
      <c r="BU73" s="6"/>
      <c r="BV73" s="6"/>
      <c r="BW73" s="6"/>
      <c r="BX73" s="6"/>
      <c r="BY73" s="126">
        <f t="shared" si="24"/>
        <v>0</v>
      </c>
      <c r="BZ73" s="126">
        <f t="shared" si="25"/>
        <v>0</v>
      </c>
      <c r="CA73" s="126">
        <f t="shared" si="26"/>
        <v>0</v>
      </c>
      <c r="CB73" s="54">
        <f t="shared" si="27"/>
        <v>0</v>
      </c>
      <c r="CC73" s="6"/>
      <c r="CZ73" s="16"/>
      <c r="DA73" s="16"/>
    </row>
    <row r="74" spans="1:105" s="15" customFormat="1" ht="30" customHeight="1" x14ac:dyDescent="0.2">
      <c r="A74" s="139" t="s">
        <v>122</v>
      </c>
      <c r="B74" s="139"/>
      <c r="C74" s="139"/>
      <c r="D74" s="139"/>
      <c r="E74" s="139"/>
      <c r="F74" s="139"/>
      <c r="G74" s="140"/>
      <c r="H74" s="140"/>
      <c r="I74" s="140"/>
      <c r="J74" s="140"/>
      <c r="K74" s="71"/>
      <c r="L74" s="71"/>
      <c r="N74" s="6"/>
      <c r="O74" s="6"/>
      <c r="P74" s="6"/>
      <c r="Q74" s="6"/>
      <c r="R74" s="6"/>
      <c r="S74" s="6"/>
      <c r="T74" s="6"/>
      <c r="U74" s="6"/>
      <c r="V74" s="6"/>
      <c r="W74" s="6"/>
      <c r="X74" s="6"/>
      <c r="Y74" s="6"/>
      <c r="Z74" s="6"/>
      <c r="AA74" s="6"/>
      <c r="AB74" s="6"/>
      <c r="AC74" s="6"/>
      <c r="AD74" s="114"/>
      <c r="AE74" s="6"/>
      <c r="AF74" s="6"/>
      <c r="AG74" s="114"/>
      <c r="AH74" s="6"/>
      <c r="AI74" s="6"/>
      <c r="AJ74" s="114"/>
      <c r="AK74" s="6"/>
      <c r="AL74" s="6"/>
      <c r="AM74" s="114"/>
      <c r="AN74" s="114"/>
      <c r="AO74" s="114"/>
      <c r="AP74" s="6"/>
      <c r="AQ74" s="6"/>
      <c r="AR74" s="6"/>
      <c r="AS74" s="6"/>
      <c r="AT74" s="6"/>
      <c r="AU74" s="6"/>
      <c r="BG74" s="6"/>
      <c r="BH74" s="6"/>
      <c r="BI74" s="6"/>
      <c r="BJ74" s="6"/>
      <c r="BK74" s="6"/>
      <c r="BL74" s="6"/>
      <c r="BM74" s="6"/>
      <c r="BN74" s="6"/>
      <c r="BO74" s="6"/>
      <c r="BP74" s="6"/>
      <c r="BQ74" s="6"/>
      <c r="BR74" s="6"/>
      <c r="BS74" s="6"/>
      <c r="BT74" s="6"/>
      <c r="BU74" s="6"/>
      <c r="BV74" s="6"/>
      <c r="BW74" s="6"/>
      <c r="BX74" s="6"/>
      <c r="BY74" s="6"/>
      <c r="BZ74" s="6"/>
      <c r="CA74" s="6"/>
      <c r="CB74" s="6"/>
      <c r="CC74" s="6"/>
      <c r="CZ74" s="16"/>
      <c r="DA74" s="16"/>
    </row>
    <row r="75" spans="1:105" s="15" customFormat="1" ht="21" customHeight="1" x14ac:dyDescent="0.15">
      <c r="A75" s="290" t="s">
        <v>123</v>
      </c>
      <c r="B75" s="241" t="s">
        <v>104</v>
      </c>
      <c r="C75" s="258" t="s">
        <v>105</v>
      </c>
      <c r="D75" s="269" t="s">
        <v>106</v>
      </c>
      <c r="E75" s="270"/>
      <c r="F75" s="270"/>
      <c r="G75" s="270"/>
      <c r="H75" s="270"/>
      <c r="I75" s="270"/>
      <c r="J75" s="270"/>
      <c r="K75" s="270"/>
      <c r="L75" s="270"/>
      <c r="M75" s="270"/>
      <c r="N75" s="270"/>
      <c r="O75" s="270"/>
      <c r="P75" s="270"/>
      <c r="Q75" s="270"/>
      <c r="R75" s="270"/>
      <c r="S75" s="270"/>
      <c r="T75" s="271"/>
      <c r="U75" s="275" t="s">
        <v>27</v>
      </c>
      <c r="V75" s="275"/>
      <c r="W75" s="275" t="s">
        <v>107</v>
      </c>
      <c r="X75" s="6"/>
      <c r="Y75" s="6"/>
      <c r="Z75" s="114"/>
      <c r="AA75" s="6"/>
      <c r="AB75" s="6"/>
      <c r="AC75" s="6"/>
      <c r="AD75" s="6"/>
      <c r="AE75" s="6"/>
      <c r="AF75" s="6"/>
      <c r="AG75" s="6"/>
      <c r="AH75" s="3"/>
      <c r="AI75" s="3"/>
      <c r="AJ75" s="3"/>
      <c r="AK75" s="3"/>
      <c r="AL75" s="3"/>
      <c r="AM75" s="3"/>
      <c r="AN75" s="3"/>
      <c r="AO75" s="3"/>
      <c r="AP75" s="3"/>
      <c r="AQ75" s="3"/>
      <c r="AR75" s="6"/>
      <c r="AS75" s="6"/>
      <c r="AT75" s="6"/>
      <c r="BF75" s="6"/>
      <c r="BG75" s="6"/>
      <c r="BH75" s="6"/>
      <c r="BI75" s="6"/>
      <c r="BJ75" s="6"/>
      <c r="BK75" s="6"/>
      <c r="BL75" s="6"/>
      <c r="BM75" s="6"/>
      <c r="BN75" s="6"/>
      <c r="BO75" s="6"/>
      <c r="BP75" s="6"/>
      <c r="BQ75" s="6"/>
      <c r="BR75" s="6"/>
      <c r="BS75" s="6"/>
      <c r="BT75" s="6"/>
      <c r="BU75" s="6"/>
      <c r="BV75" s="6"/>
      <c r="BW75" s="6"/>
      <c r="BX75" s="6"/>
      <c r="BY75" s="6"/>
      <c r="BZ75" s="6"/>
      <c r="CA75" s="6"/>
      <c r="CB75" s="6"/>
      <c r="CY75" s="16"/>
      <c r="CZ75" s="16"/>
    </row>
    <row r="76" spans="1:105" s="15" customFormat="1" ht="22.5" customHeight="1" x14ac:dyDescent="0.15">
      <c r="A76" s="291"/>
      <c r="B76" s="243"/>
      <c r="C76" s="260"/>
      <c r="D76" s="17" t="s">
        <v>31</v>
      </c>
      <c r="E76" s="117" t="s">
        <v>32</v>
      </c>
      <c r="F76" s="19" t="s">
        <v>33</v>
      </c>
      <c r="G76" s="19" t="s">
        <v>34</v>
      </c>
      <c r="H76" s="19" t="s">
        <v>35</v>
      </c>
      <c r="I76" s="20" t="s">
        <v>36</v>
      </c>
      <c r="J76" s="20" t="s">
        <v>37</v>
      </c>
      <c r="K76" s="20" t="s">
        <v>38</v>
      </c>
      <c r="L76" s="20" t="s">
        <v>39</v>
      </c>
      <c r="M76" s="20" t="s">
        <v>40</v>
      </c>
      <c r="N76" s="20" t="s">
        <v>41</v>
      </c>
      <c r="O76" s="20" t="s">
        <v>42</v>
      </c>
      <c r="P76" s="20" t="s">
        <v>43</v>
      </c>
      <c r="Q76" s="20" t="s">
        <v>44</v>
      </c>
      <c r="R76" s="20" t="s">
        <v>45</v>
      </c>
      <c r="S76" s="20" t="s">
        <v>46</v>
      </c>
      <c r="T76" s="21" t="s">
        <v>47</v>
      </c>
      <c r="U76" s="211" t="s">
        <v>109</v>
      </c>
      <c r="V76" s="211" t="s">
        <v>50</v>
      </c>
      <c r="W76" s="275"/>
      <c r="X76" s="6"/>
      <c r="Y76" s="6"/>
      <c r="Z76" s="114"/>
      <c r="AA76" s="6"/>
      <c r="AB76" s="6"/>
      <c r="AC76" s="6"/>
      <c r="AD76" s="6"/>
      <c r="AE76" s="6"/>
      <c r="AF76" s="6"/>
      <c r="AG76" s="6"/>
      <c r="AH76" s="3"/>
      <c r="AI76" s="3"/>
      <c r="AJ76" s="3"/>
      <c r="AK76" s="3"/>
      <c r="AL76" s="3"/>
      <c r="AM76" s="3"/>
      <c r="AN76" s="3"/>
      <c r="AO76" s="3"/>
      <c r="AP76" s="3"/>
      <c r="AQ76" s="3"/>
      <c r="AR76" s="6"/>
      <c r="AS76" s="6"/>
      <c r="AT76" s="6"/>
      <c r="BF76" s="6"/>
      <c r="BG76" s="6"/>
      <c r="BH76" s="6"/>
      <c r="BI76" s="6"/>
      <c r="BJ76" s="6"/>
      <c r="BK76" s="6"/>
      <c r="BL76" s="6"/>
      <c r="BM76" s="6"/>
      <c r="BN76" s="6"/>
      <c r="BO76" s="6"/>
      <c r="BP76" s="6"/>
      <c r="BQ76" s="6"/>
      <c r="BR76" s="6"/>
      <c r="BS76" s="6"/>
      <c r="BT76" s="6"/>
      <c r="BU76" s="6"/>
      <c r="BV76" s="6"/>
      <c r="BW76" s="6"/>
      <c r="BX76" s="6"/>
      <c r="BY76" s="6"/>
      <c r="BZ76" s="6"/>
      <c r="CA76" s="6"/>
      <c r="CB76" s="6"/>
      <c r="CY76" s="16"/>
      <c r="CZ76" s="16"/>
    </row>
    <row r="77" spans="1:105" s="15" customFormat="1" ht="18.75" customHeight="1" x14ac:dyDescent="0.15">
      <c r="A77" s="276" t="s">
        <v>124</v>
      </c>
      <c r="B77" s="141" t="s">
        <v>110</v>
      </c>
      <c r="C77" s="119">
        <f>SUM(D77:T77)</f>
        <v>0</v>
      </c>
      <c r="D77" s="30"/>
      <c r="E77" s="31"/>
      <c r="F77" s="32"/>
      <c r="G77" s="32"/>
      <c r="H77" s="32"/>
      <c r="I77" s="32"/>
      <c r="J77" s="32"/>
      <c r="K77" s="32"/>
      <c r="L77" s="32"/>
      <c r="M77" s="32"/>
      <c r="N77" s="32"/>
      <c r="O77" s="32"/>
      <c r="P77" s="32"/>
      <c r="Q77" s="32"/>
      <c r="R77" s="32"/>
      <c r="S77" s="32"/>
      <c r="T77" s="41"/>
      <c r="U77" s="120"/>
      <c r="V77" s="120"/>
      <c r="W77" s="120"/>
      <c r="X77" s="142" t="str">
        <f>+BP77&amp;BQ77&amp;BR77&amp;BS77</f>
        <v/>
      </c>
      <c r="Y77" s="6"/>
      <c r="Z77" s="114"/>
      <c r="AA77" s="6"/>
      <c r="AB77" s="6"/>
      <c r="AC77" s="6"/>
      <c r="AD77" s="6"/>
      <c r="AE77" s="6"/>
      <c r="AF77" s="6"/>
      <c r="AG77" s="6"/>
      <c r="AH77" s="3"/>
      <c r="AI77" s="3"/>
      <c r="AJ77" s="3"/>
      <c r="AK77" s="3"/>
      <c r="AL77" s="3"/>
      <c r="AM77" s="3"/>
      <c r="AN77" s="3"/>
      <c r="AO77" s="3"/>
      <c r="AP77" s="3"/>
      <c r="AQ77" s="3"/>
      <c r="AR77" s="6"/>
      <c r="AS77" s="6"/>
      <c r="AT77" s="6"/>
      <c r="BF77" s="6"/>
      <c r="BG77" s="6"/>
      <c r="BH77" s="6"/>
      <c r="BI77" s="6"/>
      <c r="BJ77" s="6"/>
      <c r="BK77" s="6"/>
      <c r="BL77" s="6"/>
      <c r="BM77" s="6"/>
      <c r="BN77" s="6"/>
      <c r="BO77" s="6"/>
      <c r="BP77" s="49" t="str">
        <f>IF($C77&lt;&gt;($U77+$V77)," El número atenciones según sexo NO puede ser diferente al Total.","")</f>
        <v/>
      </c>
      <c r="BQ77" s="49" t="str">
        <f>IF($C77=0,"",IF(($W77)="",IF($C77="",""," No olvide escribir la columna Beneficiarios."),""))</f>
        <v/>
      </c>
      <c r="BR77" s="49" t="str">
        <f>IF($C77&lt;($W77)," El número de Beneficiarios NO puede ser mayor que el Total.","")</f>
        <v/>
      </c>
      <c r="BS77" s="49" t="str">
        <f>IF(C77+C79+C82+C84+C86&lt;=C62,"","Las consultas por enfermera NO pueden ser mayor que el Total de consultas de sección B.")</f>
        <v/>
      </c>
      <c r="BT77" s="6"/>
      <c r="BU77" s="6"/>
      <c r="BV77" s="6"/>
      <c r="BW77" s="6"/>
      <c r="BX77" s="126">
        <f>IF($C77&lt;&gt;($U77+$V77),1,0)</f>
        <v>0</v>
      </c>
      <c r="BY77" s="126">
        <f>IF($C77&lt;($W77),1,0)</f>
        <v>0</v>
      </c>
      <c r="BZ77" s="126" t="str">
        <f>IF($C77=0,"",IF(($W77)="",IF($C77="","",1),0))</f>
        <v/>
      </c>
      <c r="CA77" s="126">
        <f>IF(C77+C79+C82+C84+C86&lt;=C62,0,1)</f>
        <v>0</v>
      </c>
      <c r="CB77" s="6"/>
      <c r="CY77" s="16"/>
      <c r="CZ77" s="16"/>
    </row>
    <row r="78" spans="1:105" s="15" customFormat="1" ht="21.75" customHeight="1" x14ac:dyDescent="0.15">
      <c r="A78" s="277"/>
      <c r="B78" s="143" t="s">
        <v>111</v>
      </c>
      <c r="C78" s="129">
        <f t="shared" ref="C78:C85" si="30">SUM(D78:T78)</f>
        <v>16</v>
      </c>
      <c r="D78" s="91"/>
      <c r="E78" s="130"/>
      <c r="F78" s="131"/>
      <c r="G78" s="131"/>
      <c r="H78" s="131">
        <v>3</v>
      </c>
      <c r="I78" s="131">
        <v>2</v>
      </c>
      <c r="J78" s="131">
        <v>5</v>
      </c>
      <c r="K78" s="131">
        <v>3</v>
      </c>
      <c r="L78" s="131"/>
      <c r="M78" s="131">
        <v>1</v>
      </c>
      <c r="N78" s="131"/>
      <c r="O78" s="131">
        <v>1</v>
      </c>
      <c r="P78" s="131"/>
      <c r="Q78" s="131">
        <v>1</v>
      </c>
      <c r="R78" s="131"/>
      <c r="S78" s="131"/>
      <c r="T78" s="92"/>
      <c r="U78" s="132">
        <v>3</v>
      </c>
      <c r="V78" s="132">
        <v>13</v>
      </c>
      <c r="W78" s="132">
        <v>16</v>
      </c>
      <c r="X78" s="142" t="str">
        <f t="shared" ref="X78:X87" si="31">+BP78&amp;BQ78&amp;BR78&amp;BS78</f>
        <v/>
      </c>
      <c r="Y78" s="6"/>
      <c r="Z78" s="114"/>
      <c r="AA78" s="6"/>
      <c r="AB78" s="6"/>
      <c r="AC78" s="6"/>
      <c r="AD78" s="6"/>
      <c r="AE78" s="6"/>
      <c r="AF78" s="6"/>
      <c r="AG78" s="6"/>
      <c r="AH78" s="3"/>
      <c r="AI78" s="3"/>
      <c r="AJ78" s="3"/>
      <c r="AK78" s="3"/>
      <c r="AL78" s="3"/>
      <c r="AM78" s="3"/>
      <c r="AN78" s="3"/>
      <c r="AO78" s="3"/>
      <c r="AP78" s="3"/>
      <c r="AQ78" s="3"/>
      <c r="AR78" s="6"/>
      <c r="AS78" s="6"/>
      <c r="AT78" s="6"/>
      <c r="BF78" s="6"/>
      <c r="BG78" s="6"/>
      <c r="BH78" s="6"/>
      <c r="BI78" s="6"/>
      <c r="BJ78" s="6"/>
      <c r="BK78" s="6"/>
      <c r="BL78" s="6"/>
      <c r="BM78" s="6"/>
      <c r="BN78" s="6"/>
      <c r="BO78" s="6"/>
      <c r="BP78" s="49" t="str">
        <f t="shared" ref="BP78:BP87" si="32">IF($C78&lt;&gt;($U78+$V78)," El número atenciones según sexo NO puede ser diferente al Total.","")</f>
        <v/>
      </c>
      <c r="BQ78" s="49" t="str">
        <f t="shared" ref="BQ78:BQ87" si="33">IF($C78=0,"",IF(($W78)="",IF($C78="",""," No olvide escribir la columna Beneficiarios."),""))</f>
        <v/>
      </c>
      <c r="BR78" s="49" t="str">
        <f t="shared" ref="BR78:BR87" si="34">IF($C78&lt;($W78)," El número de Beneficiarios NO puede ser mayor que el Total.","")</f>
        <v/>
      </c>
      <c r="BS78" s="49" t="str">
        <f>IF(C78+C80+C83+C85+C87&lt;=C63+C64+C65,"","Las consultas por matrona NO pueden ser mayor que el Total de consultas de sección B.")</f>
        <v/>
      </c>
      <c r="BT78" s="6"/>
      <c r="BU78" s="6"/>
      <c r="BV78" s="6"/>
      <c r="BW78" s="6"/>
      <c r="BX78" s="126">
        <f t="shared" ref="BX78:BX87" si="35">IF($C78&lt;&gt;($U78+$V78),1,0)</f>
        <v>0</v>
      </c>
      <c r="BY78" s="126">
        <f t="shared" ref="BY78:BY87" si="36">IF($C78&lt;($W78),1,0)</f>
        <v>0</v>
      </c>
      <c r="BZ78" s="126">
        <f t="shared" ref="BZ78:BZ87" si="37">IF($C78=0,"",IF(($W78)="",IF($C78="","",1),0))</f>
        <v>0</v>
      </c>
      <c r="CA78" s="126">
        <f>IF(C78+C80+C83+C85+C87&lt;=C63+C64+C65,0,1)</f>
        <v>0</v>
      </c>
      <c r="CB78" s="6"/>
      <c r="CY78" s="16"/>
      <c r="CZ78" s="16"/>
    </row>
    <row r="79" spans="1:105" s="15" customFormat="1" ht="18" customHeight="1" x14ac:dyDescent="0.15">
      <c r="A79" s="278" t="s">
        <v>125</v>
      </c>
      <c r="B79" s="141" t="s">
        <v>110</v>
      </c>
      <c r="C79" s="119">
        <f t="shared" si="30"/>
        <v>41</v>
      </c>
      <c r="D79" s="30">
        <v>2</v>
      </c>
      <c r="E79" s="31"/>
      <c r="F79" s="32"/>
      <c r="G79" s="32"/>
      <c r="H79" s="32">
        <v>1</v>
      </c>
      <c r="I79" s="32">
        <v>8</v>
      </c>
      <c r="J79" s="32">
        <v>5</v>
      </c>
      <c r="K79" s="32">
        <v>4</v>
      </c>
      <c r="L79" s="32">
        <v>3</v>
      </c>
      <c r="M79" s="32">
        <v>11</v>
      </c>
      <c r="N79" s="32">
        <v>3</v>
      </c>
      <c r="O79" s="32">
        <v>1</v>
      </c>
      <c r="P79" s="32">
        <v>1</v>
      </c>
      <c r="Q79" s="32"/>
      <c r="R79" s="32">
        <v>2</v>
      </c>
      <c r="S79" s="32"/>
      <c r="T79" s="41"/>
      <c r="U79" s="120">
        <v>31</v>
      </c>
      <c r="V79" s="120">
        <v>10</v>
      </c>
      <c r="W79" s="120">
        <v>41</v>
      </c>
      <c r="X79" s="142" t="str">
        <f t="shared" si="31"/>
        <v/>
      </c>
      <c r="Y79" s="6"/>
      <c r="Z79" s="114"/>
      <c r="AA79" s="6"/>
      <c r="AB79" s="6"/>
      <c r="AC79" s="6"/>
      <c r="AD79" s="6"/>
      <c r="AE79" s="6"/>
      <c r="AF79" s="6"/>
      <c r="AG79" s="6"/>
      <c r="AH79" s="3"/>
      <c r="AI79" s="3"/>
      <c r="AJ79" s="3"/>
      <c r="AK79" s="3"/>
      <c r="AL79" s="3"/>
      <c r="AM79" s="3"/>
      <c r="AN79" s="3"/>
      <c r="AO79" s="3"/>
      <c r="AP79" s="3"/>
      <c r="AQ79" s="3"/>
      <c r="AR79" s="6"/>
      <c r="AS79" s="6"/>
      <c r="AT79" s="6"/>
      <c r="BF79" s="6"/>
      <c r="BG79" s="6"/>
      <c r="BH79" s="6"/>
      <c r="BI79" s="6"/>
      <c r="BJ79" s="6"/>
      <c r="BK79" s="6"/>
      <c r="BL79" s="6"/>
      <c r="BM79" s="6"/>
      <c r="BN79" s="6"/>
      <c r="BO79" s="6"/>
      <c r="BP79" s="49" t="str">
        <f t="shared" si="32"/>
        <v/>
      </c>
      <c r="BQ79" s="49" t="str">
        <f t="shared" si="33"/>
        <v/>
      </c>
      <c r="BR79" s="49" t="str">
        <f t="shared" si="34"/>
        <v/>
      </c>
      <c r="BS79" s="49" t="str">
        <f>IF(C81&lt;=C67,"","Las consultas por psicológo NO pueden ser mayor que el Total de consultas de sección B.")</f>
        <v/>
      </c>
      <c r="BT79" s="6"/>
      <c r="BU79" s="6"/>
      <c r="BV79" s="6"/>
      <c r="BW79" s="6"/>
      <c r="BX79" s="126">
        <f t="shared" si="35"/>
        <v>0</v>
      </c>
      <c r="BY79" s="126">
        <f t="shared" si="36"/>
        <v>0</v>
      </c>
      <c r="BZ79" s="126">
        <f t="shared" si="37"/>
        <v>0</v>
      </c>
      <c r="CA79" s="126">
        <f>IF(C81&lt;=C67,0,1)</f>
        <v>0</v>
      </c>
      <c r="CB79" s="6"/>
      <c r="CY79" s="16"/>
      <c r="CZ79" s="16"/>
    </row>
    <row r="80" spans="1:105" s="15" customFormat="1" ht="18" customHeight="1" x14ac:dyDescent="0.15">
      <c r="A80" s="279"/>
      <c r="B80" s="144" t="s">
        <v>111</v>
      </c>
      <c r="C80" s="127">
        <f t="shared" si="30"/>
        <v>0</v>
      </c>
      <c r="D80" s="34"/>
      <c r="E80" s="56"/>
      <c r="F80" s="37"/>
      <c r="G80" s="37"/>
      <c r="H80" s="37"/>
      <c r="I80" s="37"/>
      <c r="J80" s="37"/>
      <c r="K80" s="37"/>
      <c r="L80" s="37"/>
      <c r="M80" s="37"/>
      <c r="N80" s="37"/>
      <c r="O80" s="37"/>
      <c r="P80" s="37"/>
      <c r="Q80" s="37"/>
      <c r="R80" s="37"/>
      <c r="S80" s="37"/>
      <c r="T80" s="35"/>
      <c r="U80" s="128"/>
      <c r="V80" s="128"/>
      <c r="W80" s="128"/>
      <c r="X80" s="142" t="str">
        <f t="shared" si="31"/>
        <v/>
      </c>
      <c r="Y80" s="6"/>
      <c r="Z80" s="114"/>
      <c r="AA80" s="6"/>
      <c r="AB80" s="6"/>
      <c r="AC80" s="6"/>
      <c r="AD80" s="6"/>
      <c r="AE80" s="6"/>
      <c r="AF80" s="6"/>
      <c r="AG80" s="6"/>
      <c r="AH80" s="3"/>
      <c r="AI80" s="3"/>
      <c r="AJ80" s="3"/>
      <c r="AK80" s="3"/>
      <c r="AL80" s="3"/>
      <c r="AM80" s="3"/>
      <c r="AN80" s="3"/>
      <c r="AO80" s="3"/>
      <c r="AP80" s="3"/>
      <c r="AQ80" s="3"/>
      <c r="AR80" s="6"/>
      <c r="AS80" s="6"/>
      <c r="AT80" s="6"/>
      <c r="BF80" s="6"/>
      <c r="BG80" s="6"/>
      <c r="BH80" s="6"/>
      <c r="BI80" s="6"/>
      <c r="BJ80" s="6"/>
      <c r="BK80" s="6"/>
      <c r="BL80" s="6"/>
      <c r="BM80" s="6"/>
      <c r="BN80" s="6"/>
      <c r="BO80" s="6"/>
      <c r="BP80" s="49" t="str">
        <f t="shared" si="32"/>
        <v/>
      </c>
      <c r="BQ80" s="49" t="str">
        <f t="shared" si="33"/>
        <v/>
      </c>
      <c r="BR80" s="49" t="str">
        <f t="shared" si="34"/>
        <v/>
      </c>
      <c r="BS80" s="49"/>
      <c r="BT80" s="6"/>
      <c r="BU80" s="6"/>
      <c r="BV80" s="6"/>
      <c r="BW80" s="6"/>
      <c r="BX80" s="126">
        <f t="shared" si="35"/>
        <v>0</v>
      </c>
      <c r="BY80" s="126">
        <f t="shared" si="36"/>
        <v>0</v>
      </c>
      <c r="BZ80" s="126" t="str">
        <f t="shared" si="37"/>
        <v/>
      </c>
      <c r="CA80" s="126"/>
      <c r="CB80" s="6"/>
      <c r="CY80" s="16"/>
      <c r="CZ80" s="16"/>
    </row>
    <row r="81" spans="1:105" s="15" customFormat="1" ht="18" customHeight="1" x14ac:dyDescent="0.15">
      <c r="A81" s="280"/>
      <c r="B81" s="143" t="s">
        <v>126</v>
      </c>
      <c r="C81" s="129">
        <f t="shared" si="30"/>
        <v>0</v>
      </c>
      <c r="D81" s="91"/>
      <c r="E81" s="130"/>
      <c r="F81" s="131"/>
      <c r="G81" s="131"/>
      <c r="H81" s="131"/>
      <c r="I81" s="131"/>
      <c r="J81" s="131"/>
      <c r="K81" s="131"/>
      <c r="L81" s="131"/>
      <c r="M81" s="131"/>
      <c r="N81" s="131"/>
      <c r="O81" s="131"/>
      <c r="P81" s="131"/>
      <c r="Q81" s="131"/>
      <c r="R81" s="131"/>
      <c r="S81" s="131"/>
      <c r="T81" s="92"/>
      <c r="U81" s="132"/>
      <c r="V81" s="132"/>
      <c r="W81" s="132"/>
      <c r="X81" s="142" t="str">
        <f t="shared" si="31"/>
        <v/>
      </c>
      <c r="Y81" s="6"/>
      <c r="Z81" s="114"/>
      <c r="AA81" s="6"/>
      <c r="AB81" s="6"/>
      <c r="AC81" s="6"/>
      <c r="AD81" s="6"/>
      <c r="AE81" s="6"/>
      <c r="AF81" s="6"/>
      <c r="AG81" s="6"/>
      <c r="AH81" s="3"/>
      <c r="AI81" s="3"/>
      <c r="AJ81" s="3"/>
      <c r="AK81" s="3"/>
      <c r="AL81" s="3"/>
      <c r="AM81" s="3"/>
      <c r="AN81" s="3"/>
      <c r="AO81" s="3"/>
      <c r="AP81" s="3"/>
      <c r="AQ81" s="3"/>
      <c r="AR81" s="6"/>
      <c r="AS81" s="6"/>
      <c r="AT81" s="6"/>
      <c r="BF81" s="6"/>
      <c r="BG81" s="6"/>
      <c r="BH81" s="6"/>
      <c r="BI81" s="6"/>
      <c r="BJ81" s="6"/>
      <c r="BK81" s="6"/>
      <c r="BL81" s="6"/>
      <c r="BM81" s="6"/>
      <c r="BN81" s="6"/>
      <c r="BO81" s="6"/>
      <c r="BP81" s="49" t="str">
        <f t="shared" si="32"/>
        <v/>
      </c>
      <c r="BQ81" s="49" t="str">
        <f t="shared" si="33"/>
        <v/>
      </c>
      <c r="BR81" s="49" t="str">
        <f t="shared" si="34"/>
        <v/>
      </c>
      <c r="BS81" s="49"/>
      <c r="BT81" s="6"/>
      <c r="BU81" s="6"/>
      <c r="BV81" s="6"/>
      <c r="BW81" s="6"/>
      <c r="BX81" s="126">
        <f t="shared" si="35"/>
        <v>0</v>
      </c>
      <c r="BY81" s="126">
        <f t="shared" si="36"/>
        <v>0</v>
      </c>
      <c r="BZ81" s="126" t="str">
        <f t="shared" si="37"/>
        <v/>
      </c>
      <c r="CA81" s="126"/>
      <c r="CB81" s="6"/>
      <c r="CY81" s="16"/>
      <c r="CZ81" s="16"/>
    </row>
    <row r="82" spans="1:105" s="15" customFormat="1" ht="18" customHeight="1" x14ac:dyDescent="0.15">
      <c r="A82" s="259" t="s">
        <v>127</v>
      </c>
      <c r="B82" s="141" t="s">
        <v>110</v>
      </c>
      <c r="C82" s="119">
        <f t="shared" si="30"/>
        <v>41</v>
      </c>
      <c r="D82" s="30">
        <v>2</v>
      </c>
      <c r="E82" s="31"/>
      <c r="F82" s="32"/>
      <c r="G82" s="32"/>
      <c r="H82" s="32">
        <v>1</v>
      </c>
      <c r="I82" s="32">
        <v>8</v>
      </c>
      <c r="J82" s="32">
        <v>5</v>
      </c>
      <c r="K82" s="32">
        <v>4</v>
      </c>
      <c r="L82" s="31">
        <v>3</v>
      </c>
      <c r="M82" s="32">
        <v>11</v>
      </c>
      <c r="N82" s="32">
        <v>3</v>
      </c>
      <c r="O82" s="32">
        <v>1</v>
      </c>
      <c r="P82" s="32">
        <v>1</v>
      </c>
      <c r="Q82" s="32"/>
      <c r="R82" s="32">
        <v>2</v>
      </c>
      <c r="S82" s="32"/>
      <c r="T82" s="41"/>
      <c r="U82" s="120">
        <v>31</v>
      </c>
      <c r="V82" s="120">
        <v>10</v>
      </c>
      <c r="W82" s="120">
        <v>41</v>
      </c>
      <c r="X82" s="142" t="str">
        <f t="shared" si="31"/>
        <v/>
      </c>
      <c r="Y82" s="6"/>
      <c r="Z82" s="114"/>
      <c r="AA82" s="6"/>
      <c r="AB82" s="6"/>
      <c r="AC82" s="6"/>
      <c r="AD82" s="6"/>
      <c r="AE82" s="6"/>
      <c r="AF82" s="6"/>
      <c r="AG82" s="6"/>
      <c r="AH82" s="3"/>
      <c r="AI82" s="3"/>
      <c r="AJ82" s="3"/>
      <c r="AK82" s="3"/>
      <c r="AL82" s="3"/>
      <c r="AM82" s="3"/>
      <c r="AN82" s="3"/>
      <c r="AO82" s="3"/>
      <c r="AP82" s="3"/>
      <c r="AQ82" s="3"/>
      <c r="AR82" s="6"/>
      <c r="AS82" s="6"/>
      <c r="AT82" s="6"/>
      <c r="BF82" s="6"/>
      <c r="BG82" s="6"/>
      <c r="BH82" s="6"/>
      <c r="BI82" s="6"/>
      <c r="BJ82" s="6"/>
      <c r="BK82" s="6"/>
      <c r="BL82" s="6"/>
      <c r="BM82" s="6"/>
      <c r="BN82" s="6"/>
      <c r="BO82" s="6"/>
      <c r="BP82" s="49" t="str">
        <f t="shared" si="32"/>
        <v/>
      </c>
      <c r="BQ82" s="49" t="str">
        <f t="shared" si="33"/>
        <v/>
      </c>
      <c r="BR82" s="49" t="str">
        <f t="shared" si="34"/>
        <v/>
      </c>
      <c r="BS82" s="49"/>
      <c r="BT82" s="6"/>
      <c r="BU82" s="6"/>
      <c r="BV82" s="6"/>
      <c r="BW82" s="6"/>
      <c r="BX82" s="126">
        <f t="shared" si="35"/>
        <v>0</v>
      </c>
      <c r="BY82" s="126">
        <f t="shared" si="36"/>
        <v>0</v>
      </c>
      <c r="BZ82" s="126">
        <f t="shared" si="37"/>
        <v>0</v>
      </c>
      <c r="CA82" s="126"/>
      <c r="CB82" s="6"/>
      <c r="CY82" s="16"/>
      <c r="CZ82" s="16"/>
    </row>
    <row r="83" spans="1:105" s="15" customFormat="1" ht="18" customHeight="1" x14ac:dyDescent="0.15">
      <c r="A83" s="281"/>
      <c r="B83" s="144" t="s">
        <v>111</v>
      </c>
      <c r="C83" s="127">
        <f t="shared" si="30"/>
        <v>0</v>
      </c>
      <c r="D83" s="91"/>
      <c r="E83" s="130"/>
      <c r="F83" s="131"/>
      <c r="G83" s="131"/>
      <c r="H83" s="131"/>
      <c r="I83" s="131"/>
      <c r="J83" s="131"/>
      <c r="K83" s="131"/>
      <c r="L83" s="131"/>
      <c r="M83" s="131"/>
      <c r="N83" s="131"/>
      <c r="O83" s="131"/>
      <c r="P83" s="131"/>
      <c r="Q83" s="131"/>
      <c r="R83" s="131"/>
      <c r="S83" s="131"/>
      <c r="T83" s="92"/>
      <c r="U83" s="132"/>
      <c r="V83" s="132"/>
      <c r="W83" s="132"/>
      <c r="X83" s="142" t="str">
        <f t="shared" si="31"/>
        <v/>
      </c>
      <c r="Y83" s="6"/>
      <c r="Z83" s="114"/>
      <c r="AA83" s="6"/>
      <c r="AB83" s="6"/>
      <c r="AC83" s="6"/>
      <c r="AD83" s="6"/>
      <c r="AE83" s="6"/>
      <c r="AF83" s="6"/>
      <c r="AG83" s="6"/>
      <c r="AH83" s="3"/>
      <c r="AI83" s="3"/>
      <c r="AJ83" s="3"/>
      <c r="AK83" s="3"/>
      <c r="AL83" s="3"/>
      <c r="AM83" s="3"/>
      <c r="AN83" s="3"/>
      <c r="AO83" s="3"/>
      <c r="AP83" s="3"/>
      <c r="AQ83" s="3"/>
      <c r="AR83" s="6"/>
      <c r="AS83" s="6"/>
      <c r="AT83" s="6"/>
      <c r="BF83" s="6"/>
      <c r="BG83" s="6"/>
      <c r="BH83" s="6"/>
      <c r="BI83" s="6"/>
      <c r="BJ83" s="6"/>
      <c r="BK83" s="6"/>
      <c r="BL83" s="6"/>
      <c r="BM83" s="6"/>
      <c r="BN83" s="6"/>
      <c r="BO83" s="6"/>
      <c r="BP83" s="49" t="str">
        <f t="shared" si="32"/>
        <v/>
      </c>
      <c r="BQ83" s="49" t="str">
        <f t="shared" si="33"/>
        <v/>
      </c>
      <c r="BR83" s="49" t="str">
        <f t="shared" si="34"/>
        <v/>
      </c>
      <c r="BS83" s="49"/>
      <c r="BT83" s="6"/>
      <c r="BU83" s="6"/>
      <c r="BV83" s="6"/>
      <c r="BW83" s="6"/>
      <c r="BX83" s="126">
        <f t="shared" si="35"/>
        <v>0</v>
      </c>
      <c r="BY83" s="126">
        <f t="shared" si="36"/>
        <v>0</v>
      </c>
      <c r="BZ83" s="126" t="str">
        <f t="shared" si="37"/>
        <v/>
      </c>
      <c r="CA83" s="126"/>
      <c r="CB83" s="6"/>
      <c r="CY83" s="16"/>
      <c r="CZ83" s="16"/>
    </row>
    <row r="84" spans="1:105" s="15" customFormat="1" ht="18" customHeight="1" x14ac:dyDescent="0.15">
      <c r="A84" s="259" t="s">
        <v>128</v>
      </c>
      <c r="B84" s="141" t="s">
        <v>110</v>
      </c>
      <c r="C84" s="119">
        <f t="shared" si="30"/>
        <v>0</v>
      </c>
      <c r="D84" s="30"/>
      <c r="E84" s="31"/>
      <c r="F84" s="32"/>
      <c r="G84" s="32"/>
      <c r="H84" s="32"/>
      <c r="I84" s="32"/>
      <c r="J84" s="32"/>
      <c r="K84" s="32"/>
      <c r="L84" s="57"/>
      <c r="M84" s="57"/>
      <c r="N84" s="57"/>
      <c r="O84" s="57"/>
      <c r="P84" s="57"/>
      <c r="Q84" s="57"/>
      <c r="R84" s="57"/>
      <c r="S84" s="57"/>
      <c r="T84" s="145"/>
      <c r="U84" s="120"/>
      <c r="V84" s="120"/>
      <c r="W84" s="120"/>
      <c r="X84" s="142" t="str">
        <f t="shared" si="31"/>
        <v/>
      </c>
      <c r="Y84" s="6"/>
      <c r="Z84" s="114"/>
      <c r="AA84" s="6"/>
      <c r="AB84" s="6"/>
      <c r="AC84" s="6"/>
      <c r="AD84" s="6"/>
      <c r="AE84" s="6"/>
      <c r="AF84" s="6"/>
      <c r="AG84" s="6"/>
      <c r="AH84" s="3"/>
      <c r="AI84" s="3"/>
      <c r="AJ84" s="3"/>
      <c r="AK84" s="3"/>
      <c r="AL84" s="3"/>
      <c r="AM84" s="3"/>
      <c r="AN84" s="3"/>
      <c r="AO84" s="3"/>
      <c r="AP84" s="3"/>
      <c r="AQ84" s="3"/>
      <c r="AR84" s="6"/>
      <c r="AS84" s="6"/>
      <c r="AT84" s="6"/>
      <c r="BF84" s="6"/>
      <c r="BG84" s="6"/>
      <c r="BH84" s="6"/>
      <c r="BI84" s="6"/>
      <c r="BJ84" s="6"/>
      <c r="BK84" s="6"/>
      <c r="BL84" s="6"/>
      <c r="BM84" s="6"/>
      <c r="BN84" s="6"/>
      <c r="BO84" s="6"/>
      <c r="BP84" s="49" t="str">
        <f t="shared" si="32"/>
        <v/>
      </c>
      <c r="BQ84" s="49" t="str">
        <f t="shared" si="33"/>
        <v/>
      </c>
      <c r="BR84" s="49" t="str">
        <f t="shared" si="34"/>
        <v/>
      </c>
      <c r="BS84" s="49"/>
      <c r="BT84" s="6"/>
      <c r="BU84" s="6"/>
      <c r="BV84" s="6"/>
      <c r="BW84" s="6"/>
      <c r="BX84" s="126">
        <f t="shared" si="35"/>
        <v>0</v>
      </c>
      <c r="BY84" s="126">
        <f t="shared" si="36"/>
        <v>0</v>
      </c>
      <c r="BZ84" s="126" t="str">
        <f t="shared" si="37"/>
        <v/>
      </c>
      <c r="CA84" s="126"/>
      <c r="CB84" s="6"/>
      <c r="CY84" s="16"/>
      <c r="CZ84" s="16"/>
    </row>
    <row r="85" spans="1:105" s="15" customFormat="1" ht="18" customHeight="1" x14ac:dyDescent="0.15">
      <c r="A85" s="281"/>
      <c r="B85" s="144" t="s">
        <v>111</v>
      </c>
      <c r="C85" s="127">
        <f t="shared" si="30"/>
        <v>0</v>
      </c>
      <c r="D85" s="91"/>
      <c r="E85" s="130"/>
      <c r="F85" s="131"/>
      <c r="G85" s="131"/>
      <c r="H85" s="131"/>
      <c r="I85" s="131"/>
      <c r="J85" s="131"/>
      <c r="K85" s="131"/>
      <c r="L85" s="146"/>
      <c r="M85" s="57"/>
      <c r="N85" s="57"/>
      <c r="O85" s="57"/>
      <c r="P85" s="57"/>
      <c r="Q85" s="57"/>
      <c r="R85" s="57"/>
      <c r="S85" s="57"/>
      <c r="T85" s="145"/>
      <c r="U85" s="147"/>
      <c r="V85" s="147"/>
      <c r="W85" s="147"/>
      <c r="X85" s="142" t="str">
        <f t="shared" si="31"/>
        <v/>
      </c>
      <c r="Y85" s="6"/>
      <c r="Z85" s="114"/>
      <c r="AA85" s="6"/>
      <c r="AB85" s="6"/>
      <c r="AC85" s="6"/>
      <c r="AD85" s="6"/>
      <c r="AE85" s="6"/>
      <c r="AF85" s="6"/>
      <c r="AG85" s="6"/>
      <c r="AH85" s="3"/>
      <c r="AI85" s="3"/>
      <c r="AJ85" s="3"/>
      <c r="AK85" s="3"/>
      <c r="AL85" s="3"/>
      <c r="AM85" s="3"/>
      <c r="AN85" s="3"/>
      <c r="AO85" s="3"/>
      <c r="AP85" s="3"/>
      <c r="AQ85" s="3"/>
      <c r="AR85" s="6"/>
      <c r="AS85" s="6"/>
      <c r="AT85" s="6"/>
      <c r="BF85" s="6"/>
      <c r="BG85" s="6"/>
      <c r="BH85" s="6"/>
      <c r="BI85" s="6"/>
      <c r="BJ85" s="6"/>
      <c r="BK85" s="6"/>
      <c r="BL85" s="6"/>
      <c r="BM85" s="6"/>
      <c r="BN85" s="6"/>
      <c r="BO85" s="6"/>
      <c r="BP85" s="49" t="str">
        <f t="shared" si="32"/>
        <v/>
      </c>
      <c r="BQ85" s="49" t="str">
        <f t="shared" si="33"/>
        <v/>
      </c>
      <c r="BR85" s="49" t="str">
        <f t="shared" si="34"/>
        <v/>
      </c>
      <c r="BS85" s="49"/>
      <c r="BT85" s="6"/>
      <c r="BU85" s="6"/>
      <c r="BV85" s="6"/>
      <c r="BW85" s="6"/>
      <c r="BX85" s="126">
        <f t="shared" si="35"/>
        <v>0</v>
      </c>
      <c r="BY85" s="126">
        <f t="shared" si="36"/>
        <v>0</v>
      </c>
      <c r="BZ85" s="126" t="str">
        <f t="shared" si="37"/>
        <v/>
      </c>
      <c r="CA85" s="126"/>
      <c r="CB85" s="6"/>
      <c r="CY85" s="16"/>
      <c r="CZ85" s="16"/>
    </row>
    <row r="86" spans="1:105" s="15" customFormat="1" ht="18" customHeight="1" x14ac:dyDescent="0.15">
      <c r="A86" s="241" t="s">
        <v>129</v>
      </c>
      <c r="B86" s="148" t="s">
        <v>110</v>
      </c>
      <c r="C86" s="149">
        <f>SUM(G86:T86)</f>
        <v>0</v>
      </c>
      <c r="D86" s="150"/>
      <c r="E86" s="150"/>
      <c r="F86" s="150"/>
      <c r="G86" s="151"/>
      <c r="H86" s="151"/>
      <c r="I86" s="151"/>
      <c r="J86" s="151"/>
      <c r="K86" s="151"/>
      <c r="L86" s="151"/>
      <c r="M86" s="151"/>
      <c r="N86" s="151"/>
      <c r="O86" s="151"/>
      <c r="P86" s="151"/>
      <c r="Q86" s="151"/>
      <c r="R86" s="151"/>
      <c r="S86" s="151"/>
      <c r="T86" s="152"/>
      <c r="U86" s="153"/>
      <c r="V86" s="153"/>
      <c r="W86" s="153"/>
      <c r="X86" s="142" t="str">
        <f t="shared" si="31"/>
        <v/>
      </c>
      <c r="Y86" s="6"/>
      <c r="Z86" s="114"/>
      <c r="AA86" s="6"/>
      <c r="AB86" s="6"/>
      <c r="AC86" s="6"/>
      <c r="AD86" s="6"/>
      <c r="AE86" s="6"/>
      <c r="AF86" s="6"/>
      <c r="AG86" s="6"/>
      <c r="AH86" s="3"/>
      <c r="AI86" s="3"/>
      <c r="AJ86" s="3"/>
      <c r="AK86" s="3"/>
      <c r="AL86" s="3"/>
      <c r="AM86" s="3"/>
      <c r="AN86" s="3"/>
      <c r="AO86" s="3"/>
      <c r="AP86" s="3"/>
      <c r="AQ86" s="3"/>
      <c r="AR86" s="6"/>
      <c r="AS86" s="6"/>
      <c r="AT86" s="6"/>
      <c r="BF86" s="6"/>
      <c r="BG86" s="6"/>
      <c r="BH86" s="6"/>
      <c r="BI86" s="6"/>
      <c r="BJ86" s="6"/>
      <c r="BK86" s="6"/>
      <c r="BL86" s="6"/>
      <c r="BM86" s="6"/>
      <c r="BN86" s="6"/>
      <c r="BO86" s="6"/>
      <c r="BP86" s="49" t="str">
        <f t="shared" si="32"/>
        <v/>
      </c>
      <c r="BQ86" s="49" t="str">
        <f t="shared" si="33"/>
        <v/>
      </c>
      <c r="BR86" s="49" t="str">
        <f t="shared" si="34"/>
        <v/>
      </c>
      <c r="BT86" s="6"/>
      <c r="BU86" s="6"/>
      <c r="BV86" s="6"/>
      <c r="BW86" s="6"/>
      <c r="BX86" s="126">
        <f t="shared" si="35"/>
        <v>0</v>
      </c>
      <c r="BY86" s="126">
        <f t="shared" si="36"/>
        <v>0</v>
      </c>
      <c r="BZ86" s="126" t="str">
        <f t="shared" si="37"/>
        <v/>
      </c>
      <c r="CA86" s="6"/>
      <c r="CB86" s="6"/>
      <c r="CY86" s="16"/>
      <c r="CZ86" s="16"/>
    </row>
    <row r="87" spans="1:105" s="15" customFormat="1" ht="18" customHeight="1" x14ac:dyDescent="0.15">
      <c r="A87" s="243"/>
      <c r="B87" s="143" t="s">
        <v>111</v>
      </c>
      <c r="C87" s="129">
        <f>SUM(G87:T87)</f>
        <v>9</v>
      </c>
      <c r="D87" s="154"/>
      <c r="E87" s="154"/>
      <c r="F87" s="154"/>
      <c r="G87" s="131"/>
      <c r="H87" s="131"/>
      <c r="I87" s="131">
        <v>2</v>
      </c>
      <c r="J87" s="131">
        <v>4</v>
      </c>
      <c r="K87" s="131">
        <v>1</v>
      </c>
      <c r="L87" s="131">
        <v>1</v>
      </c>
      <c r="M87" s="131">
        <v>1</v>
      </c>
      <c r="N87" s="131"/>
      <c r="O87" s="131"/>
      <c r="P87" s="131"/>
      <c r="Q87" s="131"/>
      <c r="R87" s="131"/>
      <c r="S87" s="131"/>
      <c r="T87" s="92"/>
      <c r="U87" s="132">
        <v>2</v>
      </c>
      <c r="V87" s="132">
        <v>7</v>
      </c>
      <c r="W87" s="132">
        <v>9</v>
      </c>
      <c r="X87" s="142" t="str">
        <f t="shared" si="31"/>
        <v/>
      </c>
      <c r="Y87" s="6"/>
      <c r="Z87" s="114"/>
      <c r="AA87" s="6"/>
      <c r="AB87" s="6"/>
      <c r="AC87" s="6"/>
      <c r="AD87" s="6"/>
      <c r="AE87" s="6"/>
      <c r="AF87" s="6"/>
      <c r="AG87" s="6"/>
      <c r="AH87" s="3"/>
      <c r="AI87" s="3"/>
      <c r="AJ87" s="3"/>
      <c r="AK87" s="3"/>
      <c r="AL87" s="3"/>
      <c r="AM87" s="3"/>
      <c r="AN87" s="3"/>
      <c r="AO87" s="3"/>
      <c r="AP87" s="3"/>
      <c r="AQ87" s="3"/>
      <c r="AR87" s="6"/>
      <c r="AS87" s="6"/>
      <c r="AT87" s="6"/>
      <c r="BF87" s="6"/>
      <c r="BG87" s="6"/>
      <c r="BH87" s="6"/>
      <c r="BI87" s="6"/>
      <c r="BJ87" s="6"/>
      <c r="BK87" s="6"/>
      <c r="BL87" s="6"/>
      <c r="BM87" s="6"/>
      <c r="BN87" s="6"/>
      <c r="BO87" s="6"/>
      <c r="BP87" s="49" t="str">
        <f t="shared" si="32"/>
        <v/>
      </c>
      <c r="BQ87" s="49" t="str">
        <f t="shared" si="33"/>
        <v/>
      </c>
      <c r="BR87" s="49" t="str">
        <f t="shared" si="34"/>
        <v/>
      </c>
      <c r="BT87" s="6"/>
      <c r="BU87" s="6"/>
      <c r="BV87" s="6"/>
      <c r="BW87" s="6"/>
      <c r="BX87" s="126">
        <f t="shared" si="35"/>
        <v>0</v>
      </c>
      <c r="BY87" s="126">
        <f t="shared" si="36"/>
        <v>0</v>
      </c>
      <c r="BZ87" s="126">
        <f t="shared" si="37"/>
        <v>0</v>
      </c>
      <c r="CA87" s="6"/>
      <c r="CB87" s="6"/>
      <c r="CY87" s="16"/>
      <c r="CZ87" s="16"/>
    </row>
    <row r="88" spans="1:105" s="6" customFormat="1" ht="30" customHeight="1" x14ac:dyDescent="0.2">
      <c r="A88" s="155" t="s">
        <v>130</v>
      </c>
      <c r="B88" s="11"/>
      <c r="C88" s="156"/>
      <c r="D88" s="156"/>
      <c r="E88" s="156"/>
      <c r="F88" s="156"/>
      <c r="G88" s="156"/>
      <c r="H88" s="156"/>
      <c r="I88" s="156"/>
      <c r="J88" s="156"/>
      <c r="K88" s="156"/>
      <c r="AD88" s="114"/>
      <c r="AG88" s="114"/>
      <c r="AJ88" s="114"/>
      <c r="AM88" s="114"/>
      <c r="AN88" s="114"/>
      <c r="AO88" s="114"/>
      <c r="CZ88" s="3"/>
      <c r="DA88" s="3"/>
    </row>
    <row r="89" spans="1:105" s="15" customFormat="1" ht="57" customHeight="1" x14ac:dyDescent="0.15">
      <c r="A89" s="212" t="s">
        <v>131</v>
      </c>
      <c r="B89" s="158" t="s">
        <v>132</v>
      </c>
      <c r="C89" s="114"/>
      <c r="D89" s="114"/>
      <c r="E89" s="114"/>
      <c r="F89" s="6"/>
      <c r="G89" s="6"/>
      <c r="H89" s="6"/>
      <c r="I89" s="6"/>
      <c r="J89" s="6"/>
      <c r="K89" s="6"/>
      <c r="L89" s="6"/>
      <c r="M89" s="6"/>
      <c r="N89" s="6"/>
      <c r="O89" s="6"/>
      <c r="P89" s="6"/>
      <c r="Q89" s="6"/>
      <c r="R89" s="6"/>
      <c r="S89" s="6"/>
      <c r="T89" s="6"/>
      <c r="U89" s="6"/>
      <c r="V89" s="6"/>
      <c r="W89" s="6"/>
      <c r="X89" s="114"/>
      <c r="Y89" s="6"/>
      <c r="Z89" s="6"/>
      <c r="AA89" s="114"/>
      <c r="AB89" s="6"/>
      <c r="AC89" s="6"/>
      <c r="AD89" s="114"/>
      <c r="AE89" s="6"/>
      <c r="AF89" s="6"/>
      <c r="AG89" s="114"/>
      <c r="AH89" s="6"/>
      <c r="AI89" s="6"/>
      <c r="AJ89" s="6"/>
      <c r="AK89" s="6"/>
      <c r="AL89" s="6"/>
      <c r="AM89" s="6"/>
      <c r="AN89" s="6"/>
      <c r="AO89" s="6"/>
      <c r="AP89" s="6"/>
      <c r="AQ89" s="6"/>
      <c r="AR89" s="6"/>
      <c r="AS89" s="6"/>
      <c r="AT89" s="6"/>
      <c r="BF89" s="6"/>
      <c r="BG89" s="6"/>
      <c r="BH89" s="6"/>
      <c r="BI89" s="6"/>
      <c r="BJ89" s="6"/>
      <c r="BK89" s="6"/>
      <c r="BL89" s="6"/>
      <c r="BM89" s="6"/>
      <c r="BN89" s="6"/>
      <c r="BO89" s="6"/>
      <c r="BP89" s="6"/>
      <c r="BQ89" s="6"/>
      <c r="BR89" s="6"/>
      <c r="BS89" s="6"/>
      <c r="BT89" s="6"/>
      <c r="BU89" s="6"/>
      <c r="BV89" s="6"/>
      <c r="BW89" s="6"/>
      <c r="BX89" s="6"/>
      <c r="BY89" s="6"/>
      <c r="BZ89" s="6"/>
      <c r="CA89" s="6"/>
      <c r="CB89" s="6"/>
      <c r="CW89" s="16"/>
      <c r="CX89" s="16"/>
    </row>
    <row r="90" spans="1:105" s="15" customFormat="1" ht="18" customHeight="1" x14ac:dyDescent="0.15">
      <c r="A90" s="141" t="s">
        <v>133</v>
      </c>
      <c r="B90" s="159"/>
      <c r="C90" s="160" t="str">
        <f>$BP90</f>
        <v/>
      </c>
      <c r="D90" s="6"/>
      <c r="E90" s="6"/>
      <c r="F90" s="6"/>
      <c r="G90" s="6"/>
      <c r="H90" s="6"/>
      <c r="I90" s="6"/>
      <c r="J90" s="6"/>
      <c r="K90" s="6"/>
      <c r="L90" s="6"/>
      <c r="M90" s="6"/>
      <c r="N90" s="6"/>
      <c r="O90" s="6"/>
      <c r="P90" s="6"/>
      <c r="Q90" s="6"/>
      <c r="R90" s="6"/>
      <c r="S90" s="6"/>
      <c r="T90" s="6"/>
      <c r="U90" s="6"/>
      <c r="V90" s="6"/>
      <c r="W90" s="6"/>
      <c r="X90" s="114"/>
      <c r="Y90" s="6"/>
      <c r="Z90" s="6"/>
      <c r="AA90" s="114"/>
      <c r="AB90" s="6"/>
      <c r="AC90" s="6"/>
      <c r="AD90" s="114"/>
      <c r="AE90" s="6"/>
      <c r="AF90" s="6"/>
      <c r="AG90" s="114"/>
      <c r="AH90" s="6"/>
      <c r="AI90" s="6"/>
      <c r="AJ90" s="6"/>
      <c r="AK90" s="6"/>
      <c r="AL90" s="6"/>
      <c r="AM90" s="6"/>
      <c r="AN90" s="6"/>
      <c r="AO90" s="6"/>
      <c r="AP90" s="6"/>
      <c r="AQ90" s="6"/>
      <c r="AR90" s="6"/>
      <c r="AS90" s="6"/>
      <c r="AT90" s="6"/>
      <c r="BF90" s="6"/>
      <c r="BG90" s="6"/>
      <c r="BH90" s="6"/>
      <c r="BI90" s="6"/>
      <c r="BJ90" s="6"/>
      <c r="BK90" s="6"/>
      <c r="BL90" s="6"/>
      <c r="BM90" s="6"/>
      <c r="BN90" s="6"/>
      <c r="BO90" s="6"/>
      <c r="BP90" s="72" t="str">
        <f>IF(AND(($B90&lt;&gt;0),$AT51+$AT52=0),"No olvidar que estas consultas resueltas deben estar incluidas en Sección A.4","")</f>
        <v/>
      </c>
      <c r="BR90" s="6"/>
      <c r="BS90" s="6"/>
      <c r="BT90" s="6"/>
      <c r="BU90" s="6"/>
      <c r="BV90" s="6"/>
      <c r="BW90" s="6"/>
      <c r="BX90" s="126">
        <f>IF(AND(($B90&lt;&gt;0),$AT51+$AT52=0),1,0)</f>
        <v>0</v>
      </c>
      <c r="BY90" s="6"/>
      <c r="BZ90" s="6"/>
      <c r="CA90" s="6"/>
      <c r="CB90" s="6"/>
      <c r="CW90" s="16"/>
      <c r="CX90" s="16"/>
    </row>
    <row r="91" spans="1:105" s="15" customFormat="1" ht="20.25" customHeight="1" x14ac:dyDescent="0.15">
      <c r="A91" s="144" t="s">
        <v>98</v>
      </c>
      <c r="B91" s="161"/>
      <c r="C91" s="160" t="str">
        <f>$BP91</f>
        <v/>
      </c>
      <c r="D91" s="6"/>
      <c r="E91" s="6"/>
      <c r="F91" s="6"/>
      <c r="G91" s="6"/>
      <c r="H91" s="6"/>
      <c r="I91" s="6"/>
      <c r="J91" s="6"/>
      <c r="K91" s="6"/>
      <c r="L91" s="6"/>
      <c r="M91" s="6"/>
      <c r="N91" s="6"/>
      <c r="O91" s="6"/>
      <c r="P91" s="6"/>
      <c r="Q91" s="6"/>
      <c r="R91" s="6"/>
      <c r="S91" s="6"/>
      <c r="T91" s="6"/>
      <c r="U91" s="6"/>
      <c r="V91" s="6"/>
      <c r="W91" s="6"/>
      <c r="X91" s="114"/>
      <c r="Y91" s="6"/>
      <c r="Z91" s="6"/>
      <c r="AA91" s="114"/>
      <c r="AB91" s="6"/>
      <c r="AC91" s="6"/>
      <c r="AD91" s="114"/>
      <c r="AE91" s="6"/>
      <c r="AF91" s="6"/>
      <c r="AG91" s="114"/>
      <c r="AH91" s="6"/>
      <c r="AI91" s="6"/>
      <c r="AJ91" s="6"/>
      <c r="AK91" s="6"/>
      <c r="AL91" s="6"/>
      <c r="AM91" s="6"/>
      <c r="AN91" s="6"/>
      <c r="AO91" s="6"/>
      <c r="AP91" s="6"/>
      <c r="AQ91" s="6"/>
      <c r="AR91" s="6"/>
      <c r="AS91" s="6"/>
      <c r="AT91" s="6"/>
      <c r="BF91" s="6"/>
      <c r="BG91" s="6"/>
      <c r="BH91" s="6"/>
      <c r="BI91" s="6"/>
      <c r="BJ91" s="6"/>
      <c r="BK91" s="6"/>
      <c r="BL91" s="6"/>
      <c r="BM91" s="6"/>
      <c r="BN91" s="6"/>
      <c r="BO91" s="6"/>
      <c r="BP91" s="72" t="str">
        <f>IF(AND(($B91&lt;&gt;0),$AT53=0),"No olvidar que estas consultas resueltas deben estar incluidas en Sección A.4","")</f>
        <v/>
      </c>
      <c r="BR91" s="6"/>
      <c r="BS91" s="6"/>
      <c r="BT91" s="6"/>
      <c r="BU91" s="6"/>
      <c r="BV91" s="6"/>
      <c r="BW91" s="6"/>
      <c r="BX91" s="126">
        <f>IF(AND(($B91&lt;&gt;0),$AT53=0),1,0)</f>
        <v>0</v>
      </c>
      <c r="BY91" s="6"/>
      <c r="BZ91" s="6"/>
      <c r="CA91" s="6"/>
      <c r="CB91" s="6"/>
      <c r="CW91" s="16"/>
      <c r="CX91" s="16"/>
    </row>
    <row r="92" spans="1:105" s="15" customFormat="1" ht="17.25" customHeight="1" x14ac:dyDescent="0.15">
      <c r="A92" s="162" t="s">
        <v>63</v>
      </c>
      <c r="B92" s="161"/>
      <c r="C92" s="160">
        <f>$BP92</f>
        <v>0</v>
      </c>
      <c r="D92" s="6"/>
      <c r="E92" s="6"/>
      <c r="F92" s="6"/>
      <c r="G92" s="6"/>
      <c r="H92" s="6"/>
      <c r="I92" s="6"/>
      <c r="J92" s="6"/>
      <c r="K92" s="6"/>
      <c r="L92" s="6"/>
      <c r="M92" s="6"/>
      <c r="N92" s="6"/>
      <c r="O92" s="6"/>
      <c r="P92" s="6"/>
      <c r="Q92" s="6"/>
      <c r="R92" s="6"/>
      <c r="S92" s="6"/>
      <c r="T92" s="6"/>
      <c r="U92" s="6"/>
      <c r="V92" s="6"/>
      <c r="W92" s="6"/>
      <c r="X92" s="114"/>
      <c r="Y92" s="6"/>
      <c r="Z92" s="6"/>
      <c r="AA92" s="114"/>
      <c r="AB92" s="6"/>
      <c r="AC92" s="6"/>
      <c r="AD92" s="114"/>
      <c r="AE92" s="6"/>
      <c r="AF92" s="6"/>
      <c r="AG92" s="114"/>
      <c r="AH92" s="6"/>
      <c r="AI92" s="6"/>
      <c r="AJ92" s="6"/>
      <c r="AK92" s="6"/>
      <c r="AL92" s="6"/>
      <c r="AM92" s="6"/>
      <c r="AN92" s="6"/>
      <c r="AO92" s="6"/>
      <c r="AP92" s="6"/>
      <c r="AQ92" s="6"/>
      <c r="AR92" s="6"/>
      <c r="AS92" s="6"/>
      <c r="AT92" s="6"/>
      <c r="BF92" s="6"/>
      <c r="BG92" s="6"/>
      <c r="BH92" s="6"/>
      <c r="BI92" s="6"/>
      <c r="BJ92" s="6"/>
      <c r="BK92" s="6"/>
      <c r="BL92" s="6"/>
      <c r="BM92" s="6"/>
      <c r="BN92" s="6"/>
      <c r="BO92" s="6"/>
      <c r="BP92" s="72"/>
      <c r="BR92" s="6"/>
      <c r="BS92" s="6"/>
      <c r="BT92" s="6"/>
      <c r="BU92" s="6"/>
      <c r="BV92" s="6"/>
      <c r="BW92" s="6"/>
      <c r="BX92" s="126"/>
      <c r="BY92" s="6"/>
      <c r="BZ92" s="6"/>
      <c r="CA92" s="6"/>
      <c r="CB92" s="6"/>
      <c r="CW92" s="16"/>
      <c r="CX92" s="16"/>
    </row>
    <row r="93" spans="1:105" s="15" customFormat="1" ht="15.75" customHeight="1" x14ac:dyDescent="0.15">
      <c r="A93" s="163" t="s">
        <v>134</v>
      </c>
      <c r="B93" s="164"/>
      <c r="C93" s="48"/>
      <c r="E93" s="6"/>
      <c r="F93" s="6"/>
      <c r="G93" s="6"/>
      <c r="H93" s="6"/>
      <c r="I93" s="6"/>
      <c r="J93" s="6"/>
      <c r="K93" s="6"/>
      <c r="L93" s="6"/>
      <c r="M93" s="6"/>
      <c r="N93" s="6"/>
      <c r="O93" s="6"/>
      <c r="P93" s="6"/>
      <c r="Q93" s="6"/>
      <c r="R93" s="6"/>
      <c r="S93" s="6"/>
      <c r="T93" s="6"/>
      <c r="U93" s="6"/>
      <c r="V93" s="6"/>
      <c r="W93" s="6"/>
      <c r="X93" s="114"/>
      <c r="Y93" s="6"/>
      <c r="Z93" s="6"/>
      <c r="AA93" s="114"/>
      <c r="AB93" s="6"/>
      <c r="AC93" s="6"/>
      <c r="AD93" s="114"/>
      <c r="AE93" s="6"/>
      <c r="AF93" s="6"/>
      <c r="AG93" s="114"/>
      <c r="AH93" s="6"/>
      <c r="AI93" s="6"/>
      <c r="AJ93" s="6"/>
      <c r="AK93" s="6"/>
      <c r="AL93" s="6"/>
      <c r="AM93" s="6"/>
      <c r="AN93" s="6"/>
      <c r="AO93" s="6"/>
      <c r="AP93" s="6"/>
      <c r="AQ93" s="6"/>
      <c r="AR93" s="6"/>
      <c r="AS93" s="6"/>
      <c r="AT93" s="6"/>
      <c r="BF93" s="6"/>
      <c r="BG93" s="6"/>
      <c r="BH93" s="6"/>
      <c r="BI93" s="6"/>
      <c r="BJ93" s="6"/>
      <c r="BK93" s="6"/>
      <c r="BL93" s="6"/>
      <c r="BM93" s="6"/>
      <c r="BN93" s="6"/>
      <c r="BO93" s="6"/>
      <c r="BP93" s="72"/>
      <c r="BR93" s="6"/>
      <c r="BS93" s="6"/>
      <c r="BT93" s="6"/>
      <c r="BU93" s="6"/>
      <c r="BV93" s="6"/>
      <c r="BW93" s="6"/>
      <c r="BX93" s="126"/>
      <c r="BY93" s="6"/>
      <c r="BZ93" s="6"/>
      <c r="CA93" s="6"/>
      <c r="CB93" s="6"/>
      <c r="CW93" s="16"/>
      <c r="CX93" s="16"/>
    </row>
    <row r="94" spans="1:105" s="6" customFormat="1" ht="30" customHeight="1" x14ac:dyDescent="0.2">
      <c r="A94" s="165" t="s">
        <v>135</v>
      </c>
      <c r="B94" s="166"/>
      <c r="C94" s="166"/>
      <c r="D94" s="166"/>
      <c r="E94" s="167"/>
      <c r="F94" s="167"/>
      <c r="G94" s="167"/>
      <c r="AA94" s="114"/>
      <c r="AD94" s="114"/>
      <c r="AG94" s="114"/>
      <c r="AJ94" s="114"/>
      <c r="AR94" s="3"/>
      <c r="BZ94" s="15"/>
      <c r="CZ94" s="3"/>
      <c r="DA94" s="3"/>
    </row>
    <row r="95" spans="1:105" s="15" customFormat="1" ht="52.5" x14ac:dyDescent="0.15">
      <c r="A95" s="256" t="s">
        <v>136</v>
      </c>
      <c r="B95" s="282"/>
      <c r="C95" s="168" t="s">
        <v>137</v>
      </c>
      <c r="D95" s="168" t="s">
        <v>138</v>
      </c>
      <c r="E95" s="168" t="s">
        <v>139</v>
      </c>
      <c r="F95" s="169"/>
      <c r="G95" s="6"/>
      <c r="H95" s="6"/>
      <c r="I95" s="6"/>
      <c r="J95" s="6"/>
      <c r="K95" s="6"/>
      <c r="L95" s="6"/>
      <c r="M95" s="6"/>
      <c r="N95" s="6"/>
      <c r="O95" s="6"/>
      <c r="P95" s="6"/>
      <c r="Q95" s="6"/>
      <c r="R95" s="6"/>
      <c r="S95" s="6"/>
      <c r="T95" s="6"/>
      <c r="U95" s="6"/>
      <c r="V95" s="6"/>
      <c r="W95" s="6"/>
      <c r="X95" s="6"/>
      <c r="Y95" s="6"/>
      <c r="Z95" s="114"/>
      <c r="AA95" s="6"/>
      <c r="AB95" s="6"/>
      <c r="AC95" s="114"/>
      <c r="AD95" s="6"/>
      <c r="AE95" s="6"/>
      <c r="AF95" s="114"/>
      <c r="AG95" s="6"/>
      <c r="AH95" s="6"/>
      <c r="AI95" s="114"/>
      <c r="AJ95" s="6"/>
      <c r="AK95" s="6"/>
      <c r="AL95" s="6"/>
      <c r="AM95" s="6"/>
      <c r="AN95" s="6"/>
      <c r="AO95" s="6"/>
      <c r="AP95" s="6"/>
      <c r="AQ95" s="6"/>
      <c r="AR95" s="6"/>
      <c r="AS95" s="6"/>
      <c r="AT95" s="6"/>
      <c r="BF95" s="6"/>
      <c r="BG95" s="6"/>
      <c r="BH95" s="6"/>
      <c r="BI95" s="6"/>
      <c r="BJ95" s="6"/>
      <c r="BK95" s="6"/>
      <c r="BL95" s="6"/>
      <c r="BM95" s="6"/>
      <c r="BN95" s="6"/>
      <c r="BO95" s="6"/>
      <c r="BP95" s="6"/>
      <c r="BQ95" s="6"/>
      <c r="BR95" s="6"/>
      <c r="BS95" s="6"/>
      <c r="BT95" s="6"/>
      <c r="BU95" s="6"/>
      <c r="BV95" s="6"/>
      <c r="BW95" s="6"/>
      <c r="BX95" s="6"/>
      <c r="BY95" s="6"/>
      <c r="BZ95" s="6"/>
      <c r="CA95" s="6"/>
      <c r="CB95" s="6"/>
      <c r="CY95" s="16"/>
      <c r="CZ95" s="16"/>
    </row>
    <row r="96" spans="1:105" s="15" customFormat="1" ht="15" customHeight="1" x14ac:dyDescent="0.15">
      <c r="A96" s="283" t="s">
        <v>140</v>
      </c>
      <c r="B96" s="283"/>
      <c r="C96" s="120"/>
      <c r="D96" s="120"/>
      <c r="E96" s="120"/>
      <c r="F96" s="169"/>
      <c r="G96" s="6"/>
      <c r="H96" s="6"/>
      <c r="I96" s="6"/>
      <c r="J96" s="6"/>
      <c r="K96" s="6"/>
      <c r="L96" s="6"/>
      <c r="M96" s="6"/>
      <c r="N96" s="6"/>
      <c r="O96" s="6"/>
      <c r="P96" s="6"/>
      <c r="Q96" s="6"/>
      <c r="R96" s="6"/>
      <c r="S96" s="6"/>
      <c r="T96" s="6"/>
      <c r="U96" s="6"/>
      <c r="V96" s="6"/>
      <c r="W96" s="6"/>
      <c r="X96" s="6"/>
      <c r="Y96" s="6"/>
      <c r="Z96" s="6"/>
      <c r="AA96" s="6"/>
      <c r="AB96" s="6"/>
      <c r="AC96" s="114"/>
      <c r="AD96" s="6"/>
      <c r="AE96" s="6"/>
      <c r="AF96" s="114"/>
      <c r="AG96" s="6"/>
      <c r="AH96" s="6"/>
      <c r="AI96" s="114"/>
      <c r="AJ96" s="6"/>
      <c r="AK96" s="6"/>
      <c r="AL96" s="114"/>
      <c r="AM96" s="114"/>
      <c r="AN96" s="114"/>
      <c r="AO96" s="6"/>
      <c r="AP96" s="6"/>
      <c r="AQ96" s="6"/>
      <c r="AR96" s="6"/>
      <c r="AS96" s="6"/>
      <c r="AT96" s="6"/>
      <c r="BF96" s="6"/>
      <c r="BG96" s="6"/>
      <c r="BH96" s="6"/>
      <c r="BI96" s="6"/>
      <c r="BJ96" s="6"/>
      <c r="BK96" s="6"/>
      <c r="BL96" s="6"/>
      <c r="BM96" s="6"/>
      <c r="BN96" s="6"/>
      <c r="BO96" s="6"/>
      <c r="BP96" s="6"/>
      <c r="BQ96" s="6"/>
      <c r="BR96" s="6"/>
      <c r="BS96" s="6"/>
      <c r="BT96" s="6"/>
      <c r="BU96" s="6"/>
      <c r="BV96" s="6"/>
      <c r="BW96" s="6"/>
      <c r="BX96" s="6"/>
      <c r="BY96" s="6"/>
      <c r="BZ96" s="6"/>
      <c r="CA96" s="6"/>
      <c r="CB96" s="6"/>
      <c r="CY96" s="16"/>
      <c r="CZ96" s="16"/>
    </row>
    <row r="97" spans="1:104" s="15" customFormat="1" ht="15" customHeight="1" x14ac:dyDescent="0.15">
      <c r="A97" s="272" t="s">
        <v>141</v>
      </c>
      <c r="B97" s="272"/>
      <c r="C97" s="128"/>
      <c r="D97" s="128"/>
      <c r="E97" s="128"/>
      <c r="F97" s="6"/>
      <c r="G97" s="6"/>
      <c r="H97" s="6"/>
      <c r="I97" s="6"/>
      <c r="J97" s="6"/>
      <c r="K97" s="6"/>
      <c r="L97" s="6"/>
      <c r="M97" s="6"/>
      <c r="N97" s="6"/>
      <c r="O97" s="6"/>
      <c r="P97" s="6"/>
      <c r="Q97" s="6"/>
      <c r="R97" s="6"/>
      <c r="S97" s="6"/>
      <c r="T97" s="6"/>
      <c r="U97" s="6"/>
      <c r="V97" s="6"/>
      <c r="W97" s="6"/>
      <c r="X97" s="6"/>
      <c r="Y97" s="6"/>
      <c r="Z97" s="6"/>
      <c r="AA97" s="6"/>
      <c r="AB97" s="6"/>
      <c r="AC97" s="114"/>
      <c r="AD97" s="6"/>
      <c r="AE97" s="6"/>
      <c r="AF97" s="114"/>
      <c r="AG97" s="6"/>
      <c r="AH97" s="6"/>
      <c r="AI97" s="114"/>
      <c r="AJ97" s="6"/>
      <c r="AK97" s="6"/>
      <c r="AL97" s="114"/>
      <c r="AM97" s="114"/>
      <c r="AN97" s="114"/>
      <c r="AO97" s="6"/>
      <c r="AP97" s="6"/>
      <c r="AQ97" s="6"/>
      <c r="AR97" s="6"/>
      <c r="AS97" s="6"/>
      <c r="AT97" s="6"/>
      <c r="BF97" s="6"/>
      <c r="BG97" s="6"/>
      <c r="BH97" s="6"/>
      <c r="BI97" s="6"/>
      <c r="BJ97" s="6"/>
      <c r="BK97" s="6"/>
      <c r="BL97" s="6"/>
      <c r="BM97" s="6"/>
      <c r="BN97" s="6"/>
      <c r="BO97" s="6"/>
      <c r="BP97" s="6"/>
      <c r="BQ97" s="6"/>
      <c r="BR97" s="6"/>
      <c r="BS97" s="6"/>
      <c r="BT97" s="6"/>
      <c r="BU97" s="6"/>
      <c r="BV97" s="6"/>
      <c r="BW97" s="6"/>
      <c r="BX97" s="6"/>
      <c r="BY97" s="6"/>
      <c r="BZ97" s="6"/>
      <c r="CA97" s="6"/>
      <c r="CB97" s="6"/>
      <c r="CY97" s="16"/>
      <c r="CZ97" s="16"/>
    </row>
    <row r="98" spans="1:104" s="15" customFormat="1" ht="15" customHeight="1" x14ac:dyDescent="0.15">
      <c r="A98" s="272" t="s">
        <v>142</v>
      </c>
      <c r="B98" s="272"/>
      <c r="C98" s="128"/>
      <c r="D98" s="128"/>
      <c r="E98" s="128"/>
      <c r="F98" s="6"/>
      <c r="G98" s="6"/>
      <c r="H98" s="6"/>
      <c r="I98" s="6"/>
      <c r="J98" s="6"/>
      <c r="K98" s="6"/>
      <c r="L98" s="6"/>
      <c r="M98" s="6"/>
      <c r="N98" s="6"/>
      <c r="O98" s="6"/>
      <c r="P98" s="6"/>
      <c r="Q98" s="6"/>
      <c r="R98" s="6"/>
      <c r="S98" s="6"/>
      <c r="T98" s="6"/>
      <c r="U98" s="6"/>
      <c r="V98" s="6"/>
      <c r="W98" s="6"/>
      <c r="X98" s="6"/>
      <c r="Y98" s="6"/>
      <c r="Z98" s="6"/>
      <c r="AA98" s="6"/>
      <c r="AB98" s="6"/>
      <c r="AC98" s="114"/>
      <c r="AD98" s="6"/>
      <c r="AE98" s="6"/>
      <c r="AF98" s="114"/>
      <c r="AG98" s="6"/>
      <c r="AH98" s="6"/>
      <c r="AI98" s="114"/>
      <c r="AJ98" s="6"/>
      <c r="AK98" s="6"/>
      <c r="AL98" s="114"/>
      <c r="AM98" s="114"/>
      <c r="AN98" s="114"/>
      <c r="AO98" s="6"/>
      <c r="AP98" s="6"/>
      <c r="AQ98" s="6"/>
      <c r="AR98" s="6"/>
      <c r="AS98" s="6"/>
      <c r="AT98" s="6"/>
      <c r="BF98" s="6"/>
      <c r="BG98" s="6"/>
      <c r="BH98" s="6"/>
      <c r="BI98" s="6"/>
      <c r="BJ98" s="6"/>
      <c r="BK98" s="6"/>
      <c r="BL98" s="6"/>
      <c r="BM98" s="6"/>
      <c r="BN98" s="6"/>
      <c r="BO98" s="6"/>
      <c r="BP98" s="6"/>
      <c r="BQ98" s="6"/>
      <c r="BR98" s="6"/>
      <c r="BS98" s="6"/>
      <c r="BT98" s="6"/>
      <c r="BU98" s="6"/>
      <c r="BV98" s="6"/>
      <c r="BW98" s="6"/>
      <c r="BX98" s="6"/>
      <c r="BY98" s="6"/>
      <c r="BZ98" s="6"/>
      <c r="CA98" s="6"/>
      <c r="CB98" s="6"/>
      <c r="CY98" s="16"/>
      <c r="CZ98" s="16"/>
    </row>
    <row r="99" spans="1:104" s="15" customFormat="1" ht="15" customHeight="1" x14ac:dyDescent="0.15">
      <c r="A99" s="272" t="s">
        <v>143</v>
      </c>
      <c r="B99" s="272"/>
      <c r="C99" s="128"/>
      <c r="D99" s="128"/>
      <c r="E99" s="128"/>
      <c r="F99" s="6"/>
      <c r="G99" s="6"/>
      <c r="H99" s="6"/>
      <c r="I99" s="6"/>
      <c r="J99" s="6"/>
      <c r="K99" s="6"/>
      <c r="L99" s="6"/>
      <c r="M99" s="6"/>
      <c r="N99" s="6"/>
      <c r="O99" s="6"/>
      <c r="P99" s="6"/>
      <c r="Q99" s="6"/>
      <c r="R99" s="6"/>
      <c r="S99" s="6"/>
      <c r="T99" s="6"/>
      <c r="U99" s="6"/>
      <c r="V99" s="6"/>
      <c r="W99" s="6"/>
      <c r="X99" s="6"/>
      <c r="Y99" s="6"/>
      <c r="Z99" s="6"/>
      <c r="AA99" s="6"/>
      <c r="AB99" s="6"/>
      <c r="AC99" s="114"/>
      <c r="AD99" s="6"/>
      <c r="AE99" s="6"/>
      <c r="AF99" s="114"/>
      <c r="AG99" s="6"/>
      <c r="AH99" s="6"/>
      <c r="AI99" s="114"/>
      <c r="AJ99" s="6"/>
      <c r="AK99" s="6"/>
      <c r="AL99" s="114"/>
      <c r="AM99" s="114"/>
      <c r="AN99" s="114"/>
      <c r="AO99" s="6"/>
      <c r="AP99" s="6"/>
      <c r="AQ99" s="6"/>
      <c r="AR99" s="6"/>
      <c r="AS99" s="6"/>
      <c r="AT99" s="6"/>
      <c r="BF99" s="6"/>
      <c r="BG99" s="6"/>
      <c r="BH99" s="6"/>
      <c r="BI99" s="6"/>
      <c r="BJ99" s="6"/>
      <c r="BK99" s="6"/>
      <c r="BL99" s="6"/>
      <c r="BM99" s="6"/>
      <c r="BN99" s="6"/>
      <c r="BO99" s="6"/>
      <c r="BP99" s="6"/>
      <c r="BQ99" s="6"/>
      <c r="BR99" s="6"/>
      <c r="BS99" s="6"/>
      <c r="BT99" s="6"/>
      <c r="BU99" s="6"/>
      <c r="BV99" s="6"/>
      <c r="BW99" s="6"/>
      <c r="BX99" s="6"/>
      <c r="BY99" s="6"/>
      <c r="BZ99" s="6"/>
      <c r="CA99" s="6"/>
      <c r="CB99" s="6"/>
      <c r="CY99" s="16"/>
      <c r="CZ99" s="16"/>
    </row>
    <row r="100" spans="1:104" s="15" customFormat="1" ht="15" customHeight="1" x14ac:dyDescent="0.15">
      <c r="A100" s="272" t="s">
        <v>144</v>
      </c>
      <c r="B100" s="272"/>
      <c r="C100" s="128"/>
      <c r="D100" s="128"/>
      <c r="E100" s="128"/>
      <c r="F100" s="6"/>
      <c r="G100" s="6"/>
      <c r="H100" s="6"/>
      <c r="I100" s="6"/>
      <c r="J100" s="6"/>
      <c r="K100" s="6"/>
      <c r="L100" s="6"/>
      <c r="M100" s="6"/>
      <c r="N100" s="6"/>
      <c r="O100" s="6"/>
      <c r="P100" s="6"/>
      <c r="Q100" s="6"/>
      <c r="R100" s="6"/>
      <c r="S100" s="6"/>
      <c r="T100" s="6"/>
      <c r="U100" s="6"/>
      <c r="V100" s="6"/>
      <c r="W100" s="6"/>
      <c r="X100" s="6"/>
      <c r="Y100" s="6"/>
      <c r="Z100" s="6"/>
      <c r="AA100" s="6"/>
      <c r="AB100" s="6"/>
      <c r="AC100" s="114"/>
      <c r="AD100" s="6"/>
      <c r="AE100" s="6"/>
      <c r="AF100" s="114"/>
      <c r="AG100" s="6"/>
      <c r="AH100" s="6"/>
      <c r="AI100" s="114"/>
      <c r="AJ100" s="6"/>
      <c r="AK100" s="6"/>
      <c r="AL100" s="114"/>
      <c r="AM100" s="114"/>
      <c r="AN100" s="114"/>
      <c r="AO100" s="6"/>
      <c r="AP100" s="6"/>
      <c r="AQ100" s="6"/>
      <c r="AR100" s="6"/>
      <c r="AS100" s="6"/>
      <c r="AT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Y100" s="16"/>
      <c r="CZ100" s="16"/>
    </row>
    <row r="101" spans="1:104" s="15" customFormat="1" ht="15" customHeight="1" x14ac:dyDescent="0.15">
      <c r="A101" s="272" t="s">
        <v>145</v>
      </c>
      <c r="B101" s="272"/>
      <c r="C101" s="128"/>
      <c r="D101" s="128"/>
      <c r="E101" s="128"/>
      <c r="F101" s="6"/>
      <c r="G101" s="6"/>
      <c r="H101" s="6"/>
      <c r="I101" s="6"/>
      <c r="J101" s="6"/>
      <c r="K101" s="6"/>
      <c r="L101" s="6"/>
      <c r="M101" s="6"/>
      <c r="N101" s="6"/>
      <c r="O101" s="6"/>
      <c r="P101" s="6"/>
      <c r="Q101" s="6"/>
      <c r="R101" s="6"/>
      <c r="S101" s="6"/>
      <c r="T101" s="6"/>
      <c r="U101" s="6"/>
      <c r="V101" s="6"/>
      <c r="W101" s="6"/>
      <c r="X101" s="6"/>
      <c r="Y101" s="6"/>
      <c r="Z101" s="6"/>
      <c r="AA101" s="6"/>
      <c r="AB101" s="6"/>
      <c r="AC101" s="114"/>
      <c r="AD101" s="6"/>
      <c r="AE101" s="6"/>
      <c r="AF101" s="114"/>
      <c r="AG101" s="6"/>
      <c r="AH101" s="6"/>
      <c r="AI101" s="114"/>
      <c r="AJ101" s="6"/>
      <c r="AK101" s="6"/>
      <c r="AL101" s="114"/>
      <c r="AM101" s="114"/>
      <c r="AN101" s="114"/>
      <c r="AO101" s="6"/>
      <c r="AP101" s="6"/>
      <c r="AQ101" s="6"/>
      <c r="AR101" s="6"/>
      <c r="AS101" s="6"/>
      <c r="AT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Y101" s="16"/>
      <c r="CZ101" s="16"/>
    </row>
    <row r="102" spans="1:104" s="15" customFormat="1" ht="15" customHeight="1" x14ac:dyDescent="0.15">
      <c r="A102" s="272" t="s">
        <v>146</v>
      </c>
      <c r="B102" s="272"/>
      <c r="C102" s="128"/>
      <c r="D102" s="128"/>
      <c r="E102" s="128"/>
      <c r="F102" s="6"/>
      <c r="G102" s="6"/>
      <c r="H102" s="6"/>
      <c r="I102" s="6"/>
      <c r="J102" s="6"/>
      <c r="K102" s="6"/>
      <c r="L102" s="6"/>
      <c r="M102" s="6"/>
      <c r="N102" s="6"/>
      <c r="O102" s="6"/>
      <c r="P102" s="6"/>
      <c r="Q102" s="6"/>
      <c r="R102" s="6"/>
      <c r="S102" s="6"/>
      <c r="T102" s="6"/>
      <c r="U102" s="6"/>
      <c r="V102" s="6"/>
      <c r="W102" s="6"/>
      <c r="X102" s="6"/>
      <c r="Y102" s="6"/>
      <c r="Z102" s="6"/>
      <c r="AA102" s="6"/>
      <c r="AB102" s="6"/>
      <c r="AC102" s="114"/>
      <c r="AD102" s="6"/>
      <c r="AE102" s="6"/>
      <c r="AF102" s="114"/>
      <c r="AG102" s="6"/>
      <c r="AH102" s="6"/>
      <c r="AI102" s="114"/>
      <c r="AJ102" s="6"/>
      <c r="AK102" s="6"/>
      <c r="AL102" s="114"/>
      <c r="AM102" s="114"/>
      <c r="AN102" s="114"/>
      <c r="AO102" s="6"/>
      <c r="AP102" s="6"/>
      <c r="AQ102" s="6"/>
      <c r="AR102" s="6"/>
      <c r="AS102" s="6"/>
      <c r="AT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Y102" s="16"/>
      <c r="CZ102" s="16"/>
    </row>
    <row r="103" spans="1:104" s="15" customFormat="1" ht="15" customHeight="1" x14ac:dyDescent="0.15">
      <c r="A103" s="272" t="s">
        <v>147</v>
      </c>
      <c r="B103" s="272"/>
      <c r="C103" s="128"/>
      <c r="D103" s="128"/>
      <c r="E103" s="128"/>
      <c r="F103" s="6"/>
      <c r="G103" s="6"/>
      <c r="H103" s="6"/>
      <c r="I103" s="6"/>
      <c r="J103" s="6"/>
      <c r="K103" s="6"/>
      <c r="L103" s="6"/>
      <c r="M103" s="6"/>
      <c r="N103" s="6"/>
      <c r="O103" s="6"/>
      <c r="P103" s="6"/>
      <c r="Q103" s="6"/>
      <c r="R103" s="6"/>
      <c r="S103" s="6"/>
      <c r="T103" s="6"/>
      <c r="U103" s="6"/>
      <c r="V103" s="6"/>
      <c r="W103" s="6"/>
      <c r="X103" s="6"/>
      <c r="Y103" s="6"/>
      <c r="Z103" s="6"/>
      <c r="AA103" s="6"/>
      <c r="AB103" s="6"/>
      <c r="AC103" s="114"/>
      <c r="AD103" s="6"/>
      <c r="AE103" s="6"/>
      <c r="AF103" s="114"/>
      <c r="AG103" s="6"/>
      <c r="AH103" s="6"/>
      <c r="AI103" s="114"/>
      <c r="AJ103" s="6"/>
      <c r="AK103" s="6"/>
      <c r="AL103" s="114"/>
      <c r="AM103" s="114"/>
      <c r="AN103" s="114"/>
      <c r="AO103" s="6"/>
      <c r="AP103" s="6"/>
      <c r="AQ103" s="114"/>
      <c r="AR103" s="6"/>
      <c r="AS103" s="6"/>
      <c r="AT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Y103" s="16"/>
      <c r="CZ103" s="16"/>
    </row>
    <row r="104" spans="1:104" s="15" customFormat="1" ht="15" customHeight="1" x14ac:dyDescent="0.15">
      <c r="A104" s="272" t="s">
        <v>148</v>
      </c>
      <c r="B104" s="272"/>
      <c r="C104" s="128"/>
      <c r="D104" s="128"/>
      <c r="E104" s="128"/>
      <c r="F104" s="6"/>
      <c r="G104" s="6"/>
      <c r="H104" s="6"/>
      <c r="I104" s="6"/>
      <c r="J104" s="6"/>
      <c r="K104" s="6"/>
      <c r="L104" s="6"/>
      <c r="M104" s="6"/>
      <c r="N104" s="6"/>
      <c r="O104" s="6"/>
      <c r="P104" s="6"/>
      <c r="Q104" s="6"/>
      <c r="R104" s="6"/>
      <c r="S104" s="6"/>
      <c r="T104" s="6"/>
      <c r="U104" s="6"/>
      <c r="V104" s="6"/>
      <c r="W104" s="6"/>
      <c r="X104" s="6"/>
      <c r="Y104" s="6"/>
      <c r="Z104" s="6"/>
      <c r="AA104" s="6"/>
      <c r="AB104" s="6"/>
      <c r="AC104" s="114"/>
      <c r="AD104" s="6"/>
      <c r="AE104" s="6"/>
      <c r="AF104" s="114"/>
      <c r="AG104" s="6"/>
      <c r="AH104" s="6"/>
      <c r="AI104" s="114"/>
      <c r="AJ104" s="6"/>
      <c r="AK104" s="6"/>
      <c r="AL104" s="114"/>
      <c r="AM104" s="114"/>
      <c r="AN104" s="114"/>
      <c r="AO104" s="6"/>
      <c r="AP104" s="6"/>
      <c r="AQ104" s="114"/>
      <c r="AR104" s="6"/>
      <c r="AS104" s="6"/>
      <c r="AT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Y104" s="16"/>
      <c r="CZ104" s="16"/>
    </row>
    <row r="105" spans="1:104" s="15" customFormat="1" ht="15" customHeight="1" x14ac:dyDescent="0.15">
      <c r="A105" s="272" t="s">
        <v>149</v>
      </c>
      <c r="B105" s="272"/>
      <c r="C105" s="128"/>
      <c r="D105" s="128"/>
      <c r="E105" s="128"/>
      <c r="F105" s="6"/>
      <c r="G105" s="6"/>
      <c r="H105" s="6"/>
      <c r="I105" s="6"/>
      <c r="J105" s="6"/>
      <c r="K105" s="6"/>
      <c r="L105" s="6"/>
      <c r="M105" s="6"/>
      <c r="N105" s="6"/>
      <c r="O105" s="6"/>
      <c r="P105" s="6"/>
      <c r="Q105" s="6"/>
      <c r="R105" s="6"/>
      <c r="S105" s="6"/>
      <c r="T105" s="6"/>
      <c r="U105" s="6"/>
      <c r="V105" s="6"/>
      <c r="W105" s="6"/>
      <c r="X105" s="6"/>
      <c r="Y105" s="6"/>
      <c r="Z105" s="6"/>
      <c r="AA105" s="6"/>
      <c r="AB105" s="6"/>
      <c r="AC105" s="114"/>
      <c r="AD105" s="6"/>
      <c r="AE105" s="6"/>
      <c r="AF105" s="114"/>
      <c r="AG105" s="6"/>
      <c r="AH105" s="6"/>
      <c r="AI105" s="114"/>
      <c r="AJ105" s="6"/>
      <c r="AK105" s="6"/>
      <c r="AL105" s="114"/>
      <c r="AM105" s="114"/>
      <c r="AN105" s="114"/>
      <c r="AO105" s="6"/>
      <c r="AP105" s="6"/>
      <c r="AQ105" s="114"/>
      <c r="AR105" s="6"/>
      <c r="AS105" s="6"/>
      <c r="AT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Y105" s="16"/>
      <c r="CZ105" s="16"/>
    </row>
    <row r="106" spans="1:104" s="15" customFormat="1" ht="15" customHeight="1" x14ac:dyDescent="0.15">
      <c r="A106" s="272" t="s">
        <v>98</v>
      </c>
      <c r="B106" s="272"/>
      <c r="C106" s="128"/>
      <c r="D106" s="128"/>
      <c r="E106" s="128"/>
      <c r="F106" s="6"/>
      <c r="G106" s="6"/>
      <c r="H106" s="6"/>
      <c r="I106" s="6"/>
      <c r="J106" s="6"/>
      <c r="K106" s="6"/>
      <c r="L106" s="6"/>
      <c r="M106" s="6"/>
      <c r="N106" s="6"/>
      <c r="O106" s="6"/>
      <c r="P106" s="6"/>
      <c r="Q106" s="6"/>
      <c r="R106" s="6"/>
      <c r="S106" s="6"/>
      <c r="T106" s="6"/>
      <c r="U106" s="6"/>
      <c r="V106" s="6"/>
      <c r="W106" s="6"/>
      <c r="X106" s="6"/>
      <c r="Y106" s="6"/>
      <c r="Z106" s="6"/>
      <c r="AA106" s="6"/>
      <c r="AB106" s="6"/>
      <c r="AC106" s="114"/>
      <c r="AD106" s="6"/>
      <c r="AE106" s="6"/>
      <c r="AF106" s="114"/>
      <c r="AG106" s="6"/>
      <c r="AH106" s="6"/>
      <c r="AI106" s="114"/>
      <c r="AJ106" s="6"/>
      <c r="AK106" s="6"/>
      <c r="AL106" s="114"/>
      <c r="AM106" s="114"/>
      <c r="AN106" s="114"/>
      <c r="AO106" s="6"/>
      <c r="AP106" s="6"/>
      <c r="AQ106" s="114"/>
      <c r="AR106" s="6"/>
      <c r="AS106" s="6"/>
      <c r="AT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Y106" s="16"/>
      <c r="CZ106" s="16"/>
    </row>
    <row r="107" spans="1:104" s="15" customFormat="1" ht="15" customHeight="1" x14ac:dyDescent="0.15">
      <c r="A107" s="272" t="s">
        <v>133</v>
      </c>
      <c r="B107" s="272"/>
      <c r="C107" s="128"/>
      <c r="D107" s="128"/>
      <c r="E107" s="128"/>
      <c r="F107" s="6"/>
      <c r="G107" s="6"/>
      <c r="H107" s="6"/>
      <c r="I107" s="6"/>
      <c r="J107" s="6"/>
      <c r="K107" s="6"/>
      <c r="L107" s="6"/>
      <c r="M107" s="6"/>
      <c r="N107" s="6"/>
      <c r="O107" s="6"/>
      <c r="P107" s="6"/>
      <c r="Q107" s="6"/>
      <c r="R107" s="6"/>
      <c r="S107" s="6"/>
      <c r="T107" s="6"/>
      <c r="U107" s="6"/>
      <c r="V107" s="6"/>
      <c r="W107" s="6"/>
      <c r="X107" s="6"/>
      <c r="Y107" s="6"/>
      <c r="Z107" s="6"/>
      <c r="AA107" s="6"/>
      <c r="AB107" s="6"/>
      <c r="AC107" s="114"/>
      <c r="AD107" s="6"/>
      <c r="AE107" s="6"/>
      <c r="AF107" s="114"/>
      <c r="AG107" s="6"/>
      <c r="AH107" s="6"/>
      <c r="AI107" s="114"/>
      <c r="AJ107" s="6"/>
      <c r="AK107" s="6"/>
      <c r="AL107" s="114"/>
      <c r="AM107" s="114"/>
      <c r="AN107" s="114"/>
      <c r="AO107" s="6"/>
      <c r="AP107" s="6"/>
      <c r="AQ107" s="114"/>
      <c r="AR107" s="6"/>
      <c r="AS107" s="6"/>
      <c r="AT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Y107" s="16"/>
      <c r="CZ107" s="16"/>
    </row>
    <row r="108" spans="1:104" s="15" customFormat="1" ht="15" customHeight="1" x14ac:dyDescent="0.15">
      <c r="A108" s="272" t="s">
        <v>150</v>
      </c>
      <c r="B108" s="272"/>
      <c r="C108" s="128"/>
      <c r="D108" s="128"/>
      <c r="E108" s="128"/>
      <c r="F108" s="6"/>
      <c r="G108" s="6"/>
      <c r="H108" s="6"/>
      <c r="I108" s="6"/>
      <c r="J108" s="6"/>
      <c r="K108" s="6"/>
      <c r="L108" s="6"/>
      <c r="M108" s="6"/>
      <c r="N108" s="6"/>
      <c r="O108" s="6"/>
      <c r="P108" s="6"/>
      <c r="Q108" s="6"/>
      <c r="R108" s="6"/>
      <c r="S108" s="6"/>
      <c r="T108" s="6"/>
      <c r="U108" s="6"/>
      <c r="V108" s="6"/>
      <c r="W108" s="6"/>
      <c r="X108" s="6"/>
      <c r="Y108" s="6"/>
      <c r="Z108" s="6"/>
      <c r="AA108" s="6"/>
      <c r="AB108" s="6"/>
      <c r="AC108" s="114"/>
      <c r="AD108" s="6"/>
      <c r="AE108" s="6"/>
      <c r="AF108" s="114"/>
      <c r="AG108" s="6"/>
      <c r="AH108" s="6"/>
      <c r="AI108" s="114"/>
      <c r="AJ108" s="6"/>
      <c r="AK108" s="6"/>
      <c r="AL108" s="114"/>
      <c r="AM108" s="114"/>
      <c r="AN108" s="114"/>
      <c r="AO108" s="6"/>
      <c r="AP108" s="6"/>
      <c r="AQ108" s="114"/>
      <c r="AR108" s="6"/>
      <c r="AS108" s="6"/>
      <c r="AT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Y108" s="16"/>
      <c r="CZ108" s="16"/>
    </row>
    <row r="109" spans="1:104" s="15" customFormat="1" ht="15" customHeight="1" x14ac:dyDescent="0.15">
      <c r="A109" s="272" t="s">
        <v>151</v>
      </c>
      <c r="B109" s="272"/>
      <c r="C109" s="128"/>
      <c r="D109" s="128"/>
      <c r="E109" s="128"/>
      <c r="F109" s="6"/>
      <c r="G109" s="6"/>
      <c r="H109" s="6"/>
      <c r="I109" s="6"/>
      <c r="J109" s="6"/>
      <c r="K109" s="6"/>
      <c r="L109" s="6"/>
      <c r="M109" s="6"/>
      <c r="N109" s="6"/>
      <c r="O109" s="6"/>
      <c r="P109" s="6"/>
      <c r="Q109" s="6"/>
      <c r="R109" s="6"/>
      <c r="S109" s="6"/>
      <c r="T109" s="6"/>
      <c r="U109" s="6"/>
      <c r="V109" s="6"/>
      <c r="W109" s="6"/>
      <c r="X109" s="6"/>
      <c r="Y109" s="6"/>
      <c r="Z109" s="6"/>
      <c r="AA109" s="6"/>
      <c r="AB109" s="6"/>
      <c r="AC109" s="114"/>
      <c r="AD109" s="6"/>
      <c r="AE109" s="6"/>
      <c r="AF109" s="114"/>
      <c r="AG109" s="6"/>
      <c r="AH109" s="6"/>
      <c r="AI109" s="114"/>
      <c r="AJ109" s="6"/>
      <c r="AK109" s="6"/>
      <c r="AL109" s="114"/>
      <c r="AM109" s="114"/>
      <c r="AN109" s="114"/>
      <c r="AO109" s="6"/>
      <c r="AP109" s="6"/>
      <c r="AQ109" s="114"/>
      <c r="AR109" s="6"/>
      <c r="AS109" s="6"/>
      <c r="AT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Y109" s="16"/>
      <c r="CZ109" s="16"/>
    </row>
    <row r="110" spans="1:104" s="15" customFormat="1" ht="15" customHeight="1" x14ac:dyDescent="0.15">
      <c r="A110" s="272" t="s">
        <v>152</v>
      </c>
      <c r="B110" s="272"/>
      <c r="C110" s="128"/>
      <c r="D110" s="128"/>
      <c r="E110" s="128"/>
      <c r="F110" s="6"/>
      <c r="G110" s="6"/>
      <c r="H110" s="6"/>
      <c r="I110" s="6"/>
      <c r="J110" s="6"/>
      <c r="K110" s="6"/>
      <c r="L110" s="6"/>
      <c r="M110" s="6"/>
      <c r="N110" s="6"/>
      <c r="O110" s="6"/>
      <c r="P110" s="6"/>
      <c r="Q110" s="6"/>
      <c r="R110" s="6"/>
      <c r="S110" s="6"/>
      <c r="T110" s="6"/>
      <c r="U110" s="6"/>
      <c r="V110" s="6"/>
      <c r="W110" s="6"/>
      <c r="X110" s="6"/>
      <c r="Y110" s="6"/>
      <c r="Z110" s="6"/>
      <c r="AA110" s="6"/>
      <c r="AB110" s="6"/>
      <c r="AC110" s="114"/>
      <c r="AD110" s="6"/>
      <c r="AE110" s="6"/>
      <c r="AF110" s="114"/>
      <c r="AG110" s="6"/>
      <c r="AH110" s="6"/>
      <c r="AI110" s="114"/>
      <c r="AJ110" s="6"/>
      <c r="AK110" s="6"/>
      <c r="AL110" s="114"/>
      <c r="AM110" s="114"/>
      <c r="AN110" s="114"/>
      <c r="AO110" s="6"/>
      <c r="AP110" s="6"/>
      <c r="AQ110" s="114"/>
      <c r="AR110" s="6"/>
      <c r="AS110" s="6"/>
      <c r="AT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Y110" s="16"/>
      <c r="CZ110" s="16"/>
    </row>
    <row r="111" spans="1:104" s="15" customFormat="1" ht="21" customHeight="1" x14ac:dyDescent="0.15">
      <c r="A111" s="273" t="s">
        <v>58</v>
      </c>
      <c r="B111" s="273"/>
      <c r="C111" s="132"/>
      <c r="D111" s="132"/>
      <c r="E111" s="132"/>
      <c r="F111" s="6"/>
      <c r="G111" s="6"/>
      <c r="H111" s="6"/>
      <c r="I111" s="6"/>
      <c r="J111" s="6"/>
      <c r="K111" s="6"/>
      <c r="L111" s="6"/>
      <c r="M111" s="6"/>
      <c r="N111" s="6"/>
      <c r="O111" s="6"/>
      <c r="P111" s="6"/>
      <c r="Q111" s="6"/>
      <c r="R111" s="6"/>
      <c r="S111" s="6"/>
      <c r="T111" s="6"/>
      <c r="U111" s="6"/>
      <c r="V111" s="6"/>
      <c r="W111" s="6"/>
      <c r="X111" s="6"/>
      <c r="Y111" s="6"/>
      <c r="Z111" s="6"/>
      <c r="AA111" s="6"/>
      <c r="AB111" s="6"/>
      <c r="AC111" s="114"/>
      <c r="AD111" s="6"/>
      <c r="AE111" s="6"/>
      <c r="AF111" s="114"/>
      <c r="AG111" s="6"/>
      <c r="AH111" s="6"/>
      <c r="AI111" s="114"/>
      <c r="AJ111" s="6"/>
      <c r="AK111" s="6"/>
      <c r="AL111" s="114"/>
      <c r="AM111" s="114"/>
      <c r="AN111" s="114"/>
      <c r="AO111" s="6"/>
      <c r="AP111" s="6"/>
      <c r="AQ111" s="114"/>
      <c r="AR111" s="6"/>
      <c r="AS111" s="6"/>
      <c r="AT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Y111" s="16"/>
      <c r="CZ111" s="16"/>
    </row>
    <row r="112" spans="1:104" s="6" customFormat="1" ht="30" customHeight="1" x14ac:dyDescent="0.2">
      <c r="A112" s="170" t="s">
        <v>153</v>
      </c>
      <c r="B112" s="170"/>
      <c r="N112" s="12"/>
      <c r="X112" s="171"/>
      <c r="AD112" s="114"/>
      <c r="AE112" s="114"/>
      <c r="AH112" s="114"/>
      <c r="AK112" s="114"/>
      <c r="AP112" s="114"/>
    </row>
    <row r="113" spans="1:82" s="15" customFormat="1" ht="89.25" customHeight="1" x14ac:dyDescent="0.15">
      <c r="A113" s="238" t="s">
        <v>8</v>
      </c>
      <c r="B113" s="256" t="s">
        <v>9</v>
      </c>
      <c r="C113" s="262"/>
      <c r="D113" s="262"/>
      <c r="E113" s="262"/>
      <c r="F113" s="262"/>
      <c r="G113" s="262"/>
      <c r="H113" s="262"/>
      <c r="I113" s="262"/>
      <c r="J113" s="262"/>
      <c r="K113" s="262"/>
      <c r="L113" s="262"/>
      <c r="M113" s="262"/>
      <c r="N113" s="262"/>
      <c r="O113" s="262"/>
      <c r="P113" s="262"/>
      <c r="Q113" s="262"/>
      <c r="R113" s="262"/>
      <c r="S113" s="262"/>
      <c r="T113" s="262"/>
      <c r="U113" s="262"/>
      <c r="V113" s="262"/>
      <c r="W113" s="262"/>
      <c r="X113" s="262"/>
      <c r="Y113" s="262"/>
      <c r="Z113" s="262"/>
      <c r="AA113" s="262"/>
      <c r="AB113" s="262"/>
      <c r="AC113" s="262"/>
      <c r="AD113" s="262"/>
      <c r="AE113" s="262"/>
      <c r="AF113" s="274" t="s">
        <v>154</v>
      </c>
      <c r="AG113" s="257"/>
      <c r="AH113" s="256" t="s">
        <v>155</v>
      </c>
      <c r="AI113" s="257"/>
      <c r="AJ113" s="256" t="s">
        <v>156</v>
      </c>
      <c r="AK113" s="257"/>
      <c r="AL113" s="6"/>
      <c r="AM113" s="6"/>
      <c r="AN113" s="114"/>
      <c r="AO113" s="6"/>
      <c r="AP113" s="6"/>
      <c r="AQ113" s="6"/>
      <c r="AR113" s="6"/>
      <c r="AS113" s="6"/>
      <c r="AT113" s="6"/>
      <c r="AU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row>
    <row r="114" spans="1:82" s="15" customFormat="1" ht="24.75" customHeight="1" x14ac:dyDescent="0.15">
      <c r="A114" s="239"/>
      <c r="B114" s="241" t="s">
        <v>24</v>
      </c>
      <c r="C114" s="238" t="s">
        <v>25</v>
      </c>
      <c r="D114" s="244"/>
      <c r="E114" s="244"/>
      <c r="F114" s="244"/>
      <c r="G114" s="244"/>
      <c r="H114" s="244"/>
      <c r="I114" s="244"/>
      <c r="J114" s="244"/>
      <c r="K114" s="244"/>
      <c r="L114" s="244"/>
      <c r="M114" s="244"/>
      <c r="N114" s="244"/>
      <c r="O114" s="244"/>
      <c r="P114" s="244"/>
      <c r="Q114" s="244"/>
      <c r="R114" s="244"/>
      <c r="S114" s="245"/>
      <c r="T114" s="238" t="s">
        <v>26</v>
      </c>
      <c r="U114" s="245"/>
      <c r="V114" s="258" t="s">
        <v>27</v>
      </c>
      <c r="W114" s="259"/>
      <c r="X114" s="256" t="s">
        <v>28</v>
      </c>
      <c r="Y114" s="262"/>
      <c r="Z114" s="262"/>
      <c r="AA114" s="262"/>
      <c r="AB114" s="262"/>
      <c r="AC114" s="262"/>
      <c r="AD114" s="262"/>
      <c r="AE114" s="262"/>
      <c r="AF114" s="263" t="s">
        <v>157</v>
      </c>
      <c r="AG114" s="266" t="s">
        <v>158</v>
      </c>
      <c r="AH114" s="235" t="s">
        <v>22</v>
      </c>
      <c r="AI114" s="266" t="s">
        <v>23</v>
      </c>
      <c r="AJ114" s="235" t="s">
        <v>22</v>
      </c>
      <c r="AK114" s="266" t="s">
        <v>23</v>
      </c>
      <c r="AL114" s="6"/>
      <c r="AM114" s="6"/>
      <c r="AN114" s="114"/>
      <c r="AO114" s="6"/>
      <c r="AP114" s="6"/>
      <c r="AQ114" s="6"/>
      <c r="AR114" s="6"/>
      <c r="AS114" s="6"/>
      <c r="AT114" s="6"/>
      <c r="AU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row>
    <row r="115" spans="1:82" s="15" customFormat="1" ht="13.5" customHeight="1" x14ac:dyDescent="0.15">
      <c r="A115" s="239"/>
      <c r="B115" s="242"/>
      <c r="C115" s="240"/>
      <c r="D115" s="248"/>
      <c r="E115" s="248"/>
      <c r="F115" s="248"/>
      <c r="G115" s="248"/>
      <c r="H115" s="248"/>
      <c r="I115" s="248"/>
      <c r="J115" s="248"/>
      <c r="K115" s="248"/>
      <c r="L115" s="248"/>
      <c r="M115" s="248"/>
      <c r="N115" s="248"/>
      <c r="O115" s="248"/>
      <c r="P115" s="248"/>
      <c r="Q115" s="248"/>
      <c r="R115" s="248"/>
      <c r="S115" s="249"/>
      <c r="T115" s="240"/>
      <c r="U115" s="249"/>
      <c r="V115" s="260"/>
      <c r="W115" s="261"/>
      <c r="X115" s="269" t="s">
        <v>29</v>
      </c>
      <c r="Y115" s="270"/>
      <c r="Z115" s="270"/>
      <c r="AA115" s="271"/>
      <c r="AB115" s="269" t="s">
        <v>30</v>
      </c>
      <c r="AC115" s="270"/>
      <c r="AD115" s="270"/>
      <c r="AE115" s="270"/>
      <c r="AF115" s="264"/>
      <c r="AG115" s="267"/>
      <c r="AH115" s="236"/>
      <c r="AI115" s="267"/>
      <c r="AJ115" s="236"/>
      <c r="AK115" s="267"/>
      <c r="AL115" s="6"/>
      <c r="AM115" s="6"/>
      <c r="AN115" s="114"/>
      <c r="AO115" s="6"/>
      <c r="AP115" s="6"/>
      <c r="AQ115" s="6"/>
      <c r="AR115" s="6"/>
      <c r="AS115" s="6"/>
      <c r="AT115" s="6"/>
      <c r="AU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row>
    <row r="116" spans="1:82" s="15" customFormat="1" ht="27.75" customHeight="1" x14ac:dyDescent="0.15">
      <c r="A116" s="240"/>
      <c r="B116" s="243"/>
      <c r="C116" s="17" t="s">
        <v>31</v>
      </c>
      <c r="D116" s="117" t="s">
        <v>32</v>
      </c>
      <c r="E116" s="19" t="s">
        <v>33</v>
      </c>
      <c r="F116" s="19" t="s">
        <v>34</v>
      </c>
      <c r="G116" s="19" t="s">
        <v>35</v>
      </c>
      <c r="H116" s="20" t="s">
        <v>36</v>
      </c>
      <c r="I116" s="20" t="s">
        <v>37</v>
      </c>
      <c r="J116" s="20" t="s">
        <v>38</v>
      </c>
      <c r="K116" s="20" t="s">
        <v>39</v>
      </c>
      <c r="L116" s="20" t="s">
        <v>40</v>
      </c>
      <c r="M116" s="20" t="s">
        <v>41</v>
      </c>
      <c r="N116" s="20" t="s">
        <v>42</v>
      </c>
      <c r="O116" s="20" t="s">
        <v>43</v>
      </c>
      <c r="P116" s="20" t="s">
        <v>44</v>
      </c>
      <c r="Q116" s="20" t="s">
        <v>45</v>
      </c>
      <c r="R116" s="20" t="s">
        <v>46</v>
      </c>
      <c r="S116" s="21" t="s">
        <v>47</v>
      </c>
      <c r="T116" s="17" t="s">
        <v>22</v>
      </c>
      <c r="U116" s="22" t="s">
        <v>48</v>
      </c>
      <c r="V116" s="207" t="s">
        <v>49</v>
      </c>
      <c r="W116" s="22" t="s">
        <v>50</v>
      </c>
      <c r="X116" s="206" t="s">
        <v>51</v>
      </c>
      <c r="Y116" s="25" t="s">
        <v>52</v>
      </c>
      <c r="Z116" s="19" t="s">
        <v>53</v>
      </c>
      <c r="AA116" s="22" t="s">
        <v>54</v>
      </c>
      <c r="AB116" s="25" t="s">
        <v>51</v>
      </c>
      <c r="AC116" s="25" t="s">
        <v>52</v>
      </c>
      <c r="AD116" s="19" t="s">
        <v>53</v>
      </c>
      <c r="AE116" s="173" t="s">
        <v>54</v>
      </c>
      <c r="AF116" s="265"/>
      <c r="AG116" s="268"/>
      <c r="AH116" s="237"/>
      <c r="AI116" s="268"/>
      <c r="AJ116" s="237"/>
      <c r="AK116" s="268"/>
      <c r="AL116" s="6"/>
      <c r="AM116" s="6"/>
      <c r="AN116" s="114"/>
      <c r="AO116" s="6"/>
      <c r="AP116" s="6"/>
      <c r="AQ116" s="6"/>
      <c r="AR116" s="6"/>
      <c r="AS116" s="6"/>
      <c r="AT116" s="6"/>
      <c r="AU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row>
    <row r="117" spans="1:82" s="15" customFormat="1" ht="15" customHeight="1" x14ac:dyDescent="0.15">
      <c r="A117" s="55" t="s">
        <v>159</v>
      </c>
      <c r="B117" s="29">
        <f>SUM(C117:S117)</f>
        <v>0</v>
      </c>
      <c r="C117" s="30"/>
      <c r="D117" s="56"/>
      <c r="E117" s="37"/>
      <c r="F117" s="37"/>
      <c r="G117" s="37"/>
      <c r="H117" s="59"/>
      <c r="I117" s="59"/>
      <c r="J117" s="59"/>
      <c r="K117" s="59"/>
      <c r="L117" s="59"/>
      <c r="M117" s="59"/>
      <c r="N117" s="59"/>
      <c r="O117" s="59"/>
      <c r="P117" s="59"/>
      <c r="Q117" s="59"/>
      <c r="R117" s="59"/>
      <c r="S117" s="59"/>
      <c r="T117" s="34"/>
      <c r="U117" s="35"/>
      <c r="V117" s="34"/>
      <c r="W117" s="35"/>
      <c r="X117" s="36">
        <f t="shared" ref="X117:X124" si="38">SUM(Y117:AA117)</f>
        <v>0</v>
      </c>
      <c r="Y117" s="34"/>
      <c r="Z117" s="37"/>
      <c r="AA117" s="35"/>
      <c r="AB117" s="38">
        <f t="shared" ref="AB117:AB124" si="39">SUM(AC117:AE117)</f>
        <v>0</v>
      </c>
      <c r="AC117" s="34"/>
      <c r="AD117" s="37"/>
      <c r="AE117" s="59"/>
      <c r="AF117" s="174"/>
      <c r="AG117" s="35"/>
      <c r="AH117" s="175"/>
      <c r="AI117" s="176"/>
      <c r="AJ117" s="175"/>
      <c r="AK117" s="176">
        <v>19</v>
      </c>
      <c r="AL117" s="48" t="str">
        <f>+BP117&amp;BQ117&amp;BR117&amp;BS117&amp;BT117&amp;BU117&amp;BV117</f>
        <v/>
      </c>
      <c r="AM117" s="6"/>
      <c r="AN117" s="114"/>
      <c r="AO117" s="6"/>
      <c r="AP117" s="6"/>
      <c r="AQ117" s="6"/>
      <c r="AR117" s="6"/>
      <c r="AS117" s="6"/>
      <c r="AT117" s="6"/>
      <c r="AU117" s="6"/>
      <c r="BF117" s="6"/>
      <c r="BG117" s="6"/>
      <c r="BH117" s="6"/>
      <c r="BI117" s="6"/>
      <c r="BJ117" s="6"/>
      <c r="BK117" s="6"/>
      <c r="BL117" s="6"/>
      <c r="BM117" s="6"/>
      <c r="BN117" s="6"/>
      <c r="BO117" s="6"/>
      <c r="BP117" s="49" t="str">
        <f>IF($B117&lt;&gt;($V117+$W117)," El número de consultas según sexo NO puede ser diferente al Total. ","")</f>
        <v/>
      </c>
      <c r="BQ117" s="50" t="str">
        <f>IF($B117=0,"",IF(($T117+$U117)=0,IF($B117="",""," No olvide escribir la columna Beneficiarios. "),""))</f>
        <v/>
      </c>
      <c r="BR117" s="50" t="str">
        <f>IF($B117&lt;($T117+$U117)," El número de Beneficiarios NO puede ser mayor que el Total. ","")</f>
        <v/>
      </c>
      <c r="BS117" s="50"/>
      <c r="BT117" s="50"/>
      <c r="BU117" s="51" t="str">
        <f>IF($B117&gt;=($X117+$AB117),"","El total de Consulta Nuevas NO debe ser MAYOR que el total de las Consultas Médicas. ")</f>
        <v/>
      </c>
      <c r="BV117" s="52"/>
      <c r="BW117" s="53"/>
      <c r="BX117" s="54">
        <f>IF($B117&lt;&gt;($V117+$W117),1,0)</f>
        <v>0</v>
      </c>
      <c r="BY117" s="54">
        <f>IF($B117&lt;($T117+$U117),1,0)</f>
        <v>0</v>
      </c>
      <c r="BZ117" s="54"/>
      <c r="CA117" s="54"/>
      <c r="CB117" s="54">
        <f>IF($B117&gt;=($X117+$AB117),0,1)</f>
        <v>0</v>
      </c>
      <c r="CC117" s="54" t="str">
        <f>IF($B117=0,"",IF(($T117+$U117)=0,IF($B117="","",1),0))</f>
        <v/>
      </c>
      <c r="CD117" s="54"/>
    </row>
    <row r="118" spans="1:82" s="15" customFormat="1" ht="15" customHeight="1" x14ac:dyDescent="0.15">
      <c r="A118" s="55" t="s">
        <v>160</v>
      </c>
      <c r="B118" s="29">
        <f t="shared" ref="B118:B124" si="40">SUM(C118:S118)</f>
        <v>0</v>
      </c>
      <c r="C118" s="34"/>
      <c r="D118" s="56"/>
      <c r="E118" s="37"/>
      <c r="F118" s="37"/>
      <c r="G118" s="37"/>
      <c r="H118" s="59"/>
      <c r="I118" s="59"/>
      <c r="J118" s="59"/>
      <c r="K118" s="59"/>
      <c r="L118" s="59"/>
      <c r="M118" s="59"/>
      <c r="N118" s="59"/>
      <c r="O118" s="59"/>
      <c r="P118" s="59"/>
      <c r="Q118" s="59"/>
      <c r="R118" s="59"/>
      <c r="S118" s="59"/>
      <c r="T118" s="34"/>
      <c r="U118" s="35"/>
      <c r="V118" s="34"/>
      <c r="W118" s="35"/>
      <c r="X118" s="36">
        <f t="shared" si="38"/>
        <v>0</v>
      </c>
      <c r="Y118" s="34"/>
      <c r="Z118" s="37"/>
      <c r="AA118" s="35"/>
      <c r="AB118" s="38">
        <f t="shared" si="39"/>
        <v>0</v>
      </c>
      <c r="AC118" s="34"/>
      <c r="AD118" s="37"/>
      <c r="AE118" s="59"/>
      <c r="AF118" s="174"/>
      <c r="AG118" s="35"/>
      <c r="AH118" s="177"/>
      <c r="AI118" s="178"/>
      <c r="AJ118" s="177"/>
      <c r="AK118" s="178"/>
      <c r="AL118" s="142" t="str">
        <f t="shared" ref="AL118:AL125" si="41">+BP118&amp;BQ118&amp;BR118&amp;BS118&amp;BT118&amp;BU118&amp;BV118</f>
        <v/>
      </c>
      <c r="AM118" s="6"/>
      <c r="AN118" s="114"/>
      <c r="AO118" s="6"/>
      <c r="AP118" s="6"/>
      <c r="AQ118" s="6"/>
      <c r="AR118" s="6"/>
      <c r="AS118" s="6"/>
      <c r="AT118" s="6"/>
      <c r="AU118" s="6"/>
      <c r="BG118" s="6"/>
      <c r="BH118" s="6"/>
      <c r="BI118" s="6"/>
      <c r="BJ118" s="6"/>
      <c r="BK118" s="6"/>
      <c r="BL118" s="6"/>
      <c r="BM118" s="6"/>
      <c r="BN118" s="6"/>
      <c r="BO118" s="6"/>
      <c r="BP118" s="6" t="str">
        <f t="shared" ref="BP118:BP125" si="42">IF($B118&lt;&gt;($V118+$W118)," El número de consultas según sexo NO puede ser diferente al Total. ","")</f>
        <v/>
      </c>
      <c r="BQ118" s="49" t="str">
        <f t="shared" ref="BQ118:BQ125" si="43">IF($B118=0,"",IF(($T118+$U118)=0,IF($B118="",""," No olvide escribir la columna Beneficiarios. "),""))</f>
        <v/>
      </c>
      <c r="BR118" s="49" t="str">
        <f t="shared" ref="BR118:BR125" si="44">IF($B118&lt;($T118+$U118)," El número de Beneficiarios NO puede ser mayor que el Total. ","")</f>
        <v/>
      </c>
      <c r="BS118" s="49"/>
      <c r="BT118" s="49"/>
      <c r="BU118" s="49" t="str">
        <f t="shared" ref="BU118:BU125" si="45">IF($B118&gt;=($X118+$AB118),"","El total de Consulta Nuevas NO debe ser MAYOR que el total de las Consultas Médicas. ")</f>
        <v/>
      </c>
      <c r="BX118" s="15">
        <f t="shared" ref="BX118:BX125" si="46">IF($B118&lt;&gt;($V118+$W118),1,0)</f>
        <v>0</v>
      </c>
      <c r="BY118" s="126">
        <f t="shared" ref="BY118:BY125" si="47">IF($B118&lt;($T118+$U118),1,0)</f>
        <v>0</v>
      </c>
      <c r="BZ118" s="126"/>
      <c r="CA118" s="126"/>
      <c r="CB118" s="126">
        <f t="shared" ref="CB118:CB125" si="48">IF($B118&gt;=($X118+$AB118),0,1)</f>
        <v>0</v>
      </c>
      <c r="CC118" s="6" t="str">
        <f t="shared" ref="CC118:CC125" si="49">IF($B118=0,"",IF(($T118+$U118)=0,IF($B118="","",1),0))</f>
        <v/>
      </c>
    </row>
    <row r="119" spans="1:82" s="15" customFormat="1" ht="15" customHeight="1" x14ac:dyDescent="0.15">
      <c r="A119" s="55" t="s">
        <v>161</v>
      </c>
      <c r="B119" s="29">
        <f t="shared" si="40"/>
        <v>0</v>
      </c>
      <c r="C119" s="34"/>
      <c r="D119" s="56"/>
      <c r="E119" s="37"/>
      <c r="F119" s="37"/>
      <c r="G119" s="37"/>
      <c r="H119" s="59"/>
      <c r="I119" s="59"/>
      <c r="J119" s="59"/>
      <c r="K119" s="59"/>
      <c r="L119" s="59"/>
      <c r="M119" s="59"/>
      <c r="N119" s="59"/>
      <c r="O119" s="59"/>
      <c r="P119" s="59"/>
      <c r="Q119" s="59"/>
      <c r="R119" s="59"/>
      <c r="S119" s="59"/>
      <c r="T119" s="34"/>
      <c r="U119" s="35"/>
      <c r="V119" s="34"/>
      <c r="W119" s="35"/>
      <c r="X119" s="36">
        <f t="shared" si="38"/>
        <v>0</v>
      </c>
      <c r="Y119" s="34"/>
      <c r="Z119" s="37"/>
      <c r="AA119" s="35"/>
      <c r="AB119" s="38">
        <f t="shared" si="39"/>
        <v>0</v>
      </c>
      <c r="AC119" s="34"/>
      <c r="AD119" s="37"/>
      <c r="AE119" s="59"/>
      <c r="AF119" s="174"/>
      <c r="AG119" s="35"/>
      <c r="AH119" s="177"/>
      <c r="AI119" s="178"/>
      <c r="AJ119" s="177">
        <v>6</v>
      </c>
      <c r="AK119" s="178">
        <v>2</v>
      </c>
      <c r="AL119" s="142" t="str">
        <f t="shared" si="41"/>
        <v/>
      </c>
      <c r="AM119" s="6"/>
      <c r="AN119" s="114"/>
      <c r="AO119" s="6"/>
      <c r="AP119" s="6"/>
      <c r="AQ119" s="6"/>
      <c r="AR119" s="6"/>
      <c r="AS119" s="6"/>
      <c r="AT119" s="6"/>
      <c r="AU119" s="6"/>
      <c r="BG119" s="6"/>
      <c r="BH119" s="6"/>
      <c r="BI119" s="6"/>
      <c r="BJ119" s="6"/>
      <c r="BK119" s="6"/>
      <c r="BL119" s="6"/>
      <c r="BM119" s="6"/>
      <c r="BN119" s="6"/>
      <c r="BO119" s="6"/>
      <c r="BP119" s="6" t="str">
        <f t="shared" si="42"/>
        <v/>
      </c>
      <c r="BQ119" s="49" t="str">
        <f t="shared" si="43"/>
        <v/>
      </c>
      <c r="BR119" s="49" t="str">
        <f t="shared" si="44"/>
        <v/>
      </c>
      <c r="BS119" s="49"/>
      <c r="BT119" s="49"/>
      <c r="BU119" s="49" t="str">
        <f t="shared" si="45"/>
        <v/>
      </c>
      <c r="BX119" s="15">
        <f t="shared" si="46"/>
        <v>0</v>
      </c>
      <c r="BY119" s="126">
        <f t="shared" si="47"/>
        <v>0</v>
      </c>
      <c r="BZ119" s="126"/>
      <c r="CA119" s="126"/>
      <c r="CB119" s="126">
        <f t="shared" si="48"/>
        <v>0</v>
      </c>
      <c r="CC119" s="6" t="str">
        <f t="shared" si="49"/>
        <v/>
      </c>
    </row>
    <row r="120" spans="1:82" s="15" customFormat="1" ht="15" customHeight="1" x14ac:dyDescent="0.15">
      <c r="A120" s="55" t="s">
        <v>162</v>
      </c>
      <c r="B120" s="29">
        <f t="shared" si="40"/>
        <v>0</v>
      </c>
      <c r="C120" s="34"/>
      <c r="D120" s="56"/>
      <c r="E120" s="37"/>
      <c r="F120" s="37"/>
      <c r="G120" s="37"/>
      <c r="H120" s="59"/>
      <c r="I120" s="59"/>
      <c r="J120" s="59"/>
      <c r="K120" s="59"/>
      <c r="L120" s="59"/>
      <c r="M120" s="59"/>
      <c r="N120" s="59"/>
      <c r="O120" s="59"/>
      <c r="P120" s="59"/>
      <c r="Q120" s="59"/>
      <c r="R120" s="59"/>
      <c r="S120" s="59"/>
      <c r="T120" s="34"/>
      <c r="U120" s="35"/>
      <c r="V120" s="34"/>
      <c r="W120" s="35"/>
      <c r="X120" s="36">
        <f t="shared" si="38"/>
        <v>0</v>
      </c>
      <c r="Y120" s="34"/>
      <c r="Z120" s="37"/>
      <c r="AA120" s="35"/>
      <c r="AB120" s="38">
        <f t="shared" si="39"/>
        <v>0</v>
      </c>
      <c r="AC120" s="34"/>
      <c r="AD120" s="37"/>
      <c r="AE120" s="59"/>
      <c r="AF120" s="174"/>
      <c r="AG120" s="35"/>
      <c r="AH120" s="177"/>
      <c r="AI120" s="178"/>
      <c r="AJ120" s="177"/>
      <c r="AK120" s="178"/>
      <c r="AL120" s="142" t="str">
        <f t="shared" si="41"/>
        <v/>
      </c>
      <c r="AM120" s="6"/>
      <c r="AN120" s="114"/>
      <c r="AO120" s="6"/>
      <c r="AP120" s="6"/>
      <c r="AQ120" s="6"/>
      <c r="AR120" s="6"/>
      <c r="AS120" s="6"/>
      <c r="AT120" s="6"/>
      <c r="AU120" s="6"/>
      <c r="BG120" s="6"/>
      <c r="BH120" s="6"/>
      <c r="BI120" s="6"/>
      <c r="BJ120" s="6"/>
      <c r="BK120" s="6"/>
      <c r="BL120" s="6"/>
      <c r="BM120" s="6"/>
      <c r="BN120" s="6"/>
      <c r="BO120" s="6"/>
      <c r="BP120" s="6" t="str">
        <f t="shared" si="42"/>
        <v/>
      </c>
      <c r="BQ120" s="49" t="str">
        <f t="shared" si="43"/>
        <v/>
      </c>
      <c r="BR120" s="49" t="str">
        <f t="shared" si="44"/>
        <v/>
      </c>
      <c r="BS120" s="49"/>
      <c r="BT120" s="49"/>
      <c r="BU120" s="49" t="str">
        <f t="shared" si="45"/>
        <v/>
      </c>
      <c r="BX120" s="15">
        <f t="shared" si="46"/>
        <v>0</v>
      </c>
      <c r="BY120" s="126">
        <f t="shared" si="47"/>
        <v>0</v>
      </c>
      <c r="BZ120" s="126"/>
      <c r="CA120" s="126"/>
      <c r="CB120" s="126">
        <f t="shared" si="48"/>
        <v>0</v>
      </c>
      <c r="CC120" s="6" t="str">
        <f t="shared" si="49"/>
        <v/>
      </c>
    </row>
    <row r="121" spans="1:82" s="15" customFormat="1" ht="15" customHeight="1" x14ac:dyDescent="0.15">
      <c r="A121" s="55" t="s">
        <v>163</v>
      </c>
      <c r="B121" s="29">
        <f t="shared" si="40"/>
        <v>0</v>
      </c>
      <c r="C121" s="34"/>
      <c r="D121" s="56"/>
      <c r="E121" s="37"/>
      <c r="F121" s="37"/>
      <c r="G121" s="37"/>
      <c r="H121" s="59"/>
      <c r="I121" s="59"/>
      <c r="J121" s="59"/>
      <c r="K121" s="59"/>
      <c r="L121" s="59"/>
      <c r="M121" s="59"/>
      <c r="N121" s="59"/>
      <c r="O121" s="59"/>
      <c r="P121" s="59"/>
      <c r="Q121" s="59"/>
      <c r="R121" s="59"/>
      <c r="S121" s="59"/>
      <c r="T121" s="34"/>
      <c r="U121" s="35"/>
      <c r="V121" s="34"/>
      <c r="W121" s="35"/>
      <c r="X121" s="36">
        <f t="shared" si="38"/>
        <v>0</v>
      </c>
      <c r="Y121" s="34"/>
      <c r="Z121" s="37"/>
      <c r="AA121" s="35"/>
      <c r="AB121" s="38">
        <f t="shared" si="39"/>
        <v>0</v>
      </c>
      <c r="AC121" s="34"/>
      <c r="AD121" s="37"/>
      <c r="AE121" s="59"/>
      <c r="AF121" s="174"/>
      <c r="AG121" s="35"/>
      <c r="AH121" s="177"/>
      <c r="AI121" s="178"/>
      <c r="AJ121" s="177"/>
      <c r="AK121" s="178"/>
      <c r="AL121" s="142" t="str">
        <f t="shared" si="41"/>
        <v/>
      </c>
      <c r="AM121" s="6"/>
      <c r="AN121" s="114"/>
      <c r="AO121" s="6"/>
      <c r="AP121" s="6"/>
      <c r="AQ121" s="6"/>
      <c r="AR121" s="6"/>
      <c r="AS121" s="6"/>
      <c r="AT121" s="6"/>
      <c r="AU121" s="6"/>
      <c r="BG121" s="6"/>
      <c r="BH121" s="6"/>
      <c r="BI121" s="6"/>
      <c r="BJ121" s="6"/>
      <c r="BK121" s="6"/>
      <c r="BL121" s="6"/>
      <c r="BM121" s="6"/>
      <c r="BN121" s="6"/>
      <c r="BO121" s="6"/>
      <c r="BP121" s="6" t="str">
        <f t="shared" si="42"/>
        <v/>
      </c>
      <c r="BQ121" s="49" t="str">
        <f t="shared" si="43"/>
        <v/>
      </c>
      <c r="BR121" s="49" t="str">
        <f t="shared" si="44"/>
        <v/>
      </c>
      <c r="BS121" s="49"/>
      <c r="BT121" s="49"/>
      <c r="BU121" s="49" t="str">
        <f t="shared" si="45"/>
        <v/>
      </c>
      <c r="BX121" s="15">
        <f t="shared" si="46"/>
        <v>0</v>
      </c>
      <c r="BY121" s="126">
        <f t="shared" si="47"/>
        <v>0</v>
      </c>
      <c r="BZ121" s="126"/>
      <c r="CA121" s="126"/>
      <c r="CB121" s="126">
        <f t="shared" si="48"/>
        <v>0</v>
      </c>
      <c r="CC121" s="6" t="str">
        <f t="shared" si="49"/>
        <v/>
      </c>
    </row>
    <row r="122" spans="1:82" s="15" customFormat="1" ht="15" customHeight="1" x14ac:dyDescent="0.15">
      <c r="A122" s="55" t="s">
        <v>164</v>
      </c>
      <c r="B122" s="29">
        <f t="shared" si="40"/>
        <v>0</v>
      </c>
      <c r="C122" s="34"/>
      <c r="D122" s="56"/>
      <c r="E122" s="37"/>
      <c r="F122" s="37"/>
      <c r="G122" s="37"/>
      <c r="H122" s="59"/>
      <c r="I122" s="59"/>
      <c r="J122" s="59"/>
      <c r="K122" s="59"/>
      <c r="L122" s="59"/>
      <c r="M122" s="59"/>
      <c r="N122" s="59"/>
      <c r="O122" s="59"/>
      <c r="P122" s="59"/>
      <c r="Q122" s="59"/>
      <c r="R122" s="59"/>
      <c r="S122" s="59"/>
      <c r="T122" s="34"/>
      <c r="U122" s="35"/>
      <c r="V122" s="34"/>
      <c r="W122" s="35"/>
      <c r="X122" s="36">
        <f t="shared" si="38"/>
        <v>0</v>
      </c>
      <c r="Y122" s="34"/>
      <c r="Z122" s="37"/>
      <c r="AA122" s="35"/>
      <c r="AB122" s="38">
        <f t="shared" si="39"/>
        <v>0</v>
      </c>
      <c r="AC122" s="34"/>
      <c r="AD122" s="37"/>
      <c r="AE122" s="59"/>
      <c r="AF122" s="174"/>
      <c r="AG122" s="35"/>
      <c r="AH122" s="177"/>
      <c r="AI122" s="178"/>
      <c r="AJ122" s="177"/>
      <c r="AK122" s="178"/>
      <c r="AL122" s="142" t="str">
        <f t="shared" si="41"/>
        <v/>
      </c>
      <c r="AM122" s="6"/>
      <c r="AN122" s="114"/>
      <c r="AO122" s="6"/>
      <c r="AP122" s="6"/>
      <c r="AQ122" s="6"/>
      <c r="AR122" s="6"/>
      <c r="AS122" s="6"/>
      <c r="AT122" s="6"/>
      <c r="AU122" s="6"/>
      <c r="BG122" s="6"/>
      <c r="BH122" s="6"/>
      <c r="BI122" s="6"/>
      <c r="BJ122" s="6"/>
      <c r="BK122" s="6"/>
      <c r="BL122" s="6"/>
      <c r="BM122" s="6"/>
      <c r="BN122" s="6"/>
      <c r="BO122" s="6"/>
      <c r="BP122" s="6" t="str">
        <f t="shared" si="42"/>
        <v/>
      </c>
      <c r="BQ122" s="49" t="str">
        <f t="shared" si="43"/>
        <v/>
      </c>
      <c r="BR122" s="49" t="str">
        <f t="shared" si="44"/>
        <v/>
      </c>
      <c r="BS122" s="49"/>
      <c r="BT122" s="49"/>
      <c r="BU122" s="49" t="str">
        <f t="shared" si="45"/>
        <v/>
      </c>
      <c r="BX122" s="15">
        <f t="shared" si="46"/>
        <v>0</v>
      </c>
      <c r="BY122" s="126">
        <f t="shared" si="47"/>
        <v>0</v>
      </c>
      <c r="BZ122" s="126"/>
      <c r="CA122" s="126"/>
      <c r="CB122" s="126">
        <f t="shared" si="48"/>
        <v>0</v>
      </c>
      <c r="CC122" s="6" t="str">
        <f t="shared" si="49"/>
        <v/>
      </c>
    </row>
    <row r="123" spans="1:82" s="15" customFormat="1" ht="15" customHeight="1" x14ac:dyDescent="0.15">
      <c r="A123" s="55" t="s">
        <v>165</v>
      </c>
      <c r="B123" s="29">
        <f t="shared" si="40"/>
        <v>0</v>
      </c>
      <c r="C123" s="34"/>
      <c r="D123" s="56"/>
      <c r="E123" s="37"/>
      <c r="F123" s="37"/>
      <c r="G123" s="37"/>
      <c r="H123" s="59"/>
      <c r="I123" s="59"/>
      <c r="J123" s="59"/>
      <c r="K123" s="59"/>
      <c r="L123" s="59"/>
      <c r="M123" s="59"/>
      <c r="N123" s="59"/>
      <c r="O123" s="59"/>
      <c r="P123" s="59"/>
      <c r="Q123" s="59"/>
      <c r="R123" s="59"/>
      <c r="S123" s="59"/>
      <c r="T123" s="34"/>
      <c r="U123" s="35"/>
      <c r="V123" s="34"/>
      <c r="W123" s="35"/>
      <c r="X123" s="36">
        <f t="shared" si="38"/>
        <v>0</v>
      </c>
      <c r="Y123" s="34"/>
      <c r="Z123" s="37"/>
      <c r="AA123" s="35"/>
      <c r="AB123" s="38">
        <f t="shared" si="39"/>
        <v>0</v>
      </c>
      <c r="AC123" s="34"/>
      <c r="AD123" s="37"/>
      <c r="AE123" s="59"/>
      <c r="AF123" s="174"/>
      <c r="AG123" s="35"/>
      <c r="AH123" s="177"/>
      <c r="AI123" s="178"/>
      <c r="AJ123" s="177"/>
      <c r="AK123" s="178"/>
      <c r="AL123" s="142" t="str">
        <f t="shared" si="41"/>
        <v/>
      </c>
      <c r="AM123" s="6"/>
      <c r="AN123" s="114"/>
      <c r="AO123" s="6"/>
      <c r="AP123" s="6"/>
      <c r="AQ123" s="6"/>
      <c r="AR123" s="6"/>
      <c r="AS123" s="6"/>
      <c r="AT123" s="6"/>
      <c r="AU123" s="6"/>
      <c r="BG123" s="6"/>
      <c r="BH123" s="6"/>
      <c r="BI123" s="6"/>
      <c r="BJ123" s="6"/>
      <c r="BK123" s="6"/>
      <c r="BL123" s="6"/>
      <c r="BM123" s="6"/>
      <c r="BN123" s="6"/>
      <c r="BO123" s="6"/>
      <c r="BP123" s="6" t="str">
        <f t="shared" si="42"/>
        <v/>
      </c>
      <c r="BQ123" s="49" t="str">
        <f t="shared" si="43"/>
        <v/>
      </c>
      <c r="BR123" s="49" t="str">
        <f t="shared" si="44"/>
        <v/>
      </c>
      <c r="BS123" s="49"/>
      <c r="BT123" s="49"/>
      <c r="BU123" s="49" t="str">
        <f t="shared" si="45"/>
        <v/>
      </c>
      <c r="BX123" s="15">
        <f t="shared" si="46"/>
        <v>0</v>
      </c>
      <c r="BY123" s="126">
        <f t="shared" si="47"/>
        <v>0</v>
      </c>
      <c r="BZ123" s="126"/>
      <c r="CA123" s="126"/>
      <c r="CB123" s="126">
        <f t="shared" si="48"/>
        <v>0</v>
      </c>
      <c r="CC123" s="6" t="str">
        <f t="shared" si="49"/>
        <v/>
      </c>
    </row>
    <row r="124" spans="1:82" s="15" customFormat="1" ht="15" customHeight="1" x14ac:dyDescent="0.15">
      <c r="A124" s="80" t="s">
        <v>166</v>
      </c>
      <c r="B124" s="81">
        <f t="shared" si="40"/>
        <v>0</v>
      </c>
      <c r="C124" s="82"/>
      <c r="D124" s="83"/>
      <c r="E124" s="84"/>
      <c r="F124" s="84"/>
      <c r="G124" s="84"/>
      <c r="H124" s="85"/>
      <c r="I124" s="85"/>
      <c r="J124" s="85"/>
      <c r="K124" s="85"/>
      <c r="L124" s="85"/>
      <c r="M124" s="85"/>
      <c r="N124" s="85"/>
      <c r="O124" s="85"/>
      <c r="P124" s="85"/>
      <c r="Q124" s="85"/>
      <c r="R124" s="85"/>
      <c r="S124" s="85"/>
      <c r="T124" s="82"/>
      <c r="U124" s="78"/>
      <c r="V124" s="86"/>
      <c r="W124" s="87"/>
      <c r="X124" s="88">
        <f t="shared" si="38"/>
        <v>0</v>
      </c>
      <c r="Y124" s="82"/>
      <c r="Z124" s="84"/>
      <c r="AA124" s="78"/>
      <c r="AB124" s="89">
        <f t="shared" si="39"/>
        <v>0</v>
      </c>
      <c r="AC124" s="82"/>
      <c r="AD124" s="84"/>
      <c r="AE124" s="85"/>
      <c r="AF124" s="174"/>
      <c r="AG124" s="35"/>
      <c r="AH124" s="177"/>
      <c r="AI124" s="178"/>
      <c r="AJ124" s="177"/>
      <c r="AK124" s="178"/>
      <c r="AL124" s="142" t="str">
        <f t="shared" si="41"/>
        <v/>
      </c>
      <c r="AM124" s="6"/>
      <c r="AN124" s="114"/>
      <c r="AO124" s="6"/>
      <c r="AP124" s="6"/>
      <c r="AQ124" s="6"/>
      <c r="AR124" s="6"/>
      <c r="AS124" s="6"/>
      <c r="AT124" s="6"/>
      <c r="AU124" s="6"/>
      <c r="BG124" s="6"/>
      <c r="BH124" s="6"/>
      <c r="BI124" s="6"/>
      <c r="BJ124" s="6"/>
      <c r="BK124" s="6"/>
      <c r="BL124" s="6"/>
      <c r="BM124" s="6"/>
      <c r="BN124" s="6"/>
      <c r="BO124" s="6"/>
      <c r="BP124" s="6" t="str">
        <f t="shared" si="42"/>
        <v/>
      </c>
      <c r="BQ124" s="49" t="str">
        <f t="shared" si="43"/>
        <v/>
      </c>
      <c r="BR124" s="49" t="str">
        <f t="shared" si="44"/>
        <v/>
      </c>
      <c r="BS124" s="49"/>
      <c r="BT124" s="49"/>
      <c r="BU124" s="49" t="str">
        <f t="shared" si="45"/>
        <v/>
      </c>
      <c r="BX124" s="15">
        <f t="shared" si="46"/>
        <v>0</v>
      </c>
      <c r="BY124" s="126">
        <f t="shared" si="47"/>
        <v>0</v>
      </c>
      <c r="BZ124" s="126"/>
      <c r="CA124" s="126"/>
      <c r="CB124" s="126">
        <f t="shared" si="48"/>
        <v>0</v>
      </c>
      <c r="CC124" s="6" t="str">
        <f t="shared" si="49"/>
        <v/>
      </c>
    </row>
    <row r="125" spans="1:82" s="15" customFormat="1" ht="15" customHeight="1" x14ac:dyDescent="0.15">
      <c r="A125" s="206" t="s">
        <v>51</v>
      </c>
      <c r="B125" s="99">
        <f>SUM(B117:B124)</f>
        <v>0</v>
      </c>
      <c r="C125" s="100">
        <f>SUM(C117:C124)</f>
        <v>0</v>
      </c>
      <c r="D125" s="101">
        <f t="shared" ref="D125:AI125" si="50">SUM(D117:D124)</f>
        <v>0</v>
      </c>
      <c r="E125" s="102">
        <f t="shared" si="50"/>
        <v>0</v>
      </c>
      <c r="F125" s="103">
        <f t="shared" si="50"/>
        <v>0</v>
      </c>
      <c r="G125" s="104">
        <f t="shared" si="50"/>
        <v>0</v>
      </c>
      <c r="H125" s="104">
        <f t="shared" si="50"/>
        <v>0</v>
      </c>
      <c r="I125" s="104">
        <f t="shared" si="50"/>
        <v>0</v>
      </c>
      <c r="J125" s="104">
        <f t="shared" si="50"/>
        <v>0</v>
      </c>
      <c r="K125" s="104">
        <f t="shared" si="50"/>
        <v>0</v>
      </c>
      <c r="L125" s="104">
        <f t="shared" si="50"/>
        <v>0</v>
      </c>
      <c r="M125" s="104">
        <f t="shared" si="50"/>
        <v>0</v>
      </c>
      <c r="N125" s="104">
        <f t="shared" si="50"/>
        <v>0</v>
      </c>
      <c r="O125" s="104">
        <f t="shared" si="50"/>
        <v>0</v>
      </c>
      <c r="P125" s="104">
        <f t="shared" si="50"/>
        <v>0</v>
      </c>
      <c r="Q125" s="104">
        <f t="shared" si="50"/>
        <v>0</v>
      </c>
      <c r="R125" s="104">
        <f t="shared" si="50"/>
        <v>0</v>
      </c>
      <c r="S125" s="104">
        <f t="shared" si="50"/>
        <v>0</v>
      </c>
      <c r="T125" s="105">
        <f t="shared" si="50"/>
        <v>0</v>
      </c>
      <c r="U125" s="106">
        <f t="shared" si="50"/>
        <v>0</v>
      </c>
      <c r="V125" s="105">
        <f t="shared" si="50"/>
        <v>0</v>
      </c>
      <c r="W125" s="106">
        <f t="shared" si="50"/>
        <v>0</v>
      </c>
      <c r="X125" s="105">
        <f t="shared" si="50"/>
        <v>0</v>
      </c>
      <c r="Y125" s="105">
        <f t="shared" si="50"/>
        <v>0</v>
      </c>
      <c r="Z125" s="102">
        <f t="shared" si="50"/>
        <v>0</v>
      </c>
      <c r="AA125" s="101">
        <f t="shared" si="50"/>
        <v>0</v>
      </c>
      <c r="AB125" s="100">
        <f t="shared" si="50"/>
        <v>0</v>
      </c>
      <c r="AC125" s="105">
        <f t="shared" si="50"/>
        <v>0</v>
      </c>
      <c r="AD125" s="102">
        <f t="shared" si="50"/>
        <v>0</v>
      </c>
      <c r="AE125" s="101">
        <f t="shared" si="50"/>
        <v>0</v>
      </c>
      <c r="AF125" s="179">
        <f t="shared" si="50"/>
        <v>0</v>
      </c>
      <c r="AG125" s="106">
        <f t="shared" si="50"/>
        <v>0</v>
      </c>
      <c r="AH125" s="100">
        <f t="shared" si="50"/>
        <v>0</v>
      </c>
      <c r="AI125" s="106">
        <f t="shared" si="50"/>
        <v>0</v>
      </c>
      <c r="AJ125" s="100">
        <f>SUM(AJ117:AJ124)</f>
        <v>6</v>
      </c>
      <c r="AK125" s="106">
        <f>SUM(AK117:AK124)</f>
        <v>21</v>
      </c>
      <c r="AL125" s="142" t="str">
        <f t="shared" si="41"/>
        <v/>
      </c>
      <c r="AM125" s="6"/>
      <c r="AN125" s="114"/>
      <c r="AO125" s="6"/>
      <c r="AP125" s="6"/>
      <c r="AQ125" s="6"/>
      <c r="AR125" s="6"/>
      <c r="AS125" s="6"/>
      <c r="AT125" s="6"/>
      <c r="AU125" s="6"/>
      <c r="BG125" s="6"/>
      <c r="BH125" s="6"/>
      <c r="BI125" s="6"/>
      <c r="BJ125" s="6"/>
      <c r="BK125" s="6"/>
      <c r="BL125" s="6"/>
      <c r="BM125" s="6"/>
      <c r="BN125" s="6"/>
      <c r="BO125" s="6"/>
      <c r="BP125" s="6" t="str">
        <f t="shared" si="42"/>
        <v/>
      </c>
      <c r="BQ125" s="49" t="str">
        <f t="shared" si="43"/>
        <v/>
      </c>
      <c r="BR125" s="49" t="str">
        <f t="shared" si="44"/>
        <v/>
      </c>
      <c r="BS125" s="49"/>
      <c r="BT125" s="49"/>
      <c r="BU125" s="49" t="str">
        <f t="shared" si="45"/>
        <v/>
      </c>
      <c r="BX125" s="15">
        <f t="shared" si="46"/>
        <v>0</v>
      </c>
      <c r="BY125" s="126">
        <f t="shared" si="47"/>
        <v>0</v>
      </c>
      <c r="BZ125" s="126"/>
      <c r="CA125" s="126"/>
      <c r="CB125" s="126">
        <f t="shared" si="48"/>
        <v>0</v>
      </c>
      <c r="CC125" s="6" t="str">
        <f t="shared" si="49"/>
        <v/>
      </c>
    </row>
    <row r="126" spans="1:82" s="6" customFormat="1" ht="21.75" customHeight="1" x14ac:dyDescent="0.15">
      <c r="A126" s="180" t="s">
        <v>167</v>
      </c>
      <c r="X126" s="181"/>
      <c r="AD126" s="114"/>
      <c r="AE126" s="114"/>
      <c r="AH126" s="114"/>
      <c r="AK126" s="114"/>
      <c r="AP126" s="114"/>
    </row>
    <row r="127" spans="1:82" s="6" customFormat="1" ht="13.5" customHeight="1" x14ac:dyDescent="0.15">
      <c r="A127" s="180" t="s">
        <v>168</v>
      </c>
      <c r="AD127" s="114"/>
      <c r="AE127" s="114"/>
      <c r="AH127" s="114"/>
      <c r="AK127" s="114"/>
      <c r="AP127" s="114"/>
    </row>
    <row r="128" spans="1:82" s="6" customFormat="1" ht="33" customHeight="1" x14ac:dyDescent="0.25">
      <c r="A128" s="182" t="s">
        <v>169</v>
      </c>
      <c r="B128" s="12"/>
      <c r="C128" s="12"/>
      <c r="D128" s="12"/>
      <c r="E128" s="183"/>
      <c r="F128" s="183"/>
      <c r="G128" s="183"/>
      <c r="H128" s="183"/>
      <c r="AD128" s="114"/>
      <c r="AE128" s="114"/>
      <c r="AH128" s="114"/>
      <c r="AK128" s="114"/>
      <c r="AP128" s="114"/>
    </row>
    <row r="129" spans="1:77" s="6" customFormat="1" ht="10.5" customHeight="1" x14ac:dyDescent="0.15">
      <c r="A129" s="238" t="s">
        <v>8</v>
      </c>
      <c r="B129" s="241" t="s">
        <v>24</v>
      </c>
      <c r="C129" s="238" t="s">
        <v>170</v>
      </c>
      <c r="D129" s="244"/>
      <c r="E129" s="244"/>
      <c r="F129" s="244"/>
      <c r="G129" s="244"/>
      <c r="H129" s="244"/>
      <c r="I129" s="244"/>
      <c r="J129" s="244"/>
      <c r="K129" s="244"/>
      <c r="L129" s="244"/>
      <c r="M129" s="244"/>
      <c r="N129" s="244"/>
      <c r="O129" s="244"/>
      <c r="P129" s="244"/>
      <c r="Q129" s="244"/>
      <c r="R129" s="244"/>
      <c r="S129" s="245"/>
      <c r="T129" s="238" t="s">
        <v>171</v>
      </c>
      <c r="U129" s="250"/>
      <c r="V129" s="253" t="s">
        <v>172</v>
      </c>
      <c r="W129" s="245"/>
      <c r="AR129" s="114"/>
      <c r="AS129" s="114"/>
      <c r="AU129" s="114"/>
      <c r="BA129" s="114"/>
    </row>
    <row r="130" spans="1:77" s="6" customFormat="1" x14ac:dyDescent="0.15">
      <c r="A130" s="239"/>
      <c r="B130" s="242"/>
      <c r="C130" s="239"/>
      <c r="D130" s="246"/>
      <c r="E130" s="246"/>
      <c r="F130" s="246"/>
      <c r="G130" s="246"/>
      <c r="H130" s="246"/>
      <c r="I130" s="246"/>
      <c r="J130" s="246"/>
      <c r="K130" s="246"/>
      <c r="L130" s="246"/>
      <c r="M130" s="246"/>
      <c r="N130" s="246"/>
      <c r="O130" s="246"/>
      <c r="P130" s="246"/>
      <c r="Q130" s="246"/>
      <c r="R130" s="246"/>
      <c r="S130" s="247"/>
      <c r="T130" s="239"/>
      <c r="U130" s="251"/>
      <c r="V130" s="254"/>
      <c r="W130" s="247"/>
      <c r="AR130" s="114"/>
      <c r="AS130" s="114"/>
      <c r="AU130" s="114"/>
      <c r="BA130" s="114"/>
    </row>
    <row r="131" spans="1:77" s="6" customFormat="1" ht="27" customHeight="1" x14ac:dyDescent="0.25">
      <c r="A131" s="239"/>
      <c r="B131" s="242"/>
      <c r="C131" s="240"/>
      <c r="D131" s="248"/>
      <c r="E131" s="248"/>
      <c r="F131" s="248"/>
      <c r="G131" s="248"/>
      <c r="H131" s="248"/>
      <c r="I131" s="248"/>
      <c r="J131" s="248"/>
      <c r="K131" s="248"/>
      <c r="L131" s="248"/>
      <c r="M131" s="248"/>
      <c r="N131" s="248"/>
      <c r="O131" s="248"/>
      <c r="P131" s="248"/>
      <c r="Q131" s="248"/>
      <c r="R131" s="248"/>
      <c r="S131" s="249"/>
      <c r="T131" s="240"/>
      <c r="U131" s="252"/>
      <c r="V131" s="255"/>
      <c r="W131" s="249"/>
      <c r="Y131" s="184"/>
      <c r="AR131" s="114"/>
      <c r="AS131" s="114"/>
      <c r="AU131" s="114"/>
      <c r="BA131" s="114"/>
    </row>
    <row r="132" spans="1:77" s="6" customFormat="1" ht="27" customHeight="1" x14ac:dyDescent="0.15">
      <c r="A132" s="240"/>
      <c r="B132" s="243"/>
      <c r="C132" s="17" t="s">
        <v>31</v>
      </c>
      <c r="D132" s="185" t="s">
        <v>32</v>
      </c>
      <c r="E132" s="19" t="s">
        <v>33</v>
      </c>
      <c r="F132" s="19" t="s">
        <v>34</v>
      </c>
      <c r="G132" s="19" t="s">
        <v>35</v>
      </c>
      <c r="H132" s="20" t="s">
        <v>36</v>
      </c>
      <c r="I132" s="20" t="s">
        <v>37</v>
      </c>
      <c r="J132" s="20" t="s">
        <v>38</v>
      </c>
      <c r="K132" s="20" t="s">
        <v>39</v>
      </c>
      <c r="L132" s="20" t="s">
        <v>40</v>
      </c>
      <c r="M132" s="20" t="s">
        <v>41</v>
      </c>
      <c r="N132" s="20" t="s">
        <v>42</v>
      </c>
      <c r="O132" s="20" t="s">
        <v>43</v>
      </c>
      <c r="P132" s="20" t="s">
        <v>44</v>
      </c>
      <c r="Q132" s="20" t="s">
        <v>45</v>
      </c>
      <c r="R132" s="20" t="s">
        <v>46</v>
      </c>
      <c r="S132" s="21" t="s">
        <v>47</v>
      </c>
      <c r="T132" s="17" t="s">
        <v>49</v>
      </c>
      <c r="U132" s="186" t="s">
        <v>50</v>
      </c>
      <c r="V132" s="187" t="s">
        <v>22</v>
      </c>
      <c r="W132" s="22" t="s">
        <v>23</v>
      </c>
      <c r="AR132" s="114"/>
      <c r="AS132" s="114"/>
      <c r="AU132" s="114"/>
      <c r="BA132" s="114"/>
    </row>
    <row r="133" spans="1:77" s="6" customFormat="1" ht="13.5" customHeight="1" x14ac:dyDescent="0.15">
      <c r="A133" s="28" t="s">
        <v>57</v>
      </c>
      <c r="B133" s="29">
        <f t="shared" ref="B133:B174" si="51">SUM(C133:S133)</f>
        <v>0</v>
      </c>
      <c r="C133" s="34"/>
      <c r="D133" s="32"/>
      <c r="E133" s="37"/>
      <c r="F133" s="32"/>
      <c r="G133" s="37"/>
      <c r="H133" s="32"/>
      <c r="I133" s="37"/>
      <c r="J133" s="32"/>
      <c r="K133" s="37"/>
      <c r="L133" s="32"/>
      <c r="M133" s="37"/>
      <c r="N133" s="32"/>
      <c r="O133" s="37"/>
      <c r="P133" s="32"/>
      <c r="Q133" s="37"/>
      <c r="R133" s="32"/>
      <c r="S133" s="35"/>
      <c r="T133" s="188"/>
      <c r="U133" s="189"/>
      <c r="V133" s="40"/>
      <c r="W133" s="189"/>
      <c r="X133" s="142" t="str">
        <f>+BQ133</f>
        <v/>
      </c>
      <c r="AR133" s="114"/>
      <c r="AS133" s="114"/>
      <c r="AU133" s="114"/>
      <c r="BA133" s="114"/>
      <c r="BQ133" s="49" t="str">
        <f>IF($B133&lt;&gt;($T133+$U133)," El número de consultas según sexo NO puede ser diferente al Total.","")</f>
        <v/>
      </c>
      <c r="BY133" s="126">
        <f>IF($B133&lt;&gt;($T133+$U133),1,0)</f>
        <v>0</v>
      </c>
    </row>
    <row r="134" spans="1:77" s="6" customFormat="1" ht="13.5" customHeight="1" x14ac:dyDescent="0.15">
      <c r="A134" s="55" t="s">
        <v>58</v>
      </c>
      <c r="B134" s="29">
        <f t="shared" si="51"/>
        <v>0</v>
      </c>
      <c r="C134" s="34"/>
      <c r="D134" s="37"/>
      <c r="E134" s="37"/>
      <c r="F134" s="37"/>
      <c r="G134" s="37"/>
      <c r="H134" s="37"/>
      <c r="I134" s="37"/>
      <c r="J134" s="37"/>
      <c r="K134" s="37"/>
      <c r="L134" s="37"/>
      <c r="M134" s="37"/>
      <c r="N134" s="37"/>
      <c r="O134" s="37"/>
      <c r="P134" s="37"/>
      <c r="Q134" s="37"/>
      <c r="R134" s="37"/>
      <c r="S134" s="35"/>
      <c r="T134" s="40"/>
      <c r="U134" s="190"/>
      <c r="V134" s="40"/>
      <c r="W134" s="190"/>
      <c r="X134" s="142" t="str">
        <f t="shared" ref="X134:X175" si="52">+BQ134</f>
        <v/>
      </c>
      <c r="AR134" s="114"/>
      <c r="AS134" s="114"/>
      <c r="AU134" s="114"/>
      <c r="BA134" s="114"/>
      <c r="BQ134" s="49" t="str">
        <f t="shared" ref="BQ134:BQ175" si="53">IF($B134&lt;&gt;($T134+$U134)," El número de consultas según sexo NO puede ser diferente al Total.","")</f>
        <v/>
      </c>
      <c r="BY134" s="126">
        <f t="shared" ref="BY134:BY175" si="54">IF($B134&lt;&gt;($T134+$U134),1,0)</f>
        <v>0</v>
      </c>
    </row>
    <row r="135" spans="1:77" s="6" customFormat="1" ht="13.5" customHeight="1" x14ac:dyDescent="0.15">
      <c r="A135" s="55" t="s">
        <v>60</v>
      </c>
      <c r="B135" s="29">
        <f t="shared" si="51"/>
        <v>0</v>
      </c>
      <c r="C135" s="34"/>
      <c r="D135" s="37"/>
      <c r="E135" s="37"/>
      <c r="F135" s="37"/>
      <c r="G135" s="37"/>
      <c r="H135" s="37"/>
      <c r="I135" s="37"/>
      <c r="J135" s="37"/>
      <c r="K135" s="37"/>
      <c r="L135" s="37"/>
      <c r="M135" s="37"/>
      <c r="N135" s="37"/>
      <c r="O135" s="37"/>
      <c r="P135" s="37"/>
      <c r="Q135" s="37"/>
      <c r="R135" s="37"/>
      <c r="S135" s="35"/>
      <c r="T135" s="40"/>
      <c r="U135" s="190"/>
      <c r="V135" s="40"/>
      <c r="W135" s="190"/>
      <c r="X135" s="142" t="str">
        <f t="shared" si="52"/>
        <v/>
      </c>
      <c r="AR135" s="114"/>
      <c r="AS135" s="114"/>
      <c r="AU135" s="114"/>
      <c r="BA135" s="114"/>
      <c r="BQ135" s="49" t="str">
        <f t="shared" si="53"/>
        <v/>
      </c>
      <c r="BY135" s="126">
        <f t="shared" si="54"/>
        <v>0</v>
      </c>
    </row>
    <row r="136" spans="1:77" s="6" customFormat="1" ht="13.5" customHeight="1" x14ac:dyDescent="0.15">
      <c r="A136" s="55" t="s">
        <v>61</v>
      </c>
      <c r="B136" s="29">
        <f t="shared" si="51"/>
        <v>0</v>
      </c>
      <c r="C136" s="34"/>
      <c r="D136" s="37"/>
      <c r="E136" s="37"/>
      <c r="F136" s="37"/>
      <c r="G136" s="37"/>
      <c r="H136" s="37"/>
      <c r="I136" s="37"/>
      <c r="J136" s="37"/>
      <c r="K136" s="37"/>
      <c r="L136" s="37"/>
      <c r="M136" s="37"/>
      <c r="N136" s="37"/>
      <c r="O136" s="37"/>
      <c r="P136" s="37"/>
      <c r="Q136" s="37"/>
      <c r="R136" s="37"/>
      <c r="S136" s="35"/>
      <c r="T136" s="40"/>
      <c r="U136" s="190"/>
      <c r="V136" s="40"/>
      <c r="W136" s="190"/>
      <c r="X136" s="142" t="str">
        <f t="shared" si="52"/>
        <v/>
      </c>
      <c r="AR136" s="114"/>
      <c r="AS136" s="114"/>
      <c r="AU136" s="114"/>
      <c r="BA136" s="114"/>
      <c r="BQ136" s="49" t="str">
        <f t="shared" si="53"/>
        <v/>
      </c>
      <c r="BY136" s="126">
        <f t="shared" si="54"/>
        <v>0</v>
      </c>
    </row>
    <row r="137" spans="1:77" s="6" customFormat="1" ht="13.5" customHeight="1" x14ac:dyDescent="0.15">
      <c r="A137" s="55" t="s">
        <v>62</v>
      </c>
      <c r="B137" s="29">
        <f t="shared" si="51"/>
        <v>0</v>
      </c>
      <c r="C137" s="34"/>
      <c r="D137" s="37"/>
      <c r="E137" s="37"/>
      <c r="F137" s="37"/>
      <c r="G137" s="37"/>
      <c r="H137" s="37"/>
      <c r="I137" s="37"/>
      <c r="J137" s="37"/>
      <c r="K137" s="37"/>
      <c r="L137" s="37"/>
      <c r="M137" s="37"/>
      <c r="N137" s="37"/>
      <c r="O137" s="37"/>
      <c r="P137" s="37"/>
      <c r="Q137" s="37"/>
      <c r="R137" s="37"/>
      <c r="S137" s="35"/>
      <c r="T137" s="40"/>
      <c r="U137" s="190"/>
      <c r="V137" s="40"/>
      <c r="W137" s="190"/>
      <c r="X137" s="142" t="str">
        <f t="shared" si="52"/>
        <v/>
      </c>
      <c r="AR137" s="114"/>
      <c r="AS137" s="114"/>
      <c r="AU137" s="114"/>
      <c r="BA137" s="114"/>
      <c r="BQ137" s="49" t="str">
        <f t="shared" si="53"/>
        <v/>
      </c>
      <c r="BY137" s="126">
        <f t="shared" si="54"/>
        <v>0</v>
      </c>
    </row>
    <row r="138" spans="1:77" s="6" customFormat="1" ht="13.5" customHeight="1" x14ac:dyDescent="0.15">
      <c r="A138" s="55" t="s">
        <v>63</v>
      </c>
      <c r="B138" s="29">
        <f t="shared" si="51"/>
        <v>0</v>
      </c>
      <c r="C138" s="34"/>
      <c r="D138" s="37"/>
      <c r="E138" s="37"/>
      <c r="F138" s="37"/>
      <c r="G138" s="37"/>
      <c r="H138" s="37"/>
      <c r="I138" s="37"/>
      <c r="J138" s="37"/>
      <c r="K138" s="37"/>
      <c r="L138" s="37"/>
      <c r="M138" s="37"/>
      <c r="N138" s="37"/>
      <c r="O138" s="37"/>
      <c r="P138" s="37"/>
      <c r="Q138" s="37"/>
      <c r="R138" s="37"/>
      <c r="S138" s="35"/>
      <c r="T138" s="40"/>
      <c r="U138" s="190"/>
      <c r="V138" s="40"/>
      <c r="W138" s="190"/>
      <c r="X138" s="142" t="str">
        <f t="shared" si="52"/>
        <v/>
      </c>
      <c r="AR138" s="114"/>
      <c r="AS138" s="114"/>
      <c r="AU138" s="114"/>
      <c r="BA138" s="114"/>
      <c r="BQ138" s="49" t="str">
        <f t="shared" si="53"/>
        <v/>
      </c>
      <c r="BY138" s="126">
        <f t="shared" si="54"/>
        <v>0</v>
      </c>
    </row>
    <row r="139" spans="1:77" s="6" customFormat="1" ht="13.5" customHeight="1" x14ac:dyDescent="0.15">
      <c r="A139" s="55" t="s">
        <v>67</v>
      </c>
      <c r="B139" s="29">
        <f t="shared" si="51"/>
        <v>0</v>
      </c>
      <c r="C139" s="34"/>
      <c r="D139" s="37"/>
      <c r="E139" s="37"/>
      <c r="F139" s="37"/>
      <c r="G139" s="37"/>
      <c r="H139" s="37"/>
      <c r="I139" s="37"/>
      <c r="J139" s="37"/>
      <c r="K139" s="37"/>
      <c r="L139" s="37"/>
      <c r="M139" s="37"/>
      <c r="N139" s="37"/>
      <c r="O139" s="37"/>
      <c r="P139" s="37"/>
      <c r="Q139" s="37"/>
      <c r="R139" s="37"/>
      <c r="S139" s="35"/>
      <c r="T139" s="40"/>
      <c r="U139" s="190"/>
      <c r="V139" s="40"/>
      <c r="W139" s="190"/>
      <c r="X139" s="142" t="str">
        <f t="shared" si="52"/>
        <v/>
      </c>
      <c r="AR139" s="114"/>
      <c r="AS139" s="114"/>
      <c r="AU139" s="114"/>
      <c r="BA139" s="114"/>
      <c r="BQ139" s="49" t="str">
        <f t="shared" si="53"/>
        <v/>
      </c>
      <c r="BY139" s="126">
        <f t="shared" si="54"/>
        <v>0</v>
      </c>
    </row>
    <row r="140" spans="1:77" s="6" customFormat="1" ht="13.5" customHeight="1" x14ac:dyDescent="0.15">
      <c r="A140" s="55" t="s">
        <v>68</v>
      </c>
      <c r="B140" s="29">
        <f t="shared" si="51"/>
        <v>0</v>
      </c>
      <c r="C140" s="34"/>
      <c r="D140" s="37"/>
      <c r="E140" s="37"/>
      <c r="F140" s="37"/>
      <c r="G140" s="37"/>
      <c r="H140" s="37"/>
      <c r="I140" s="37"/>
      <c r="J140" s="37"/>
      <c r="K140" s="37"/>
      <c r="L140" s="37"/>
      <c r="M140" s="37"/>
      <c r="N140" s="37"/>
      <c r="O140" s="37"/>
      <c r="P140" s="37"/>
      <c r="Q140" s="37"/>
      <c r="R140" s="37"/>
      <c r="S140" s="35"/>
      <c r="T140" s="40"/>
      <c r="U140" s="190"/>
      <c r="V140" s="40"/>
      <c r="W140" s="190"/>
      <c r="X140" s="142" t="str">
        <f t="shared" si="52"/>
        <v/>
      </c>
      <c r="AR140" s="114"/>
      <c r="AS140" s="114"/>
      <c r="AU140" s="114"/>
      <c r="BA140" s="114"/>
      <c r="BQ140" s="49" t="str">
        <f t="shared" si="53"/>
        <v/>
      </c>
      <c r="BY140" s="126">
        <f t="shared" si="54"/>
        <v>0</v>
      </c>
    </row>
    <row r="141" spans="1:77" s="6" customFormat="1" ht="13.5" customHeight="1" x14ac:dyDescent="0.15">
      <c r="A141" s="55" t="s">
        <v>69</v>
      </c>
      <c r="B141" s="29">
        <f t="shared" si="51"/>
        <v>0</v>
      </c>
      <c r="C141" s="34"/>
      <c r="D141" s="37"/>
      <c r="E141" s="37"/>
      <c r="F141" s="37"/>
      <c r="G141" s="37"/>
      <c r="H141" s="37"/>
      <c r="I141" s="37"/>
      <c r="J141" s="37"/>
      <c r="K141" s="37"/>
      <c r="L141" s="37"/>
      <c r="M141" s="37"/>
      <c r="N141" s="37"/>
      <c r="O141" s="37"/>
      <c r="P141" s="37"/>
      <c r="Q141" s="37"/>
      <c r="R141" s="37"/>
      <c r="S141" s="35"/>
      <c r="T141" s="40"/>
      <c r="U141" s="190"/>
      <c r="V141" s="40"/>
      <c r="W141" s="190"/>
      <c r="X141" s="142" t="str">
        <f t="shared" si="52"/>
        <v/>
      </c>
      <c r="AR141" s="114"/>
      <c r="AS141" s="114"/>
      <c r="AU141" s="114"/>
      <c r="BA141" s="114"/>
      <c r="BQ141" s="49" t="str">
        <f t="shared" si="53"/>
        <v/>
      </c>
      <c r="BY141" s="126">
        <f t="shared" si="54"/>
        <v>0</v>
      </c>
    </row>
    <row r="142" spans="1:77" s="6" customFormat="1" ht="13.5" customHeight="1" x14ac:dyDescent="0.15">
      <c r="A142" s="55" t="s">
        <v>70</v>
      </c>
      <c r="B142" s="29">
        <f t="shared" si="51"/>
        <v>0</v>
      </c>
      <c r="C142" s="34"/>
      <c r="D142" s="37"/>
      <c r="E142" s="37"/>
      <c r="F142" s="37"/>
      <c r="G142" s="37"/>
      <c r="H142" s="37"/>
      <c r="I142" s="37"/>
      <c r="J142" s="37"/>
      <c r="K142" s="37"/>
      <c r="L142" s="37"/>
      <c r="M142" s="37"/>
      <c r="N142" s="37"/>
      <c r="O142" s="37"/>
      <c r="P142" s="37"/>
      <c r="Q142" s="37"/>
      <c r="R142" s="37"/>
      <c r="S142" s="35"/>
      <c r="T142" s="40"/>
      <c r="U142" s="190"/>
      <c r="V142" s="40"/>
      <c r="W142" s="190"/>
      <c r="X142" s="142" t="str">
        <f t="shared" si="52"/>
        <v/>
      </c>
      <c r="AR142" s="114"/>
      <c r="AS142" s="114"/>
      <c r="AU142" s="114"/>
      <c r="BA142" s="114"/>
      <c r="BQ142" s="49" t="str">
        <f t="shared" si="53"/>
        <v/>
      </c>
      <c r="BY142" s="126">
        <f t="shared" si="54"/>
        <v>0</v>
      </c>
    </row>
    <row r="143" spans="1:77" s="6" customFormat="1" ht="21" x14ac:dyDescent="0.15">
      <c r="A143" s="74" t="s">
        <v>71</v>
      </c>
      <c r="B143" s="29">
        <f t="shared" si="51"/>
        <v>0</v>
      </c>
      <c r="C143" s="34"/>
      <c r="D143" s="37"/>
      <c r="E143" s="37"/>
      <c r="F143" s="37"/>
      <c r="G143" s="37"/>
      <c r="H143" s="37"/>
      <c r="I143" s="37"/>
      <c r="J143" s="37"/>
      <c r="K143" s="37"/>
      <c r="L143" s="37"/>
      <c r="M143" s="37"/>
      <c r="N143" s="37"/>
      <c r="O143" s="37"/>
      <c r="P143" s="37"/>
      <c r="Q143" s="37"/>
      <c r="R143" s="37"/>
      <c r="S143" s="35"/>
      <c r="T143" s="40"/>
      <c r="U143" s="190"/>
      <c r="V143" s="40"/>
      <c r="W143" s="190"/>
      <c r="X143" s="142" t="str">
        <f t="shared" si="52"/>
        <v/>
      </c>
      <c r="AR143" s="114"/>
      <c r="AS143" s="114"/>
      <c r="AU143" s="114"/>
      <c r="BA143" s="114"/>
      <c r="BQ143" s="49" t="str">
        <f t="shared" si="53"/>
        <v/>
      </c>
      <c r="BY143" s="126">
        <f t="shared" si="54"/>
        <v>0</v>
      </c>
    </row>
    <row r="144" spans="1:77" s="6" customFormat="1" ht="16.5" customHeight="1" x14ac:dyDescent="0.15">
      <c r="A144" s="55" t="s">
        <v>72</v>
      </c>
      <c r="B144" s="29">
        <f t="shared" si="51"/>
        <v>0</v>
      </c>
      <c r="C144" s="34"/>
      <c r="D144" s="37"/>
      <c r="E144" s="37"/>
      <c r="F144" s="37"/>
      <c r="G144" s="37"/>
      <c r="H144" s="37"/>
      <c r="I144" s="37"/>
      <c r="J144" s="37"/>
      <c r="K144" s="37"/>
      <c r="L144" s="37"/>
      <c r="M144" s="37"/>
      <c r="N144" s="37"/>
      <c r="O144" s="37"/>
      <c r="P144" s="37"/>
      <c r="Q144" s="37"/>
      <c r="R144" s="37"/>
      <c r="S144" s="35"/>
      <c r="T144" s="40"/>
      <c r="U144" s="190"/>
      <c r="V144" s="40"/>
      <c r="W144" s="190"/>
      <c r="X144" s="142" t="str">
        <f t="shared" si="52"/>
        <v/>
      </c>
      <c r="AR144" s="114"/>
      <c r="AS144" s="114"/>
      <c r="AU144" s="114"/>
      <c r="BA144" s="114"/>
      <c r="BQ144" s="49" t="str">
        <f t="shared" si="53"/>
        <v/>
      </c>
      <c r="BY144" s="126">
        <f t="shared" si="54"/>
        <v>0</v>
      </c>
    </row>
    <row r="145" spans="1:77" s="6" customFormat="1" ht="14.25" customHeight="1" x14ac:dyDescent="0.15">
      <c r="A145" s="55" t="s">
        <v>73</v>
      </c>
      <c r="B145" s="29">
        <f t="shared" si="51"/>
        <v>0</v>
      </c>
      <c r="C145" s="69"/>
      <c r="D145" s="66"/>
      <c r="E145" s="66"/>
      <c r="F145" s="66"/>
      <c r="G145" s="66"/>
      <c r="H145" s="66"/>
      <c r="I145" s="66"/>
      <c r="J145" s="66"/>
      <c r="K145" s="66"/>
      <c r="L145" s="66"/>
      <c r="M145" s="66"/>
      <c r="N145" s="66"/>
      <c r="O145" s="37"/>
      <c r="P145" s="37"/>
      <c r="Q145" s="37"/>
      <c r="R145" s="37"/>
      <c r="S145" s="35"/>
      <c r="T145" s="40"/>
      <c r="U145" s="190"/>
      <c r="V145" s="76"/>
      <c r="W145" s="190"/>
      <c r="X145" s="142" t="str">
        <f t="shared" si="52"/>
        <v/>
      </c>
      <c r="AR145" s="114"/>
      <c r="AS145" s="114"/>
      <c r="AU145" s="114"/>
      <c r="BA145" s="114"/>
      <c r="BQ145" s="49" t="str">
        <f t="shared" si="53"/>
        <v/>
      </c>
      <c r="BY145" s="126">
        <f t="shared" si="54"/>
        <v>0</v>
      </c>
    </row>
    <row r="146" spans="1:77" s="6" customFormat="1" ht="16.5" customHeight="1" x14ac:dyDescent="0.15">
      <c r="A146" s="191" t="s">
        <v>74</v>
      </c>
      <c r="B146" s="29">
        <f t="shared" si="51"/>
        <v>0</v>
      </c>
      <c r="C146" s="34"/>
      <c r="D146" s="37"/>
      <c r="E146" s="37"/>
      <c r="F146" s="37"/>
      <c r="G146" s="37"/>
      <c r="H146" s="37"/>
      <c r="I146" s="37"/>
      <c r="J146" s="37"/>
      <c r="K146" s="37"/>
      <c r="L146" s="37"/>
      <c r="M146" s="37"/>
      <c r="N146" s="37"/>
      <c r="O146" s="37"/>
      <c r="P146" s="37"/>
      <c r="Q146" s="37"/>
      <c r="R146" s="37"/>
      <c r="S146" s="35"/>
      <c r="T146" s="40"/>
      <c r="U146" s="190"/>
      <c r="V146" s="40"/>
      <c r="W146" s="190"/>
      <c r="X146" s="142" t="str">
        <f t="shared" si="52"/>
        <v/>
      </c>
      <c r="AR146" s="114"/>
      <c r="AS146" s="114"/>
      <c r="AU146" s="114"/>
      <c r="BA146" s="114"/>
      <c r="BQ146" s="49" t="str">
        <f t="shared" si="53"/>
        <v/>
      </c>
      <c r="BY146" s="126">
        <f t="shared" si="54"/>
        <v>0</v>
      </c>
    </row>
    <row r="147" spans="1:77" s="6" customFormat="1" ht="12" customHeight="1" x14ac:dyDescent="0.15">
      <c r="A147" s="55" t="s">
        <v>75</v>
      </c>
      <c r="B147" s="29">
        <f t="shared" si="51"/>
        <v>0</v>
      </c>
      <c r="C147" s="34"/>
      <c r="D147" s="37"/>
      <c r="E147" s="37"/>
      <c r="F147" s="37"/>
      <c r="G147" s="37"/>
      <c r="H147" s="37"/>
      <c r="I147" s="37"/>
      <c r="J147" s="37"/>
      <c r="K147" s="37"/>
      <c r="L147" s="37"/>
      <c r="M147" s="37"/>
      <c r="N147" s="37"/>
      <c r="O147" s="37"/>
      <c r="P147" s="37"/>
      <c r="Q147" s="37"/>
      <c r="R147" s="37"/>
      <c r="S147" s="35"/>
      <c r="T147" s="40"/>
      <c r="U147" s="190"/>
      <c r="V147" s="40"/>
      <c r="W147" s="190"/>
      <c r="X147" s="142" t="str">
        <f t="shared" si="52"/>
        <v/>
      </c>
      <c r="AR147" s="114"/>
      <c r="AS147" s="114"/>
      <c r="AU147" s="114"/>
      <c r="BA147" s="114"/>
      <c r="BQ147" s="49" t="str">
        <f t="shared" si="53"/>
        <v/>
      </c>
      <c r="BY147" s="126">
        <f t="shared" si="54"/>
        <v>0</v>
      </c>
    </row>
    <row r="148" spans="1:77" s="6" customFormat="1" ht="12" customHeight="1" x14ac:dyDescent="0.15">
      <c r="A148" s="55" t="s">
        <v>76</v>
      </c>
      <c r="B148" s="29">
        <f t="shared" si="51"/>
        <v>0</v>
      </c>
      <c r="C148" s="34"/>
      <c r="D148" s="37"/>
      <c r="E148" s="37"/>
      <c r="F148" s="37"/>
      <c r="G148" s="37"/>
      <c r="H148" s="37"/>
      <c r="I148" s="37"/>
      <c r="J148" s="37"/>
      <c r="K148" s="37"/>
      <c r="L148" s="37"/>
      <c r="M148" s="37"/>
      <c r="N148" s="37"/>
      <c r="O148" s="37"/>
      <c r="P148" s="37"/>
      <c r="Q148" s="37"/>
      <c r="R148" s="37"/>
      <c r="S148" s="35"/>
      <c r="T148" s="40"/>
      <c r="U148" s="190"/>
      <c r="V148" s="40"/>
      <c r="W148" s="190"/>
      <c r="X148" s="142" t="str">
        <f t="shared" si="52"/>
        <v/>
      </c>
      <c r="AR148" s="114"/>
      <c r="AS148" s="114"/>
      <c r="AU148" s="114"/>
      <c r="BA148" s="114"/>
      <c r="BQ148" s="49" t="str">
        <f t="shared" si="53"/>
        <v/>
      </c>
      <c r="BY148" s="126">
        <f t="shared" si="54"/>
        <v>0</v>
      </c>
    </row>
    <row r="149" spans="1:77" s="6" customFormat="1" ht="12" customHeight="1" x14ac:dyDescent="0.15">
      <c r="A149" s="55" t="s">
        <v>77</v>
      </c>
      <c r="B149" s="29">
        <f t="shared" si="51"/>
        <v>0</v>
      </c>
      <c r="C149" s="34"/>
      <c r="D149" s="37"/>
      <c r="E149" s="37"/>
      <c r="F149" s="37"/>
      <c r="G149" s="37"/>
      <c r="H149" s="37"/>
      <c r="I149" s="37"/>
      <c r="J149" s="37"/>
      <c r="K149" s="37"/>
      <c r="L149" s="37"/>
      <c r="M149" s="37"/>
      <c r="N149" s="37"/>
      <c r="O149" s="37"/>
      <c r="P149" s="37"/>
      <c r="Q149" s="37"/>
      <c r="R149" s="37"/>
      <c r="S149" s="35"/>
      <c r="T149" s="40"/>
      <c r="U149" s="190"/>
      <c r="V149" s="40"/>
      <c r="W149" s="190"/>
      <c r="X149" s="142" t="str">
        <f t="shared" si="52"/>
        <v/>
      </c>
      <c r="AR149" s="114"/>
      <c r="AS149" s="114"/>
      <c r="AU149" s="114"/>
      <c r="BA149" s="114"/>
      <c r="BQ149" s="49" t="str">
        <f t="shared" si="53"/>
        <v/>
      </c>
      <c r="BY149" s="126">
        <f t="shared" si="54"/>
        <v>0</v>
      </c>
    </row>
    <row r="150" spans="1:77" s="6" customFormat="1" ht="12" customHeight="1" x14ac:dyDescent="0.15">
      <c r="A150" s="55" t="s">
        <v>78</v>
      </c>
      <c r="B150" s="29">
        <f t="shared" si="51"/>
        <v>0</v>
      </c>
      <c r="C150" s="34"/>
      <c r="D150" s="37"/>
      <c r="E150" s="37"/>
      <c r="F150" s="37"/>
      <c r="G150" s="37"/>
      <c r="H150" s="37"/>
      <c r="I150" s="37"/>
      <c r="J150" s="37"/>
      <c r="K150" s="37"/>
      <c r="L150" s="37"/>
      <c r="M150" s="37"/>
      <c r="N150" s="37"/>
      <c r="O150" s="37"/>
      <c r="P150" s="37"/>
      <c r="Q150" s="37"/>
      <c r="R150" s="37"/>
      <c r="S150" s="35"/>
      <c r="T150" s="40"/>
      <c r="U150" s="190"/>
      <c r="V150" s="40"/>
      <c r="W150" s="190"/>
      <c r="X150" s="142" t="str">
        <f t="shared" si="52"/>
        <v/>
      </c>
      <c r="AR150" s="114"/>
      <c r="AS150" s="114"/>
      <c r="AU150" s="114"/>
      <c r="BA150" s="114"/>
      <c r="BQ150" s="49" t="str">
        <f t="shared" si="53"/>
        <v/>
      </c>
      <c r="BY150" s="126">
        <f t="shared" si="54"/>
        <v>0</v>
      </c>
    </row>
    <row r="151" spans="1:77" s="6" customFormat="1" ht="12" customHeight="1" x14ac:dyDescent="0.15">
      <c r="A151" s="55" t="s">
        <v>79</v>
      </c>
      <c r="B151" s="29">
        <f t="shared" si="51"/>
        <v>0</v>
      </c>
      <c r="C151" s="34"/>
      <c r="D151" s="37"/>
      <c r="E151" s="37"/>
      <c r="F151" s="66"/>
      <c r="G151" s="66"/>
      <c r="H151" s="66"/>
      <c r="I151" s="66"/>
      <c r="J151" s="66"/>
      <c r="K151" s="66"/>
      <c r="L151" s="66"/>
      <c r="M151" s="66"/>
      <c r="N151" s="66"/>
      <c r="O151" s="66"/>
      <c r="P151" s="66"/>
      <c r="Q151" s="66"/>
      <c r="R151" s="66"/>
      <c r="S151" s="68"/>
      <c r="T151" s="40"/>
      <c r="U151" s="190"/>
      <c r="V151" s="40"/>
      <c r="W151" s="190"/>
      <c r="X151" s="142" t="str">
        <f t="shared" si="52"/>
        <v/>
      </c>
      <c r="AR151" s="114"/>
      <c r="AS151" s="114"/>
      <c r="AU151" s="114"/>
      <c r="BA151" s="114"/>
      <c r="BQ151" s="49" t="str">
        <f t="shared" si="53"/>
        <v/>
      </c>
      <c r="BY151" s="126">
        <f t="shared" si="54"/>
        <v>0</v>
      </c>
    </row>
    <row r="152" spans="1:77" s="6" customFormat="1" ht="12" customHeight="1" x14ac:dyDescent="0.15">
      <c r="A152" s="55" t="s">
        <v>80</v>
      </c>
      <c r="B152" s="29">
        <f t="shared" si="51"/>
        <v>0</v>
      </c>
      <c r="C152" s="69"/>
      <c r="D152" s="66"/>
      <c r="E152" s="66"/>
      <c r="F152" s="37"/>
      <c r="G152" s="37"/>
      <c r="H152" s="37"/>
      <c r="I152" s="37"/>
      <c r="J152" s="37"/>
      <c r="K152" s="37"/>
      <c r="L152" s="37"/>
      <c r="M152" s="37"/>
      <c r="N152" s="37"/>
      <c r="O152" s="37"/>
      <c r="P152" s="37"/>
      <c r="Q152" s="37"/>
      <c r="R152" s="37"/>
      <c r="S152" s="35"/>
      <c r="T152" s="40"/>
      <c r="U152" s="190"/>
      <c r="V152" s="40"/>
      <c r="W152" s="190"/>
      <c r="X152" s="142" t="str">
        <f t="shared" si="52"/>
        <v/>
      </c>
      <c r="AR152" s="114"/>
      <c r="AS152" s="114"/>
      <c r="AU152" s="114"/>
      <c r="BA152" s="114"/>
      <c r="BQ152" s="49" t="str">
        <f t="shared" si="53"/>
        <v/>
      </c>
      <c r="BY152" s="126">
        <f t="shared" si="54"/>
        <v>0</v>
      </c>
    </row>
    <row r="153" spans="1:77" s="6" customFormat="1" ht="12.75" customHeight="1" x14ac:dyDescent="0.15">
      <c r="A153" s="55" t="s">
        <v>81</v>
      </c>
      <c r="B153" s="29">
        <f t="shared" si="51"/>
        <v>0</v>
      </c>
      <c r="C153" s="34"/>
      <c r="D153" s="37"/>
      <c r="E153" s="37"/>
      <c r="F153" s="37"/>
      <c r="G153" s="37"/>
      <c r="H153" s="37"/>
      <c r="I153" s="37"/>
      <c r="J153" s="37"/>
      <c r="K153" s="37"/>
      <c r="L153" s="37"/>
      <c r="M153" s="37"/>
      <c r="N153" s="37"/>
      <c r="O153" s="37"/>
      <c r="P153" s="37"/>
      <c r="Q153" s="37"/>
      <c r="R153" s="37"/>
      <c r="S153" s="35"/>
      <c r="T153" s="40"/>
      <c r="U153" s="190"/>
      <c r="V153" s="40"/>
      <c r="W153" s="190"/>
      <c r="X153" s="142" t="str">
        <f t="shared" si="52"/>
        <v/>
      </c>
      <c r="AR153" s="114"/>
      <c r="AS153" s="114"/>
      <c r="AU153" s="114"/>
      <c r="BA153" s="114"/>
      <c r="BQ153" s="49" t="str">
        <f t="shared" si="53"/>
        <v/>
      </c>
      <c r="BY153" s="126">
        <f t="shared" si="54"/>
        <v>0</v>
      </c>
    </row>
    <row r="154" spans="1:77" s="6" customFormat="1" ht="21" x14ac:dyDescent="0.15">
      <c r="A154" s="191" t="s">
        <v>82</v>
      </c>
      <c r="B154" s="29">
        <f t="shared" si="51"/>
        <v>0</v>
      </c>
      <c r="C154" s="69"/>
      <c r="D154" s="66"/>
      <c r="E154" s="66"/>
      <c r="F154" s="37"/>
      <c r="G154" s="37"/>
      <c r="H154" s="37"/>
      <c r="I154" s="37"/>
      <c r="J154" s="37"/>
      <c r="K154" s="37"/>
      <c r="L154" s="37"/>
      <c r="M154" s="37"/>
      <c r="N154" s="37"/>
      <c r="O154" s="37"/>
      <c r="P154" s="37"/>
      <c r="Q154" s="37"/>
      <c r="R154" s="37"/>
      <c r="S154" s="35"/>
      <c r="T154" s="40"/>
      <c r="U154" s="190"/>
      <c r="V154" s="76"/>
      <c r="W154" s="190"/>
      <c r="X154" s="142" t="str">
        <f t="shared" si="52"/>
        <v/>
      </c>
      <c r="AR154" s="114"/>
      <c r="AS154" s="114"/>
      <c r="AU154" s="114"/>
      <c r="BA154" s="114"/>
      <c r="BQ154" s="49" t="str">
        <f t="shared" si="53"/>
        <v/>
      </c>
      <c r="BY154" s="126">
        <f t="shared" si="54"/>
        <v>0</v>
      </c>
    </row>
    <row r="155" spans="1:77" s="6" customFormat="1" ht="21" x14ac:dyDescent="0.15">
      <c r="A155" s="191" t="s">
        <v>83</v>
      </c>
      <c r="B155" s="29">
        <f t="shared" si="51"/>
        <v>0</v>
      </c>
      <c r="C155" s="69"/>
      <c r="D155" s="66"/>
      <c r="E155" s="66"/>
      <c r="F155" s="37"/>
      <c r="G155" s="37"/>
      <c r="H155" s="37"/>
      <c r="I155" s="37"/>
      <c r="J155" s="37"/>
      <c r="K155" s="37"/>
      <c r="L155" s="37"/>
      <c r="M155" s="37"/>
      <c r="N155" s="37"/>
      <c r="O155" s="37"/>
      <c r="P155" s="37"/>
      <c r="Q155" s="37"/>
      <c r="R155" s="37"/>
      <c r="S155" s="35"/>
      <c r="T155" s="40"/>
      <c r="U155" s="190"/>
      <c r="V155" s="76"/>
      <c r="W155" s="190"/>
      <c r="X155" s="142" t="str">
        <f t="shared" si="52"/>
        <v/>
      </c>
      <c r="AR155" s="114"/>
      <c r="AS155" s="114"/>
      <c r="AU155" s="114"/>
      <c r="BA155" s="114"/>
      <c r="BQ155" s="49" t="str">
        <f t="shared" si="53"/>
        <v/>
      </c>
      <c r="BY155" s="126">
        <f t="shared" si="54"/>
        <v>0</v>
      </c>
    </row>
    <row r="156" spans="1:77" s="6" customFormat="1" ht="15" customHeight="1" x14ac:dyDescent="0.15">
      <c r="A156" s="55" t="s">
        <v>84</v>
      </c>
      <c r="B156" s="29">
        <f t="shared" si="51"/>
        <v>0</v>
      </c>
      <c r="C156" s="34"/>
      <c r="D156" s="37"/>
      <c r="E156" s="37"/>
      <c r="F156" s="37"/>
      <c r="G156" s="37"/>
      <c r="H156" s="37"/>
      <c r="I156" s="37"/>
      <c r="J156" s="37"/>
      <c r="K156" s="37"/>
      <c r="L156" s="37"/>
      <c r="M156" s="37"/>
      <c r="N156" s="37"/>
      <c r="O156" s="37"/>
      <c r="P156" s="37"/>
      <c r="Q156" s="37"/>
      <c r="R156" s="37"/>
      <c r="S156" s="35"/>
      <c r="T156" s="40"/>
      <c r="U156" s="190"/>
      <c r="V156" s="40"/>
      <c r="W156" s="190"/>
      <c r="X156" s="142" t="str">
        <f t="shared" si="52"/>
        <v/>
      </c>
      <c r="AR156" s="114"/>
      <c r="AS156" s="114"/>
      <c r="AU156" s="114"/>
      <c r="BA156" s="114"/>
      <c r="BQ156" s="49" t="str">
        <f t="shared" si="53"/>
        <v/>
      </c>
      <c r="BY156" s="126">
        <f t="shared" si="54"/>
        <v>0</v>
      </c>
    </row>
    <row r="157" spans="1:77" s="6" customFormat="1" ht="15" customHeight="1" x14ac:dyDescent="0.15">
      <c r="A157" s="55" t="s">
        <v>85</v>
      </c>
      <c r="B157" s="29">
        <f t="shared" si="51"/>
        <v>0</v>
      </c>
      <c r="C157" s="34"/>
      <c r="D157" s="37"/>
      <c r="E157" s="37"/>
      <c r="F157" s="37"/>
      <c r="G157" s="37"/>
      <c r="H157" s="37"/>
      <c r="I157" s="37"/>
      <c r="J157" s="37"/>
      <c r="K157" s="37"/>
      <c r="L157" s="37"/>
      <c r="M157" s="37"/>
      <c r="N157" s="37"/>
      <c r="O157" s="37"/>
      <c r="P157" s="37"/>
      <c r="Q157" s="37"/>
      <c r="R157" s="37"/>
      <c r="S157" s="35"/>
      <c r="T157" s="40"/>
      <c r="U157" s="190"/>
      <c r="V157" s="40"/>
      <c r="W157" s="190"/>
      <c r="X157" s="142" t="str">
        <f t="shared" si="52"/>
        <v/>
      </c>
      <c r="AR157" s="114"/>
      <c r="AS157" s="114"/>
      <c r="AU157" s="114"/>
      <c r="BA157" s="114"/>
      <c r="BQ157" s="49" t="str">
        <f t="shared" si="53"/>
        <v/>
      </c>
      <c r="BY157" s="126">
        <f t="shared" si="54"/>
        <v>0</v>
      </c>
    </row>
    <row r="158" spans="1:77" s="6" customFormat="1" ht="15" customHeight="1" x14ac:dyDescent="0.15">
      <c r="A158" s="55" t="s">
        <v>86</v>
      </c>
      <c r="B158" s="29">
        <f t="shared" si="51"/>
        <v>0</v>
      </c>
      <c r="C158" s="69"/>
      <c r="D158" s="66"/>
      <c r="E158" s="66"/>
      <c r="F158" s="37"/>
      <c r="G158" s="37"/>
      <c r="H158" s="37"/>
      <c r="I158" s="37"/>
      <c r="J158" s="37"/>
      <c r="K158" s="37"/>
      <c r="L158" s="37"/>
      <c r="M158" s="37"/>
      <c r="N158" s="37"/>
      <c r="O158" s="37"/>
      <c r="P158" s="37"/>
      <c r="Q158" s="37"/>
      <c r="R158" s="37"/>
      <c r="S158" s="35"/>
      <c r="T158" s="40"/>
      <c r="U158" s="190"/>
      <c r="V158" s="76"/>
      <c r="W158" s="190"/>
      <c r="X158" s="142" t="str">
        <f t="shared" si="52"/>
        <v/>
      </c>
      <c r="AR158" s="114"/>
      <c r="AS158" s="114"/>
      <c r="AU158" s="114"/>
      <c r="BA158" s="114"/>
      <c r="BQ158" s="49" t="str">
        <f t="shared" si="53"/>
        <v/>
      </c>
      <c r="BY158" s="126">
        <f t="shared" si="54"/>
        <v>0</v>
      </c>
    </row>
    <row r="159" spans="1:77" s="6" customFormat="1" ht="15" customHeight="1" x14ac:dyDescent="0.15">
      <c r="A159" s="55" t="s">
        <v>87</v>
      </c>
      <c r="B159" s="29">
        <f t="shared" si="51"/>
        <v>0</v>
      </c>
      <c r="C159" s="34"/>
      <c r="D159" s="37"/>
      <c r="E159" s="37"/>
      <c r="F159" s="37"/>
      <c r="G159" s="37"/>
      <c r="H159" s="37"/>
      <c r="I159" s="37"/>
      <c r="J159" s="37"/>
      <c r="K159" s="37"/>
      <c r="L159" s="37"/>
      <c r="M159" s="37"/>
      <c r="N159" s="37"/>
      <c r="O159" s="37"/>
      <c r="P159" s="37"/>
      <c r="Q159" s="37"/>
      <c r="R159" s="37"/>
      <c r="S159" s="35"/>
      <c r="T159" s="40"/>
      <c r="U159" s="190"/>
      <c r="V159" s="40"/>
      <c r="W159" s="190"/>
      <c r="X159" s="142" t="str">
        <f t="shared" si="52"/>
        <v/>
      </c>
      <c r="AR159" s="114"/>
      <c r="AS159" s="114"/>
      <c r="AU159" s="114"/>
      <c r="BA159" s="114"/>
      <c r="BQ159" s="49" t="str">
        <f t="shared" si="53"/>
        <v/>
      </c>
      <c r="BY159" s="126">
        <f t="shared" si="54"/>
        <v>0</v>
      </c>
    </row>
    <row r="160" spans="1:77" s="6" customFormat="1" ht="15" customHeight="1" x14ac:dyDescent="0.15">
      <c r="A160" s="55" t="s">
        <v>88</v>
      </c>
      <c r="B160" s="29">
        <f t="shared" si="51"/>
        <v>0</v>
      </c>
      <c r="C160" s="69"/>
      <c r="D160" s="66"/>
      <c r="E160" s="66"/>
      <c r="F160" s="37"/>
      <c r="G160" s="37"/>
      <c r="H160" s="37"/>
      <c r="I160" s="37"/>
      <c r="J160" s="37"/>
      <c r="K160" s="37"/>
      <c r="L160" s="37"/>
      <c r="M160" s="37"/>
      <c r="N160" s="37"/>
      <c r="O160" s="37"/>
      <c r="P160" s="37"/>
      <c r="Q160" s="37"/>
      <c r="R160" s="37"/>
      <c r="S160" s="35"/>
      <c r="T160" s="40"/>
      <c r="U160" s="190"/>
      <c r="V160" s="76"/>
      <c r="W160" s="190"/>
      <c r="X160" s="142" t="str">
        <f t="shared" si="52"/>
        <v/>
      </c>
      <c r="AR160" s="114"/>
      <c r="AS160" s="114"/>
      <c r="AU160" s="114"/>
      <c r="BA160" s="114"/>
      <c r="BQ160" s="49" t="str">
        <f t="shared" si="53"/>
        <v/>
      </c>
      <c r="BY160" s="126">
        <f t="shared" si="54"/>
        <v>0</v>
      </c>
    </row>
    <row r="161" spans="1:77" s="6" customFormat="1" ht="15" customHeight="1" x14ac:dyDescent="0.15">
      <c r="A161" s="55" t="s">
        <v>89</v>
      </c>
      <c r="B161" s="29">
        <f t="shared" si="51"/>
        <v>0</v>
      </c>
      <c r="C161" s="34"/>
      <c r="D161" s="37"/>
      <c r="E161" s="37"/>
      <c r="F161" s="37"/>
      <c r="G161" s="37"/>
      <c r="H161" s="37"/>
      <c r="I161" s="37"/>
      <c r="J161" s="37"/>
      <c r="K161" s="37"/>
      <c r="L161" s="37"/>
      <c r="M161" s="37"/>
      <c r="N161" s="37"/>
      <c r="O161" s="37"/>
      <c r="P161" s="37"/>
      <c r="Q161" s="37"/>
      <c r="R161" s="37"/>
      <c r="S161" s="35"/>
      <c r="T161" s="40"/>
      <c r="U161" s="190"/>
      <c r="V161" s="40"/>
      <c r="W161" s="190"/>
      <c r="X161" s="142" t="str">
        <f t="shared" si="52"/>
        <v/>
      </c>
      <c r="AR161" s="114"/>
      <c r="AS161" s="114"/>
      <c r="AU161" s="114"/>
      <c r="BA161" s="114"/>
      <c r="BQ161" s="49" t="str">
        <f t="shared" si="53"/>
        <v/>
      </c>
      <c r="BY161" s="126">
        <f t="shared" si="54"/>
        <v>0</v>
      </c>
    </row>
    <row r="162" spans="1:77" s="6" customFormat="1" ht="15" customHeight="1" x14ac:dyDescent="0.15">
      <c r="A162" s="55" t="s">
        <v>90</v>
      </c>
      <c r="B162" s="29">
        <f t="shared" si="51"/>
        <v>0</v>
      </c>
      <c r="C162" s="34"/>
      <c r="D162" s="37"/>
      <c r="E162" s="37"/>
      <c r="F162" s="37"/>
      <c r="G162" s="37"/>
      <c r="H162" s="37"/>
      <c r="I162" s="37"/>
      <c r="J162" s="37"/>
      <c r="K162" s="37"/>
      <c r="L162" s="37"/>
      <c r="M162" s="37"/>
      <c r="N162" s="37"/>
      <c r="O162" s="37"/>
      <c r="P162" s="37"/>
      <c r="Q162" s="37"/>
      <c r="R162" s="37"/>
      <c r="S162" s="35"/>
      <c r="T162" s="40"/>
      <c r="U162" s="190"/>
      <c r="V162" s="40"/>
      <c r="W162" s="190">
        <v>1</v>
      </c>
      <c r="X162" s="142" t="str">
        <f t="shared" si="52"/>
        <v/>
      </c>
      <c r="AR162" s="114"/>
      <c r="AS162" s="114"/>
      <c r="AU162" s="114"/>
      <c r="BA162" s="114"/>
      <c r="BQ162" s="49" t="str">
        <f t="shared" si="53"/>
        <v/>
      </c>
      <c r="BY162" s="126">
        <f t="shared" si="54"/>
        <v>0</v>
      </c>
    </row>
    <row r="163" spans="1:77" s="6" customFormat="1" ht="15" customHeight="1" x14ac:dyDescent="0.15">
      <c r="A163" s="55" t="s">
        <v>91</v>
      </c>
      <c r="B163" s="29">
        <f t="shared" si="51"/>
        <v>0</v>
      </c>
      <c r="C163" s="34"/>
      <c r="D163" s="37"/>
      <c r="E163" s="37"/>
      <c r="F163" s="37"/>
      <c r="G163" s="37"/>
      <c r="H163" s="37"/>
      <c r="I163" s="37"/>
      <c r="J163" s="37"/>
      <c r="K163" s="37"/>
      <c r="L163" s="37"/>
      <c r="M163" s="37"/>
      <c r="N163" s="37"/>
      <c r="O163" s="37"/>
      <c r="P163" s="37"/>
      <c r="Q163" s="37"/>
      <c r="R163" s="37"/>
      <c r="S163" s="35"/>
      <c r="T163" s="40"/>
      <c r="U163" s="190"/>
      <c r="V163" s="40"/>
      <c r="W163" s="190"/>
      <c r="X163" s="142" t="str">
        <f t="shared" si="52"/>
        <v/>
      </c>
      <c r="AR163" s="114"/>
      <c r="AS163" s="114"/>
      <c r="AU163" s="114"/>
      <c r="BA163" s="114"/>
      <c r="BQ163" s="49" t="str">
        <f t="shared" si="53"/>
        <v/>
      </c>
      <c r="BY163" s="126">
        <f t="shared" si="54"/>
        <v>0</v>
      </c>
    </row>
    <row r="164" spans="1:77" s="6" customFormat="1" ht="15" customHeight="1" x14ac:dyDescent="0.15">
      <c r="A164" s="55" t="s">
        <v>92</v>
      </c>
      <c r="B164" s="29">
        <f t="shared" si="51"/>
        <v>0</v>
      </c>
      <c r="C164" s="69"/>
      <c r="D164" s="66"/>
      <c r="E164" s="37"/>
      <c r="F164" s="37"/>
      <c r="G164" s="37"/>
      <c r="H164" s="37"/>
      <c r="I164" s="37"/>
      <c r="J164" s="37"/>
      <c r="K164" s="37"/>
      <c r="L164" s="37"/>
      <c r="M164" s="66"/>
      <c r="N164" s="66"/>
      <c r="O164" s="66"/>
      <c r="P164" s="66"/>
      <c r="Q164" s="66"/>
      <c r="R164" s="66"/>
      <c r="S164" s="68"/>
      <c r="T164" s="76"/>
      <c r="U164" s="190"/>
      <c r="V164" s="40"/>
      <c r="W164" s="190"/>
      <c r="X164" s="142" t="str">
        <f t="shared" si="52"/>
        <v/>
      </c>
      <c r="AR164" s="114"/>
      <c r="AS164" s="114"/>
      <c r="AU164" s="114"/>
      <c r="BA164" s="114"/>
      <c r="BQ164" s="49" t="str">
        <f t="shared" si="53"/>
        <v/>
      </c>
      <c r="BY164" s="126">
        <f t="shared" si="54"/>
        <v>0</v>
      </c>
    </row>
    <row r="165" spans="1:77" s="6" customFormat="1" ht="24" customHeight="1" x14ac:dyDescent="0.15">
      <c r="A165" s="74" t="s">
        <v>93</v>
      </c>
      <c r="B165" s="29">
        <f t="shared" si="51"/>
        <v>0</v>
      </c>
      <c r="C165" s="34"/>
      <c r="D165" s="37"/>
      <c r="E165" s="37"/>
      <c r="F165" s="37"/>
      <c r="G165" s="37"/>
      <c r="H165" s="37"/>
      <c r="I165" s="37"/>
      <c r="J165" s="37"/>
      <c r="K165" s="37"/>
      <c r="L165" s="37"/>
      <c r="M165" s="37"/>
      <c r="N165" s="37"/>
      <c r="O165" s="37"/>
      <c r="P165" s="37"/>
      <c r="Q165" s="37"/>
      <c r="R165" s="37"/>
      <c r="S165" s="35"/>
      <c r="T165" s="40"/>
      <c r="U165" s="190"/>
      <c r="V165" s="40"/>
      <c r="W165" s="190"/>
      <c r="X165" s="142" t="str">
        <f t="shared" si="52"/>
        <v/>
      </c>
      <c r="AR165" s="114"/>
      <c r="AS165" s="114"/>
      <c r="AU165" s="114"/>
      <c r="BA165" s="114"/>
      <c r="BQ165" s="49" t="str">
        <f t="shared" si="53"/>
        <v/>
      </c>
      <c r="BY165" s="126">
        <f t="shared" si="54"/>
        <v>0</v>
      </c>
    </row>
    <row r="166" spans="1:77" s="6" customFormat="1" ht="15.75" customHeight="1" x14ac:dyDescent="0.15">
      <c r="A166" s="74" t="s">
        <v>173</v>
      </c>
      <c r="B166" s="29">
        <f t="shared" si="51"/>
        <v>0</v>
      </c>
      <c r="C166" s="69"/>
      <c r="D166" s="66"/>
      <c r="E166" s="66"/>
      <c r="F166" s="37"/>
      <c r="G166" s="37"/>
      <c r="H166" s="37"/>
      <c r="I166" s="37"/>
      <c r="J166" s="37"/>
      <c r="K166" s="37"/>
      <c r="L166" s="37"/>
      <c r="M166" s="37"/>
      <c r="N166" s="37"/>
      <c r="O166" s="37"/>
      <c r="P166" s="37"/>
      <c r="Q166" s="37"/>
      <c r="R166" s="37"/>
      <c r="S166" s="35"/>
      <c r="T166" s="76"/>
      <c r="U166" s="190"/>
      <c r="V166" s="40"/>
      <c r="W166" s="190"/>
      <c r="X166" s="142" t="str">
        <f t="shared" si="52"/>
        <v/>
      </c>
      <c r="AR166" s="114"/>
      <c r="AS166" s="114"/>
      <c r="AU166" s="114"/>
      <c r="BA166" s="114"/>
      <c r="BQ166" s="49" t="str">
        <f t="shared" si="53"/>
        <v/>
      </c>
      <c r="BY166" s="126">
        <f t="shared" si="54"/>
        <v>0</v>
      </c>
    </row>
    <row r="167" spans="1:77" s="6" customFormat="1" ht="12.75" customHeight="1" x14ac:dyDescent="0.15">
      <c r="A167" s="55" t="s">
        <v>95</v>
      </c>
      <c r="B167" s="29">
        <f t="shared" si="51"/>
        <v>0</v>
      </c>
      <c r="C167" s="69"/>
      <c r="D167" s="66"/>
      <c r="E167" s="66"/>
      <c r="F167" s="66"/>
      <c r="G167" s="37"/>
      <c r="H167" s="37"/>
      <c r="I167" s="37"/>
      <c r="J167" s="37"/>
      <c r="K167" s="37"/>
      <c r="L167" s="37"/>
      <c r="M167" s="37"/>
      <c r="N167" s="37"/>
      <c r="O167" s="37"/>
      <c r="P167" s="37"/>
      <c r="Q167" s="37"/>
      <c r="R167" s="37"/>
      <c r="S167" s="35"/>
      <c r="T167" s="40"/>
      <c r="U167" s="190"/>
      <c r="V167" s="40"/>
      <c r="W167" s="190"/>
      <c r="X167" s="142" t="str">
        <f t="shared" si="52"/>
        <v/>
      </c>
      <c r="AR167" s="114"/>
      <c r="AS167" s="114"/>
      <c r="AU167" s="114"/>
      <c r="BA167" s="114"/>
      <c r="BQ167" s="49" t="str">
        <f t="shared" si="53"/>
        <v/>
      </c>
      <c r="BY167" s="126">
        <f t="shared" si="54"/>
        <v>0</v>
      </c>
    </row>
    <row r="168" spans="1:77" s="6" customFormat="1" ht="12.75" customHeight="1" x14ac:dyDescent="0.15">
      <c r="A168" s="55" t="s">
        <v>96</v>
      </c>
      <c r="B168" s="29">
        <f t="shared" si="51"/>
        <v>0</v>
      </c>
      <c r="C168" s="34"/>
      <c r="D168" s="37"/>
      <c r="E168" s="37"/>
      <c r="F168" s="37"/>
      <c r="G168" s="37"/>
      <c r="H168" s="37"/>
      <c r="I168" s="37"/>
      <c r="J168" s="37"/>
      <c r="K168" s="37"/>
      <c r="L168" s="37"/>
      <c r="M168" s="37"/>
      <c r="N168" s="37"/>
      <c r="O168" s="37"/>
      <c r="P168" s="37"/>
      <c r="Q168" s="37"/>
      <c r="R168" s="37"/>
      <c r="S168" s="35"/>
      <c r="T168" s="40"/>
      <c r="U168" s="190"/>
      <c r="V168" s="40"/>
      <c r="W168" s="190"/>
      <c r="X168" s="142" t="str">
        <f t="shared" si="52"/>
        <v/>
      </c>
      <c r="AR168" s="114"/>
      <c r="AS168" s="114"/>
      <c r="AU168" s="114"/>
      <c r="BA168" s="114"/>
      <c r="BQ168" s="49" t="str">
        <f t="shared" si="53"/>
        <v/>
      </c>
      <c r="BY168" s="126">
        <f t="shared" si="54"/>
        <v>0</v>
      </c>
    </row>
    <row r="169" spans="1:77" s="6" customFormat="1" ht="12.75" customHeight="1" x14ac:dyDescent="0.15">
      <c r="A169" s="55" t="s">
        <v>97</v>
      </c>
      <c r="B169" s="29">
        <f t="shared" si="51"/>
        <v>0</v>
      </c>
      <c r="C169" s="34"/>
      <c r="D169" s="37"/>
      <c r="E169" s="37"/>
      <c r="F169" s="37"/>
      <c r="G169" s="37"/>
      <c r="H169" s="37"/>
      <c r="I169" s="37"/>
      <c r="J169" s="37"/>
      <c r="K169" s="37"/>
      <c r="L169" s="37"/>
      <c r="M169" s="37"/>
      <c r="N169" s="37"/>
      <c r="O169" s="37"/>
      <c r="P169" s="37"/>
      <c r="Q169" s="37"/>
      <c r="R169" s="37"/>
      <c r="S169" s="35"/>
      <c r="T169" s="40"/>
      <c r="U169" s="190"/>
      <c r="V169" s="40"/>
      <c r="W169" s="190"/>
      <c r="X169" s="142" t="str">
        <f t="shared" si="52"/>
        <v/>
      </c>
      <c r="AR169" s="114"/>
      <c r="AS169" s="114"/>
      <c r="AU169" s="114"/>
      <c r="BA169" s="114"/>
      <c r="BQ169" s="49" t="str">
        <f t="shared" si="53"/>
        <v/>
      </c>
      <c r="BY169" s="126">
        <f t="shared" si="54"/>
        <v>0</v>
      </c>
    </row>
    <row r="170" spans="1:77" s="6" customFormat="1" ht="12.75" customHeight="1" x14ac:dyDescent="0.15">
      <c r="A170" s="55" t="s">
        <v>98</v>
      </c>
      <c r="B170" s="29">
        <f t="shared" si="51"/>
        <v>0</v>
      </c>
      <c r="C170" s="34"/>
      <c r="D170" s="37"/>
      <c r="E170" s="37"/>
      <c r="F170" s="37"/>
      <c r="G170" s="37"/>
      <c r="H170" s="37"/>
      <c r="I170" s="37"/>
      <c r="J170" s="37"/>
      <c r="K170" s="37"/>
      <c r="L170" s="37"/>
      <c r="M170" s="37"/>
      <c r="N170" s="37"/>
      <c r="O170" s="37"/>
      <c r="P170" s="37"/>
      <c r="Q170" s="37"/>
      <c r="R170" s="37"/>
      <c r="S170" s="35"/>
      <c r="T170" s="40"/>
      <c r="U170" s="190"/>
      <c r="V170" s="40"/>
      <c r="W170" s="190"/>
      <c r="X170" s="142" t="str">
        <f t="shared" si="52"/>
        <v/>
      </c>
      <c r="AR170" s="114"/>
      <c r="AS170" s="114"/>
      <c r="AU170" s="114"/>
      <c r="BA170" s="114"/>
      <c r="BQ170" s="49" t="str">
        <f t="shared" si="53"/>
        <v/>
      </c>
      <c r="BY170" s="126">
        <f t="shared" si="54"/>
        <v>0</v>
      </c>
    </row>
    <row r="171" spans="1:77" s="6" customFormat="1" ht="12.75" customHeight="1" x14ac:dyDescent="0.15">
      <c r="A171" s="55" t="s">
        <v>100</v>
      </c>
      <c r="B171" s="29">
        <f t="shared" si="51"/>
        <v>0</v>
      </c>
      <c r="C171" s="34"/>
      <c r="D171" s="37"/>
      <c r="E171" s="37"/>
      <c r="F171" s="37"/>
      <c r="G171" s="37"/>
      <c r="H171" s="37"/>
      <c r="I171" s="37"/>
      <c r="J171" s="37"/>
      <c r="K171" s="37"/>
      <c r="L171" s="37"/>
      <c r="M171" s="37"/>
      <c r="N171" s="37"/>
      <c r="O171" s="37"/>
      <c r="P171" s="37"/>
      <c r="Q171" s="37"/>
      <c r="R171" s="37"/>
      <c r="S171" s="35"/>
      <c r="T171" s="40"/>
      <c r="U171" s="190"/>
      <c r="V171" s="40"/>
      <c r="W171" s="190"/>
      <c r="X171" s="142" t="str">
        <f t="shared" si="52"/>
        <v/>
      </c>
      <c r="AR171" s="114"/>
      <c r="AS171" s="114"/>
      <c r="AU171" s="114"/>
      <c r="BA171" s="114"/>
      <c r="BQ171" s="49" t="str">
        <f t="shared" si="53"/>
        <v/>
      </c>
      <c r="BY171" s="126">
        <f t="shared" si="54"/>
        <v>0</v>
      </c>
    </row>
    <row r="172" spans="1:77" s="6" customFormat="1" ht="12.75" customHeight="1" x14ac:dyDescent="0.15">
      <c r="A172" s="55" t="s">
        <v>101</v>
      </c>
      <c r="B172" s="29">
        <f t="shared" si="51"/>
        <v>0</v>
      </c>
      <c r="C172" s="34"/>
      <c r="D172" s="37"/>
      <c r="E172" s="37"/>
      <c r="F172" s="37"/>
      <c r="G172" s="37"/>
      <c r="H172" s="37"/>
      <c r="I172" s="37"/>
      <c r="J172" s="37"/>
      <c r="K172" s="37"/>
      <c r="L172" s="37"/>
      <c r="M172" s="37"/>
      <c r="N172" s="37"/>
      <c r="O172" s="37"/>
      <c r="P172" s="37"/>
      <c r="Q172" s="37"/>
      <c r="R172" s="37"/>
      <c r="S172" s="35"/>
      <c r="T172" s="40"/>
      <c r="U172" s="190"/>
      <c r="V172" s="40"/>
      <c r="W172" s="190"/>
      <c r="X172" s="142" t="str">
        <f t="shared" si="52"/>
        <v/>
      </c>
      <c r="AR172" s="114"/>
      <c r="AS172" s="114"/>
      <c r="AU172" s="114"/>
      <c r="BA172" s="114"/>
      <c r="BQ172" s="49" t="str">
        <f t="shared" si="53"/>
        <v/>
      </c>
      <c r="BY172" s="126">
        <f t="shared" si="54"/>
        <v>0</v>
      </c>
    </row>
    <row r="173" spans="1:77" s="6" customFormat="1" ht="12.75" customHeight="1" x14ac:dyDescent="0.15">
      <c r="A173" s="80" t="s">
        <v>102</v>
      </c>
      <c r="B173" s="127">
        <f t="shared" si="51"/>
        <v>0</v>
      </c>
      <c r="C173" s="34"/>
      <c r="D173" s="37"/>
      <c r="E173" s="37"/>
      <c r="F173" s="37"/>
      <c r="G173" s="37"/>
      <c r="H173" s="37"/>
      <c r="I173" s="37"/>
      <c r="J173" s="37"/>
      <c r="K173" s="37"/>
      <c r="L173" s="37"/>
      <c r="M173" s="37"/>
      <c r="N173" s="37"/>
      <c r="O173" s="37"/>
      <c r="P173" s="37"/>
      <c r="Q173" s="37"/>
      <c r="R173" s="37"/>
      <c r="S173" s="35"/>
      <c r="T173" s="40"/>
      <c r="U173" s="190"/>
      <c r="V173" s="40"/>
      <c r="W173" s="190"/>
      <c r="X173" s="142" t="str">
        <f t="shared" si="52"/>
        <v/>
      </c>
      <c r="AR173" s="114"/>
      <c r="AS173" s="114"/>
      <c r="AU173" s="114"/>
      <c r="BA173" s="114"/>
      <c r="BQ173" s="49" t="str">
        <f t="shared" si="53"/>
        <v/>
      </c>
      <c r="BY173" s="126">
        <f t="shared" si="54"/>
        <v>0</v>
      </c>
    </row>
    <row r="174" spans="1:77" s="6" customFormat="1" ht="12.75" customHeight="1" x14ac:dyDescent="0.15">
      <c r="A174" s="55" t="s">
        <v>174</v>
      </c>
      <c r="B174" s="29">
        <f t="shared" si="51"/>
        <v>0</v>
      </c>
      <c r="C174" s="86"/>
      <c r="D174" s="131"/>
      <c r="E174" s="192"/>
      <c r="F174" s="131"/>
      <c r="G174" s="192"/>
      <c r="H174" s="131"/>
      <c r="I174" s="192"/>
      <c r="J174" s="131"/>
      <c r="K174" s="192"/>
      <c r="L174" s="131"/>
      <c r="M174" s="192"/>
      <c r="N174" s="131"/>
      <c r="O174" s="192"/>
      <c r="P174" s="131"/>
      <c r="Q174" s="192"/>
      <c r="R174" s="131"/>
      <c r="S174" s="87"/>
      <c r="T174" s="193"/>
      <c r="U174" s="194"/>
      <c r="V174" s="195"/>
      <c r="W174" s="194"/>
      <c r="X174" s="142" t="str">
        <f t="shared" si="52"/>
        <v/>
      </c>
      <c r="AR174" s="114"/>
      <c r="AS174" s="114"/>
      <c r="AU174" s="114"/>
      <c r="BA174" s="114"/>
      <c r="BQ174" s="49" t="str">
        <f t="shared" si="53"/>
        <v/>
      </c>
      <c r="BY174" s="126">
        <f t="shared" si="54"/>
        <v>0</v>
      </c>
    </row>
    <row r="175" spans="1:77" s="6" customFormat="1" ht="18" customHeight="1" x14ac:dyDescent="0.15">
      <c r="A175" s="206" t="s">
        <v>51</v>
      </c>
      <c r="B175" s="99">
        <f>SUM(B133:B174)</f>
        <v>0</v>
      </c>
      <c r="C175" s="100">
        <f t="shared" ref="C175:W175" si="55">SUM(C133:C174)</f>
        <v>0</v>
      </c>
      <c r="D175" s="102">
        <f t="shared" si="55"/>
        <v>0</v>
      </c>
      <c r="E175" s="102">
        <f t="shared" si="55"/>
        <v>0</v>
      </c>
      <c r="F175" s="102">
        <f t="shared" si="55"/>
        <v>0</v>
      </c>
      <c r="G175" s="102">
        <f t="shared" si="55"/>
        <v>0</v>
      </c>
      <c r="H175" s="102">
        <f t="shared" si="55"/>
        <v>0</v>
      </c>
      <c r="I175" s="102">
        <f t="shared" si="55"/>
        <v>0</v>
      </c>
      <c r="J175" s="102">
        <f t="shared" si="55"/>
        <v>0</v>
      </c>
      <c r="K175" s="102">
        <f t="shared" si="55"/>
        <v>0</v>
      </c>
      <c r="L175" s="102">
        <f t="shared" si="55"/>
        <v>0</v>
      </c>
      <c r="M175" s="102">
        <f t="shared" si="55"/>
        <v>0</v>
      </c>
      <c r="N175" s="102">
        <f t="shared" si="55"/>
        <v>0</v>
      </c>
      <c r="O175" s="102">
        <f t="shared" si="55"/>
        <v>0</v>
      </c>
      <c r="P175" s="102">
        <f t="shared" si="55"/>
        <v>0</v>
      </c>
      <c r="Q175" s="102">
        <f t="shared" si="55"/>
        <v>0</v>
      </c>
      <c r="R175" s="102">
        <f t="shared" si="55"/>
        <v>0</v>
      </c>
      <c r="S175" s="106">
        <f t="shared" si="55"/>
        <v>0</v>
      </c>
      <c r="T175" s="99">
        <f t="shared" si="55"/>
        <v>0</v>
      </c>
      <c r="U175" s="196">
        <f t="shared" si="55"/>
        <v>0</v>
      </c>
      <c r="V175" s="197">
        <f t="shared" si="55"/>
        <v>0</v>
      </c>
      <c r="W175" s="196">
        <f t="shared" si="55"/>
        <v>1</v>
      </c>
      <c r="X175" s="142" t="str">
        <f t="shared" si="52"/>
        <v/>
      </c>
      <c r="AR175" s="114"/>
      <c r="AS175" s="114"/>
      <c r="AU175" s="114"/>
      <c r="BA175" s="114"/>
      <c r="BQ175" s="49" t="str">
        <f t="shared" si="53"/>
        <v/>
      </c>
      <c r="BY175" s="126">
        <f t="shared" si="54"/>
        <v>0</v>
      </c>
    </row>
    <row r="176" spans="1:77" s="6" customFormat="1" x14ac:dyDescent="0.15">
      <c r="A176" s="198" t="s">
        <v>175</v>
      </c>
      <c r="B176" s="199"/>
      <c r="C176" s="200"/>
      <c r="D176" s="199"/>
      <c r="E176" s="199"/>
      <c r="F176" s="199"/>
      <c r="G176" s="199"/>
      <c r="H176" s="199"/>
      <c r="AD176" s="114"/>
      <c r="AE176" s="114"/>
      <c r="AH176" s="114"/>
      <c r="AK176" s="114"/>
      <c r="AP176" s="114"/>
    </row>
    <row r="177" spans="1:55" s="71" customFormat="1" ht="36.75" customHeight="1" x14ac:dyDescent="0.2">
      <c r="A177" s="201"/>
      <c r="B177" s="201"/>
    </row>
    <row r="178" spans="1:55" s="71" customFormat="1" ht="21" customHeight="1" x14ac:dyDescent="0.15">
      <c r="A178" s="233"/>
      <c r="B178" s="234"/>
      <c r="C178" s="234"/>
      <c r="D178" s="234"/>
    </row>
    <row r="179" spans="1:55" s="71" customFormat="1" ht="21" customHeight="1" x14ac:dyDescent="0.15">
      <c r="A179" s="233"/>
      <c r="B179" s="234"/>
      <c r="C179" s="234"/>
      <c r="D179" s="234"/>
    </row>
    <row r="180" spans="1:55" s="71" customFormat="1" ht="29.25" customHeight="1" x14ac:dyDescent="0.15">
      <c r="A180" s="202"/>
      <c r="B180" s="199"/>
      <c r="C180" s="203"/>
      <c r="D180" s="203"/>
    </row>
    <row r="181" spans="1:55" s="71" customFormat="1" ht="29.25" customHeight="1" x14ac:dyDescent="0.15">
      <c r="A181" s="202"/>
      <c r="B181" s="199"/>
      <c r="C181" s="203"/>
      <c r="D181" s="203"/>
    </row>
    <row r="182" spans="1:55" s="6" customFormat="1" ht="13.5" customHeight="1" x14ac:dyDescent="0.15">
      <c r="AD182" s="114"/>
      <c r="AE182" s="114"/>
      <c r="AH182" s="114"/>
      <c r="AK182" s="114"/>
      <c r="AP182" s="114"/>
    </row>
    <row r="183" spans="1:55" s="6" customFormat="1" ht="13.5" customHeight="1" x14ac:dyDescent="0.15">
      <c r="B183" s="114"/>
      <c r="AD183" s="114"/>
      <c r="AE183" s="114"/>
      <c r="AH183" s="114"/>
      <c r="AK183" s="114"/>
      <c r="AP183" s="114"/>
    </row>
    <row r="184" spans="1:55" s="6" customFormat="1" ht="13.5" customHeight="1" x14ac:dyDescent="0.15">
      <c r="AD184" s="114"/>
      <c r="AE184" s="114"/>
      <c r="AH184" s="114"/>
      <c r="AK184" s="114"/>
      <c r="AP184" s="114"/>
      <c r="BC184" s="6">
        <f>SUM(BB1:BE183)</f>
        <v>0</v>
      </c>
    </row>
    <row r="185" spans="1:55" s="6" customFormat="1" ht="13.5" customHeight="1" x14ac:dyDescent="0.15">
      <c r="AD185" s="114"/>
      <c r="AE185" s="114"/>
      <c r="AH185" s="114"/>
      <c r="AK185" s="114"/>
      <c r="AP185" s="114"/>
    </row>
    <row r="186" spans="1:55" s="6" customFormat="1" x14ac:dyDescent="0.15">
      <c r="AD186" s="114"/>
      <c r="AE186" s="114"/>
      <c r="AH186" s="114"/>
      <c r="AK186" s="114"/>
      <c r="AP186" s="114"/>
    </row>
    <row r="187" spans="1:55" s="6" customFormat="1" x14ac:dyDescent="0.15">
      <c r="AD187" s="114"/>
      <c r="AE187" s="114"/>
      <c r="AH187" s="114"/>
      <c r="AK187" s="114"/>
      <c r="AP187" s="114"/>
    </row>
    <row r="188" spans="1:55" s="6" customFormat="1" x14ac:dyDescent="0.15">
      <c r="AD188" s="114"/>
      <c r="AE188" s="114"/>
      <c r="AH188" s="114"/>
      <c r="AK188" s="114"/>
      <c r="AP188" s="114"/>
    </row>
    <row r="189" spans="1:55" x14ac:dyDescent="0.15">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114"/>
      <c r="AF189" s="6"/>
      <c r="AG189" s="6"/>
      <c r="AI189" s="169"/>
      <c r="AJ189" s="6"/>
      <c r="AL189" s="6"/>
      <c r="AM189" s="6"/>
      <c r="AO189" s="6"/>
      <c r="AQ189" s="169"/>
    </row>
    <row r="190" spans="1:55" x14ac:dyDescent="0.15">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114"/>
      <c r="AF190" s="6"/>
      <c r="AG190" s="6"/>
      <c r="AI190" s="169"/>
      <c r="AJ190" s="6"/>
      <c r="AL190" s="6"/>
      <c r="AM190" s="6"/>
      <c r="AO190" s="6"/>
      <c r="AQ190" s="169"/>
    </row>
    <row r="191" spans="1:55" x14ac:dyDescent="0.15">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114"/>
      <c r="AF191" s="6"/>
      <c r="AG191" s="6"/>
      <c r="AI191" s="169"/>
      <c r="AJ191" s="6"/>
      <c r="AL191" s="6"/>
      <c r="AM191" s="6"/>
      <c r="AO191" s="6"/>
      <c r="AQ191" s="169"/>
    </row>
    <row r="192" spans="1:55" x14ac:dyDescent="0.15">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114"/>
      <c r="AF192" s="6"/>
      <c r="AG192" s="6"/>
      <c r="AI192" s="169"/>
      <c r="AJ192" s="6"/>
      <c r="AL192" s="6"/>
      <c r="AM192" s="6"/>
      <c r="AO192" s="6"/>
      <c r="AQ192" s="169"/>
    </row>
    <row r="193" spans="1:76" s="169" customFormat="1" x14ac:dyDescent="0.15">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114"/>
      <c r="AE193" s="114"/>
      <c r="AF193" s="6"/>
      <c r="AG193" s="6"/>
      <c r="AH193" s="114"/>
      <c r="AJ193" s="6"/>
      <c r="AK193" s="114"/>
      <c r="AL193" s="6"/>
      <c r="AM193" s="6"/>
      <c r="AN193" s="6"/>
      <c r="AO193" s="6"/>
      <c r="AP193" s="114"/>
    </row>
    <row r="194" spans="1:76" s="169" customFormat="1" x14ac:dyDescent="0.15">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114"/>
      <c r="AE194" s="114"/>
      <c r="AF194" s="6"/>
      <c r="AG194" s="6"/>
      <c r="AH194" s="114"/>
      <c r="AJ194" s="6"/>
      <c r="AK194" s="114"/>
      <c r="AL194" s="6"/>
      <c r="AM194" s="6"/>
      <c r="AN194" s="6"/>
      <c r="AO194" s="6"/>
      <c r="AP194" s="114"/>
    </row>
    <row r="195" spans="1:76" s="169" customFormat="1" x14ac:dyDescent="0.1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114"/>
      <c r="AE195" s="114"/>
      <c r="AF195" s="6"/>
      <c r="AG195" s="6"/>
      <c r="AH195" s="114"/>
      <c r="AJ195" s="6"/>
      <c r="AK195" s="114"/>
      <c r="AL195" s="6"/>
      <c r="AM195" s="6"/>
      <c r="AN195" s="6"/>
      <c r="AO195" s="6"/>
      <c r="AP195" s="114"/>
    </row>
    <row r="196" spans="1:76" s="169" customFormat="1" x14ac:dyDescent="0.1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114"/>
      <c r="AE196" s="114"/>
      <c r="AF196" s="6"/>
      <c r="AG196" s="6"/>
      <c r="AH196" s="114"/>
      <c r="AJ196" s="6"/>
      <c r="AK196" s="114"/>
      <c r="AL196" s="6"/>
      <c r="AM196" s="6"/>
      <c r="AN196" s="6"/>
      <c r="AO196" s="6"/>
      <c r="AP196" s="114"/>
    </row>
    <row r="197" spans="1:76" s="169" customFormat="1" x14ac:dyDescent="0.1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114"/>
      <c r="AE197" s="114"/>
      <c r="AF197" s="6"/>
      <c r="AG197" s="6"/>
      <c r="AH197" s="114"/>
      <c r="AJ197" s="6"/>
      <c r="AK197" s="114"/>
      <c r="AL197" s="6"/>
      <c r="AM197" s="6"/>
      <c r="AN197" s="6"/>
      <c r="AO197" s="6"/>
      <c r="AP197" s="114"/>
    </row>
    <row r="198" spans="1:76" s="169" customFormat="1" x14ac:dyDescent="0.1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114"/>
      <c r="AE198" s="114"/>
      <c r="AF198" s="6"/>
      <c r="AG198" s="6"/>
      <c r="AH198" s="114"/>
      <c r="AJ198" s="6"/>
      <c r="AK198" s="114"/>
      <c r="AL198" s="6"/>
      <c r="AM198" s="6"/>
      <c r="AN198" s="6"/>
      <c r="AO198" s="6"/>
      <c r="AP198" s="114"/>
    </row>
    <row r="199" spans="1:76" s="169" customFormat="1" ht="15.75" hidden="1" customHeight="1" x14ac:dyDescent="0.1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114"/>
      <c r="AE199" s="114"/>
      <c r="AF199" s="6"/>
      <c r="AG199" s="6"/>
      <c r="AH199" s="114"/>
      <c r="AJ199" s="6"/>
      <c r="AK199" s="114"/>
      <c r="AL199" s="6"/>
      <c r="AM199" s="6"/>
      <c r="AN199" s="6"/>
      <c r="AO199" s="6"/>
      <c r="AP199" s="114"/>
    </row>
    <row r="200" spans="1:76" s="169" customFormat="1" ht="15.75" hidden="1" customHeight="1" x14ac:dyDescent="0.15">
      <c r="A200" s="205">
        <f>SUM(A8:AX175)</f>
        <v>91592</v>
      </c>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114"/>
      <c r="AE200" s="114"/>
      <c r="AF200" s="6"/>
      <c r="AG200" s="6"/>
      <c r="AH200" s="114"/>
      <c r="AJ200" s="6"/>
      <c r="AK200" s="114"/>
      <c r="AL200" s="6"/>
      <c r="AM200" s="6"/>
      <c r="AN200" s="6"/>
      <c r="AO200" s="6"/>
      <c r="AP200" s="114"/>
      <c r="BX200" s="205">
        <f>SUM(BX8:CI175)</f>
        <v>0</v>
      </c>
    </row>
    <row r="201" spans="1:76" s="169" customFormat="1" ht="15.75" hidden="1" customHeight="1" x14ac:dyDescent="0.1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114"/>
      <c r="AE201" s="114"/>
      <c r="AF201" s="6"/>
      <c r="AG201" s="6"/>
      <c r="AH201" s="114"/>
      <c r="AJ201" s="6"/>
      <c r="AK201" s="114"/>
      <c r="AL201" s="6"/>
      <c r="AM201" s="6"/>
      <c r="AN201" s="6"/>
      <c r="AO201" s="6"/>
      <c r="AP201" s="114"/>
    </row>
    <row r="202" spans="1:76" s="169" customFormat="1" x14ac:dyDescent="0.1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114"/>
      <c r="AE202" s="114"/>
      <c r="AF202" s="6"/>
      <c r="AG202" s="6"/>
      <c r="AH202" s="114"/>
      <c r="AJ202" s="6"/>
      <c r="AK202" s="114"/>
      <c r="AL202" s="6"/>
      <c r="AM202" s="6"/>
      <c r="AN202" s="6"/>
      <c r="AO202" s="6"/>
      <c r="AP202" s="114"/>
    </row>
    <row r="203" spans="1:76" s="169" customFormat="1" x14ac:dyDescent="0.1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114"/>
      <c r="AE203" s="114"/>
      <c r="AF203" s="6"/>
      <c r="AG203" s="6"/>
      <c r="AH203" s="114"/>
      <c r="AJ203" s="6"/>
      <c r="AK203" s="114"/>
      <c r="AL203" s="6"/>
      <c r="AM203" s="6"/>
      <c r="AN203" s="6"/>
      <c r="AO203" s="6"/>
      <c r="AP203" s="114"/>
    </row>
    <row r="204" spans="1:76" s="169" customFormat="1" x14ac:dyDescent="0.1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114"/>
      <c r="AE204" s="114"/>
      <c r="AF204" s="6"/>
      <c r="AG204" s="6"/>
      <c r="AH204" s="114"/>
      <c r="AJ204" s="6"/>
      <c r="AK204" s="114"/>
      <c r="AL204" s="6"/>
      <c r="AM204" s="6"/>
      <c r="AN204" s="6"/>
      <c r="AO204" s="6"/>
      <c r="AP204" s="114"/>
    </row>
    <row r="205" spans="1:76" s="169" customFormat="1" x14ac:dyDescent="0.1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114"/>
      <c r="AE205" s="114"/>
      <c r="AF205" s="6"/>
      <c r="AG205" s="6"/>
      <c r="AH205" s="114"/>
      <c r="AJ205" s="6"/>
      <c r="AK205" s="114"/>
      <c r="AL205" s="6"/>
      <c r="AM205" s="6"/>
      <c r="AN205" s="6"/>
      <c r="AO205" s="6"/>
      <c r="AP205" s="114"/>
    </row>
    <row r="206" spans="1:76" s="169" customFormat="1" x14ac:dyDescent="0.15">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114"/>
      <c r="AE206" s="114"/>
      <c r="AF206" s="6"/>
      <c r="AG206" s="6"/>
      <c r="AH206" s="114"/>
      <c r="AJ206" s="6"/>
      <c r="AK206" s="114"/>
      <c r="AL206" s="6"/>
      <c r="AM206" s="6"/>
      <c r="AN206" s="6"/>
      <c r="AO206" s="6"/>
      <c r="AP206" s="114"/>
    </row>
    <row r="207" spans="1:76" s="169" customFormat="1" x14ac:dyDescent="0.1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114"/>
      <c r="AE207" s="114"/>
      <c r="AF207" s="6"/>
      <c r="AG207" s="6"/>
      <c r="AH207" s="114"/>
      <c r="AJ207" s="6"/>
      <c r="AK207" s="114"/>
      <c r="AL207" s="6"/>
      <c r="AM207" s="6"/>
      <c r="AN207" s="6"/>
      <c r="AO207" s="6"/>
      <c r="AP207" s="114"/>
    </row>
    <row r="208" spans="1:76" s="169" customFormat="1" x14ac:dyDescent="0.1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114"/>
      <c r="AE208" s="114"/>
      <c r="AF208" s="6"/>
      <c r="AG208" s="6"/>
      <c r="AH208" s="114"/>
      <c r="AJ208" s="6"/>
      <c r="AK208" s="114"/>
      <c r="AL208" s="6"/>
      <c r="AM208" s="6"/>
      <c r="AN208" s="6"/>
      <c r="AO208" s="6"/>
      <c r="AP208" s="114"/>
    </row>
    <row r="209" spans="1:43" x14ac:dyDescent="0.1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114"/>
      <c r="AF209" s="6"/>
      <c r="AG209" s="6"/>
      <c r="AI209" s="169"/>
      <c r="AJ209" s="6"/>
      <c r="AL209" s="6"/>
      <c r="AM209" s="6"/>
      <c r="AO209" s="6"/>
      <c r="AQ209" s="169"/>
    </row>
    <row r="210" spans="1:43" x14ac:dyDescent="0.1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114"/>
      <c r="AF210" s="6"/>
      <c r="AG210" s="6"/>
      <c r="AI210" s="169"/>
      <c r="AJ210" s="6"/>
      <c r="AL210" s="6"/>
      <c r="AM210" s="6"/>
      <c r="AO210" s="6"/>
      <c r="AQ210" s="169"/>
    </row>
    <row r="211" spans="1:43" x14ac:dyDescent="0.1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114"/>
      <c r="AF211" s="6"/>
      <c r="AG211" s="6"/>
      <c r="AI211" s="169"/>
      <c r="AJ211" s="6"/>
      <c r="AL211" s="6"/>
      <c r="AM211" s="6"/>
      <c r="AO211" s="6"/>
      <c r="AQ211" s="169"/>
    </row>
    <row r="212" spans="1:43" x14ac:dyDescent="0.1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114"/>
      <c r="AF212" s="6"/>
      <c r="AG212" s="6"/>
      <c r="AI212" s="169"/>
      <c r="AJ212" s="6"/>
      <c r="AL212" s="6"/>
      <c r="AM212" s="6"/>
      <c r="AO212" s="6"/>
      <c r="AQ212" s="169"/>
    </row>
    <row r="213" spans="1:43" ht="18.75" customHeight="1" x14ac:dyDescent="0.1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114"/>
      <c r="AF213" s="6"/>
      <c r="AG213" s="6"/>
      <c r="AI213" s="169"/>
      <c r="AJ213" s="6"/>
      <c r="AL213" s="6"/>
      <c r="AM213" s="6"/>
      <c r="AO213" s="6"/>
      <c r="AQ213" s="169"/>
    </row>
    <row r="214" spans="1:43" ht="18.75" customHeight="1" x14ac:dyDescent="0.1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114"/>
      <c r="AF214" s="6"/>
      <c r="AG214" s="6"/>
      <c r="AI214" s="169"/>
      <c r="AJ214" s="6"/>
      <c r="AL214" s="6"/>
      <c r="AM214" s="6"/>
      <c r="AO214" s="6"/>
      <c r="AQ214" s="169"/>
    </row>
    <row r="215" spans="1:43" x14ac:dyDescent="0.1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114"/>
      <c r="AF215" s="6"/>
      <c r="AG215" s="6"/>
      <c r="AI215" s="169"/>
      <c r="AJ215" s="6"/>
      <c r="AL215" s="6"/>
      <c r="AM215" s="6"/>
      <c r="AO215" s="6"/>
      <c r="AQ215" s="169"/>
    </row>
    <row r="216" spans="1:43" x14ac:dyDescent="0.1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114"/>
      <c r="AF216" s="6"/>
      <c r="AG216" s="6"/>
      <c r="AI216" s="169"/>
      <c r="AJ216" s="6"/>
      <c r="AL216" s="6"/>
      <c r="AM216" s="6"/>
      <c r="AO216" s="6"/>
      <c r="AQ216" s="169"/>
    </row>
    <row r="217" spans="1:43" x14ac:dyDescent="0.1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114"/>
      <c r="AF217" s="6"/>
      <c r="AG217" s="6"/>
      <c r="AI217" s="169"/>
      <c r="AJ217" s="6"/>
      <c r="AL217" s="6"/>
      <c r="AM217" s="6"/>
      <c r="AO217" s="6"/>
      <c r="AQ217" s="169"/>
    </row>
    <row r="218" spans="1:43" x14ac:dyDescent="0.1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114"/>
      <c r="AF218" s="6"/>
      <c r="AG218" s="6"/>
      <c r="AI218" s="169"/>
      <c r="AJ218" s="6"/>
      <c r="AL218" s="6"/>
      <c r="AM218" s="6"/>
      <c r="AO218" s="6"/>
      <c r="AQ218" s="169"/>
    </row>
    <row r="219" spans="1:43" x14ac:dyDescent="0.1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114"/>
      <c r="AF219" s="6"/>
      <c r="AG219" s="6"/>
      <c r="AI219" s="169"/>
      <c r="AJ219" s="6"/>
      <c r="AL219" s="6"/>
      <c r="AM219" s="6"/>
      <c r="AO219" s="6"/>
      <c r="AQ219" s="169"/>
    </row>
    <row r="220" spans="1:43" x14ac:dyDescent="0.1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114"/>
      <c r="AF220" s="6"/>
      <c r="AG220" s="6"/>
      <c r="AI220" s="169"/>
      <c r="AJ220" s="6"/>
      <c r="AL220" s="6"/>
      <c r="AM220" s="6"/>
      <c r="AO220" s="6"/>
      <c r="AQ220" s="169"/>
    </row>
    <row r="221" spans="1:43" x14ac:dyDescent="0.1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114"/>
      <c r="AF221" s="6"/>
      <c r="AG221" s="6"/>
      <c r="AI221" s="169"/>
      <c r="AJ221" s="6"/>
      <c r="AL221" s="6"/>
      <c r="AM221" s="6"/>
      <c r="AO221" s="6"/>
      <c r="AQ221" s="169"/>
    </row>
    <row r="222" spans="1:43" x14ac:dyDescent="0.1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114"/>
      <c r="AF222" s="6"/>
      <c r="AG222" s="6"/>
      <c r="AI222" s="169"/>
      <c r="AJ222" s="6"/>
      <c r="AL222" s="6"/>
      <c r="AM222" s="6"/>
      <c r="AO222" s="6"/>
      <c r="AQ222" s="169"/>
    </row>
    <row r="223" spans="1:43" x14ac:dyDescent="0.1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114"/>
      <c r="AF223" s="6"/>
      <c r="AG223" s="6"/>
      <c r="AI223" s="169"/>
      <c r="AJ223" s="6"/>
      <c r="AL223" s="6"/>
      <c r="AM223" s="6"/>
      <c r="AO223" s="6"/>
      <c r="AQ223" s="169"/>
    </row>
    <row r="224" spans="1:43" x14ac:dyDescent="0.1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114"/>
      <c r="AF224" s="6"/>
      <c r="AG224" s="6"/>
      <c r="AI224" s="169"/>
      <c r="AJ224" s="6"/>
      <c r="AL224" s="6"/>
      <c r="AM224" s="6"/>
      <c r="AO224" s="6"/>
      <c r="AQ224" s="169"/>
    </row>
    <row r="225" spans="1:43" x14ac:dyDescent="0.1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114"/>
      <c r="AF225" s="6"/>
      <c r="AG225" s="6"/>
      <c r="AI225" s="169"/>
      <c r="AJ225" s="6"/>
      <c r="AL225" s="6"/>
      <c r="AM225" s="6"/>
      <c r="AO225" s="6"/>
      <c r="AQ225" s="169"/>
    </row>
    <row r="226" spans="1:43" x14ac:dyDescent="0.1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114"/>
      <c r="AF226" s="6"/>
      <c r="AG226" s="6"/>
      <c r="AI226" s="169"/>
      <c r="AJ226" s="6"/>
      <c r="AL226" s="6"/>
      <c r="AM226" s="6"/>
      <c r="AO226" s="6"/>
      <c r="AQ226" s="169"/>
    </row>
    <row r="227" spans="1:43" x14ac:dyDescent="0.1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114"/>
      <c r="AF227" s="6"/>
      <c r="AG227" s="6"/>
      <c r="AI227" s="169"/>
      <c r="AJ227" s="6"/>
      <c r="AL227" s="6"/>
      <c r="AM227" s="6"/>
      <c r="AO227" s="6"/>
      <c r="AQ227" s="169"/>
    </row>
    <row r="228" spans="1:43" x14ac:dyDescent="0.1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114"/>
      <c r="AF228" s="6"/>
      <c r="AG228" s="6"/>
      <c r="AI228" s="169"/>
      <c r="AJ228" s="6"/>
      <c r="AL228" s="6"/>
      <c r="AM228" s="6"/>
      <c r="AO228" s="6"/>
      <c r="AQ228" s="169"/>
    </row>
    <row r="229" spans="1:43" x14ac:dyDescent="0.1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114"/>
      <c r="AF229" s="6"/>
      <c r="AG229" s="6"/>
      <c r="AI229" s="169"/>
      <c r="AJ229" s="6"/>
      <c r="AL229" s="6"/>
      <c r="AM229" s="6"/>
      <c r="AO229" s="6"/>
      <c r="AQ229" s="169"/>
    </row>
    <row r="230" spans="1:43" x14ac:dyDescent="0.1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114"/>
      <c r="AF230" s="6"/>
      <c r="AG230" s="6"/>
      <c r="AI230" s="169"/>
      <c r="AJ230" s="6"/>
      <c r="AL230" s="6"/>
      <c r="AM230" s="6"/>
      <c r="AO230" s="6"/>
      <c r="AQ230" s="169"/>
    </row>
    <row r="231" spans="1:43" x14ac:dyDescent="0.1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114"/>
      <c r="AF231" s="6"/>
      <c r="AG231" s="6"/>
      <c r="AI231" s="169"/>
      <c r="AJ231" s="6"/>
      <c r="AL231" s="6"/>
      <c r="AM231" s="6"/>
      <c r="AO231" s="6"/>
      <c r="AQ231" s="169"/>
    </row>
    <row r="232" spans="1:43" x14ac:dyDescent="0.1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114"/>
      <c r="AF232" s="6"/>
      <c r="AG232" s="6"/>
      <c r="AI232" s="169"/>
      <c r="AJ232" s="6"/>
      <c r="AL232" s="6"/>
      <c r="AM232" s="6"/>
      <c r="AO232" s="6"/>
      <c r="AQ232" s="169"/>
    </row>
    <row r="233" spans="1:43" x14ac:dyDescent="0.1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114"/>
      <c r="AF233" s="6"/>
      <c r="AG233" s="6"/>
      <c r="AI233" s="169"/>
      <c r="AJ233" s="6"/>
      <c r="AL233" s="6"/>
      <c r="AM233" s="6"/>
      <c r="AO233" s="6"/>
      <c r="AQ233" s="169"/>
    </row>
    <row r="234" spans="1:43" x14ac:dyDescent="0.1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114"/>
      <c r="AF234" s="6"/>
      <c r="AG234" s="6"/>
      <c r="AI234" s="169"/>
      <c r="AJ234" s="6"/>
      <c r="AL234" s="6"/>
      <c r="AM234" s="6"/>
      <c r="AO234" s="6"/>
      <c r="AQ234" s="169"/>
    </row>
    <row r="235" spans="1:43" x14ac:dyDescent="0.1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114"/>
      <c r="AF235" s="6"/>
      <c r="AG235" s="6"/>
      <c r="AI235" s="169"/>
      <c r="AJ235" s="6"/>
      <c r="AL235" s="6"/>
      <c r="AM235" s="6"/>
      <c r="AO235" s="6"/>
      <c r="AQ235" s="169"/>
    </row>
    <row r="236" spans="1:43" x14ac:dyDescent="0.1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114"/>
      <c r="AF236" s="6"/>
      <c r="AG236" s="6"/>
      <c r="AI236" s="169"/>
      <c r="AJ236" s="6"/>
      <c r="AL236" s="6"/>
      <c r="AM236" s="6"/>
      <c r="AO236" s="6"/>
      <c r="AQ236" s="169"/>
    </row>
    <row r="237" spans="1:43" x14ac:dyDescent="0.1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114"/>
      <c r="AF237" s="6"/>
      <c r="AG237" s="6"/>
      <c r="AI237" s="169"/>
      <c r="AJ237" s="6"/>
      <c r="AL237" s="6"/>
      <c r="AM237" s="6"/>
      <c r="AO237" s="6"/>
      <c r="AQ237" s="169"/>
    </row>
    <row r="238" spans="1:43" x14ac:dyDescent="0.1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114"/>
      <c r="AF238" s="6"/>
      <c r="AG238" s="6"/>
      <c r="AI238" s="169"/>
      <c r="AJ238" s="6"/>
      <c r="AL238" s="6"/>
      <c r="AM238" s="6"/>
      <c r="AO238" s="6"/>
      <c r="AQ238" s="169"/>
    </row>
    <row r="239" spans="1:43" x14ac:dyDescent="0.1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114"/>
      <c r="AF239" s="6"/>
      <c r="AG239" s="6"/>
      <c r="AI239" s="169"/>
      <c r="AJ239" s="6"/>
      <c r="AL239" s="6"/>
      <c r="AM239" s="6"/>
      <c r="AO239" s="6"/>
      <c r="AQ239" s="169"/>
    </row>
  </sheetData>
  <mergeCells count="100">
    <mergeCell ref="AW7:AX7"/>
    <mergeCell ref="A6:AD6"/>
    <mergeCell ref="AP6:AQ7"/>
    <mergeCell ref="AR6:AS7"/>
    <mergeCell ref="AV6:AV7"/>
    <mergeCell ref="AT7:AU7"/>
    <mergeCell ref="A8:A11"/>
    <mergeCell ref="B8:AE8"/>
    <mergeCell ref="AF8:AG10"/>
    <mergeCell ref="AH8:AI10"/>
    <mergeCell ref="AJ8:AJ11"/>
    <mergeCell ref="AB10:AE10"/>
    <mergeCell ref="AX8:AX11"/>
    <mergeCell ref="B9:B11"/>
    <mergeCell ref="C9:S10"/>
    <mergeCell ref="T9:U10"/>
    <mergeCell ref="V9:W10"/>
    <mergeCell ref="X9:AE9"/>
    <mergeCell ref="X10:AA10"/>
    <mergeCell ref="AM8:AN10"/>
    <mergeCell ref="AP8:AP11"/>
    <mergeCell ref="AQ8:AQ11"/>
    <mergeCell ref="AR8:AR11"/>
    <mergeCell ref="AS8:AS11"/>
    <mergeCell ref="AT8:AT11"/>
    <mergeCell ref="AK8:AL10"/>
    <mergeCell ref="W60:W61"/>
    <mergeCell ref="X60:X61"/>
    <mergeCell ref="AU8:AU11"/>
    <mergeCell ref="AV8:AV11"/>
    <mergeCell ref="AW8:AW11"/>
    <mergeCell ref="A69:B69"/>
    <mergeCell ref="A60:A61"/>
    <mergeCell ref="C60:C61"/>
    <mergeCell ref="D60:T60"/>
    <mergeCell ref="U60:V60"/>
    <mergeCell ref="A62:B62"/>
    <mergeCell ref="A63:A65"/>
    <mergeCell ref="A66:B66"/>
    <mergeCell ref="A67:B67"/>
    <mergeCell ref="A68:B68"/>
    <mergeCell ref="A70:B70"/>
    <mergeCell ref="A71:B71"/>
    <mergeCell ref="A72:B72"/>
    <mergeCell ref="A73:B73"/>
    <mergeCell ref="A75:A76"/>
    <mergeCell ref="B75:B76"/>
    <mergeCell ref="A97:B97"/>
    <mergeCell ref="C75:C76"/>
    <mergeCell ref="D75:T75"/>
    <mergeCell ref="U75:V75"/>
    <mergeCell ref="W75:W76"/>
    <mergeCell ref="A77:A78"/>
    <mergeCell ref="A79:A81"/>
    <mergeCell ref="A82:A83"/>
    <mergeCell ref="A84:A85"/>
    <mergeCell ref="A86:A87"/>
    <mergeCell ref="A95:B95"/>
    <mergeCell ref="A96:B96"/>
    <mergeCell ref="A109:B109"/>
    <mergeCell ref="A98:B98"/>
    <mergeCell ref="A99:B99"/>
    <mergeCell ref="A100:B100"/>
    <mergeCell ref="A101:B101"/>
    <mergeCell ref="A102:B102"/>
    <mergeCell ref="A103:B103"/>
    <mergeCell ref="A104:B104"/>
    <mergeCell ref="A105:B105"/>
    <mergeCell ref="A106:B106"/>
    <mergeCell ref="A107:B107"/>
    <mergeCell ref="A108:B108"/>
    <mergeCell ref="A110:B110"/>
    <mergeCell ref="A111:B111"/>
    <mergeCell ref="A113:A116"/>
    <mergeCell ref="B113:AE113"/>
    <mergeCell ref="AF113:AG113"/>
    <mergeCell ref="AJ113:AK113"/>
    <mergeCell ref="B114:B116"/>
    <mergeCell ref="C114:S115"/>
    <mergeCell ref="T114:U115"/>
    <mergeCell ref="V114:W115"/>
    <mergeCell ref="X114:AE114"/>
    <mergeCell ref="AF114:AF116"/>
    <mergeCell ref="AG114:AG116"/>
    <mergeCell ref="AH114:AH116"/>
    <mergeCell ref="AI114:AI116"/>
    <mergeCell ref="AH113:AI113"/>
    <mergeCell ref="AK114:AK116"/>
    <mergeCell ref="X115:AA115"/>
    <mergeCell ref="AB115:AE115"/>
    <mergeCell ref="A178:A179"/>
    <mergeCell ref="B178:B179"/>
    <mergeCell ref="C178:C179"/>
    <mergeCell ref="D178:D179"/>
    <mergeCell ref="AJ114:AJ116"/>
    <mergeCell ref="A129:A132"/>
    <mergeCell ref="B129:B132"/>
    <mergeCell ref="C129:S131"/>
    <mergeCell ref="T129:U131"/>
    <mergeCell ref="V129:W131"/>
  </mergeCells>
  <dataValidations count="2">
    <dataValidation allowBlank="1" showInputMessage="1" showErrorMessage="1" errorTitle="Error" error="Por favor ingrese números enteros" sqref="B64 IX64 ST64 ACP64 AML64 AWH64 BGD64 BPZ64 BZV64 CJR64 CTN64 DDJ64 DNF64 DXB64 EGX64 EQT64 FAP64 FKL64 FUH64 GED64 GNZ64 GXV64 HHR64 HRN64 IBJ64 ILF64 IVB64 JEX64 JOT64 JYP64 KIL64 KSH64 LCD64 LLZ64 LVV64 MFR64 MPN64 MZJ64 NJF64 NTB64 OCX64 OMT64 OWP64 PGL64 PQH64 QAD64 QJZ64 QTV64 RDR64 RNN64 RXJ64 SHF64 SRB64 TAX64 TKT64 TUP64 UEL64 UOH64 UYD64 VHZ64 VRV64 WBR64 WLN64 WVJ64 B65600 IX65600 ST65600 ACP65600 AML65600 AWH65600 BGD65600 BPZ65600 BZV65600 CJR65600 CTN65600 DDJ65600 DNF65600 DXB65600 EGX65600 EQT65600 FAP65600 FKL65600 FUH65600 GED65600 GNZ65600 GXV65600 HHR65600 HRN65600 IBJ65600 ILF65600 IVB65600 JEX65600 JOT65600 JYP65600 KIL65600 KSH65600 LCD65600 LLZ65600 LVV65600 MFR65600 MPN65600 MZJ65600 NJF65600 NTB65600 OCX65600 OMT65600 OWP65600 PGL65600 PQH65600 QAD65600 QJZ65600 QTV65600 RDR65600 RNN65600 RXJ65600 SHF65600 SRB65600 TAX65600 TKT65600 TUP65600 UEL65600 UOH65600 UYD65600 VHZ65600 VRV65600 WBR65600 WLN65600 WVJ65600 B131136 IX131136 ST131136 ACP131136 AML131136 AWH131136 BGD131136 BPZ131136 BZV131136 CJR131136 CTN131136 DDJ131136 DNF131136 DXB131136 EGX131136 EQT131136 FAP131136 FKL131136 FUH131136 GED131136 GNZ131136 GXV131136 HHR131136 HRN131136 IBJ131136 ILF131136 IVB131136 JEX131136 JOT131136 JYP131136 KIL131136 KSH131136 LCD131136 LLZ131136 LVV131136 MFR131136 MPN131136 MZJ131136 NJF131136 NTB131136 OCX131136 OMT131136 OWP131136 PGL131136 PQH131136 QAD131136 QJZ131136 QTV131136 RDR131136 RNN131136 RXJ131136 SHF131136 SRB131136 TAX131136 TKT131136 TUP131136 UEL131136 UOH131136 UYD131136 VHZ131136 VRV131136 WBR131136 WLN131136 WVJ131136 B196672 IX196672 ST196672 ACP196672 AML196672 AWH196672 BGD196672 BPZ196672 BZV196672 CJR196672 CTN196672 DDJ196672 DNF196672 DXB196672 EGX196672 EQT196672 FAP196672 FKL196672 FUH196672 GED196672 GNZ196672 GXV196672 HHR196672 HRN196672 IBJ196672 ILF196672 IVB196672 JEX196672 JOT196672 JYP196672 KIL196672 KSH196672 LCD196672 LLZ196672 LVV196672 MFR196672 MPN196672 MZJ196672 NJF196672 NTB196672 OCX196672 OMT196672 OWP196672 PGL196672 PQH196672 QAD196672 QJZ196672 QTV196672 RDR196672 RNN196672 RXJ196672 SHF196672 SRB196672 TAX196672 TKT196672 TUP196672 UEL196672 UOH196672 UYD196672 VHZ196672 VRV196672 WBR196672 WLN196672 WVJ196672 B262208 IX262208 ST262208 ACP262208 AML262208 AWH262208 BGD262208 BPZ262208 BZV262208 CJR262208 CTN262208 DDJ262208 DNF262208 DXB262208 EGX262208 EQT262208 FAP262208 FKL262208 FUH262208 GED262208 GNZ262208 GXV262208 HHR262208 HRN262208 IBJ262208 ILF262208 IVB262208 JEX262208 JOT262208 JYP262208 KIL262208 KSH262208 LCD262208 LLZ262208 LVV262208 MFR262208 MPN262208 MZJ262208 NJF262208 NTB262208 OCX262208 OMT262208 OWP262208 PGL262208 PQH262208 QAD262208 QJZ262208 QTV262208 RDR262208 RNN262208 RXJ262208 SHF262208 SRB262208 TAX262208 TKT262208 TUP262208 UEL262208 UOH262208 UYD262208 VHZ262208 VRV262208 WBR262208 WLN262208 WVJ262208 B327744 IX327744 ST327744 ACP327744 AML327744 AWH327744 BGD327744 BPZ327744 BZV327744 CJR327744 CTN327744 DDJ327744 DNF327744 DXB327744 EGX327744 EQT327744 FAP327744 FKL327744 FUH327744 GED327744 GNZ327744 GXV327744 HHR327744 HRN327744 IBJ327744 ILF327744 IVB327744 JEX327744 JOT327744 JYP327744 KIL327744 KSH327744 LCD327744 LLZ327744 LVV327744 MFR327744 MPN327744 MZJ327744 NJF327744 NTB327744 OCX327744 OMT327744 OWP327744 PGL327744 PQH327744 QAD327744 QJZ327744 QTV327744 RDR327744 RNN327744 RXJ327744 SHF327744 SRB327744 TAX327744 TKT327744 TUP327744 UEL327744 UOH327744 UYD327744 VHZ327744 VRV327744 WBR327744 WLN327744 WVJ327744 B393280 IX393280 ST393280 ACP393280 AML393280 AWH393280 BGD393280 BPZ393280 BZV393280 CJR393280 CTN393280 DDJ393280 DNF393280 DXB393280 EGX393280 EQT393280 FAP393280 FKL393280 FUH393280 GED393280 GNZ393280 GXV393280 HHR393280 HRN393280 IBJ393280 ILF393280 IVB393280 JEX393280 JOT393280 JYP393280 KIL393280 KSH393280 LCD393280 LLZ393280 LVV393280 MFR393280 MPN393280 MZJ393280 NJF393280 NTB393280 OCX393280 OMT393280 OWP393280 PGL393280 PQH393280 QAD393280 QJZ393280 QTV393280 RDR393280 RNN393280 RXJ393280 SHF393280 SRB393280 TAX393280 TKT393280 TUP393280 UEL393280 UOH393280 UYD393280 VHZ393280 VRV393280 WBR393280 WLN393280 WVJ393280 B458816 IX458816 ST458816 ACP458816 AML458816 AWH458816 BGD458816 BPZ458816 BZV458816 CJR458816 CTN458816 DDJ458816 DNF458816 DXB458816 EGX458816 EQT458816 FAP458816 FKL458816 FUH458816 GED458816 GNZ458816 GXV458816 HHR458816 HRN458816 IBJ458816 ILF458816 IVB458816 JEX458816 JOT458816 JYP458816 KIL458816 KSH458816 LCD458816 LLZ458816 LVV458816 MFR458816 MPN458816 MZJ458816 NJF458816 NTB458816 OCX458816 OMT458816 OWP458816 PGL458816 PQH458816 QAD458816 QJZ458816 QTV458816 RDR458816 RNN458816 RXJ458816 SHF458816 SRB458816 TAX458816 TKT458816 TUP458816 UEL458816 UOH458816 UYD458816 VHZ458816 VRV458816 WBR458816 WLN458816 WVJ458816 B524352 IX524352 ST524352 ACP524352 AML524352 AWH524352 BGD524352 BPZ524352 BZV524352 CJR524352 CTN524352 DDJ524352 DNF524352 DXB524352 EGX524352 EQT524352 FAP524352 FKL524352 FUH524352 GED524352 GNZ524352 GXV524352 HHR524352 HRN524352 IBJ524352 ILF524352 IVB524352 JEX524352 JOT524352 JYP524352 KIL524352 KSH524352 LCD524352 LLZ524352 LVV524352 MFR524352 MPN524352 MZJ524352 NJF524352 NTB524352 OCX524352 OMT524352 OWP524352 PGL524352 PQH524352 QAD524352 QJZ524352 QTV524352 RDR524352 RNN524352 RXJ524352 SHF524352 SRB524352 TAX524352 TKT524352 TUP524352 UEL524352 UOH524352 UYD524352 VHZ524352 VRV524352 WBR524352 WLN524352 WVJ524352 B589888 IX589888 ST589888 ACP589888 AML589888 AWH589888 BGD589888 BPZ589888 BZV589888 CJR589888 CTN589888 DDJ589888 DNF589888 DXB589888 EGX589888 EQT589888 FAP589888 FKL589888 FUH589888 GED589888 GNZ589888 GXV589888 HHR589888 HRN589888 IBJ589888 ILF589888 IVB589888 JEX589888 JOT589888 JYP589888 KIL589888 KSH589888 LCD589888 LLZ589888 LVV589888 MFR589888 MPN589888 MZJ589888 NJF589888 NTB589888 OCX589888 OMT589888 OWP589888 PGL589888 PQH589888 QAD589888 QJZ589888 QTV589888 RDR589888 RNN589888 RXJ589888 SHF589888 SRB589888 TAX589888 TKT589888 TUP589888 UEL589888 UOH589888 UYD589888 VHZ589888 VRV589888 WBR589888 WLN589888 WVJ589888 B655424 IX655424 ST655424 ACP655424 AML655424 AWH655424 BGD655424 BPZ655424 BZV655424 CJR655424 CTN655424 DDJ655424 DNF655424 DXB655424 EGX655424 EQT655424 FAP655424 FKL655424 FUH655424 GED655424 GNZ655424 GXV655424 HHR655424 HRN655424 IBJ655424 ILF655424 IVB655424 JEX655424 JOT655424 JYP655424 KIL655424 KSH655424 LCD655424 LLZ655424 LVV655424 MFR655424 MPN655424 MZJ655424 NJF655424 NTB655424 OCX655424 OMT655424 OWP655424 PGL655424 PQH655424 QAD655424 QJZ655424 QTV655424 RDR655424 RNN655424 RXJ655424 SHF655424 SRB655424 TAX655424 TKT655424 TUP655424 UEL655424 UOH655424 UYD655424 VHZ655424 VRV655424 WBR655424 WLN655424 WVJ655424 B720960 IX720960 ST720960 ACP720960 AML720960 AWH720960 BGD720960 BPZ720960 BZV720960 CJR720960 CTN720960 DDJ720960 DNF720960 DXB720960 EGX720960 EQT720960 FAP720960 FKL720960 FUH720960 GED720960 GNZ720960 GXV720960 HHR720960 HRN720960 IBJ720960 ILF720960 IVB720960 JEX720960 JOT720960 JYP720960 KIL720960 KSH720960 LCD720960 LLZ720960 LVV720960 MFR720960 MPN720960 MZJ720960 NJF720960 NTB720960 OCX720960 OMT720960 OWP720960 PGL720960 PQH720960 QAD720960 QJZ720960 QTV720960 RDR720960 RNN720960 RXJ720960 SHF720960 SRB720960 TAX720960 TKT720960 TUP720960 UEL720960 UOH720960 UYD720960 VHZ720960 VRV720960 WBR720960 WLN720960 WVJ720960 B786496 IX786496 ST786496 ACP786496 AML786496 AWH786496 BGD786496 BPZ786496 BZV786496 CJR786496 CTN786496 DDJ786496 DNF786496 DXB786496 EGX786496 EQT786496 FAP786496 FKL786496 FUH786496 GED786496 GNZ786496 GXV786496 HHR786496 HRN786496 IBJ786496 ILF786496 IVB786496 JEX786496 JOT786496 JYP786496 KIL786496 KSH786496 LCD786496 LLZ786496 LVV786496 MFR786496 MPN786496 MZJ786496 NJF786496 NTB786496 OCX786496 OMT786496 OWP786496 PGL786496 PQH786496 QAD786496 QJZ786496 QTV786496 RDR786496 RNN786496 RXJ786496 SHF786496 SRB786496 TAX786496 TKT786496 TUP786496 UEL786496 UOH786496 UYD786496 VHZ786496 VRV786496 WBR786496 WLN786496 WVJ786496 B852032 IX852032 ST852032 ACP852032 AML852032 AWH852032 BGD852032 BPZ852032 BZV852032 CJR852032 CTN852032 DDJ852032 DNF852032 DXB852032 EGX852032 EQT852032 FAP852032 FKL852032 FUH852032 GED852032 GNZ852032 GXV852032 HHR852032 HRN852032 IBJ852032 ILF852032 IVB852032 JEX852032 JOT852032 JYP852032 KIL852032 KSH852032 LCD852032 LLZ852032 LVV852032 MFR852032 MPN852032 MZJ852032 NJF852032 NTB852032 OCX852032 OMT852032 OWP852032 PGL852032 PQH852032 QAD852032 QJZ852032 QTV852032 RDR852032 RNN852032 RXJ852032 SHF852032 SRB852032 TAX852032 TKT852032 TUP852032 UEL852032 UOH852032 UYD852032 VHZ852032 VRV852032 WBR852032 WLN852032 WVJ852032 B917568 IX917568 ST917568 ACP917568 AML917568 AWH917568 BGD917568 BPZ917568 BZV917568 CJR917568 CTN917568 DDJ917568 DNF917568 DXB917568 EGX917568 EQT917568 FAP917568 FKL917568 FUH917568 GED917568 GNZ917568 GXV917568 HHR917568 HRN917568 IBJ917568 ILF917568 IVB917568 JEX917568 JOT917568 JYP917568 KIL917568 KSH917568 LCD917568 LLZ917568 LVV917568 MFR917568 MPN917568 MZJ917568 NJF917568 NTB917568 OCX917568 OMT917568 OWP917568 PGL917568 PQH917568 QAD917568 QJZ917568 QTV917568 RDR917568 RNN917568 RXJ917568 SHF917568 SRB917568 TAX917568 TKT917568 TUP917568 UEL917568 UOH917568 UYD917568 VHZ917568 VRV917568 WBR917568 WLN917568 WVJ917568 B983104 IX983104 ST983104 ACP983104 AML983104 AWH983104 BGD983104 BPZ983104 BZV983104 CJR983104 CTN983104 DDJ983104 DNF983104 DXB983104 EGX983104 EQT983104 FAP983104 FKL983104 FUH983104 GED983104 GNZ983104 GXV983104 HHR983104 HRN983104 IBJ983104 ILF983104 IVB983104 JEX983104 JOT983104 JYP983104 KIL983104 KSH983104 LCD983104 LLZ983104 LVV983104 MFR983104 MPN983104 MZJ983104 NJF983104 NTB983104 OCX983104 OMT983104 OWP983104 PGL983104 PQH983104 QAD983104 QJZ983104 QTV983104 RDR983104 RNN983104 RXJ983104 SHF983104 SRB983104 TAX983104 TKT983104 TUP983104 UEL983104 UOH983104 UYD983104 VHZ983104 VRV983104 WBR983104 WLN983104 WVJ983104 A94 IW94 SS94 ACO94 AMK94 AWG94 BGC94 BPY94 BZU94 CJQ94 CTM94 DDI94 DNE94 DXA94 EGW94 EQS94 FAO94 FKK94 FUG94 GEC94 GNY94 GXU94 HHQ94 HRM94 IBI94 ILE94 IVA94 JEW94 JOS94 JYO94 KIK94 KSG94 LCC94 LLY94 LVU94 MFQ94 MPM94 MZI94 NJE94 NTA94 OCW94 OMS94 OWO94 PGK94 PQG94 QAC94 QJY94 QTU94 RDQ94 RNM94 RXI94 SHE94 SRA94 TAW94 TKS94 TUO94 UEK94 UOG94 UYC94 VHY94 VRU94 WBQ94 WLM94 WVI94 A65630 IW65630 SS65630 ACO65630 AMK65630 AWG65630 BGC65630 BPY65630 BZU65630 CJQ65630 CTM65630 DDI65630 DNE65630 DXA65630 EGW65630 EQS65630 FAO65630 FKK65630 FUG65630 GEC65630 GNY65630 GXU65630 HHQ65630 HRM65630 IBI65630 ILE65630 IVA65630 JEW65630 JOS65630 JYO65630 KIK65630 KSG65630 LCC65630 LLY65630 LVU65630 MFQ65630 MPM65630 MZI65630 NJE65630 NTA65630 OCW65630 OMS65630 OWO65630 PGK65630 PQG65630 QAC65630 QJY65630 QTU65630 RDQ65630 RNM65630 RXI65630 SHE65630 SRA65630 TAW65630 TKS65630 TUO65630 UEK65630 UOG65630 UYC65630 VHY65630 VRU65630 WBQ65630 WLM65630 WVI65630 A131166 IW131166 SS131166 ACO131166 AMK131166 AWG131166 BGC131166 BPY131166 BZU131166 CJQ131166 CTM131166 DDI131166 DNE131166 DXA131166 EGW131166 EQS131166 FAO131166 FKK131166 FUG131166 GEC131166 GNY131166 GXU131166 HHQ131166 HRM131166 IBI131166 ILE131166 IVA131166 JEW131166 JOS131166 JYO131166 KIK131166 KSG131166 LCC131166 LLY131166 LVU131166 MFQ131166 MPM131166 MZI131166 NJE131166 NTA131166 OCW131166 OMS131166 OWO131166 PGK131166 PQG131166 QAC131166 QJY131166 QTU131166 RDQ131166 RNM131166 RXI131166 SHE131166 SRA131166 TAW131166 TKS131166 TUO131166 UEK131166 UOG131166 UYC131166 VHY131166 VRU131166 WBQ131166 WLM131166 WVI131166 A196702 IW196702 SS196702 ACO196702 AMK196702 AWG196702 BGC196702 BPY196702 BZU196702 CJQ196702 CTM196702 DDI196702 DNE196702 DXA196702 EGW196702 EQS196702 FAO196702 FKK196702 FUG196702 GEC196702 GNY196702 GXU196702 HHQ196702 HRM196702 IBI196702 ILE196702 IVA196702 JEW196702 JOS196702 JYO196702 KIK196702 KSG196702 LCC196702 LLY196702 LVU196702 MFQ196702 MPM196702 MZI196702 NJE196702 NTA196702 OCW196702 OMS196702 OWO196702 PGK196702 PQG196702 QAC196702 QJY196702 QTU196702 RDQ196702 RNM196702 RXI196702 SHE196702 SRA196702 TAW196702 TKS196702 TUO196702 UEK196702 UOG196702 UYC196702 VHY196702 VRU196702 WBQ196702 WLM196702 WVI196702 A262238 IW262238 SS262238 ACO262238 AMK262238 AWG262238 BGC262238 BPY262238 BZU262238 CJQ262238 CTM262238 DDI262238 DNE262238 DXA262238 EGW262238 EQS262238 FAO262238 FKK262238 FUG262238 GEC262238 GNY262238 GXU262238 HHQ262238 HRM262238 IBI262238 ILE262238 IVA262238 JEW262238 JOS262238 JYO262238 KIK262238 KSG262238 LCC262238 LLY262238 LVU262238 MFQ262238 MPM262238 MZI262238 NJE262238 NTA262238 OCW262238 OMS262238 OWO262238 PGK262238 PQG262238 QAC262238 QJY262238 QTU262238 RDQ262238 RNM262238 RXI262238 SHE262238 SRA262238 TAW262238 TKS262238 TUO262238 UEK262238 UOG262238 UYC262238 VHY262238 VRU262238 WBQ262238 WLM262238 WVI262238 A327774 IW327774 SS327774 ACO327774 AMK327774 AWG327774 BGC327774 BPY327774 BZU327774 CJQ327774 CTM327774 DDI327774 DNE327774 DXA327774 EGW327774 EQS327774 FAO327774 FKK327774 FUG327774 GEC327774 GNY327774 GXU327774 HHQ327774 HRM327774 IBI327774 ILE327774 IVA327774 JEW327774 JOS327774 JYO327774 KIK327774 KSG327774 LCC327774 LLY327774 LVU327774 MFQ327774 MPM327774 MZI327774 NJE327774 NTA327774 OCW327774 OMS327774 OWO327774 PGK327774 PQG327774 QAC327774 QJY327774 QTU327774 RDQ327774 RNM327774 RXI327774 SHE327774 SRA327774 TAW327774 TKS327774 TUO327774 UEK327774 UOG327774 UYC327774 VHY327774 VRU327774 WBQ327774 WLM327774 WVI327774 A393310 IW393310 SS393310 ACO393310 AMK393310 AWG393310 BGC393310 BPY393310 BZU393310 CJQ393310 CTM393310 DDI393310 DNE393310 DXA393310 EGW393310 EQS393310 FAO393310 FKK393310 FUG393310 GEC393310 GNY393310 GXU393310 HHQ393310 HRM393310 IBI393310 ILE393310 IVA393310 JEW393310 JOS393310 JYO393310 KIK393310 KSG393310 LCC393310 LLY393310 LVU393310 MFQ393310 MPM393310 MZI393310 NJE393310 NTA393310 OCW393310 OMS393310 OWO393310 PGK393310 PQG393310 QAC393310 QJY393310 QTU393310 RDQ393310 RNM393310 RXI393310 SHE393310 SRA393310 TAW393310 TKS393310 TUO393310 UEK393310 UOG393310 UYC393310 VHY393310 VRU393310 WBQ393310 WLM393310 WVI393310 A458846 IW458846 SS458846 ACO458846 AMK458846 AWG458846 BGC458846 BPY458846 BZU458846 CJQ458846 CTM458846 DDI458846 DNE458846 DXA458846 EGW458846 EQS458846 FAO458846 FKK458846 FUG458846 GEC458846 GNY458846 GXU458846 HHQ458846 HRM458846 IBI458846 ILE458846 IVA458846 JEW458846 JOS458846 JYO458846 KIK458846 KSG458846 LCC458846 LLY458846 LVU458846 MFQ458846 MPM458846 MZI458846 NJE458846 NTA458846 OCW458846 OMS458846 OWO458846 PGK458846 PQG458846 QAC458846 QJY458846 QTU458846 RDQ458846 RNM458846 RXI458846 SHE458846 SRA458846 TAW458846 TKS458846 TUO458846 UEK458846 UOG458846 UYC458846 VHY458846 VRU458846 WBQ458846 WLM458846 WVI458846 A524382 IW524382 SS524382 ACO524382 AMK524382 AWG524382 BGC524382 BPY524382 BZU524382 CJQ524382 CTM524382 DDI524382 DNE524382 DXA524382 EGW524382 EQS524382 FAO524382 FKK524382 FUG524382 GEC524382 GNY524382 GXU524382 HHQ524382 HRM524382 IBI524382 ILE524382 IVA524382 JEW524382 JOS524382 JYO524382 KIK524382 KSG524382 LCC524382 LLY524382 LVU524382 MFQ524382 MPM524382 MZI524382 NJE524382 NTA524382 OCW524382 OMS524382 OWO524382 PGK524382 PQG524382 QAC524382 QJY524382 QTU524382 RDQ524382 RNM524382 RXI524382 SHE524382 SRA524382 TAW524382 TKS524382 TUO524382 UEK524382 UOG524382 UYC524382 VHY524382 VRU524382 WBQ524382 WLM524382 WVI524382 A589918 IW589918 SS589918 ACO589918 AMK589918 AWG589918 BGC589918 BPY589918 BZU589918 CJQ589918 CTM589918 DDI589918 DNE589918 DXA589918 EGW589918 EQS589918 FAO589918 FKK589918 FUG589918 GEC589918 GNY589918 GXU589918 HHQ589918 HRM589918 IBI589918 ILE589918 IVA589918 JEW589918 JOS589918 JYO589918 KIK589918 KSG589918 LCC589918 LLY589918 LVU589918 MFQ589918 MPM589918 MZI589918 NJE589918 NTA589918 OCW589918 OMS589918 OWO589918 PGK589918 PQG589918 QAC589918 QJY589918 QTU589918 RDQ589918 RNM589918 RXI589918 SHE589918 SRA589918 TAW589918 TKS589918 TUO589918 UEK589918 UOG589918 UYC589918 VHY589918 VRU589918 WBQ589918 WLM589918 WVI589918 A655454 IW655454 SS655454 ACO655454 AMK655454 AWG655454 BGC655454 BPY655454 BZU655454 CJQ655454 CTM655454 DDI655454 DNE655454 DXA655454 EGW655454 EQS655454 FAO655454 FKK655454 FUG655454 GEC655454 GNY655454 GXU655454 HHQ655454 HRM655454 IBI655454 ILE655454 IVA655454 JEW655454 JOS655454 JYO655454 KIK655454 KSG655454 LCC655454 LLY655454 LVU655454 MFQ655454 MPM655454 MZI655454 NJE655454 NTA655454 OCW655454 OMS655454 OWO655454 PGK655454 PQG655454 QAC655454 QJY655454 QTU655454 RDQ655454 RNM655454 RXI655454 SHE655454 SRA655454 TAW655454 TKS655454 TUO655454 UEK655454 UOG655454 UYC655454 VHY655454 VRU655454 WBQ655454 WLM655454 WVI655454 A720990 IW720990 SS720990 ACO720990 AMK720990 AWG720990 BGC720990 BPY720990 BZU720990 CJQ720990 CTM720990 DDI720990 DNE720990 DXA720990 EGW720990 EQS720990 FAO720990 FKK720990 FUG720990 GEC720990 GNY720990 GXU720990 HHQ720990 HRM720990 IBI720990 ILE720990 IVA720990 JEW720990 JOS720990 JYO720990 KIK720990 KSG720990 LCC720990 LLY720990 LVU720990 MFQ720990 MPM720990 MZI720990 NJE720990 NTA720990 OCW720990 OMS720990 OWO720990 PGK720990 PQG720990 QAC720990 QJY720990 QTU720990 RDQ720990 RNM720990 RXI720990 SHE720990 SRA720990 TAW720990 TKS720990 TUO720990 UEK720990 UOG720990 UYC720990 VHY720990 VRU720990 WBQ720990 WLM720990 WVI720990 A786526 IW786526 SS786526 ACO786526 AMK786526 AWG786526 BGC786526 BPY786526 BZU786526 CJQ786526 CTM786526 DDI786526 DNE786526 DXA786526 EGW786526 EQS786526 FAO786526 FKK786526 FUG786526 GEC786526 GNY786526 GXU786526 HHQ786526 HRM786526 IBI786526 ILE786526 IVA786526 JEW786526 JOS786526 JYO786526 KIK786526 KSG786526 LCC786526 LLY786526 LVU786526 MFQ786526 MPM786526 MZI786526 NJE786526 NTA786526 OCW786526 OMS786526 OWO786526 PGK786526 PQG786526 QAC786526 QJY786526 QTU786526 RDQ786526 RNM786526 RXI786526 SHE786526 SRA786526 TAW786526 TKS786526 TUO786526 UEK786526 UOG786526 UYC786526 VHY786526 VRU786526 WBQ786526 WLM786526 WVI786526 A852062 IW852062 SS852062 ACO852062 AMK852062 AWG852062 BGC852062 BPY852062 BZU852062 CJQ852062 CTM852062 DDI852062 DNE852062 DXA852062 EGW852062 EQS852062 FAO852062 FKK852062 FUG852062 GEC852062 GNY852062 GXU852062 HHQ852062 HRM852062 IBI852062 ILE852062 IVA852062 JEW852062 JOS852062 JYO852062 KIK852062 KSG852062 LCC852062 LLY852062 LVU852062 MFQ852062 MPM852062 MZI852062 NJE852062 NTA852062 OCW852062 OMS852062 OWO852062 PGK852062 PQG852062 QAC852062 QJY852062 QTU852062 RDQ852062 RNM852062 RXI852062 SHE852062 SRA852062 TAW852062 TKS852062 TUO852062 UEK852062 UOG852062 UYC852062 VHY852062 VRU852062 WBQ852062 WLM852062 WVI852062 A917598 IW917598 SS917598 ACO917598 AMK917598 AWG917598 BGC917598 BPY917598 BZU917598 CJQ917598 CTM917598 DDI917598 DNE917598 DXA917598 EGW917598 EQS917598 FAO917598 FKK917598 FUG917598 GEC917598 GNY917598 GXU917598 HHQ917598 HRM917598 IBI917598 ILE917598 IVA917598 JEW917598 JOS917598 JYO917598 KIK917598 KSG917598 LCC917598 LLY917598 LVU917598 MFQ917598 MPM917598 MZI917598 NJE917598 NTA917598 OCW917598 OMS917598 OWO917598 PGK917598 PQG917598 QAC917598 QJY917598 QTU917598 RDQ917598 RNM917598 RXI917598 SHE917598 SRA917598 TAW917598 TKS917598 TUO917598 UEK917598 UOG917598 UYC917598 VHY917598 VRU917598 WBQ917598 WLM917598 WVI917598 A983134 IW983134 SS983134 ACO983134 AMK983134 AWG983134 BGC983134 BPY983134 BZU983134 CJQ983134 CTM983134 DDI983134 DNE983134 DXA983134 EGW983134 EQS983134 FAO983134 FKK983134 FUG983134 GEC983134 GNY983134 GXU983134 HHQ983134 HRM983134 IBI983134 ILE983134 IVA983134 JEW983134 JOS983134 JYO983134 KIK983134 KSG983134 LCC983134 LLY983134 LVU983134 MFQ983134 MPM983134 MZI983134 NJE983134 NTA983134 OCW983134 OMS983134 OWO983134 PGK983134 PQG983134 QAC983134 QJY983134 QTU983134 RDQ983134 RNM983134 RXI983134 SHE983134 SRA983134 TAW983134 TKS983134 TUO983134 UEK983134 UOG983134 UYC983134 VHY983134 VRU983134 WBQ983134 WLM983134 WVI983134 A177:D181 IW177:IZ181 SS177:SV181 ACO177:ACR181 AMK177:AMN181 AWG177:AWJ181 BGC177:BGF181 BPY177:BQB181 BZU177:BZX181 CJQ177:CJT181 CTM177:CTP181 DDI177:DDL181 DNE177:DNH181 DXA177:DXD181 EGW177:EGZ181 EQS177:EQV181 FAO177:FAR181 FKK177:FKN181 FUG177:FUJ181 GEC177:GEF181 GNY177:GOB181 GXU177:GXX181 HHQ177:HHT181 HRM177:HRP181 IBI177:IBL181 ILE177:ILH181 IVA177:IVD181 JEW177:JEZ181 JOS177:JOV181 JYO177:JYR181 KIK177:KIN181 KSG177:KSJ181 LCC177:LCF181 LLY177:LMB181 LVU177:LVX181 MFQ177:MFT181 MPM177:MPP181 MZI177:MZL181 NJE177:NJH181 NTA177:NTD181 OCW177:OCZ181 OMS177:OMV181 OWO177:OWR181 PGK177:PGN181 PQG177:PQJ181 QAC177:QAF181 QJY177:QKB181 QTU177:QTX181 RDQ177:RDT181 RNM177:RNP181 RXI177:RXL181 SHE177:SHH181 SRA177:SRD181 TAW177:TAZ181 TKS177:TKV181 TUO177:TUR181 UEK177:UEN181 UOG177:UOJ181 UYC177:UYF181 VHY177:VIB181 VRU177:VRX181 WBQ177:WBT181 WLM177:WLP181 WVI177:WVL181 A65713:D65717 IW65713:IZ65717 SS65713:SV65717 ACO65713:ACR65717 AMK65713:AMN65717 AWG65713:AWJ65717 BGC65713:BGF65717 BPY65713:BQB65717 BZU65713:BZX65717 CJQ65713:CJT65717 CTM65713:CTP65717 DDI65713:DDL65717 DNE65713:DNH65717 DXA65713:DXD65717 EGW65713:EGZ65717 EQS65713:EQV65717 FAO65713:FAR65717 FKK65713:FKN65717 FUG65713:FUJ65717 GEC65713:GEF65717 GNY65713:GOB65717 GXU65713:GXX65717 HHQ65713:HHT65717 HRM65713:HRP65717 IBI65713:IBL65717 ILE65713:ILH65717 IVA65713:IVD65717 JEW65713:JEZ65717 JOS65713:JOV65717 JYO65713:JYR65717 KIK65713:KIN65717 KSG65713:KSJ65717 LCC65713:LCF65717 LLY65713:LMB65717 LVU65713:LVX65717 MFQ65713:MFT65717 MPM65713:MPP65717 MZI65713:MZL65717 NJE65713:NJH65717 NTA65713:NTD65717 OCW65713:OCZ65717 OMS65713:OMV65717 OWO65713:OWR65717 PGK65713:PGN65717 PQG65713:PQJ65717 QAC65713:QAF65717 QJY65713:QKB65717 QTU65713:QTX65717 RDQ65713:RDT65717 RNM65713:RNP65717 RXI65713:RXL65717 SHE65713:SHH65717 SRA65713:SRD65717 TAW65713:TAZ65717 TKS65713:TKV65717 TUO65713:TUR65717 UEK65713:UEN65717 UOG65713:UOJ65717 UYC65713:UYF65717 VHY65713:VIB65717 VRU65713:VRX65717 WBQ65713:WBT65717 WLM65713:WLP65717 WVI65713:WVL65717 A131249:D131253 IW131249:IZ131253 SS131249:SV131253 ACO131249:ACR131253 AMK131249:AMN131253 AWG131249:AWJ131253 BGC131249:BGF131253 BPY131249:BQB131253 BZU131249:BZX131253 CJQ131249:CJT131253 CTM131249:CTP131253 DDI131249:DDL131253 DNE131249:DNH131253 DXA131249:DXD131253 EGW131249:EGZ131253 EQS131249:EQV131253 FAO131249:FAR131253 FKK131249:FKN131253 FUG131249:FUJ131253 GEC131249:GEF131253 GNY131249:GOB131253 GXU131249:GXX131253 HHQ131249:HHT131253 HRM131249:HRP131253 IBI131249:IBL131253 ILE131249:ILH131253 IVA131249:IVD131253 JEW131249:JEZ131253 JOS131249:JOV131253 JYO131249:JYR131253 KIK131249:KIN131253 KSG131249:KSJ131253 LCC131249:LCF131253 LLY131249:LMB131253 LVU131249:LVX131253 MFQ131249:MFT131253 MPM131249:MPP131253 MZI131249:MZL131253 NJE131249:NJH131253 NTA131249:NTD131253 OCW131249:OCZ131253 OMS131249:OMV131253 OWO131249:OWR131253 PGK131249:PGN131253 PQG131249:PQJ131253 QAC131249:QAF131253 QJY131249:QKB131253 QTU131249:QTX131253 RDQ131249:RDT131253 RNM131249:RNP131253 RXI131249:RXL131253 SHE131249:SHH131253 SRA131249:SRD131253 TAW131249:TAZ131253 TKS131249:TKV131253 TUO131249:TUR131253 UEK131249:UEN131253 UOG131249:UOJ131253 UYC131249:UYF131253 VHY131249:VIB131253 VRU131249:VRX131253 WBQ131249:WBT131253 WLM131249:WLP131253 WVI131249:WVL131253 A196785:D196789 IW196785:IZ196789 SS196785:SV196789 ACO196785:ACR196789 AMK196785:AMN196789 AWG196785:AWJ196789 BGC196785:BGF196789 BPY196785:BQB196789 BZU196785:BZX196789 CJQ196785:CJT196789 CTM196785:CTP196789 DDI196785:DDL196789 DNE196785:DNH196789 DXA196785:DXD196789 EGW196785:EGZ196789 EQS196785:EQV196789 FAO196785:FAR196789 FKK196785:FKN196789 FUG196785:FUJ196789 GEC196785:GEF196789 GNY196785:GOB196789 GXU196785:GXX196789 HHQ196785:HHT196789 HRM196785:HRP196789 IBI196785:IBL196789 ILE196785:ILH196789 IVA196785:IVD196789 JEW196785:JEZ196789 JOS196785:JOV196789 JYO196785:JYR196789 KIK196785:KIN196789 KSG196785:KSJ196789 LCC196785:LCF196789 LLY196785:LMB196789 LVU196785:LVX196789 MFQ196785:MFT196789 MPM196785:MPP196789 MZI196785:MZL196789 NJE196785:NJH196789 NTA196785:NTD196789 OCW196785:OCZ196789 OMS196785:OMV196789 OWO196785:OWR196789 PGK196785:PGN196789 PQG196785:PQJ196789 QAC196785:QAF196789 QJY196785:QKB196789 QTU196785:QTX196789 RDQ196785:RDT196789 RNM196785:RNP196789 RXI196785:RXL196789 SHE196785:SHH196789 SRA196785:SRD196789 TAW196785:TAZ196789 TKS196785:TKV196789 TUO196785:TUR196789 UEK196785:UEN196789 UOG196785:UOJ196789 UYC196785:UYF196789 VHY196785:VIB196789 VRU196785:VRX196789 WBQ196785:WBT196789 WLM196785:WLP196789 WVI196785:WVL196789 A262321:D262325 IW262321:IZ262325 SS262321:SV262325 ACO262321:ACR262325 AMK262321:AMN262325 AWG262321:AWJ262325 BGC262321:BGF262325 BPY262321:BQB262325 BZU262321:BZX262325 CJQ262321:CJT262325 CTM262321:CTP262325 DDI262321:DDL262325 DNE262321:DNH262325 DXA262321:DXD262325 EGW262321:EGZ262325 EQS262321:EQV262325 FAO262321:FAR262325 FKK262321:FKN262325 FUG262321:FUJ262325 GEC262321:GEF262325 GNY262321:GOB262325 GXU262321:GXX262325 HHQ262321:HHT262325 HRM262321:HRP262325 IBI262321:IBL262325 ILE262321:ILH262325 IVA262321:IVD262325 JEW262321:JEZ262325 JOS262321:JOV262325 JYO262321:JYR262325 KIK262321:KIN262325 KSG262321:KSJ262325 LCC262321:LCF262325 LLY262321:LMB262325 LVU262321:LVX262325 MFQ262321:MFT262325 MPM262321:MPP262325 MZI262321:MZL262325 NJE262321:NJH262325 NTA262321:NTD262325 OCW262321:OCZ262325 OMS262321:OMV262325 OWO262321:OWR262325 PGK262321:PGN262325 PQG262321:PQJ262325 QAC262321:QAF262325 QJY262321:QKB262325 QTU262321:QTX262325 RDQ262321:RDT262325 RNM262321:RNP262325 RXI262321:RXL262325 SHE262321:SHH262325 SRA262321:SRD262325 TAW262321:TAZ262325 TKS262321:TKV262325 TUO262321:TUR262325 UEK262321:UEN262325 UOG262321:UOJ262325 UYC262321:UYF262325 VHY262321:VIB262325 VRU262321:VRX262325 WBQ262321:WBT262325 WLM262321:WLP262325 WVI262321:WVL262325 A327857:D327861 IW327857:IZ327861 SS327857:SV327861 ACO327857:ACR327861 AMK327857:AMN327861 AWG327857:AWJ327861 BGC327857:BGF327861 BPY327857:BQB327861 BZU327857:BZX327861 CJQ327857:CJT327861 CTM327857:CTP327861 DDI327857:DDL327861 DNE327857:DNH327861 DXA327857:DXD327861 EGW327857:EGZ327861 EQS327857:EQV327861 FAO327857:FAR327861 FKK327857:FKN327861 FUG327857:FUJ327861 GEC327857:GEF327861 GNY327857:GOB327861 GXU327857:GXX327861 HHQ327857:HHT327861 HRM327857:HRP327861 IBI327857:IBL327861 ILE327857:ILH327861 IVA327857:IVD327861 JEW327857:JEZ327861 JOS327857:JOV327861 JYO327857:JYR327861 KIK327857:KIN327861 KSG327857:KSJ327861 LCC327857:LCF327861 LLY327857:LMB327861 LVU327857:LVX327861 MFQ327857:MFT327861 MPM327857:MPP327861 MZI327857:MZL327861 NJE327857:NJH327861 NTA327857:NTD327861 OCW327857:OCZ327861 OMS327857:OMV327861 OWO327857:OWR327861 PGK327857:PGN327861 PQG327857:PQJ327861 QAC327857:QAF327861 QJY327857:QKB327861 QTU327857:QTX327861 RDQ327857:RDT327861 RNM327857:RNP327861 RXI327857:RXL327861 SHE327857:SHH327861 SRA327857:SRD327861 TAW327857:TAZ327861 TKS327857:TKV327861 TUO327857:TUR327861 UEK327857:UEN327861 UOG327857:UOJ327861 UYC327857:UYF327861 VHY327857:VIB327861 VRU327857:VRX327861 WBQ327857:WBT327861 WLM327857:WLP327861 WVI327857:WVL327861 A393393:D393397 IW393393:IZ393397 SS393393:SV393397 ACO393393:ACR393397 AMK393393:AMN393397 AWG393393:AWJ393397 BGC393393:BGF393397 BPY393393:BQB393397 BZU393393:BZX393397 CJQ393393:CJT393397 CTM393393:CTP393397 DDI393393:DDL393397 DNE393393:DNH393397 DXA393393:DXD393397 EGW393393:EGZ393397 EQS393393:EQV393397 FAO393393:FAR393397 FKK393393:FKN393397 FUG393393:FUJ393397 GEC393393:GEF393397 GNY393393:GOB393397 GXU393393:GXX393397 HHQ393393:HHT393397 HRM393393:HRP393397 IBI393393:IBL393397 ILE393393:ILH393397 IVA393393:IVD393397 JEW393393:JEZ393397 JOS393393:JOV393397 JYO393393:JYR393397 KIK393393:KIN393397 KSG393393:KSJ393397 LCC393393:LCF393397 LLY393393:LMB393397 LVU393393:LVX393397 MFQ393393:MFT393397 MPM393393:MPP393397 MZI393393:MZL393397 NJE393393:NJH393397 NTA393393:NTD393397 OCW393393:OCZ393397 OMS393393:OMV393397 OWO393393:OWR393397 PGK393393:PGN393397 PQG393393:PQJ393397 QAC393393:QAF393397 QJY393393:QKB393397 QTU393393:QTX393397 RDQ393393:RDT393397 RNM393393:RNP393397 RXI393393:RXL393397 SHE393393:SHH393397 SRA393393:SRD393397 TAW393393:TAZ393397 TKS393393:TKV393397 TUO393393:TUR393397 UEK393393:UEN393397 UOG393393:UOJ393397 UYC393393:UYF393397 VHY393393:VIB393397 VRU393393:VRX393397 WBQ393393:WBT393397 WLM393393:WLP393397 WVI393393:WVL393397 A458929:D458933 IW458929:IZ458933 SS458929:SV458933 ACO458929:ACR458933 AMK458929:AMN458933 AWG458929:AWJ458933 BGC458929:BGF458933 BPY458929:BQB458933 BZU458929:BZX458933 CJQ458929:CJT458933 CTM458929:CTP458933 DDI458929:DDL458933 DNE458929:DNH458933 DXA458929:DXD458933 EGW458929:EGZ458933 EQS458929:EQV458933 FAO458929:FAR458933 FKK458929:FKN458933 FUG458929:FUJ458933 GEC458929:GEF458933 GNY458929:GOB458933 GXU458929:GXX458933 HHQ458929:HHT458933 HRM458929:HRP458933 IBI458929:IBL458933 ILE458929:ILH458933 IVA458929:IVD458933 JEW458929:JEZ458933 JOS458929:JOV458933 JYO458929:JYR458933 KIK458929:KIN458933 KSG458929:KSJ458933 LCC458929:LCF458933 LLY458929:LMB458933 LVU458929:LVX458933 MFQ458929:MFT458933 MPM458929:MPP458933 MZI458929:MZL458933 NJE458929:NJH458933 NTA458929:NTD458933 OCW458929:OCZ458933 OMS458929:OMV458933 OWO458929:OWR458933 PGK458929:PGN458933 PQG458929:PQJ458933 QAC458929:QAF458933 QJY458929:QKB458933 QTU458929:QTX458933 RDQ458929:RDT458933 RNM458929:RNP458933 RXI458929:RXL458933 SHE458929:SHH458933 SRA458929:SRD458933 TAW458929:TAZ458933 TKS458929:TKV458933 TUO458929:TUR458933 UEK458929:UEN458933 UOG458929:UOJ458933 UYC458929:UYF458933 VHY458929:VIB458933 VRU458929:VRX458933 WBQ458929:WBT458933 WLM458929:WLP458933 WVI458929:WVL458933 A524465:D524469 IW524465:IZ524469 SS524465:SV524469 ACO524465:ACR524469 AMK524465:AMN524469 AWG524465:AWJ524469 BGC524465:BGF524469 BPY524465:BQB524469 BZU524465:BZX524469 CJQ524465:CJT524469 CTM524465:CTP524469 DDI524465:DDL524469 DNE524465:DNH524469 DXA524465:DXD524469 EGW524465:EGZ524469 EQS524465:EQV524469 FAO524465:FAR524469 FKK524465:FKN524469 FUG524465:FUJ524469 GEC524465:GEF524469 GNY524465:GOB524469 GXU524465:GXX524469 HHQ524465:HHT524469 HRM524465:HRP524469 IBI524465:IBL524469 ILE524465:ILH524469 IVA524465:IVD524469 JEW524465:JEZ524469 JOS524465:JOV524469 JYO524465:JYR524469 KIK524465:KIN524469 KSG524465:KSJ524469 LCC524465:LCF524469 LLY524465:LMB524469 LVU524465:LVX524469 MFQ524465:MFT524469 MPM524465:MPP524469 MZI524465:MZL524469 NJE524465:NJH524469 NTA524465:NTD524469 OCW524465:OCZ524469 OMS524465:OMV524469 OWO524465:OWR524469 PGK524465:PGN524469 PQG524465:PQJ524469 QAC524465:QAF524469 QJY524465:QKB524469 QTU524465:QTX524469 RDQ524465:RDT524469 RNM524465:RNP524469 RXI524465:RXL524469 SHE524465:SHH524469 SRA524465:SRD524469 TAW524465:TAZ524469 TKS524465:TKV524469 TUO524465:TUR524469 UEK524465:UEN524469 UOG524465:UOJ524469 UYC524465:UYF524469 VHY524465:VIB524469 VRU524465:VRX524469 WBQ524465:WBT524469 WLM524465:WLP524469 WVI524465:WVL524469 A590001:D590005 IW590001:IZ590005 SS590001:SV590005 ACO590001:ACR590005 AMK590001:AMN590005 AWG590001:AWJ590005 BGC590001:BGF590005 BPY590001:BQB590005 BZU590001:BZX590005 CJQ590001:CJT590005 CTM590001:CTP590005 DDI590001:DDL590005 DNE590001:DNH590005 DXA590001:DXD590005 EGW590001:EGZ590005 EQS590001:EQV590005 FAO590001:FAR590005 FKK590001:FKN590005 FUG590001:FUJ590005 GEC590001:GEF590005 GNY590001:GOB590005 GXU590001:GXX590005 HHQ590001:HHT590005 HRM590001:HRP590005 IBI590001:IBL590005 ILE590001:ILH590005 IVA590001:IVD590005 JEW590001:JEZ590005 JOS590001:JOV590005 JYO590001:JYR590005 KIK590001:KIN590005 KSG590001:KSJ590005 LCC590001:LCF590005 LLY590001:LMB590005 LVU590001:LVX590005 MFQ590001:MFT590005 MPM590001:MPP590005 MZI590001:MZL590005 NJE590001:NJH590005 NTA590001:NTD590005 OCW590001:OCZ590005 OMS590001:OMV590005 OWO590001:OWR590005 PGK590001:PGN590005 PQG590001:PQJ590005 QAC590001:QAF590005 QJY590001:QKB590005 QTU590001:QTX590005 RDQ590001:RDT590005 RNM590001:RNP590005 RXI590001:RXL590005 SHE590001:SHH590005 SRA590001:SRD590005 TAW590001:TAZ590005 TKS590001:TKV590005 TUO590001:TUR590005 UEK590001:UEN590005 UOG590001:UOJ590005 UYC590001:UYF590005 VHY590001:VIB590005 VRU590001:VRX590005 WBQ590001:WBT590005 WLM590001:WLP590005 WVI590001:WVL590005 A655537:D655541 IW655537:IZ655541 SS655537:SV655541 ACO655537:ACR655541 AMK655537:AMN655541 AWG655537:AWJ655541 BGC655537:BGF655541 BPY655537:BQB655541 BZU655537:BZX655541 CJQ655537:CJT655541 CTM655537:CTP655541 DDI655537:DDL655541 DNE655537:DNH655541 DXA655537:DXD655541 EGW655537:EGZ655541 EQS655537:EQV655541 FAO655537:FAR655541 FKK655537:FKN655541 FUG655537:FUJ655541 GEC655537:GEF655541 GNY655537:GOB655541 GXU655537:GXX655541 HHQ655537:HHT655541 HRM655537:HRP655541 IBI655537:IBL655541 ILE655537:ILH655541 IVA655537:IVD655541 JEW655537:JEZ655541 JOS655537:JOV655541 JYO655537:JYR655541 KIK655537:KIN655541 KSG655537:KSJ655541 LCC655537:LCF655541 LLY655537:LMB655541 LVU655537:LVX655541 MFQ655537:MFT655541 MPM655537:MPP655541 MZI655537:MZL655541 NJE655537:NJH655541 NTA655537:NTD655541 OCW655537:OCZ655541 OMS655537:OMV655541 OWO655537:OWR655541 PGK655537:PGN655541 PQG655537:PQJ655541 QAC655537:QAF655541 QJY655537:QKB655541 QTU655537:QTX655541 RDQ655537:RDT655541 RNM655537:RNP655541 RXI655537:RXL655541 SHE655537:SHH655541 SRA655537:SRD655541 TAW655537:TAZ655541 TKS655537:TKV655541 TUO655537:TUR655541 UEK655537:UEN655541 UOG655537:UOJ655541 UYC655537:UYF655541 VHY655537:VIB655541 VRU655537:VRX655541 WBQ655537:WBT655541 WLM655537:WLP655541 WVI655537:WVL655541 A721073:D721077 IW721073:IZ721077 SS721073:SV721077 ACO721073:ACR721077 AMK721073:AMN721077 AWG721073:AWJ721077 BGC721073:BGF721077 BPY721073:BQB721077 BZU721073:BZX721077 CJQ721073:CJT721077 CTM721073:CTP721077 DDI721073:DDL721077 DNE721073:DNH721077 DXA721073:DXD721077 EGW721073:EGZ721077 EQS721073:EQV721077 FAO721073:FAR721077 FKK721073:FKN721077 FUG721073:FUJ721077 GEC721073:GEF721077 GNY721073:GOB721077 GXU721073:GXX721077 HHQ721073:HHT721077 HRM721073:HRP721077 IBI721073:IBL721077 ILE721073:ILH721077 IVA721073:IVD721077 JEW721073:JEZ721077 JOS721073:JOV721077 JYO721073:JYR721077 KIK721073:KIN721077 KSG721073:KSJ721077 LCC721073:LCF721077 LLY721073:LMB721077 LVU721073:LVX721077 MFQ721073:MFT721077 MPM721073:MPP721077 MZI721073:MZL721077 NJE721073:NJH721077 NTA721073:NTD721077 OCW721073:OCZ721077 OMS721073:OMV721077 OWO721073:OWR721077 PGK721073:PGN721077 PQG721073:PQJ721077 QAC721073:QAF721077 QJY721073:QKB721077 QTU721073:QTX721077 RDQ721073:RDT721077 RNM721073:RNP721077 RXI721073:RXL721077 SHE721073:SHH721077 SRA721073:SRD721077 TAW721073:TAZ721077 TKS721073:TKV721077 TUO721073:TUR721077 UEK721073:UEN721077 UOG721073:UOJ721077 UYC721073:UYF721077 VHY721073:VIB721077 VRU721073:VRX721077 WBQ721073:WBT721077 WLM721073:WLP721077 WVI721073:WVL721077 A786609:D786613 IW786609:IZ786613 SS786609:SV786613 ACO786609:ACR786613 AMK786609:AMN786613 AWG786609:AWJ786613 BGC786609:BGF786613 BPY786609:BQB786613 BZU786609:BZX786613 CJQ786609:CJT786613 CTM786609:CTP786613 DDI786609:DDL786613 DNE786609:DNH786613 DXA786609:DXD786613 EGW786609:EGZ786613 EQS786609:EQV786613 FAO786609:FAR786613 FKK786609:FKN786613 FUG786609:FUJ786613 GEC786609:GEF786613 GNY786609:GOB786613 GXU786609:GXX786613 HHQ786609:HHT786613 HRM786609:HRP786613 IBI786609:IBL786613 ILE786609:ILH786613 IVA786609:IVD786613 JEW786609:JEZ786613 JOS786609:JOV786613 JYO786609:JYR786613 KIK786609:KIN786613 KSG786609:KSJ786613 LCC786609:LCF786613 LLY786609:LMB786613 LVU786609:LVX786613 MFQ786609:MFT786613 MPM786609:MPP786613 MZI786609:MZL786613 NJE786609:NJH786613 NTA786609:NTD786613 OCW786609:OCZ786613 OMS786609:OMV786613 OWO786609:OWR786613 PGK786609:PGN786613 PQG786609:PQJ786613 QAC786609:QAF786613 QJY786609:QKB786613 QTU786609:QTX786613 RDQ786609:RDT786613 RNM786609:RNP786613 RXI786609:RXL786613 SHE786609:SHH786613 SRA786609:SRD786613 TAW786609:TAZ786613 TKS786609:TKV786613 TUO786609:TUR786613 UEK786609:UEN786613 UOG786609:UOJ786613 UYC786609:UYF786613 VHY786609:VIB786613 VRU786609:VRX786613 WBQ786609:WBT786613 WLM786609:WLP786613 WVI786609:WVL786613 A852145:D852149 IW852145:IZ852149 SS852145:SV852149 ACO852145:ACR852149 AMK852145:AMN852149 AWG852145:AWJ852149 BGC852145:BGF852149 BPY852145:BQB852149 BZU852145:BZX852149 CJQ852145:CJT852149 CTM852145:CTP852149 DDI852145:DDL852149 DNE852145:DNH852149 DXA852145:DXD852149 EGW852145:EGZ852149 EQS852145:EQV852149 FAO852145:FAR852149 FKK852145:FKN852149 FUG852145:FUJ852149 GEC852145:GEF852149 GNY852145:GOB852149 GXU852145:GXX852149 HHQ852145:HHT852149 HRM852145:HRP852149 IBI852145:IBL852149 ILE852145:ILH852149 IVA852145:IVD852149 JEW852145:JEZ852149 JOS852145:JOV852149 JYO852145:JYR852149 KIK852145:KIN852149 KSG852145:KSJ852149 LCC852145:LCF852149 LLY852145:LMB852149 LVU852145:LVX852149 MFQ852145:MFT852149 MPM852145:MPP852149 MZI852145:MZL852149 NJE852145:NJH852149 NTA852145:NTD852149 OCW852145:OCZ852149 OMS852145:OMV852149 OWO852145:OWR852149 PGK852145:PGN852149 PQG852145:PQJ852149 QAC852145:QAF852149 QJY852145:QKB852149 QTU852145:QTX852149 RDQ852145:RDT852149 RNM852145:RNP852149 RXI852145:RXL852149 SHE852145:SHH852149 SRA852145:SRD852149 TAW852145:TAZ852149 TKS852145:TKV852149 TUO852145:TUR852149 UEK852145:UEN852149 UOG852145:UOJ852149 UYC852145:UYF852149 VHY852145:VIB852149 VRU852145:VRX852149 WBQ852145:WBT852149 WLM852145:WLP852149 WVI852145:WVL852149 A917681:D917685 IW917681:IZ917685 SS917681:SV917685 ACO917681:ACR917685 AMK917681:AMN917685 AWG917681:AWJ917685 BGC917681:BGF917685 BPY917681:BQB917685 BZU917681:BZX917685 CJQ917681:CJT917685 CTM917681:CTP917685 DDI917681:DDL917685 DNE917681:DNH917685 DXA917681:DXD917685 EGW917681:EGZ917685 EQS917681:EQV917685 FAO917681:FAR917685 FKK917681:FKN917685 FUG917681:FUJ917685 GEC917681:GEF917685 GNY917681:GOB917685 GXU917681:GXX917685 HHQ917681:HHT917685 HRM917681:HRP917685 IBI917681:IBL917685 ILE917681:ILH917685 IVA917681:IVD917685 JEW917681:JEZ917685 JOS917681:JOV917685 JYO917681:JYR917685 KIK917681:KIN917685 KSG917681:KSJ917685 LCC917681:LCF917685 LLY917681:LMB917685 LVU917681:LVX917685 MFQ917681:MFT917685 MPM917681:MPP917685 MZI917681:MZL917685 NJE917681:NJH917685 NTA917681:NTD917685 OCW917681:OCZ917685 OMS917681:OMV917685 OWO917681:OWR917685 PGK917681:PGN917685 PQG917681:PQJ917685 QAC917681:QAF917685 QJY917681:QKB917685 QTU917681:QTX917685 RDQ917681:RDT917685 RNM917681:RNP917685 RXI917681:RXL917685 SHE917681:SHH917685 SRA917681:SRD917685 TAW917681:TAZ917685 TKS917681:TKV917685 TUO917681:TUR917685 UEK917681:UEN917685 UOG917681:UOJ917685 UYC917681:UYF917685 VHY917681:VIB917685 VRU917681:VRX917685 WBQ917681:WBT917685 WLM917681:WLP917685 WVI917681:WVL917685 A983217:D983221 IW983217:IZ983221 SS983217:SV983221 ACO983217:ACR983221 AMK983217:AMN983221 AWG983217:AWJ983221 BGC983217:BGF983221 BPY983217:BQB983221 BZU983217:BZX983221 CJQ983217:CJT983221 CTM983217:CTP983221 DDI983217:DDL983221 DNE983217:DNH983221 DXA983217:DXD983221 EGW983217:EGZ983221 EQS983217:EQV983221 FAO983217:FAR983221 FKK983217:FKN983221 FUG983217:FUJ983221 GEC983217:GEF983221 GNY983217:GOB983221 GXU983217:GXX983221 HHQ983217:HHT983221 HRM983217:HRP983221 IBI983217:IBL983221 ILE983217:ILH983221 IVA983217:IVD983221 JEW983217:JEZ983221 JOS983217:JOV983221 JYO983217:JYR983221 KIK983217:KIN983221 KSG983217:KSJ983221 LCC983217:LCF983221 LLY983217:LMB983221 LVU983217:LVX983221 MFQ983217:MFT983221 MPM983217:MPP983221 MZI983217:MZL983221 NJE983217:NJH983221 NTA983217:NTD983221 OCW983217:OCZ983221 OMS983217:OMV983221 OWO983217:OWR983221 PGK983217:PGN983221 PQG983217:PQJ983221 QAC983217:QAF983221 QJY983217:QKB983221 QTU983217:QTX983221 RDQ983217:RDT983221 RNM983217:RNP983221 RXI983217:RXL983221 SHE983217:SHH983221 SRA983217:SRD983221 TAW983217:TAZ983221 TKS983217:TKV983221 TUO983217:TUR983221 UEK983217:UEN983221 UOG983217:UOJ983221 UYC983217:UYF983221 VHY983217:VIB983221 VRU983217:VRX983221 WBQ983217:WBT983221 WLM983217:WLP983221 WVI983217:WVL983221"/>
    <dataValidation type="whole" allowBlank="1" showInputMessage="1" showErrorMessage="1" errorTitle="Error" error="Por favor ingrese números enteros" sqref="B1:B63 IX1:IX63 ST1:ST63 ACP1:ACP63 AML1:AML63 AWH1:AWH63 BGD1:BGD63 BPZ1:BPZ63 BZV1:BZV63 CJR1:CJR63 CTN1:CTN63 DDJ1:DDJ63 DNF1:DNF63 DXB1:DXB63 EGX1:EGX63 EQT1:EQT63 FAP1:FAP63 FKL1:FKL63 FUH1:FUH63 GED1:GED63 GNZ1:GNZ63 GXV1:GXV63 HHR1:HHR63 HRN1:HRN63 IBJ1:IBJ63 ILF1:ILF63 IVB1:IVB63 JEX1:JEX63 JOT1:JOT63 JYP1:JYP63 KIL1:KIL63 KSH1:KSH63 LCD1:LCD63 LLZ1:LLZ63 LVV1:LVV63 MFR1:MFR63 MPN1:MPN63 MZJ1:MZJ63 NJF1:NJF63 NTB1:NTB63 OCX1:OCX63 OMT1:OMT63 OWP1:OWP63 PGL1:PGL63 PQH1:PQH63 QAD1:QAD63 QJZ1:QJZ63 QTV1:QTV63 RDR1:RDR63 RNN1:RNN63 RXJ1:RXJ63 SHF1:SHF63 SRB1:SRB63 TAX1:TAX63 TKT1:TKT63 TUP1:TUP63 UEL1:UEL63 UOH1:UOH63 UYD1:UYD63 VHZ1:VHZ63 VRV1:VRV63 WBR1:WBR63 WLN1:WLN63 WVJ1:WVJ63 B65537:B65599 IX65537:IX65599 ST65537:ST65599 ACP65537:ACP65599 AML65537:AML65599 AWH65537:AWH65599 BGD65537:BGD65599 BPZ65537:BPZ65599 BZV65537:BZV65599 CJR65537:CJR65599 CTN65537:CTN65599 DDJ65537:DDJ65599 DNF65537:DNF65599 DXB65537:DXB65599 EGX65537:EGX65599 EQT65537:EQT65599 FAP65537:FAP65599 FKL65537:FKL65599 FUH65537:FUH65599 GED65537:GED65599 GNZ65537:GNZ65599 GXV65537:GXV65599 HHR65537:HHR65599 HRN65537:HRN65599 IBJ65537:IBJ65599 ILF65537:ILF65599 IVB65537:IVB65599 JEX65537:JEX65599 JOT65537:JOT65599 JYP65537:JYP65599 KIL65537:KIL65599 KSH65537:KSH65599 LCD65537:LCD65599 LLZ65537:LLZ65599 LVV65537:LVV65599 MFR65537:MFR65599 MPN65537:MPN65599 MZJ65537:MZJ65599 NJF65537:NJF65599 NTB65537:NTB65599 OCX65537:OCX65599 OMT65537:OMT65599 OWP65537:OWP65599 PGL65537:PGL65599 PQH65537:PQH65599 QAD65537:QAD65599 QJZ65537:QJZ65599 QTV65537:QTV65599 RDR65537:RDR65599 RNN65537:RNN65599 RXJ65537:RXJ65599 SHF65537:SHF65599 SRB65537:SRB65599 TAX65537:TAX65599 TKT65537:TKT65599 TUP65537:TUP65599 UEL65537:UEL65599 UOH65537:UOH65599 UYD65537:UYD65599 VHZ65537:VHZ65599 VRV65537:VRV65599 WBR65537:WBR65599 WLN65537:WLN65599 WVJ65537:WVJ65599 B131073:B131135 IX131073:IX131135 ST131073:ST131135 ACP131073:ACP131135 AML131073:AML131135 AWH131073:AWH131135 BGD131073:BGD131135 BPZ131073:BPZ131135 BZV131073:BZV131135 CJR131073:CJR131135 CTN131073:CTN131135 DDJ131073:DDJ131135 DNF131073:DNF131135 DXB131073:DXB131135 EGX131073:EGX131135 EQT131073:EQT131135 FAP131073:FAP131135 FKL131073:FKL131135 FUH131073:FUH131135 GED131073:GED131135 GNZ131073:GNZ131135 GXV131073:GXV131135 HHR131073:HHR131135 HRN131073:HRN131135 IBJ131073:IBJ131135 ILF131073:ILF131135 IVB131073:IVB131135 JEX131073:JEX131135 JOT131073:JOT131135 JYP131073:JYP131135 KIL131073:KIL131135 KSH131073:KSH131135 LCD131073:LCD131135 LLZ131073:LLZ131135 LVV131073:LVV131135 MFR131073:MFR131135 MPN131073:MPN131135 MZJ131073:MZJ131135 NJF131073:NJF131135 NTB131073:NTB131135 OCX131073:OCX131135 OMT131073:OMT131135 OWP131073:OWP131135 PGL131073:PGL131135 PQH131073:PQH131135 QAD131073:QAD131135 QJZ131073:QJZ131135 QTV131073:QTV131135 RDR131073:RDR131135 RNN131073:RNN131135 RXJ131073:RXJ131135 SHF131073:SHF131135 SRB131073:SRB131135 TAX131073:TAX131135 TKT131073:TKT131135 TUP131073:TUP131135 UEL131073:UEL131135 UOH131073:UOH131135 UYD131073:UYD131135 VHZ131073:VHZ131135 VRV131073:VRV131135 WBR131073:WBR131135 WLN131073:WLN131135 WVJ131073:WVJ131135 B196609:B196671 IX196609:IX196671 ST196609:ST196671 ACP196609:ACP196671 AML196609:AML196671 AWH196609:AWH196671 BGD196609:BGD196671 BPZ196609:BPZ196671 BZV196609:BZV196671 CJR196609:CJR196671 CTN196609:CTN196671 DDJ196609:DDJ196671 DNF196609:DNF196671 DXB196609:DXB196671 EGX196609:EGX196671 EQT196609:EQT196671 FAP196609:FAP196671 FKL196609:FKL196671 FUH196609:FUH196671 GED196609:GED196671 GNZ196609:GNZ196671 GXV196609:GXV196671 HHR196609:HHR196671 HRN196609:HRN196671 IBJ196609:IBJ196671 ILF196609:ILF196671 IVB196609:IVB196671 JEX196609:JEX196671 JOT196609:JOT196671 JYP196609:JYP196671 KIL196609:KIL196671 KSH196609:KSH196671 LCD196609:LCD196671 LLZ196609:LLZ196671 LVV196609:LVV196671 MFR196609:MFR196671 MPN196609:MPN196671 MZJ196609:MZJ196671 NJF196609:NJF196671 NTB196609:NTB196671 OCX196609:OCX196671 OMT196609:OMT196671 OWP196609:OWP196671 PGL196609:PGL196671 PQH196609:PQH196671 QAD196609:QAD196671 QJZ196609:QJZ196671 QTV196609:QTV196671 RDR196609:RDR196671 RNN196609:RNN196671 RXJ196609:RXJ196671 SHF196609:SHF196671 SRB196609:SRB196671 TAX196609:TAX196671 TKT196609:TKT196671 TUP196609:TUP196671 UEL196609:UEL196671 UOH196609:UOH196671 UYD196609:UYD196671 VHZ196609:VHZ196671 VRV196609:VRV196671 WBR196609:WBR196671 WLN196609:WLN196671 WVJ196609:WVJ196671 B262145:B262207 IX262145:IX262207 ST262145:ST262207 ACP262145:ACP262207 AML262145:AML262207 AWH262145:AWH262207 BGD262145:BGD262207 BPZ262145:BPZ262207 BZV262145:BZV262207 CJR262145:CJR262207 CTN262145:CTN262207 DDJ262145:DDJ262207 DNF262145:DNF262207 DXB262145:DXB262207 EGX262145:EGX262207 EQT262145:EQT262207 FAP262145:FAP262207 FKL262145:FKL262207 FUH262145:FUH262207 GED262145:GED262207 GNZ262145:GNZ262207 GXV262145:GXV262207 HHR262145:HHR262207 HRN262145:HRN262207 IBJ262145:IBJ262207 ILF262145:ILF262207 IVB262145:IVB262207 JEX262145:JEX262207 JOT262145:JOT262207 JYP262145:JYP262207 KIL262145:KIL262207 KSH262145:KSH262207 LCD262145:LCD262207 LLZ262145:LLZ262207 LVV262145:LVV262207 MFR262145:MFR262207 MPN262145:MPN262207 MZJ262145:MZJ262207 NJF262145:NJF262207 NTB262145:NTB262207 OCX262145:OCX262207 OMT262145:OMT262207 OWP262145:OWP262207 PGL262145:PGL262207 PQH262145:PQH262207 QAD262145:QAD262207 QJZ262145:QJZ262207 QTV262145:QTV262207 RDR262145:RDR262207 RNN262145:RNN262207 RXJ262145:RXJ262207 SHF262145:SHF262207 SRB262145:SRB262207 TAX262145:TAX262207 TKT262145:TKT262207 TUP262145:TUP262207 UEL262145:UEL262207 UOH262145:UOH262207 UYD262145:UYD262207 VHZ262145:VHZ262207 VRV262145:VRV262207 WBR262145:WBR262207 WLN262145:WLN262207 WVJ262145:WVJ262207 B327681:B327743 IX327681:IX327743 ST327681:ST327743 ACP327681:ACP327743 AML327681:AML327743 AWH327681:AWH327743 BGD327681:BGD327743 BPZ327681:BPZ327743 BZV327681:BZV327743 CJR327681:CJR327743 CTN327681:CTN327743 DDJ327681:DDJ327743 DNF327681:DNF327743 DXB327681:DXB327743 EGX327681:EGX327743 EQT327681:EQT327743 FAP327681:FAP327743 FKL327681:FKL327743 FUH327681:FUH327743 GED327681:GED327743 GNZ327681:GNZ327743 GXV327681:GXV327743 HHR327681:HHR327743 HRN327681:HRN327743 IBJ327681:IBJ327743 ILF327681:ILF327743 IVB327681:IVB327743 JEX327681:JEX327743 JOT327681:JOT327743 JYP327681:JYP327743 KIL327681:KIL327743 KSH327681:KSH327743 LCD327681:LCD327743 LLZ327681:LLZ327743 LVV327681:LVV327743 MFR327681:MFR327743 MPN327681:MPN327743 MZJ327681:MZJ327743 NJF327681:NJF327743 NTB327681:NTB327743 OCX327681:OCX327743 OMT327681:OMT327743 OWP327681:OWP327743 PGL327681:PGL327743 PQH327681:PQH327743 QAD327681:QAD327743 QJZ327681:QJZ327743 QTV327681:QTV327743 RDR327681:RDR327743 RNN327681:RNN327743 RXJ327681:RXJ327743 SHF327681:SHF327743 SRB327681:SRB327743 TAX327681:TAX327743 TKT327681:TKT327743 TUP327681:TUP327743 UEL327681:UEL327743 UOH327681:UOH327743 UYD327681:UYD327743 VHZ327681:VHZ327743 VRV327681:VRV327743 WBR327681:WBR327743 WLN327681:WLN327743 WVJ327681:WVJ327743 B393217:B393279 IX393217:IX393279 ST393217:ST393279 ACP393217:ACP393279 AML393217:AML393279 AWH393217:AWH393279 BGD393217:BGD393279 BPZ393217:BPZ393279 BZV393217:BZV393279 CJR393217:CJR393279 CTN393217:CTN393279 DDJ393217:DDJ393279 DNF393217:DNF393279 DXB393217:DXB393279 EGX393217:EGX393279 EQT393217:EQT393279 FAP393217:FAP393279 FKL393217:FKL393279 FUH393217:FUH393279 GED393217:GED393279 GNZ393217:GNZ393279 GXV393217:GXV393279 HHR393217:HHR393279 HRN393217:HRN393279 IBJ393217:IBJ393279 ILF393217:ILF393279 IVB393217:IVB393279 JEX393217:JEX393279 JOT393217:JOT393279 JYP393217:JYP393279 KIL393217:KIL393279 KSH393217:KSH393279 LCD393217:LCD393279 LLZ393217:LLZ393279 LVV393217:LVV393279 MFR393217:MFR393279 MPN393217:MPN393279 MZJ393217:MZJ393279 NJF393217:NJF393279 NTB393217:NTB393279 OCX393217:OCX393279 OMT393217:OMT393279 OWP393217:OWP393279 PGL393217:PGL393279 PQH393217:PQH393279 QAD393217:QAD393279 QJZ393217:QJZ393279 QTV393217:QTV393279 RDR393217:RDR393279 RNN393217:RNN393279 RXJ393217:RXJ393279 SHF393217:SHF393279 SRB393217:SRB393279 TAX393217:TAX393279 TKT393217:TKT393279 TUP393217:TUP393279 UEL393217:UEL393279 UOH393217:UOH393279 UYD393217:UYD393279 VHZ393217:VHZ393279 VRV393217:VRV393279 WBR393217:WBR393279 WLN393217:WLN393279 WVJ393217:WVJ393279 B458753:B458815 IX458753:IX458815 ST458753:ST458815 ACP458753:ACP458815 AML458753:AML458815 AWH458753:AWH458815 BGD458753:BGD458815 BPZ458753:BPZ458815 BZV458753:BZV458815 CJR458753:CJR458815 CTN458753:CTN458815 DDJ458753:DDJ458815 DNF458753:DNF458815 DXB458753:DXB458815 EGX458753:EGX458815 EQT458753:EQT458815 FAP458753:FAP458815 FKL458753:FKL458815 FUH458753:FUH458815 GED458753:GED458815 GNZ458753:GNZ458815 GXV458753:GXV458815 HHR458753:HHR458815 HRN458753:HRN458815 IBJ458753:IBJ458815 ILF458753:ILF458815 IVB458753:IVB458815 JEX458753:JEX458815 JOT458753:JOT458815 JYP458753:JYP458815 KIL458753:KIL458815 KSH458753:KSH458815 LCD458753:LCD458815 LLZ458753:LLZ458815 LVV458753:LVV458815 MFR458753:MFR458815 MPN458753:MPN458815 MZJ458753:MZJ458815 NJF458753:NJF458815 NTB458753:NTB458815 OCX458753:OCX458815 OMT458753:OMT458815 OWP458753:OWP458815 PGL458753:PGL458815 PQH458753:PQH458815 QAD458753:QAD458815 QJZ458753:QJZ458815 QTV458753:QTV458815 RDR458753:RDR458815 RNN458753:RNN458815 RXJ458753:RXJ458815 SHF458753:SHF458815 SRB458753:SRB458815 TAX458753:TAX458815 TKT458753:TKT458815 TUP458753:TUP458815 UEL458753:UEL458815 UOH458753:UOH458815 UYD458753:UYD458815 VHZ458753:VHZ458815 VRV458753:VRV458815 WBR458753:WBR458815 WLN458753:WLN458815 WVJ458753:WVJ458815 B524289:B524351 IX524289:IX524351 ST524289:ST524351 ACP524289:ACP524351 AML524289:AML524351 AWH524289:AWH524351 BGD524289:BGD524351 BPZ524289:BPZ524351 BZV524289:BZV524351 CJR524289:CJR524351 CTN524289:CTN524351 DDJ524289:DDJ524351 DNF524289:DNF524351 DXB524289:DXB524351 EGX524289:EGX524351 EQT524289:EQT524351 FAP524289:FAP524351 FKL524289:FKL524351 FUH524289:FUH524351 GED524289:GED524351 GNZ524289:GNZ524351 GXV524289:GXV524351 HHR524289:HHR524351 HRN524289:HRN524351 IBJ524289:IBJ524351 ILF524289:ILF524351 IVB524289:IVB524351 JEX524289:JEX524351 JOT524289:JOT524351 JYP524289:JYP524351 KIL524289:KIL524351 KSH524289:KSH524351 LCD524289:LCD524351 LLZ524289:LLZ524351 LVV524289:LVV524351 MFR524289:MFR524351 MPN524289:MPN524351 MZJ524289:MZJ524351 NJF524289:NJF524351 NTB524289:NTB524351 OCX524289:OCX524351 OMT524289:OMT524351 OWP524289:OWP524351 PGL524289:PGL524351 PQH524289:PQH524351 QAD524289:QAD524351 QJZ524289:QJZ524351 QTV524289:QTV524351 RDR524289:RDR524351 RNN524289:RNN524351 RXJ524289:RXJ524351 SHF524289:SHF524351 SRB524289:SRB524351 TAX524289:TAX524351 TKT524289:TKT524351 TUP524289:TUP524351 UEL524289:UEL524351 UOH524289:UOH524351 UYD524289:UYD524351 VHZ524289:VHZ524351 VRV524289:VRV524351 WBR524289:WBR524351 WLN524289:WLN524351 WVJ524289:WVJ524351 B589825:B589887 IX589825:IX589887 ST589825:ST589887 ACP589825:ACP589887 AML589825:AML589887 AWH589825:AWH589887 BGD589825:BGD589887 BPZ589825:BPZ589887 BZV589825:BZV589887 CJR589825:CJR589887 CTN589825:CTN589887 DDJ589825:DDJ589887 DNF589825:DNF589887 DXB589825:DXB589887 EGX589825:EGX589887 EQT589825:EQT589887 FAP589825:FAP589887 FKL589825:FKL589887 FUH589825:FUH589887 GED589825:GED589887 GNZ589825:GNZ589887 GXV589825:GXV589887 HHR589825:HHR589887 HRN589825:HRN589887 IBJ589825:IBJ589887 ILF589825:ILF589887 IVB589825:IVB589887 JEX589825:JEX589887 JOT589825:JOT589887 JYP589825:JYP589887 KIL589825:KIL589887 KSH589825:KSH589887 LCD589825:LCD589887 LLZ589825:LLZ589887 LVV589825:LVV589887 MFR589825:MFR589887 MPN589825:MPN589887 MZJ589825:MZJ589887 NJF589825:NJF589887 NTB589825:NTB589887 OCX589825:OCX589887 OMT589825:OMT589887 OWP589825:OWP589887 PGL589825:PGL589887 PQH589825:PQH589887 QAD589825:QAD589887 QJZ589825:QJZ589887 QTV589825:QTV589887 RDR589825:RDR589887 RNN589825:RNN589887 RXJ589825:RXJ589887 SHF589825:SHF589887 SRB589825:SRB589887 TAX589825:TAX589887 TKT589825:TKT589887 TUP589825:TUP589887 UEL589825:UEL589887 UOH589825:UOH589887 UYD589825:UYD589887 VHZ589825:VHZ589887 VRV589825:VRV589887 WBR589825:WBR589887 WLN589825:WLN589887 WVJ589825:WVJ589887 B655361:B655423 IX655361:IX655423 ST655361:ST655423 ACP655361:ACP655423 AML655361:AML655423 AWH655361:AWH655423 BGD655361:BGD655423 BPZ655361:BPZ655423 BZV655361:BZV655423 CJR655361:CJR655423 CTN655361:CTN655423 DDJ655361:DDJ655423 DNF655361:DNF655423 DXB655361:DXB655423 EGX655361:EGX655423 EQT655361:EQT655423 FAP655361:FAP655423 FKL655361:FKL655423 FUH655361:FUH655423 GED655361:GED655423 GNZ655361:GNZ655423 GXV655361:GXV655423 HHR655361:HHR655423 HRN655361:HRN655423 IBJ655361:IBJ655423 ILF655361:ILF655423 IVB655361:IVB655423 JEX655361:JEX655423 JOT655361:JOT655423 JYP655361:JYP655423 KIL655361:KIL655423 KSH655361:KSH655423 LCD655361:LCD655423 LLZ655361:LLZ655423 LVV655361:LVV655423 MFR655361:MFR655423 MPN655361:MPN655423 MZJ655361:MZJ655423 NJF655361:NJF655423 NTB655361:NTB655423 OCX655361:OCX655423 OMT655361:OMT655423 OWP655361:OWP655423 PGL655361:PGL655423 PQH655361:PQH655423 QAD655361:QAD655423 QJZ655361:QJZ655423 QTV655361:QTV655423 RDR655361:RDR655423 RNN655361:RNN655423 RXJ655361:RXJ655423 SHF655361:SHF655423 SRB655361:SRB655423 TAX655361:TAX655423 TKT655361:TKT655423 TUP655361:TUP655423 UEL655361:UEL655423 UOH655361:UOH655423 UYD655361:UYD655423 VHZ655361:VHZ655423 VRV655361:VRV655423 WBR655361:WBR655423 WLN655361:WLN655423 WVJ655361:WVJ655423 B720897:B720959 IX720897:IX720959 ST720897:ST720959 ACP720897:ACP720959 AML720897:AML720959 AWH720897:AWH720959 BGD720897:BGD720959 BPZ720897:BPZ720959 BZV720897:BZV720959 CJR720897:CJR720959 CTN720897:CTN720959 DDJ720897:DDJ720959 DNF720897:DNF720959 DXB720897:DXB720959 EGX720897:EGX720959 EQT720897:EQT720959 FAP720897:FAP720959 FKL720897:FKL720959 FUH720897:FUH720959 GED720897:GED720959 GNZ720897:GNZ720959 GXV720897:GXV720959 HHR720897:HHR720959 HRN720897:HRN720959 IBJ720897:IBJ720959 ILF720897:ILF720959 IVB720897:IVB720959 JEX720897:JEX720959 JOT720897:JOT720959 JYP720897:JYP720959 KIL720897:KIL720959 KSH720897:KSH720959 LCD720897:LCD720959 LLZ720897:LLZ720959 LVV720897:LVV720959 MFR720897:MFR720959 MPN720897:MPN720959 MZJ720897:MZJ720959 NJF720897:NJF720959 NTB720897:NTB720959 OCX720897:OCX720959 OMT720897:OMT720959 OWP720897:OWP720959 PGL720897:PGL720959 PQH720897:PQH720959 QAD720897:QAD720959 QJZ720897:QJZ720959 QTV720897:QTV720959 RDR720897:RDR720959 RNN720897:RNN720959 RXJ720897:RXJ720959 SHF720897:SHF720959 SRB720897:SRB720959 TAX720897:TAX720959 TKT720897:TKT720959 TUP720897:TUP720959 UEL720897:UEL720959 UOH720897:UOH720959 UYD720897:UYD720959 VHZ720897:VHZ720959 VRV720897:VRV720959 WBR720897:WBR720959 WLN720897:WLN720959 WVJ720897:WVJ720959 B786433:B786495 IX786433:IX786495 ST786433:ST786495 ACP786433:ACP786495 AML786433:AML786495 AWH786433:AWH786495 BGD786433:BGD786495 BPZ786433:BPZ786495 BZV786433:BZV786495 CJR786433:CJR786495 CTN786433:CTN786495 DDJ786433:DDJ786495 DNF786433:DNF786495 DXB786433:DXB786495 EGX786433:EGX786495 EQT786433:EQT786495 FAP786433:FAP786495 FKL786433:FKL786495 FUH786433:FUH786495 GED786433:GED786495 GNZ786433:GNZ786495 GXV786433:GXV786495 HHR786433:HHR786495 HRN786433:HRN786495 IBJ786433:IBJ786495 ILF786433:ILF786495 IVB786433:IVB786495 JEX786433:JEX786495 JOT786433:JOT786495 JYP786433:JYP786495 KIL786433:KIL786495 KSH786433:KSH786495 LCD786433:LCD786495 LLZ786433:LLZ786495 LVV786433:LVV786495 MFR786433:MFR786495 MPN786433:MPN786495 MZJ786433:MZJ786495 NJF786433:NJF786495 NTB786433:NTB786495 OCX786433:OCX786495 OMT786433:OMT786495 OWP786433:OWP786495 PGL786433:PGL786495 PQH786433:PQH786495 QAD786433:QAD786495 QJZ786433:QJZ786495 QTV786433:QTV786495 RDR786433:RDR786495 RNN786433:RNN786495 RXJ786433:RXJ786495 SHF786433:SHF786495 SRB786433:SRB786495 TAX786433:TAX786495 TKT786433:TKT786495 TUP786433:TUP786495 UEL786433:UEL786495 UOH786433:UOH786495 UYD786433:UYD786495 VHZ786433:VHZ786495 VRV786433:VRV786495 WBR786433:WBR786495 WLN786433:WLN786495 WVJ786433:WVJ786495 B851969:B852031 IX851969:IX852031 ST851969:ST852031 ACP851969:ACP852031 AML851969:AML852031 AWH851969:AWH852031 BGD851969:BGD852031 BPZ851969:BPZ852031 BZV851969:BZV852031 CJR851969:CJR852031 CTN851969:CTN852031 DDJ851969:DDJ852031 DNF851969:DNF852031 DXB851969:DXB852031 EGX851969:EGX852031 EQT851969:EQT852031 FAP851969:FAP852031 FKL851969:FKL852031 FUH851969:FUH852031 GED851969:GED852031 GNZ851969:GNZ852031 GXV851969:GXV852031 HHR851969:HHR852031 HRN851969:HRN852031 IBJ851969:IBJ852031 ILF851969:ILF852031 IVB851969:IVB852031 JEX851969:JEX852031 JOT851969:JOT852031 JYP851969:JYP852031 KIL851969:KIL852031 KSH851969:KSH852031 LCD851969:LCD852031 LLZ851969:LLZ852031 LVV851969:LVV852031 MFR851969:MFR852031 MPN851969:MPN852031 MZJ851969:MZJ852031 NJF851969:NJF852031 NTB851969:NTB852031 OCX851969:OCX852031 OMT851969:OMT852031 OWP851969:OWP852031 PGL851969:PGL852031 PQH851969:PQH852031 QAD851969:QAD852031 QJZ851969:QJZ852031 QTV851969:QTV852031 RDR851969:RDR852031 RNN851969:RNN852031 RXJ851969:RXJ852031 SHF851969:SHF852031 SRB851969:SRB852031 TAX851969:TAX852031 TKT851969:TKT852031 TUP851969:TUP852031 UEL851969:UEL852031 UOH851969:UOH852031 UYD851969:UYD852031 VHZ851969:VHZ852031 VRV851969:VRV852031 WBR851969:WBR852031 WLN851969:WLN852031 WVJ851969:WVJ852031 B917505:B917567 IX917505:IX917567 ST917505:ST917567 ACP917505:ACP917567 AML917505:AML917567 AWH917505:AWH917567 BGD917505:BGD917567 BPZ917505:BPZ917567 BZV917505:BZV917567 CJR917505:CJR917567 CTN917505:CTN917567 DDJ917505:DDJ917567 DNF917505:DNF917567 DXB917505:DXB917567 EGX917505:EGX917567 EQT917505:EQT917567 FAP917505:FAP917567 FKL917505:FKL917567 FUH917505:FUH917567 GED917505:GED917567 GNZ917505:GNZ917567 GXV917505:GXV917567 HHR917505:HHR917567 HRN917505:HRN917567 IBJ917505:IBJ917567 ILF917505:ILF917567 IVB917505:IVB917567 JEX917505:JEX917567 JOT917505:JOT917567 JYP917505:JYP917567 KIL917505:KIL917567 KSH917505:KSH917567 LCD917505:LCD917567 LLZ917505:LLZ917567 LVV917505:LVV917567 MFR917505:MFR917567 MPN917505:MPN917567 MZJ917505:MZJ917567 NJF917505:NJF917567 NTB917505:NTB917567 OCX917505:OCX917567 OMT917505:OMT917567 OWP917505:OWP917567 PGL917505:PGL917567 PQH917505:PQH917567 QAD917505:QAD917567 QJZ917505:QJZ917567 QTV917505:QTV917567 RDR917505:RDR917567 RNN917505:RNN917567 RXJ917505:RXJ917567 SHF917505:SHF917567 SRB917505:SRB917567 TAX917505:TAX917567 TKT917505:TKT917567 TUP917505:TUP917567 UEL917505:UEL917567 UOH917505:UOH917567 UYD917505:UYD917567 VHZ917505:VHZ917567 VRV917505:VRV917567 WBR917505:WBR917567 WLN917505:WLN917567 WVJ917505:WVJ917567 B983041:B983103 IX983041:IX983103 ST983041:ST983103 ACP983041:ACP983103 AML983041:AML983103 AWH983041:AWH983103 BGD983041:BGD983103 BPZ983041:BPZ983103 BZV983041:BZV983103 CJR983041:CJR983103 CTN983041:CTN983103 DDJ983041:DDJ983103 DNF983041:DNF983103 DXB983041:DXB983103 EGX983041:EGX983103 EQT983041:EQT983103 FAP983041:FAP983103 FKL983041:FKL983103 FUH983041:FUH983103 GED983041:GED983103 GNZ983041:GNZ983103 GXV983041:GXV983103 HHR983041:HHR983103 HRN983041:HRN983103 IBJ983041:IBJ983103 ILF983041:ILF983103 IVB983041:IVB983103 JEX983041:JEX983103 JOT983041:JOT983103 JYP983041:JYP983103 KIL983041:KIL983103 KSH983041:KSH983103 LCD983041:LCD983103 LLZ983041:LLZ983103 LVV983041:LVV983103 MFR983041:MFR983103 MPN983041:MPN983103 MZJ983041:MZJ983103 NJF983041:NJF983103 NTB983041:NTB983103 OCX983041:OCX983103 OMT983041:OMT983103 OWP983041:OWP983103 PGL983041:PGL983103 PQH983041:PQH983103 QAD983041:QAD983103 QJZ983041:QJZ983103 QTV983041:QTV983103 RDR983041:RDR983103 RNN983041:RNN983103 RXJ983041:RXJ983103 SHF983041:SHF983103 SRB983041:SRB983103 TAX983041:TAX983103 TKT983041:TKT983103 TUP983041:TUP983103 UEL983041:UEL983103 UOH983041:UOH983103 UYD983041:UYD983103 VHZ983041:VHZ983103 VRV983041:VRV983103 WBR983041:WBR983103 WLN983041:WLN983103 WVJ983041:WVJ983103 A1:A93 IW1:IW93 SS1:SS93 ACO1:ACO93 AMK1:AMK93 AWG1:AWG93 BGC1:BGC93 BPY1:BPY93 BZU1:BZU93 CJQ1:CJQ93 CTM1:CTM93 DDI1:DDI93 DNE1:DNE93 DXA1:DXA93 EGW1:EGW93 EQS1:EQS93 FAO1:FAO93 FKK1:FKK93 FUG1:FUG93 GEC1:GEC93 GNY1:GNY93 GXU1:GXU93 HHQ1:HHQ93 HRM1:HRM93 IBI1:IBI93 ILE1:ILE93 IVA1:IVA93 JEW1:JEW93 JOS1:JOS93 JYO1:JYO93 KIK1:KIK93 KSG1:KSG93 LCC1:LCC93 LLY1:LLY93 LVU1:LVU93 MFQ1:MFQ93 MPM1:MPM93 MZI1:MZI93 NJE1:NJE93 NTA1:NTA93 OCW1:OCW93 OMS1:OMS93 OWO1:OWO93 PGK1:PGK93 PQG1:PQG93 QAC1:QAC93 QJY1:QJY93 QTU1:QTU93 RDQ1:RDQ93 RNM1:RNM93 RXI1:RXI93 SHE1:SHE93 SRA1:SRA93 TAW1:TAW93 TKS1:TKS93 TUO1:TUO93 UEK1:UEK93 UOG1:UOG93 UYC1:UYC93 VHY1:VHY93 VRU1:VRU93 WBQ1:WBQ93 WLM1:WLM93 WVI1:WVI93 A65537:A65629 IW65537:IW65629 SS65537:SS65629 ACO65537:ACO65629 AMK65537:AMK65629 AWG65537:AWG65629 BGC65537:BGC65629 BPY65537:BPY65629 BZU65537:BZU65629 CJQ65537:CJQ65629 CTM65537:CTM65629 DDI65537:DDI65629 DNE65537:DNE65629 DXA65537:DXA65629 EGW65537:EGW65629 EQS65537:EQS65629 FAO65537:FAO65629 FKK65537:FKK65629 FUG65537:FUG65629 GEC65537:GEC65629 GNY65537:GNY65629 GXU65537:GXU65629 HHQ65537:HHQ65629 HRM65537:HRM65629 IBI65537:IBI65629 ILE65537:ILE65629 IVA65537:IVA65629 JEW65537:JEW65629 JOS65537:JOS65629 JYO65537:JYO65629 KIK65537:KIK65629 KSG65537:KSG65629 LCC65537:LCC65629 LLY65537:LLY65629 LVU65537:LVU65629 MFQ65537:MFQ65629 MPM65537:MPM65629 MZI65537:MZI65629 NJE65537:NJE65629 NTA65537:NTA65629 OCW65537:OCW65629 OMS65537:OMS65629 OWO65537:OWO65629 PGK65537:PGK65629 PQG65537:PQG65629 QAC65537:QAC65629 QJY65537:QJY65629 QTU65537:QTU65629 RDQ65537:RDQ65629 RNM65537:RNM65629 RXI65537:RXI65629 SHE65537:SHE65629 SRA65537:SRA65629 TAW65537:TAW65629 TKS65537:TKS65629 TUO65537:TUO65629 UEK65537:UEK65629 UOG65537:UOG65629 UYC65537:UYC65629 VHY65537:VHY65629 VRU65537:VRU65629 WBQ65537:WBQ65629 WLM65537:WLM65629 WVI65537:WVI65629 A131073:A131165 IW131073:IW131165 SS131073:SS131165 ACO131073:ACO131165 AMK131073:AMK131165 AWG131073:AWG131165 BGC131073:BGC131165 BPY131073:BPY131165 BZU131073:BZU131165 CJQ131073:CJQ131165 CTM131073:CTM131165 DDI131073:DDI131165 DNE131073:DNE131165 DXA131073:DXA131165 EGW131073:EGW131165 EQS131073:EQS131165 FAO131073:FAO131165 FKK131073:FKK131165 FUG131073:FUG131165 GEC131073:GEC131165 GNY131073:GNY131165 GXU131073:GXU131165 HHQ131073:HHQ131165 HRM131073:HRM131165 IBI131073:IBI131165 ILE131073:ILE131165 IVA131073:IVA131165 JEW131073:JEW131165 JOS131073:JOS131165 JYO131073:JYO131165 KIK131073:KIK131165 KSG131073:KSG131165 LCC131073:LCC131165 LLY131073:LLY131165 LVU131073:LVU131165 MFQ131073:MFQ131165 MPM131073:MPM131165 MZI131073:MZI131165 NJE131073:NJE131165 NTA131073:NTA131165 OCW131073:OCW131165 OMS131073:OMS131165 OWO131073:OWO131165 PGK131073:PGK131165 PQG131073:PQG131165 QAC131073:QAC131165 QJY131073:QJY131165 QTU131073:QTU131165 RDQ131073:RDQ131165 RNM131073:RNM131165 RXI131073:RXI131165 SHE131073:SHE131165 SRA131073:SRA131165 TAW131073:TAW131165 TKS131073:TKS131165 TUO131073:TUO131165 UEK131073:UEK131165 UOG131073:UOG131165 UYC131073:UYC131165 VHY131073:VHY131165 VRU131073:VRU131165 WBQ131073:WBQ131165 WLM131073:WLM131165 WVI131073:WVI131165 A196609:A196701 IW196609:IW196701 SS196609:SS196701 ACO196609:ACO196701 AMK196609:AMK196701 AWG196609:AWG196701 BGC196609:BGC196701 BPY196609:BPY196701 BZU196609:BZU196701 CJQ196609:CJQ196701 CTM196609:CTM196701 DDI196609:DDI196701 DNE196609:DNE196701 DXA196609:DXA196701 EGW196609:EGW196701 EQS196609:EQS196701 FAO196609:FAO196701 FKK196609:FKK196701 FUG196609:FUG196701 GEC196609:GEC196701 GNY196609:GNY196701 GXU196609:GXU196701 HHQ196609:HHQ196701 HRM196609:HRM196701 IBI196609:IBI196701 ILE196609:ILE196701 IVA196609:IVA196701 JEW196609:JEW196701 JOS196609:JOS196701 JYO196609:JYO196701 KIK196609:KIK196701 KSG196609:KSG196701 LCC196609:LCC196701 LLY196609:LLY196701 LVU196609:LVU196701 MFQ196609:MFQ196701 MPM196609:MPM196701 MZI196609:MZI196701 NJE196609:NJE196701 NTA196609:NTA196701 OCW196609:OCW196701 OMS196609:OMS196701 OWO196609:OWO196701 PGK196609:PGK196701 PQG196609:PQG196701 QAC196609:QAC196701 QJY196609:QJY196701 QTU196609:QTU196701 RDQ196609:RDQ196701 RNM196609:RNM196701 RXI196609:RXI196701 SHE196609:SHE196701 SRA196609:SRA196701 TAW196609:TAW196701 TKS196609:TKS196701 TUO196609:TUO196701 UEK196609:UEK196701 UOG196609:UOG196701 UYC196609:UYC196701 VHY196609:VHY196701 VRU196609:VRU196701 WBQ196609:WBQ196701 WLM196609:WLM196701 WVI196609:WVI196701 A262145:A262237 IW262145:IW262237 SS262145:SS262237 ACO262145:ACO262237 AMK262145:AMK262237 AWG262145:AWG262237 BGC262145:BGC262237 BPY262145:BPY262237 BZU262145:BZU262237 CJQ262145:CJQ262237 CTM262145:CTM262237 DDI262145:DDI262237 DNE262145:DNE262237 DXA262145:DXA262237 EGW262145:EGW262237 EQS262145:EQS262237 FAO262145:FAO262237 FKK262145:FKK262237 FUG262145:FUG262237 GEC262145:GEC262237 GNY262145:GNY262237 GXU262145:GXU262237 HHQ262145:HHQ262237 HRM262145:HRM262237 IBI262145:IBI262237 ILE262145:ILE262237 IVA262145:IVA262237 JEW262145:JEW262237 JOS262145:JOS262237 JYO262145:JYO262237 KIK262145:KIK262237 KSG262145:KSG262237 LCC262145:LCC262237 LLY262145:LLY262237 LVU262145:LVU262237 MFQ262145:MFQ262237 MPM262145:MPM262237 MZI262145:MZI262237 NJE262145:NJE262237 NTA262145:NTA262237 OCW262145:OCW262237 OMS262145:OMS262237 OWO262145:OWO262237 PGK262145:PGK262237 PQG262145:PQG262237 QAC262145:QAC262237 QJY262145:QJY262237 QTU262145:QTU262237 RDQ262145:RDQ262237 RNM262145:RNM262237 RXI262145:RXI262237 SHE262145:SHE262237 SRA262145:SRA262237 TAW262145:TAW262237 TKS262145:TKS262237 TUO262145:TUO262237 UEK262145:UEK262237 UOG262145:UOG262237 UYC262145:UYC262237 VHY262145:VHY262237 VRU262145:VRU262237 WBQ262145:WBQ262237 WLM262145:WLM262237 WVI262145:WVI262237 A327681:A327773 IW327681:IW327773 SS327681:SS327773 ACO327681:ACO327773 AMK327681:AMK327773 AWG327681:AWG327773 BGC327681:BGC327773 BPY327681:BPY327773 BZU327681:BZU327773 CJQ327681:CJQ327773 CTM327681:CTM327773 DDI327681:DDI327773 DNE327681:DNE327773 DXA327681:DXA327773 EGW327681:EGW327773 EQS327681:EQS327773 FAO327681:FAO327773 FKK327681:FKK327773 FUG327681:FUG327773 GEC327681:GEC327773 GNY327681:GNY327773 GXU327681:GXU327773 HHQ327681:HHQ327773 HRM327681:HRM327773 IBI327681:IBI327773 ILE327681:ILE327773 IVA327681:IVA327773 JEW327681:JEW327773 JOS327681:JOS327773 JYO327681:JYO327773 KIK327681:KIK327773 KSG327681:KSG327773 LCC327681:LCC327773 LLY327681:LLY327773 LVU327681:LVU327773 MFQ327681:MFQ327773 MPM327681:MPM327773 MZI327681:MZI327773 NJE327681:NJE327773 NTA327681:NTA327773 OCW327681:OCW327773 OMS327681:OMS327773 OWO327681:OWO327773 PGK327681:PGK327773 PQG327681:PQG327773 QAC327681:QAC327773 QJY327681:QJY327773 QTU327681:QTU327773 RDQ327681:RDQ327773 RNM327681:RNM327773 RXI327681:RXI327773 SHE327681:SHE327773 SRA327681:SRA327773 TAW327681:TAW327773 TKS327681:TKS327773 TUO327681:TUO327773 UEK327681:UEK327773 UOG327681:UOG327773 UYC327681:UYC327773 VHY327681:VHY327773 VRU327681:VRU327773 WBQ327681:WBQ327773 WLM327681:WLM327773 WVI327681:WVI327773 A393217:A393309 IW393217:IW393309 SS393217:SS393309 ACO393217:ACO393309 AMK393217:AMK393309 AWG393217:AWG393309 BGC393217:BGC393309 BPY393217:BPY393309 BZU393217:BZU393309 CJQ393217:CJQ393309 CTM393217:CTM393309 DDI393217:DDI393309 DNE393217:DNE393309 DXA393217:DXA393309 EGW393217:EGW393309 EQS393217:EQS393309 FAO393217:FAO393309 FKK393217:FKK393309 FUG393217:FUG393309 GEC393217:GEC393309 GNY393217:GNY393309 GXU393217:GXU393309 HHQ393217:HHQ393309 HRM393217:HRM393309 IBI393217:IBI393309 ILE393217:ILE393309 IVA393217:IVA393309 JEW393217:JEW393309 JOS393217:JOS393309 JYO393217:JYO393309 KIK393217:KIK393309 KSG393217:KSG393309 LCC393217:LCC393309 LLY393217:LLY393309 LVU393217:LVU393309 MFQ393217:MFQ393309 MPM393217:MPM393309 MZI393217:MZI393309 NJE393217:NJE393309 NTA393217:NTA393309 OCW393217:OCW393309 OMS393217:OMS393309 OWO393217:OWO393309 PGK393217:PGK393309 PQG393217:PQG393309 QAC393217:QAC393309 QJY393217:QJY393309 QTU393217:QTU393309 RDQ393217:RDQ393309 RNM393217:RNM393309 RXI393217:RXI393309 SHE393217:SHE393309 SRA393217:SRA393309 TAW393217:TAW393309 TKS393217:TKS393309 TUO393217:TUO393309 UEK393217:UEK393309 UOG393217:UOG393309 UYC393217:UYC393309 VHY393217:VHY393309 VRU393217:VRU393309 WBQ393217:WBQ393309 WLM393217:WLM393309 WVI393217:WVI393309 A458753:A458845 IW458753:IW458845 SS458753:SS458845 ACO458753:ACO458845 AMK458753:AMK458845 AWG458753:AWG458845 BGC458753:BGC458845 BPY458753:BPY458845 BZU458753:BZU458845 CJQ458753:CJQ458845 CTM458753:CTM458845 DDI458753:DDI458845 DNE458753:DNE458845 DXA458753:DXA458845 EGW458753:EGW458845 EQS458753:EQS458845 FAO458753:FAO458845 FKK458753:FKK458845 FUG458753:FUG458845 GEC458753:GEC458845 GNY458753:GNY458845 GXU458753:GXU458845 HHQ458753:HHQ458845 HRM458753:HRM458845 IBI458753:IBI458845 ILE458753:ILE458845 IVA458753:IVA458845 JEW458753:JEW458845 JOS458753:JOS458845 JYO458753:JYO458845 KIK458753:KIK458845 KSG458753:KSG458845 LCC458753:LCC458845 LLY458753:LLY458845 LVU458753:LVU458845 MFQ458753:MFQ458845 MPM458753:MPM458845 MZI458753:MZI458845 NJE458753:NJE458845 NTA458753:NTA458845 OCW458753:OCW458845 OMS458753:OMS458845 OWO458753:OWO458845 PGK458753:PGK458845 PQG458753:PQG458845 QAC458753:QAC458845 QJY458753:QJY458845 QTU458753:QTU458845 RDQ458753:RDQ458845 RNM458753:RNM458845 RXI458753:RXI458845 SHE458753:SHE458845 SRA458753:SRA458845 TAW458753:TAW458845 TKS458753:TKS458845 TUO458753:TUO458845 UEK458753:UEK458845 UOG458753:UOG458845 UYC458753:UYC458845 VHY458753:VHY458845 VRU458753:VRU458845 WBQ458753:WBQ458845 WLM458753:WLM458845 WVI458753:WVI458845 A524289:A524381 IW524289:IW524381 SS524289:SS524381 ACO524289:ACO524381 AMK524289:AMK524381 AWG524289:AWG524381 BGC524289:BGC524381 BPY524289:BPY524381 BZU524289:BZU524381 CJQ524289:CJQ524381 CTM524289:CTM524381 DDI524289:DDI524381 DNE524289:DNE524381 DXA524289:DXA524381 EGW524289:EGW524381 EQS524289:EQS524381 FAO524289:FAO524381 FKK524289:FKK524381 FUG524289:FUG524381 GEC524289:GEC524381 GNY524289:GNY524381 GXU524289:GXU524381 HHQ524289:HHQ524381 HRM524289:HRM524381 IBI524289:IBI524381 ILE524289:ILE524381 IVA524289:IVA524381 JEW524289:JEW524381 JOS524289:JOS524381 JYO524289:JYO524381 KIK524289:KIK524381 KSG524289:KSG524381 LCC524289:LCC524381 LLY524289:LLY524381 LVU524289:LVU524381 MFQ524289:MFQ524381 MPM524289:MPM524381 MZI524289:MZI524381 NJE524289:NJE524381 NTA524289:NTA524381 OCW524289:OCW524381 OMS524289:OMS524381 OWO524289:OWO524381 PGK524289:PGK524381 PQG524289:PQG524381 QAC524289:QAC524381 QJY524289:QJY524381 QTU524289:QTU524381 RDQ524289:RDQ524381 RNM524289:RNM524381 RXI524289:RXI524381 SHE524289:SHE524381 SRA524289:SRA524381 TAW524289:TAW524381 TKS524289:TKS524381 TUO524289:TUO524381 UEK524289:UEK524381 UOG524289:UOG524381 UYC524289:UYC524381 VHY524289:VHY524381 VRU524289:VRU524381 WBQ524289:WBQ524381 WLM524289:WLM524381 WVI524289:WVI524381 A589825:A589917 IW589825:IW589917 SS589825:SS589917 ACO589825:ACO589917 AMK589825:AMK589917 AWG589825:AWG589917 BGC589825:BGC589917 BPY589825:BPY589917 BZU589825:BZU589917 CJQ589825:CJQ589917 CTM589825:CTM589917 DDI589825:DDI589917 DNE589825:DNE589917 DXA589825:DXA589917 EGW589825:EGW589917 EQS589825:EQS589917 FAO589825:FAO589917 FKK589825:FKK589917 FUG589825:FUG589917 GEC589825:GEC589917 GNY589825:GNY589917 GXU589825:GXU589917 HHQ589825:HHQ589917 HRM589825:HRM589917 IBI589825:IBI589917 ILE589825:ILE589917 IVA589825:IVA589917 JEW589825:JEW589917 JOS589825:JOS589917 JYO589825:JYO589917 KIK589825:KIK589917 KSG589825:KSG589917 LCC589825:LCC589917 LLY589825:LLY589917 LVU589825:LVU589917 MFQ589825:MFQ589917 MPM589825:MPM589917 MZI589825:MZI589917 NJE589825:NJE589917 NTA589825:NTA589917 OCW589825:OCW589917 OMS589825:OMS589917 OWO589825:OWO589917 PGK589825:PGK589917 PQG589825:PQG589917 QAC589825:QAC589917 QJY589825:QJY589917 QTU589825:QTU589917 RDQ589825:RDQ589917 RNM589825:RNM589917 RXI589825:RXI589917 SHE589825:SHE589917 SRA589825:SRA589917 TAW589825:TAW589917 TKS589825:TKS589917 TUO589825:TUO589917 UEK589825:UEK589917 UOG589825:UOG589917 UYC589825:UYC589917 VHY589825:VHY589917 VRU589825:VRU589917 WBQ589825:WBQ589917 WLM589825:WLM589917 WVI589825:WVI589917 A655361:A655453 IW655361:IW655453 SS655361:SS655453 ACO655361:ACO655453 AMK655361:AMK655453 AWG655361:AWG655453 BGC655361:BGC655453 BPY655361:BPY655453 BZU655361:BZU655453 CJQ655361:CJQ655453 CTM655361:CTM655453 DDI655361:DDI655453 DNE655361:DNE655453 DXA655361:DXA655453 EGW655361:EGW655453 EQS655361:EQS655453 FAO655361:FAO655453 FKK655361:FKK655453 FUG655361:FUG655453 GEC655361:GEC655453 GNY655361:GNY655453 GXU655361:GXU655453 HHQ655361:HHQ655453 HRM655361:HRM655453 IBI655361:IBI655453 ILE655361:ILE655453 IVA655361:IVA655453 JEW655361:JEW655453 JOS655361:JOS655453 JYO655361:JYO655453 KIK655361:KIK655453 KSG655361:KSG655453 LCC655361:LCC655453 LLY655361:LLY655453 LVU655361:LVU655453 MFQ655361:MFQ655453 MPM655361:MPM655453 MZI655361:MZI655453 NJE655361:NJE655453 NTA655361:NTA655453 OCW655361:OCW655453 OMS655361:OMS655453 OWO655361:OWO655453 PGK655361:PGK655453 PQG655361:PQG655453 QAC655361:QAC655453 QJY655361:QJY655453 QTU655361:QTU655453 RDQ655361:RDQ655453 RNM655361:RNM655453 RXI655361:RXI655453 SHE655361:SHE655453 SRA655361:SRA655453 TAW655361:TAW655453 TKS655361:TKS655453 TUO655361:TUO655453 UEK655361:UEK655453 UOG655361:UOG655453 UYC655361:UYC655453 VHY655361:VHY655453 VRU655361:VRU655453 WBQ655361:WBQ655453 WLM655361:WLM655453 WVI655361:WVI655453 A720897:A720989 IW720897:IW720989 SS720897:SS720989 ACO720897:ACO720989 AMK720897:AMK720989 AWG720897:AWG720989 BGC720897:BGC720989 BPY720897:BPY720989 BZU720897:BZU720989 CJQ720897:CJQ720989 CTM720897:CTM720989 DDI720897:DDI720989 DNE720897:DNE720989 DXA720897:DXA720989 EGW720897:EGW720989 EQS720897:EQS720989 FAO720897:FAO720989 FKK720897:FKK720989 FUG720897:FUG720989 GEC720897:GEC720989 GNY720897:GNY720989 GXU720897:GXU720989 HHQ720897:HHQ720989 HRM720897:HRM720989 IBI720897:IBI720989 ILE720897:ILE720989 IVA720897:IVA720989 JEW720897:JEW720989 JOS720897:JOS720989 JYO720897:JYO720989 KIK720897:KIK720989 KSG720897:KSG720989 LCC720897:LCC720989 LLY720897:LLY720989 LVU720897:LVU720989 MFQ720897:MFQ720989 MPM720897:MPM720989 MZI720897:MZI720989 NJE720897:NJE720989 NTA720897:NTA720989 OCW720897:OCW720989 OMS720897:OMS720989 OWO720897:OWO720989 PGK720897:PGK720989 PQG720897:PQG720989 QAC720897:QAC720989 QJY720897:QJY720989 QTU720897:QTU720989 RDQ720897:RDQ720989 RNM720897:RNM720989 RXI720897:RXI720989 SHE720897:SHE720989 SRA720897:SRA720989 TAW720897:TAW720989 TKS720897:TKS720989 TUO720897:TUO720989 UEK720897:UEK720989 UOG720897:UOG720989 UYC720897:UYC720989 VHY720897:VHY720989 VRU720897:VRU720989 WBQ720897:WBQ720989 WLM720897:WLM720989 WVI720897:WVI720989 A786433:A786525 IW786433:IW786525 SS786433:SS786525 ACO786433:ACO786525 AMK786433:AMK786525 AWG786433:AWG786525 BGC786433:BGC786525 BPY786433:BPY786525 BZU786433:BZU786525 CJQ786433:CJQ786525 CTM786433:CTM786525 DDI786433:DDI786525 DNE786433:DNE786525 DXA786433:DXA786525 EGW786433:EGW786525 EQS786433:EQS786525 FAO786433:FAO786525 FKK786433:FKK786525 FUG786433:FUG786525 GEC786433:GEC786525 GNY786433:GNY786525 GXU786433:GXU786525 HHQ786433:HHQ786525 HRM786433:HRM786525 IBI786433:IBI786525 ILE786433:ILE786525 IVA786433:IVA786525 JEW786433:JEW786525 JOS786433:JOS786525 JYO786433:JYO786525 KIK786433:KIK786525 KSG786433:KSG786525 LCC786433:LCC786525 LLY786433:LLY786525 LVU786433:LVU786525 MFQ786433:MFQ786525 MPM786433:MPM786525 MZI786433:MZI786525 NJE786433:NJE786525 NTA786433:NTA786525 OCW786433:OCW786525 OMS786433:OMS786525 OWO786433:OWO786525 PGK786433:PGK786525 PQG786433:PQG786525 QAC786433:QAC786525 QJY786433:QJY786525 QTU786433:QTU786525 RDQ786433:RDQ786525 RNM786433:RNM786525 RXI786433:RXI786525 SHE786433:SHE786525 SRA786433:SRA786525 TAW786433:TAW786525 TKS786433:TKS786525 TUO786433:TUO786525 UEK786433:UEK786525 UOG786433:UOG786525 UYC786433:UYC786525 VHY786433:VHY786525 VRU786433:VRU786525 WBQ786433:WBQ786525 WLM786433:WLM786525 WVI786433:WVI786525 A851969:A852061 IW851969:IW852061 SS851969:SS852061 ACO851969:ACO852061 AMK851969:AMK852061 AWG851969:AWG852061 BGC851969:BGC852061 BPY851969:BPY852061 BZU851969:BZU852061 CJQ851969:CJQ852061 CTM851969:CTM852061 DDI851969:DDI852061 DNE851969:DNE852061 DXA851969:DXA852061 EGW851969:EGW852061 EQS851969:EQS852061 FAO851969:FAO852061 FKK851969:FKK852061 FUG851969:FUG852061 GEC851969:GEC852061 GNY851969:GNY852061 GXU851969:GXU852061 HHQ851969:HHQ852061 HRM851969:HRM852061 IBI851969:IBI852061 ILE851969:ILE852061 IVA851969:IVA852061 JEW851969:JEW852061 JOS851969:JOS852061 JYO851969:JYO852061 KIK851969:KIK852061 KSG851969:KSG852061 LCC851969:LCC852061 LLY851969:LLY852061 LVU851969:LVU852061 MFQ851969:MFQ852061 MPM851969:MPM852061 MZI851969:MZI852061 NJE851969:NJE852061 NTA851969:NTA852061 OCW851969:OCW852061 OMS851969:OMS852061 OWO851969:OWO852061 PGK851969:PGK852061 PQG851969:PQG852061 QAC851969:QAC852061 QJY851969:QJY852061 QTU851969:QTU852061 RDQ851969:RDQ852061 RNM851969:RNM852061 RXI851969:RXI852061 SHE851969:SHE852061 SRA851969:SRA852061 TAW851969:TAW852061 TKS851969:TKS852061 TUO851969:TUO852061 UEK851969:UEK852061 UOG851969:UOG852061 UYC851969:UYC852061 VHY851969:VHY852061 VRU851969:VRU852061 WBQ851969:WBQ852061 WLM851969:WLM852061 WVI851969:WVI852061 A917505:A917597 IW917505:IW917597 SS917505:SS917597 ACO917505:ACO917597 AMK917505:AMK917597 AWG917505:AWG917597 BGC917505:BGC917597 BPY917505:BPY917597 BZU917505:BZU917597 CJQ917505:CJQ917597 CTM917505:CTM917597 DDI917505:DDI917597 DNE917505:DNE917597 DXA917505:DXA917597 EGW917505:EGW917597 EQS917505:EQS917597 FAO917505:FAO917597 FKK917505:FKK917597 FUG917505:FUG917597 GEC917505:GEC917597 GNY917505:GNY917597 GXU917505:GXU917597 HHQ917505:HHQ917597 HRM917505:HRM917597 IBI917505:IBI917597 ILE917505:ILE917597 IVA917505:IVA917597 JEW917505:JEW917597 JOS917505:JOS917597 JYO917505:JYO917597 KIK917505:KIK917597 KSG917505:KSG917597 LCC917505:LCC917597 LLY917505:LLY917597 LVU917505:LVU917597 MFQ917505:MFQ917597 MPM917505:MPM917597 MZI917505:MZI917597 NJE917505:NJE917597 NTA917505:NTA917597 OCW917505:OCW917597 OMS917505:OMS917597 OWO917505:OWO917597 PGK917505:PGK917597 PQG917505:PQG917597 QAC917505:QAC917597 QJY917505:QJY917597 QTU917505:QTU917597 RDQ917505:RDQ917597 RNM917505:RNM917597 RXI917505:RXI917597 SHE917505:SHE917597 SRA917505:SRA917597 TAW917505:TAW917597 TKS917505:TKS917597 TUO917505:TUO917597 UEK917505:UEK917597 UOG917505:UOG917597 UYC917505:UYC917597 VHY917505:VHY917597 VRU917505:VRU917597 WBQ917505:WBQ917597 WLM917505:WLM917597 WVI917505:WVI917597 A983041:A983133 IW983041:IW983133 SS983041:SS983133 ACO983041:ACO983133 AMK983041:AMK983133 AWG983041:AWG983133 BGC983041:BGC983133 BPY983041:BPY983133 BZU983041:BZU983133 CJQ983041:CJQ983133 CTM983041:CTM983133 DDI983041:DDI983133 DNE983041:DNE983133 DXA983041:DXA983133 EGW983041:EGW983133 EQS983041:EQS983133 FAO983041:FAO983133 FKK983041:FKK983133 FUG983041:FUG983133 GEC983041:GEC983133 GNY983041:GNY983133 GXU983041:GXU983133 HHQ983041:HHQ983133 HRM983041:HRM983133 IBI983041:IBI983133 ILE983041:ILE983133 IVA983041:IVA983133 JEW983041:JEW983133 JOS983041:JOS983133 JYO983041:JYO983133 KIK983041:KIK983133 KSG983041:KSG983133 LCC983041:LCC983133 LLY983041:LLY983133 LVU983041:LVU983133 MFQ983041:MFQ983133 MPM983041:MPM983133 MZI983041:MZI983133 NJE983041:NJE983133 NTA983041:NTA983133 OCW983041:OCW983133 OMS983041:OMS983133 OWO983041:OWO983133 PGK983041:PGK983133 PQG983041:PQG983133 QAC983041:QAC983133 QJY983041:QJY983133 QTU983041:QTU983133 RDQ983041:RDQ983133 RNM983041:RNM983133 RXI983041:RXI983133 SHE983041:SHE983133 SRA983041:SRA983133 TAW983041:TAW983133 TKS983041:TKS983133 TUO983041:TUO983133 UEK983041:UEK983133 UOG983041:UOG983133 UYC983041:UYC983133 VHY983041:VHY983133 VRU983041:VRU983133 WBQ983041:WBQ983133 WLM983041:WLM983133 WVI983041:WVI983133 A95:A176 IW95:IW176 SS95:SS176 ACO95:ACO176 AMK95:AMK176 AWG95:AWG176 BGC95:BGC176 BPY95:BPY176 BZU95:BZU176 CJQ95:CJQ176 CTM95:CTM176 DDI95:DDI176 DNE95:DNE176 DXA95:DXA176 EGW95:EGW176 EQS95:EQS176 FAO95:FAO176 FKK95:FKK176 FUG95:FUG176 GEC95:GEC176 GNY95:GNY176 GXU95:GXU176 HHQ95:HHQ176 HRM95:HRM176 IBI95:IBI176 ILE95:ILE176 IVA95:IVA176 JEW95:JEW176 JOS95:JOS176 JYO95:JYO176 KIK95:KIK176 KSG95:KSG176 LCC95:LCC176 LLY95:LLY176 LVU95:LVU176 MFQ95:MFQ176 MPM95:MPM176 MZI95:MZI176 NJE95:NJE176 NTA95:NTA176 OCW95:OCW176 OMS95:OMS176 OWO95:OWO176 PGK95:PGK176 PQG95:PQG176 QAC95:QAC176 QJY95:QJY176 QTU95:QTU176 RDQ95:RDQ176 RNM95:RNM176 RXI95:RXI176 SHE95:SHE176 SRA95:SRA176 TAW95:TAW176 TKS95:TKS176 TUO95:TUO176 UEK95:UEK176 UOG95:UOG176 UYC95:UYC176 VHY95:VHY176 VRU95:VRU176 WBQ95:WBQ176 WLM95:WLM176 WVI95:WVI176 A65631:A65712 IW65631:IW65712 SS65631:SS65712 ACO65631:ACO65712 AMK65631:AMK65712 AWG65631:AWG65712 BGC65631:BGC65712 BPY65631:BPY65712 BZU65631:BZU65712 CJQ65631:CJQ65712 CTM65631:CTM65712 DDI65631:DDI65712 DNE65631:DNE65712 DXA65631:DXA65712 EGW65631:EGW65712 EQS65631:EQS65712 FAO65631:FAO65712 FKK65631:FKK65712 FUG65631:FUG65712 GEC65631:GEC65712 GNY65631:GNY65712 GXU65631:GXU65712 HHQ65631:HHQ65712 HRM65631:HRM65712 IBI65631:IBI65712 ILE65631:ILE65712 IVA65631:IVA65712 JEW65631:JEW65712 JOS65631:JOS65712 JYO65631:JYO65712 KIK65631:KIK65712 KSG65631:KSG65712 LCC65631:LCC65712 LLY65631:LLY65712 LVU65631:LVU65712 MFQ65631:MFQ65712 MPM65631:MPM65712 MZI65631:MZI65712 NJE65631:NJE65712 NTA65631:NTA65712 OCW65631:OCW65712 OMS65631:OMS65712 OWO65631:OWO65712 PGK65631:PGK65712 PQG65631:PQG65712 QAC65631:QAC65712 QJY65631:QJY65712 QTU65631:QTU65712 RDQ65631:RDQ65712 RNM65631:RNM65712 RXI65631:RXI65712 SHE65631:SHE65712 SRA65631:SRA65712 TAW65631:TAW65712 TKS65631:TKS65712 TUO65631:TUO65712 UEK65631:UEK65712 UOG65631:UOG65712 UYC65631:UYC65712 VHY65631:VHY65712 VRU65631:VRU65712 WBQ65631:WBQ65712 WLM65631:WLM65712 WVI65631:WVI65712 A131167:A131248 IW131167:IW131248 SS131167:SS131248 ACO131167:ACO131248 AMK131167:AMK131248 AWG131167:AWG131248 BGC131167:BGC131248 BPY131167:BPY131248 BZU131167:BZU131248 CJQ131167:CJQ131248 CTM131167:CTM131248 DDI131167:DDI131248 DNE131167:DNE131248 DXA131167:DXA131248 EGW131167:EGW131248 EQS131167:EQS131248 FAO131167:FAO131248 FKK131167:FKK131248 FUG131167:FUG131248 GEC131167:GEC131248 GNY131167:GNY131248 GXU131167:GXU131248 HHQ131167:HHQ131248 HRM131167:HRM131248 IBI131167:IBI131248 ILE131167:ILE131248 IVA131167:IVA131248 JEW131167:JEW131248 JOS131167:JOS131248 JYO131167:JYO131248 KIK131167:KIK131248 KSG131167:KSG131248 LCC131167:LCC131248 LLY131167:LLY131248 LVU131167:LVU131248 MFQ131167:MFQ131248 MPM131167:MPM131248 MZI131167:MZI131248 NJE131167:NJE131248 NTA131167:NTA131248 OCW131167:OCW131248 OMS131167:OMS131248 OWO131167:OWO131248 PGK131167:PGK131248 PQG131167:PQG131248 QAC131167:QAC131248 QJY131167:QJY131248 QTU131167:QTU131248 RDQ131167:RDQ131248 RNM131167:RNM131248 RXI131167:RXI131248 SHE131167:SHE131248 SRA131167:SRA131248 TAW131167:TAW131248 TKS131167:TKS131248 TUO131167:TUO131248 UEK131167:UEK131248 UOG131167:UOG131248 UYC131167:UYC131248 VHY131167:VHY131248 VRU131167:VRU131248 WBQ131167:WBQ131248 WLM131167:WLM131248 WVI131167:WVI131248 A196703:A196784 IW196703:IW196784 SS196703:SS196784 ACO196703:ACO196784 AMK196703:AMK196784 AWG196703:AWG196784 BGC196703:BGC196784 BPY196703:BPY196784 BZU196703:BZU196784 CJQ196703:CJQ196784 CTM196703:CTM196784 DDI196703:DDI196784 DNE196703:DNE196784 DXA196703:DXA196784 EGW196703:EGW196784 EQS196703:EQS196784 FAO196703:FAO196784 FKK196703:FKK196784 FUG196703:FUG196784 GEC196703:GEC196784 GNY196703:GNY196784 GXU196703:GXU196784 HHQ196703:HHQ196784 HRM196703:HRM196784 IBI196703:IBI196784 ILE196703:ILE196784 IVA196703:IVA196784 JEW196703:JEW196784 JOS196703:JOS196784 JYO196703:JYO196784 KIK196703:KIK196784 KSG196703:KSG196784 LCC196703:LCC196784 LLY196703:LLY196784 LVU196703:LVU196784 MFQ196703:MFQ196784 MPM196703:MPM196784 MZI196703:MZI196784 NJE196703:NJE196784 NTA196703:NTA196784 OCW196703:OCW196784 OMS196703:OMS196784 OWO196703:OWO196784 PGK196703:PGK196784 PQG196703:PQG196784 QAC196703:QAC196784 QJY196703:QJY196784 QTU196703:QTU196784 RDQ196703:RDQ196784 RNM196703:RNM196784 RXI196703:RXI196784 SHE196703:SHE196784 SRA196703:SRA196784 TAW196703:TAW196784 TKS196703:TKS196784 TUO196703:TUO196784 UEK196703:UEK196784 UOG196703:UOG196784 UYC196703:UYC196784 VHY196703:VHY196784 VRU196703:VRU196784 WBQ196703:WBQ196784 WLM196703:WLM196784 WVI196703:WVI196784 A262239:A262320 IW262239:IW262320 SS262239:SS262320 ACO262239:ACO262320 AMK262239:AMK262320 AWG262239:AWG262320 BGC262239:BGC262320 BPY262239:BPY262320 BZU262239:BZU262320 CJQ262239:CJQ262320 CTM262239:CTM262320 DDI262239:DDI262320 DNE262239:DNE262320 DXA262239:DXA262320 EGW262239:EGW262320 EQS262239:EQS262320 FAO262239:FAO262320 FKK262239:FKK262320 FUG262239:FUG262320 GEC262239:GEC262320 GNY262239:GNY262320 GXU262239:GXU262320 HHQ262239:HHQ262320 HRM262239:HRM262320 IBI262239:IBI262320 ILE262239:ILE262320 IVA262239:IVA262320 JEW262239:JEW262320 JOS262239:JOS262320 JYO262239:JYO262320 KIK262239:KIK262320 KSG262239:KSG262320 LCC262239:LCC262320 LLY262239:LLY262320 LVU262239:LVU262320 MFQ262239:MFQ262320 MPM262239:MPM262320 MZI262239:MZI262320 NJE262239:NJE262320 NTA262239:NTA262320 OCW262239:OCW262320 OMS262239:OMS262320 OWO262239:OWO262320 PGK262239:PGK262320 PQG262239:PQG262320 QAC262239:QAC262320 QJY262239:QJY262320 QTU262239:QTU262320 RDQ262239:RDQ262320 RNM262239:RNM262320 RXI262239:RXI262320 SHE262239:SHE262320 SRA262239:SRA262320 TAW262239:TAW262320 TKS262239:TKS262320 TUO262239:TUO262320 UEK262239:UEK262320 UOG262239:UOG262320 UYC262239:UYC262320 VHY262239:VHY262320 VRU262239:VRU262320 WBQ262239:WBQ262320 WLM262239:WLM262320 WVI262239:WVI262320 A327775:A327856 IW327775:IW327856 SS327775:SS327856 ACO327775:ACO327856 AMK327775:AMK327856 AWG327775:AWG327856 BGC327775:BGC327856 BPY327775:BPY327856 BZU327775:BZU327856 CJQ327775:CJQ327856 CTM327775:CTM327856 DDI327775:DDI327856 DNE327775:DNE327856 DXA327775:DXA327856 EGW327775:EGW327856 EQS327775:EQS327856 FAO327775:FAO327856 FKK327775:FKK327856 FUG327775:FUG327856 GEC327775:GEC327856 GNY327775:GNY327856 GXU327775:GXU327856 HHQ327775:HHQ327856 HRM327775:HRM327856 IBI327775:IBI327856 ILE327775:ILE327856 IVA327775:IVA327856 JEW327775:JEW327856 JOS327775:JOS327856 JYO327775:JYO327856 KIK327775:KIK327856 KSG327775:KSG327856 LCC327775:LCC327856 LLY327775:LLY327856 LVU327775:LVU327856 MFQ327775:MFQ327856 MPM327775:MPM327856 MZI327775:MZI327856 NJE327775:NJE327856 NTA327775:NTA327856 OCW327775:OCW327856 OMS327775:OMS327856 OWO327775:OWO327856 PGK327775:PGK327856 PQG327775:PQG327856 QAC327775:QAC327856 QJY327775:QJY327856 QTU327775:QTU327856 RDQ327775:RDQ327856 RNM327775:RNM327856 RXI327775:RXI327856 SHE327775:SHE327856 SRA327775:SRA327856 TAW327775:TAW327856 TKS327775:TKS327856 TUO327775:TUO327856 UEK327775:UEK327856 UOG327775:UOG327856 UYC327775:UYC327856 VHY327775:VHY327856 VRU327775:VRU327856 WBQ327775:WBQ327856 WLM327775:WLM327856 WVI327775:WVI327856 A393311:A393392 IW393311:IW393392 SS393311:SS393392 ACO393311:ACO393392 AMK393311:AMK393392 AWG393311:AWG393392 BGC393311:BGC393392 BPY393311:BPY393392 BZU393311:BZU393392 CJQ393311:CJQ393392 CTM393311:CTM393392 DDI393311:DDI393392 DNE393311:DNE393392 DXA393311:DXA393392 EGW393311:EGW393392 EQS393311:EQS393392 FAO393311:FAO393392 FKK393311:FKK393392 FUG393311:FUG393392 GEC393311:GEC393392 GNY393311:GNY393392 GXU393311:GXU393392 HHQ393311:HHQ393392 HRM393311:HRM393392 IBI393311:IBI393392 ILE393311:ILE393392 IVA393311:IVA393392 JEW393311:JEW393392 JOS393311:JOS393392 JYO393311:JYO393392 KIK393311:KIK393392 KSG393311:KSG393392 LCC393311:LCC393392 LLY393311:LLY393392 LVU393311:LVU393392 MFQ393311:MFQ393392 MPM393311:MPM393392 MZI393311:MZI393392 NJE393311:NJE393392 NTA393311:NTA393392 OCW393311:OCW393392 OMS393311:OMS393392 OWO393311:OWO393392 PGK393311:PGK393392 PQG393311:PQG393392 QAC393311:QAC393392 QJY393311:QJY393392 QTU393311:QTU393392 RDQ393311:RDQ393392 RNM393311:RNM393392 RXI393311:RXI393392 SHE393311:SHE393392 SRA393311:SRA393392 TAW393311:TAW393392 TKS393311:TKS393392 TUO393311:TUO393392 UEK393311:UEK393392 UOG393311:UOG393392 UYC393311:UYC393392 VHY393311:VHY393392 VRU393311:VRU393392 WBQ393311:WBQ393392 WLM393311:WLM393392 WVI393311:WVI393392 A458847:A458928 IW458847:IW458928 SS458847:SS458928 ACO458847:ACO458928 AMK458847:AMK458928 AWG458847:AWG458928 BGC458847:BGC458928 BPY458847:BPY458928 BZU458847:BZU458928 CJQ458847:CJQ458928 CTM458847:CTM458928 DDI458847:DDI458928 DNE458847:DNE458928 DXA458847:DXA458928 EGW458847:EGW458928 EQS458847:EQS458928 FAO458847:FAO458928 FKK458847:FKK458928 FUG458847:FUG458928 GEC458847:GEC458928 GNY458847:GNY458928 GXU458847:GXU458928 HHQ458847:HHQ458928 HRM458847:HRM458928 IBI458847:IBI458928 ILE458847:ILE458928 IVA458847:IVA458928 JEW458847:JEW458928 JOS458847:JOS458928 JYO458847:JYO458928 KIK458847:KIK458928 KSG458847:KSG458928 LCC458847:LCC458928 LLY458847:LLY458928 LVU458847:LVU458928 MFQ458847:MFQ458928 MPM458847:MPM458928 MZI458847:MZI458928 NJE458847:NJE458928 NTA458847:NTA458928 OCW458847:OCW458928 OMS458847:OMS458928 OWO458847:OWO458928 PGK458847:PGK458928 PQG458847:PQG458928 QAC458847:QAC458928 QJY458847:QJY458928 QTU458847:QTU458928 RDQ458847:RDQ458928 RNM458847:RNM458928 RXI458847:RXI458928 SHE458847:SHE458928 SRA458847:SRA458928 TAW458847:TAW458928 TKS458847:TKS458928 TUO458847:TUO458928 UEK458847:UEK458928 UOG458847:UOG458928 UYC458847:UYC458928 VHY458847:VHY458928 VRU458847:VRU458928 WBQ458847:WBQ458928 WLM458847:WLM458928 WVI458847:WVI458928 A524383:A524464 IW524383:IW524464 SS524383:SS524464 ACO524383:ACO524464 AMK524383:AMK524464 AWG524383:AWG524464 BGC524383:BGC524464 BPY524383:BPY524464 BZU524383:BZU524464 CJQ524383:CJQ524464 CTM524383:CTM524464 DDI524383:DDI524464 DNE524383:DNE524464 DXA524383:DXA524464 EGW524383:EGW524464 EQS524383:EQS524464 FAO524383:FAO524464 FKK524383:FKK524464 FUG524383:FUG524464 GEC524383:GEC524464 GNY524383:GNY524464 GXU524383:GXU524464 HHQ524383:HHQ524464 HRM524383:HRM524464 IBI524383:IBI524464 ILE524383:ILE524464 IVA524383:IVA524464 JEW524383:JEW524464 JOS524383:JOS524464 JYO524383:JYO524464 KIK524383:KIK524464 KSG524383:KSG524464 LCC524383:LCC524464 LLY524383:LLY524464 LVU524383:LVU524464 MFQ524383:MFQ524464 MPM524383:MPM524464 MZI524383:MZI524464 NJE524383:NJE524464 NTA524383:NTA524464 OCW524383:OCW524464 OMS524383:OMS524464 OWO524383:OWO524464 PGK524383:PGK524464 PQG524383:PQG524464 QAC524383:QAC524464 QJY524383:QJY524464 QTU524383:QTU524464 RDQ524383:RDQ524464 RNM524383:RNM524464 RXI524383:RXI524464 SHE524383:SHE524464 SRA524383:SRA524464 TAW524383:TAW524464 TKS524383:TKS524464 TUO524383:TUO524464 UEK524383:UEK524464 UOG524383:UOG524464 UYC524383:UYC524464 VHY524383:VHY524464 VRU524383:VRU524464 WBQ524383:WBQ524464 WLM524383:WLM524464 WVI524383:WVI524464 A589919:A590000 IW589919:IW590000 SS589919:SS590000 ACO589919:ACO590000 AMK589919:AMK590000 AWG589919:AWG590000 BGC589919:BGC590000 BPY589919:BPY590000 BZU589919:BZU590000 CJQ589919:CJQ590000 CTM589919:CTM590000 DDI589919:DDI590000 DNE589919:DNE590000 DXA589919:DXA590000 EGW589919:EGW590000 EQS589919:EQS590000 FAO589919:FAO590000 FKK589919:FKK590000 FUG589919:FUG590000 GEC589919:GEC590000 GNY589919:GNY590000 GXU589919:GXU590000 HHQ589919:HHQ590000 HRM589919:HRM590000 IBI589919:IBI590000 ILE589919:ILE590000 IVA589919:IVA590000 JEW589919:JEW590000 JOS589919:JOS590000 JYO589919:JYO590000 KIK589919:KIK590000 KSG589919:KSG590000 LCC589919:LCC590000 LLY589919:LLY590000 LVU589919:LVU590000 MFQ589919:MFQ590000 MPM589919:MPM590000 MZI589919:MZI590000 NJE589919:NJE590000 NTA589919:NTA590000 OCW589919:OCW590000 OMS589919:OMS590000 OWO589919:OWO590000 PGK589919:PGK590000 PQG589919:PQG590000 QAC589919:QAC590000 QJY589919:QJY590000 QTU589919:QTU590000 RDQ589919:RDQ590000 RNM589919:RNM590000 RXI589919:RXI590000 SHE589919:SHE590000 SRA589919:SRA590000 TAW589919:TAW590000 TKS589919:TKS590000 TUO589919:TUO590000 UEK589919:UEK590000 UOG589919:UOG590000 UYC589919:UYC590000 VHY589919:VHY590000 VRU589919:VRU590000 WBQ589919:WBQ590000 WLM589919:WLM590000 WVI589919:WVI590000 A655455:A655536 IW655455:IW655536 SS655455:SS655536 ACO655455:ACO655536 AMK655455:AMK655536 AWG655455:AWG655536 BGC655455:BGC655536 BPY655455:BPY655536 BZU655455:BZU655536 CJQ655455:CJQ655536 CTM655455:CTM655536 DDI655455:DDI655536 DNE655455:DNE655536 DXA655455:DXA655536 EGW655455:EGW655536 EQS655455:EQS655536 FAO655455:FAO655536 FKK655455:FKK655536 FUG655455:FUG655536 GEC655455:GEC655536 GNY655455:GNY655536 GXU655455:GXU655536 HHQ655455:HHQ655536 HRM655455:HRM655536 IBI655455:IBI655536 ILE655455:ILE655536 IVA655455:IVA655536 JEW655455:JEW655536 JOS655455:JOS655536 JYO655455:JYO655536 KIK655455:KIK655536 KSG655455:KSG655536 LCC655455:LCC655536 LLY655455:LLY655536 LVU655455:LVU655536 MFQ655455:MFQ655536 MPM655455:MPM655536 MZI655455:MZI655536 NJE655455:NJE655536 NTA655455:NTA655536 OCW655455:OCW655536 OMS655455:OMS655536 OWO655455:OWO655536 PGK655455:PGK655536 PQG655455:PQG655536 QAC655455:QAC655536 QJY655455:QJY655536 QTU655455:QTU655536 RDQ655455:RDQ655536 RNM655455:RNM655536 RXI655455:RXI655536 SHE655455:SHE655536 SRA655455:SRA655536 TAW655455:TAW655536 TKS655455:TKS655536 TUO655455:TUO655536 UEK655455:UEK655536 UOG655455:UOG655536 UYC655455:UYC655536 VHY655455:VHY655536 VRU655455:VRU655536 WBQ655455:WBQ655536 WLM655455:WLM655536 WVI655455:WVI655536 A720991:A721072 IW720991:IW721072 SS720991:SS721072 ACO720991:ACO721072 AMK720991:AMK721072 AWG720991:AWG721072 BGC720991:BGC721072 BPY720991:BPY721072 BZU720991:BZU721072 CJQ720991:CJQ721072 CTM720991:CTM721072 DDI720991:DDI721072 DNE720991:DNE721072 DXA720991:DXA721072 EGW720991:EGW721072 EQS720991:EQS721072 FAO720991:FAO721072 FKK720991:FKK721072 FUG720991:FUG721072 GEC720991:GEC721072 GNY720991:GNY721072 GXU720991:GXU721072 HHQ720991:HHQ721072 HRM720991:HRM721072 IBI720991:IBI721072 ILE720991:ILE721072 IVA720991:IVA721072 JEW720991:JEW721072 JOS720991:JOS721072 JYO720991:JYO721072 KIK720991:KIK721072 KSG720991:KSG721072 LCC720991:LCC721072 LLY720991:LLY721072 LVU720991:LVU721072 MFQ720991:MFQ721072 MPM720991:MPM721072 MZI720991:MZI721072 NJE720991:NJE721072 NTA720991:NTA721072 OCW720991:OCW721072 OMS720991:OMS721072 OWO720991:OWO721072 PGK720991:PGK721072 PQG720991:PQG721072 QAC720991:QAC721072 QJY720991:QJY721072 QTU720991:QTU721072 RDQ720991:RDQ721072 RNM720991:RNM721072 RXI720991:RXI721072 SHE720991:SHE721072 SRA720991:SRA721072 TAW720991:TAW721072 TKS720991:TKS721072 TUO720991:TUO721072 UEK720991:UEK721072 UOG720991:UOG721072 UYC720991:UYC721072 VHY720991:VHY721072 VRU720991:VRU721072 WBQ720991:WBQ721072 WLM720991:WLM721072 WVI720991:WVI721072 A786527:A786608 IW786527:IW786608 SS786527:SS786608 ACO786527:ACO786608 AMK786527:AMK786608 AWG786527:AWG786608 BGC786527:BGC786608 BPY786527:BPY786608 BZU786527:BZU786608 CJQ786527:CJQ786608 CTM786527:CTM786608 DDI786527:DDI786608 DNE786527:DNE786608 DXA786527:DXA786608 EGW786527:EGW786608 EQS786527:EQS786608 FAO786527:FAO786608 FKK786527:FKK786608 FUG786527:FUG786608 GEC786527:GEC786608 GNY786527:GNY786608 GXU786527:GXU786608 HHQ786527:HHQ786608 HRM786527:HRM786608 IBI786527:IBI786608 ILE786527:ILE786608 IVA786527:IVA786608 JEW786527:JEW786608 JOS786527:JOS786608 JYO786527:JYO786608 KIK786527:KIK786608 KSG786527:KSG786608 LCC786527:LCC786608 LLY786527:LLY786608 LVU786527:LVU786608 MFQ786527:MFQ786608 MPM786527:MPM786608 MZI786527:MZI786608 NJE786527:NJE786608 NTA786527:NTA786608 OCW786527:OCW786608 OMS786527:OMS786608 OWO786527:OWO786608 PGK786527:PGK786608 PQG786527:PQG786608 QAC786527:QAC786608 QJY786527:QJY786608 QTU786527:QTU786608 RDQ786527:RDQ786608 RNM786527:RNM786608 RXI786527:RXI786608 SHE786527:SHE786608 SRA786527:SRA786608 TAW786527:TAW786608 TKS786527:TKS786608 TUO786527:TUO786608 UEK786527:UEK786608 UOG786527:UOG786608 UYC786527:UYC786608 VHY786527:VHY786608 VRU786527:VRU786608 WBQ786527:WBQ786608 WLM786527:WLM786608 WVI786527:WVI786608 A852063:A852144 IW852063:IW852144 SS852063:SS852144 ACO852063:ACO852144 AMK852063:AMK852144 AWG852063:AWG852144 BGC852063:BGC852144 BPY852063:BPY852144 BZU852063:BZU852144 CJQ852063:CJQ852144 CTM852063:CTM852144 DDI852063:DDI852144 DNE852063:DNE852144 DXA852063:DXA852144 EGW852063:EGW852144 EQS852063:EQS852144 FAO852063:FAO852144 FKK852063:FKK852144 FUG852063:FUG852144 GEC852063:GEC852144 GNY852063:GNY852144 GXU852063:GXU852144 HHQ852063:HHQ852144 HRM852063:HRM852144 IBI852063:IBI852144 ILE852063:ILE852144 IVA852063:IVA852144 JEW852063:JEW852144 JOS852063:JOS852144 JYO852063:JYO852144 KIK852063:KIK852144 KSG852063:KSG852144 LCC852063:LCC852144 LLY852063:LLY852144 LVU852063:LVU852144 MFQ852063:MFQ852144 MPM852063:MPM852144 MZI852063:MZI852144 NJE852063:NJE852144 NTA852063:NTA852144 OCW852063:OCW852144 OMS852063:OMS852144 OWO852063:OWO852144 PGK852063:PGK852144 PQG852063:PQG852144 QAC852063:QAC852144 QJY852063:QJY852144 QTU852063:QTU852144 RDQ852063:RDQ852144 RNM852063:RNM852144 RXI852063:RXI852144 SHE852063:SHE852144 SRA852063:SRA852144 TAW852063:TAW852144 TKS852063:TKS852144 TUO852063:TUO852144 UEK852063:UEK852144 UOG852063:UOG852144 UYC852063:UYC852144 VHY852063:VHY852144 VRU852063:VRU852144 WBQ852063:WBQ852144 WLM852063:WLM852144 WVI852063:WVI852144 A917599:A917680 IW917599:IW917680 SS917599:SS917680 ACO917599:ACO917680 AMK917599:AMK917680 AWG917599:AWG917680 BGC917599:BGC917680 BPY917599:BPY917680 BZU917599:BZU917680 CJQ917599:CJQ917680 CTM917599:CTM917680 DDI917599:DDI917680 DNE917599:DNE917680 DXA917599:DXA917680 EGW917599:EGW917680 EQS917599:EQS917680 FAO917599:FAO917680 FKK917599:FKK917680 FUG917599:FUG917680 GEC917599:GEC917680 GNY917599:GNY917680 GXU917599:GXU917680 HHQ917599:HHQ917680 HRM917599:HRM917680 IBI917599:IBI917680 ILE917599:ILE917680 IVA917599:IVA917680 JEW917599:JEW917680 JOS917599:JOS917680 JYO917599:JYO917680 KIK917599:KIK917680 KSG917599:KSG917680 LCC917599:LCC917680 LLY917599:LLY917680 LVU917599:LVU917680 MFQ917599:MFQ917680 MPM917599:MPM917680 MZI917599:MZI917680 NJE917599:NJE917680 NTA917599:NTA917680 OCW917599:OCW917680 OMS917599:OMS917680 OWO917599:OWO917680 PGK917599:PGK917680 PQG917599:PQG917680 QAC917599:QAC917680 QJY917599:QJY917680 QTU917599:QTU917680 RDQ917599:RDQ917680 RNM917599:RNM917680 RXI917599:RXI917680 SHE917599:SHE917680 SRA917599:SRA917680 TAW917599:TAW917680 TKS917599:TKS917680 TUO917599:TUO917680 UEK917599:UEK917680 UOG917599:UOG917680 UYC917599:UYC917680 VHY917599:VHY917680 VRU917599:VRU917680 WBQ917599:WBQ917680 WLM917599:WLM917680 WVI917599:WVI917680 A983135:A983216 IW983135:IW983216 SS983135:SS983216 ACO983135:ACO983216 AMK983135:AMK983216 AWG983135:AWG983216 BGC983135:BGC983216 BPY983135:BPY983216 BZU983135:BZU983216 CJQ983135:CJQ983216 CTM983135:CTM983216 DDI983135:DDI983216 DNE983135:DNE983216 DXA983135:DXA983216 EGW983135:EGW983216 EQS983135:EQS983216 FAO983135:FAO983216 FKK983135:FKK983216 FUG983135:FUG983216 GEC983135:GEC983216 GNY983135:GNY983216 GXU983135:GXU983216 HHQ983135:HHQ983216 HRM983135:HRM983216 IBI983135:IBI983216 ILE983135:ILE983216 IVA983135:IVA983216 JEW983135:JEW983216 JOS983135:JOS983216 JYO983135:JYO983216 KIK983135:KIK983216 KSG983135:KSG983216 LCC983135:LCC983216 LLY983135:LLY983216 LVU983135:LVU983216 MFQ983135:MFQ983216 MPM983135:MPM983216 MZI983135:MZI983216 NJE983135:NJE983216 NTA983135:NTA983216 OCW983135:OCW983216 OMS983135:OMS983216 OWO983135:OWO983216 PGK983135:PGK983216 PQG983135:PQG983216 QAC983135:QAC983216 QJY983135:QJY983216 QTU983135:QTU983216 RDQ983135:RDQ983216 RNM983135:RNM983216 RXI983135:RXI983216 SHE983135:SHE983216 SRA983135:SRA983216 TAW983135:TAW983216 TKS983135:TKS983216 TUO983135:TUO983216 UEK983135:UEK983216 UOG983135:UOG983216 UYC983135:UYC983216 VHY983135:VHY983216 VRU983135:VRU983216 WBQ983135:WBQ983216 WLM983135:WLM983216 WVI983135:WVI983216 A182:D65536 IW182:IZ65536 SS182:SV65536 ACO182:ACR65536 AMK182:AMN65536 AWG182:AWJ65536 BGC182:BGF65536 BPY182:BQB65536 BZU182:BZX65536 CJQ182:CJT65536 CTM182:CTP65536 DDI182:DDL65536 DNE182:DNH65536 DXA182:DXD65536 EGW182:EGZ65536 EQS182:EQV65536 FAO182:FAR65536 FKK182:FKN65536 FUG182:FUJ65536 GEC182:GEF65536 GNY182:GOB65536 GXU182:GXX65536 HHQ182:HHT65536 HRM182:HRP65536 IBI182:IBL65536 ILE182:ILH65536 IVA182:IVD65536 JEW182:JEZ65536 JOS182:JOV65536 JYO182:JYR65536 KIK182:KIN65536 KSG182:KSJ65536 LCC182:LCF65536 LLY182:LMB65536 LVU182:LVX65536 MFQ182:MFT65536 MPM182:MPP65536 MZI182:MZL65536 NJE182:NJH65536 NTA182:NTD65536 OCW182:OCZ65536 OMS182:OMV65536 OWO182:OWR65536 PGK182:PGN65536 PQG182:PQJ65536 QAC182:QAF65536 QJY182:QKB65536 QTU182:QTX65536 RDQ182:RDT65536 RNM182:RNP65536 RXI182:RXL65536 SHE182:SHH65536 SRA182:SRD65536 TAW182:TAZ65536 TKS182:TKV65536 TUO182:TUR65536 UEK182:UEN65536 UOG182:UOJ65536 UYC182:UYF65536 VHY182:VIB65536 VRU182:VRX65536 WBQ182:WBT65536 WLM182:WLP65536 WVI182:WVL65536 A65718:D131072 IW65718:IZ131072 SS65718:SV131072 ACO65718:ACR131072 AMK65718:AMN131072 AWG65718:AWJ131072 BGC65718:BGF131072 BPY65718:BQB131072 BZU65718:BZX131072 CJQ65718:CJT131072 CTM65718:CTP131072 DDI65718:DDL131072 DNE65718:DNH131072 DXA65718:DXD131072 EGW65718:EGZ131072 EQS65718:EQV131072 FAO65718:FAR131072 FKK65718:FKN131072 FUG65718:FUJ131072 GEC65718:GEF131072 GNY65718:GOB131072 GXU65718:GXX131072 HHQ65718:HHT131072 HRM65718:HRP131072 IBI65718:IBL131072 ILE65718:ILH131072 IVA65718:IVD131072 JEW65718:JEZ131072 JOS65718:JOV131072 JYO65718:JYR131072 KIK65718:KIN131072 KSG65718:KSJ131072 LCC65718:LCF131072 LLY65718:LMB131072 LVU65718:LVX131072 MFQ65718:MFT131072 MPM65718:MPP131072 MZI65718:MZL131072 NJE65718:NJH131072 NTA65718:NTD131072 OCW65718:OCZ131072 OMS65718:OMV131072 OWO65718:OWR131072 PGK65718:PGN131072 PQG65718:PQJ131072 QAC65718:QAF131072 QJY65718:QKB131072 QTU65718:QTX131072 RDQ65718:RDT131072 RNM65718:RNP131072 RXI65718:RXL131072 SHE65718:SHH131072 SRA65718:SRD131072 TAW65718:TAZ131072 TKS65718:TKV131072 TUO65718:TUR131072 UEK65718:UEN131072 UOG65718:UOJ131072 UYC65718:UYF131072 VHY65718:VIB131072 VRU65718:VRX131072 WBQ65718:WBT131072 WLM65718:WLP131072 WVI65718:WVL131072 A131254:D196608 IW131254:IZ196608 SS131254:SV196608 ACO131254:ACR196608 AMK131254:AMN196608 AWG131254:AWJ196608 BGC131254:BGF196608 BPY131254:BQB196608 BZU131254:BZX196608 CJQ131254:CJT196608 CTM131254:CTP196608 DDI131254:DDL196608 DNE131254:DNH196608 DXA131254:DXD196608 EGW131254:EGZ196608 EQS131254:EQV196608 FAO131254:FAR196608 FKK131254:FKN196608 FUG131254:FUJ196608 GEC131254:GEF196608 GNY131254:GOB196608 GXU131254:GXX196608 HHQ131254:HHT196608 HRM131254:HRP196608 IBI131254:IBL196608 ILE131254:ILH196608 IVA131254:IVD196608 JEW131254:JEZ196608 JOS131254:JOV196608 JYO131254:JYR196608 KIK131254:KIN196608 KSG131254:KSJ196608 LCC131254:LCF196608 LLY131254:LMB196608 LVU131254:LVX196608 MFQ131254:MFT196608 MPM131254:MPP196608 MZI131254:MZL196608 NJE131254:NJH196608 NTA131254:NTD196608 OCW131254:OCZ196608 OMS131254:OMV196608 OWO131254:OWR196608 PGK131254:PGN196608 PQG131254:PQJ196608 QAC131254:QAF196608 QJY131254:QKB196608 QTU131254:QTX196608 RDQ131254:RDT196608 RNM131254:RNP196608 RXI131254:RXL196608 SHE131254:SHH196608 SRA131254:SRD196608 TAW131254:TAZ196608 TKS131254:TKV196608 TUO131254:TUR196608 UEK131254:UEN196608 UOG131254:UOJ196608 UYC131254:UYF196608 VHY131254:VIB196608 VRU131254:VRX196608 WBQ131254:WBT196608 WLM131254:WLP196608 WVI131254:WVL196608 A196790:D262144 IW196790:IZ262144 SS196790:SV262144 ACO196790:ACR262144 AMK196790:AMN262144 AWG196790:AWJ262144 BGC196790:BGF262144 BPY196790:BQB262144 BZU196790:BZX262144 CJQ196790:CJT262144 CTM196790:CTP262144 DDI196790:DDL262144 DNE196790:DNH262144 DXA196790:DXD262144 EGW196790:EGZ262144 EQS196790:EQV262144 FAO196790:FAR262144 FKK196790:FKN262144 FUG196790:FUJ262144 GEC196790:GEF262144 GNY196790:GOB262144 GXU196790:GXX262144 HHQ196790:HHT262144 HRM196790:HRP262144 IBI196790:IBL262144 ILE196790:ILH262144 IVA196790:IVD262144 JEW196790:JEZ262144 JOS196790:JOV262144 JYO196790:JYR262144 KIK196790:KIN262144 KSG196790:KSJ262144 LCC196790:LCF262144 LLY196790:LMB262144 LVU196790:LVX262144 MFQ196790:MFT262144 MPM196790:MPP262144 MZI196790:MZL262144 NJE196790:NJH262144 NTA196790:NTD262144 OCW196790:OCZ262144 OMS196790:OMV262144 OWO196790:OWR262144 PGK196790:PGN262144 PQG196790:PQJ262144 QAC196790:QAF262144 QJY196790:QKB262144 QTU196790:QTX262144 RDQ196790:RDT262144 RNM196790:RNP262144 RXI196790:RXL262144 SHE196790:SHH262144 SRA196790:SRD262144 TAW196790:TAZ262144 TKS196790:TKV262144 TUO196790:TUR262144 UEK196790:UEN262144 UOG196790:UOJ262144 UYC196790:UYF262144 VHY196790:VIB262144 VRU196790:VRX262144 WBQ196790:WBT262144 WLM196790:WLP262144 WVI196790:WVL262144 A262326:D327680 IW262326:IZ327680 SS262326:SV327680 ACO262326:ACR327680 AMK262326:AMN327680 AWG262326:AWJ327680 BGC262326:BGF327680 BPY262326:BQB327680 BZU262326:BZX327680 CJQ262326:CJT327680 CTM262326:CTP327680 DDI262326:DDL327680 DNE262326:DNH327680 DXA262326:DXD327680 EGW262326:EGZ327680 EQS262326:EQV327680 FAO262326:FAR327680 FKK262326:FKN327680 FUG262326:FUJ327680 GEC262326:GEF327680 GNY262326:GOB327680 GXU262326:GXX327680 HHQ262326:HHT327680 HRM262326:HRP327680 IBI262326:IBL327680 ILE262326:ILH327680 IVA262326:IVD327680 JEW262326:JEZ327680 JOS262326:JOV327680 JYO262326:JYR327680 KIK262326:KIN327680 KSG262326:KSJ327680 LCC262326:LCF327680 LLY262326:LMB327680 LVU262326:LVX327680 MFQ262326:MFT327680 MPM262326:MPP327680 MZI262326:MZL327680 NJE262326:NJH327680 NTA262326:NTD327680 OCW262326:OCZ327680 OMS262326:OMV327680 OWO262326:OWR327680 PGK262326:PGN327680 PQG262326:PQJ327680 QAC262326:QAF327680 QJY262326:QKB327680 QTU262326:QTX327680 RDQ262326:RDT327680 RNM262326:RNP327680 RXI262326:RXL327680 SHE262326:SHH327680 SRA262326:SRD327680 TAW262326:TAZ327680 TKS262326:TKV327680 TUO262326:TUR327680 UEK262326:UEN327680 UOG262326:UOJ327680 UYC262326:UYF327680 VHY262326:VIB327680 VRU262326:VRX327680 WBQ262326:WBT327680 WLM262326:WLP327680 WVI262326:WVL327680 A327862:D393216 IW327862:IZ393216 SS327862:SV393216 ACO327862:ACR393216 AMK327862:AMN393216 AWG327862:AWJ393216 BGC327862:BGF393216 BPY327862:BQB393216 BZU327862:BZX393216 CJQ327862:CJT393216 CTM327862:CTP393216 DDI327862:DDL393216 DNE327862:DNH393216 DXA327862:DXD393216 EGW327862:EGZ393216 EQS327862:EQV393216 FAO327862:FAR393216 FKK327862:FKN393216 FUG327862:FUJ393216 GEC327862:GEF393216 GNY327862:GOB393216 GXU327862:GXX393216 HHQ327862:HHT393216 HRM327862:HRP393216 IBI327862:IBL393216 ILE327862:ILH393216 IVA327862:IVD393216 JEW327862:JEZ393216 JOS327862:JOV393216 JYO327862:JYR393216 KIK327862:KIN393216 KSG327862:KSJ393216 LCC327862:LCF393216 LLY327862:LMB393216 LVU327862:LVX393216 MFQ327862:MFT393216 MPM327862:MPP393216 MZI327862:MZL393216 NJE327862:NJH393216 NTA327862:NTD393216 OCW327862:OCZ393216 OMS327862:OMV393216 OWO327862:OWR393216 PGK327862:PGN393216 PQG327862:PQJ393216 QAC327862:QAF393216 QJY327862:QKB393216 QTU327862:QTX393216 RDQ327862:RDT393216 RNM327862:RNP393216 RXI327862:RXL393216 SHE327862:SHH393216 SRA327862:SRD393216 TAW327862:TAZ393216 TKS327862:TKV393216 TUO327862:TUR393216 UEK327862:UEN393216 UOG327862:UOJ393216 UYC327862:UYF393216 VHY327862:VIB393216 VRU327862:VRX393216 WBQ327862:WBT393216 WLM327862:WLP393216 WVI327862:WVL393216 A393398:D458752 IW393398:IZ458752 SS393398:SV458752 ACO393398:ACR458752 AMK393398:AMN458752 AWG393398:AWJ458752 BGC393398:BGF458752 BPY393398:BQB458752 BZU393398:BZX458752 CJQ393398:CJT458752 CTM393398:CTP458752 DDI393398:DDL458752 DNE393398:DNH458752 DXA393398:DXD458752 EGW393398:EGZ458752 EQS393398:EQV458752 FAO393398:FAR458752 FKK393398:FKN458752 FUG393398:FUJ458752 GEC393398:GEF458752 GNY393398:GOB458752 GXU393398:GXX458752 HHQ393398:HHT458752 HRM393398:HRP458752 IBI393398:IBL458752 ILE393398:ILH458752 IVA393398:IVD458752 JEW393398:JEZ458752 JOS393398:JOV458752 JYO393398:JYR458752 KIK393398:KIN458752 KSG393398:KSJ458752 LCC393398:LCF458752 LLY393398:LMB458752 LVU393398:LVX458752 MFQ393398:MFT458752 MPM393398:MPP458752 MZI393398:MZL458752 NJE393398:NJH458752 NTA393398:NTD458752 OCW393398:OCZ458752 OMS393398:OMV458752 OWO393398:OWR458752 PGK393398:PGN458752 PQG393398:PQJ458752 QAC393398:QAF458752 QJY393398:QKB458752 QTU393398:QTX458752 RDQ393398:RDT458752 RNM393398:RNP458752 RXI393398:RXL458752 SHE393398:SHH458752 SRA393398:SRD458752 TAW393398:TAZ458752 TKS393398:TKV458752 TUO393398:TUR458752 UEK393398:UEN458752 UOG393398:UOJ458752 UYC393398:UYF458752 VHY393398:VIB458752 VRU393398:VRX458752 WBQ393398:WBT458752 WLM393398:WLP458752 WVI393398:WVL458752 A458934:D524288 IW458934:IZ524288 SS458934:SV524288 ACO458934:ACR524288 AMK458934:AMN524288 AWG458934:AWJ524288 BGC458934:BGF524288 BPY458934:BQB524288 BZU458934:BZX524288 CJQ458934:CJT524288 CTM458934:CTP524288 DDI458934:DDL524288 DNE458934:DNH524288 DXA458934:DXD524288 EGW458934:EGZ524288 EQS458934:EQV524288 FAO458934:FAR524288 FKK458934:FKN524288 FUG458934:FUJ524288 GEC458934:GEF524288 GNY458934:GOB524288 GXU458934:GXX524288 HHQ458934:HHT524288 HRM458934:HRP524288 IBI458934:IBL524288 ILE458934:ILH524288 IVA458934:IVD524288 JEW458934:JEZ524288 JOS458934:JOV524288 JYO458934:JYR524288 KIK458934:KIN524288 KSG458934:KSJ524288 LCC458934:LCF524288 LLY458934:LMB524288 LVU458934:LVX524288 MFQ458934:MFT524288 MPM458934:MPP524288 MZI458934:MZL524288 NJE458934:NJH524288 NTA458934:NTD524288 OCW458934:OCZ524288 OMS458934:OMV524288 OWO458934:OWR524288 PGK458934:PGN524288 PQG458934:PQJ524288 QAC458934:QAF524288 QJY458934:QKB524288 QTU458934:QTX524288 RDQ458934:RDT524288 RNM458934:RNP524288 RXI458934:RXL524288 SHE458934:SHH524288 SRA458934:SRD524288 TAW458934:TAZ524288 TKS458934:TKV524288 TUO458934:TUR524288 UEK458934:UEN524288 UOG458934:UOJ524288 UYC458934:UYF524288 VHY458934:VIB524288 VRU458934:VRX524288 WBQ458934:WBT524288 WLM458934:WLP524288 WVI458934:WVL524288 A524470:D589824 IW524470:IZ589824 SS524470:SV589824 ACO524470:ACR589824 AMK524470:AMN589824 AWG524470:AWJ589824 BGC524470:BGF589824 BPY524470:BQB589824 BZU524470:BZX589824 CJQ524470:CJT589824 CTM524470:CTP589824 DDI524470:DDL589824 DNE524470:DNH589824 DXA524470:DXD589824 EGW524470:EGZ589824 EQS524470:EQV589824 FAO524470:FAR589824 FKK524470:FKN589824 FUG524470:FUJ589824 GEC524470:GEF589824 GNY524470:GOB589824 GXU524470:GXX589824 HHQ524470:HHT589824 HRM524470:HRP589824 IBI524470:IBL589824 ILE524470:ILH589824 IVA524470:IVD589824 JEW524470:JEZ589824 JOS524470:JOV589824 JYO524470:JYR589824 KIK524470:KIN589824 KSG524470:KSJ589824 LCC524470:LCF589824 LLY524470:LMB589824 LVU524470:LVX589824 MFQ524470:MFT589824 MPM524470:MPP589824 MZI524470:MZL589824 NJE524470:NJH589824 NTA524470:NTD589824 OCW524470:OCZ589824 OMS524470:OMV589824 OWO524470:OWR589824 PGK524470:PGN589824 PQG524470:PQJ589824 QAC524470:QAF589824 QJY524470:QKB589824 QTU524470:QTX589824 RDQ524470:RDT589824 RNM524470:RNP589824 RXI524470:RXL589824 SHE524470:SHH589824 SRA524470:SRD589824 TAW524470:TAZ589824 TKS524470:TKV589824 TUO524470:TUR589824 UEK524470:UEN589824 UOG524470:UOJ589824 UYC524470:UYF589824 VHY524470:VIB589824 VRU524470:VRX589824 WBQ524470:WBT589824 WLM524470:WLP589824 WVI524470:WVL589824 A590006:D655360 IW590006:IZ655360 SS590006:SV655360 ACO590006:ACR655360 AMK590006:AMN655360 AWG590006:AWJ655360 BGC590006:BGF655360 BPY590006:BQB655360 BZU590006:BZX655360 CJQ590006:CJT655360 CTM590006:CTP655360 DDI590006:DDL655360 DNE590006:DNH655360 DXA590006:DXD655360 EGW590006:EGZ655360 EQS590006:EQV655360 FAO590006:FAR655360 FKK590006:FKN655360 FUG590006:FUJ655360 GEC590006:GEF655360 GNY590006:GOB655360 GXU590006:GXX655360 HHQ590006:HHT655360 HRM590006:HRP655360 IBI590006:IBL655360 ILE590006:ILH655360 IVA590006:IVD655360 JEW590006:JEZ655360 JOS590006:JOV655360 JYO590006:JYR655360 KIK590006:KIN655360 KSG590006:KSJ655360 LCC590006:LCF655360 LLY590006:LMB655360 LVU590006:LVX655360 MFQ590006:MFT655360 MPM590006:MPP655360 MZI590006:MZL655360 NJE590006:NJH655360 NTA590006:NTD655360 OCW590006:OCZ655360 OMS590006:OMV655360 OWO590006:OWR655360 PGK590006:PGN655360 PQG590006:PQJ655360 QAC590006:QAF655360 QJY590006:QKB655360 QTU590006:QTX655360 RDQ590006:RDT655360 RNM590006:RNP655360 RXI590006:RXL655360 SHE590006:SHH655360 SRA590006:SRD655360 TAW590006:TAZ655360 TKS590006:TKV655360 TUO590006:TUR655360 UEK590006:UEN655360 UOG590006:UOJ655360 UYC590006:UYF655360 VHY590006:VIB655360 VRU590006:VRX655360 WBQ590006:WBT655360 WLM590006:WLP655360 WVI590006:WVL655360 A655542:D720896 IW655542:IZ720896 SS655542:SV720896 ACO655542:ACR720896 AMK655542:AMN720896 AWG655542:AWJ720896 BGC655542:BGF720896 BPY655542:BQB720896 BZU655542:BZX720896 CJQ655542:CJT720896 CTM655542:CTP720896 DDI655542:DDL720896 DNE655542:DNH720896 DXA655542:DXD720896 EGW655542:EGZ720896 EQS655542:EQV720896 FAO655542:FAR720896 FKK655542:FKN720896 FUG655542:FUJ720896 GEC655542:GEF720896 GNY655542:GOB720896 GXU655542:GXX720896 HHQ655542:HHT720896 HRM655542:HRP720896 IBI655542:IBL720896 ILE655542:ILH720896 IVA655542:IVD720896 JEW655542:JEZ720896 JOS655542:JOV720896 JYO655542:JYR720896 KIK655542:KIN720896 KSG655542:KSJ720896 LCC655542:LCF720896 LLY655542:LMB720896 LVU655542:LVX720896 MFQ655542:MFT720896 MPM655542:MPP720896 MZI655542:MZL720896 NJE655542:NJH720896 NTA655542:NTD720896 OCW655542:OCZ720896 OMS655542:OMV720896 OWO655542:OWR720896 PGK655542:PGN720896 PQG655542:PQJ720896 QAC655542:QAF720896 QJY655542:QKB720896 QTU655542:QTX720896 RDQ655542:RDT720896 RNM655542:RNP720896 RXI655542:RXL720896 SHE655542:SHH720896 SRA655542:SRD720896 TAW655542:TAZ720896 TKS655542:TKV720896 TUO655542:TUR720896 UEK655542:UEN720896 UOG655542:UOJ720896 UYC655542:UYF720896 VHY655542:VIB720896 VRU655542:VRX720896 WBQ655542:WBT720896 WLM655542:WLP720896 WVI655542:WVL720896 A721078:D786432 IW721078:IZ786432 SS721078:SV786432 ACO721078:ACR786432 AMK721078:AMN786432 AWG721078:AWJ786432 BGC721078:BGF786432 BPY721078:BQB786432 BZU721078:BZX786432 CJQ721078:CJT786432 CTM721078:CTP786432 DDI721078:DDL786432 DNE721078:DNH786432 DXA721078:DXD786432 EGW721078:EGZ786432 EQS721078:EQV786432 FAO721078:FAR786432 FKK721078:FKN786432 FUG721078:FUJ786432 GEC721078:GEF786432 GNY721078:GOB786432 GXU721078:GXX786432 HHQ721078:HHT786432 HRM721078:HRP786432 IBI721078:IBL786432 ILE721078:ILH786432 IVA721078:IVD786432 JEW721078:JEZ786432 JOS721078:JOV786432 JYO721078:JYR786432 KIK721078:KIN786432 KSG721078:KSJ786432 LCC721078:LCF786432 LLY721078:LMB786432 LVU721078:LVX786432 MFQ721078:MFT786432 MPM721078:MPP786432 MZI721078:MZL786432 NJE721078:NJH786432 NTA721078:NTD786432 OCW721078:OCZ786432 OMS721078:OMV786432 OWO721078:OWR786432 PGK721078:PGN786432 PQG721078:PQJ786432 QAC721078:QAF786432 QJY721078:QKB786432 QTU721078:QTX786432 RDQ721078:RDT786432 RNM721078:RNP786432 RXI721078:RXL786432 SHE721078:SHH786432 SRA721078:SRD786432 TAW721078:TAZ786432 TKS721078:TKV786432 TUO721078:TUR786432 UEK721078:UEN786432 UOG721078:UOJ786432 UYC721078:UYF786432 VHY721078:VIB786432 VRU721078:VRX786432 WBQ721078:WBT786432 WLM721078:WLP786432 WVI721078:WVL786432 A786614:D851968 IW786614:IZ851968 SS786614:SV851968 ACO786614:ACR851968 AMK786614:AMN851968 AWG786614:AWJ851968 BGC786614:BGF851968 BPY786614:BQB851968 BZU786614:BZX851968 CJQ786614:CJT851968 CTM786614:CTP851968 DDI786614:DDL851968 DNE786614:DNH851968 DXA786614:DXD851968 EGW786614:EGZ851968 EQS786614:EQV851968 FAO786614:FAR851968 FKK786614:FKN851968 FUG786614:FUJ851968 GEC786614:GEF851968 GNY786614:GOB851968 GXU786614:GXX851968 HHQ786614:HHT851968 HRM786614:HRP851968 IBI786614:IBL851968 ILE786614:ILH851968 IVA786614:IVD851968 JEW786614:JEZ851968 JOS786614:JOV851968 JYO786614:JYR851968 KIK786614:KIN851968 KSG786614:KSJ851968 LCC786614:LCF851968 LLY786614:LMB851968 LVU786614:LVX851968 MFQ786614:MFT851968 MPM786614:MPP851968 MZI786614:MZL851968 NJE786614:NJH851968 NTA786614:NTD851968 OCW786614:OCZ851968 OMS786614:OMV851968 OWO786614:OWR851968 PGK786614:PGN851968 PQG786614:PQJ851968 QAC786614:QAF851968 QJY786614:QKB851968 QTU786614:QTX851968 RDQ786614:RDT851968 RNM786614:RNP851968 RXI786614:RXL851968 SHE786614:SHH851968 SRA786614:SRD851968 TAW786614:TAZ851968 TKS786614:TKV851968 TUO786614:TUR851968 UEK786614:UEN851968 UOG786614:UOJ851968 UYC786614:UYF851968 VHY786614:VIB851968 VRU786614:VRX851968 WBQ786614:WBT851968 WLM786614:WLP851968 WVI786614:WVL851968 A852150:D917504 IW852150:IZ917504 SS852150:SV917504 ACO852150:ACR917504 AMK852150:AMN917504 AWG852150:AWJ917504 BGC852150:BGF917504 BPY852150:BQB917504 BZU852150:BZX917504 CJQ852150:CJT917504 CTM852150:CTP917504 DDI852150:DDL917504 DNE852150:DNH917504 DXA852150:DXD917504 EGW852150:EGZ917504 EQS852150:EQV917504 FAO852150:FAR917504 FKK852150:FKN917504 FUG852150:FUJ917504 GEC852150:GEF917504 GNY852150:GOB917504 GXU852150:GXX917504 HHQ852150:HHT917504 HRM852150:HRP917504 IBI852150:IBL917504 ILE852150:ILH917504 IVA852150:IVD917504 JEW852150:JEZ917504 JOS852150:JOV917504 JYO852150:JYR917504 KIK852150:KIN917504 KSG852150:KSJ917504 LCC852150:LCF917504 LLY852150:LMB917504 LVU852150:LVX917504 MFQ852150:MFT917504 MPM852150:MPP917504 MZI852150:MZL917504 NJE852150:NJH917504 NTA852150:NTD917504 OCW852150:OCZ917504 OMS852150:OMV917504 OWO852150:OWR917504 PGK852150:PGN917504 PQG852150:PQJ917504 QAC852150:QAF917504 QJY852150:QKB917504 QTU852150:QTX917504 RDQ852150:RDT917504 RNM852150:RNP917504 RXI852150:RXL917504 SHE852150:SHH917504 SRA852150:SRD917504 TAW852150:TAZ917504 TKS852150:TKV917504 TUO852150:TUR917504 UEK852150:UEN917504 UOG852150:UOJ917504 UYC852150:UYF917504 VHY852150:VIB917504 VRU852150:VRX917504 WBQ852150:WBT917504 WLM852150:WLP917504 WVI852150:WVL917504 A917686:D983040 IW917686:IZ983040 SS917686:SV983040 ACO917686:ACR983040 AMK917686:AMN983040 AWG917686:AWJ983040 BGC917686:BGF983040 BPY917686:BQB983040 BZU917686:BZX983040 CJQ917686:CJT983040 CTM917686:CTP983040 DDI917686:DDL983040 DNE917686:DNH983040 DXA917686:DXD983040 EGW917686:EGZ983040 EQS917686:EQV983040 FAO917686:FAR983040 FKK917686:FKN983040 FUG917686:FUJ983040 GEC917686:GEF983040 GNY917686:GOB983040 GXU917686:GXX983040 HHQ917686:HHT983040 HRM917686:HRP983040 IBI917686:IBL983040 ILE917686:ILH983040 IVA917686:IVD983040 JEW917686:JEZ983040 JOS917686:JOV983040 JYO917686:JYR983040 KIK917686:KIN983040 KSG917686:KSJ983040 LCC917686:LCF983040 LLY917686:LMB983040 LVU917686:LVX983040 MFQ917686:MFT983040 MPM917686:MPP983040 MZI917686:MZL983040 NJE917686:NJH983040 NTA917686:NTD983040 OCW917686:OCZ983040 OMS917686:OMV983040 OWO917686:OWR983040 PGK917686:PGN983040 PQG917686:PQJ983040 QAC917686:QAF983040 QJY917686:QKB983040 QTU917686:QTX983040 RDQ917686:RDT983040 RNM917686:RNP983040 RXI917686:RXL983040 SHE917686:SHH983040 SRA917686:SRD983040 TAW917686:TAZ983040 TKS917686:TKV983040 TUO917686:TUR983040 UEK917686:UEN983040 UOG917686:UOJ983040 UYC917686:UYF983040 VHY917686:VIB983040 VRU917686:VRX983040 WBQ917686:WBT983040 WLM917686:WLP983040 WVI917686:WVL983040 A983222:D1048576 IW983222:IZ1048576 SS983222:SV1048576 ACO983222:ACR1048576 AMK983222:AMN1048576 AWG983222:AWJ1048576 BGC983222:BGF1048576 BPY983222:BQB1048576 BZU983222:BZX1048576 CJQ983222:CJT1048576 CTM983222:CTP1048576 DDI983222:DDL1048576 DNE983222:DNH1048576 DXA983222:DXD1048576 EGW983222:EGZ1048576 EQS983222:EQV1048576 FAO983222:FAR1048576 FKK983222:FKN1048576 FUG983222:FUJ1048576 GEC983222:GEF1048576 GNY983222:GOB1048576 GXU983222:GXX1048576 HHQ983222:HHT1048576 HRM983222:HRP1048576 IBI983222:IBL1048576 ILE983222:ILH1048576 IVA983222:IVD1048576 JEW983222:JEZ1048576 JOS983222:JOV1048576 JYO983222:JYR1048576 KIK983222:KIN1048576 KSG983222:KSJ1048576 LCC983222:LCF1048576 LLY983222:LMB1048576 LVU983222:LVX1048576 MFQ983222:MFT1048576 MPM983222:MPP1048576 MZI983222:MZL1048576 NJE983222:NJH1048576 NTA983222:NTD1048576 OCW983222:OCZ1048576 OMS983222:OMV1048576 OWO983222:OWR1048576 PGK983222:PGN1048576 PQG983222:PQJ1048576 QAC983222:QAF1048576 QJY983222:QKB1048576 QTU983222:QTX1048576 RDQ983222:RDT1048576 RNM983222:RNP1048576 RXI983222:RXL1048576 SHE983222:SHH1048576 SRA983222:SRD1048576 TAW983222:TAZ1048576 TKS983222:TKV1048576 TUO983222:TUR1048576 UEK983222:UEN1048576 UOG983222:UOJ1048576 UYC983222:UYF1048576 VHY983222:VIB1048576 VRU983222:VRX1048576 WBQ983222:WBT1048576 WLM983222:WLP1048576 WVI983222:WVL1048576 B65:B176 IX65:IX176 ST65:ST176 ACP65:ACP176 AML65:AML176 AWH65:AWH176 BGD65:BGD176 BPZ65:BPZ176 BZV65:BZV176 CJR65:CJR176 CTN65:CTN176 DDJ65:DDJ176 DNF65:DNF176 DXB65:DXB176 EGX65:EGX176 EQT65:EQT176 FAP65:FAP176 FKL65:FKL176 FUH65:FUH176 GED65:GED176 GNZ65:GNZ176 GXV65:GXV176 HHR65:HHR176 HRN65:HRN176 IBJ65:IBJ176 ILF65:ILF176 IVB65:IVB176 JEX65:JEX176 JOT65:JOT176 JYP65:JYP176 KIL65:KIL176 KSH65:KSH176 LCD65:LCD176 LLZ65:LLZ176 LVV65:LVV176 MFR65:MFR176 MPN65:MPN176 MZJ65:MZJ176 NJF65:NJF176 NTB65:NTB176 OCX65:OCX176 OMT65:OMT176 OWP65:OWP176 PGL65:PGL176 PQH65:PQH176 QAD65:QAD176 QJZ65:QJZ176 QTV65:QTV176 RDR65:RDR176 RNN65:RNN176 RXJ65:RXJ176 SHF65:SHF176 SRB65:SRB176 TAX65:TAX176 TKT65:TKT176 TUP65:TUP176 UEL65:UEL176 UOH65:UOH176 UYD65:UYD176 VHZ65:VHZ176 VRV65:VRV176 WBR65:WBR176 WLN65:WLN176 WVJ65:WVJ176 B65601:B65712 IX65601:IX65712 ST65601:ST65712 ACP65601:ACP65712 AML65601:AML65712 AWH65601:AWH65712 BGD65601:BGD65712 BPZ65601:BPZ65712 BZV65601:BZV65712 CJR65601:CJR65712 CTN65601:CTN65712 DDJ65601:DDJ65712 DNF65601:DNF65712 DXB65601:DXB65712 EGX65601:EGX65712 EQT65601:EQT65712 FAP65601:FAP65712 FKL65601:FKL65712 FUH65601:FUH65712 GED65601:GED65712 GNZ65601:GNZ65712 GXV65601:GXV65712 HHR65601:HHR65712 HRN65601:HRN65712 IBJ65601:IBJ65712 ILF65601:ILF65712 IVB65601:IVB65712 JEX65601:JEX65712 JOT65601:JOT65712 JYP65601:JYP65712 KIL65601:KIL65712 KSH65601:KSH65712 LCD65601:LCD65712 LLZ65601:LLZ65712 LVV65601:LVV65712 MFR65601:MFR65712 MPN65601:MPN65712 MZJ65601:MZJ65712 NJF65601:NJF65712 NTB65601:NTB65712 OCX65601:OCX65712 OMT65601:OMT65712 OWP65601:OWP65712 PGL65601:PGL65712 PQH65601:PQH65712 QAD65601:QAD65712 QJZ65601:QJZ65712 QTV65601:QTV65712 RDR65601:RDR65712 RNN65601:RNN65712 RXJ65601:RXJ65712 SHF65601:SHF65712 SRB65601:SRB65712 TAX65601:TAX65712 TKT65601:TKT65712 TUP65601:TUP65712 UEL65601:UEL65712 UOH65601:UOH65712 UYD65601:UYD65712 VHZ65601:VHZ65712 VRV65601:VRV65712 WBR65601:WBR65712 WLN65601:WLN65712 WVJ65601:WVJ65712 B131137:B131248 IX131137:IX131248 ST131137:ST131248 ACP131137:ACP131248 AML131137:AML131248 AWH131137:AWH131248 BGD131137:BGD131248 BPZ131137:BPZ131248 BZV131137:BZV131248 CJR131137:CJR131248 CTN131137:CTN131248 DDJ131137:DDJ131248 DNF131137:DNF131248 DXB131137:DXB131248 EGX131137:EGX131248 EQT131137:EQT131248 FAP131137:FAP131248 FKL131137:FKL131248 FUH131137:FUH131248 GED131137:GED131248 GNZ131137:GNZ131248 GXV131137:GXV131248 HHR131137:HHR131248 HRN131137:HRN131248 IBJ131137:IBJ131248 ILF131137:ILF131248 IVB131137:IVB131248 JEX131137:JEX131248 JOT131137:JOT131248 JYP131137:JYP131248 KIL131137:KIL131248 KSH131137:KSH131248 LCD131137:LCD131248 LLZ131137:LLZ131248 LVV131137:LVV131248 MFR131137:MFR131248 MPN131137:MPN131248 MZJ131137:MZJ131248 NJF131137:NJF131248 NTB131137:NTB131248 OCX131137:OCX131248 OMT131137:OMT131248 OWP131137:OWP131248 PGL131137:PGL131248 PQH131137:PQH131248 QAD131137:QAD131248 QJZ131137:QJZ131248 QTV131137:QTV131248 RDR131137:RDR131248 RNN131137:RNN131248 RXJ131137:RXJ131248 SHF131137:SHF131248 SRB131137:SRB131248 TAX131137:TAX131248 TKT131137:TKT131248 TUP131137:TUP131248 UEL131137:UEL131248 UOH131137:UOH131248 UYD131137:UYD131248 VHZ131137:VHZ131248 VRV131137:VRV131248 WBR131137:WBR131248 WLN131137:WLN131248 WVJ131137:WVJ131248 B196673:B196784 IX196673:IX196784 ST196673:ST196784 ACP196673:ACP196784 AML196673:AML196784 AWH196673:AWH196784 BGD196673:BGD196784 BPZ196673:BPZ196784 BZV196673:BZV196784 CJR196673:CJR196784 CTN196673:CTN196784 DDJ196673:DDJ196784 DNF196673:DNF196784 DXB196673:DXB196784 EGX196673:EGX196784 EQT196673:EQT196784 FAP196673:FAP196784 FKL196673:FKL196784 FUH196673:FUH196784 GED196673:GED196784 GNZ196673:GNZ196784 GXV196673:GXV196784 HHR196673:HHR196784 HRN196673:HRN196784 IBJ196673:IBJ196784 ILF196673:ILF196784 IVB196673:IVB196784 JEX196673:JEX196784 JOT196673:JOT196784 JYP196673:JYP196784 KIL196673:KIL196784 KSH196673:KSH196784 LCD196673:LCD196784 LLZ196673:LLZ196784 LVV196673:LVV196784 MFR196673:MFR196784 MPN196673:MPN196784 MZJ196673:MZJ196784 NJF196673:NJF196784 NTB196673:NTB196784 OCX196673:OCX196784 OMT196673:OMT196784 OWP196673:OWP196784 PGL196673:PGL196784 PQH196673:PQH196784 QAD196673:QAD196784 QJZ196673:QJZ196784 QTV196673:QTV196784 RDR196673:RDR196784 RNN196673:RNN196784 RXJ196673:RXJ196784 SHF196673:SHF196784 SRB196673:SRB196784 TAX196673:TAX196784 TKT196673:TKT196784 TUP196673:TUP196784 UEL196673:UEL196784 UOH196673:UOH196784 UYD196673:UYD196784 VHZ196673:VHZ196784 VRV196673:VRV196784 WBR196673:WBR196784 WLN196673:WLN196784 WVJ196673:WVJ196784 B262209:B262320 IX262209:IX262320 ST262209:ST262320 ACP262209:ACP262320 AML262209:AML262320 AWH262209:AWH262320 BGD262209:BGD262320 BPZ262209:BPZ262320 BZV262209:BZV262320 CJR262209:CJR262320 CTN262209:CTN262320 DDJ262209:DDJ262320 DNF262209:DNF262320 DXB262209:DXB262320 EGX262209:EGX262320 EQT262209:EQT262320 FAP262209:FAP262320 FKL262209:FKL262320 FUH262209:FUH262320 GED262209:GED262320 GNZ262209:GNZ262320 GXV262209:GXV262320 HHR262209:HHR262320 HRN262209:HRN262320 IBJ262209:IBJ262320 ILF262209:ILF262320 IVB262209:IVB262320 JEX262209:JEX262320 JOT262209:JOT262320 JYP262209:JYP262320 KIL262209:KIL262320 KSH262209:KSH262320 LCD262209:LCD262320 LLZ262209:LLZ262320 LVV262209:LVV262320 MFR262209:MFR262320 MPN262209:MPN262320 MZJ262209:MZJ262320 NJF262209:NJF262320 NTB262209:NTB262320 OCX262209:OCX262320 OMT262209:OMT262320 OWP262209:OWP262320 PGL262209:PGL262320 PQH262209:PQH262320 QAD262209:QAD262320 QJZ262209:QJZ262320 QTV262209:QTV262320 RDR262209:RDR262320 RNN262209:RNN262320 RXJ262209:RXJ262320 SHF262209:SHF262320 SRB262209:SRB262320 TAX262209:TAX262320 TKT262209:TKT262320 TUP262209:TUP262320 UEL262209:UEL262320 UOH262209:UOH262320 UYD262209:UYD262320 VHZ262209:VHZ262320 VRV262209:VRV262320 WBR262209:WBR262320 WLN262209:WLN262320 WVJ262209:WVJ262320 B327745:B327856 IX327745:IX327856 ST327745:ST327856 ACP327745:ACP327856 AML327745:AML327856 AWH327745:AWH327856 BGD327745:BGD327856 BPZ327745:BPZ327856 BZV327745:BZV327856 CJR327745:CJR327856 CTN327745:CTN327856 DDJ327745:DDJ327856 DNF327745:DNF327856 DXB327745:DXB327856 EGX327745:EGX327856 EQT327745:EQT327856 FAP327745:FAP327856 FKL327745:FKL327856 FUH327745:FUH327856 GED327745:GED327856 GNZ327745:GNZ327856 GXV327745:GXV327856 HHR327745:HHR327856 HRN327745:HRN327856 IBJ327745:IBJ327856 ILF327745:ILF327856 IVB327745:IVB327856 JEX327745:JEX327856 JOT327745:JOT327856 JYP327745:JYP327856 KIL327745:KIL327856 KSH327745:KSH327856 LCD327745:LCD327856 LLZ327745:LLZ327856 LVV327745:LVV327856 MFR327745:MFR327856 MPN327745:MPN327856 MZJ327745:MZJ327856 NJF327745:NJF327856 NTB327745:NTB327856 OCX327745:OCX327856 OMT327745:OMT327856 OWP327745:OWP327856 PGL327745:PGL327856 PQH327745:PQH327856 QAD327745:QAD327856 QJZ327745:QJZ327856 QTV327745:QTV327856 RDR327745:RDR327856 RNN327745:RNN327856 RXJ327745:RXJ327856 SHF327745:SHF327856 SRB327745:SRB327856 TAX327745:TAX327856 TKT327745:TKT327856 TUP327745:TUP327856 UEL327745:UEL327856 UOH327745:UOH327856 UYD327745:UYD327856 VHZ327745:VHZ327856 VRV327745:VRV327856 WBR327745:WBR327856 WLN327745:WLN327856 WVJ327745:WVJ327856 B393281:B393392 IX393281:IX393392 ST393281:ST393392 ACP393281:ACP393392 AML393281:AML393392 AWH393281:AWH393392 BGD393281:BGD393392 BPZ393281:BPZ393392 BZV393281:BZV393392 CJR393281:CJR393392 CTN393281:CTN393392 DDJ393281:DDJ393392 DNF393281:DNF393392 DXB393281:DXB393392 EGX393281:EGX393392 EQT393281:EQT393392 FAP393281:FAP393392 FKL393281:FKL393392 FUH393281:FUH393392 GED393281:GED393392 GNZ393281:GNZ393392 GXV393281:GXV393392 HHR393281:HHR393392 HRN393281:HRN393392 IBJ393281:IBJ393392 ILF393281:ILF393392 IVB393281:IVB393392 JEX393281:JEX393392 JOT393281:JOT393392 JYP393281:JYP393392 KIL393281:KIL393392 KSH393281:KSH393392 LCD393281:LCD393392 LLZ393281:LLZ393392 LVV393281:LVV393392 MFR393281:MFR393392 MPN393281:MPN393392 MZJ393281:MZJ393392 NJF393281:NJF393392 NTB393281:NTB393392 OCX393281:OCX393392 OMT393281:OMT393392 OWP393281:OWP393392 PGL393281:PGL393392 PQH393281:PQH393392 QAD393281:QAD393392 QJZ393281:QJZ393392 QTV393281:QTV393392 RDR393281:RDR393392 RNN393281:RNN393392 RXJ393281:RXJ393392 SHF393281:SHF393392 SRB393281:SRB393392 TAX393281:TAX393392 TKT393281:TKT393392 TUP393281:TUP393392 UEL393281:UEL393392 UOH393281:UOH393392 UYD393281:UYD393392 VHZ393281:VHZ393392 VRV393281:VRV393392 WBR393281:WBR393392 WLN393281:WLN393392 WVJ393281:WVJ393392 B458817:B458928 IX458817:IX458928 ST458817:ST458928 ACP458817:ACP458928 AML458817:AML458928 AWH458817:AWH458928 BGD458817:BGD458928 BPZ458817:BPZ458928 BZV458817:BZV458928 CJR458817:CJR458928 CTN458817:CTN458928 DDJ458817:DDJ458928 DNF458817:DNF458928 DXB458817:DXB458928 EGX458817:EGX458928 EQT458817:EQT458928 FAP458817:FAP458928 FKL458817:FKL458928 FUH458817:FUH458928 GED458817:GED458928 GNZ458817:GNZ458928 GXV458817:GXV458928 HHR458817:HHR458928 HRN458817:HRN458928 IBJ458817:IBJ458928 ILF458817:ILF458928 IVB458817:IVB458928 JEX458817:JEX458928 JOT458817:JOT458928 JYP458817:JYP458928 KIL458817:KIL458928 KSH458817:KSH458928 LCD458817:LCD458928 LLZ458817:LLZ458928 LVV458817:LVV458928 MFR458817:MFR458928 MPN458817:MPN458928 MZJ458817:MZJ458928 NJF458817:NJF458928 NTB458817:NTB458928 OCX458817:OCX458928 OMT458817:OMT458928 OWP458817:OWP458928 PGL458817:PGL458928 PQH458817:PQH458928 QAD458817:QAD458928 QJZ458817:QJZ458928 QTV458817:QTV458928 RDR458817:RDR458928 RNN458817:RNN458928 RXJ458817:RXJ458928 SHF458817:SHF458928 SRB458817:SRB458928 TAX458817:TAX458928 TKT458817:TKT458928 TUP458817:TUP458928 UEL458817:UEL458928 UOH458817:UOH458928 UYD458817:UYD458928 VHZ458817:VHZ458928 VRV458817:VRV458928 WBR458817:WBR458928 WLN458817:WLN458928 WVJ458817:WVJ458928 B524353:B524464 IX524353:IX524464 ST524353:ST524464 ACP524353:ACP524464 AML524353:AML524464 AWH524353:AWH524464 BGD524353:BGD524464 BPZ524353:BPZ524464 BZV524353:BZV524464 CJR524353:CJR524464 CTN524353:CTN524464 DDJ524353:DDJ524464 DNF524353:DNF524464 DXB524353:DXB524464 EGX524353:EGX524464 EQT524353:EQT524464 FAP524353:FAP524464 FKL524353:FKL524464 FUH524353:FUH524464 GED524353:GED524464 GNZ524353:GNZ524464 GXV524353:GXV524464 HHR524353:HHR524464 HRN524353:HRN524464 IBJ524353:IBJ524464 ILF524353:ILF524464 IVB524353:IVB524464 JEX524353:JEX524464 JOT524353:JOT524464 JYP524353:JYP524464 KIL524353:KIL524464 KSH524353:KSH524464 LCD524353:LCD524464 LLZ524353:LLZ524464 LVV524353:LVV524464 MFR524353:MFR524464 MPN524353:MPN524464 MZJ524353:MZJ524464 NJF524353:NJF524464 NTB524353:NTB524464 OCX524353:OCX524464 OMT524353:OMT524464 OWP524353:OWP524464 PGL524353:PGL524464 PQH524353:PQH524464 QAD524353:QAD524464 QJZ524353:QJZ524464 QTV524353:QTV524464 RDR524353:RDR524464 RNN524353:RNN524464 RXJ524353:RXJ524464 SHF524353:SHF524464 SRB524353:SRB524464 TAX524353:TAX524464 TKT524353:TKT524464 TUP524353:TUP524464 UEL524353:UEL524464 UOH524353:UOH524464 UYD524353:UYD524464 VHZ524353:VHZ524464 VRV524353:VRV524464 WBR524353:WBR524464 WLN524353:WLN524464 WVJ524353:WVJ524464 B589889:B590000 IX589889:IX590000 ST589889:ST590000 ACP589889:ACP590000 AML589889:AML590000 AWH589889:AWH590000 BGD589889:BGD590000 BPZ589889:BPZ590000 BZV589889:BZV590000 CJR589889:CJR590000 CTN589889:CTN590000 DDJ589889:DDJ590000 DNF589889:DNF590000 DXB589889:DXB590000 EGX589889:EGX590000 EQT589889:EQT590000 FAP589889:FAP590000 FKL589889:FKL590000 FUH589889:FUH590000 GED589889:GED590000 GNZ589889:GNZ590000 GXV589889:GXV590000 HHR589889:HHR590000 HRN589889:HRN590000 IBJ589889:IBJ590000 ILF589889:ILF590000 IVB589889:IVB590000 JEX589889:JEX590000 JOT589889:JOT590000 JYP589889:JYP590000 KIL589889:KIL590000 KSH589889:KSH590000 LCD589889:LCD590000 LLZ589889:LLZ590000 LVV589889:LVV590000 MFR589889:MFR590000 MPN589889:MPN590000 MZJ589889:MZJ590000 NJF589889:NJF590000 NTB589889:NTB590000 OCX589889:OCX590000 OMT589889:OMT590000 OWP589889:OWP590000 PGL589889:PGL590000 PQH589889:PQH590000 QAD589889:QAD590000 QJZ589889:QJZ590000 QTV589889:QTV590000 RDR589889:RDR590000 RNN589889:RNN590000 RXJ589889:RXJ590000 SHF589889:SHF590000 SRB589889:SRB590000 TAX589889:TAX590000 TKT589889:TKT590000 TUP589889:TUP590000 UEL589889:UEL590000 UOH589889:UOH590000 UYD589889:UYD590000 VHZ589889:VHZ590000 VRV589889:VRV590000 WBR589889:WBR590000 WLN589889:WLN590000 WVJ589889:WVJ590000 B655425:B655536 IX655425:IX655536 ST655425:ST655536 ACP655425:ACP655536 AML655425:AML655536 AWH655425:AWH655536 BGD655425:BGD655536 BPZ655425:BPZ655536 BZV655425:BZV655536 CJR655425:CJR655536 CTN655425:CTN655536 DDJ655425:DDJ655536 DNF655425:DNF655536 DXB655425:DXB655536 EGX655425:EGX655536 EQT655425:EQT655536 FAP655425:FAP655536 FKL655425:FKL655536 FUH655425:FUH655536 GED655425:GED655536 GNZ655425:GNZ655536 GXV655425:GXV655536 HHR655425:HHR655536 HRN655425:HRN655536 IBJ655425:IBJ655536 ILF655425:ILF655536 IVB655425:IVB655536 JEX655425:JEX655536 JOT655425:JOT655536 JYP655425:JYP655536 KIL655425:KIL655536 KSH655425:KSH655536 LCD655425:LCD655536 LLZ655425:LLZ655536 LVV655425:LVV655536 MFR655425:MFR655536 MPN655425:MPN655536 MZJ655425:MZJ655536 NJF655425:NJF655536 NTB655425:NTB655536 OCX655425:OCX655536 OMT655425:OMT655536 OWP655425:OWP655536 PGL655425:PGL655536 PQH655425:PQH655536 QAD655425:QAD655536 QJZ655425:QJZ655536 QTV655425:QTV655536 RDR655425:RDR655536 RNN655425:RNN655536 RXJ655425:RXJ655536 SHF655425:SHF655536 SRB655425:SRB655536 TAX655425:TAX655536 TKT655425:TKT655536 TUP655425:TUP655536 UEL655425:UEL655536 UOH655425:UOH655536 UYD655425:UYD655536 VHZ655425:VHZ655536 VRV655425:VRV655536 WBR655425:WBR655536 WLN655425:WLN655536 WVJ655425:WVJ655536 B720961:B721072 IX720961:IX721072 ST720961:ST721072 ACP720961:ACP721072 AML720961:AML721072 AWH720961:AWH721072 BGD720961:BGD721072 BPZ720961:BPZ721072 BZV720961:BZV721072 CJR720961:CJR721072 CTN720961:CTN721072 DDJ720961:DDJ721072 DNF720961:DNF721072 DXB720961:DXB721072 EGX720961:EGX721072 EQT720961:EQT721072 FAP720961:FAP721072 FKL720961:FKL721072 FUH720961:FUH721072 GED720961:GED721072 GNZ720961:GNZ721072 GXV720961:GXV721072 HHR720961:HHR721072 HRN720961:HRN721072 IBJ720961:IBJ721072 ILF720961:ILF721072 IVB720961:IVB721072 JEX720961:JEX721072 JOT720961:JOT721072 JYP720961:JYP721072 KIL720961:KIL721072 KSH720961:KSH721072 LCD720961:LCD721072 LLZ720961:LLZ721072 LVV720961:LVV721072 MFR720961:MFR721072 MPN720961:MPN721072 MZJ720961:MZJ721072 NJF720961:NJF721072 NTB720961:NTB721072 OCX720961:OCX721072 OMT720961:OMT721072 OWP720961:OWP721072 PGL720961:PGL721072 PQH720961:PQH721072 QAD720961:QAD721072 QJZ720961:QJZ721072 QTV720961:QTV721072 RDR720961:RDR721072 RNN720961:RNN721072 RXJ720961:RXJ721072 SHF720961:SHF721072 SRB720961:SRB721072 TAX720961:TAX721072 TKT720961:TKT721072 TUP720961:TUP721072 UEL720961:UEL721072 UOH720961:UOH721072 UYD720961:UYD721072 VHZ720961:VHZ721072 VRV720961:VRV721072 WBR720961:WBR721072 WLN720961:WLN721072 WVJ720961:WVJ721072 B786497:B786608 IX786497:IX786608 ST786497:ST786608 ACP786497:ACP786608 AML786497:AML786608 AWH786497:AWH786608 BGD786497:BGD786608 BPZ786497:BPZ786608 BZV786497:BZV786608 CJR786497:CJR786608 CTN786497:CTN786608 DDJ786497:DDJ786608 DNF786497:DNF786608 DXB786497:DXB786608 EGX786497:EGX786608 EQT786497:EQT786608 FAP786497:FAP786608 FKL786497:FKL786608 FUH786497:FUH786608 GED786497:GED786608 GNZ786497:GNZ786608 GXV786497:GXV786608 HHR786497:HHR786608 HRN786497:HRN786608 IBJ786497:IBJ786608 ILF786497:ILF786608 IVB786497:IVB786608 JEX786497:JEX786608 JOT786497:JOT786608 JYP786497:JYP786608 KIL786497:KIL786608 KSH786497:KSH786608 LCD786497:LCD786608 LLZ786497:LLZ786608 LVV786497:LVV786608 MFR786497:MFR786608 MPN786497:MPN786608 MZJ786497:MZJ786608 NJF786497:NJF786608 NTB786497:NTB786608 OCX786497:OCX786608 OMT786497:OMT786608 OWP786497:OWP786608 PGL786497:PGL786608 PQH786497:PQH786608 QAD786497:QAD786608 QJZ786497:QJZ786608 QTV786497:QTV786608 RDR786497:RDR786608 RNN786497:RNN786608 RXJ786497:RXJ786608 SHF786497:SHF786608 SRB786497:SRB786608 TAX786497:TAX786608 TKT786497:TKT786608 TUP786497:TUP786608 UEL786497:UEL786608 UOH786497:UOH786608 UYD786497:UYD786608 VHZ786497:VHZ786608 VRV786497:VRV786608 WBR786497:WBR786608 WLN786497:WLN786608 WVJ786497:WVJ786608 B852033:B852144 IX852033:IX852144 ST852033:ST852144 ACP852033:ACP852144 AML852033:AML852144 AWH852033:AWH852144 BGD852033:BGD852144 BPZ852033:BPZ852144 BZV852033:BZV852144 CJR852033:CJR852144 CTN852033:CTN852144 DDJ852033:DDJ852144 DNF852033:DNF852144 DXB852033:DXB852144 EGX852033:EGX852144 EQT852033:EQT852144 FAP852033:FAP852144 FKL852033:FKL852144 FUH852033:FUH852144 GED852033:GED852144 GNZ852033:GNZ852144 GXV852033:GXV852144 HHR852033:HHR852144 HRN852033:HRN852144 IBJ852033:IBJ852144 ILF852033:ILF852144 IVB852033:IVB852144 JEX852033:JEX852144 JOT852033:JOT852144 JYP852033:JYP852144 KIL852033:KIL852144 KSH852033:KSH852144 LCD852033:LCD852144 LLZ852033:LLZ852144 LVV852033:LVV852144 MFR852033:MFR852144 MPN852033:MPN852144 MZJ852033:MZJ852144 NJF852033:NJF852144 NTB852033:NTB852144 OCX852033:OCX852144 OMT852033:OMT852144 OWP852033:OWP852144 PGL852033:PGL852144 PQH852033:PQH852144 QAD852033:QAD852144 QJZ852033:QJZ852144 QTV852033:QTV852144 RDR852033:RDR852144 RNN852033:RNN852144 RXJ852033:RXJ852144 SHF852033:SHF852144 SRB852033:SRB852144 TAX852033:TAX852144 TKT852033:TKT852144 TUP852033:TUP852144 UEL852033:UEL852144 UOH852033:UOH852144 UYD852033:UYD852144 VHZ852033:VHZ852144 VRV852033:VRV852144 WBR852033:WBR852144 WLN852033:WLN852144 WVJ852033:WVJ852144 B917569:B917680 IX917569:IX917680 ST917569:ST917680 ACP917569:ACP917680 AML917569:AML917680 AWH917569:AWH917680 BGD917569:BGD917680 BPZ917569:BPZ917680 BZV917569:BZV917680 CJR917569:CJR917680 CTN917569:CTN917680 DDJ917569:DDJ917680 DNF917569:DNF917680 DXB917569:DXB917680 EGX917569:EGX917680 EQT917569:EQT917680 FAP917569:FAP917680 FKL917569:FKL917680 FUH917569:FUH917680 GED917569:GED917680 GNZ917569:GNZ917680 GXV917569:GXV917680 HHR917569:HHR917680 HRN917569:HRN917680 IBJ917569:IBJ917680 ILF917569:ILF917680 IVB917569:IVB917680 JEX917569:JEX917680 JOT917569:JOT917680 JYP917569:JYP917680 KIL917569:KIL917680 KSH917569:KSH917680 LCD917569:LCD917680 LLZ917569:LLZ917680 LVV917569:LVV917680 MFR917569:MFR917680 MPN917569:MPN917680 MZJ917569:MZJ917680 NJF917569:NJF917680 NTB917569:NTB917680 OCX917569:OCX917680 OMT917569:OMT917680 OWP917569:OWP917680 PGL917569:PGL917680 PQH917569:PQH917680 QAD917569:QAD917680 QJZ917569:QJZ917680 QTV917569:QTV917680 RDR917569:RDR917680 RNN917569:RNN917680 RXJ917569:RXJ917680 SHF917569:SHF917680 SRB917569:SRB917680 TAX917569:TAX917680 TKT917569:TKT917680 TUP917569:TUP917680 UEL917569:UEL917680 UOH917569:UOH917680 UYD917569:UYD917680 VHZ917569:VHZ917680 VRV917569:VRV917680 WBR917569:WBR917680 WLN917569:WLN917680 WVJ917569:WVJ917680 B983105:B983216 IX983105:IX983216 ST983105:ST983216 ACP983105:ACP983216 AML983105:AML983216 AWH983105:AWH983216 BGD983105:BGD983216 BPZ983105:BPZ983216 BZV983105:BZV983216 CJR983105:CJR983216 CTN983105:CTN983216 DDJ983105:DDJ983216 DNF983105:DNF983216 DXB983105:DXB983216 EGX983105:EGX983216 EQT983105:EQT983216 FAP983105:FAP983216 FKL983105:FKL983216 FUH983105:FUH983216 GED983105:GED983216 GNZ983105:GNZ983216 GXV983105:GXV983216 HHR983105:HHR983216 HRN983105:HRN983216 IBJ983105:IBJ983216 ILF983105:ILF983216 IVB983105:IVB983216 JEX983105:JEX983216 JOT983105:JOT983216 JYP983105:JYP983216 KIL983105:KIL983216 KSH983105:KSH983216 LCD983105:LCD983216 LLZ983105:LLZ983216 LVV983105:LVV983216 MFR983105:MFR983216 MPN983105:MPN983216 MZJ983105:MZJ983216 NJF983105:NJF983216 NTB983105:NTB983216 OCX983105:OCX983216 OMT983105:OMT983216 OWP983105:OWP983216 PGL983105:PGL983216 PQH983105:PQH983216 QAD983105:QAD983216 QJZ983105:QJZ983216 QTV983105:QTV983216 RDR983105:RDR983216 RNN983105:RNN983216 RXJ983105:RXJ983216 SHF983105:SHF983216 SRB983105:SRB983216 TAX983105:TAX983216 TKT983105:TKT983216 TUP983105:TUP983216 UEL983105:UEL983216 UOH983105:UOH983216 UYD983105:UYD983216 VHZ983105:VHZ983216 VRV983105:VRV983216 WBR983105:WBR983216 WLN983105:WLN983216 WVJ983105:WVJ983216 C1:D176 IY1:IZ176 SU1:SV176 ACQ1:ACR176 AMM1:AMN176 AWI1:AWJ176 BGE1:BGF176 BQA1:BQB176 BZW1:BZX176 CJS1:CJT176 CTO1:CTP176 DDK1:DDL176 DNG1:DNH176 DXC1:DXD176 EGY1:EGZ176 EQU1:EQV176 FAQ1:FAR176 FKM1:FKN176 FUI1:FUJ176 GEE1:GEF176 GOA1:GOB176 GXW1:GXX176 HHS1:HHT176 HRO1:HRP176 IBK1:IBL176 ILG1:ILH176 IVC1:IVD176 JEY1:JEZ176 JOU1:JOV176 JYQ1:JYR176 KIM1:KIN176 KSI1:KSJ176 LCE1:LCF176 LMA1:LMB176 LVW1:LVX176 MFS1:MFT176 MPO1:MPP176 MZK1:MZL176 NJG1:NJH176 NTC1:NTD176 OCY1:OCZ176 OMU1:OMV176 OWQ1:OWR176 PGM1:PGN176 PQI1:PQJ176 QAE1:QAF176 QKA1:QKB176 QTW1:QTX176 RDS1:RDT176 RNO1:RNP176 RXK1:RXL176 SHG1:SHH176 SRC1:SRD176 TAY1:TAZ176 TKU1:TKV176 TUQ1:TUR176 UEM1:UEN176 UOI1:UOJ176 UYE1:UYF176 VIA1:VIB176 VRW1:VRX176 WBS1:WBT176 WLO1:WLP176 WVK1:WVL176 C65537:D65712 IY65537:IZ65712 SU65537:SV65712 ACQ65537:ACR65712 AMM65537:AMN65712 AWI65537:AWJ65712 BGE65537:BGF65712 BQA65537:BQB65712 BZW65537:BZX65712 CJS65537:CJT65712 CTO65537:CTP65712 DDK65537:DDL65712 DNG65537:DNH65712 DXC65537:DXD65712 EGY65537:EGZ65712 EQU65537:EQV65712 FAQ65537:FAR65712 FKM65537:FKN65712 FUI65537:FUJ65712 GEE65537:GEF65712 GOA65537:GOB65712 GXW65537:GXX65712 HHS65537:HHT65712 HRO65537:HRP65712 IBK65537:IBL65712 ILG65537:ILH65712 IVC65537:IVD65712 JEY65537:JEZ65712 JOU65537:JOV65712 JYQ65537:JYR65712 KIM65537:KIN65712 KSI65537:KSJ65712 LCE65537:LCF65712 LMA65537:LMB65712 LVW65537:LVX65712 MFS65537:MFT65712 MPO65537:MPP65712 MZK65537:MZL65712 NJG65537:NJH65712 NTC65537:NTD65712 OCY65537:OCZ65712 OMU65537:OMV65712 OWQ65537:OWR65712 PGM65537:PGN65712 PQI65537:PQJ65712 QAE65537:QAF65712 QKA65537:QKB65712 QTW65537:QTX65712 RDS65537:RDT65712 RNO65537:RNP65712 RXK65537:RXL65712 SHG65537:SHH65712 SRC65537:SRD65712 TAY65537:TAZ65712 TKU65537:TKV65712 TUQ65537:TUR65712 UEM65537:UEN65712 UOI65537:UOJ65712 UYE65537:UYF65712 VIA65537:VIB65712 VRW65537:VRX65712 WBS65537:WBT65712 WLO65537:WLP65712 WVK65537:WVL65712 C131073:D131248 IY131073:IZ131248 SU131073:SV131248 ACQ131073:ACR131248 AMM131073:AMN131248 AWI131073:AWJ131248 BGE131073:BGF131248 BQA131073:BQB131248 BZW131073:BZX131248 CJS131073:CJT131248 CTO131073:CTP131248 DDK131073:DDL131248 DNG131073:DNH131248 DXC131073:DXD131248 EGY131073:EGZ131248 EQU131073:EQV131248 FAQ131073:FAR131248 FKM131073:FKN131248 FUI131073:FUJ131248 GEE131073:GEF131248 GOA131073:GOB131248 GXW131073:GXX131248 HHS131073:HHT131248 HRO131073:HRP131248 IBK131073:IBL131248 ILG131073:ILH131248 IVC131073:IVD131248 JEY131073:JEZ131248 JOU131073:JOV131248 JYQ131073:JYR131248 KIM131073:KIN131248 KSI131073:KSJ131248 LCE131073:LCF131248 LMA131073:LMB131248 LVW131073:LVX131248 MFS131073:MFT131248 MPO131073:MPP131248 MZK131073:MZL131248 NJG131073:NJH131248 NTC131073:NTD131248 OCY131073:OCZ131248 OMU131073:OMV131248 OWQ131073:OWR131248 PGM131073:PGN131248 PQI131073:PQJ131248 QAE131073:QAF131248 QKA131073:QKB131248 QTW131073:QTX131248 RDS131073:RDT131248 RNO131073:RNP131248 RXK131073:RXL131248 SHG131073:SHH131248 SRC131073:SRD131248 TAY131073:TAZ131248 TKU131073:TKV131248 TUQ131073:TUR131248 UEM131073:UEN131248 UOI131073:UOJ131248 UYE131073:UYF131248 VIA131073:VIB131248 VRW131073:VRX131248 WBS131073:WBT131248 WLO131073:WLP131248 WVK131073:WVL131248 C196609:D196784 IY196609:IZ196784 SU196609:SV196784 ACQ196609:ACR196784 AMM196609:AMN196784 AWI196609:AWJ196784 BGE196609:BGF196784 BQA196609:BQB196784 BZW196609:BZX196784 CJS196609:CJT196784 CTO196609:CTP196784 DDK196609:DDL196784 DNG196609:DNH196784 DXC196609:DXD196784 EGY196609:EGZ196784 EQU196609:EQV196784 FAQ196609:FAR196784 FKM196609:FKN196784 FUI196609:FUJ196784 GEE196609:GEF196784 GOA196609:GOB196784 GXW196609:GXX196784 HHS196609:HHT196784 HRO196609:HRP196784 IBK196609:IBL196784 ILG196609:ILH196784 IVC196609:IVD196784 JEY196609:JEZ196784 JOU196609:JOV196784 JYQ196609:JYR196784 KIM196609:KIN196784 KSI196609:KSJ196784 LCE196609:LCF196784 LMA196609:LMB196784 LVW196609:LVX196784 MFS196609:MFT196784 MPO196609:MPP196784 MZK196609:MZL196784 NJG196609:NJH196784 NTC196609:NTD196784 OCY196609:OCZ196784 OMU196609:OMV196784 OWQ196609:OWR196784 PGM196609:PGN196784 PQI196609:PQJ196784 QAE196609:QAF196784 QKA196609:QKB196784 QTW196609:QTX196784 RDS196609:RDT196784 RNO196609:RNP196784 RXK196609:RXL196784 SHG196609:SHH196784 SRC196609:SRD196784 TAY196609:TAZ196784 TKU196609:TKV196784 TUQ196609:TUR196784 UEM196609:UEN196784 UOI196609:UOJ196784 UYE196609:UYF196784 VIA196609:VIB196784 VRW196609:VRX196784 WBS196609:WBT196784 WLO196609:WLP196784 WVK196609:WVL196784 C262145:D262320 IY262145:IZ262320 SU262145:SV262320 ACQ262145:ACR262320 AMM262145:AMN262320 AWI262145:AWJ262320 BGE262145:BGF262320 BQA262145:BQB262320 BZW262145:BZX262320 CJS262145:CJT262320 CTO262145:CTP262320 DDK262145:DDL262320 DNG262145:DNH262320 DXC262145:DXD262320 EGY262145:EGZ262320 EQU262145:EQV262320 FAQ262145:FAR262320 FKM262145:FKN262320 FUI262145:FUJ262320 GEE262145:GEF262320 GOA262145:GOB262320 GXW262145:GXX262320 HHS262145:HHT262320 HRO262145:HRP262320 IBK262145:IBL262320 ILG262145:ILH262320 IVC262145:IVD262320 JEY262145:JEZ262320 JOU262145:JOV262320 JYQ262145:JYR262320 KIM262145:KIN262320 KSI262145:KSJ262320 LCE262145:LCF262320 LMA262145:LMB262320 LVW262145:LVX262320 MFS262145:MFT262320 MPO262145:MPP262320 MZK262145:MZL262320 NJG262145:NJH262320 NTC262145:NTD262320 OCY262145:OCZ262320 OMU262145:OMV262320 OWQ262145:OWR262320 PGM262145:PGN262320 PQI262145:PQJ262320 QAE262145:QAF262320 QKA262145:QKB262320 QTW262145:QTX262320 RDS262145:RDT262320 RNO262145:RNP262320 RXK262145:RXL262320 SHG262145:SHH262320 SRC262145:SRD262320 TAY262145:TAZ262320 TKU262145:TKV262320 TUQ262145:TUR262320 UEM262145:UEN262320 UOI262145:UOJ262320 UYE262145:UYF262320 VIA262145:VIB262320 VRW262145:VRX262320 WBS262145:WBT262320 WLO262145:WLP262320 WVK262145:WVL262320 C327681:D327856 IY327681:IZ327856 SU327681:SV327856 ACQ327681:ACR327856 AMM327681:AMN327856 AWI327681:AWJ327856 BGE327681:BGF327856 BQA327681:BQB327856 BZW327681:BZX327856 CJS327681:CJT327856 CTO327681:CTP327856 DDK327681:DDL327856 DNG327681:DNH327856 DXC327681:DXD327856 EGY327681:EGZ327856 EQU327681:EQV327856 FAQ327681:FAR327856 FKM327681:FKN327856 FUI327681:FUJ327856 GEE327681:GEF327856 GOA327681:GOB327856 GXW327681:GXX327856 HHS327681:HHT327856 HRO327681:HRP327856 IBK327681:IBL327856 ILG327681:ILH327856 IVC327681:IVD327856 JEY327681:JEZ327856 JOU327681:JOV327856 JYQ327681:JYR327856 KIM327681:KIN327856 KSI327681:KSJ327856 LCE327681:LCF327856 LMA327681:LMB327856 LVW327681:LVX327856 MFS327681:MFT327856 MPO327681:MPP327856 MZK327681:MZL327856 NJG327681:NJH327856 NTC327681:NTD327856 OCY327681:OCZ327856 OMU327681:OMV327856 OWQ327681:OWR327856 PGM327681:PGN327856 PQI327681:PQJ327856 QAE327681:QAF327856 QKA327681:QKB327856 QTW327681:QTX327856 RDS327681:RDT327856 RNO327681:RNP327856 RXK327681:RXL327856 SHG327681:SHH327856 SRC327681:SRD327856 TAY327681:TAZ327856 TKU327681:TKV327856 TUQ327681:TUR327856 UEM327681:UEN327856 UOI327681:UOJ327856 UYE327681:UYF327856 VIA327681:VIB327856 VRW327681:VRX327856 WBS327681:WBT327856 WLO327681:WLP327856 WVK327681:WVL327856 C393217:D393392 IY393217:IZ393392 SU393217:SV393392 ACQ393217:ACR393392 AMM393217:AMN393392 AWI393217:AWJ393392 BGE393217:BGF393392 BQA393217:BQB393392 BZW393217:BZX393392 CJS393217:CJT393392 CTO393217:CTP393392 DDK393217:DDL393392 DNG393217:DNH393392 DXC393217:DXD393392 EGY393217:EGZ393392 EQU393217:EQV393392 FAQ393217:FAR393392 FKM393217:FKN393392 FUI393217:FUJ393392 GEE393217:GEF393392 GOA393217:GOB393392 GXW393217:GXX393392 HHS393217:HHT393392 HRO393217:HRP393392 IBK393217:IBL393392 ILG393217:ILH393392 IVC393217:IVD393392 JEY393217:JEZ393392 JOU393217:JOV393392 JYQ393217:JYR393392 KIM393217:KIN393392 KSI393217:KSJ393392 LCE393217:LCF393392 LMA393217:LMB393392 LVW393217:LVX393392 MFS393217:MFT393392 MPO393217:MPP393392 MZK393217:MZL393392 NJG393217:NJH393392 NTC393217:NTD393392 OCY393217:OCZ393392 OMU393217:OMV393392 OWQ393217:OWR393392 PGM393217:PGN393392 PQI393217:PQJ393392 QAE393217:QAF393392 QKA393217:QKB393392 QTW393217:QTX393392 RDS393217:RDT393392 RNO393217:RNP393392 RXK393217:RXL393392 SHG393217:SHH393392 SRC393217:SRD393392 TAY393217:TAZ393392 TKU393217:TKV393392 TUQ393217:TUR393392 UEM393217:UEN393392 UOI393217:UOJ393392 UYE393217:UYF393392 VIA393217:VIB393392 VRW393217:VRX393392 WBS393217:WBT393392 WLO393217:WLP393392 WVK393217:WVL393392 C458753:D458928 IY458753:IZ458928 SU458753:SV458928 ACQ458753:ACR458928 AMM458753:AMN458928 AWI458753:AWJ458928 BGE458753:BGF458928 BQA458753:BQB458928 BZW458753:BZX458928 CJS458753:CJT458928 CTO458753:CTP458928 DDK458753:DDL458928 DNG458753:DNH458928 DXC458753:DXD458928 EGY458753:EGZ458928 EQU458753:EQV458928 FAQ458753:FAR458928 FKM458753:FKN458928 FUI458753:FUJ458928 GEE458753:GEF458928 GOA458753:GOB458928 GXW458753:GXX458928 HHS458753:HHT458928 HRO458753:HRP458928 IBK458753:IBL458928 ILG458753:ILH458928 IVC458753:IVD458928 JEY458753:JEZ458928 JOU458753:JOV458928 JYQ458753:JYR458928 KIM458753:KIN458928 KSI458753:KSJ458928 LCE458753:LCF458928 LMA458753:LMB458928 LVW458753:LVX458928 MFS458753:MFT458928 MPO458753:MPP458928 MZK458753:MZL458928 NJG458753:NJH458928 NTC458753:NTD458928 OCY458753:OCZ458928 OMU458753:OMV458928 OWQ458753:OWR458928 PGM458753:PGN458928 PQI458753:PQJ458928 QAE458753:QAF458928 QKA458753:QKB458928 QTW458753:QTX458928 RDS458753:RDT458928 RNO458753:RNP458928 RXK458753:RXL458928 SHG458753:SHH458928 SRC458753:SRD458928 TAY458753:TAZ458928 TKU458753:TKV458928 TUQ458753:TUR458928 UEM458753:UEN458928 UOI458753:UOJ458928 UYE458753:UYF458928 VIA458753:VIB458928 VRW458753:VRX458928 WBS458753:WBT458928 WLO458753:WLP458928 WVK458753:WVL458928 C524289:D524464 IY524289:IZ524464 SU524289:SV524464 ACQ524289:ACR524464 AMM524289:AMN524464 AWI524289:AWJ524464 BGE524289:BGF524464 BQA524289:BQB524464 BZW524289:BZX524464 CJS524289:CJT524464 CTO524289:CTP524464 DDK524289:DDL524464 DNG524289:DNH524464 DXC524289:DXD524464 EGY524289:EGZ524464 EQU524289:EQV524464 FAQ524289:FAR524464 FKM524289:FKN524464 FUI524289:FUJ524464 GEE524289:GEF524464 GOA524289:GOB524464 GXW524289:GXX524464 HHS524289:HHT524464 HRO524289:HRP524464 IBK524289:IBL524464 ILG524289:ILH524464 IVC524289:IVD524464 JEY524289:JEZ524464 JOU524289:JOV524464 JYQ524289:JYR524464 KIM524289:KIN524464 KSI524289:KSJ524464 LCE524289:LCF524464 LMA524289:LMB524464 LVW524289:LVX524464 MFS524289:MFT524464 MPO524289:MPP524464 MZK524289:MZL524464 NJG524289:NJH524464 NTC524289:NTD524464 OCY524289:OCZ524464 OMU524289:OMV524464 OWQ524289:OWR524464 PGM524289:PGN524464 PQI524289:PQJ524464 QAE524289:QAF524464 QKA524289:QKB524464 QTW524289:QTX524464 RDS524289:RDT524464 RNO524289:RNP524464 RXK524289:RXL524464 SHG524289:SHH524464 SRC524289:SRD524464 TAY524289:TAZ524464 TKU524289:TKV524464 TUQ524289:TUR524464 UEM524289:UEN524464 UOI524289:UOJ524464 UYE524289:UYF524464 VIA524289:VIB524464 VRW524289:VRX524464 WBS524289:WBT524464 WLO524289:WLP524464 WVK524289:WVL524464 C589825:D590000 IY589825:IZ590000 SU589825:SV590000 ACQ589825:ACR590000 AMM589825:AMN590000 AWI589825:AWJ590000 BGE589825:BGF590000 BQA589825:BQB590000 BZW589825:BZX590000 CJS589825:CJT590000 CTO589825:CTP590000 DDK589825:DDL590000 DNG589825:DNH590000 DXC589825:DXD590000 EGY589825:EGZ590000 EQU589825:EQV590000 FAQ589825:FAR590000 FKM589825:FKN590000 FUI589825:FUJ590000 GEE589825:GEF590000 GOA589825:GOB590000 GXW589825:GXX590000 HHS589825:HHT590000 HRO589825:HRP590000 IBK589825:IBL590000 ILG589825:ILH590000 IVC589825:IVD590000 JEY589825:JEZ590000 JOU589825:JOV590000 JYQ589825:JYR590000 KIM589825:KIN590000 KSI589825:KSJ590000 LCE589825:LCF590000 LMA589825:LMB590000 LVW589825:LVX590000 MFS589825:MFT590000 MPO589825:MPP590000 MZK589825:MZL590000 NJG589825:NJH590000 NTC589825:NTD590000 OCY589825:OCZ590000 OMU589825:OMV590000 OWQ589825:OWR590000 PGM589825:PGN590000 PQI589825:PQJ590000 QAE589825:QAF590000 QKA589825:QKB590000 QTW589825:QTX590000 RDS589825:RDT590000 RNO589825:RNP590000 RXK589825:RXL590000 SHG589825:SHH590000 SRC589825:SRD590000 TAY589825:TAZ590000 TKU589825:TKV590000 TUQ589825:TUR590000 UEM589825:UEN590000 UOI589825:UOJ590000 UYE589825:UYF590000 VIA589825:VIB590000 VRW589825:VRX590000 WBS589825:WBT590000 WLO589825:WLP590000 WVK589825:WVL590000 C655361:D655536 IY655361:IZ655536 SU655361:SV655536 ACQ655361:ACR655536 AMM655361:AMN655536 AWI655361:AWJ655536 BGE655361:BGF655536 BQA655361:BQB655536 BZW655361:BZX655536 CJS655361:CJT655536 CTO655361:CTP655536 DDK655361:DDL655536 DNG655361:DNH655536 DXC655361:DXD655536 EGY655361:EGZ655536 EQU655361:EQV655536 FAQ655361:FAR655536 FKM655361:FKN655536 FUI655361:FUJ655536 GEE655361:GEF655536 GOA655361:GOB655536 GXW655361:GXX655536 HHS655361:HHT655536 HRO655361:HRP655536 IBK655361:IBL655536 ILG655361:ILH655536 IVC655361:IVD655536 JEY655361:JEZ655536 JOU655361:JOV655536 JYQ655361:JYR655536 KIM655361:KIN655536 KSI655361:KSJ655536 LCE655361:LCF655536 LMA655361:LMB655536 LVW655361:LVX655536 MFS655361:MFT655536 MPO655361:MPP655536 MZK655361:MZL655536 NJG655361:NJH655536 NTC655361:NTD655536 OCY655361:OCZ655536 OMU655361:OMV655536 OWQ655361:OWR655536 PGM655361:PGN655536 PQI655361:PQJ655536 QAE655361:QAF655536 QKA655361:QKB655536 QTW655361:QTX655536 RDS655361:RDT655536 RNO655361:RNP655536 RXK655361:RXL655536 SHG655361:SHH655536 SRC655361:SRD655536 TAY655361:TAZ655536 TKU655361:TKV655536 TUQ655361:TUR655536 UEM655361:UEN655536 UOI655361:UOJ655536 UYE655361:UYF655536 VIA655361:VIB655536 VRW655361:VRX655536 WBS655361:WBT655536 WLO655361:WLP655536 WVK655361:WVL655536 C720897:D721072 IY720897:IZ721072 SU720897:SV721072 ACQ720897:ACR721072 AMM720897:AMN721072 AWI720897:AWJ721072 BGE720897:BGF721072 BQA720897:BQB721072 BZW720897:BZX721072 CJS720897:CJT721072 CTO720897:CTP721072 DDK720897:DDL721072 DNG720897:DNH721072 DXC720897:DXD721072 EGY720897:EGZ721072 EQU720897:EQV721072 FAQ720897:FAR721072 FKM720897:FKN721072 FUI720897:FUJ721072 GEE720897:GEF721072 GOA720897:GOB721072 GXW720897:GXX721072 HHS720897:HHT721072 HRO720897:HRP721072 IBK720897:IBL721072 ILG720897:ILH721072 IVC720897:IVD721072 JEY720897:JEZ721072 JOU720897:JOV721072 JYQ720897:JYR721072 KIM720897:KIN721072 KSI720897:KSJ721072 LCE720897:LCF721072 LMA720897:LMB721072 LVW720897:LVX721072 MFS720897:MFT721072 MPO720897:MPP721072 MZK720897:MZL721072 NJG720897:NJH721072 NTC720897:NTD721072 OCY720897:OCZ721072 OMU720897:OMV721072 OWQ720897:OWR721072 PGM720897:PGN721072 PQI720897:PQJ721072 QAE720897:QAF721072 QKA720897:QKB721072 QTW720897:QTX721072 RDS720897:RDT721072 RNO720897:RNP721072 RXK720897:RXL721072 SHG720897:SHH721072 SRC720897:SRD721072 TAY720897:TAZ721072 TKU720897:TKV721072 TUQ720897:TUR721072 UEM720897:UEN721072 UOI720897:UOJ721072 UYE720897:UYF721072 VIA720897:VIB721072 VRW720897:VRX721072 WBS720897:WBT721072 WLO720897:WLP721072 WVK720897:WVL721072 C786433:D786608 IY786433:IZ786608 SU786433:SV786608 ACQ786433:ACR786608 AMM786433:AMN786608 AWI786433:AWJ786608 BGE786433:BGF786608 BQA786433:BQB786608 BZW786433:BZX786608 CJS786433:CJT786608 CTO786433:CTP786608 DDK786433:DDL786608 DNG786433:DNH786608 DXC786433:DXD786608 EGY786433:EGZ786608 EQU786433:EQV786608 FAQ786433:FAR786608 FKM786433:FKN786608 FUI786433:FUJ786608 GEE786433:GEF786608 GOA786433:GOB786608 GXW786433:GXX786608 HHS786433:HHT786608 HRO786433:HRP786608 IBK786433:IBL786608 ILG786433:ILH786608 IVC786433:IVD786608 JEY786433:JEZ786608 JOU786433:JOV786608 JYQ786433:JYR786608 KIM786433:KIN786608 KSI786433:KSJ786608 LCE786433:LCF786608 LMA786433:LMB786608 LVW786433:LVX786608 MFS786433:MFT786608 MPO786433:MPP786608 MZK786433:MZL786608 NJG786433:NJH786608 NTC786433:NTD786608 OCY786433:OCZ786608 OMU786433:OMV786608 OWQ786433:OWR786608 PGM786433:PGN786608 PQI786433:PQJ786608 QAE786433:QAF786608 QKA786433:QKB786608 QTW786433:QTX786608 RDS786433:RDT786608 RNO786433:RNP786608 RXK786433:RXL786608 SHG786433:SHH786608 SRC786433:SRD786608 TAY786433:TAZ786608 TKU786433:TKV786608 TUQ786433:TUR786608 UEM786433:UEN786608 UOI786433:UOJ786608 UYE786433:UYF786608 VIA786433:VIB786608 VRW786433:VRX786608 WBS786433:WBT786608 WLO786433:WLP786608 WVK786433:WVL786608 C851969:D852144 IY851969:IZ852144 SU851969:SV852144 ACQ851969:ACR852144 AMM851969:AMN852144 AWI851969:AWJ852144 BGE851969:BGF852144 BQA851969:BQB852144 BZW851969:BZX852144 CJS851969:CJT852144 CTO851969:CTP852144 DDK851969:DDL852144 DNG851969:DNH852144 DXC851969:DXD852144 EGY851969:EGZ852144 EQU851969:EQV852144 FAQ851969:FAR852144 FKM851969:FKN852144 FUI851969:FUJ852144 GEE851969:GEF852144 GOA851969:GOB852144 GXW851969:GXX852144 HHS851969:HHT852144 HRO851969:HRP852144 IBK851969:IBL852144 ILG851969:ILH852144 IVC851969:IVD852144 JEY851969:JEZ852144 JOU851969:JOV852144 JYQ851969:JYR852144 KIM851969:KIN852144 KSI851969:KSJ852144 LCE851969:LCF852144 LMA851969:LMB852144 LVW851969:LVX852144 MFS851969:MFT852144 MPO851969:MPP852144 MZK851969:MZL852144 NJG851969:NJH852144 NTC851969:NTD852144 OCY851969:OCZ852144 OMU851969:OMV852144 OWQ851969:OWR852144 PGM851969:PGN852144 PQI851969:PQJ852144 QAE851969:QAF852144 QKA851969:QKB852144 QTW851969:QTX852144 RDS851969:RDT852144 RNO851969:RNP852144 RXK851969:RXL852144 SHG851969:SHH852144 SRC851969:SRD852144 TAY851969:TAZ852144 TKU851969:TKV852144 TUQ851969:TUR852144 UEM851969:UEN852144 UOI851969:UOJ852144 UYE851969:UYF852144 VIA851969:VIB852144 VRW851969:VRX852144 WBS851969:WBT852144 WLO851969:WLP852144 WVK851969:WVL852144 C917505:D917680 IY917505:IZ917680 SU917505:SV917680 ACQ917505:ACR917680 AMM917505:AMN917680 AWI917505:AWJ917680 BGE917505:BGF917680 BQA917505:BQB917680 BZW917505:BZX917680 CJS917505:CJT917680 CTO917505:CTP917680 DDK917505:DDL917680 DNG917505:DNH917680 DXC917505:DXD917680 EGY917505:EGZ917680 EQU917505:EQV917680 FAQ917505:FAR917680 FKM917505:FKN917680 FUI917505:FUJ917680 GEE917505:GEF917680 GOA917505:GOB917680 GXW917505:GXX917680 HHS917505:HHT917680 HRO917505:HRP917680 IBK917505:IBL917680 ILG917505:ILH917680 IVC917505:IVD917680 JEY917505:JEZ917680 JOU917505:JOV917680 JYQ917505:JYR917680 KIM917505:KIN917680 KSI917505:KSJ917680 LCE917505:LCF917680 LMA917505:LMB917680 LVW917505:LVX917680 MFS917505:MFT917680 MPO917505:MPP917680 MZK917505:MZL917680 NJG917505:NJH917680 NTC917505:NTD917680 OCY917505:OCZ917680 OMU917505:OMV917680 OWQ917505:OWR917680 PGM917505:PGN917680 PQI917505:PQJ917680 QAE917505:QAF917680 QKA917505:QKB917680 QTW917505:QTX917680 RDS917505:RDT917680 RNO917505:RNP917680 RXK917505:RXL917680 SHG917505:SHH917680 SRC917505:SRD917680 TAY917505:TAZ917680 TKU917505:TKV917680 TUQ917505:TUR917680 UEM917505:UEN917680 UOI917505:UOJ917680 UYE917505:UYF917680 VIA917505:VIB917680 VRW917505:VRX917680 WBS917505:WBT917680 WLO917505:WLP917680 WVK917505:WVL917680 C983041:D983216 IY983041:IZ983216 SU983041:SV983216 ACQ983041:ACR983216 AMM983041:AMN983216 AWI983041:AWJ983216 BGE983041:BGF983216 BQA983041:BQB983216 BZW983041:BZX983216 CJS983041:CJT983216 CTO983041:CTP983216 DDK983041:DDL983216 DNG983041:DNH983216 DXC983041:DXD983216 EGY983041:EGZ983216 EQU983041:EQV983216 FAQ983041:FAR983216 FKM983041:FKN983216 FUI983041:FUJ983216 GEE983041:GEF983216 GOA983041:GOB983216 GXW983041:GXX983216 HHS983041:HHT983216 HRO983041:HRP983216 IBK983041:IBL983216 ILG983041:ILH983216 IVC983041:IVD983216 JEY983041:JEZ983216 JOU983041:JOV983216 JYQ983041:JYR983216 KIM983041:KIN983216 KSI983041:KSJ983216 LCE983041:LCF983216 LMA983041:LMB983216 LVW983041:LVX983216 MFS983041:MFT983216 MPO983041:MPP983216 MZK983041:MZL983216 NJG983041:NJH983216 NTC983041:NTD983216 OCY983041:OCZ983216 OMU983041:OMV983216 OWQ983041:OWR983216 PGM983041:PGN983216 PQI983041:PQJ983216 QAE983041:QAF983216 QKA983041:QKB983216 QTW983041:QTX983216 RDS983041:RDT983216 RNO983041:RNP983216 RXK983041:RXL983216 SHG983041:SHH983216 SRC983041:SRD983216 TAY983041:TAZ983216 TKU983041:TKV983216 TUQ983041:TUR983216 UEM983041:UEN983216 UOI983041:UOJ983216 UYE983041:UYF983216 VIA983041:VIB983216 VRW983041:VRX983216 WBS983041:WBT983216 WLO983041:WLP983216 WVK983041:WVL983216 E1:IV1048576 JA1:SR1048576 SW1:ACN1048576 ACS1:AMJ1048576 AMO1:AWF1048576 AWK1:BGB1048576 BGG1:BPX1048576 BQC1:BZT1048576 BZY1:CJP1048576 CJU1:CTL1048576 CTQ1:DDH1048576 DDM1:DND1048576 DNI1:DWZ1048576 DXE1:EGV1048576 EHA1:EQR1048576 EQW1:FAN1048576 FAS1:FKJ1048576 FKO1:FUF1048576 FUK1:GEB1048576 GEG1:GNX1048576 GOC1:GXT1048576 GXY1:HHP1048576 HHU1:HRL1048576 HRQ1:IBH1048576 IBM1:ILD1048576 ILI1:IUZ1048576 IVE1:JEV1048576 JFA1:JOR1048576 JOW1:JYN1048576 JYS1:KIJ1048576 KIO1:KSF1048576 KSK1:LCB1048576 LCG1:LLX1048576 LMC1:LVT1048576 LVY1:MFP1048576 MFU1:MPL1048576 MPQ1:MZH1048576 MZM1:NJD1048576 NJI1:NSZ1048576 NTE1:OCV1048576 ODA1:OMR1048576 OMW1:OWN1048576 OWS1:PGJ1048576 PGO1:PQF1048576 PQK1:QAB1048576 QAG1:QJX1048576 QKC1:QTT1048576 QTY1:RDP1048576 RDU1:RNL1048576 RNQ1:RXH1048576 RXM1:SHD1048576 SHI1:SQZ1048576 SRE1:TAV1048576 TBA1:TKR1048576 TKW1:TUN1048576 TUS1:UEJ1048576 UEO1:UOF1048576 UOK1:UYB1048576 UYG1:VHX1048576 VIC1:VRT1048576 VRY1:WBP1048576 WBU1:WLL1048576 WLQ1:WVH1048576 WVM1:XFD1048576">
      <formula1>0</formula1>
      <formula2>10000000000</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239"/>
  <sheetViews>
    <sheetView workbookViewId="0">
      <selection activeCell="B16" sqref="B16"/>
    </sheetView>
  </sheetViews>
  <sheetFormatPr baseColWidth="10" defaultRowHeight="10.5" x14ac:dyDescent="0.15"/>
  <cols>
    <col min="1" max="1" width="29" style="15" customWidth="1"/>
    <col min="2" max="2" width="23.28515625" style="15" bestFit="1" customWidth="1"/>
    <col min="3" max="3" width="11.28515625" style="15" customWidth="1"/>
    <col min="4" max="4" width="9.85546875" style="15" customWidth="1"/>
    <col min="5" max="6" width="10.140625" style="15" customWidth="1"/>
    <col min="7" max="7" width="10.42578125" style="15" customWidth="1"/>
    <col min="8" max="8" width="9.42578125" style="15" customWidth="1"/>
    <col min="9" max="9" width="10.7109375" style="15" customWidth="1"/>
    <col min="10" max="12" width="8.7109375" style="15" customWidth="1"/>
    <col min="13" max="13" width="8.85546875" style="15" customWidth="1"/>
    <col min="14" max="21" width="8.7109375" style="15" customWidth="1"/>
    <col min="22" max="22" width="11.85546875" style="15" customWidth="1"/>
    <col min="23" max="23" width="12.5703125" style="15" customWidth="1"/>
    <col min="24" max="24" width="12.7109375" style="15" customWidth="1"/>
    <col min="25" max="25" width="9.28515625" style="15" customWidth="1"/>
    <col min="26" max="26" width="12.28515625" style="15" customWidth="1"/>
    <col min="27" max="27" width="9.7109375" style="15" customWidth="1"/>
    <col min="28" max="28" width="8.7109375" style="15" customWidth="1"/>
    <col min="29" max="29" width="13.140625" style="15" customWidth="1"/>
    <col min="30" max="30" width="12.85546875" style="71" customWidth="1"/>
    <col min="31" max="31" width="10.85546875" style="114" customWidth="1"/>
    <col min="32" max="33" width="11.5703125" style="15" customWidth="1"/>
    <col min="34" max="34" width="11.7109375" style="114" customWidth="1"/>
    <col min="35" max="35" width="11.85546875" style="204" customWidth="1"/>
    <col min="36" max="36" width="10.7109375" style="15" customWidth="1"/>
    <col min="37" max="37" width="12.7109375" style="114" customWidth="1"/>
    <col min="38" max="39" width="10.7109375" style="15" customWidth="1"/>
    <col min="40" max="40" width="10.85546875" style="6" customWidth="1"/>
    <col min="41" max="41" width="2" style="15" customWidth="1"/>
    <col min="42" max="42" width="10.85546875" style="114" customWidth="1"/>
    <col min="43" max="43" width="10.85546875" style="204" customWidth="1"/>
    <col min="44" max="58" width="10.85546875" style="169" customWidth="1"/>
    <col min="59" max="64" width="12.5703125" style="169" customWidth="1"/>
    <col min="65" max="71" width="12.5703125" style="169" hidden="1" customWidth="1"/>
    <col min="72" max="100" width="12.5703125" style="204" hidden="1" customWidth="1"/>
    <col min="101" max="118" width="11.42578125" style="204" hidden="1" customWidth="1"/>
    <col min="119" max="256" width="11.42578125" style="204"/>
    <col min="257" max="257" width="29" style="204" customWidth="1"/>
    <col min="258" max="258" width="23.28515625" style="204" bestFit="1" customWidth="1"/>
    <col min="259" max="259" width="11.28515625" style="204" customWidth="1"/>
    <col min="260" max="260" width="9.85546875" style="204" customWidth="1"/>
    <col min="261" max="262" width="10.140625" style="204" customWidth="1"/>
    <col min="263" max="263" width="10.42578125" style="204" customWidth="1"/>
    <col min="264" max="264" width="9.42578125" style="204" customWidth="1"/>
    <col min="265" max="265" width="10.7109375" style="204" customWidth="1"/>
    <col min="266" max="268" width="8.7109375" style="204" customWidth="1"/>
    <col min="269" max="269" width="8.85546875" style="204" customWidth="1"/>
    <col min="270" max="277" width="8.7109375" style="204" customWidth="1"/>
    <col min="278" max="278" width="11.85546875" style="204" customWidth="1"/>
    <col min="279" max="279" width="12.5703125" style="204" customWidth="1"/>
    <col min="280" max="280" width="12.7109375" style="204" customWidth="1"/>
    <col min="281" max="281" width="9.28515625" style="204" customWidth="1"/>
    <col min="282" max="282" width="12.28515625" style="204" customWidth="1"/>
    <col min="283" max="283" width="9.7109375" style="204" customWidth="1"/>
    <col min="284" max="284" width="8.7109375" style="204" customWidth="1"/>
    <col min="285" max="285" width="13.140625" style="204" customWidth="1"/>
    <col min="286" max="286" width="12.85546875" style="204" customWidth="1"/>
    <col min="287" max="287" width="10.85546875" style="204" customWidth="1"/>
    <col min="288" max="289" width="11.5703125" style="204" customWidth="1"/>
    <col min="290" max="290" width="11.7109375" style="204" customWidth="1"/>
    <col min="291" max="291" width="11.85546875" style="204" customWidth="1"/>
    <col min="292" max="292" width="10.7109375" style="204" customWidth="1"/>
    <col min="293" max="293" width="12.7109375" style="204" customWidth="1"/>
    <col min="294" max="295" width="10.7109375" style="204" customWidth="1"/>
    <col min="296" max="296" width="10.85546875" style="204" customWidth="1"/>
    <col min="297" max="297" width="2" style="204" customWidth="1"/>
    <col min="298" max="314" width="10.85546875" style="204" customWidth="1"/>
    <col min="315" max="320" width="12.5703125" style="204" customWidth="1"/>
    <col min="321" max="374" width="0" style="204" hidden="1" customWidth="1"/>
    <col min="375" max="512" width="11.42578125" style="204"/>
    <col min="513" max="513" width="29" style="204" customWidth="1"/>
    <col min="514" max="514" width="23.28515625" style="204" bestFit="1" customWidth="1"/>
    <col min="515" max="515" width="11.28515625" style="204" customWidth="1"/>
    <col min="516" max="516" width="9.85546875" style="204" customWidth="1"/>
    <col min="517" max="518" width="10.140625" style="204" customWidth="1"/>
    <col min="519" max="519" width="10.42578125" style="204" customWidth="1"/>
    <col min="520" max="520" width="9.42578125" style="204" customWidth="1"/>
    <col min="521" max="521" width="10.7109375" style="204" customWidth="1"/>
    <col min="522" max="524" width="8.7109375" style="204" customWidth="1"/>
    <col min="525" max="525" width="8.85546875" style="204" customWidth="1"/>
    <col min="526" max="533" width="8.7109375" style="204" customWidth="1"/>
    <col min="534" max="534" width="11.85546875" style="204" customWidth="1"/>
    <col min="535" max="535" width="12.5703125" style="204" customWidth="1"/>
    <col min="536" max="536" width="12.7109375" style="204" customWidth="1"/>
    <col min="537" max="537" width="9.28515625" style="204" customWidth="1"/>
    <col min="538" max="538" width="12.28515625" style="204" customWidth="1"/>
    <col min="539" max="539" width="9.7109375" style="204" customWidth="1"/>
    <col min="540" max="540" width="8.7109375" style="204" customWidth="1"/>
    <col min="541" max="541" width="13.140625" style="204" customWidth="1"/>
    <col min="542" max="542" width="12.85546875" style="204" customWidth="1"/>
    <col min="543" max="543" width="10.85546875" style="204" customWidth="1"/>
    <col min="544" max="545" width="11.5703125" style="204" customWidth="1"/>
    <col min="546" max="546" width="11.7109375" style="204" customWidth="1"/>
    <col min="547" max="547" width="11.85546875" style="204" customWidth="1"/>
    <col min="548" max="548" width="10.7109375" style="204" customWidth="1"/>
    <col min="549" max="549" width="12.7109375" style="204" customWidth="1"/>
    <col min="550" max="551" width="10.7109375" style="204" customWidth="1"/>
    <col min="552" max="552" width="10.85546875" style="204" customWidth="1"/>
    <col min="553" max="553" width="2" style="204" customWidth="1"/>
    <col min="554" max="570" width="10.85546875" style="204" customWidth="1"/>
    <col min="571" max="576" width="12.5703125" style="204" customWidth="1"/>
    <col min="577" max="630" width="0" style="204" hidden="1" customWidth="1"/>
    <col min="631" max="768" width="11.42578125" style="204"/>
    <col min="769" max="769" width="29" style="204" customWidth="1"/>
    <col min="770" max="770" width="23.28515625" style="204" bestFit="1" customWidth="1"/>
    <col min="771" max="771" width="11.28515625" style="204" customWidth="1"/>
    <col min="772" max="772" width="9.85546875" style="204" customWidth="1"/>
    <col min="773" max="774" width="10.140625" style="204" customWidth="1"/>
    <col min="775" max="775" width="10.42578125" style="204" customWidth="1"/>
    <col min="776" max="776" width="9.42578125" style="204" customWidth="1"/>
    <col min="777" max="777" width="10.7109375" style="204" customWidth="1"/>
    <col min="778" max="780" width="8.7109375" style="204" customWidth="1"/>
    <col min="781" max="781" width="8.85546875" style="204" customWidth="1"/>
    <col min="782" max="789" width="8.7109375" style="204" customWidth="1"/>
    <col min="790" max="790" width="11.85546875" style="204" customWidth="1"/>
    <col min="791" max="791" width="12.5703125" style="204" customWidth="1"/>
    <col min="792" max="792" width="12.7109375" style="204" customWidth="1"/>
    <col min="793" max="793" width="9.28515625" style="204" customWidth="1"/>
    <col min="794" max="794" width="12.28515625" style="204" customWidth="1"/>
    <col min="795" max="795" width="9.7109375" style="204" customWidth="1"/>
    <col min="796" max="796" width="8.7109375" style="204" customWidth="1"/>
    <col min="797" max="797" width="13.140625" style="204" customWidth="1"/>
    <col min="798" max="798" width="12.85546875" style="204" customWidth="1"/>
    <col min="799" max="799" width="10.85546875" style="204" customWidth="1"/>
    <col min="800" max="801" width="11.5703125" style="204" customWidth="1"/>
    <col min="802" max="802" width="11.7109375" style="204" customWidth="1"/>
    <col min="803" max="803" width="11.85546875" style="204" customWidth="1"/>
    <col min="804" max="804" width="10.7109375" style="204" customWidth="1"/>
    <col min="805" max="805" width="12.7109375" style="204" customWidth="1"/>
    <col min="806" max="807" width="10.7109375" style="204" customWidth="1"/>
    <col min="808" max="808" width="10.85546875" style="204" customWidth="1"/>
    <col min="809" max="809" width="2" style="204" customWidth="1"/>
    <col min="810" max="826" width="10.85546875" style="204" customWidth="1"/>
    <col min="827" max="832" width="12.5703125" style="204" customWidth="1"/>
    <col min="833" max="886" width="0" style="204" hidden="1" customWidth="1"/>
    <col min="887" max="1024" width="11.42578125" style="204"/>
    <col min="1025" max="1025" width="29" style="204" customWidth="1"/>
    <col min="1026" max="1026" width="23.28515625" style="204" bestFit="1" customWidth="1"/>
    <col min="1027" max="1027" width="11.28515625" style="204" customWidth="1"/>
    <col min="1028" max="1028" width="9.85546875" style="204" customWidth="1"/>
    <col min="1029" max="1030" width="10.140625" style="204" customWidth="1"/>
    <col min="1031" max="1031" width="10.42578125" style="204" customWidth="1"/>
    <col min="1032" max="1032" width="9.42578125" style="204" customWidth="1"/>
    <col min="1033" max="1033" width="10.7109375" style="204" customWidth="1"/>
    <col min="1034" max="1036" width="8.7109375" style="204" customWidth="1"/>
    <col min="1037" max="1037" width="8.85546875" style="204" customWidth="1"/>
    <col min="1038" max="1045" width="8.7109375" style="204" customWidth="1"/>
    <col min="1046" max="1046" width="11.85546875" style="204" customWidth="1"/>
    <col min="1047" max="1047" width="12.5703125" style="204" customWidth="1"/>
    <col min="1048" max="1048" width="12.7109375" style="204" customWidth="1"/>
    <col min="1049" max="1049" width="9.28515625" style="204" customWidth="1"/>
    <col min="1050" max="1050" width="12.28515625" style="204" customWidth="1"/>
    <col min="1051" max="1051" width="9.7109375" style="204" customWidth="1"/>
    <col min="1052" max="1052" width="8.7109375" style="204" customWidth="1"/>
    <col min="1053" max="1053" width="13.140625" style="204" customWidth="1"/>
    <col min="1054" max="1054" width="12.85546875" style="204" customWidth="1"/>
    <col min="1055" max="1055" width="10.85546875" style="204" customWidth="1"/>
    <col min="1056" max="1057" width="11.5703125" style="204" customWidth="1"/>
    <col min="1058" max="1058" width="11.7109375" style="204" customWidth="1"/>
    <col min="1059" max="1059" width="11.85546875" style="204" customWidth="1"/>
    <col min="1060" max="1060" width="10.7109375" style="204" customWidth="1"/>
    <col min="1061" max="1061" width="12.7109375" style="204" customWidth="1"/>
    <col min="1062" max="1063" width="10.7109375" style="204" customWidth="1"/>
    <col min="1064" max="1064" width="10.85546875" style="204" customWidth="1"/>
    <col min="1065" max="1065" width="2" style="204" customWidth="1"/>
    <col min="1066" max="1082" width="10.85546875" style="204" customWidth="1"/>
    <col min="1083" max="1088" width="12.5703125" style="204" customWidth="1"/>
    <col min="1089" max="1142" width="0" style="204" hidden="1" customWidth="1"/>
    <col min="1143" max="1280" width="11.42578125" style="204"/>
    <col min="1281" max="1281" width="29" style="204" customWidth="1"/>
    <col min="1282" max="1282" width="23.28515625" style="204" bestFit="1" customWidth="1"/>
    <col min="1283" max="1283" width="11.28515625" style="204" customWidth="1"/>
    <col min="1284" max="1284" width="9.85546875" style="204" customWidth="1"/>
    <col min="1285" max="1286" width="10.140625" style="204" customWidth="1"/>
    <col min="1287" max="1287" width="10.42578125" style="204" customWidth="1"/>
    <col min="1288" max="1288" width="9.42578125" style="204" customWidth="1"/>
    <col min="1289" max="1289" width="10.7109375" style="204" customWidth="1"/>
    <col min="1290" max="1292" width="8.7109375" style="204" customWidth="1"/>
    <col min="1293" max="1293" width="8.85546875" style="204" customWidth="1"/>
    <col min="1294" max="1301" width="8.7109375" style="204" customWidth="1"/>
    <col min="1302" max="1302" width="11.85546875" style="204" customWidth="1"/>
    <col min="1303" max="1303" width="12.5703125" style="204" customWidth="1"/>
    <col min="1304" max="1304" width="12.7109375" style="204" customWidth="1"/>
    <col min="1305" max="1305" width="9.28515625" style="204" customWidth="1"/>
    <col min="1306" max="1306" width="12.28515625" style="204" customWidth="1"/>
    <col min="1307" max="1307" width="9.7109375" style="204" customWidth="1"/>
    <col min="1308" max="1308" width="8.7109375" style="204" customWidth="1"/>
    <col min="1309" max="1309" width="13.140625" style="204" customWidth="1"/>
    <col min="1310" max="1310" width="12.85546875" style="204" customWidth="1"/>
    <col min="1311" max="1311" width="10.85546875" style="204" customWidth="1"/>
    <col min="1312" max="1313" width="11.5703125" style="204" customWidth="1"/>
    <col min="1314" max="1314" width="11.7109375" style="204" customWidth="1"/>
    <col min="1315" max="1315" width="11.85546875" style="204" customWidth="1"/>
    <col min="1316" max="1316" width="10.7109375" style="204" customWidth="1"/>
    <col min="1317" max="1317" width="12.7109375" style="204" customWidth="1"/>
    <col min="1318" max="1319" width="10.7109375" style="204" customWidth="1"/>
    <col min="1320" max="1320" width="10.85546875" style="204" customWidth="1"/>
    <col min="1321" max="1321" width="2" style="204" customWidth="1"/>
    <col min="1322" max="1338" width="10.85546875" style="204" customWidth="1"/>
    <col min="1339" max="1344" width="12.5703125" style="204" customWidth="1"/>
    <col min="1345" max="1398" width="0" style="204" hidden="1" customWidth="1"/>
    <col min="1399" max="1536" width="11.42578125" style="204"/>
    <col min="1537" max="1537" width="29" style="204" customWidth="1"/>
    <col min="1538" max="1538" width="23.28515625" style="204" bestFit="1" customWidth="1"/>
    <col min="1539" max="1539" width="11.28515625" style="204" customWidth="1"/>
    <col min="1540" max="1540" width="9.85546875" style="204" customWidth="1"/>
    <col min="1541" max="1542" width="10.140625" style="204" customWidth="1"/>
    <col min="1543" max="1543" width="10.42578125" style="204" customWidth="1"/>
    <col min="1544" max="1544" width="9.42578125" style="204" customWidth="1"/>
    <col min="1545" max="1545" width="10.7109375" style="204" customWidth="1"/>
    <col min="1546" max="1548" width="8.7109375" style="204" customWidth="1"/>
    <col min="1549" max="1549" width="8.85546875" style="204" customWidth="1"/>
    <col min="1550" max="1557" width="8.7109375" style="204" customWidth="1"/>
    <col min="1558" max="1558" width="11.85546875" style="204" customWidth="1"/>
    <col min="1559" max="1559" width="12.5703125" style="204" customWidth="1"/>
    <col min="1560" max="1560" width="12.7109375" style="204" customWidth="1"/>
    <col min="1561" max="1561" width="9.28515625" style="204" customWidth="1"/>
    <col min="1562" max="1562" width="12.28515625" style="204" customWidth="1"/>
    <col min="1563" max="1563" width="9.7109375" style="204" customWidth="1"/>
    <col min="1564" max="1564" width="8.7109375" style="204" customWidth="1"/>
    <col min="1565" max="1565" width="13.140625" style="204" customWidth="1"/>
    <col min="1566" max="1566" width="12.85546875" style="204" customWidth="1"/>
    <col min="1567" max="1567" width="10.85546875" style="204" customWidth="1"/>
    <col min="1568" max="1569" width="11.5703125" style="204" customWidth="1"/>
    <col min="1570" max="1570" width="11.7109375" style="204" customWidth="1"/>
    <col min="1571" max="1571" width="11.85546875" style="204" customWidth="1"/>
    <col min="1572" max="1572" width="10.7109375" style="204" customWidth="1"/>
    <col min="1573" max="1573" width="12.7109375" style="204" customWidth="1"/>
    <col min="1574" max="1575" width="10.7109375" style="204" customWidth="1"/>
    <col min="1576" max="1576" width="10.85546875" style="204" customWidth="1"/>
    <col min="1577" max="1577" width="2" style="204" customWidth="1"/>
    <col min="1578" max="1594" width="10.85546875" style="204" customWidth="1"/>
    <col min="1595" max="1600" width="12.5703125" style="204" customWidth="1"/>
    <col min="1601" max="1654" width="0" style="204" hidden="1" customWidth="1"/>
    <col min="1655" max="1792" width="11.42578125" style="204"/>
    <col min="1793" max="1793" width="29" style="204" customWidth="1"/>
    <col min="1794" max="1794" width="23.28515625" style="204" bestFit="1" customWidth="1"/>
    <col min="1795" max="1795" width="11.28515625" style="204" customWidth="1"/>
    <col min="1796" max="1796" width="9.85546875" style="204" customWidth="1"/>
    <col min="1797" max="1798" width="10.140625" style="204" customWidth="1"/>
    <col min="1799" max="1799" width="10.42578125" style="204" customWidth="1"/>
    <col min="1800" max="1800" width="9.42578125" style="204" customWidth="1"/>
    <col min="1801" max="1801" width="10.7109375" style="204" customWidth="1"/>
    <col min="1802" max="1804" width="8.7109375" style="204" customWidth="1"/>
    <col min="1805" max="1805" width="8.85546875" style="204" customWidth="1"/>
    <col min="1806" max="1813" width="8.7109375" style="204" customWidth="1"/>
    <col min="1814" max="1814" width="11.85546875" style="204" customWidth="1"/>
    <col min="1815" max="1815" width="12.5703125" style="204" customWidth="1"/>
    <col min="1816" max="1816" width="12.7109375" style="204" customWidth="1"/>
    <col min="1817" max="1817" width="9.28515625" style="204" customWidth="1"/>
    <col min="1818" max="1818" width="12.28515625" style="204" customWidth="1"/>
    <col min="1819" max="1819" width="9.7109375" style="204" customWidth="1"/>
    <col min="1820" max="1820" width="8.7109375" style="204" customWidth="1"/>
    <col min="1821" max="1821" width="13.140625" style="204" customWidth="1"/>
    <col min="1822" max="1822" width="12.85546875" style="204" customWidth="1"/>
    <col min="1823" max="1823" width="10.85546875" style="204" customWidth="1"/>
    <col min="1824" max="1825" width="11.5703125" style="204" customWidth="1"/>
    <col min="1826" max="1826" width="11.7109375" style="204" customWidth="1"/>
    <col min="1827" max="1827" width="11.85546875" style="204" customWidth="1"/>
    <col min="1828" max="1828" width="10.7109375" style="204" customWidth="1"/>
    <col min="1829" max="1829" width="12.7109375" style="204" customWidth="1"/>
    <col min="1830" max="1831" width="10.7109375" style="204" customWidth="1"/>
    <col min="1832" max="1832" width="10.85546875" style="204" customWidth="1"/>
    <col min="1833" max="1833" width="2" style="204" customWidth="1"/>
    <col min="1834" max="1850" width="10.85546875" style="204" customWidth="1"/>
    <col min="1851" max="1856" width="12.5703125" style="204" customWidth="1"/>
    <col min="1857" max="1910" width="0" style="204" hidden="1" customWidth="1"/>
    <col min="1911" max="2048" width="11.42578125" style="204"/>
    <col min="2049" max="2049" width="29" style="204" customWidth="1"/>
    <col min="2050" max="2050" width="23.28515625" style="204" bestFit="1" customWidth="1"/>
    <col min="2051" max="2051" width="11.28515625" style="204" customWidth="1"/>
    <col min="2052" max="2052" width="9.85546875" style="204" customWidth="1"/>
    <col min="2053" max="2054" width="10.140625" style="204" customWidth="1"/>
    <col min="2055" max="2055" width="10.42578125" style="204" customWidth="1"/>
    <col min="2056" max="2056" width="9.42578125" style="204" customWidth="1"/>
    <col min="2057" max="2057" width="10.7109375" style="204" customWidth="1"/>
    <col min="2058" max="2060" width="8.7109375" style="204" customWidth="1"/>
    <col min="2061" max="2061" width="8.85546875" style="204" customWidth="1"/>
    <col min="2062" max="2069" width="8.7109375" style="204" customWidth="1"/>
    <col min="2070" max="2070" width="11.85546875" style="204" customWidth="1"/>
    <col min="2071" max="2071" width="12.5703125" style="204" customWidth="1"/>
    <col min="2072" max="2072" width="12.7109375" style="204" customWidth="1"/>
    <col min="2073" max="2073" width="9.28515625" style="204" customWidth="1"/>
    <col min="2074" max="2074" width="12.28515625" style="204" customWidth="1"/>
    <col min="2075" max="2075" width="9.7109375" style="204" customWidth="1"/>
    <col min="2076" max="2076" width="8.7109375" style="204" customWidth="1"/>
    <col min="2077" max="2077" width="13.140625" style="204" customWidth="1"/>
    <col min="2078" max="2078" width="12.85546875" style="204" customWidth="1"/>
    <col min="2079" max="2079" width="10.85546875" style="204" customWidth="1"/>
    <col min="2080" max="2081" width="11.5703125" style="204" customWidth="1"/>
    <col min="2082" max="2082" width="11.7109375" style="204" customWidth="1"/>
    <col min="2083" max="2083" width="11.85546875" style="204" customWidth="1"/>
    <col min="2084" max="2084" width="10.7109375" style="204" customWidth="1"/>
    <col min="2085" max="2085" width="12.7109375" style="204" customWidth="1"/>
    <col min="2086" max="2087" width="10.7109375" style="204" customWidth="1"/>
    <col min="2088" max="2088" width="10.85546875" style="204" customWidth="1"/>
    <col min="2089" max="2089" width="2" style="204" customWidth="1"/>
    <col min="2090" max="2106" width="10.85546875" style="204" customWidth="1"/>
    <col min="2107" max="2112" width="12.5703125" style="204" customWidth="1"/>
    <col min="2113" max="2166" width="0" style="204" hidden="1" customWidth="1"/>
    <col min="2167" max="2304" width="11.42578125" style="204"/>
    <col min="2305" max="2305" width="29" style="204" customWidth="1"/>
    <col min="2306" max="2306" width="23.28515625" style="204" bestFit="1" customWidth="1"/>
    <col min="2307" max="2307" width="11.28515625" style="204" customWidth="1"/>
    <col min="2308" max="2308" width="9.85546875" style="204" customWidth="1"/>
    <col min="2309" max="2310" width="10.140625" style="204" customWidth="1"/>
    <col min="2311" max="2311" width="10.42578125" style="204" customWidth="1"/>
    <col min="2312" max="2312" width="9.42578125" style="204" customWidth="1"/>
    <col min="2313" max="2313" width="10.7109375" style="204" customWidth="1"/>
    <col min="2314" max="2316" width="8.7109375" style="204" customWidth="1"/>
    <col min="2317" max="2317" width="8.85546875" style="204" customWidth="1"/>
    <col min="2318" max="2325" width="8.7109375" style="204" customWidth="1"/>
    <col min="2326" max="2326" width="11.85546875" style="204" customWidth="1"/>
    <col min="2327" max="2327" width="12.5703125" style="204" customWidth="1"/>
    <col min="2328" max="2328" width="12.7109375" style="204" customWidth="1"/>
    <col min="2329" max="2329" width="9.28515625" style="204" customWidth="1"/>
    <col min="2330" max="2330" width="12.28515625" style="204" customWidth="1"/>
    <col min="2331" max="2331" width="9.7109375" style="204" customWidth="1"/>
    <col min="2332" max="2332" width="8.7109375" style="204" customWidth="1"/>
    <col min="2333" max="2333" width="13.140625" style="204" customWidth="1"/>
    <col min="2334" max="2334" width="12.85546875" style="204" customWidth="1"/>
    <col min="2335" max="2335" width="10.85546875" style="204" customWidth="1"/>
    <col min="2336" max="2337" width="11.5703125" style="204" customWidth="1"/>
    <col min="2338" max="2338" width="11.7109375" style="204" customWidth="1"/>
    <col min="2339" max="2339" width="11.85546875" style="204" customWidth="1"/>
    <col min="2340" max="2340" width="10.7109375" style="204" customWidth="1"/>
    <col min="2341" max="2341" width="12.7109375" style="204" customWidth="1"/>
    <col min="2342" max="2343" width="10.7109375" style="204" customWidth="1"/>
    <col min="2344" max="2344" width="10.85546875" style="204" customWidth="1"/>
    <col min="2345" max="2345" width="2" style="204" customWidth="1"/>
    <col min="2346" max="2362" width="10.85546875" style="204" customWidth="1"/>
    <col min="2363" max="2368" width="12.5703125" style="204" customWidth="1"/>
    <col min="2369" max="2422" width="0" style="204" hidden="1" customWidth="1"/>
    <col min="2423" max="2560" width="11.42578125" style="204"/>
    <col min="2561" max="2561" width="29" style="204" customWidth="1"/>
    <col min="2562" max="2562" width="23.28515625" style="204" bestFit="1" customWidth="1"/>
    <col min="2563" max="2563" width="11.28515625" style="204" customWidth="1"/>
    <col min="2564" max="2564" width="9.85546875" style="204" customWidth="1"/>
    <col min="2565" max="2566" width="10.140625" style="204" customWidth="1"/>
    <col min="2567" max="2567" width="10.42578125" style="204" customWidth="1"/>
    <col min="2568" max="2568" width="9.42578125" style="204" customWidth="1"/>
    <col min="2569" max="2569" width="10.7109375" style="204" customWidth="1"/>
    <col min="2570" max="2572" width="8.7109375" style="204" customWidth="1"/>
    <col min="2573" max="2573" width="8.85546875" style="204" customWidth="1"/>
    <col min="2574" max="2581" width="8.7109375" style="204" customWidth="1"/>
    <col min="2582" max="2582" width="11.85546875" style="204" customWidth="1"/>
    <col min="2583" max="2583" width="12.5703125" style="204" customWidth="1"/>
    <col min="2584" max="2584" width="12.7109375" style="204" customWidth="1"/>
    <col min="2585" max="2585" width="9.28515625" style="204" customWidth="1"/>
    <col min="2586" max="2586" width="12.28515625" style="204" customWidth="1"/>
    <col min="2587" max="2587" width="9.7109375" style="204" customWidth="1"/>
    <col min="2588" max="2588" width="8.7109375" style="204" customWidth="1"/>
    <col min="2589" max="2589" width="13.140625" style="204" customWidth="1"/>
    <col min="2590" max="2590" width="12.85546875" style="204" customWidth="1"/>
    <col min="2591" max="2591" width="10.85546875" style="204" customWidth="1"/>
    <col min="2592" max="2593" width="11.5703125" style="204" customWidth="1"/>
    <col min="2594" max="2594" width="11.7109375" style="204" customWidth="1"/>
    <col min="2595" max="2595" width="11.85546875" style="204" customWidth="1"/>
    <col min="2596" max="2596" width="10.7109375" style="204" customWidth="1"/>
    <col min="2597" max="2597" width="12.7109375" style="204" customWidth="1"/>
    <col min="2598" max="2599" width="10.7109375" style="204" customWidth="1"/>
    <col min="2600" max="2600" width="10.85546875" style="204" customWidth="1"/>
    <col min="2601" max="2601" width="2" style="204" customWidth="1"/>
    <col min="2602" max="2618" width="10.85546875" style="204" customWidth="1"/>
    <col min="2619" max="2624" width="12.5703125" style="204" customWidth="1"/>
    <col min="2625" max="2678" width="0" style="204" hidden="1" customWidth="1"/>
    <col min="2679" max="2816" width="11.42578125" style="204"/>
    <col min="2817" max="2817" width="29" style="204" customWidth="1"/>
    <col min="2818" max="2818" width="23.28515625" style="204" bestFit="1" customWidth="1"/>
    <col min="2819" max="2819" width="11.28515625" style="204" customWidth="1"/>
    <col min="2820" max="2820" width="9.85546875" style="204" customWidth="1"/>
    <col min="2821" max="2822" width="10.140625" style="204" customWidth="1"/>
    <col min="2823" max="2823" width="10.42578125" style="204" customWidth="1"/>
    <col min="2824" max="2824" width="9.42578125" style="204" customWidth="1"/>
    <col min="2825" max="2825" width="10.7109375" style="204" customWidth="1"/>
    <col min="2826" max="2828" width="8.7109375" style="204" customWidth="1"/>
    <col min="2829" max="2829" width="8.85546875" style="204" customWidth="1"/>
    <col min="2830" max="2837" width="8.7109375" style="204" customWidth="1"/>
    <col min="2838" max="2838" width="11.85546875" style="204" customWidth="1"/>
    <col min="2839" max="2839" width="12.5703125" style="204" customWidth="1"/>
    <col min="2840" max="2840" width="12.7109375" style="204" customWidth="1"/>
    <col min="2841" max="2841" width="9.28515625" style="204" customWidth="1"/>
    <col min="2842" max="2842" width="12.28515625" style="204" customWidth="1"/>
    <col min="2843" max="2843" width="9.7109375" style="204" customWidth="1"/>
    <col min="2844" max="2844" width="8.7109375" style="204" customWidth="1"/>
    <col min="2845" max="2845" width="13.140625" style="204" customWidth="1"/>
    <col min="2846" max="2846" width="12.85546875" style="204" customWidth="1"/>
    <col min="2847" max="2847" width="10.85546875" style="204" customWidth="1"/>
    <col min="2848" max="2849" width="11.5703125" style="204" customWidth="1"/>
    <col min="2850" max="2850" width="11.7109375" style="204" customWidth="1"/>
    <col min="2851" max="2851" width="11.85546875" style="204" customWidth="1"/>
    <col min="2852" max="2852" width="10.7109375" style="204" customWidth="1"/>
    <col min="2853" max="2853" width="12.7109375" style="204" customWidth="1"/>
    <col min="2854" max="2855" width="10.7109375" style="204" customWidth="1"/>
    <col min="2856" max="2856" width="10.85546875" style="204" customWidth="1"/>
    <col min="2857" max="2857" width="2" style="204" customWidth="1"/>
    <col min="2858" max="2874" width="10.85546875" style="204" customWidth="1"/>
    <col min="2875" max="2880" width="12.5703125" style="204" customWidth="1"/>
    <col min="2881" max="2934" width="0" style="204" hidden="1" customWidth="1"/>
    <col min="2935" max="3072" width="11.42578125" style="204"/>
    <col min="3073" max="3073" width="29" style="204" customWidth="1"/>
    <col min="3074" max="3074" width="23.28515625" style="204" bestFit="1" customWidth="1"/>
    <col min="3075" max="3075" width="11.28515625" style="204" customWidth="1"/>
    <col min="3076" max="3076" width="9.85546875" style="204" customWidth="1"/>
    <col min="3077" max="3078" width="10.140625" style="204" customWidth="1"/>
    <col min="3079" max="3079" width="10.42578125" style="204" customWidth="1"/>
    <col min="3080" max="3080" width="9.42578125" style="204" customWidth="1"/>
    <col min="3081" max="3081" width="10.7109375" style="204" customWidth="1"/>
    <col min="3082" max="3084" width="8.7109375" style="204" customWidth="1"/>
    <col min="3085" max="3085" width="8.85546875" style="204" customWidth="1"/>
    <col min="3086" max="3093" width="8.7109375" style="204" customWidth="1"/>
    <col min="3094" max="3094" width="11.85546875" style="204" customWidth="1"/>
    <col min="3095" max="3095" width="12.5703125" style="204" customWidth="1"/>
    <col min="3096" max="3096" width="12.7109375" style="204" customWidth="1"/>
    <col min="3097" max="3097" width="9.28515625" style="204" customWidth="1"/>
    <col min="3098" max="3098" width="12.28515625" style="204" customWidth="1"/>
    <col min="3099" max="3099" width="9.7109375" style="204" customWidth="1"/>
    <col min="3100" max="3100" width="8.7109375" style="204" customWidth="1"/>
    <col min="3101" max="3101" width="13.140625" style="204" customWidth="1"/>
    <col min="3102" max="3102" width="12.85546875" style="204" customWidth="1"/>
    <col min="3103" max="3103" width="10.85546875" style="204" customWidth="1"/>
    <col min="3104" max="3105" width="11.5703125" style="204" customWidth="1"/>
    <col min="3106" max="3106" width="11.7109375" style="204" customWidth="1"/>
    <col min="3107" max="3107" width="11.85546875" style="204" customWidth="1"/>
    <col min="3108" max="3108" width="10.7109375" style="204" customWidth="1"/>
    <col min="3109" max="3109" width="12.7109375" style="204" customWidth="1"/>
    <col min="3110" max="3111" width="10.7109375" style="204" customWidth="1"/>
    <col min="3112" max="3112" width="10.85546875" style="204" customWidth="1"/>
    <col min="3113" max="3113" width="2" style="204" customWidth="1"/>
    <col min="3114" max="3130" width="10.85546875" style="204" customWidth="1"/>
    <col min="3131" max="3136" width="12.5703125" style="204" customWidth="1"/>
    <col min="3137" max="3190" width="0" style="204" hidden="1" customWidth="1"/>
    <col min="3191" max="3328" width="11.42578125" style="204"/>
    <col min="3329" max="3329" width="29" style="204" customWidth="1"/>
    <col min="3330" max="3330" width="23.28515625" style="204" bestFit="1" customWidth="1"/>
    <col min="3331" max="3331" width="11.28515625" style="204" customWidth="1"/>
    <col min="3332" max="3332" width="9.85546875" style="204" customWidth="1"/>
    <col min="3333" max="3334" width="10.140625" style="204" customWidth="1"/>
    <col min="3335" max="3335" width="10.42578125" style="204" customWidth="1"/>
    <col min="3336" max="3336" width="9.42578125" style="204" customWidth="1"/>
    <col min="3337" max="3337" width="10.7109375" style="204" customWidth="1"/>
    <col min="3338" max="3340" width="8.7109375" style="204" customWidth="1"/>
    <col min="3341" max="3341" width="8.85546875" style="204" customWidth="1"/>
    <col min="3342" max="3349" width="8.7109375" style="204" customWidth="1"/>
    <col min="3350" max="3350" width="11.85546875" style="204" customWidth="1"/>
    <col min="3351" max="3351" width="12.5703125" style="204" customWidth="1"/>
    <col min="3352" max="3352" width="12.7109375" style="204" customWidth="1"/>
    <col min="3353" max="3353" width="9.28515625" style="204" customWidth="1"/>
    <col min="3354" max="3354" width="12.28515625" style="204" customWidth="1"/>
    <col min="3355" max="3355" width="9.7109375" style="204" customWidth="1"/>
    <col min="3356" max="3356" width="8.7109375" style="204" customWidth="1"/>
    <col min="3357" max="3357" width="13.140625" style="204" customWidth="1"/>
    <col min="3358" max="3358" width="12.85546875" style="204" customWidth="1"/>
    <col min="3359" max="3359" width="10.85546875" style="204" customWidth="1"/>
    <col min="3360" max="3361" width="11.5703125" style="204" customWidth="1"/>
    <col min="3362" max="3362" width="11.7109375" style="204" customWidth="1"/>
    <col min="3363" max="3363" width="11.85546875" style="204" customWidth="1"/>
    <col min="3364" max="3364" width="10.7109375" style="204" customWidth="1"/>
    <col min="3365" max="3365" width="12.7109375" style="204" customWidth="1"/>
    <col min="3366" max="3367" width="10.7109375" style="204" customWidth="1"/>
    <col min="3368" max="3368" width="10.85546875" style="204" customWidth="1"/>
    <col min="3369" max="3369" width="2" style="204" customWidth="1"/>
    <col min="3370" max="3386" width="10.85546875" style="204" customWidth="1"/>
    <col min="3387" max="3392" width="12.5703125" style="204" customWidth="1"/>
    <col min="3393" max="3446" width="0" style="204" hidden="1" customWidth="1"/>
    <col min="3447" max="3584" width="11.42578125" style="204"/>
    <col min="3585" max="3585" width="29" style="204" customWidth="1"/>
    <col min="3586" max="3586" width="23.28515625" style="204" bestFit="1" customWidth="1"/>
    <col min="3587" max="3587" width="11.28515625" style="204" customWidth="1"/>
    <col min="3588" max="3588" width="9.85546875" style="204" customWidth="1"/>
    <col min="3589" max="3590" width="10.140625" style="204" customWidth="1"/>
    <col min="3591" max="3591" width="10.42578125" style="204" customWidth="1"/>
    <col min="3592" max="3592" width="9.42578125" style="204" customWidth="1"/>
    <col min="3593" max="3593" width="10.7109375" style="204" customWidth="1"/>
    <col min="3594" max="3596" width="8.7109375" style="204" customWidth="1"/>
    <col min="3597" max="3597" width="8.85546875" style="204" customWidth="1"/>
    <col min="3598" max="3605" width="8.7109375" style="204" customWidth="1"/>
    <col min="3606" max="3606" width="11.85546875" style="204" customWidth="1"/>
    <col min="3607" max="3607" width="12.5703125" style="204" customWidth="1"/>
    <col min="3608" max="3608" width="12.7109375" style="204" customWidth="1"/>
    <col min="3609" max="3609" width="9.28515625" style="204" customWidth="1"/>
    <col min="3610" max="3610" width="12.28515625" style="204" customWidth="1"/>
    <col min="3611" max="3611" width="9.7109375" style="204" customWidth="1"/>
    <col min="3612" max="3612" width="8.7109375" style="204" customWidth="1"/>
    <col min="3613" max="3613" width="13.140625" style="204" customWidth="1"/>
    <col min="3614" max="3614" width="12.85546875" style="204" customWidth="1"/>
    <col min="3615" max="3615" width="10.85546875" style="204" customWidth="1"/>
    <col min="3616" max="3617" width="11.5703125" style="204" customWidth="1"/>
    <col min="3618" max="3618" width="11.7109375" style="204" customWidth="1"/>
    <col min="3619" max="3619" width="11.85546875" style="204" customWidth="1"/>
    <col min="3620" max="3620" width="10.7109375" style="204" customWidth="1"/>
    <col min="3621" max="3621" width="12.7109375" style="204" customWidth="1"/>
    <col min="3622" max="3623" width="10.7109375" style="204" customWidth="1"/>
    <col min="3624" max="3624" width="10.85546875" style="204" customWidth="1"/>
    <col min="3625" max="3625" width="2" style="204" customWidth="1"/>
    <col min="3626" max="3642" width="10.85546875" style="204" customWidth="1"/>
    <col min="3643" max="3648" width="12.5703125" style="204" customWidth="1"/>
    <col min="3649" max="3702" width="0" style="204" hidden="1" customWidth="1"/>
    <col min="3703" max="3840" width="11.42578125" style="204"/>
    <col min="3841" max="3841" width="29" style="204" customWidth="1"/>
    <col min="3842" max="3842" width="23.28515625" style="204" bestFit="1" customWidth="1"/>
    <col min="3843" max="3843" width="11.28515625" style="204" customWidth="1"/>
    <col min="3844" max="3844" width="9.85546875" style="204" customWidth="1"/>
    <col min="3845" max="3846" width="10.140625" style="204" customWidth="1"/>
    <col min="3847" max="3847" width="10.42578125" style="204" customWidth="1"/>
    <col min="3848" max="3848" width="9.42578125" style="204" customWidth="1"/>
    <col min="3849" max="3849" width="10.7109375" style="204" customWidth="1"/>
    <col min="3850" max="3852" width="8.7109375" style="204" customWidth="1"/>
    <col min="3853" max="3853" width="8.85546875" style="204" customWidth="1"/>
    <col min="3854" max="3861" width="8.7109375" style="204" customWidth="1"/>
    <col min="3862" max="3862" width="11.85546875" style="204" customWidth="1"/>
    <col min="3863" max="3863" width="12.5703125" style="204" customWidth="1"/>
    <col min="3864" max="3864" width="12.7109375" style="204" customWidth="1"/>
    <col min="3865" max="3865" width="9.28515625" style="204" customWidth="1"/>
    <col min="3866" max="3866" width="12.28515625" style="204" customWidth="1"/>
    <col min="3867" max="3867" width="9.7109375" style="204" customWidth="1"/>
    <col min="3868" max="3868" width="8.7109375" style="204" customWidth="1"/>
    <col min="3869" max="3869" width="13.140625" style="204" customWidth="1"/>
    <col min="3870" max="3870" width="12.85546875" style="204" customWidth="1"/>
    <col min="3871" max="3871" width="10.85546875" style="204" customWidth="1"/>
    <col min="3872" max="3873" width="11.5703125" style="204" customWidth="1"/>
    <col min="3874" max="3874" width="11.7109375" style="204" customWidth="1"/>
    <col min="3875" max="3875" width="11.85546875" style="204" customWidth="1"/>
    <col min="3876" max="3876" width="10.7109375" style="204" customWidth="1"/>
    <col min="3877" max="3877" width="12.7109375" style="204" customWidth="1"/>
    <col min="3878" max="3879" width="10.7109375" style="204" customWidth="1"/>
    <col min="3880" max="3880" width="10.85546875" style="204" customWidth="1"/>
    <col min="3881" max="3881" width="2" style="204" customWidth="1"/>
    <col min="3882" max="3898" width="10.85546875" style="204" customWidth="1"/>
    <col min="3899" max="3904" width="12.5703125" style="204" customWidth="1"/>
    <col min="3905" max="3958" width="0" style="204" hidden="1" customWidth="1"/>
    <col min="3959" max="4096" width="11.42578125" style="204"/>
    <col min="4097" max="4097" width="29" style="204" customWidth="1"/>
    <col min="4098" max="4098" width="23.28515625" style="204" bestFit="1" customWidth="1"/>
    <col min="4099" max="4099" width="11.28515625" style="204" customWidth="1"/>
    <col min="4100" max="4100" width="9.85546875" style="204" customWidth="1"/>
    <col min="4101" max="4102" width="10.140625" style="204" customWidth="1"/>
    <col min="4103" max="4103" width="10.42578125" style="204" customWidth="1"/>
    <col min="4104" max="4104" width="9.42578125" style="204" customWidth="1"/>
    <col min="4105" max="4105" width="10.7109375" style="204" customWidth="1"/>
    <col min="4106" max="4108" width="8.7109375" style="204" customWidth="1"/>
    <col min="4109" max="4109" width="8.85546875" style="204" customWidth="1"/>
    <col min="4110" max="4117" width="8.7109375" style="204" customWidth="1"/>
    <col min="4118" max="4118" width="11.85546875" style="204" customWidth="1"/>
    <col min="4119" max="4119" width="12.5703125" style="204" customWidth="1"/>
    <col min="4120" max="4120" width="12.7109375" style="204" customWidth="1"/>
    <col min="4121" max="4121" width="9.28515625" style="204" customWidth="1"/>
    <col min="4122" max="4122" width="12.28515625" style="204" customWidth="1"/>
    <col min="4123" max="4123" width="9.7109375" style="204" customWidth="1"/>
    <col min="4124" max="4124" width="8.7109375" style="204" customWidth="1"/>
    <col min="4125" max="4125" width="13.140625" style="204" customWidth="1"/>
    <col min="4126" max="4126" width="12.85546875" style="204" customWidth="1"/>
    <col min="4127" max="4127" width="10.85546875" style="204" customWidth="1"/>
    <col min="4128" max="4129" width="11.5703125" style="204" customWidth="1"/>
    <col min="4130" max="4130" width="11.7109375" style="204" customWidth="1"/>
    <col min="4131" max="4131" width="11.85546875" style="204" customWidth="1"/>
    <col min="4132" max="4132" width="10.7109375" style="204" customWidth="1"/>
    <col min="4133" max="4133" width="12.7109375" style="204" customWidth="1"/>
    <col min="4134" max="4135" width="10.7109375" style="204" customWidth="1"/>
    <col min="4136" max="4136" width="10.85546875" style="204" customWidth="1"/>
    <col min="4137" max="4137" width="2" style="204" customWidth="1"/>
    <col min="4138" max="4154" width="10.85546875" style="204" customWidth="1"/>
    <col min="4155" max="4160" width="12.5703125" style="204" customWidth="1"/>
    <col min="4161" max="4214" width="0" style="204" hidden="1" customWidth="1"/>
    <col min="4215" max="4352" width="11.42578125" style="204"/>
    <col min="4353" max="4353" width="29" style="204" customWidth="1"/>
    <col min="4354" max="4354" width="23.28515625" style="204" bestFit="1" customWidth="1"/>
    <col min="4355" max="4355" width="11.28515625" style="204" customWidth="1"/>
    <col min="4356" max="4356" width="9.85546875" style="204" customWidth="1"/>
    <col min="4357" max="4358" width="10.140625" style="204" customWidth="1"/>
    <col min="4359" max="4359" width="10.42578125" style="204" customWidth="1"/>
    <col min="4360" max="4360" width="9.42578125" style="204" customWidth="1"/>
    <col min="4361" max="4361" width="10.7109375" style="204" customWidth="1"/>
    <col min="4362" max="4364" width="8.7109375" style="204" customWidth="1"/>
    <col min="4365" max="4365" width="8.85546875" style="204" customWidth="1"/>
    <col min="4366" max="4373" width="8.7109375" style="204" customWidth="1"/>
    <col min="4374" max="4374" width="11.85546875" style="204" customWidth="1"/>
    <col min="4375" max="4375" width="12.5703125" style="204" customWidth="1"/>
    <col min="4376" max="4376" width="12.7109375" style="204" customWidth="1"/>
    <col min="4377" max="4377" width="9.28515625" style="204" customWidth="1"/>
    <col min="4378" max="4378" width="12.28515625" style="204" customWidth="1"/>
    <col min="4379" max="4379" width="9.7109375" style="204" customWidth="1"/>
    <col min="4380" max="4380" width="8.7109375" style="204" customWidth="1"/>
    <col min="4381" max="4381" width="13.140625" style="204" customWidth="1"/>
    <col min="4382" max="4382" width="12.85546875" style="204" customWidth="1"/>
    <col min="4383" max="4383" width="10.85546875" style="204" customWidth="1"/>
    <col min="4384" max="4385" width="11.5703125" style="204" customWidth="1"/>
    <col min="4386" max="4386" width="11.7109375" style="204" customWidth="1"/>
    <col min="4387" max="4387" width="11.85546875" style="204" customWidth="1"/>
    <col min="4388" max="4388" width="10.7109375" style="204" customWidth="1"/>
    <col min="4389" max="4389" width="12.7109375" style="204" customWidth="1"/>
    <col min="4390" max="4391" width="10.7109375" style="204" customWidth="1"/>
    <col min="4392" max="4392" width="10.85546875" style="204" customWidth="1"/>
    <col min="4393" max="4393" width="2" style="204" customWidth="1"/>
    <col min="4394" max="4410" width="10.85546875" style="204" customWidth="1"/>
    <col min="4411" max="4416" width="12.5703125" style="204" customWidth="1"/>
    <col min="4417" max="4470" width="0" style="204" hidden="1" customWidth="1"/>
    <col min="4471" max="4608" width="11.42578125" style="204"/>
    <col min="4609" max="4609" width="29" style="204" customWidth="1"/>
    <col min="4610" max="4610" width="23.28515625" style="204" bestFit="1" customWidth="1"/>
    <col min="4611" max="4611" width="11.28515625" style="204" customWidth="1"/>
    <col min="4612" max="4612" width="9.85546875" style="204" customWidth="1"/>
    <col min="4613" max="4614" width="10.140625" style="204" customWidth="1"/>
    <col min="4615" max="4615" width="10.42578125" style="204" customWidth="1"/>
    <col min="4616" max="4616" width="9.42578125" style="204" customWidth="1"/>
    <col min="4617" max="4617" width="10.7109375" style="204" customWidth="1"/>
    <col min="4618" max="4620" width="8.7109375" style="204" customWidth="1"/>
    <col min="4621" max="4621" width="8.85546875" style="204" customWidth="1"/>
    <col min="4622" max="4629" width="8.7109375" style="204" customWidth="1"/>
    <col min="4630" max="4630" width="11.85546875" style="204" customWidth="1"/>
    <col min="4631" max="4631" width="12.5703125" style="204" customWidth="1"/>
    <col min="4632" max="4632" width="12.7109375" style="204" customWidth="1"/>
    <col min="4633" max="4633" width="9.28515625" style="204" customWidth="1"/>
    <col min="4634" max="4634" width="12.28515625" style="204" customWidth="1"/>
    <col min="4635" max="4635" width="9.7109375" style="204" customWidth="1"/>
    <col min="4636" max="4636" width="8.7109375" style="204" customWidth="1"/>
    <col min="4637" max="4637" width="13.140625" style="204" customWidth="1"/>
    <col min="4638" max="4638" width="12.85546875" style="204" customWidth="1"/>
    <col min="4639" max="4639" width="10.85546875" style="204" customWidth="1"/>
    <col min="4640" max="4641" width="11.5703125" style="204" customWidth="1"/>
    <col min="4642" max="4642" width="11.7109375" style="204" customWidth="1"/>
    <col min="4643" max="4643" width="11.85546875" style="204" customWidth="1"/>
    <col min="4644" max="4644" width="10.7109375" style="204" customWidth="1"/>
    <col min="4645" max="4645" width="12.7109375" style="204" customWidth="1"/>
    <col min="4646" max="4647" width="10.7109375" style="204" customWidth="1"/>
    <col min="4648" max="4648" width="10.85546875" style="204" customWidth="1"/>
    <col min="4649" max="4649" width="2" style="204" customWidth="1"/>
    <col min="4650" max="4666" width="10.85546875" style="204" customWidth="1"/>
    <col min="4667" max="4672" width="12.5703125" style="204" customWidth="1"/>
    <col min="4673" max="4726" width="0" style="204" hidden="1" customWidth="1"/>
    <col min="4727" max="4864" width="11.42578125" style="204"/>
    <col min="4865" max="4865" width="29" style="204" customWidth="1"/>
    <col min="4866" max="4866" width="23.28515625" style="204" bestFit="1" customWidth="1"/>
    <col min="4867" max="4867" width="11.28515625" style="204" customWidth="1"/>
    <col min="4868" max="4868" width="9.85546875" style="204" customWidth="1"/>
    <col min="4869" max="4870" width="10.140625" style="204" customWidth="1"/>
    <col min="4871" max="4871" width="10.42578125" style="204" customWidth="1"/>
    <col min="4872" max="4872" width="9.42578125" style="204" customWidth="1"/>
    <col min="4873" max="4873" width="10.7109375" style="204" customWidth="1"/>
    <col min="4874" max="4876" width="8.7109375" style="204" customWidth="1"/>
    <col min="4877" max="4877" width="8.85546875" style="204" customWidth="1"/>
    <col min="4878" max="4885" width="8.7109375" style="204" customWidth="1"/>
    <col min="4886" max="4886" width="11.85546875" style="204" customWidth="1"/>
    <col min="4887" max="4887" width="12.5703125" style="204" customWidth="1"/>
    <col min="4888" max="4888" width="12.7109375" style="204" customWidth="1"/>
    <col min="4889" max="4889" width="9.28515625" style="204" customWidth="1"/>
    <col min="4890" max="4890" width="12.28515625" style="204" customWidth="1"/>
    <col min="4891" max="4891" width="9.7109375" style="204" customWidth="1"/>
    <col min="4892" max="4892" width="8.7109375" style="204" customWidth="1"/>
    <col min="4893" max="4893" width="13.140625" style="204" customWidth="1"/>
    <col min="4894" max="4894" width="12.85546875" style="204" customWidth="1"/>
    <col min="4895" max="4895" width="10.85546875" style="204" customWidth="1"/>
    <col min="4896" max="4897" width="11.5703125" style="204" customWidth="1"/>
    <col min="4898" max="4898" width="11.7109375" style="204" customWidth="1"/>
    <col min="4899" max="4899" width="11.85546875" style="204" customWidth="1"/>
    <col min="4900" max="4900" width="10.7109375" style="204" customWidth="1"/>
    <col min="4901" max="4901" width="12.7109375" style="204" customWidth="1"/>
    <col min="4902" max="4903" width="10.7109375" style="204" customWidth="1"/>
    <col min="4904" max="4904" width="10.85546875" style="204" customWidth="1"/>
    <col min="4905" max="4905" width="2" style="204" customWidth="1"/>
    <col min="4906" max="4922" width="10.85546875" style="204" customWidth="1"/>
    <col min="4923" max="4928" width="12.5703125" style="204" customWidth="1"/>
    <col min="4929" max="4982" width="0" style="204" hidden="1" customWidth="1"/>
    <col min="4983" max="5120" width="11.42578125" style="204"/>
    <col min="5121" max="5121" width="29" style="204" customWidth="1"/>
    <col min="5122" max="5122" width="23.28515625" style="204" bestFit="1" customWidth="1"/>
    <col min="5123" max="5123" width="11.28515625" style="204" customWidth="1"/>
    <col min="5124" max="5124" width="9.85546875" style="204" customWidth="1"/>
    <col min="5125" max="5126" width="10.140625" style="204" customWidth="1"/>
    <col min="5127" max="5127" width="10.42578125" style="204" customWidth="1"/>
    <col min="5128" max="5128" width="9.42578125" style="204" customWidth="1"/>
    <col min="5129" max="5129" width="10.7109375" style="204" customWidth="1"/>
    <col min="5130" max="5132" width="8.7109375" style="204" customWidth="1"/>
    <col min="5133" max="5133" width="8.85546875" style="204" customWidth="1"/>
    <col min="5134" max="5141" width="8.7109375" style="204" customWidth="1"/>
    <col min="5142" max="5142" width="11.85546875" style="204" customWidth="1"/>
    <col min="5143" max="5143" width="12.5703125" style="204" customWidth="1"/>
    <col min="5144" max="5144" width="12.7109375" style="204" customWidth="1"/>
    <col min="5145" max="5145" width="9.28515625" style="204" customWidth="1"/>
    <col min="5146" max="5146" width="12.28515625" style="204" customWidth="1"/>
    <col min="5147" max="5147" width="9.7109375" style="204" customWidth="1"/>
    <col min="5148" max="5148" width="8.7109375" style="204" customWidth="1"/>
    <col min="5149" max="5149" width="13.140625" style="204" customWidth="1"/>
    <col min="5150" max="5150" width="12.85546875" style="204" customWidth="1"/>
    <col min="5151" max="5151" width="10.85546875" style="204" customWidth="1"/>
    <col min="5152" max="5153" width="11.5703125" style="204" customWidth="1"/>
    <col min="5154" max="5154" width="11.7109375" style="204" customWidth="1"/>
    <col min="5155" max="5155" width="11.85546875" style="204" customWidth="1"/>
    <col min="5156" max="5156" width="10.7109375" style="204" customWidth="1"/>
    <col min="5157" max="5157" width="12.7109375" style="204" customWidth="1"/>
    <col min="5158" max="5159" width="10.7109375" style="204" customWidth="1"/>
    <col min="5160" max="5160" width="10.85546875" style="204" customWidth="1"/>
    <col min="5161" max="5161" width="2" style="204" customWidth="1"/>
    <col min="5162" max="5178" width="10.85546875" style="204" customWidth="1"/>
    <col min="5179" max="5184" width="12.5703125" style="204" customWidth="1"/>
    <col min="5185" max="5238" width="0" style="204" hidden="1" customWidth="1"/>
    <col min="5239" max="5376" width="11.42578125" style="204"/>
    <col min="5377" max="5377" width="29" style="204" customWidth="1"/>
    <col min="5378" max="5378" width="23.28515625" style="204" bestFit="1" customWidth="1"/>
    <col min="5379" max="5379" width="11.28515625" style="204" customWidth="1"/>
    <col min="5380" max="5380" width="9.85546875" style="204" customWidth="1"/>
    <col min="5381" max="5382" width="10.140625" style="204" customWidth="1"/>
    <col min="5383" max="5383" width="10.42578125" style="204" customWidth="1"/>
    <col min="5384" max="5384" width="9.42578125" style="204" customWidth="1"/>
    <col min="5385" max="5385" width="10.7109375" style="204" customWidth="1"/>
    <col min="5386" max="5388" width="8.7109375" style="204" customWidth="1"/>
    <col min="5389" max="5389" width="8.85546875" style="204" customWidth="1"/>
    <col min="5390" max="5397" width="8.7109375" style="204" customWidth="1"/>
    <col min="5398" max="5398" width="11.85546875" style="204" customWidth="1"/>
    <col min="5399" max="5399" width="12.5703125" style="204" customWidth="1"/>
    <col min="5400" max="5400" width="12.7109375" style="204" customWidth="1"/>
    <col min="5401" max="5401" width="9.28515625" style="204" customWidth="1"/>
    <col min="5402" max="5402" width="12.28515625" style="204" customWidth="1"/>
    <col min="5403" max="5403" width="9.7109375" style="204" customWidth="1"/>
    <col min="5404" max="5404" width="8.7109375" style="204" customWidth="1"/>
    <col min="5405" max="5405" width="13.140625" style="204" customWidth="1"/>
    <col min="5406" max="5406" width="12.85546875" style="204" customWidth="1"/>
    <col min="5407" max="5407" width="10.85546875" style="204" customWidth="1"/>
    <col min="5408" max="5409" width="11.5703125" style="204" customWidth="1"/>
    <col min="5410" max="5410" width="11.7109375" style="204" customWidth="1"/>
    <col min="5411" max="5411" width="11.85546875" style="204" customWidth="1"/>
    <col min="5412" max="5412" width="10.7109375" style="204" customWidth="1"/>
    <col min="5413" max="5413" width="12.7109375" style="204" customWidth="1"/>
    <col min="5414" max="5415" width="10.7109375" style="204" customWidth="1"/>
    <col min="5416" max="5416" width="10.85546875" style="204" customWidth="1"/>
    <col min="5417" max="5417" width="2" style="204" customWidth="1"/>
    <col min="5418" max="5434" width="10.85546875" style="204" customWidth="1"/>
    <col min="5435" max="5440" width="12.5703125" style="204" customWidth="1"/>
    <col min="5441" max="5494" width="0" style="204" hidden="1" customWidth="1"/>
    <col min="5495" max="5632" width="11.42578125" style="204"/>
    <col min="5633" max="5633" width="29" style="204" customWidth="1"/>
    <col min="5634" max="5634" width="23.28515625" style="204" bestFit="1" customWidth="1"/>
    <col min="5635" max="5635" width="11.28515625" style="204" customWidth="1"/>
    <col min="5636" max="5636" width="9.85546875" style="204" customWidth="1"/>
    <col min="5637" max="5638" width="10.140625" style="204" customWidth="1"/>
    <col min="5639" max="5639" width="10.42578125" style="204" customWidth="1"/>
    <col min="5640" max="5640" width="9.42578125" style="204" customWidth="1"/>
    <col min="5641" max="5641" width="10.7109375" style="204" customWidth="1"/>
    <col min="5642" max="5644" width="8.7109375" style="204" customWidth="1"/>
    <col min="5645" max="5645" width="8.85546875" style="204" customWidth="1"/>
    <col min="5646" max="5653" width="8.7109375" style="204" customWidth="1"/>
    <col min="5654" max="5654" width="11.85546875" style="204" customWidth="1"/>
    <col min="5655" max="5655" width="12.5703125" style="204" customWidth="1"/>
    <col min="5656" max="5656" width="12.7109375" style="204" customWidth="1"/>
    <col min="5657" max="5657" width="9.28515625" style="204" customWidth="1"/>
    <col min="5658" max="5658" width="12.28515625" style="204" customWidth="1"/>
    <col min="5659" max="5659" width="9.7109375" style="204" customWidth="1"/>
    <col min="5660" max="5660" width="8.7109375" style="204" customWidth="1"/>
    <col min="5661" max="5661" width="13.140625" style="204" customWidth="1"/>
    <col min="5662" max="5662" width="12.85546875" style="204" customWidth="1"/>
    <col min="5663" max="5663" width="10.85546875" style="204" customWidth="1"/>
    <col min="5664" max="5665" width="11.5703125" style="204" customWidth="1"/>
    <col min="5666" max="5666" width="11.7109375" style="204" customWidth="1"/>
    <col min="5667" max="5667" width="11.85546875" style="204" customWidth="1"/>
    <col min="5668" max="5668" width="10.7109375" style="204" customWidth="1"/>
    <col min="5669" max="5669" width="12.7109375" style="204" customWidth="1"/>
    <col min="5670" max="5671" width="10.7109375" style="204" customWidth="1"/>
    <col min="5672" max="5672" width="10.85546875" style="204" customWidth="1"/>
    <col min="5673" max="5673" width="2" style="204" customWidth="1"/>
    <col min="5674" max="5690" width="10.85546875" style="204" customWidth="1"/>
    <col min="5691" max="5696" width="12.5703125" style="204" customWidth="1"/>
    <col min="5697" max="5750" width="0" style="204" hidden="1" customWidth="1"/>
    <col min="5751" max="5888" width="11.42578125" style="204"/>
    <col min="5889" max="5889" width="29" style="204" customWidth="1"/>
    <col min="5890" max="5890" width="23.28515625" style="204" bestFit="1" customWidth="1"/>
    <col min="5891" max="5891" width="11.28515625" style="204" customWidth="1"/>
    <col min="5892" max="5892" width="9.85546875" style="204" customWidth="1"/>
    <col min="5893" max="5894" width="10.140625" style="204" customWidth="1"/>
    <col min="5895" max="5895" width="10.42578125" style="204" customWidth="1"/>
    <col min="5896" max="5896" width="9.42578125" style="204" customWidth="1"/>
    <col min="5897" max="5897" width="10.7109375" style="204" customWidth="1"/>
    <col min="5898" max="5900" width="8.7109375" style="204" customWidth="1"/>
    <col min="5901" max="5901" width="8.85546875" style="204" customWidth="1"/>
    <col min="5902" max="5909" width="8.7109375" style="204" customWidth="1"/>
    <col min="5910" max="5910" width="11.85546875" style="204" customWidth="1"/>
    <col min="5911" max="5911" width="12.5703125" style="204" customWidth="1"/>
    <col min="5912" max="5912" width="12.7109375" style="204" customWidth="1"/>
    <col min="5913" max="5913" width="9.28515625" style="204" customWidth="1"/>
    <col min="5914" max="5914" width="12.28515625" style="204" customWidth="1"/>
    <col min="5915" max="5915" width="9.7109375" style="204" customWidth="1"/>
    <col min="5916" max="5916" width="8.7109375" style="204" customWidth="1"/>
    <col min="5917" max="5917" width="13.140625" style="204" customWidth="1"/>
    <col min="5918" max="5918" width="12.85546875" style="204" customWidth="1"/>
    <col min="5919" max="5919" width="10.85546875" style="204" customWidth="1"/>
    <col min="5920" max="5921" width="11.5703125" style="204" customWidth="1"/>
    <col min="5922" max="5922" width="11.7109375" style="204" customWidth="1"/>
    <col min="5923" max="5923" width="11.85546875" style="204" customWidth="1"/>
    <col min="5924" max="5924" width="10.7109375" style="204" customWidth="1"/>
    <col min="5925" max="5925" width="12.7109375" style="204" customWidth="1"/>
    <col min="5926" max="5927" width="10.7109375" style="204" customWidth="1"/>
    <col min="5928" max="5928" width="10.85546875" style="204" customWidth="1"/>
    <col min="5929" max="5929" width="2" style="204" customWidth="1"/>
    <col min="5930" max="5946" width="10.85546875" style="204" customWidth="1"/>
    <col min="5947" max="5952" width="12.5703125" style="204" customWidth="1"/>
    <col min="5953" max="6006" width="0" style="204" hidden="1" customWidth="1"/>
    <col min="6007" max="6144" width="11.42578125" style="204"/>
    <col min="6145" max="6145" width="29" style="204" customWidth="1"/>
    <col min="6146" max="6146" width="23.28515625" style="204" bestFit="1" customWidth="1"/>
    <col min="6147" max="6147" width="11.28515625" style="204" customWidth="1"/>
    <col min="6148" max="6148" width="9.85546875" style="204" customWidth="1"/>
    <col min="6149" max="6150" width="10.140625" style="204" customWidth="1"/>
    <col min="6151" max="6151" width="10.42578125" style="204" customWidth="1"/>
    <col min="6152" max="6152" width="9.42578125" style="204" customWidth="1"/>
    <col min="6153" max="6153" width="10.7109375" style="204" customWidth="1"/>
    <col min="6154" max="6156" width="8.7109375" style="204" customWidth="1"/>
    <col min="6157" max="6157" width="8.85546875" style="204" customWidth="1"/>
    <col min="6158" max="6165" width="8.7109375" style="204" customWidth="1"/>
    <col min="6166" max="6166" width="11.85546875" style="204" customWidth="1"/>
    <col min="6167" max="6167" width="12.5703125" style="204" customWidth="1"/>
    <col min="6168" max="6168" width="12.7109375" style="204" customWidth="1"/>
    <col min="6169" max="6169" width="9.28515625" style="204" customWidth="1"/>
    <col min="6170" max="6170" width="12.28515625" style="204" customWidth="1"/>
    <col min="6171" max="6171" width="9.7109375" style="204" customWidth="1"/>
    <col min="6172" max="6172" width="8.7109375" style="204" customWidth="1"/>
    <col min="6173" max="6173" width="13.140625" style="204" customWidth="1"/>
    <col min="6174" max="6174" width="12.85546875" style="204" customWidth="1"/>
    <col min="6175" max="6175" width="10.85546875" style="204" customWidth="1"/>
    <col min="6176" max="6177" width="11.5703125" style="204" customWidth="1"/>
    <col min="6178" max="6178" width="11.7109375" style="204" customWidth="1"/>
    <col min="6179" max="6179" width="11.85546875" style="204" customWidth="1"/>
    <col min="6180" max="6180" width="10.7109375" style="204" customWidth="1"/>
    <col min="6181" max="6181" width="12.7109375" style="204" customWidth="1"/>
    <col min="6182" max="6183" width="10.7109375" style="204" customWidth="1"/>
    <col min="6184" max="6184" width="10.85546875" style="204" customWidth="1"/>
    <col min="6185" max="6185" width="2" style="204" customWidth="1"/>
    <col min="6186" max="6202" width="10.85546875" style="204" customWidth="1"/>
    <col min="6203" max="6208" width="12.5703125" style="204" customWidth="1"/>
    <col min="6209" max="6262" width="0" style="204" hidden="1" customWidth="1"/>
    <col min="6263" max="6400" width="11.42578125" style="204"/>
    <col min="6401" max="6401" width="29" style="204" customWidth="1"/>
    <col min="6402" max="6402" width="23.28515625" style="204" bestFit="1" customWidth="1"/>
    <col min="6403" max="6403" width="11.28515625" style="204" customWidth="1"/>
    <col min="6404" max="6404" width="9.85546875" style="204" customWidth="1"/>
    <col min="6405" max="6406" width="10.140625" style="204" customWidth="1"/>
    <col min="6407" max="6407" width="10.42578125" style="204" customWidth="1"/>
    <col min="6408" max="6408" width="9.42578125" style="204" customWidth="1"/>
    <col min="6409" max="6409" width="10.7109375" style="204" customWidth="1"/>
    <col min="6410" max="6412" width="8.7109375" style="204" customWidth="1"/>
    <col min="6413" max="6413" width="8.85546875" style="204" customWidth="1"/>
    <col min="6414" max="6421" width="8.7109375" style="204" customWidth="1"/>
    <col min="6422" max="6422" width="11.85546875" style="204" customWidth="1"/>
    <col min="6423" max="6423" width="12.5703125" style="204" customWidth="1"/>
    <col min="6424" max="6424" width="12.7109375" style="204" customWidth="1"/>
    <col min="6425" max="6425" width="9.28515625" style="204" customWidth="1"/>
    <col min="6426" max="6426" width="12.28515625" style="204" customWidth="1"/>
    <col min="6427" max="6427" width="9.7109375" style="204" customWidth="1"/>
    <col min="6428" max="6428" width="8.7109375" style="204" customWidth="1"/>
    <col min="6429" max="6429" width="13.140625" style="204" customWidth="1"/>
    <col min="6430" max="6430" width="12.85546875" style="204" customWidth="1"/>
    <col min="6431" max="6431" width="10.85546875" style="204" customWidth="1"/>
    <col min="6432" max="6433" width="11.5703125" style="204" customWidth="1"/>
    <col min="6434" max="6434" width="11.7109375" style="204" customWidth="1"/>
    <col min="6435" max="6435" width="11.85546875" style="204" customWidth="1"/>
    <col min="6436" max="6436" width="10.7109375" style="204" customWidth="1"/>
    <col min="6437" max="6437" width="12.7109375" style="204" customWidth="1"/>
    <col min="6438" max="6439" width="10.7109375" style="204" customWidth="1"/>
    <col min="6440" max="6440" width="10.85546875" style="204" customWidth="1"/>
    <col min="6441" max="6441" width="2" style="204" customWidth="1"/>
    <col min="6442" max="6458" width="10.85546875" style="204" customWidth="1"/>
    <col min="6459" max="6464" width="12.5703125" style="204" customWidth="1"/>
    <col min="6465" max="6518" width="0" style="204" hidden="1" customWidth="1"/>
    <col min="6519" max="6656" width="11.42578125" style="204"/>
    <col min="6657" max="6657" width="29" style="204" customWidth="1"/>
    <col min="6658" max="6658" width="23.28515625" style="204" bestFit="1" customWidth="1"/>
    <col min="6659" max="6659" width="11.28515625" style="204" customWidth="1"/>
    <col min="6660" max="6660" width="9.85546875" style="204" customWidth="1"/>
    <col min="6661" max="6662" width="10.140625" style="204" customWidth="1"/>
    <col min="6663" max="6663" width="10.42578125" style="204" customWidth="1"/>
    <col min="6664" max="6664" width="9.42578125" style="204" customWidth="1"/>
    <col min="6665" max="6665" width="10.7109375" style="204" customWidth="1"/>
    <col min="6666" max="6668" width="8.7109375" style="204" customWidth="1"/>
    <col min="6669" max="6669" width="8.85546875" style="204" customWidth="1"/>
    <col min="6670" max="6677" width="8.7109375" style="204" customWidth="1"/>
    <col min="6678" max="6678" width="11.85546875" style="204" customWidth="1"/>
    <col min="6679" max="6679" width="12.5703125" style="204" customWidth="1"/>
    <col min="6680" max="6680" width="12.7109375" style="204" customWidth="1"/>
    <col min="6681" max="6681" width="9.28515625" style="204" customWidth="1"/>
    <col min="6682" max="6682" width="12.28515625" style="204" customWidth="1"/>
    <col min="6683" max="6683" width="9.7109375" style="204" customWidth="1"/>
    <col min="6684" max="6684" width="8.7109375" style="204" customWidth="1"/>
    <col min="6685" max="6685" width="13.140625" style="204" customWidth="1"/>
    <col min="6686" max="6686" width="12.85546875" style="204" customWidth="1"/>
    <col min="6687" max="6687" width="10.85546875" style="204" customWidth="1"/>
    <col min="6688" max="6689" width="11.5703125" style="204" customWidth="1"/>
    <col min="6690" max="6690" width="11.7109375" style="204" customWidth="1"/>
    <col min="6691" max="6691" width="11.85546875" style="204" customWidth="1"/>
    <col min="6692" max="6692" width="10.7109375" style="204" customWidth="1"/>
    <col min="6693" max="6693" width="12.7109375" style="204" customWidth="1"/>
    <col min="6694" max="6695" width="10.7109375" style="204" customWidth="1"/>
    <col min="6696" max="6696" width="10.85546875" style="204" customWidth="1"/>
    <col min="6697" max="6697" width="2" style="204" customWidth="1"/>
    <col min="6698" max="6714" width="10.85546875" style="204" customWidth="1"/>
    <col min="6715" max="6720" width="12.5703125" style="204" customWidth="1"/>
    <col min="6721" max="6774" width="0" style="204" hidden="1" customWidth="1"/>
    <col min="6775" max="6912" width="11.42578125" style="204"/>
    <col min="6913" max="6913" width="29" style="204" customWidth="1"/>
    <col min="6914" max="6914" width="23.28515625" style="204" bestFit="1" customWidth="1"/>
    <col min="6915" max="6915" width="11.28515625" style="204" customWidth="1"/>
    <col min="6916" max="6916" width="9.85546875" style="204" customWidth="1"/>
    <col min="6917" max="6918" width="10.140625" style="204" customWidth="1"/>
    <col min="6919" max="6919" width="10.42578125" style="204" customWidth="1"/>
    <col min="6920" max="6920" width="9.42578125" style="204" customWidth="1"/>
    <col min="6921" max="6921" width="10.7109375" style="204" customWidth="1"/>
    <col min="6922" max="6924" width="8.7109375" style="204" customWidth="1"/>
    <col min="6925" max="6925" width="8.85546875" style="204" customWidth="1"/>
    <col min="6926" max="6933" width="8.7109375" style="204" customWidth="1"/>
    <col min="6934" max="6934" width="11.85546875" style="204" customWidth="1"/>
    <col min="6935" max="6935" width="12.5703125" style="204" customWidth="1"/>
    <col min="6936" max="6936" width="12.7109375" style="204" customWidth="1"/>
    <col min="6937" max="6937" width="9.28515625" style="204" customWidth="1"/>
    <col min="6938" max="6938" width="12.28515625" style="204" customWidth="1"/>
    <col min="6939" max="6939" width="9.7109375" style="204" customWidth="1"/>
    <col min="6940" max="6940" width="8.7109375" style="204" customWidth="1"/>
    <col min="6941" max="6941" width="13.140625" style="204" customWidth="1"/>
    <col min="6942" max="6942" width="12.85546875" style="204" customWidth="1"/>
    <col min="6943" max="6943" width="10.85546875" style="204" customWidth="1"/>
    <col min="6944" max="6945" width="11.5703125" style="204" customWidth="1"/>
    <col min="6946" max="6946" width="11.7109375" style="204" customWidth="1"/>
    <col min="6947" max="6947" width="11.85546875" style="204" customWidth="1"/>
    <col min="6948" max="6948" width="10.7109375" style="204" customWidth="1"/>
    <col min="6949" max="6949" width="12.7109375" style="204" customWidth="1"/>
    <col min="6950" max="6951" width="10.7109375" style="204" customWidth="1"/>
    <col min="6952" max="6952" width="10.85546875" style="204" customWidth="1"/>
    <col min="6953" max="6953" width="2" style="204" customWidth="1"/>
    <col min="6954" max="6970" width="10.85546875" style="204" customWidth="1"/>
    <col min="6971" max="6976" width="12.5703125" style="204" customWidth="1"/>
    <col min="6977" max="7030" width="0" style="204" hidden="1" customWidth="1"/>
    <col min="7031" max="7168" width="11.42578125" style="204"/>
    <col min="7169" max="7169" width="29" style="204" customWidth="1"/>
    <col min="7170" max="7170" width="23.28515625" style="204" bestFit="1" customWidth="1"/>
    <col min="7171" max="7171" width="11.28515625" style="204" customWidth="1"/>
    <col min="7172" max="7172" width="9.85546875" style="204" customWidth="1"/>
    <col min="7173" max="7174" width="10.140625" style="204" customWidth="1"/>
    <col min="7175" max="7175" width="10.42578125" style="204" customWidth="1"/>
    <col min="7176" max="7176" width="9.42578125" style="204" customWidth="1"/>
    <col min="7177" max="7177" width="10.7109375" style="204" customWidth="1"/>
    <col min="7178" max="7180" width="8.7109375" style="204" customWidth="1"/>
    <col min="7181" max="7181" width="8.85546875" style="204" customWidth="1"/>
    <col min="7182" max="7189" width="8.7109375" style="204" customWidth="1"/>
    <col min="7190" max="7190" width="11.85546875" style="204" customWidth="1"/>
    <col min="7191" max="7191" width="12.5703125" style="204" customWidth="1"/>
    <col min="7192" max="7192" width="12.7109375" style="204" customWidth="1"/>
    <col min="7193" max="7193" width="9.28515625" style="204" customWidth="1"/>
    <col min="7194" max="7194" width="12.28515625" style="204" customWidth="1"/>
    <col min="7195" max="7195" width="9.7109375" style="204" customWidth="1"/>
    <col min="7196" max="7196" width="8.7109375" style="204" customWidth="1"/>
    <col min="7197" max="7197" width="13.140625" style="204" customWidth="1"/>
    <col min="7198" max="7198" width="12.85546875" style="204" customWidth="1"/>
    <col min="7199" max="7199" width="10.85546875" style="204" customWidth="1"/>
    <col min="7200" max="7201" width="11.5703125" style="204" customWidth="1"/>
    <col min="7202" max="7202" width="11.7109375" style="204" customWidth="1"/>
    <col min="7203" max="7203" width="11.85546875" style="204" customWidth="1"/>
    <col min="7204" max="7204" width="10.7109375" style="204" customWidth="1"/>
    <col min="7205" max="7205" width="12.7109375" style="204" customWidth="1"/>
    <col min="7206" max="7207" width="10.7109375" style="204" customWidth="1"/>
    <col min="7208" max="7208" width="10.85546875" style="204" customWidth="1"/>
    <col min="7209" max="7209" width="2" style="204" customWidth="1"/>
    <col min="7210" max="7226" width="10.85546875" style="204" customWidth="1"/>
    <col min="7227" max="7232" width="12.5703125" style="204" customWidth="1"/>
    <col min="7233" max="7286" width="0" style="204" hidden="1" customWidth="1"/>
    <col min="7287" max="7424" width="11.42578125" style="204"/>
    <col min="7425" max="7425" width="29" style="204" customWidth="1"/>
    <col min="7426" max="7426" width="23.28515625" style="204" bestFit="1" customWidth="1"/>
    <col min="7427" max="7427" width="11.28515625" style="204" customWidth="1"/>
    <col min="7428" max="7428" width="9.85546875" style="204" customWidth="1"/>
    <col min="7429" max="7430" width="10.140625" style="204" customWidth="1"/>
    <col min="7431" max="7431" width="10.42578125" style="204" customWidth="1"/>
    <col min="7432" max="7432" width="9.42578125" style="204" customWidth="1"/>
    <col min="7433" max="7433" width="10.7109375" style="204" customWidth="1"/>
    <col min="7434" max="7436" width="8.7109375" style="204" customWidth="1"/>
    <col min="7437" max="7437" width="8.85546875" style="204" customWidth="1"/>
    <col min="7438" max="7445" width="8.7109375" style="204" customWidth="1"/>
    <col min="7446" max="7446" width="11.85546875" style="204" customWidth="1"/>
    <col min="7447" max="7447" width="12.5703125" style="204" customWidth="1"/>
    <col min="7448" max="7448" width="12.7109375" style="204" customWidth="1"/>
    <col min="7449" max="7449" width="9.28515625" style="204" customWidth="1"/>
    <col min="7450" max="7450" width="12.28515625" style="204" customWidth="1"/>
    <col min="7451" max="7451" width="9.7109375" style="204" customWidth="1"/>
    <col min="7452" max="7452" width="8.7109375" style="204" customWidth="1"/>
    <col min="7453" max="7453" width="13.140625" style="204" customWidth="1"/>
    <col min="7454" max="7454" width="12.85546875" style="204" customWidth="1"/>
    <col min="7455" max="7455" width="10.85546875" style="204" customWidth="1"/>
    <col min="7456" max="7457" width="11.5703125" style="204" customWidth="1"/>
    <col min="7458" max="7458" width="11.7109375" style="204" customWidth="1"/>
    <col min="7459" max="7459" width="11.85546875" style="204" customWidth="1"/>
    <col min="7460" max="7460" width="10.7109375" style="204" customWidth="1"/>
    <col min="7461" max="7461" width="12.7109375" style="204" customWidth="1"/>
    <col min="7462" max="7463" width="10.7109375" style="204" customWidth="1"/>
    <col min="7464" max="7464" width="10.85546875" style="204" customWidth="1"/>
    <col min="7465" max="7465" width="2" style="204" customWidth="1"/>
    <col min="7466" max="7482" width="10.85546875" style="204" customWidth="1"/>
    <col min="7483" max="7488" width="12.5703125" style="204" customWidth="1"/>
    <col min="7489" max="7542" width="0" style="204" hidden="1" customWidth="1"/>
    <col min="7543" max="7680" width="11.42578125" style="204"/>
    <col min="7681" max="7681" width="29" style="204" customWidth="1"/>
    <col min="7682" max="7682" width="23.28515625" style="204" bestFit="1" customWidth="1"/>
    <col min="7683" max="7683" width="11.28515625" style="204" customWidth="1"/>
    <col min="7684" max="7684" width="9.85546875" style="204" customWidth="1"/>
    <col min="7685" max="7686" width="10.140625" style="204" customWidth="1"/>
    <col min="7687" max="7687" width="10.42578125" style="204" customWidth="1"/>
    <col min="7688" max="7688" width="9.42578125" style="204" customWidth="1"/>
    <col min="7689" max="7689" width="10.7109375" style="204" customWidth="1"/>
    <col min="7690" max="7692" width="8.7109375" style="204" customWidth="1"/>
    <col min="7693" max="7693" width="8.85546875" style="204" customWidth="1"/>
    <col min="7694" max="7701" width="8.7109375" style="204" customWidth="1"/>
    <col min="7702" max="7702" width="11.85546875" style="204" customWidth="1"/>
    <col min="7703" max="7703" width="12.5703125" style="204" customWidth="1"/>
    <col min="7704" max="7704" width="12.7109375" style="204" customWidth="1"/>
    <col min="7705" max="7705" width="9.28515625" style="204" customWidth="1"/>
    <col min="7706" max="7706" width="12.28515625" style="204" customWidth="1"/>
    <col min="7707" max="7707" width="9.7109375" style="204" customWidth="1"/>
    <col min="7708" max="7708" width="8.7109375" style="204" customWidth="1"/>
    <col min="7709" max="7709" width="13.140625" style="204" customWidth="1"/>
    <col min="7710" max="7710" width="12.85546875" style="204" customWidth="1"/>
    <col min="7711" max="7711" width="10.85546875" style="204" customWidth="1"/>
    <col min="7712" max="7713" width="11.5703125" style="204" customWidth="1"/>
    <col min="7714" max="7714" width="11.7109375" style="204" customWidth="1"/>
    <col min="7715" max="7715" width="11.85546875" style="204" customWidth="1"/>
    <col min="7716" max="7716" width="10.7109375" style="204" customWidth="1"/>
    <col min="7717" max="7717" width="12.7109375" style="204" customWidth="1"/>
    <col min="7718" max="7719" width="10.7109375" style="204" customWidth="1"/>
    <col min="7720" max="7720" width="10.85546875" style="204" customWidth="1"/>
    <col min="7721" max="7721" width="2" style="204" customWidth="1"/>
    <col min="7722" max="7738" width="10.85546875" style="204" customWidth="1"/>
    <col min="7739" max="7744" width="12.5703125" style="204" customWidth="1"/>
    <col min="7745" max="7798" width="0" style="204" hidden="1" customWidth="1"/>
    <col min="7799" max="7936" width="11.42578125" style="204"/>
    <col min="7937" max="7937" width="29" style="204" customWidth="1"/>
    <col min="7938" max="7938" width="23.28515625" style="204" bestFit="1" customWidth="1"/>
    <col min="7939" max="7939" width="11.28515625" style="204" customWidth="1"/>
    <col min="7940" max="7940" width="9.85546875" style="204" customWidth="1"/>
    <col min="7941" max="7942" width="10.140625" style="204" customWidth="1"/>
    <col min="7943" max="7943" width="10.42578125" style="204" customWidth="1"/>
    <col min="7944" max="7944" width="9.42578125" style="204" customWidth="1"/>
    <col min="7945" max="7945" width="10.7109375" style="204" customWidth="1"/>
    <col min="7946" max="7948" width="8.7109375" style="204" customWidth="1"/>
    <col min="7949" max="7949" width="8.85546875" style="204" customWidth="1"/>
    <col min="7950" max="7957" width="8.7109375" style="204" customWidth="1"/>
    <col min="7958" max="7958" width="11.85546875" style="204" customWidth="1"/>
    <col min="7959" max="7959" width="12.5703125" style="204" customWidth="1"/>
    <col min="7960" max="7960" width="12.7109375" style="204" customWidth="1"/>
    <col min="7961" max="7961" width="9.28515625" style="204" customWidth="1"/>
    <col min="7962" max="7962" width="12.28515625" style="204" customWidth="1"/>
    <col min="7963" max="7963" width="9.7109375" style="204" customWidth="1"/>
    <col min="7964" max="7964" width="8.7109375" style="204" customWidth="1"/>
    <col min="7965" max="7965" width="13.140625" style="204" customWidth="1"/>
    <col min="7966" max="7966" width="12.85546875" style="204" customWidth="1"/>
    <col min="7967" max="7967" width="10.85546875" style="204" customWidth="1"/>
    <col min="7968" max="7969" width="11.5703125" style="204" customWidth="1"/>
    <col min="7970" max="7970" width="11.7109375" style="204" customWidth="1"/>
    <col min="7971" max="7971" width="11.85546875" style="204" customWidth="1"/>
    <col min="7972" max="7972" width="10.7109375" style="204" customWidth="1"/>
    <col min="7973" max="7973" width="12.7109375" style="204" customWidth="1"/>
    <col min="7974" max="7975" width="10.7109375" style="204" customWidth="1"/>
    <col min="7976" max="7976" width="10.85546875" style="204" customWidth="1"/>
    <col min="7977" max="7977" width="2" style="204" customWidth="1"/>
    <col min="7978" max="7994" width="10.85546875" style="204" customWidth="1"/>
    <col min="7995" max="8000" width="12.5703125" style="204" customWidth="1"/>
    <col min="8001" max="8054" width="0" style="204" hidden="1" customWidth="1"/>
    <col min="8055" max="8192" width="11.42578125" style="204"/>
    <col min="8193" max="8193" width="29" style="204" customWidth="1"/>
    <col min="8194" max="8194" width="23.28515625" style="204" bestFit="1" customWidth="1"/>
    <col min="8195" max="8195" width="11.28515625" style="204" customWidth="1"/>
    <col min="8196" max="8196" width="9.85546875" style="204" customWidth="1"/>
    <col min="8197" max="8198" width="10.140625" style="204" customWidth="1"/>
    <col min="8199" max="8199" width="10.42578125" style="204" customWidth="1"/>
    <col min="8200" max="8200" width="9.42578125" style="204" customWidth="1"/>
    <col min="8201" max="8201" width="10.7109375" style="204" customWidth="1"/>
    <col min="8202" max="8204" width="8.7109375" style="204" customWidth="1"/>
    <col min="8205" max="8205" width="8.85546875" style="204" customWidth="1"/>
    <col min="8206" max="8213" width="8.7109375" style="204" customWidth="1"/>
    <col min="8214" max="8214" width="11.85546875" style="204" customWidth="1"/>
    <col min="8215" max="8215" width="12.5703125" style="204" customWidth="1"/>
    <col min="8216" max="8216" width="12.7109375" style="204" customWidth="1"/>
    <col min="8217" max="8217" width="9.28515625" style="204" customWidth="1"/>
    <col min="8218" max="8218" width="12.28515625" style="204" customWidth="1"/>
    <col min="8219" max="8219" width="9.7109375" style="204" customWidth="1"/>
    <col min="8220" max="8220" width="8.7109375" style="204" customWidth="1"/>
    <col min="8221" max="8221" width="13.140625" style="204" customWidth="1"/>
    <col min="8222" max="8222" width="12.85546875" style="204" customWidth="1"/>
    <col min="8223" max="8223" width="10.85546875" style="204" customWidth="1"/>
    <col min="8224" max="8225" width="11.5703125" style="204" customWidth="1"/>
    <col min="8226" max="8226" width="11.7109375" style="204" customWidth="1"/>
    <col min="8227" max="8227" width="11.85546875" style="204" customWidth="1"/>
    <col min="8228" max="8228" width="10.7109375" style="204" customWidth="1"/>
    <col min="8229" max="8229" width="12.7109375" style="204" customWidth="1"/>
    <col min="8230" max="8231" width="10.7109375" style="204" customWidth="1"/>
    <col min="8232" max="8232" width="10.85546875" style="204" customWidth="1"/>
    <col min="8233" max="8233" width="2" style="204" customWidth="1"/>
    <col min="8234" max="8250" width="10.85546875" style="204" customWidth="1"/>
    <col min="8251" max="8256" width="12.5703125" style="204" customWidth="1"/>
    <col min="8257" max="8310" width="0" style="204" hidden="1" customWidth="1"/>
    <col min="8311" max="8448" width="11.42578125" style="204"/>
    <col min="8449" max="8449" width="29" style="204" customWidth="1"/>
    <col min="8450" max="8450" width="23.28515625" style="204" bestFit="1" customWidth="1"/>
    <col min="8451" max="8451" width="11.28515625" style="204" customWidth="1"/>
    <col min="8452" max="8452" width="9.85546875" style="204" customWidth="1"/>
    <col min="8453" max="8454" width="10.140625" style="204" customWidth="1"/>
    <col min="8455" max="8455" width="10.42578125" style="204" customWidth="1"/>
    <col min="8456" max="8456" width="9.42578125" style="204" customWidth="1"/>
    <col min="8457" max="8457" width="10.7109375" style="204" customWidth="1"/>
    <col min="8458" max="8460" width="8.7109375" style="204" customWidth="1"/>
    <col min="8461" max="8461" width="8.85546875" style="204" customWidth="1"/>
    <col min="8462" max="8469" width="8.7109375" style="204" customWidth="1"/>
    <col min="8470" max="8470" width="11.85546875" style="204" customWidth="1"/>
    <col min="8471" max="8471" width="12.5703125" style="204" customWidth="1"/>
    <col min="8472" max="8472" width="12.7109375" style="204" customWidth="1"/>
    <col min="8473" max="8473" width="9.28515625" style="204" customWidth="1"/>
    <col min="8474" max="8474" width="12.28515625" style="204" customWidth="1"/>
    <col min="8475" max="8475" width="9.7109375" style="204" customWidth="1"/>
    <col min="8476" max="8476" width="8.7109375" style="204" customWidth="1"/>
    <col min="8477" max="8477" width="13.140625" style="204" customWidth="1"/>
    <col min="8478" max="8478" width="12.85546875" style="204" customWidth="1"/>
    <col min="8479" max="8479" width="10.85546875" style="204" customWidth="1"/>
    <col min="8480" max="8481" width="11.5703125" style="204" customWidth="1"/>
    <col min="8482" max="8482" width="11.7109375" style="204" customWidth="1"/>
    <col min="8483" max="8483" width="11.85546875" style="204" customWidth="1"/>
    <col min="8484" max="8484" width="10.7109375" style="204" customWidth="1"/>
    <col min="8485" max="8485" width="12.7109375" style="204" customWidth="1"/>
    <col min="8486" max="8487" width="10.7109375" style="204" customWidth="1"/>
    <col min="8488" max="8488" width="10.85546875" style="204" customWidth="1"/>
    <col min="8489" max="8489" width="2" style="204" customWidth="1"/>
    <col min="8490" max="8506" width="10.85546875" style="204" customWidth="1"/>
    <col min="8507" max="8512" width="12.5703125" style="204" customWidth="1"/>
    <col min="8513" max="8566" width="0" style="204" hidden="1" customWidth="1"/>
    <col min="8567" max="8704" width="11.42578125" style="204"/>
    <col min="8705" max="8705" width="29" style="204" customWidth="1"/>
    <col min="8706" max="8706" width="23.28515625" style="204" bestFit="1" customWidth="1"/>
    <col min="8707" max="8707" width="11.28515625" style="204" customWidth="1"/>
    <col min="8708" max="8708" width="9.85546875" style="204" customWidth="1"/>
    <col min="8709" max="8710" width="10.140625" style="204" customWidth="1"/>
    <col min="8711" max="8711" width="10.42578125" style="204" customWidth="1"/>
    <col min="8712" max="8712" width="9.42578125" style="204" customWidth="1"/>
    <col min="8713" max="8713" width="10.7109375" style="204" customWidth="1"/>
    <col min="8714" max="8716" width="8.7109375" style="204" customWidth="1"/>
    <col min="8717" max="8717" width="8.85546875" style="204" customWidth="1"/>
    <col min="8718" max="8725" width="8.7109375" style="204" customWidth="1"/>
    <col min="8726" max="8726" width="11.85546875" style="204" customWidth="1"/>
    <col min="8727" max="8727" width="12.5703125" style="204" customWidth="1"/>
    <col min="8728" max="8728" width="12.7109375" style="204" customWidth="1"/>
    <col min="8729" max="8729" width="9.28515625" style="204" customWidth="1"/>
    <col min="8730" max="8730" width="12.28515625" style="204" customWidth="1"/>
    <col min="8731" max="8731" width="9.7109375" style="204" customWidth="1"/>
    <col min="8732" max="8732" width="8.7109375" style="204" customWidth="1"/>
    <col min="8733" max="8733" width="13.140625" style="204" customWidth="1"/>
    <col min="8734" max="8734" width="12.85546875" style="204" customWidth="1"/>
    <col min="8735" max="8735" width="10.85546875" style="204" customWidth="1"/>
    <col min="8736" max="8737" width="11.5703125" style="204" customWidth="1"/>
    <col min="8738" max="8738" width="11.7109375" style="204" customWidth="1"/>
    <col min="8739" max="8739" width="11.85546875" style="204" customWidth="1"/>
    <col min="8740" max="8740" width="10.7109375" style="204" customWidth="1"/>
    <col min="8741" max="8741" width="12.7109375" style="204" customWidth="1"/>
    <col min="8742" max="8743" width="10.7109375" style="204" customWidth="1"/>
    <col min="8744" max="8744" width="10.85546875" style="204" customWidth="1"/>
    <col min="8745" max="8745" width="2" style="204" customWidth="1"/>
    <col min="8746" max="8762" width="10.85546875" style="204" customWidth="1"/>
    <col min="8763" max="8768" width="12.5703125" style="204" customWidth="1"/>
    <col min="8769" max="8822" width="0" style="204" hidden="1" customWidth="1"/>
    <col min="8823" max="8960" width="11.42578125" style="204"/>
    <col min="8961" max="8961" width="29" style="204" customWidth="1"/>
    <col min="8962" max="8962" width="23.28515625" style="204" bestFit="1" customWidth="1"/>
    <col min="8963" max="8963" width="11.28515625" style="204" customWidth="1"/>
    <col min="8964" max="8964" width="9.85546875" style="204" customWidth="1"/>
    <col min="8965" max="8966" width="10.140625" style="204" customWidth="1"/>
    <col min="8967" max="8967" width="10.42578125" style="204" customWidth="1"/>
    <col min="8968" max="8968" width="9.42578125" style="204" customWidth="1"/>
    <col min="8969" max="8969" width="10.7109375" style="204" customWidth="1"/>
    <col min="8970" max="8972" width="8.7109375" style="204" customWidth="1"/>
    <col min="8973" max="8973" width="8.85546875" style="204" customWidth="1"/>
    <col min="8974" max="8981" width="8.7109375" style="204" customWidth="1"/>
    <col min="8982" max="8982" width="11.85546875" style="204" customWidth="1"/>
    <col min="8983" max="8983" width="12.5703125" style="204" customWidth="1"/>
    <col min="8984" max="8984" width="12.7109375" style="204" customWidth="1"/>
    <col min="8985" max="8985" width="9.28515625" style="204" customWidth="1"/>
    <col min="8986" max="8986" width="12.28515625" style="204" customWidth="1"/>
    <col min="8987" max="8987" width="9.7109375" style="204" customWidth="1"/>
    <col min="8988" max="8988" width="8.7109375" style="204" customWidth="1"/>
    <col min="8989" max="8989" width="13.140625" style="204" customWidth="1"/>
    <col min="8990" max="8990" width="12.85546875" style="204" customWidth="1"/>
    <col min="8991" max="8991" width="10.85546875" style="204" customWidth="1"/>
    <col min="8992" max="8993" width="11.5703125" style="204" customWidth="1"/>
    <col min="8994" max="8994" width="11.7109375" style="204" customWidth="1"/>
    <col min="8995" max="8995" width="11.85546875" style="204" customWidth="1"/>
    <col min="8996" max="8996" width="10.7109375" style="204" customWidth="1"/>
    <col min="8997" max="8997" width="12.7109375" style="204" customWidth="1"/>
    <col min="8998" max="8999" width="10.7109375" style="204" customWidth="1"/>
    <col min="9000" max="9000" width="10.85546875" style="204" customWidth="1"/>
    <col min="9001" max="9001" width="2" style="204" customWidth="1"/>
    <col min="9002" max="9018" width="10.85546875" style="204" customWidth="1"/>
    <col min="9019" max="9024" width="12.5703125" style="204" customWidth="1"/>
    <col min="9025" max="9078" width="0" style="204" hidden="1" customWidth="1"/>
    <col min="9079" max="9216" width="11.42578125" style="204"/>
    <col min="9217" max="9217" width="29" style="204" customWidth="1"/>
    <col min="9218" max="9218" width="23.28515625" style="204" bestFit="1" customWidth="1"/>
    <col min="9219" max="9219" width="11.28515625" style="204" customWidth="1"/>
    <col min="9220" max="9220" width="9.85546875" style="204" customWidth="1"/>
    <col min="9221" max="9222" width="10.140625" style="204" customWidth="1"/>
    <col min="9223" max="9223" width="10.42578125" style="204" customWidth="1"/>
    <col min="9224" max="9224" width="9.42578125" style="204" customWidth="1"/>
    <col min="9225" max="9225" width="10.7109375" style="204" customWidth="1"/>
    <col min="9226" max="9228" width="8.7109375" style="204" customWidth="1"/>
    <col min="9229" max="9229" width="8.85546875" style="204" customWidth="1"/>
    <col min="9230" max="9237" width="8.7109375" style="204" customWidth="1"/>
    <col min="9238" max="9238" width="11.85546875" style="204" customWidth="1"/>
    <col min="9239" max="9239" width="12.5703125" style="204" customWidth="1"/>
    <col min="9240" max="9240" width="12.7109375" style="204" customWidth="1"/>
    <col min="9241" max="9241" width="9.28515625" style="204" customWidth="1"/>
    <col min="9242" max="9242" width="12.28515625" style="204" customWidth="1"/>
    <col min="9243" max="9243" width="9.7109375" style="204" customWidth="1"/>
    <col min="9244" max="9244" width="8.7109375" style="204" customWidth="1"/>
    <col min="9245" max="9245" width="13.140625" style="204" customWidth="1"/>
    <col min="9246" max="9246" width="12.85546875" style="204" customWidth="1"/>
    <col min="9247" max="9247" width="10.85546875" style="204" customWidth="1"/>
    <col min="9248" max="9249" width="11.5703125" style="204" customWidth="1"/>
    <col min="9250" max="9250" width="11.7109375" style="204" customWidth="1"/>
    <col min="9251" max="9251" width="11.85546875" style="204" customWidth="1"/>
    <col min="9252" max="9252" width="10.7109375" style="204" customWidth="1"/>
    <col min="9253" max="9253" width="12.7109375" style="204" customWidth="1"/>
    <col min="9254" max="9255" width="10.7109375" style="204" customWidth="1"/>
    <col min="9256" max="9256" width="10.85546875" style="204" customWidth="1"/>
    <col min="9257" max="9257" width="2" style="204" customWidth="1"/>
    <col min="9258" max="9274" width="10.85546875" style="204" customWidth="1"/>
    <col min="9275" max="9280" width="12.5703125" style="204" customWidth="1"/>
    <col min="9281" max="9334" width="0" style="204" hidden="1" customWidth="1"/>
    <col min="9335" max="9472" width="11.42578125" style="204"/>
    <col min="9473" max="9473" width="29" style="204" customWidth="1"/>
    <col min="9474" max="9474" width="23.28515625" style="204" bestFit="1" customWidth="1"/>
    <col min="9475" max="9475" width="11.28515625" style="204" customWidth="1"/>
    <col min="9476" max="9476" width="9.85546875" style="204" customWidth="1"/>
    <col min="9477" max="9478" width="10.140625" style="204" customWidth="1"/>
    <col min="9479" max="9479" width="10.42578125" style="204" customWidth="1"/>
    <col min="9480" max="9480" width="9.42578125" style="204" customWidth="1"/>
    <col min="9481" max="9481" width="10.7109375" style="204" customWidth="1"/>
    <col min="9482" max="9484" width="8.7109375" style="204" customWidth="1"/>
    <col min="9485" max="9485" width="8.85546875" style="204" customWidth="1"/>
    <col min="9486" max="9493" width="8.7109375" style="204" customWidth="1"/>
    <col min="9494" max="9494" width="11.85546875" style="204" customWidth="1"/>
    <col min="9495" max="9495" width="12.5703125" style="204" customWidth="1"/>
    <col min="9496" max="9496" width="12.7109375" style="204" customWidth="1"/>
    <col min="9497" max="9497" width="9.28515625" style="204" customWidth="1"/>
    <col min="9498" max="9498" width="12.28515625" style="204" customWidth="1"/>
    <col min="9499" max="9499" width="9.7109375" style="204" customWidth="1"/>
    <col min="9500" max="9500" width="8.7109375" style="204" customWidth="1"/>
    <col min="9501" max="9501" width="13.140625" style="204" customWidth="1"/>
    <col min="9502" max="9502" width="12.85546875" style="204" customWidth="1"/>
    <col min="9503" max="9503" width="10.85546875" style="204" customWidth="1"/>
    <col min="9504" max="9505" width="11.5703125" style="204" customWidth="1"/>
    <col min="9506" max="9506" width="11.7109375" style="204" customWidth="1"/>
    <col min="9507" max="9507" width="11.85546875" style="204" customWidth="1"/>
    <col min="9508" max="9508" width="10.7109375" style="204" customWidth="1"/>
    <col min="9509" max="9509" width="12.7109375" style="204" customWidth="1"/>
    <col min="9510" max="9511" width="10.7109375" style="204" customWidth="1"/>
    <col min="9512" max="9512" width="10.85546875" style="204" customWidth="1"/>
    <col min="9513" max="9513" width="2" style="204" customWidth="1"/>
    <col min="9514" max="9530" width="10.85546875" style="204" customWidth="1"/>
    <col min="9531" max="9536" width="12.5703125" style="204" customWidth="1"/>
    <col min="9537" max="9590" width="0" style="204" hidden="1" customWidth="1"/>
    <col min="9591" max="9728" width="11.42578125" style="204"/>
    <col min="9729" max="9729" width="29" style="204" customWidth="1"/>
    <col min="9730" max="9730" width="23.28515625" style="204" bestFit="1" customWidth="1"/>
    <col min="9731" max="9731" width="11.28515625" style="204" customWidth="1"/>
    <col min="9732" max="9732" width="9.85546875" style="204" customWidth="1"/>
    <col min="9733" max="9734" width="10.140625" style="204" customWidth="1"/>
    <col min="9735" max="9735" width="10.42578125" style="204" customWidth="1"/>
    <col min="9736" max="9736" width="9.42578125" style="204" customWidth="1"/>
    <col min="9737" max="9737" width="10.7109375" style="204" customWidth="1"/>
    <col min="9738" max="9740" width="8.7109375" style="204" customWidth="1"/>
    <col min="9741" max="9741" width="8.85546875" style="204" customWidth="1"/>
    <col min="9742" max="9749" width="8.7109375" style="204" customWidth="1"/>
    <col min="9750" max="9750" width="11.85546875" style="204" customWidth="1"/>
    <col min="9751" max="9751" width="12.5703125" style="204" customWidth="1"/>
    <col min="9752" max="9752" width="12.7109375" style="204" customWidth="1"/>
    <col min="9753" max="9753" width="9.28515625" style="204" customWidth="1"/>
    <col min="9754" max="9754" width="12.28515625" style="204" customWidth="1"/>
    <col min="9755" max="9755" width="9.7109375" style="204" customWidth="1"/>
    <col min="9756" max="9756" width="8.7109375" style="204" customWidth="1"/>
    <col min="9757" max="9757" width="13.140625" style="204" customWidth="1"/>
    <col min="9758" max="9758" width="12.85546875" style="204" customWidth="1"/>
    <col min="9759" max="9759" width="10.85546875" style="204" customWidth="1"/>
    <col min="9760" max="9761" width="11.5703125" style="204" customWidth="1"/>
    <col min="9762" max="9762" width="11.7109375" style="204" customWidth="1"/>
    <col min="9763" max="9763" width="11.85546875" style="204" customWidth="1"/>
    <col min="9764" max="9764" width="10.7109375" style="204" customWidth="1"/>
    <col min="9765" max="9765" width="12.7109375" style="204" customWidth="1"/>
    <col min="9766" max="9767" width="10.7109375" style="204" customWidth="1"/>
    <col min="9768" max="9768" width="10.85546875" style="204" customWidth="1"/>
    <col min="9769" max="9769" width="2" style="204" customWidth="1"/>
    <col min="9770" max="9786" width="10.85546875" style="204" customWidth="1"/>
    <col min="9787" max="9792" width="12.5703125" style="204" customWidth="1"/>
    <col min="9793" max="9846" width="0" style="204" hidden="1" customWidth="1"/>
    <col min="9847" max="9984" width="11.42578125" style="204"/>
    <col min="9985" max="9985" width="29" style="204" customWidth="1"/>
    <col min="9986" max="9986" width="23.28515625" style="204" bestFit="1" customWidth="1"/>
    <col min="9987" max="9987" width="11.28515625" style="204" customWidth="1"/>
    <col min="9988" max="9988" width="9.85546875" style="204" customWidth="1"/>
    <col min="9989" max="9990" width="10.140625" style="204" customWidth="1"/>
    <col min="9991" max="9991" width="10.42578125" style="204" customWidth="1"/>
    <col min="9992" max="9992" width="9.42578125" style="204" customWidth="1"/>
    <col min="9993" max="9993" width="10.7109375" style="204" customWidth="1"/>
    <col min="9994" max="9996" width="8.7109375" style="204" customWidth="1"/>
    <col min="9997" max="9997" width="8.85546875" style="204" customWidth="1"/>
    <col min="9998" max="10005" width="8.7109375" style="204" customWidth="1"/>
    <col min="10006" max="10006" width="11.85546875" style="204" customWidth="1"/>
    <col min="10007" max="10007" width="12.5703125" style="204" customWidth="1"/>
    <col min="10008" max="10008" width="12.7109375" style="204" customWidth="1"/>
    <col min="10009" max="10009" width="9.28515625" style="204" customWidth="1"/>
    <col min="10010" max="10010" width="12.28515625" style="204" customWidth="1"/>
    <col min="10011" max="10011" width="9.7109375" style="204" customWidth="1"/>
    <col min="10012" max="10012" width="8.7109375" style="204" customWidth="1"/>
    <col min="10013" max="10013" width="13.140625" style="204" customWidth="1"/>
    <col min="10014" max="10014" width="12.85546875" style="204" customWidth="1"/>
    <col min="10015" max="10015" width="10.85546875" style="204" customWidth="1"/>
    <col min="10016" max="10017" width="11.5703125" style="204" customWidth="1"/>
    <col min="10018" max="10018" width="11.7109375" style="204" customWidth="1"/>
    <col min="10019" max="10019" width="11.85546875" style="204" customWidth="1"/>
    <col min="10020" max="10020" width="10.7109375" style="204" customWidth="1"/>
    <col min="10021" max="10021" width="12.7109375" style="204" customWidth="1"/>
    <col min="10022" max="10023" width="10.7109375" style="204" customWidth="1"/>
    <col min="10024" max="10024" width="10.85546875" style="204" customWidth="1"/>
    <col min="10025" max="10025" width="2" style="204" customWidth="1"/>
    <col min="10026" max="10042" width="10.85546875" style="204" customWidth="1"/>
    <col min="10043" max="10048" width="12.5703125" style="204" customWidth="1"/>
    <col min="10049" max="10102" width="0" style="204" hidden="1" customWidth="1"/>
    <col min="10103" max="10240" width="11.42578125" style="204"/>
    <col min="10241" max="10241" width="29" style="204" customWidth="1"/>
    <col min="10242" max="10242" width="23.28515625" style="204" bestFit="1" customWidth="1"/>
    <col min="10243" max="10243" width="11.28515625" style="204" customWidth="1"/>
    <col min="10244" max="10244" width="9.85546875" style="204" customWidth="1"/>
    <col min="10245" max="10246" width="10.140625" style="204" customWidth="1"/>
    <col min="10247" max="10247" width="10.42578125" style="204" customWidth="1"/>
    <col min="10248" max="10248" width="9.42578125" style="204" customWidth="1"/>
    <col min="10249" max="10249" width="10.7109375" style="204" customWidth="1"/>
    <col min="10250" max="10252" width="8.7109375" style="204" customWidth="1"/>
    <col min="10253" max="10253" width="8.85546875" style="204" customWidth="1"/>
    <col min="10254" max="10261" width="8.7109375" style="204" customWidth="1"/>
    <col min="10262" max="10262" width="11.85546875" style="204" customWidth="1"/>
    <col min="10263" max="10263" width="12.5703125" style="204" customWidth="1"/>
    <col min="10264" max="10264" width="12.7109375" style="204" customWidth="1"/>
    <col min="10265" max="10265" width="9.28515625" style="204" customWidth="1"/>
    <col min="10266" max="10266" width="12.28515625" style="204" customWidth="1"/>
    <col min="10267" max="10267" width="9.7109375" style="204" customWidth="1"/>
    <col min="10268" max="10268" width="8.7109375" style="204" customWidth="1"/>
    <col min="10269" max="10269" width="13.140625" style="204" customWidth="1"/>
    <col min="10270" max="10270" width="12.85546875" style="204" customWidth="1"/>
    <col min="10271" max="10271" width="10.85546875" style="204" customWidth="1"/>
    <col min="10272" max="10273" width="11.5703125" style="204" customWidth="1"/>
    <col min="10274" max="10274" width="11.7109375" style="204" customWidth="1"/>
    <col min="10275" max="10275" width="11.85546875" style="204" customWidth="1"/>
    <col min="10276" max="10276" width="10.7109375" style="204" customWidth="1"/>
    <col min="10277" max="10277" width="12.7109375" style="204" customWidth="1"/>
    <col min="10278" max="10279" width="10.7109375" style="204" customWidth="1"/>
    <col min="10280" max="10280" width="10.85546875" style="204" customWidth="1"/>
    <col min="10281" max="10281" width="2" style="204" customWidth="1"/>
    <col min="10282" max="10298" width="10.85546875" style="204" customWidth="1"/>
    <col min="10299" max="10304" width="12.5703125" style="204" customWidth="1"/>
    <col min="10305" max="10358" width="0" style="204" hidden="1" customWidth="1"/>
    <col min="10359" max="10496" width="11.42578125" style="204"/>
    <col min="10497" max="10497" width="29" style="204" customWidth="1"/>
    <col min="10498" max="10498" width="23.28515625" style="204" bestFit="1" customWidth="1"/>
    <col min="10499" max="10499" width="11.28515625" style="204" customWidth="1"/>
    <col min="10500" max="10500" width="9.85546875" style="204" customWidth="1"/>
    <col min="10501" max="10502" width="10.140625" style="204" customWidth="1"/>
    <col min="10503" max="10503" width="10.42578125" style="204" customWidth="1"/>
    <col min="10504" max="10504" width="9.42578125" style="204" customWidth="1"/>
    <col min="10505" max="10505" width="10.7109375" style="204" customWidth="1"/>
    <col min="10506" max="10508" width="8.7109375" style="204" customWidth="1"/>
    <col min="10509" max="10509" width="8.85546875" style="204" customWidth="1"/>
    <col min="10510" max="10517" width="8.7109375" style="204" customWidth="1"/>
    <col min="10518" max="10518" width="11.85546875" style="204" customWidth="1"/>
    <col min="10519" max="10519" width="12.5703125" style="204" customWidth="1"/>
    <col min="10520" max="10520" width="12.7109375" style="204" customWidth="1"/>
    <col min="10521" max="10521" width="9.28515625" style="204" customWidth="1"/>
    <col min="10522" max="10522" width="12.28515625" style="204" customWidth="1"/>
    <col min="10523" max="10523" width="9.7109375" style="204" customWidth="1"/>
    <col min="10524" max="10524" width="8.7109375" style="204" customWidth="1"/>
    <col min="10525" max="10525" width="13.140625" style="204" customWidth="1"/>
    <col min="10526" max="10526" width="12.85546875" style="204" customWidth="1"/>
    <col min="10527" max="10527" width="10.85546875" style="204" customWidth="1"/>
    <col min="10528" max="10529" width="11.5703125" style="204" customWidth="1"/>
    <col min="10530" max="10530" width="11.7109375" style="204" customWidth="1"/>
    <col min="10531" max="10531" width="11.85546875" style="204" customWidth="1"/>
    <col min="10532" max="10532" width="10.7109375" style="204" customWidth="1"/>
    <col min="10533" max="10533" width="12.7109375" style="204" customWidth="1"/>
    <col min="10534" max="10535" width="10.7109375" style="204" customWidth="1"/>
    <col min="10536" max="10536" width="10.85546875" style="204" customWidth="1"/>
    <col min="10537" max="10537" width="2" style="204" customWidth="1"/>
    <col min="10538" max="10554" width="10.85546875" style="204" customWidth="1"/>
    <col min="10555" max="10560" width="12.5703125" style="204" customWidth="1"/>
    <col min="10561" max="10614" width="0" style="204" hidden="1" customWidth="1"/>
    <col min="10615" max="10752" width="11.42578125" style="204"/>
    <col min="10753" max="10753" width="29" style="204" customWidth="1"/>
    <col min="10754" max="10754" width="23.28515625" style="204" bestFit="1" customWidth="1"/>
    <col min="10755" max="10755" width="11.28515625" style="204" customWidth="1"/>
    <col min="10756" max="10756" width="9.85546875" style="204" customWidth="1"/>
    <col min="10757" max="10758" width="10.140625" style="204" customWidth="1"/>
    <col min="10759" max="10759" width="10.42578125" style="204" customWidth="1"/>
    <col min="10760" max="10760" width="9.42578125" style="204" customWidth="1"/>
    <col min="10761" max="10761" width="10.7109375" style="204" customWidth="1"/>
    <col min="10762" max="10764" width="8.7109375" style="204" customWidth="1"/>
    <col min="10765" max="10765" width="8.85546875" style="204" customWidth="1"/>
    <col min="10766" max="10773" width="8.7109375" style="204" customWidth="1"/>
    <col min="10774" max="10774" width="11.85546875" style="204" customWidth="1"/>
    <col min="10775" max="10775" width="12.5703125" style="204" customWidth="1"/>
    <col min="10776" max="10776" width="12.7109375" style="204" customWidth="1"/>
    <col min="10777" max="10777" width="9.28515625" style="204" customWidth="1"/>
    <col min="10778" max="10778" width="12.28515625" style="204" customWidth="1"/>
    <col min="10779" max="10779" width="9.7109375" style="204" customWidth="1"/>
    <col min="10780" max="10780" width="8.7109375" style="204" customWidth="1"/>
    <col min="10781" max="10781" width="13.140625" style="204" customWidth="1"/>
    <col min="10782" max="10782" width="12.85546875" style="204" customWidth="1"/>
    <col min="10783" max="10783" width="10.85546875" style="204" customWidth="1"/>
    <col min="10784" max="10785" width="11.5703125" style="204" customWidth="1"/>
    <col min="10786" max="10786" width="11.7109375" style="204" customWidth="1"/>
    <col min="10787" max="10787" width="11.85546875" style="204" customWidth="1"/>
    <col min="10788" max="10788" width="10.7109375" style="204" customWidth="1"/>
    <col min="10789" max="10789" width="12.7109375" style="204" customWidth="1"/>
    <col min="10790" max="10791" width="10.7109375" style="204" customWidth="1"/>
    <col min="10792" max="10792" width="10.85546875" style="204" customWidth="1"/>
    <col min="10793" max="10793" width="2" style="204" customWidth="1"/>
    <col min="10794" max="10810" width="10.85546875" style="204" customWidth="1"/>
    <col min="10811" max="10816" width="12.5703125" style="204" customWidth="1"/>
    <col min="10817" max="10870" width="0" style="204" hidden="1" customWidth="1"/>
    <col min="10871" max="11008" width="11.42578125" style="204"/>
    <col min="11009" max="11009" width="29" style="204" customWidth="1"/>
    <col min="11010" max="11010" width="23.28515625" style="204" bestFit="1" customWidth="1"/>
    <col min="11011" max="11011" width="11.28515625" style="204" customWidth="1"/>
    <col min="11012" max="11012" width="9.85546875" style="204" customWidth="1"/>
    <col min="11013" max="11014" width="10.140625" style="204" customWidth="1"/>
    <col min="11015" max="11015" width="10.42578125" style="204" customWidth="1"/>
    <col min="11016" max="11016" width="9.42578125" style="204" customWidth="1"/>
    <col min="11017" max="11017" width="10.7109375" style="204" customWidth="1"/>
    <col min="11018" max="11020" width="8.7109375" style="204" customWidth="1"/>
    <col min="11021" max="11021" width="8.85546875" style="204" customWidth="1"/>
    <col min="11022" max="11029" width="8.7109375" style="204" customWidth="1"/>
    <col min="11030" max="11030" width="11.85546875" style="204" customWidth="1"/>
    <col min="11031" max="11031" width="12.5703125" style="204" customWidth="1"/>
    <col min="11032" max="11032" width="12.7109375" style="204" customWidth="1"/>
    <col min="11033" max="11033" width="9.28515625" style="204" customWidth="1"/>
    <col min="11034" max="11034" width="12.28515625" style="204" customWidth="1"/>
    <col min="11035" max="11035" width="9.7109375" style="204" customWidth="1"/>
    <col min="11036" max="11036" width="8.7109375" style="204" customWidth="1"/>
    <col min="11037" max="11037" width="13.140625" style="204" customWidth="1"/>
    <col min="11038" max="11038" width="12.85546875" style="204" customWidth="1"/>
    <col min="11039" max="11039" width="10.85546875" style="204" customWidth="1"/>
    <col min="11040" max="11041" width="11.5703125" style="204" customWidth="1"/>
    <col min="11042" max="11042" width="11.7109375" style="204" customWidth="1"/>
    <col min="11043" max="11043" width="11.85546875" style="204" customWidth="1"/>
    <col min="11044" max="11044" width="10.7109375" style="204" customWidth="1"/>
    <col min="11045" max="11045" width="12.7109375" style="204" customWidth="1"/>
    <col min="11046" max="11047" width="10.7109375" style="204" customWidth="1"/>
    <col min="11048" max="11048" width="10.85546875" style="204" customWidth="1"/>
    <col min="11049" max="11049" width="2" style="204" customWidth="1"/>
    <col min="11050" max="11066" width="10.85546875" style="204" customWidth="1"/>
    <col min="11067" max="11072" width="12.5703125" style="204" customWidth="1"/>
    <col min="11073" max="11126" width="0" style="204" hidden="1" customWidth="1"/>
    <col min="11127" max="11264" width="11.42578125" style="204"/>
    <col min="11265" max="11265" width="29" style="204" customWidth="1"/>
    <col min="11266" max="11266" width="23.28515625" style="204" bestFit="1" customWidth="1"/>
    <col min="11267" max="11267" width="11.28515625" style="204" customWidth="1"/>
    <col min="11268" max="11268" width="9.85546875" style="204" customWidth="1"/>
    <col min="11269" max="11270" width="10.140625" style="204" customWidth="1"/>
    <col min="11271" max="11271" width="10.42578125" style="204" customWidth="1"/>
    <col min="11272" max="11272" width="9.42578125" style="204" customWidth="1"/>
    <col min="11273" max="11273" width="10.7109375" style="204" customWidth="1"/>
    <col min="11274" max="11276" width="8.7109375" style="204" customWidth="1"/>
    <col min="11277" max="11277" width="8.85546875" style="204" customWidth="1"/>
    <col min="11278" max="11285" width="8.7109375" style="204" customWidth="1"/>
    <col min="11286" max="11286" width="11.85546875" style="204" customWidth="1"/>
    <col min="11287" max="11287" width="12.5703125" style="204" customWidth="1"/>
    <col min="11288" max="11288" width="12.7109375" style="204" customWidth="1"/>
    <col min="11289" max="11289" width="9.28515625" style="204" customWidth="1"/>
    <col min="11290" max="11290" width="12.28515625" style="204" customWidth="1"/>
    <col min="11291" max="11291" width="9.7109375" style="204" customWidth="1"/>
    <col min="11292" max="11292" width="8.7109375" style="204" customWidth="1"/>
    <col min="11293" max="11293" width="13.140625" style="204" customWidth="1"/>
    <col min="11294" max="11294" width="12.85546875" style="204" customWidth="1"/>
    <col min="11295" max="11295" width="10.85546875" style="204" customWidth="1"/>
    <col min="11296" max="11297" width="11.5703125" style="204" customWidth="1"/>
    <col min="11298" max="11298" width="11.7109375" style="204" customWidth="1"/>
    <col min="11299" max="11299" width="11.85546875" style="204" customWidth="1"/>
    <col min="11300" max="11300" width="10.7109375" style="204" customWidth="1"/>
    <col min="11301" max="11301" width="12.7109375" style="204" customWidth="1"/>
    <col min="11302" max="11303" width="10.7109375" style="204" customWidth="1"/>
    <col min="11304" max="11304" width="10.85546875" style="204" customWidth="1"/>
    <col min="11305" max="11305" width="2" style="204" customWidth="1"/>
    <col min="11306" max="11322" width="10.85546875" style="204" customWidth="1"/>
    <col min="11323" max="11328" width="12.5703125" style="204" customWidth="1"/>
    <col min="11329" max="11382" width="0" style="204" hidden="1" customWidth="1"/>
    <col min="11383" max="11520" width="11.42578125" style="204"/>
    <col min="11521" max="11521" width="29" style="204" customWidth="1"/>
    <col min="11522" max="11522" width="23.28515625" style="204" bestFit="1" customWidth="1"/>
    <col min="11523" max="11523" width="11.28515625" style="204" customWidth="1"/>
    <col min="11524" max="11524" width="9.85546875" style="204" customWidth="1"/>
    <col min="11525" max="11526" width="10.140625" style="204" customWidth="1"/>
    <col min="11527" max="11527" width="10.42578125" style="204" customWidth="1"/>
    <col min="11528" max="11528" width="9.42578125" style="204" customWidth="1"/>
    <col min="11529" max="11529" width="10.7109375" style="204" customWidth="1"/>
    <col min="11530" max="11532" width="8.7109375" style="204" customWidth="1"/>
    <col min="11533" max="11533" width="8.85546875" style="204" customWidth="1"/>
    <col min="11534" max="11541" width="8.7109375" style="204" customWidth="1"/>
    <col min="11542" max="11542" width="11.85546875" style="204" customWidth="1"/>
    <col min="11543" max="11543" width="12.5703125" style="204" customWidth="1"/>
    <col min="11544" max="11544" width="12.7109375" style="204" customWidth="1"/>
    <col min="11545" max="11545" width="9.28515625" style="204" customWidth="1"/>
    <col min="11546" max="11546" width="12.28515625" style="204" customWidth="1"/>
    <col min="11547" max="11547" width="9.7109375" style="204" customWidth="1"/>
    <col min="11548" max="11548" width="8.7109375" style="204" customWidth="1"/>
    <col min="11549" max="11549" width="13.140625" style="204" customWidth="1"/>
    <col min="11550" max="11550" width="12.85546875" style="204" customWidth="1"/>
    <col min="11551" max="11551" width="10.85546875" style="204" customWidth="1"/>
    <col min="11552" max="11553" width="11.5703125" style="204" customWidth="1"/>
    <col min="11554" max="11554" width="11.7109375" style="204" customWidth="1"/>
    <col min="11555" max="11555" width="11.85546875" style="204" customWidth="1"/>
    <col min="11556" max="11556" width="10.7109375" style="204" customWidth="1"/>
    <col min="11557" max="11557" width="12.7109375" style="204" customWidth="1"/>
    <col min="11558" max="11559" width="10.7109375" style="204" customWidth="1"/>
    <col min="11560" max="11560" width="10.85546875" style="204" customWidth="1"/>
    <col min="11561" max="11561" width="2" style="204" customWidth="1"/>
    <col min="11562" max="11578" width="10.85546875" style="204" customWidth="1"/>
    <col min="11579" max="11584" width="12.5703125" style="204" customWidth="1"/>
    <col min="11585" max="11638" width="0" style="204" hidden="1" customWidth="1"/>
    <col min="11639" max="11776" width="11.42578125" style="204"/>
    <col min="11777" max="11777" width="29" style="204" customWidth="1"/>
    <col min="11778" max="11778" width="23.28515625" style="204" bestFit="1" customWidth="1"/>
    <col min="11779" max="11779" width="11.28515625" style="204" customWidth="1"/>
    <col min="11780" max="11780" width="9.85546875" style="204" customWidth="1"/>
    <col min="11781" max="11782" width="10.140625" style="204" customWidth="1"/>
    <col min="11783" max="11783" width="10.42578125" style="204" customWidth="1"/>
    <col min="11784" max="11784" width="9.42578125" style="204" customWidth="1"/>
    <col min="11785" max="11785" width="10.7109375" style="204" customWidth="1"/>
    <col min="11786" max="11788" width="8.7109375" style="204" customWidth="1"/>
    <col min="11789" max="11789" width="8.85546875" style="204" customWidth="1"/>
    <col min="11790" max="11797" width="8.7109375" style="204" customWidth="1"/>
    <col min="11798" max="11798" width="11.85546875" style="204" customWidth="1"/>
    <col min="11799" max="11799" width="12.5703125" style="204" customWidth="1"/>
    <col min="11800" max="11800" width="12.7109375" style="204" customWidth="1"/>
    <col min="11801" max="11801" width="9.28515625" style="204" customWidth="1"/>
    <col min="11802" max="11802" width="12.28515625" style="204" customWidth="1"/>
    <col min="11803" max="11803" width="9.7109375" style="204" customWidth="1"/>
    <col min="11804" max="11804" width="8.7109375" style="204" customWidth="1"/>
    <col min="11805" max="11805" width="13.140625" style="204" customWidth="1"/>
    <col min="11806" max="11806" width="12.85546875" style="204" customWidth="1"/>
    <col min="11807" max="11807" width="10.85546875" style="204" customWidth="1"/>
    <col min="11808" max="11809" width="11.5703125" style="204" customWidth="1"/>
    <col min="11810" max="11810" width="11.7109375" style="204" customWidth="1"/>
    <col min="11811" max="11811" width="11.85546875" style="204" customWidth="1"/>
    <col min="11812" max="11812" width="10.7109375" style="204" customWidth="1"/>
    <col min="11813" max="11813" width="12.7109375" style="204" customWidth="1"/>
    <col min="11814" max="11815" width="10.7109375" style="204" customWidth="1"/>
    <col min="11816" max="11816" width="10.85546875" style="204" customWidth="1"/>
    <col min="11817" max="11817" width="2" style="204" customWidth="1"/>
    <col min="11818" max="11834" width="10.85546875" style="204" customWidth="1"/>
    <col min="11835" max="11840" width="12.5703125" style="204" customWidth="1"/>
    <col min="11841" max="11894" width="0" style="204" hidden="1" customWidth="1"/>
    <col min="11895" max="12032" width="11.42578125" style="204"/>
    <col min="12033" max="12033" width="29" style="204" customWidth="1"/>
    <col min="12034" max="12034" width="23.28515625" style="204" bestFit="1" customWidth="1"/>
    <col min="12035" max="12035" width="11.28515625" style="204" customWidth="1"/>
    <col min="12036" max="12036" width="9.85546875" style="204" customWidth="1"/>
    <col min="12037" max="12038" width="10.140625" style="204" customWidth="1"/>
    <col min="12039" max="12039" width="10.42578125" style="204" customWidth="1"/>
    <col min="12040" max="12040" width="9.42578125" style="204" customWidth="1"/>
    <col min="12041" max="12041" width="10.7109375" style="204" customWidth="1"/>
    <col min="12042" max="12044" width="8.7109375" style="204" customWidth="1"/>
    <col min="12045" max="12045" width="8.85546875" style="204" customWidth="1"/>
    <col min="12046" max="12053" width="8.7109375" style="204" customWidth="1"/>
    <col min="12054" max="12054" width="11.85546875" style="204" customWidth="1"/>
    <col min="12055" max="12055" width="12.5703125" style="204" customWidth="1"/>
    <col min="12056" max="12056" width="12.7109375" style="204" customWidth="1"/>
    <col min="12057" max="12057" width="9.28515625" style="204" customWidth="1"/>
    <col min="12058" max="12058" width="12.28515625" style="204" customWidth="1"/>
    <col min="12059" max="12059" width="9.7109375" style="204" customWidth="1"/>
    <col min="12060" max="12060" width="8.7109375" style="204" customWidth="1"/>
    <col min="12061" max="12061" width="13.140625" style="204" customWidth="1"/>
    <col min="12062" max="12062" width="12.85546875" style="204" customWidth="1"/>
    <col min="12063" max="12063" width="10.85546875" style="204" customWidth="1"/>
    <col min="12064" max="12065" width="11.5703125" style="204" customWidth="1"/>
    <col min="12066" max="12066" width="11.7109375" style="204" customWidth="1"/>
    <col min="12067" max="12067" width="11.85546875" style="204" customWidth="1"/>
    <col min="12068" max="12068" width="10.7109375" style="204" customWidth="1"/>
    <col min="12069" max="12069" width="12.7109375" style="204" customWidth="1"/>
    <col min="12070" max="12071" width="10.7109375" style="204" customWidth="1"/>
    <col min="12072" max="12072" width="10.85546875" style="204" customWidth="1"/>
    <col min="12073" max="12073" width="2" style="204" customWidth="1"/>
    <col min="12074" max="12090" width="10.85546875" style="204" customWidth="1"/>
    <col min="12091" max="12096" width="12.5703125" style="204" customWidth="1"/>
    <col min="12097" max="12150" width="0" style="204" hidden="1" customWidth="1"/>
    <col min="12151" max="12288" width="11.42578125" style="204"/>
    <col min="12289" max="12289" width="29" style="204" customWidth="1"/>
    <col min="12290" max="12290" width="23.28515625" style="204" bestFit="1" customWidth="1"/>
    <col min="12291" max="12291" width="11.28515625" style="204" customWidth="1"/>
    <col min="12292" max="12292" width="9.85546875" style="204" customWidth="1"/>
    <col min="12293" max="12294" width="10.140625" style="204" customWidth="1"/>
    <col min="12295" max="12295" width="10.42578125" style="204" customWidth="1"/>
    <col min="12296" max="12296" width="9.42578125" style="204" customWidth="1"/>
    <col min="12297" max="12297" width="10.7109375" style="204" customWidth="1"/>
    <col min="12298" max="12300" width="8.7109375" style="204" customWidth="1"/>
    <col min="12301" max="12301" width="8.85546875" style="204" customWidth="1"/>
    <col min="12302" max="12309" width="8.7109375" style="204" customWidth="1"/>
    <col min="12310" max="12310" width="11.85546875" style="204" customWidth="1"/>
    <col min="12311" max="12311" width="12.5703125" style="204" customWidth="1"/>
    <col min="12312" max="12312" width="12.7109375" style="204" customWidth="1"/>
    <col min="12313" max="12313" width="9.28515625" style="204" customWidth="1"/>
    <col min="12314" max="12314" width="12.28515625" style="204" customWidth="1"/>
    <col min="12315" max="12315" width="9.7109375" style="204" customWidth="1"/>
    <col min="12316" max="12316" width="8.7109375" style="204" customWidth="1"/>
    <col min="12317" max="12317" width="13.140625" style="204" customWidth="1"/>
    <col min="12318" max="12318" width="12.85546875" style="204" customWidth="1"/>
    <col min="12319" max="12319" width="10.85546875" style="204" customWidth="1"/>
    <col min="12320" max="12321" width="11.5703125" style="204" customWidth="1"/>
    <col min="12322" max="12322" width="11.7109375" style="204" customWidth="1"/>
    <col min="12323" max="12323" width="11.85546875" style="204" customWidth="1"/>
    <col min="12324" max="12324" width="10.7109375" style="204" customWidth="1"/>
    <col min="12325" max="12325" width="12.7109375" style="204" customWidth="1"/>
    <col min="12326" max="12327" width="10.7109375" style="204" customWidth="1"/>
    <col min="12328" max="12328" width="10.85546875" style="204" customWidth="1"/>
    <col min="12329" max="12329" width="2" style="204" customWidth="1"/>
    <col min="12330" max="12346" width="10.85546875" style="204" customWidth="1"/>
    <col min="12347" max="12352" width="12.5703125" style="204" customWidth="1"/>
    <col min="12353" max="12406" width="0" style="204" hidden="1" customWidth="1"/>
    <col min="12407" max="12544" width="11.42578125" style="204"/>
    <col min="12545" max="12545" width="29" style="204" customWidth="1"/>
    <col min="12546" max="12546" width="23.28515625" style="204" bestFit="1" customWidth="1"/>
    <col min="12547" max="12547" width="11.28515625" style="204" customWidth="1"/>
    <col min="12548" max="12548" width="9.85546875" style="204" customWidth="1"/>
    <col min="12549" max="12550" width="10.140625" style="204" customWidth="1"/>
    <col min="12551" max="12551" width="10.42578125" style="204" customWidth="1"/>
    <col min="12552" max="12552" width="9.42578125" style="204" customWidth="1"/>
    <col min="12553" max="12553" width="10.7109375" style="204" customWidth="1"/>
    <col min="12554" max="12556" width="8.7109375" style="204" customWidth="1"/>
    <col min="12557" max="12557" width="8.85546875" style="204" customWidth="1"/>
    <col min="12558" max="12565" width="8.7109375" style="204" customWidth="1"/>
    <col min="12566" max="12566" width="11.85546875" style="204" customWidth="1"/>
    <col min="12567" max="12567" width="12.5703125" style="204" customWidth="1"/>
    <col min="12568" max="12568" width="12.7109375" style="204" customWidth="1"/>
    <col min="12569" max="12569" width="9.28515625" style="204" customWidth="1"/>
    <col min="12570" max="12570" width="12.28515625" style="204" customWidth="1"/>
    <col min="12571" max="12571" width="9.7109375" style="204" customWidth="1"/>
    <col min="12572" max="12572" width="8.7109375" style="204" customWidth="1"/>
    <col min="12573" max="12573" width="13.140625" style="204" customWidth="1"/>
    <col min="12574" max="12574" width="12.85546875" style="204" customWidth="1"/>
    <col min="12575" max="12575" width="10.85546875" style="204" customWidth="1"/>
    <col min="12576" max="12577" width="11.5703125" style="204" customWidth="1"/>
    <col min="12578" max="12578" width="11.7109375" style="204" customWidth="1"/>
    <col min="12579" max="12579" width="11.85546875" style="204" customWidth="1"/>
    <col min="12580" max="12580" width="10.7109375" style="204" customWidth="1"/>
    <col min="12581" max="12581" width="12.7109375" style="204" customWidth="1"/>
    <col min="12582" max="12583" width="10.7109375" style="204" customWidth="1"/>
    <col min="12584" max="12584" width="10.85546875" style="204" customWidth="1"/>
    <col min="12585" max="12585" width="2" style="204" customWidth="1"/>
    <col min="12586" max="12602" width="10.85546875" style="204" customWidth="1"/>
    <col min="12603" max="12608" width="12.5703125" style="204" customWidth="1"/>
    <col min="12609" max="12662" width="0" style="204" hidden="1" customWidth="1"/>
    <col min="12663" max="12800" width="11.42578125" style="204"/>
    <col min="12801" max="12801" width="29" style="204" customWidth="1"/>
    <col min="12802" max="12802" width="23.28515625" style="204" bestFit="1" customWidth="1"/>
    <col min="12803" max="12803" width="11.28515625" style="204" customWidth="1"/>
    <col min="12804" max="12804" width="9.85546875" style="204" customWidth="1"/>
    <col min="12805" max="12806" width="10.140625" style="204" customWidth="1"/>
    <col min="12807" max="12807" width="10.42578125" style="204" customWidth="1"/>
    <col min="12808" max="12808" width="9.42578125" style="204" customWidth="1"/>
    <col min="12809" max="12809" width="10.7109375" style="204" customWidth="1"/>
    <col min="12810" max="12812" width="8.7109375" style="204" customWidth="1"/>
    <col min="12813" max="12813" width="8.85546875" style="204" customWidth="1"/>
    <col min="12814" max="12821" width="8.7109375" style="204" customWidth="1"/>
    <col min="12822" max="12822" width="11.85546875" style="204" customWidth="1"/>
    <col min="12823" max="12823" width="12.5703125" style="204" customWidth="1"/>
    <col min="12824" max="12824" width="12.7109375" style="204" customWidth="1"/>
    <col min="12825" max="12825" width="9.28515625" style="204" customWidth="1"/>
    <col min="12826" max="12826" width="12.28515625" style="204" customWidth="1"/>
    <col min="12827" max="12827" width="9.7109375" style="204" customWidth="1"/>
    <col min="12828" max="12828" width="8.7109375" style="204" customWidth="1"/>
    <col min="12829" max="12829" width="13.140625" style="204" customWidth="1"/>
    <col min="12830" max="12830" width="12.85546875" style="204" customWidth="1"/>
    <col min="12831" max="12831" width="10.85546875" style="204" customWidth="1"/>
    <col min="12832" max="12833" width="11.5703125" style="204" customWidth="1"/>
    <col min="12834" max="12834" width="11.7109375" style="204" customWidth="1"/>
    <col min="12835" max="12835" width="11.85546875" style="204" customWidth="1"/>
    <col min="12836" max="12836" width="10.7109375" style="204" customWidth="1"/>
    <col min="12837" max="12837" width="12.7109375" style="204" customWidth="1"/>
    <col min="12838" max="12839" width="10.7109375" style="204" customWidth="1"/>
    <col min="12840" max="12840" width="10.85546875" style="204" customWidth="1"/>
    <col min="12841" max="12841" width="2" style="204" customWidth="1"/>
    <col min="12842" max="12858" width="10.85546875" style="204" customWidth="1"/>
    <col min="12859" max="12864" width="12.5703125" style="204" customWidth="1"/>
    <col min="12865" max="12918" width="0" style="204" hidden="1" customWidth="1"/>
    <col min="12919" max="13056" width="11.42578125" style="204"/>
    <col min="13057" max="13057" width="29" style="204" customWidth="1"/>
    <col min="13058" max="13058" width="23.28515625" style="204" bestFit="1" customWidth="1"/>
    <col min="13059" max="13059" width="11.28515625" style="204" customWidth="1"/>
    <col min="13060" max="13060" width="9.85546875" style="204" customWidth="1"/>
    <col min="13061" max="13062" width="10.140625" style="204" customWidth="1"/>
    <col min="13063" max="13063" width="10.42578125" style="204" customWidth="1"/>
    <col min="13064" max="13064" width="9.42578125" style="204" customWidth="1"/>
    <col min="13065" max="13065" width="10.7109375" style="204" customWidth="1"/>
    <col min="13066" max="13068" width="8.7109375" style="204" customWidth="1"/>
    <col min="13069" max="13069" width="8.85546875" style="204" customWidth="1"/>
    <col min="13070" max="13077" width="8.7109375" style="204" customWidth="1"/>
    <col min="13078" max="13078" width="11.85546875" style="204" customWidth="1"/>
    <col min="13079" max="13079" width="12.5703125" style="204" customWidth="1"/>
    <col min="13080" max="13080" width="12.7109375" style="204" customWidth="1"/>
    <col min="13081" max="13081" width="9.28515625" style="204" customWidth="1"/>
    <col min="13082" max="13082" width="12.28515625" style="204" customWidth="1"/>
    <col min="13083" max="13083" width="9.7109375" style="204" customWidth="1"/>
    <col min="13084" max="13084" width="8.7109375" style="204" customWidth="1"/>
    <col min="13085" max="13085" width="13.140625" style="204" customWidth="1"/>
    <col min="13086" max="13086" width="12.85546875" style="204" customWidth="1"/>
    <col min="13087" max="13087" width="10.85546875" style="204" customWidth="1"/>
    <col min="13088" max="13089" width="11.5703125" style="204" customWidth="1"/>
    <col min="13090" max="13090" width="11.7109375" style="204" customWidth="1"/>
    <col min="13091" max="13091" width="11.85546875" style="204" customWidth="1"/>
    <col min="13092" max="13092" width="10.7109375" style="204" customWidth="1"/>
    <col min="13093" max="13093" width="12.7109375" style="204" customWidth="1"/>
    <col min="13094" max="13095" width="10.7109375" style="204" customWidth="1"/>
    <col min="13096" max="13096" width="10.85546875" style="204" customWidth="1"/>
    <col min="13097" max="13097" width="2" style="204" customWidth="1"/>
    <col min="13098" max="13114" width="10.85546875" style="204" customWidth="1"/>
    <col min="13115" max="13120" width="12.5703125" style="204" customWidth="1"/>
    <col min="13121" max="13174" width="0" style="204" hidden="1" customWidth="1"/>
    <col min="13175" max="13312" width="11.42578125" style="204"/>
    <col min="13313" max="13313" width="29" style="204" customWidth="1"/>
    <col min="13314" max="13314" width="23.28515625" style="204" bestFit="1" customWidth="1"/>
    <col min="13315" max="13315" width="11.28515625" style="204" customWidth="1"/>
    <col min="13316" max="13316" width="9.85546875" style="204" customWidth="1"/>
    <col min="13317" max="13318" width="10.140625" style="204" customWidth="1"/>
    <col min="13319" max="13319" width="10.42578125" style="204" customWidth="1"/>
    <col min="13320" max="13320" width="9.42578125" style="204" customWidth="1"/>
    <col min="13321" max="13321" width="10.7109375" style="204" customWidth="1"/>
    <col min="13322" max="13324" width="8.7109375" style="204" customWidth="1"/>
    <col min="13325" max="13325" width="8.85546875" style="204" customWidth="1"/>
    <col min="13326" max="13333" width="8.7109375" style="204" customWidth="1"/>
    <col min="13334" max="13334" width="11.85546875" style="204" customWidth="1"/>
    <col min="13335" max="13335" width="12.5703125" style="204" customWidth="1"/>
    <col min="13336" max="13336" width="12.7109375" style="204" customWidth="1"/>
    <col min="13337" max="13337" width="9.28515625" style="204" customWidth="1"/>
    <col min="13338" max="13338" width="12.28515625" style="204" customWidth="1"/>
    <col min="13339" max="13339" width="9.7109375" style="204" customWidth="1"/>
    <col min="13340" max="13340" width="8.7109375" style="204" customWidth="1"/>
    <col min="13341" max="13341" width="13.140625" style="204" customWidth="1"/>
    <col min="13342" max="13342" width="12.85546875" style="204" customWidth="1"/>
    <col min="13343" max="13343" width="10.85546875" style="204" customWidth="1"/>
    <col min="13344" max="13345" width="11.5703125" style="204" customWidth="1"/>
    <col min="13346" max="13346" width="11.7109375" style="204" customWidth="1"/>
    <col min="13347" max="13347" width="11.85546875" style="204" customWidth="1"/>
    <col min="13348" max="13348" width="10.7109375" style="204" customWidth="1"/>
    <col min="13349" max="13349" width="12.7109375" style="204" customWidth="1"/>
    <col min="13350" max="13351" width="10.7109375" style="204" customWidth="1"/>
    <col min="13352" max="13352" width="10.85546875" style="204" customWidth="1"/>
    <col min="13353" max="13353" width="2" style="204" customWidth="1"/>
    <col min="13354" max="13370" width="10.85546875" style="204" customWidth="1"/>
    <col min="13371" max="13376" width="12.5703125" style="204" customWidth="1"/>
    <col min="13377" max="13430" width="0" style="204" hidden="1" customWidth="1"/>
    <col min="13431" max="13568" width="11.42578125" style="204"/>
    <col min="13569" max="13569" width="29" style="204" customWidth="1"/>
    <col min="13570" max="13570" width="23.28515625" style="204" bestFit="1" customWidth="1"/>
    <col min="13571" max="13571" width="11.28515625" style="204" customWidth="1"/>
    <col min="13572" max="13572" width="9.85546875" style="204" customWidth="1"/>
    <col min="13573" max="13574" width="10.140625" style="204" customWidth="1"/>
    <col min="13575" max="13575" width="10.42578125" style="204" customWidth="1"/>
    <col min="13576" max="13576" width="9.42578125" style="204" customWidth="1"/>
    <col min="13577" max="13577" width="10.7109375" style="204" customWidth="1"/>
    <col min="13578" max="13580" width="8.7109375" style="204" customWidth="1"/>
    <col min="13581" max="13581" width="8.85546875" style="204" customWidth="1"/>
    <col min="13582" max="13589" width="8.7109375" style="204" customWidth="1"/>
    <col min="13590" max="13590" width="11.85546875" style="204" customWidth="1"/>
    <col min="13591" max="13591" width="12.5703125" style="204" customWidth="1"/>
    <col min="13592" max="13592" width="12.7109375" style="204" customWidth="1"/>
    <col min="13593" max="13593" width="9.28515625" style="204" customWidth="1"/>
    <col min="13594" max="13594" width="12.28515625" style="204" customWidth="1"/>
    <col min="13595" max="13595" width="9.7109375" style="204" customWidth="1"/>
    <col min="13596" max="13596" width="8.7109375" style="204" customWidth="1"/>
    <col min="13597" max="13597" width="13.140625" style="204" customWidth="1"/>
    <col min="13598" max="13598" width="12.85546875" style="204" customWidth="1"/>
    <col min="13599" max="13599" width="10.85546875" style="204" customWidth="1"/>
    <col min="13600" max="13601" width="11.5703125" style="204" customWidth="1"/>
    <col min="13602" max="13602" width="11.7109375" style="204" customWidth="1"/>
    <col min="13603" max="13603" width="11.85546875" style="204" customWidth="1"/>
    <col min="13604" max="13604" width="10.7109375" style="204" customWidth="1"/>
    <col min="13605" max="13605" width="12.7109375" style="204" customWidth="1"/>
    <col min="13606" max="13607" width="10.7109375" style="204" customWidth="1"/>
    <col min="13608" max="13608" width="10.85546875" style="204" customWidth="1"/>
    <col min="13609" max="13609" width="2" style="204" customWidth="1"/>
    <col min="13610" max="13626" width="10.85546875" style="204" customWidth="1"/>
    <col min="13627" max="13632" width="12.5703125" style="204" customWidth="1"/>
    <col min="13633" max="13686" width="0" style="204" hidden="1" customWidth="1"/>
    <col min="13687" max="13824" width="11.42578125" style="204"/>
    <col min="13825" max="13825" width="29" style="204" customWidth="1"/>
    <col min="13826" max="13826" width="23.28515625" style="204" bestFit="1" customWidth="1"/>
    <col min="13827" max="13827" width="11.28515625" style="204" customWidth="1"/>
    <col min="13828" max="13828" width="9.85546875" style="204" customWidth="1"/>
    <col min="13829" max="13830" width="10.140625" style="204" customWidth="1"/>
    <col min="13831" max="13831" width="10.42578125" style="204" customWidth="1"/>
    <col min="13832" max="13832" width="9.42578125" style="204" customWidth="1"/>
    <col min="13833" max="13833" width="10.7109375" style="204" customWidth="1"/>
    <col min="13834" max="13836" width="8.7109375" style="204" customWidth="1"/>
    <col min="13837" max="13837" width="8.85546875" style="204" customWidth="1"/>
    <col min="13838" max="13845" width="8.7109375" style="204" customWidth="1"/>
    <col min="13846" max="13846" width="11.85546875" style="204" customWidth="1"/>
    <col min="13847" max="13847" width="12.5703125" style="204" customWidth="1"/>
    <col min="13848" max="13848" width="12.7109375" style="204" customWidth="1"/>
    <col min="13849" max="13849" width="9.28515625" style="204" customWidth="1"/>
    <col min="13850" max="13850" width="12.28515625" style="204" customWidth="1"/>
    <col min="13851" max="13851" width="9.7109375" style="204" customWidth="1"/>
    <col min="13852" max="13852" width="8.7109375" style="204" customWidth="1"/>
    <col min="13853" max="13853" width="13.140625" style="204" customWidth="1"/>
    <col min="13854" max="13854" width="12.85546875" style="204" customWidth="1"/>
    <col min="13855" max="13855" width="10.85546875" style="204" customWidth="1"/>
    <col min="13856" max="13857" width="11.5703125" style="204" customWidth="1"/>
    <col min="13858" max="13858" width="11.7109375" style="204" customWidth="1"/>
    <col min="13859" max="13859" width="11.85546875" style="204" customWidth="1"/>
    <col min="13860" max="13860" width="10.7109375" style="204" customWidth="1"/>
    <col min="13861" max="13861" width="12.7109375" style="204" customWidth="1"/>
    <col min="13862" max="13863" width="10.7109375" style="204" customWidth="1"/>
    <col min="13864" max="13864" width="10.85546875" style="204" customWidth="1"/>
    <col min="13865" max="13865" width="2" style="204" customWidth="1"/>
    <col min="13866" max="13882" width="10.85546875" style="204" customWidth="1"/>
    <col min="13883" max="13888" width="12.5703125" style="204" customWidth="1"/>
    <col min="13889" max="13942" width="0" style="204" hidden="1" customWidth="1"/>
    <col min="13943" max="14080" width="11.42578125" style="204"/>
    <col min="14081" max="14081" width="29" style="204" customWidth="1"/>
    <col min="14082" max="14082" width="23.28515625" style="204" bestFit="1" customWidth="1"/>
    <col min="14083" max="14083" width="11.28515625" style="204" customWidth="1"/>
    <col min="14084" max="14084" width="9.85546875" style="204" customWidth="1"/>
    <col min="14085" max="14086" width="10.140625" style="204" customWidth="1"/>
    <col min="14087" max="14087" width="10.42578125" style="204" customWidth="1"/>
    <col min="14088" max="14088" width="9.42578125" style="204" customWidth="1"/>
    <col min="14089" max="14089" width="10.7109375" style="204" customWidth="1"/>
    <col min="14090" max="14092" width="8.7109375" style="204" customWidth="1"/>
    <col min="14093" max="14093" width="8.85546875" style="204" customWidth="1"/>
    <col min="14094" max="14101" width="8.7109375" style="204" customWidth="1"/>
    <col min="14102" max="14102" width="11.85546875" style="204" customWidth="1"/>
    <col min="14103" max="14103" width="12.5703125" style="204" customWidth="1"/>
    <col min="14104" max="14104" width="12.7109375" style="204" customWidth="1"/>
    <col min="14105" max="14105" width="9.28515625" style="204" customWidth="1"/>
    <col min="14106" max="14106" width="12.28515625" style="204" customWidth="1"/>
    <col min="14107" max="14107" width="9.7109375" style="204" customWidth="1"/>
    <col min="14108" max="14108" width="8.7109375" style="204" customWidth="1"/>
    <col min="14109" max="14109" width="13.140625" style="204" customWidth="1"/>
    <col min="14110" max="14110" width="12.85546875" style="204" customWidth="1"/>
    <col min="14111" max="14111" width="10.85546875" style="204" customWidth="1"/>
    <col min="14112" max="14113" width="11.5703125" style="204" customWidth="1"/>
    <col min="14114" max="14114" width="11.7109375" style="204" customWidth="1"/>
    <col min="14115" max="14115" width="11.85546875" style="204" customWidth="1"/>
    <col min="14116" max="14116" width="10.7109375" style="204" customWidth="1"/>
    <col min="14117" max="14117" width="12.7109375" style="204" customWidth="1"/>
    <col min="14118" max="14119" width="10.7109375" style="204" customWidth="1"/>
    <col min="14120" max="14120" width="10.85546875" style="204" customWidth="1"/>
    <col min="14121" max="14121" width="2" style="204" customWidth="1"/>
    <col min="14122" max="14138" width="10.85546875" style="204" customWidth="1"/>
    <col min="14139" max="14144" width="12.5703125" style="204" customWidth="1"/>
    <col min="14145" max="14198" width="0" style="204" hidden="1" customWidth="1"/>
    <col min="14199" max="14336" width="11.42578125" style="204"/>
    <col min="14337" max="14337" width="29" style="204" customWidth="1"/>
    <col min="14338" max="14338" width="23.28515625" style="204" bestFit="1" customWidth="1"/>
    <col min="14339" max="14339" width="11.28515625" style="204" customWidth="1"/>
    <col min="14340" max="14340" width="9.85546875" style="204" customWidth="1"/>
    <col min="14341" max="14342" width="10.140625" style="204" customWidth="1"/>
    <col min="14343" max="14343" width="10.42578125" style="204" customWidth="1"/>
    <col min="14344" max="14344" width="9.42578125" style="204" customWidth="1"/>
    <col min="14345" max="14345" width="10.7109375" style="204" customWidth="1"/>
    <col min="14346" max="14348" width="8.7109375" style="204" customWidth="1"/>
    <col min="14349" max="14349" width="8.85546875" style="204" customWidth="1"/>
    <col min="14350" max="14357" width="8.7109375" style="204" customWidth="1"/>
    <col min="14358" max="14358" width="11.85546875" style="204" customWidth="1"/>
    <col min="14359" max="14359" width="12.5703125" style="204" customWidth="1"/>
    <col min="14360" max="14360" width="12.7109375" style="204" customWidth="1"/>
    <col min="14361" max="14361" width="9.28515625" style="204" customWidth="1"/>
    <col min="14362" max="14362" width="12.28515625" style="204" customWidth="1"/>
    <col min="14363" max="14363" width="9.7109375" style="204" customWidth="1"/>
    <col min="14364" max="14364" width="8.7109375" style="204" customWidth="1"/>
    <col min="14365" max="14365" width="13.140625" style="204" customWidth="1"/>
    <col min="14366" max="14366" width="12.85546875" style="204" customWidth="1"/>
    <col min="14367" max="14367" width="10.85546875" style="204" customWidth="1"/>
    <col min="14368" max="14369" width="11.5703125" style="204" customWidth="1"/>
    <col min="14370" max="14370" width="11.7109375" style="204" customWidth="1"/>
    <col min="14371" max="14371" width="11.85546875" style="204" customWidth="1"/>
    <col min="14372" max="14372" width="10.7109375" style="204" customWidth="1"/>
    <col min="14373" max="14373" width="12.7109375" style="204" customWidth="1"/>
    <col min="14374" max="14375" width="10.7109375" style="204" customWidth="1"/>
    <col min="14376" max="14376" width="10.85546875" style="204" customWidth="1"/>
    <col min="14377" max="14377" width="2" style="204" customWidth="1"/>
    <col min="14378" max="14394" width="10.85546875" style="204" customWidth="1"/>
    <col min="14395" max="14400" width="12.5703125" style="204" customWidth="1"/>
    <col min="14401" max="14454" width="0" style="204" hidden="1" customWidth="1"/>
    <col min="14455" max="14592" width="11.42578125" style="204"/>
    <col min="14593" max="14593" width="29" style="204" customWidth="1"/>
    <col min="14594" max="14594" width="23.28515625" style="204" bestFit="1" customWidth="1"/>
    <col min="14595" max="14595" width="11.28515625" style="204" customWidth="1"/>
    <col min="14596" max="14596" width="9.85546875" style="204" customWidth="1"/>
    <col min="14597" max="14598" width="10.140625" style="204" customWidth="1"/>
    <col min="14599" max="14599" width="10.42578125" style="204" customWidth="1"/>
    <col min="14600" max="14600" width="9.42578125" style="204" customWidth="1"/>
    <col min="14601" max="14601" width="10.7109375" style="204" customWidth="1"/>
    <col min="14602" max="14604" width="8.7109375" style="204" customWidth="1"/>
    <col min="14605" max="14605" width="8.85546875" style="204" customWidth="1"/>
    <col min="14606" max="14613" width="8.7109375" style="204" customWidth="1"/>
    <col min="14614" max="14614" width="11.85546875" style="204" customWidth="1"/>
    <col min="14615" max="14615" width="12.5703125" style="204" customWidth="1"/>
    <col min="14616" max="14616" width="12.7109375" style="204" customWidth="1"/>
    <col min="14617" max="14617" width="9.28515625" style="204" customWidth="1"/>
    <col min="14618" max="14618" width="12.28515625" style="204" customWidth="1"/>
    <col min="14619" max="14619" width="9.7109375" style="204" customWidth="1"/>
    <col min="14620" max="14620" width="8.7109375" style="204" customWidth="1"/>
    <col min="14621" max="14621" width="13.140625" style="204" customWidth="1"/>
    <col min="14622" max="14622" width="12.85546875" style="204" customWidth="1"/>
    <col min="14623" max="14623" width="10.85546875" style="204" customWidth="1"/>
    <col min="14624" max="14625" width="11.5703125" style="204" customWidth="1"/>
    <col min="14626" max="14626" width="11.7109375" style="204" customWidth="1"/>
    <col min="14627" max="14627" width="11.85546875" style="204" customWidth="1"/>
    <col min="14628" max="14628" width="10.7109375" style="204" customWidth="1"/>
    <col min="14629" max="14629" width="12.7109375" style="204" customWidth="1"/>
    <col min="14630" max="14631" width="10.7109375" style="204" customWidth="1"/>
    <col min="14632" max="14632" width="10.85546875" style="204" customWidth="1"/>
    <col min="14633" max="14633" width="2" style="204" customWidth="1"/>
    <col min="14634" max="14650" width="10.85546875" style="204" customWidth="1"/>
    <col min="14651" max="14656" width="12.5703125" style="204" customWidth="1"/>
    <col min="14657" max="14710" width="0" style="204" hidden="1" customWidth="1"/>
    <col min="14711" max="14848" width="11.42578125" style="204"/>
    <col min="14849" max="14849" width="29" style="204" customWidth="1"/>
    <col min="14850" max="14850" width="23.28515625" style="204" bestFit="1" customWidth="1"/>
    <col min="14851" max="14851" width="11.28515625" style="204" customWidth="1"/>
    <col min="14852" max="14852" width="9.85546875" style="204" customWidth="1"/>
    <col min="14853" max="14854" width="10.140625" style="204" customWidth="1"/>
    <col min="14855" max="14855" width="10.42578125" style="204" customWidth="1"/>
    <col min="14856" max="14856" width="9.42578125" style="204" customWidth="1"/>
    <col min="14857" max="14857" width="10.7109375" style="204" customWidth="1"/>
    <col min="14858" max="14860" width="8.7109375" style="204" customWidth="1"/>
    <col min="14861" max="14861" width="8.85546875" style="204" customWidth="1"/>
    <col min="14862" max="14869" width="8.7109375" style="204" customWidth="1"/>
    <col min="14870" max="14870" width="11.85546875" style="204" customWidth="1"/>
    <col min="14871" max="14871" width="12.5703125" style="204" customWidth="1"/>
    <col min="14872" max="14872" width="12.7109375" style="204" customWidth="1"/>
    <col min="14873" max="14873" width="9.28515625" style="204" customWidth="1"/>
    <col min="14874" max="14874" width="12.28515625" style="204" customWidth="1"/>
    <col min="14875" max="14875" width="9.7109375" style="204" customWidth="1"/>
    <col min="14876" max="14876" width="8.7109375" style="204" customWidth="1"/>
    <col min="14877" max="14877" width="13.140625" style="204" customWidth="1"/>
    <col min="14878" max="14878" width="12.85546875" style="204" customWidth="1"/>
    <col min="14879" max="14879" width="10.85546875" style="204" customWidth="1"/>
    <col min="14880" max="14881" width="11.5703125" style="204" customWidth="1"/>
    <col min="14882" max="14882" width="11.7109375" style="204" customWidth="1"/>
    <col min="14883" max="14883" width="11.85546875" style="204" customWidth="1"/>
    <col min="14884" max="14884" width="10.7109375" style="204" customWidth="1"/>
    <col min="14885" max="14885" width="12.7109375" style="204" customWidth="1"/>
    <col min="14886" max="14887" width="10.7109375" style="204" customWidth="1"/>
    <col min="14888" max="14888" width="10.85546875" style="204" customWidth="1"/>
    <col min="14889" max="14889" width="2" style="204" customWidth="1"/>
    <col min="14890" max="14906" width="10.85546875" style="204" customWidth="1"/>
    <col min="14907" max="14912" width="12.5703125" style="204" customWidth="1"/>
    <col min="14913" max="14966" width="0" style="204" hidden="1" customWidth="1"/>
    <col min="14967" max="15104" width="11.42578125" style="204"/>
    <col min="15105" max="15105" width="29" style="204" customWidth="1"/>
    <col min="15106" max="15106" width="23.28515625" style="204" bestFit="1" customWidth="1"/>
    <col min="15107" max="15107" width="11.28515625" style="204" customWidth="1"/>
    <col min="15108" max="15108" width="9.85546875" style="204" customWidth="1"/>
    <col min="15109" max="15110" width="10.140625" style="204" customWidth="1"/>
    <col min="15111" max="15111" width="10.42578125" style="204" customWidth="1"/>
    <col min="15112" max="15112" width="9.42578125" style="204" customWidth="1"/>
    <col min="15113" max="15113" width="10.7109375" style="204" customWidth="1"/>
    <col min="15114" max="15116" width="8.7109375" style="204" customWidth="1"/>
    <col min="15117" max="15117" width="8.85546875" style="204" customWidth="1"/>
    <col min="15118" max="15125" width="8.7109375" style="204" customWidth="1"/>
    <col min="15126" max="15126" width="11.85546875" style="204" customWidth="1"/>
    <col min="15127" max="15127" width="12.5703125" style="204" customWidth="1"/>
    <col min="15128" max="15128" width="12.7109375" style="204" customWidth="1"/>
    <col min="15129" max="15129" width="9.28515625" style="204" customWidth="1"/>
    <col min="15130" max="15130" width="12.28515625" style="204" customWidth="1"/>
    <col min="15131" max="15131" width="9.7109375" style="204" customWidth="1"/>
    <col min="15132" max="15132" width="8.7109375" style="204" customWidth="1"/>
    <col min="15133" max="15133" width="13.140625" style="204" customWidth="1"/>
    <col min="15134" max="15134" width="12.85546875" style="204" customWidth="1"/>
    <col min="15135" max="15135" width="10.85546875" style="204" customWidth="1"/>
    <col min="15136" max="15137" width="11.5703125" style="204" customWidth="1"/>
    <col min="15138" max="15138" width="11.7109375" style="204" customWidth="1"/>
    <col min="15139" max="15139" width="11.85546875" style="204" customWidth="1"/>
    <col min="15140" max="15140" width="10.7109375" style="204" customWidth="1"/>
    <col min="15141" max="15141" width="12.7109375" style="204" customWidth="1"/>
    <col min="15142" max="15143" width="10.7109375" style="204" customWidth="1"/>
    <col min="15144" max="15144" width="10.85546875" style="204" customWidth="1"/>
    <col min="15145" max="15145" width="2" style="204" customWidth="1"/>
    <col min="15146" max="15162" width="10.85546875" style="204" customWidth="1"/>
    <col min="15163" max="15168" width="12.5703125" style="204" customWidth="1"/>
    <col min="15169" max="15222" width="0" style="204" hidden="1" customWidth="1"/>
    <col min="15223" max="15360" width="11.42578125" style="204"/>
    <col min="15361" max="15361" width="29" style="204" customWidth="1"/>
    <col min="15362" max="15362" width="23.28515625" style="204" bestFit="1" customWidth="1"/>
    <col min="15363" max="15363" width="11.28515625" style="204" customWidth="1"/>
    <col min="15364" max="15364" width="9.85546875" style="204" customWidth="1"/>
    <col min="15365" max="15366" width="10.140625" style="204" customWidth="1"/>
    <col min="15367" max="15367" width="10.42578125" style="204" customWidth="1"/>
    <col min="15368" max="15368" width="9.42578125" style="204" customWidth="1"/>
    <col min="15369" max="15369" width="10.7109375" style="204" customWidth="1"/>
    <col min="15370" max="15372" width="8.7109375" style="204" customWidth="1"/>
    <col min="15373" max="15373" width="8.85546875" style="204" customWidth="1"/>
    <col min="15374" max="15381" width="8.7109375" style="204" customWidth="1"/>
    <col min="15382" max="15382" width="11.85546875" style="204" customWidth="1"/>
    <col min="15383" max="15383" width="12.5703125" style="204" customWidth="1"/>
    <col min="15384" max="15384" width="12.7109375" style="204" customWidth="1"/>
    <col min="15385" max="15385" width="9.28515625" style="204" customWidth="1"/>
    <col min="15386" max="15386" width="12.28515625" style="204" customWidth="1"/>
    <col min="15387" max="15387" width="9.7109375" style="204" customWidth="1"/>
    <col min="15388" max="15388" width="8.7109375" style="204" customWidth="1"/>
    <col min="15389" max="15389" width="13.140625" style="204" customWidth="1"/>
    <col min="15390" max="15390" width="12.85546875" style="204" customWidth="1"/>
    <col min="15391" max="15391" width="10.85546875" style="204" customWidth="1"/>
    <col min="15392" max="15393" width="11.5703125" style="204" customWidth="1"/>
    <col min="15394" max="15394" width="11.7109375" style="204" customWidth="1"/>
    <col min="15395" max="15395" width="11.85546875" style="204" customWidth="1"/>
    <col min="15396" max="15396" width="10.7109375" style="204" customWidth="1"/>
    <col min="15397" max="15397" width="12.7109375" style="204" customWidth="1"/>
    <col min="15398" max="15399" width="10.7109375" style="204" customWidth="1"/>
    <col min="15400" max="15400" width="10.85546875" style="204" customWidth="1"/>
    <col min="15401" max="15401" width="2" style="204" customWidth="1"/>
    <col min="15402" max="15418" width="10.85546875" style="204" customWidth="1"/>
    <col min="15419" max="15424" width="12.5703125" style="204" customWidth="1"/>
    <col min="15425" max="15478" width="0" style="204" hidden="1" customWidth="1"/>
    <col min="15479" max="15616" width="11.42578125" style="204"/>
    <col min="15617" max="15617" width="29" style="204" customWidth="1"/>
    <col min="15618" max="15618" width="23.28515625" style="204" bestFit="1" customWidth="1"/>
    <col min="15619" max="15619" width="11.28515625" style="204" customWidth="1"/>
    <col min="15620" max="15620" width="9.85546875" style="204" customWidth="1"/>
    <col min="15621" max="15622" width="10.140625" style="204" customWidth="1"/>
    <col min="15623" max="15623" width="10.42578125" style="204" customWidth="1"/>
    <col min="15624" max="15624" width="9.42578125" style="204" customWidth="1"/>
    <col min="15625" max="15625" width="10.7109375" style="204" customWidth="1"/>
    <col min="15626" max="15628" width="8.7109375" style="204" customWidth="1"/>
    <col min="15629" max="15629" width="8.85546875" style="204" customWidth="1"/>
    <col min="15630" max="15637" width="8.7109375" style="204" customWidth="1"/>
    <col min="15638" max="15638" width="11.85546875" style="204" customWidth="1"/>
    <col min="15639" max="15639" width="12.5703125" style="204" customWidth="1"/>
    <col min="15640" max="15640" width="12.7109375" style="204" customWidth="1"/>
    <col min="15641" max="15641" width="9.28515625" style="204" customWidth="1"/>
    <col min="15642" max="15642" width="12.28515625" style="204" customWidth="1"/>
    <col min="15643" max="15643" width="9.7109375" style="204" customWidth="1"/>
    <col min="15644" max="15644" width="8.7109375" style="204" customWidth="1"/>
    <col min="15645" max="15645" width="13.140625" style="204" customWidth="1"/>
    <col min="15646" max="15646" width="12.85546875" style="204" customWidth="1"/>
    <col min="15647" max="15647" width="10.85546875" style="204" customWidth="1"/>
    <col min="15648" max="15649" width="11.5703125" style="204" customWidth="1"/>
    <col min="15650" max="15650" width="11.7109375" style="204" customWidth="1"/>
    <col min="15651" max="15651" width="11.85546875" style="204" customWidth="1"/>
    <col min="15652" max="15652" width="10.7109375" style="204" customWidth="1"/>
    <col min="15653" max="15653" width="12.7109375" style="204" customWidth="1"/>
    <col min="15654" max="15655" width="10.7109375" style="204" customWidth="1"/>
    <col min="15656" max="15656" width="10.85546875" style="204" customWidth="1"/>
    <col min="15657" max="15657" width="2" style="204" customWidth="1"/>
    <col min="15658" max="15674" width="10.85546875" style="204" customWidth="1"/>
    <col min="15675" max="15680" width="12.5703125" style="204" customWidth="1"/>
    <col min="15681" max="15734" width="0" style="204" hidden="1" customWidth="1"/>
    <col min="15735" max="15872" width="11.42578125" style="204"/>
    <col min="15873" max="15873" width="29" style="204" customWidth="1"/>
    <col min="15874" max="15874" width="23.28515625" style="204" bestFit="1" customWidth="1"/>
    <col min="15875" max="15875" width="11.28515625" style="204" customWidth="1"/>
    <col min="15876" max="15876" width="9.85546875" style="204" customWidth="1"/>
    <col min="15877" max="15878" width="10.140625" style="204" customWidth="1"/>
    <col min="15879" max="15879" width="10.42578125" style="204" customWidth="1"/>
    <col min="15880" max="15880" width="9.42578125" style="204" customWidth="1"/>
    <col min="15881" max="15881" width="10.7109375" style="204" customWidth="1"/>
    <col min="15882" max="15884" width="8.7109375" style="204" customWidth="1"/>
    <col min="15885" max="15885" width="8.85546875" style="204" customWidth="1"/>
    <col min="15886" max="15893" width="8.7109375" style="204" customWidth="1"/>
    <col min="15894" max="15894" width="11.85546875" style="204" customWidth="1"/>
    <col min="15895" max="15895" width="12.5703125" style="204" customWidth="1"/>
    <col min="15896" max="15896" width="12.7109375" style="204" customWidth="1"/>
    <col min="15897" max="15897" width="9.28515625" style="204" customWidth="1"/>
    <col min="15898" max="15898" width="12.28515625" style="204" customWidth="1"/>
    <col min="15899" max="15899" width="9.7109375" style="204" customWidth="1"/>
    <col min="15900" max="15900" width="8.7109375" style="204" customWidth="1"/>
    <col min="15901" max="15901" width="13.140625" style="204" customWidth="1"/>
    <col min="15902" max="15902" width="12.85546875" style="204" customWidth="1"/>
    <col min="15903" max="15903" width="10.85546875" style="204" customWidth="1"/>
    <col min="15904" max="15905" width="11.5703125" style="204" customWidth="1"/>
    <col min="15906" max="15906" width="11.7109375" style="204" customWidth="1"/>
    <col min="15907" max="15907" width="11.85546875" style="204" customWidth="1"/>
    <col min="15908" max="15908" width="10.7109375" style="204" customWidth="1"/>
    <col min="15909" max="15909" width="12.7109375" style="204" customWidth="1"/>
    <col min="15910" max="15911" width="10.7109375" style="204" customWidth="1"/>
    <col min="15912" max="15912" width="10.85546875" style="204" customWidth="1"/>
    <col min="15913" max="15913" width="2" style="204" customWidth="1"/>
    <col min="15914" max="15930" width="10.85546875" style="204" customWidth="1"/>
    <col min="15931" max="15936" width="12.5703125" style="204" customWidth="1"/>
    <col min="15937" max="15990" width="0" style="204" hidden="1" customWidth="1"/>
    <col min="15991" max="16128" width="11.42578125" style="204"/>
    <col min="16129" max="16129" width="29" style="204" customWidth="1"/>
    <col min="16130" max="16130" width="23.28515625" style="204" bestFit="1" customWidth="1"/>
    <col min="16131" max="16131" width="11.28515625" style="204" customWidth="1"/>
    <col min="16132" max="16132" width="9.85546875" style="204" customWidth="1"/>
    <col min="16133" max="16134" width="10.140625" style="204" customWidth="1"/>
    <col min="16135" max="16135" width="10.42578125" style="204" customWidth="1"/>
    <col min="16136" max="16136" width="9.42578125" style="204" customWidth="1"/>
    <col min="16137" max="16137" width="10.7109375" style="204" customWidth="1"/>
    <col min="16138" max="16140" width="8.7109375" style="204" customWidth="1"/>
    <col min="16141" max="16141" width="8.85546875" style="204" customWidth="1"/>
    <col min="16142" max="16149" width="8.7109375" style="204" customWidth="1"/>
    <col min="16150" max="16150" width="11.85546875" style="204" customWidth="1"/>
    <col min="16151" max="16151" width="12.5703125" style="204" customWidth="1"/>
    <col min="16152" max="16152" width="12.7109375" style="204" customWidth="1"/>
    <col min="16153" max="16153" width="9.28515625" style="204" customWidth="1"/>
    <col min="16154" max="16154" width="12.28515625" style="204" customWidth="1"/>
    <col min="16155" max="16155" width="9.7109375" style="204" customWidth="1"/>
    <col min="16156" max="16156" width="8.7109375" style="204" customWidth="1"/>
    <col min="16157" max="16157" width="13.140625" style="204" customWidth="1"/>
    <col min="16158" max="16158" width="12.85546875" style="204" customWidth="1"/>
    <col min="16159" max="16159" width="10.85546875" style="204" customWidth="1"/>
    <col min="16160" max="16161" width="11.5703125" style="204" customWidth="1"/>
    <col min="16162" max="16162" width="11.7109375" style="204" customWidth="1"/>
    <col min="16163" max="16163" width="11.85546875" style="204" customWidth="1"/>
    <col min="16164" max="16164" width="10.7109375" style="204" customWidth="1"/>
    <col min="16165" max="16165" width="12.7109375" style="204" customWidth="1"/>
    <col min="16166" max="16167" width="10.7109375" style="204" customWidth="1"/>
    <col min="16168" max="16168" width="10.85546875" style="204" customWidth="1"/>
    <col min="16169" max="16169" width="2" style="204" customWidth="1"/>
    <col min="16170" max="16186" width="10.85546875" style="204" customWidth="1"/>
    <col min="16187" max="16192" width="12.5703125" style="204" customWidth="1"/>
    <col min="16193" max="16246" width="0" style="204" hidden="1" customWidth="1"/>
    <col min="16247" max="16384" width="11.42578125" style="204"/>
  </cols>
  <sheetData>
    <row r="1" spans="1:105" s="3" customFormat="1" ht="12.75" customHeight="1" x14ac:dyDescent="0.15">
      <c r="A1" s="1" t="s">
        <v>0</v>
      </c>
      <c r="B1" s="1"/>
      <c r="C1" s="2"/>
      <c r="D1" s="2"/>
      <c r="E1" s="2"/>
      <c r="F1" s="2"/>
      <c r="G1" s="2"/>
      <c r="H1" s="2"/>
      <c r="I1" s="2"/>
      <c r="J1" s="2"/>
      <c r="K1" s="2"/>
      <c r="L1" s="2"/>
      <c r="AD1" s="2"/>
      <c r="AE1" s="2"/>
      <c r="AH1" s="2"/>
      <c r="AK1" s="2"/>
      <c r="AL1" s="2"/>
      <c r="AM1" s="2"/>
      <c r="AN1" s="2"/>
      <c r="AO1" s="2"/>
      <c r="AP1" s="2"/>
    </row>
    <row r="2" spans="1:105" s="3" customFormat="1" ht="12.75" customHeight="1" x14ac:dyDescent="0.15">
      <c r="A2" s="1" t="str">
        <f>CONCATENATE("COMUNA: ",[5]NOMBRE!B2," - ","( ",[5]NOMBRE!C2,[5]NOMBRE!D2,[5]NOMBRE!E2,[5]NOMBRE!F2,[5]NOMBRE!G2," )")</f>
        <v>COMUNA: LINARES - ( 07408 )</v>
      </c>
      <c r="B2" s="1"/>
      <c r="C2" s="2"/>
      <c r="D2" s="2"/>
      <c r="E2" s="2"/>
      <c r="F2" s="2"/>
      <c r="G2" s="2"/>
      <c r="H2" s="2"/>
      <c r="I2" s="2"/>
      <c r="J2" s="2"/>
      <c r="K2" s="2"/>
      <c r="L2" s="2"/>
      <c r="AD2" s="2"/>
      <c r="AE2" s="2"/>
      <c r="AH2" s="2"/>
      <c r="AK2" s="2"/>
      <c r="AL2" s="2"/>
      <c r="AM2" s="2"/>
      <c r="AN2" s="2"/>
      <c r="AO2" s="2"/>
      <c r="AP2" s="2"/>
    </row>
    <row r="3" spans="1:105" s="3" customFormat="1" ht="12.75" customHeight="1" x14ac:dyDescent="0.2">
      <c r="A3" s="1" t="str">
        <f>CONCATENATE("ESTABLECIMIENTO/ESTRATEGIA: ",[5]NOMBRE!B3," - ","( ",[5]NOMBRE!C3,[5]NOMBRE!D3,[5]NOMBRE!E3,[5]NOMBRE!F3,[5]NOMBRE!G3,[5]NOMBRE!H3," )")</f>
        <v>ESTABLECIMIENTO/ESTRATEGIA: HOSPITAL DE LINARES  - ( 116108 )</v>
      </c>
      <c r="B3" s="1"/>
      <c r="C3" s="2"/>
      <c r="D3" s="2"/>
      <c r="E3" s="4"/>
      <c r="F3" s="2"/>
      <c r="G3" s="2"/>
      <c r="H3" s="2"/>
      <c r="I3" s="2"/>
      <c r="J3" s="2"/>
      <c r="K3" s="2"/>
      <c r="L3" s="2"/>
      <c r="AD3" s="2"/>
      <c r="AE3" s="2"/>
      <c r="AH3" s="2"/>
      <c r="AK3" s="2"/>
      <c r="AL3" s="2"/>
      <c r="AM3" s="2"/>
      <c r="AN3" s="2"/>
      <c r="AO3" s="2"/>
      <c r="AP3" s="2"/>
    </row>
    <row r="4" spans="1:105" s="3" customFormat="1" ht="12.75" customHeight="1" x14ac:dyDescent="0.15">
      <c r="A4" s="1" t="str">
        <f>CONCATENATE("MES: ",[5]NOMBRE!B6," - ","( ",[5]NOMBRE!C6,[5]NOMBRE!D6," )")</f>
        <v>MES: ABRIL - ( 04 )</v>
      </c>
      <c r="B4" s="1"/>
      <c r="C4" s="2"/>
      <c r="D4" s="2"/>
      <c r="E4" s="2"/>
      <c r="F4" s="2"/>
      <c r="G4" s="2"/>
      <c r="H4" s="2"/>
      <c r="I4" s="2"/>
      <c r="J4" s="2"/>
      <c r="K4" s="2"/>
      <c r="L4" s="2"/>
      <c r="AD4" s="2"/>
      <c r="AE4" s="2"/>
      <c r="AH4" s="2"/>
      <c r="AK4" s="2"/>
      <c r="AL4" s="2"/>
      <c r="AM4" s="2"/>
      <c r="AN4" s="2"/>
      <c r="AO4" s="2"/>
      <c r="AP4" s="2"/>
    </row>
    <row r="5" spans="1:105" s="3" customFormat="1" ht="12.75" customHeight="1" x14ac:dyDescent="0.15">
      <c r="A5" s="5" t="str">
        <f>CONCATENATE("AÑO: ",[5]NOMBRE!B7)</f>
        <v>AÑO: 2015</v>
      </c>
      <c r="B5" s="5"/>
      <c r="C5" s="2"/>
      <c r="D5" s="2"/>
      <c r="E5" s="2"/>
      <c r="F5" s="2"/>
      <c r="G5" s="2"/>
      <c r="H5" s="2"/>
      <c r="I5" s="2"/>
      <c r="J5" s="2"/>
      <c r="K5" s="2"/>
      <c r="L5" s="2"/>
      <c r="AD5" s="2"/>
      <c r="AE5" s="2"/>
      <c r="AH5" s="2"/>
      <c r="AK5" s="2"/>
      <c r="AL5" s="2"/>
      <c r="AM5" s="2"/>
      <c r="AN5" s="2"/>
      <c r="AO5" s="2"/>
      <c r="AP5" s="2"/>
    </row>
    <row r="6" spans="1:105" s="6" customFormat="1" ht="39.75" customHeight="1" x14ac:dyDescent="0.15">
      <c r="A6" s="324" t="s">
        <v>1</v>
      </c>
      <c r="B6" s="324"/>
      <c r="C6" s="324"/>
      <c r="D6" s="324"/>
      <c r="E6" s="324"/>
      <c r="F6" s="324"/>
      <c r="G6" s="324"/>
      <c r="H6" s="324"/>
      <c r="I6" s="324"/>
      <c r="J6" s="324"/>
      <c r="K6" s="324"/>
      <c r="L6" s="324"/>
      <c r="M6" s="324"/>
      <c r="N6" s="324"/>
      <c r="O6" s="324"/>
      <c r="P6" s="324"/>
      <c r="Q6" s="324"/>
      <c r="R6" s="324"/>
      <c r="S6" s="324"/>
      <c r="T6" s="324"/>
      <c r="U6" s="324"/>
      <c r="V6" s="324"/>
      <c r="W6" s="324"/>
      <c r="X6" s="324"/>
      <c r="Y6" s="324"/>
      <c r="Z6" s="325"/>
      <c r="AA6" s="325"/>
      <c r="AB6" s="325"/>
      <c r="AC6" s="325"/>
      <c r="AD6" s="325"/>
      <c r="AH6" s="223"/>
      <c r="AK6" s="223"/>
      <c r="AN6" s="222"/>
      <c r="AP6" s="323" t="s">
        <v>2</v>
      </c>
      <c r="AQ6" s="323"/>
      <c r="AR6" s="323" t="s">
        <v>3</v>
      </c>
      <c r="AS6" s="323"/>
      <c r="AU6" s="223"/>
      <c r="AV6" s="326" t="s">
        <v>4</v>
      </c>
      <c r="CZ6" s="3"/>
      <c r="DA6" s="3"/>
    </row>
    <row r="7" spans="1:105" s="6" customFormat="1" ht="67.5" customHeight="1" thickBot="1" x14ac:dyDescent="0.25">
      <c r="A7" s="11" t="s">
        <v>5</v>
      </c>
      <c r="B7" s="11"/>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3"/>
      <c r="AE7" s="14"/>
      <c r="AF7" s="14"/>
      <c r="AG7" s="14"/>
      <c r="AH7" s="14"/>
      <c r="AK7" s="223"/>
      <c r="AN7" s="222"/>
      <c r="AO7" s="223"/>
      <c r="AP7" s="323"/>
      <c r="AQ7" s="323"/>
      <c r="AR7" s="323"/>
      <c r="AS7" s="323"/>
      <c r="AT7" s="323" t="s">
        <v>6</v>
      </c>
      <c r="AU7" s="323"/>
      <c r="AV7" s="326"/>
      <c r="AW7" s="323" t="s">
        <v>7</v>
      </c>
      <c r="AX7" s="323"/>
      <c r="CZ7" s="3"/>
      <c r="DA7" s="3"/>
    </row>
    <row r="8" spans="1:105" s="15" customFormat="1" ht="34.5" customHeight="1" thickTop="1" x14ac:dyDescent="0.15">
      <c r="A8" s="238" t="s">
        <v>8</v>
      </c>
      <c r="B8" s="317" t="s">
        <v>9</v>
      </c>
      <c r="C8" s="318"/>
      <c r="D8" s="318"/>
      <c r="E8" s="318"/>
      <c r="F8" s="318"/>
      <c r="G8" s="318"/>
      <c r="H8" s="318"/>
      <c r="I8" s="318"/>
      <c r="J8" s="318"/>
      <c r="K8" s="318"/>
      <c r="L8" s="318"/>
      <c r="M8" s="318"/>
      <c r="N8" s="318"/>
      <c r="O8" s="318"/>
      <c r="P8" s="318"/>
      <c r="Q8" s="318"/>
      <c r="R8" s="318"/>
      <c r="S8" s="318"/>
      <c r="T8" s="318"/>
      <c r="U8" s="318"/>
      <c r="V8" s="318"/>
      <c r="W8" s="318"/>
      <c r="X8" s="318"/>
      <c r="Y8" s="318"/>
      <c r="Z8" s="318"/>
      <c r="AA8" s="318"/>
      <c r="AB8" s="318"/>
      <c r="AC8" s="318"/>
      <c r="AD8" s="318"/>
      <c r="AE8" s="319"/>
      <c r="AF8" s="238" t="s">
        <v>10</v>
      </c>
      <c r="AG8" s="245"/>
      <c r="AH8" s="238" t="s">
        <v>11</v>
      </c>
      <c r="AI8" s="245"/>
      <c r="AJ8" s="320" t="s">
        <v>12</v>
      </c>
      <c r="AK8" s="238" t="s">
        <v>13</v>
      </c>
      <c r="AL8" s="245"/>
      <c r="AM8" s="238" t="s">
        <v>14</v>
      </c>
      <c r="AN8" s="245"/>
      <c r="AO8" s="13"/>
      <c r="AP8" s="314" t="s">
        <v>15</v>
      </c>
      <c r="AQ8" s="301" t="s">
        <v>16</v>
      </c>
      <c r="AR8" s="314" t="s">
        <v>17</v>
      </c>
      <c r="AS8" s="301" t="s">
        <v>18</v>
      </c>
      <c r="AT8" s="314" t="s">
        <v>19</v>
      </c>
      <c r="AU8" s="301" t="s">
        <v>20</v>
      </c>
      <c r="AV8" s="304" t="s">
        <v>21</v>
      </c>
      <c r="AW8" s="307" t="s">
        <v>22</v>
      </c>
      <c r="AX8" s="310" t="s">
        <v>23</v>
      </c>
      <c r="AY8" s="6"/>
      <c r="AZ8" s="6"/>
      <c r="BA8" s="6"/>
      <c r="BB8" s="6"/>
      <c r="BC8" s="6"/>
      <c r="BD8" s="6"/>
      <c r="BE8" s="6"/>
      <c r="BF8" s="6"/>
      <c r="BG8" s="6"/>
      <c r="BH8" s="6"/>
      <c r="BI8" s="6"/>
      <c r="BJ8" s="6"/>
      <c r="BK8" s="6"/>
      <c r="BL8" s="6"/>
      <c r="BM8" s="6"/>
      <c r="BN8" s="6"/>
      <c r="BO8" s="6"/>
      <c r="BP8" s="6"/>
      <c r="BQ8" s="6"/>
      <c r="BR8" s="6"/>
      <c r="CY8" s="16"/>
      <c r="CZ8" s="16"/>
    </row>
    <row r="9" spans="1:105" s="15" customFormat="1" ht="10.5" customHeight="1" x14ac:dyDescent="0.15">
      <c r="A9" s="239"/>
      <c r="B9" s="241" t="s">
        <v>24</v>
      </c>
      <c r="C9" s="238" t="s">
        <v>25</v>
      </c>
      <c r="D9" s="244"/>
      <c r="E9" s="244"/>
      <c r="F9" s="244"/>
      <c r="G9" s="244"/>
      <c r="H9" s="244"/>
      <c r="I9" s="244"/>
      <c r="J9" s="244"/>
      <c r="K9" s="244"/>
      <c r="L9" s="244"/>
      <c r="M9" s="244"/>
      <c r="N9" s="244"/>
      <c r="O9" s="244"/>
      <c r="P9" s="244"/>
      <c r="Q9" s="244"/>
      <c r="R9" s="244"/>
      <c r="S9" s="245"/>
      <c r="T9" s="238" t="s">
        <v>26</v>
      </c>
      <c r="U9" s="245"/>
      <c r="V9" s="258" t="s">
        <v>27</v>
      </c>
      <c r="W9" s="259"/>
      <c r="X9" s="256" t="s">
        <v>28</v>
      </c>
      <c r="Y9" s="262"/>
      <c r="Z9" s="262"/>
      <c r="AA9" s="262"/>
      <c r="AB9" s="313"/>
      <c r="AC9" s="313"/>
      <c r="AD9" s="313"/>
      <c r="AE9" s="313"/>
      <c r="AF9" s="239"/>
      <c r="AG9" s="247"/>
      <c r="AH9" s="239"/>
      <c r="AI9" s="247"/>
      <c r="AJ9" s="321"/>
      <c r="AK9" s="239"/>
      <c r="AL9" s="247"/>
      <c r="AM9" s="239"/>
      <c r="AN9" s="247"/>
      <c r="AO9" s="13"/>
      <c r="AP9" s="315"/>
      <c r="AQ9" s="302"/>
      <c r="AR9" s="315"/>
      <c r="AS9" s="302"/>
      <c r="AT9" s="315"/>
      <c r="AU9" s="302"/>
      <c r="AV9" s="305"/>
      <c r="AW9" s="308"/>
      <c r="AX9" s="311"/>
      <c r="AY9" s="6"/>
      <c r="AZ9" s="6"/>
      <c r="BA9" s="6"/>
      <c r="BB9" s="6"/>
      <c r="BC9" s="6"/>
      <c r="BD9" s="6"/>
      <c r="BE9" s="6"/>
      <c r="BF9" s="6"/>
      <c r="BG9" s="6"/>
      <c r="BH9" s="6"/>
      <c r="BI9" s="6"/>
      <c r="BJ9" s="6"/>
      <c r="BK9" s="6"/>
      <c r="BL9" s="6"/>
      <c r="BM9" s="6"/>
      <c r="BN9" s="6"/>
      <c r="BO9" s="6"/>
      <c r="BP9" s="6"/>
      <c r="BQ9" s="6"/>
      <c r="BR9" s="6"/>
      <c r="CY9" s="16"/>
      <c r="CZ9" s="16"/>
    </row>
    <row r="10" spans="1:105" s="15" customFormat="1" x14ac:dyDescent="0.15">
      <c r="A10" s="239"/>
      <c r="B10" s="242"/>
      <c r="C10" s="240"/>
      <c r="D10" s="248"/>
      <c r="E10" s="248"/>
      <c r="F10" s="248"/>
      <c r="G10" s="248"/>
      <c r="H10" s="248"/>
      <c r="I10" s="248"/>
      <c r="J10" s="248"/>
      <c r="K10" s="248"/>
      <c r="L10" s="248"/>
      <c r="M10" s="248"/>
      <c r="N10" s="248"/>
      <c r="O10" s="248"/>
      <c r="P10" s="248"/>
      <c r="Q10" s="248"/>
      <c r="R10" s="248"/>
      <c r="S10" s="249"/>
      <c r="T10" s="240"/>
      <c r="U10" s="249"/>
      <c r="V10" s="260"/>
      <c r="W10" s="261"/>
      <c r="X10" s="269" t="s">
        <v>29</v>
      </c>
      <c r="Y10" s="270"/>
      <c r="Z10" s="270"/>
      <c r="AA10" s="271"/>
      <c r="AB10" s="269" t="s">
        <v>30</v>
      </c>
      <c r="AC10" s="270"/>
      <c r="AD10" s="270"/>
      <c r="AE10" s="270"/>
      <c r="AF10" s="240"/>
      <c r="AG10" s="249"/>
      <c r="AH10" s="240"/>
      <c r="AI10" s="249"/>
      <c r="AJ10" s="321"/>
      <c r="AK10" s="240"/>
      <c r="AL10" s="249"/>
      <c r="AM10" s="240"/>
      <c r="AN10" s="249"/>
      <c r="AO10" s="13"/>
      <c r="AP10" s="315"/>
      <c r="AQ10" s="302"/>
      <c r="AR10" s="315"/>
      <c r="AS10" s="302"/>
      <c r="AT10" s="315"/>
      <c r="AU10" s="302"/>
      <c r="AV10" s="305"/>
      <c r="AW10" s="308"/>
      <c r="AX10" s="311"/>
      <c r="AY10" s="6"/>
      <c r="AZ10" s="6"/>
      <c r="BA10" s="6"/>
      <c r="BB10" s="6"/>
      <c r="BC10" s="6"/>
      <c r="BD10" s="6"/>
      <c r="BE10" s="6"/>
      <c r="BF10" s="6"/>
      <c r="BG10" s="6"/>
      <c r="BH10" s="6"/>
      <c r="BI10" s="6"/>
      <c r="BJ10" s="6"/>
      <c r="BK10" s="6"/>
      <c r="BL10" s="6"/>
      <c r="BM10" s="6"/>
      <c r="BN10" s="6"/>
      <c r="BO10" s="6"/>
      <c r="BP10" s="6"/>
      <c r="BQ10" s="6"/>
      <c r="BR10" s="6"/>
      <c r="CY10" s="16"/>
      <c r="CZ10" s="16"/>
    </row>
    <row r="11" spans="1:105" s="15" customFormat="1" ht="34.5" customHeight="1" thickBot="1" x14ac:dyDescent="0.2">
      <c r="A11" s="240"/>
      <c r="B11" s="243"/>
      <c r="C11" s="17" t="s">
        <v>31</v>
      </c>
      <c r="D11" s="18" t="s">
        <v>32</v>
      </c>
      <c r="E11" s="19" t="s">
        <v>33</v>
      </c>
      <c r="F11" s="19" t="s">
        <v>34</v>
      </c>
      <c r="G11" s="19" t="s">
        <v>35</v>
      </c>
      <c r="H11" s="20" t="s">
        <v>36</v>
      </c>
      <c r="I11" s="20" t="s">
        <v>37</v>
      </c>
      <c r="J11" s="20" t="s">
        <v>38</v>
      </c>
      <c r="K11" s="20" t="s">
        <v>39</v>
      </c>
      <c r="L11" s="20" t="s">
        <v>40</v>
      </c>
      <c r="M11" s="20" t="s">
        <v>41</v>
      </c>
      <c r="N11" s="20" t="s">
        <v>42</v>
      </c>
      <c r="O11" s="20" t="s">
        <v>43</v>
      </c>
      <c r="P11" s="20" t="s">
        <v>44</v>
      </c>
      <c r="Q11" s="20" t="s">
        <v>45</v>
      </c>
      <c r="R11" s="20" t="s">
        <v>46</v>
      </c>
      <c r="S11" s="21" t="s">
        <v>47</v>
      </c>
      <c r="T11" s="17" t="s">
        <v>22</v>
      </c>
      <c r="U11" s="22" t="s">
        <v>48</v>
      </c>
      <c r="V11" s="215" t="s">
        <v>49</v>
      </c>
      <c r="W11" s="22" t="s">
        <v>50</v>
      </c>
      <c r="X11" s="219" t="s">
        <v>51</v>
      </c>
      <c r="Y11" s="25" t="s">
        <v>52</v>
      </c>
      <c r="Z11" s="19" t="s">
        <v>53</v>
      </c>
      <c r="AA11" s="22" t="s">
        <v>54</v>
      </c>
      <c r="AB11" s="25" t="s">
        <v>51</v>
      </c>
      <c r="AC11" s="25" t="s">
        <v>52</v>
      </c>
      <c r="AD11" s="19" t="s">
        <v>53</v>
      </c>
      <c r="AE11" s="22" t="s">
        <v>54</v>
      </c>
      <c r="AF11" s="17" t="s">
        <v>55</v>
      </c>
      <c r="AG11" s="216" t="s">
        <v>56</v>
      </c>
      <c r="AH11" s="17" t="s">
        <v>22</v>
      </c>
      <c r="AI11" s="22" t="s">
        <v>48</v>
      </c>
      <c r="AJ11" s="322"/>
      <c r="AK11" s="17" t="s">
        <v>22</v>
      </c>
      <c r="AL11" s="22" t="s">
        <v>48</v>
      </c>
      <c r="AM11" s="17" t="s">
        <v>22</v>
      </c>
      <c r="AN11" s="22" t="s">
        <v>48</v>
      </c>
      <c r="AO11" s="27"/>
      <c r="AP11" s="316"/>
      <c r="AQ11" s="303"/>
      <c r="AR11" s="316"/>
      <c r="AS11" s="303"/>
      <c r="AT11" s="316"/>
      <c r="AU11" s="303"/>
      <c r="AV11" s="306"/>
      <c r="AW11" s="309"/>
      <c r="AX11" s="312"/>
      <c r="AY11" s="6"/>
      <c r="AZ11" s="6"/>
      <c r="BA11" s="6"/>
      <c r="BB11" s="6"/>
      <c r="BC11" s="6"/>
      <c r="BD11" s="6"/>
      <c r="BE11" s="6"/>
      <c r="BF11" s="6"/>
      <c r="BG11" s="6"/>
      <c r="BH11" s="6"/>
      <c r="BI11" s="6"/>
      <c r="BJ11" s="6"/>
      <c r="BK11" s="6"/>
      <c r="BL11" s="6"/>
      <c r="BM11" s="6"/>
      <c r="BN11" s="6"/>
      <c r="BO11" s="6"/>
      <c r="BP11" s="6"/>
      <c r="BQ11" s="6"/>
      <c r="BR11" s="6"/>
      <c r="CY11" s="16"/>
      <c r="CZ11" s="16"/>
    </row>
    <row r="12" spans="1:105" s="15" customFormat="1" ht="12" customHeight="1" thickTop="1" x14ac:dyDescent="0.15">
      <c r="A12" s="28" t="s">
        <v>57</v>
      </c>
      <c r="B12" s="29">
        <f>SUM(C12:F12)</f>
        <v>546</v>
      </c>
      <c r="C12" s="30">
        <v>235</v>
      </c>
      <c r="D12" s="31">
        <v>168</v>
      </c>
      <c r="E12" s="32">
        <v>117</v>
      </c>
      <c r="F12" s="32">
        <v>26</v>
      </c>
      <c r="G12" s="33"/>
      <c r="H12" s="33"/>
      <c r="I12" s="33"/>
      <c r="J12" s="33"/>
      <c r="K12" s="33"/>
      <c r="L12" s="33"/>
      <c r="M12" s="33"/>
      <c r="N12" s="33"/>
      <c r="O12" s="33"/>
      <c r="P12" s="33"/>
      <c r="Q12" s="33"/>
      <c r="R12" s="33"/>
      <c r="S12" s="33"/>
      <c r="T12" s="34">
        <v>520</v>
      </c>
      <c r="U12" s="35">
        <v>26</v>
      </c>
      <c r="V12" s="34">
        <v>315</v>
      </c>
      <c r="W12" s="35">
        <v>231</v>
      </c>
      <c r="X12" s="36">
        <f>SUM(Y12:AA12)</f>
        <v>159</v>
      </c>
      <c r="Y12" s="34">
        <v>153</v>
      </c>
      <c r="Z12" s="37"/>
      <c r="AA12" s="35">
        <v>6</v>
      </c>
      <c r="AB12" s="38">
        <f>SUM(AC12:AE12)</f>
        <v>0</v>
      </c>
      <c r="AC12" s="34"/>
      <c r="AD12" s="37"/>
      <c r="AE12" s="35"/>
      <c r="AF12" s="30">
        <v>136</v>
      </c>
      <c r="AG12" s="39">
        <v>0</v>
      </c>
      <c r="AH12" s="40">
        <v>59</v>
      </c>
      <c r="AI12" s="41"/>
      <c r="AJ12" s="39">
        <v>38</v>
      </c>
      <c r="AK12" s="40">
        <v>11</v>
      </c>
      <c r="AL12" s="41"/>
      <c r="AM12" s="40">
        <v>29</v>
      </c>
      <c r="AN12" s="41"/>
      <c r="AO12" s="42"/>
      <c r="AP12" s="43"/>
      <c r="AQ12" s="44"/>
      <c r="AR12" s="43"/>
      <c r="AS12" s="44"/>
      <c r="AT12" s="43"/>
      <c r="AU12" s="44"/>
      <c r="AV12" s="45"/>
      <c r="AW12" s="46"/>
      <c r="AX12" s="47"/>
      <c r="AY12" s="48" t="str">
        <f>+BP12&amp;BQ12&amp;BR12&amp;BS12&amp;BT12&amp;BU12&amp;BV12</f>
        <v/>
      </c>
      <c r="BF12" s="6"/>
      <c r="BG12" s="6"/>
      <c r="BH12" s="6"/>
      <c r="BI12" s="6"/>
      <c r="BJ12" s="6"/>
      <c r="BK12" s="6"/>
      <c r="BL12" s="6"/>
      <c r="BM12" s="6"/>
      <c r="BN12" s="6"/>
      <c r="BO12" s="6"/>
      <c r="BP12" s="49" t="str">
        <f>IF($B12&lt;&gt;($V12+$W12)," El número de consultas según sexo NO puede ser diferente al Total. ","")</f>
        <v/>
      </c>
      <c r="BQ12" s="50" t="str">
        <f>IF($B12=0,"",IF(($T12+$U12)=0,IF($B12="",""," No olvide escribir la columna Beneficiarios. "),""))</f>
        <v/>
      </c>
      <c r="BR12" s="50" t="str">
        <f>IF($B12&lt;($T12+$U12)," El número de Beneficiarios NO puede ser mayor que el Total. ","")</f>
        <v/>
      </c>
      <c r="BS12" s="50" t="str">
        <f>IF($B12&lt;($AP12+$AQ12)," Seccion A.2 NO puede ser mayor que sección A.1. ","")</f>
        <v/>
      </c>
      <c r="BT12" s="50" t="str">
        <f>IF($B12&lt;($AR12+$AS12)," Seccion A.3 NO puede ser mayor que sección A.1. ","")</f>
        <v/>
      </c>
      <c r="BU12" s="51" t="str">
        <f>IF($B12&gt;=($X12+$AB12),"","El total de Consulta Nuevas NO debe ser MAYOR que el total de las Consultas Médicas. ")</f>
        <v/>
      </c>
      <c r="BV12" s="52" t="str">
        <f>IF(AND($Y12+$AC12&lt;&gt;0,OR($AF12="",$AG12="")),"No  olvide registrar datos en Pertinencia. ","")</f>
        <v/>
      </c>
      <c r="BW12" s="53"/>
      <c r="BX12" s="54">
        <f>IF($B12&lt;&gt;($V12+$W12),1,0)</f>
        <v>0</v>
      </c>
      <c r="BY12" s="54">
        <f>IF($B12&lt;($T12+$U12),1,0)</f>
        <v>0</v>
      </c>
      <c r="BZ12" s="54">
        <f>IF($B12&lt;($AP12+$AQ12),1,0)</f>
        <v>0</v>
      </c>
      <c r="CA12" s="54">
        <f>IF($B12&lt;($AR12+$AS12),1,0)</f>
        <v>0</v>
      </c>
      <c r="CB12" s="54">
        <f>IF($B12&gt;=($X12+$AB12),0,1)</f>
        <v>0</v>
      </c>
      <c r="CC12" s="54">
        <f>IF($B12=0,"",IF(($T12+$U12)=0,IF($B12="","",1),0))</f>
        <v>0</v>
      </c>
      <c r="CD12" s="54">
        <f>IF(AND($Y12+$AC12&lt;&gt;0,OR($AF12="",$AG12="")),1,0)</f>
        <v>0</v>
      </c>
      <c r="CY12" s="16"/>
      <c r="CZ12" s="16"/>
    </row>
    <row r="13" spans="1:105" s="15" customFormat="1" ht="11.25" x14ac:dyDescent="0.15">
      <c r="A13" s="55" t="s">
        <v>58</v>
      </c>
      <c r="B13" s="29">
        <f>SUM(C13:S13)</f>
        <v>552</v>
      </c>
      <c r="C13" s="34">
        <v>1</v>
      </c>
      <c r="D13" s="56">
        <v>1</v>
      </c>
      <c r="E13" s="57">
        <v>1</v>
      </c>
      <c r="F13" s="57">
        <v>12</v>
      </c>
      <c r="G13" s="57">
        <v>11</v>
      </c>
      <c r="H13" s="58">
        <v>17</v>
      </c>
      <c r="I13" s="58">
        <v>24</v>
      </c>
      <c r="J13" s="58">
        <v>15</v>
      </c>
      <c r="K13" s="58">
        <v>21</v>
      </c>
      <c r="L13" s="58">
        <v>25</v>
      </c>
      <c r="M13" s="58">
        <v>41</v>
      </c>
      <c r="N13" s="58">
        <v>62</v>
      </c>
      <c r="O13" s="58">
        <v>61</v>
      </c>
      <c r="P13" s="58">
        <v>76</v>
      </c>
      <c r="Q13" s="58">
        <v>59</v>
      </c>
      <c r="R13" s="58">
        <v>63</v>
      </c>
      <c r="S13" s="59">
        <v>62</v>
      </c>
      <c r="T13" s="34">
        <v>3</v>
      </c>
      <c r="U13" s="35">
        <v>549</v>
      </c>
      <c r="V13" s="34">
        <v>202</v>
      </c>
      <c r="W13" s="35">
        <v>350</v>
      </c>
      <c r="X13" s="36">
        <f t="shared" ref="X13:X57" si="0">SUM(Y13:AA13)</f>
        <v>0</v>
      </c>
      <c r="Y13" s="34"/>
      <c r="Z13" s="37"/>
      <c r="AA13" s="35"/>
      <c r="AB13" s="38">
        <f t="shared" ref="AB13:AB57" si="1">SUM(AC13:AE13)</f>
        <v>253</v>
      </c>
      <c r="AC13" s="34">
        <v>252</v>
      </c>
      <c r="AD13" s="37"/>
      <c r="AE13" s="35">
        <v>1</v>
      </c>
      <c r="AF13" s="34">
        <v>165</v>
      </c>
      <c r="AG13" s="39">
        <v>2</v>
      </c>
      <c r="AH13" s="34"/>
      <c r="AI13" s="35">
        <v>75</v>
      </c>
      <c r="AJ13" s="39">
        <v>180</v>
      </c>
      <c r="AK13" s="40"/>
      <c r="AL13" s="35">
        <v>39</v>
      </c>
      <c r="AM13" s="40"/>
      <c r="AN13" s="35">
        <v>38</v>
      </c>
      <c r="AO13" s="42"/>
      <c r="AP13" s="60"/>
      <c r="AQ13" s="61"/>
      <c r="AR13" s="60"/>
      <c r="AS13" s="61"/>
      <c r="AT13" s="60"/>
      <c r="AU13" s="61"/>
      <c r="AV13" s="62"/>
      <c r="AW13" s="63"/>
      <c r="AX13" s="64"/>
      <c r="AY13" s="48" t="str">
        <f t="shared" ref="AY13:AY58" si="2">+BP13&amp;BQ13&amp;BR13&amp;BS13&amp;BT13&amp;BU13&amp;BV13</f>
        <v/>
      </c>
      <c r="BF13" s="6"/>
      <c r="BG13" s="6"/>
      <c r="BH13" s="6"/>
      <c r="BI13" s="6"/>
      <c r="BJ13" s="6"/>
      <c r="BK13" s="6"/>
      <c r="BL13" s="6"/>
      <c r="BM13" s="6"/>
      <c r="BN13" s="6"/>
      <c r="BO13" s="6"/>
      <c r="BP13" s="49" t="str">
        <f t="shared" ref="BP13:BP58" si="3">IF($B13&lt;&gt;($V13+$W13)," El número de consultas según sexo NO puede ser diferente al Total. ","")</f>
        <v/>
      </c>
      <c r="BQ13" s="50" t="str">
        <f t="shared" ref="BQ13:BQ58" si="4">IF($B13=0,"",IF(($T13+$U13)=0,IF($B13="",""," No olvide escribir la columna Beneficiarios. "),""))</f>
        <v/>
      </c>
      <c r="BR13" s="50" t="str">
        <f t="shared" ref="BR13:BR58" si="5">IF($B13&lt;($T13+$U13)," El número de Beneficiarios NO puede ser mayor que el Total. ","")</f>
        <v/>
      </c>
      <c r="BS13" s="50" t="str">
        <f t="shared" ref="BS13:BS58" si="6">IF($B13&lt;($AP13+$AQ13)," Seccion A.2 NO puede ser mayor que sección A.1. ","")</f>
        <v/>
      </c>
      <c r="BT13" s="50" t="str">
        <f t="shared" ref="BT13:BT58" si="7">IF($B13&lt;($AR13+$AS13)," Seccion A.3 NO puede ser mayor que sección A.1. ","")</f>
        <v/>
      </c>
      <c r="BU13" s="50" t="str">
        <f t="shared" ref="BU13:BU58" si="8">IF($B13&gt;=($X13+$AB13),"","El total de Consulta Nuevas NO debe ser MAYOR que el total de las Consultas Médicas. ")</f>
        <v/>
      </c>
      <c r="BV13" s="52" t="str">
        <f>IF(AND($Y13+$AC13&lt;&gt;0,OR($AF13="",$AG13="")),"No  olvide registrar datos en Pertinencia. ","")</f>
        <v/>
      </c>
      <c r="BW13" s="53"/>
      <c r="BX13" s="54">
        <f t="shared" ref="BX13:BX58" si="9">IF($B13&lt;&gt;($V13+$W13),1,0)</f>
        <v>0</v>
      </c>
      <c r="BY13" s="54">
        <f t="shared" ref="BY13:BY58" si="10">IF($B13&lt;($T13+$U13),1,0)</f>
        <v>0</v>
      </c>
      <c r="BZ13" s="54">
        <f t="shared" ref="BZ13:BZ58" si="11">IF($B13&lt;($AP13+$AQ13),1,0)</f>
        <v>0</v>
      </c>
      <c r="CA13" s="54">
        <f t="shared" ref="CA13:CA58" si="12">IF($B13&lt;($AR13+$AS13),1,0)</f>
        <v>0</v>
      </c>
      <c r="CB13" s="54">
        <f t="shared" ref="CB13:CB58" si="13">IF($B13&gt;=($X13+$AB13),0,1)</f>
        <v>0</v>
      </c>
      <c r="CC13" s="54">
        <f t="shared" ref="CC13:CC58" si="14">IF($B13=0,"",IF(($T13+$U13)=0,IF($B13="","",1),0))</f>
        <v>0</v>
      </c>
      <c r="CD13" s="54">
        <f>IF(AND($Y13+$AC13&lt;&gt;0,OR($AF13="",$AG13="")),1,0)</f>
        <v>0</v>
      </c>
      <c r="CY13" s="16"/>
      <c r="CZ13" s="16"/>
    </row>
    <row r="14" spans="1:105" s="15" customFormat="1" ht="11.25" x14ac:dyDescent="0.15">
      <c r="A14" s="55" t="s">
        <v>59</v>
      </c>
      <c r="B14" s="29">
        <f>SUM(C14)</f>
        <v>66</v>
      </c>
      <c r="C14" s="34">
        <v>66</v>
      </c>
      <c r="D14" s="65"/>
      <c r="E14" s="66"/>
      <c r="F14" s="66"/>
      <c r="G14" s="66"/>
      <c r="H14" s="67"/>
      <c r="I14" s="67"/>
      <c r="J14" s="67"/>
      <c r="K14" s="67"/>
      <c r="L14" s="67"/>
      <c r="M14" s="67"/>
      <c r="N14" s="67"/>
      <c r="O14" s="67"/>
      <c r="P14" s="67"/>
      <c r="Q14" s="67"/>
      <c r="R14" s="67"/>
      <c r="S14" s="67"/>
      <c r="T14" s="34">
        <v>66</v>
      </c>
      <c r="U14" s="68"/>
      <c r="V14" s="34">
        <v>34</v>
      </c>
      <c r="W14" s="35">
        <v>32</v>
      </c>
      <c r="X14" s="36">
        <f t="shared" si="0"/>
        <v>5</v>
      </c>
      <c r="Y14" s="34">
        <v>5</v>
      </c>
      <c r="Z14" s="37"/>
      <c r="AA14" s="35"/>
      <c r="AC14" s="69"/>
      <c r="AD14" s="65"/>
      <c r="AE14" s="66"/>
      <c r="AF14" s="66"/>
      <c r="AG14" s="65"/>
      <c r="AH14" s="34">
        <v>10</v>
      </c>
      <c r="AI14" s="68"/>
      <c r="AJ14" s="39"/>
      <c r="AK14" s="40"/>
      <c r="AL14" s="68"/>
      <c r="AM14" s="40">
        <v>1</v>
      </c>
      <c r="AN14" s="68"/>
      <c r="AO14" s="42"/>
      <c r="AP14" s="60"/>
      <c r="AQ14" s="61"/>
      <c r="AR14" s="60"/>
      <c r="AS14" s="61"/>
      <c r="AT14" s="60"/>
      <c r="AU14" s="61"/>
      <c r="AV14" s="62"/>
      <c r="AW14" s="63"/>
      <c r="AX14" s="70"/>
      <c r="AY14" s="48" t="str">
        <f t="shared" si="2"/>
        <v/>
      </c>
      <c r="BF14" s="6"/>
      <c r="BG14" s="6"/>
      <c r="BH14" s="6"/>
      <c r="BI14" s="6"/>
      <c r="BJ14" s="6"/>
      <c r="BK14" s="6"/>
      <c r="BL14" s="6"/>
      <c r="BM14" s="6"/>
      <c r="BN14" s="6"/>
      <c r="BO14" s="6"/>
      <c r="BP14" s="49" t="str">
        <f t="shared" si="3"/>
        <v/>
      </c>
      <c r="BQ14" s="50" t="str">
        <f t="shared" si="4"/>
        <v/>
      </c>
      <c r="BR14" s="50" t="str">
        <f t="shared" si="5"/>
        <v/>
      </c>
      <c r="BS14" s="50" t="str">
        <f t="shared" si="6"/>
        <v/>
      </c>
      <c r="BT14" s="50" t="str">
        <f t="shared" si="7"/>
        <v/>
      </c>
      <c r="BU14" s="50" t="str">
        <f t="shared" si="8"/>
        <v/>
      </c>
      <c r="BV14" s="53"/>
      <c r="BW14" s="53"/>
      <c r="BX14" s="54">
        <f t="shared" si="9"/>
        <v>0</v>
      </c>
      <c r="BY14" s="54">
        <f t="shared" si="10"/>
        <v>0</v>
      </c>
      <c r="BZ14" s="54">
        <f t="shared" si="11"/>
        <v>0</v>
      </c>
      <c r="CA14" s="54">
        <f t="shared" si="12"/>
        <v>0</v>
      </c>
      <c r="CB14" s="54">
        <f t="shared" si="13"/>
        <v>0</v>
      </c>
      <c r="CC14" s="54">
        <f t="shared" si="14"/>
        <v>0</v>
      </c>
      <c r="CD14" s="71"/>
      <c r="CY14" s="16"/>
      <c r="CZ14" s="16"/>
    </row>
    <row r="15" spans="1:105" s="15" customFormat="1" ht="11.25" x14ac:dyDescent="0.15">
      <c r="A15" s="55" t="s">
        <v>60</v>
      </c>
      <c r="B15" s="29">
        <f t="shared" ref="B15:B57" si="15">SUM(C15:S15)</f>
        <v>39</v>
      </c>
      <c r="C15" s="34"/>
      <c r="D15" s="56"/>
      <c r="E15" s="37"/>
      <c r="F15" s="37">
        <v>1</v>
      </c>
      <c r="G15" s="37"/>
      <c r="H15" s="59"/>
      <c r="I15" s="59"/>
      <c r="J15" s="59">
        <v>1</v>
      </c>
      <c r="K15" s="59">
        <v>6</v>
      </c>
      <c r="L15" s="59">
        <v>3</v>
      </c>
      <c r="M15" s="59"/>
      <c r="N15" s="59">
        <v>4</v>
      </c>
      <c r="O15" s="59">
        <v>5</v>
      </c>
      <c r="P15" s="59">
        <v>3</v>
      </c>
      <c r="Q15" s="59">
        <v>5</v>
      </c>
      <c r="R15" s="59">
        <v>4</v>
      </c>
      <c r="S15" s="59">
        <v>7</v>
      </c>
      <c r="T15" s="34"/>
      <c r="U15" s="35">
        <v>39</v>
      </c>
      <c r="V15" s="34">
        <v>13</v>
      </c>
      <c r="W15" s="35">
        <v>26</v>
      </c>
      <c r="X15" s="36">
        <f t="shared" si="0"/>
        <v>0</v>
      </c>
      <c r="Y15" s="34"/>
      <c r="Z15" s="37"/>
      <c r="AA15" s="35"/>
      <c r="AB15" s="38">
        <f t="shared" si="1"/>
        <v>15</v>
      </c>
      <c r="AC15" s="34">
        <v>15</v>
      </c>
      <c r="AD15" s="37"/>
      <c r="AE15" s="35"/>
      <c r="AF15" s="34">
        <v>0</v>
      </c>
      <c r="AG15" s="39">
        <v>0</v>
      </c>
      <c r="AH15" s="34">
        <v>0</v>
      </c>
      <c r="AI15" s="35">
        <v>7</v>
      </c>
      <c r="AJ15" s="39">
        <v>0</v>
      </c>
      <c r="AK15" s="40"/>
      <c r="AL15" s="35">
        <v>2</v>
      </c>
      <c r="AM15" s="40"/>
      <c r="AN15" s="35"/>
      <c r="AO15" s="42"/>
      <c r="AP15" s="60"/>
      <c r="AQ15" s="61"/>
      <c r="AR15" s="60"/>
      <c r="AS15" s="61"/>
      <c r="AT15" s="60"/>
      <c r="AU15" s="61"/>
      <c r="AV15" s="62"/>
      <c r="AW15" s="63"/>
      <c r="AX15" s="64"/>
      <c r="AY15" s="48" t="str">
        <f t="shared" si="2"/>
        <v/>
      </c>
      <c r="BF15" s="6"/>
      <c r="BG15" s="6"/>
      <c r="BH15" s="6"/>
      <c r="BI15" s="6"/>
      <c r="BJ15" s="6"/>
      <c r="BK15" s="6"/>
      <c r="BL15" s="6"/>
      <c r="BM15" s="6"/>
      <c r="BN15" s="6"/>
      <c r="BO15" s="6"/>
      <c r="BP15" s="49" t="str">
        <f t="shared" si="3"/>
        <v/>
      </c>
      <c r="BQ15" s="50" t="str">
        <f t="shared" si="4"/>
        <v/>
      </c>
      <c r="BR15" s="50" t="str">
        <f t="shared" si="5"/>
        <v/>
      </c>
      <c r="BS15" s="50" t="str">
        <f t="shared" si="6"/>
        <v/>
      </c>
      <c r="BT15" s="50" t="str">
        <f t="shared" si="7"/>
        <v/>
      </c>
      <c r="BU15" s="50" t="str">
        <f t="shared" si="8"/>
        <v/>
      </c>
      <c r="BV15" s="72" t="str">
        <f>IF(AND($Y15+$AC15&lt;&gt;0,OR($AF15="",$AG15="")),"No  olvide registrar datos en Pertinencia. ","")</f>
        <v/>
      </c>
      <c r="BW15" s="53"/>
      <c r="BX15" s="54">
        <f t="shared" si="9"/>
        <v>0</v>
      </c>
      <c r="BY15" s="54">
        <f t="shared" si="10"/>
        <v>0</v>
      </c>
      <c r="BZ15" s="54">
        <f t="shared" si="11"/>
        <v>0</v>
      </c>
      <c r="CA15" s="54">
        <f t="shared" si="12"/>
        <v>0</v>
      </c>
      <c r="CB15" s="54">
        <f t="shared" si="13"/>
        <v>0</v>
      </c>
      <c r="CC15" s="54">
        <f t="shared" si="14"/>
        <v>0</v>
      </c>
      <c r="CD15" s="54">
        <f>IF(AND($Y15+$AC15&lt;&gt;0,OR($AF15="",$AG15="")),1,0)</f>
        <v>0</v>
      </c>
      <c r="CY15" s="16"/>
      <c r="CZ15" s="16"/>
    </row>
    <row r="16" spans="1:105" s="15" customFormat="1" ht="11.25" x14ac:dyDescent="0.15">
      <c r="A16" s="55" t="s">
        <v>61</v>
      </c>
      <c r="B16" s="29">
        <f t="shared" si="15"/>
        <v>331</v>
      </c>
      <c r="C16" s="34">
        <v>26</v>
      </c>
      <c r="D16" s="56">
        <v>16</v>
      </c>
      <c r="E16" s="37">
        <v>9</v>
      </c>
      <c r="F16" s="37">
        <v>4</v>
      </c>
      <c r="G16" s="37">
        <v>4</v>
      </c>
      <c r="H16" s="59">
        <v>3</v>
      </c>
      <c r="I16" s="59">
        <v>3</v>
      </c>
      <c r="J16" s="59">
        <v>5</v>
      </c>
      <c r="K16" s="59">
        <v>7</v>
      </c>
      <c r="L16" s="59">
        <v>9</v>
      </c>
      <c r="M16" s="59">
        <v>22</v>
      </c>
      <c r="N16" s="59">
        <v>26</v>
      </c>
      <c r="O16" s="59">
        <v>34</v>
      </c>
      <c r="P16" s="59">
        <v>41</v>
      </c>
      <c r="Q16" s="59">
        <v>43</v>
      </c>
      <c r="R16" s="59">
        <v>38</v>
      </c>
      <c r="S16" s="59">
        <v>41</v>
      </c>
      <c r="T16" s="34">
        <v>51</v>
      </c>
      <c r="U16" s="35">
        <v>280</v>
      </c>
      <c r="V16" s="34">
        <v>161</v>
      </c>
      <c r="W16" s="35">
        <v>170</v>
      </c>
      <c r="X16" s="36">
        <f t="shared" si="0"/>
        <v>25</v>
      </c>
      <c r="Y16" s="34">
        <v>25</v>
      </c>
      <c r="Z16" s="37"/>
      <c r="AA16" s="35"/>
      <c r="AB16" s="38">
        <f t="shared" si="1"/>
        <v>148</v>
      </c>
      <c r="AC16" s="34">
        <v>148</v>
      </c>
      <c r="AD16" s="37"/>
      <c r="AE16" s="35"/>
      <c r="AF16" s="34">
        <v>167</v>
      </c>
      <c r="AG16" s="39">
        <v>58</v>
      </c>
      <c r="AH16" s="34">
        <v>5</v>
      </c>
      <c r="AI16" s="35">
        <v>33</v>
      </c>
      <c r="AJ16" s="39">
        <v>1</v>
      </c>
      <c r="AK16" s="40">
        <v>9</v>
      </c>
      <c r="AL16" s="35">
        <v>26</v>
      </c>
      <c r="AM16" s="40">
        <v>5</v>
      </c>
      <c r="AN16" s="35">
        <v>55</v>
      </c>
      <c r="AO16" s="42"/>
      <c r="AP16" s="60">
        <v>35</v>
      </c>
      <c r="AQ16" s="61"/>
      <c r="AR16" s="60"/>
      <c r="AS16" s="61"/>
      <c r="AT16" s="60"/>
      <c r="AU16" s="61"/>
      <c r="AV16" s="62"/>
      <c r="AW16" s="63"/>
      <c r="AX16" s="64"/>
      <c r="AY16" s="48" t="str">
        <f t="shared" si="2"/>
        <v/>
      </c>
      <c r="BF16" s="6"/>
      <c r="BG16" s="6"/>
      <c r="BH16" s="6"/>
      <c r="BI16" s="6"/>
      <c r="BJ16" s="6"/>
      <c r="BK16" s="6"/>
      <c r="BL16" s="6"/>
      <c r="BM16" s="6"/>
      <c r="BN16" s="6"/>
      <c r="BO16" s="6"/>
      <c r="BP16" s="49" t="str">
        <f t="shared" si="3"/>
        <v/>
      </c>
      <c r="BQ16" s="50" t="str">
        <f t="shared" si="4"/>
        <v/>
      </c>
      <c r="BR16" s="50" t="str">
        <f t="shared" si="5"/>
        <v/>
      </c>
      <c r="BS16" s="50" t="str">
        <f t="shared" si="6"/>
        <v/>
      </c>
      <c r="BT16" s="50" t="str">
        <f t="shared" si="7"/>
        <v/>
      </c>
      <c r="BU16" s="50" t="str">
        <f t="shared" si="8"/>
        <v/>
      </c>
      <c r="BV16" s="72" t="str">
        <f t="shared" ref="BV16:BV58" si="16">IF(AND($Y16+$AC16&lt;&gt;0,OR($AF16="",$AG16="")),"No  olvide registrar datos en Pertinencia. ","")</f>
        <v/>
      </c>
      <c r="BW16" s="53"/>
      <c r="BX16" s="54">
        <f t="shared" si="9"/>
        <v>0</v>
      </c>
      <c r="BY16" s="54">
        <f t="shared" si="10"/>
        <v>0</v>
      </c>
      <c r="BZ16" s="54">
        <f t="shared" si="11"/>
        <v>0</v>
      </c>
      <c r="CA16" s="54">
        <f t="shared" si="12"/>
        <v>0</v>
      </c>
      <c r="CB16" s="54">
        <f t="shared" si="13"/>
        <v>0</v>
      </c>
      <c r="CC16" s="54">
        <f t="shared" si="14"/>
        <v>0</v>
      </c>
      <c r="CD16" s="54">
        <f t="shared" ref="CD16:CD58" si="17">IF(AND($Y16+$AC16&lt;&gt;0,OR($AF16="",$AG16="")),1,0)</f>
        <v>0</v>
      </c>
      <c r="CY16" s="16"/>
      <c r="CZ16" s="16"/>
    </row>
    <row r="17" spans="1:104" s="15" customFormat="1" ht="11.25" x14ac:dyDescent="0.15">
      <c r="A17" s="55" t="s">
        <v>62</v>
      </c>
      <c r="B17" s="29">
        <f t="shared" si="15"/>
        <v>0</v>
      </c>
      <c r="C17" s="34"/>
      <c r="D17" s="56"/>
      <c r="E17" s="37"/>
      <c r="F17" s="37"/>
      <c r="G17" s="37"/>
      <c r="H17" s="59"/>
      <c r="I17" s="59"/>
      <c r="J17" s="59"/>
      <c r="K17" s="59"/>
      <c r="L17" s="59"/>
      <c r="M17" s="59"/>
      <c r="N17" s="59"/>
      <c r="O17" s="59"/>
      <c r="P17" s="59"/>
      <c r="Q17" s="59"/>
      <c r="R17" s="59"/>
      <c r="S17" s="59"/>
      <c r="T17" s="34"/>
      <c r="U17" s="35"/>
      <c r="V17" s="34"/>
      <c r="W17" s="35"/>
      <c r="X17" s="36">
        <f t="shared" si="0"/>
        <v>0</v>
      </c>
      <c r="Y17" s="34"/>
      <c r="Z17" s="37"/>
      <c r="AA17" s="35"/>
      <c r="AB17" s="38">
        <f t="shared" si="1"/>
        <v>0</v>
      </c>
      <c r="AC17" s="34"/>
      <c r="AD17" s="37"/>
      <c r="AE17" s="35"/>
      <c r="AF17" s="34"/>
      <c r="AG17" s="39"/>
      <c r="AH17" s="34"/>
      <c r="AI17" s="35"/>
      <c r="AJ17" s="39"/>
      <c r="AK17" s="40"/>
      <c r="AL17" s="35"/>
      <c r="AM17" s="40"/>
      <c r="AN17" s="35"/>
      <c r="AO17" s="42"/>
      <c r="AP17" s="60"/>
      <c r="AQ17" s="61"/>
      <c r="AR17" s="60"/>
      <c r="AS17" s="61"/>
      <c r="AT17" s="60"/>
      <c r="AU17" s="61"/>
      <c r="AV17" s="62"/>
      <c r="AW17" s="63"/>
      <c r="AX17" s="64"/>
      <c r="AY17" s="48" t="str">
        <f t="shared" si="2"/>
        <v/>
      </c>
      <c r="BF17" s="6"/>
      <c r="BG17" s="6"/>
      <c r="BH17" s="6"/>
      <c r="BI17" s="6"/>
      <c r="BJ17" s="6"/>
      <c r="BK17" s="6"/>
      <c r="BL17" s="6"/>
      <c r="BM17" s="6"/>
      <c r="BN17" s="6"/>
      <c r="BO17" s="6"/>
      <c r="BP17" s="49" t="str">
        <f t="shared" si="3"/>
        <v/>
      </c>
      <c r="BQ17" s="50" t="str">
        <f t="shared" si="4"/>
        <v/>
      </c>
      <c r="BR17" s="50" t="str">
        <f t="shared" si="5"/>
        <v/>
      </c>
      <c r="BS17" s="50" t="str">
        <f t="shared" si="6"/>
        <v/>
      </c>
      <c r="BT17" s="50" t="str">
        <f t="shared" si="7"/>
        <v/>
      </c>
      <c r="BU17" s="50" t="str">
        <f t="shared" si="8"/>
        <v/>
      </c>
      <c r="BV17" s="72" t="str">
        <f t="shared" si="16"/>
        <v/>
      </c>
      <c r="BW17" s="53"/>
      <c r="BX17" s="54">
        <f t="shared" si="9"/>
        <v>0</v>
      </c>
      <c r="BY17" s="54">
        <f t="shared" si="10"/>
        <v>0</v>
      </c>
      <c r="BZ17" s="54">
        <f t="shared" si="11"/>
        <v>0</v>
      </c>
      <c r="CA17" s="54">
        <f t="shared" si="12"/>
        <v>0</v>
      </c>
      <c r="CB17" s="54">
        <f t="shared" si="13"/>
        <v>0</v>
      </c>
      <c r="CC17" s="54" t="str">
        <f t="shared" si="14"/>
        <v/>
      </c>
      <c r="CD17" s="54">
        <f t="shared" si="17"/>
        <v>0</v>
      </c>
      <c r="CY17" s="16"/>
      <c r="CZ17" s="16"/>
    </row>
    <row r="18" spans="1:104" s="15" customFormat="1" ht="11.25" x14ac:dyDescent="0.15">
      <c r="A18" s="55" t="s">
        <v>63</v>
      </c>
      <c r="B18" s="29">
        <f t="shared" si="15"/>
        <v>197</v>
      </c>
      <c r="C18" s="34"/>
      <c r="D18" s="56"/>
      <c r="E18" s="37"/>
      <c r="F18" s="37">
        <v>5</v>
      </c>
      <c r="G18" s="37">
        <v>5</v>
      </c>
      <c r="H18" s="59">
        <v>5</v>
      </c>
      <c r="I18" s="59">
        <v>4</v>
      </c>
      <c r="J18" s="59">
        <v>11</v>
      </c>
      <c r="K18" s="59">
        <v>9</v>
      </c>
      <c r="L18" s="59">
        <v>19</v>
      </c>
      <c r="M18" s="59">
        <v>27</v>
      </c>
      <c r="N18" s="59">
        <v>22</v>
      </c>
      <c r="O18" s="59">
        <v>27</v>
      </c>
      <c r="P18" s="59">
        <v>16</v>
      </c>
      <c r="Q18" s="59">
        <v>24</v>
      </c>
      <c r="R18" s="59">
        <v>12</v>
      </c>
      <c r="S18" s="59">
        <v>11</v>
      </c>
      <c r="T18" s="34"/>
      <c r="U18" s="35">
        <v>197</v>
      </c>
      <c r="V18" s="34">
        <v>81</v>
      </c>
      <c r="W18" s="35">
        <v>116</v>
      </c>
      <c r="X18" s="36">
        <f t="shared" si="0"/>
        <v>0</v>
      </c>
      <c r="Y18" s="34"/>
      <c r="Z18" s="37"/>
      <c r="AA18" s="35"/>
      <c r="AB18" s="38">
        <f t="shared" si="1"/>
        <v>116</v>
      </c>
      <c r="AC18" s="34">
        <v>116</v>
      </c>
      <c r="AD18" s="37"/>
      <c r="AE18" s="35"/>
      <c r="AF18" s="34">
        <v>116</v>
      </c>
      <c r="AG18" s="39">
        <v>0</v>
      </c>
      <c r="AH18" s="34"/>
      <c r="AI18" s="35">
        <v>62</v>
      </c>
      <c r="AJ18" s="39"/>
      <c r="AK18" s="40"/>
      <c r="AL18" s="35">
        <v>15</v>
      </c>
      <c r="AM18" s="40"/>
      <c r="AN18" s="35">
        <v>30</v>
      </c>
      <c r="AO18" s="42"/>
      <c r="AP18" s="60"/>
      <c r="AQ18" s="61"/>
      <c r="AR18" s="60"/>
      <c r="AS18" s="61"/>
      <c r="AT18" s="60"/>
      <c r="AU18" s="61"/>
      <c r="AV18" s="62"/>
      <c r="AW18" s="63"/>
      <c r="AX18" s="64"/>
      <c r="AY18" s="48" t="str">
        <f t="shared" si="2"/>
        <v/>
      </c>
      <c r="BF18" s="6"/>
      <c r="BG18" s="6"/>
      <c r="BH18" s="6"/>
      <c r="BI18" s="6"/>
      <c r="BJ18" s="6"/>
      <c r="BK18" s="6"/>
      <c r="BL18" s="6"/>
      <c r="BM18" s="6"/>
      <c r="BN18" s="6"/>
      <c r="BO18" s="6"/>
      <c r="BP18" s="49" t="str">
        <f t="shared" si="3"/>
        <v/>
      </c>
      <c r="BQ18" s="50" t="str">
        <f t="shared" si="4"/>
        <v/>
      </c>
      <c r="BR18" s="50" t="str">
        <f t="shared" si="5"/>
        <v/>
      </c>
      <c r="BS18" s="50" t="str">
        <f t="shared" si="6"/>
        <v/>
      </c>
      <c r="BT18" s="50" t="str">
        <f t="shared" si="7"/>
        <v/>
      </c>
      <c r="BU18" s="50" t="str">
        <f t="shared" si="8"/>
        <v/>
      </c>
      <c r="BV18" s="72" t="str">
        <f t="shared" si="16"/>
        <v/>
      </c>
      <c r="BW18" s="53" t="str">
        <f>IF(AND($AT18&lt;&gt;0,($B92="")),"No olvide registrar si algunas de estas compras de servicio corresponden al Programa de Resolutividad. ","")</f>
        <v/>
      </c>
      <c r="BX18" s="54">
        <f t="shared" si="9"/>
        <v>0</v>
      </c>
      <c r="BY18" s="54">
        <f t="shared" si="10"/>
        <v>0</v>
      </c>
      <c r="BZ18" s="54">
        <f t="shared" si="11"/>
        <v>0</v>
      </c>
      <c r="CA18" s="54">
        <f t="shared" si="12"/>
        <v>0</v>
      </c>
      <c r="CB18" s="54">
        <f t="shared" si="13"/>
        <v>0</v>
      </c>
      <c r="CC18" s="54">
        <f t="shared" si="14"/>
        <v>0</v>
      </c>
      <c r="CD18" s="54">
        <f t="shared" si="17"/>
        <v>0</v>
      </c>
      <c r="CE18" s="54">
        <f>IF(AND($AT18&lt;&gt;0,($B92="")),1,0)</f>
        <v>0</v>
      </c>
      <c r="CY18" s="16"/>
      <c r="CZ18" s="16"/>
    </row>
    <row r="19" spans="1:104" s="15" customFormat="1" ht="11.25" x14ac:dyDescent="0.15">
      <c r="A19" s="55" t="s">
        <v>64</v>
      </c>
      <c r="B19" s="29">
        <f t="shared" si="15"/>
        <v>0</v>
      </c>
      <c r="C19" s="34"/>
      <c r="D19" s="56"/>
      <c r="E19" s="37"/>
      <c r="F19" s="37"/>
      <c r="G19" s="37"/>
      <c r="H19" s="59"/>
      <c r="I19" s="59"/>
      <c r="J19" s="59"/>
      <c r="K19" s="59"/>
      <c r="L19" s="59"/>
      <c r="M19" s="59"/>
      <c r="N19" s="59"/>
      <c r="O19" s="59"/>
      <c r="P19" s="59"/>
      <c r="Q19" s="59"/>
      <c r="R19" s="59"/>
      <c r="S19" s="59"/>
      <c r="T19" s="34"/>
      <c r="U19" s="35"/>
      <c r="V19" s="34"/>
      <c r="W19" s="35"/>
      <c r="X19" s="36">
        <f t="shared" si="0"/>
        <v>0</v>
      </c>
      <c r="Y19" s="34"/>
      <c r="Z19" s="37"/>
      <c r="AA19" s="35"/>
      <c r="AB19" s="38">
        <f t="shared" si="1"/>
        <v>0</v>
      </c>
      <c r="AC19" s="34"/>
      <c r="AD19" s="37"/>
      <c r="AE19" s="35"/>
      <c r="AF19" s="69"/>
      <c r="AG19" s="73"/>
      <c r="AH19" s="34"/>
      <c r="AI19" s="35"/>
      <c r="AJ19" s="39"/>
      <c r="AK19" s="40"/>
      <c r="AL19" s="35"/>
      <c r="AM19" s="40"/>
      <c r="AN19" s="35"/>
      <c r="AO19" s="42"/>
      <c r="AP19" s="60"/>
      <c r="AQ19" s="61"/>
      <c r="AR19" s="60"/>
      <c r="AS19" s="61"/>
      <c r="AT19" s="60"/>
      <c r="AU19" s="61"/>
      <c r="AV19" s="62"/>
      <c r="AW19" s="63"/>
      <c r="AX19" s="64"/>
      <c r="AY19" s="48" t="str">
        <f t="shared" si="2"/>
        <v/>
      </c>
      <c r="BF19" s="6"/>
      <c r="BG19" s="6"/>
      <c r="BH19" s="6"/>
      <c r="BI19" s="6"/>
      <c r="BJ19" s="6"/>
      <c r="BK19" s="6"/>
      <c r="BL19" s="6"/>
      <c r="BM19" s="6"/>
      <c r="BN19" s="6"/>
      <c r="BO19" s="6"/>
      <c r="BP19" s="49" t="str">
        <f t="shared" si="3"/>
        <v/>
      </c>
      <c r="BQ19" s="50" t="str">
        <f t="shared" si="4"/>
        <v/>
      </c>
      <c r="BR19" s="50" t="str">
        <f t="shared" si="5"/>
        <v/>
      </c>
      <c r="BS19" s="50" t="str">
        <f t="shared" si="6"/>
        <v/>
      </c>
      <c r="BT19" s="50" t="str">
        <f t="shared" si="7"/>
        <v/>
      </c>
      <c r="BU19" s="50" t="str">
        <f t="shared" si="8"/>
        <v/>
      </c>
      <c r="BV19" s="53"/>
      <c r="BW19" s="53"/>
      <c r="BX19" s="54">
        <f t="shared" si="9"/>
        <v>0</v>
      </c>
      <c r="BY19" s="54">
        <f t="shared" si="10"/>
        <v>0</v>
      </c>
      <c r="BZ19" s="54">
        <f t="shared" si="11"/>
        <v>0</v>
      </c>
      <c r="CA19" s="54">
        <f t="shared" si="12"/>
        <v>0</v>
      </c>
      <c r="CB19" s="54">
        <f t="shared" si="13"/>
        <v>0</v>
      </c>
      <c r="CC19" s="54" t="str">
        <f t="shared" si="14"/>
        <v/>
      </c>
      <c r="CD19" s="71"/>
      <c r="CY19" s="16"/>
      <c r="CZ19" s="16"/>
    </row>
    <row r="20" spans="1:104" s="15" customFormat="1" ht="11.25" x14ac:dyDescent="0.15">
      <c r="A20" s="55" t="s">
        <v>65</v>
      </c>
      <c r="B20" s="29">
        <f t="shared" si="15"/>
        <v>0</v>
      </c>
      <c r="C20" s="34"/>
      <c r="D20" s="56"/>
      <c r="E20" s="37"/>
      <c r="F20" s="37"/>
      <c r="G20" s="37"/>
      <c r="H20" s="59"/>
      <c r="I20" s="59"/>
      <c r="J20" s="59"/>
      <c r="K20" s="59"/>
      <c r="L20" s="59"/>
      <c r="M20" s="59"/>
      <c r="N20" s="59"/>
      <c r="O20" s="59"/>
      <c r="P20" s="59"/>
      <c r="Q20" s="59"/>
      <c r="R20" s="59"/>
      <c r="S20" s="59"/>
      <c r="T20" s="34"/>
      <c r="U20" s="35"/>
      <c r="V20" s="34"/>
      <c r="W20" s="35"/>
      <c r="X20" s="36">
        <f t="shared" si="0"/>
        <v>0</v>
      </c>
      <c r="Y20" s="34"/>
      <c r="Z20" s="37"/>
      <c r="AA20" s="35"/>
      <c r="AB20" s="38">
        <f t="shared" si="1"/>
        <v>0</v>
      </c>
      <c r="AC20" s="34"/>
      <c r="AD20" s="37"/>
      <c r="AE20" s="35"/>
      <c r="AF20" s="34"/>
      <c r="AG20" s="39"/>
      <c r="AH20" s="34"/>
      <c r="AI20" s="35"/>
      <c r="AJ20" s="39"/>
      <c r="AK20" s="40"/>
      <c r="AL20" s="35"/>
      <c r="AM20" s="40"/>
      <c r="AN20" s="35"/>
      <c r="AO20" s="42"/>
      <c r="AP20" s="60"/>
      <c r="AQ20" s="61"/>
      <c r="AR20" s="60"/>
      <c r="AS20" s="61"/>
      <c r="AT20" s="60"/>
      <c r="AU20" s="61"/>
      <c r="AV20" s="62"/>
      <c r="AW20" s="63"/>
      <c r="AX20" s="64"/>
      <c r="AY20" s="48" t="str">
        <f t="shared" si="2"/>
        <v/>
      </c>
      <c r="BF20" s="6"/>
      <c r="BG20" s="6"/>
      <c r="BH20" s="6"/>
      <c r="BI20" s="6"/>
      <c r="BJ20" s="6"/>
      <c r="BK20" s="6"/>
      <c r="BL20" s="6"/>
      <c r="BM20" s="6"/>
      <c r="BN20" s="6"/>
      <c r="BO20" s="6"/>
      <c r="BP20" s="49" t="str">
        <f t="shared" si="3"/>
        <v/>
      </c>
      <c r="BQ20" s="50" t="str">
        <f t="shared" si="4"/>
        <v/>
      </c>
      <c r="BR20" s="50" t="str">
        <f t="shared" si="5"/>
        <v/>
      </c>
      <c r="BS20" s="50" t="str">
        <f t="shared" si="6"/>
        <v/>
      </c>
      <c r="BT20" s="50" t="str">
        <f t="shared" si="7"/>
        <v/>
      </c>
      <c r="BU20" s="50" t="str">
        <f t="shared" si="8"/>
        <v/>
      </c>
      <c r="BV20" s="72" t="str">
        <f t="shared" si="16"/>
        <v/>
      </c>
      <c r="BW20" s="53"/>
      <c r="BX20" s="54">
        <f t="shared" si="9"/>
        <v>0</v>
      </c>
      <c r="BY20" s="54">
        <f t="shared" si="10"/>
        <v>0</v>
      </c>
      <c r="BZ20" s="54">
        <f t="shared" si="11"/>
        <v>0</v>
      </c>
      <c r="CA20" s="54">
        <f t="shared" si="12"/>
        <v>0</v>
      </c>
      <c r="CB20" s="54">
        <f t="shared" si="13"/>
        <v>0</v>
      </c>
      <c r="CC20" s="54" t="str">
        <f t="shared" si="14"/>
        <v/>
      </c>
      <c r="CD20" s="54">
        <f t="shared" si="17"/>
        <v>0</v>
      </c>
      <c r="CY20" s="16"/>
      <c r="CZ20" s="16"/>
    </row>
    <row r="21" spans="1:104" s="15" customFormat="1" ht="11.25" x14ac:dyDescent="0.15">
      <c r="A21" s="55" t="s">
        <v>66</v>
      </c>
      <c r="B21" s="29">
        <f t="shared" si="15"/>
        <v>0</v>
      </c>
      <c r="C21" s="34"/>
      <c r="D21" s="56"/>
      <c r="E21" s="37"/>
      <c r="F21" s="37"/>
      <c r="G21" s="37"/>
      <c r="H21" s="59"/>
      <c r="I21" s="59"/>
      <c r="J21" s="59"/>
      <c r="K21" s="59"/>
      <c r="L21" s="59"/>
      <c r="M21" s="59"/>
      <c r="N21" s="59"/>
      <c r="O21" s="59"/>
      <c r="P21" s="59"/>
      <c r="Q21" s="59"/>
      <c r="R21" s="59"/>
      <c r="S21" s="59"/>
      <c r="T21" s="34"/>
      <c r="U21" s="35"/>
      <c r="V21" s="34"/>
      <c r="W21" s="35"/>
      <c r="X21" s="36">
        <f t="shared" si="0"/>
        <v>0</v>
      </c>
      <c r="Y21" s="34"/>
      <c r="Z21" s="37"/>
      <c r="AA21" s="35"/>
      <c r="AB21" s="38">
        <f t="shared" si="1"/>
        <v>0</v>
      </c>
      <c r="AC21" s="34"/>
      <c r="AD21" s="37"/>
      <c r="AE21" s="35"/>
      <c r="AF21" s="69"/>
      <c r="AG21" s="73"/>
      <c r="AH21" s="34"/>
      <c r="AI21" s="35"/>
      <c r="AJ21" s="39"/>
      <c r="AK21" s="40"/>
      <c r="AL21" s="35"/>
      <c r="AM21" s="40"/>
      <c r="AN21" s="35"/>
      <c r="AO21" s="42"/>
      <c r="AP21" s="60"/>
      <c r="AQ21" s="61"/>
      <c r="AR21" s="60"/>
      <c r="AS21" s="61"/>
      <c r="AT21" s="60"/>
      <c r="AU21" s="61"/>
      <c r="AV21" s="62"/>
      <c r="AW21" s="63"/>
      <c r="AX21" s="64"/>
      <c r="AY21" s="48" t="str">
        <f t="shared" si="2"/>
        <v/>
      </c>
      <c r="BF21" s="6"/>
      <c r="BG21" s="6"/>
      <c r="BH21" s="6"/>
      <c r="BI21" s="6"/>
      <c r="BJ21" s="6"/>
      <c r="BK21" s="6"/>
      <c r="BL21" s="6"/>
      <c r="BM21" s="6"/>
      <c r="BN21" s="6"/>
      <c r="BO21" s="6"/>
      <c r="BP21" s="49" t="str">
        <f t="shared" si="3"/>
        <v/>
      </c>
      <c r="BQ21" s="50" t="str">
        <f t="shared" si="4"/>
        <v/>
      </c>
      <c r="BR21" s="50" t="str">
        <f t="shared" si="5"/>
        <v/>
      </c>
      <c r="BS21" s="50" t="str">
        <f t="shared" si="6"/>
        <v/>
      </c>
      <c r="BT21" s="50" t="str">
        <f t="shared" si="7"/>
        <v/>
      </c>
      <c r="BU21" s="50" t="str">
        <f t="shared" si="8"/>
        <v/>
      </c>
      <c r="BV21" s="53"/>
      <c r="BW21" s="53"/>
      <c r="BX21" s="54">
        <f t="shared" si="9"/>
        <v>0</v>
      </c>
      <c r="BY21" s="54">
        <f t="shared" si="10"/>
        <v>0</v>
      </c>
      <c r="BZ21" s="54">
        <f t="shared" si="11"/>
        <v>0</v>
      </c>
      <c r="CA21" s="54">
        <f t="shared" si="12"/>
        <v>0</v>
      </c>
      <c r="CB21" s="54">
        <f t="shared" si="13"/>
        <v>0</v>
      </c>
      <c r="CC21" s="54" t="str">
        <f t="shared" si="14"/>
        <v/>
      </c>
      <c r="CD21" s="71"/>
      <c r="CY21" s="16"/>
      <c r="CZ21" s="16"/>
    </row>
    <row r="22" spans="1:104" s="15" customFormat="1" ht="11.25" x14ac:dyDescent="0.15">
      <c r="A22" s="55" t="s">
        <v>67</v>
      </c>
      <c r="B22" s="29">
        <f t="shared" si="15"/>
        <v>27</v>
      </c>
      <c r="C22" s="34"/>
      <c r="D22" s="56"/>
      <c r="E22" s="37"/>
      <c r="F22" s="37"/>
      <c r="G22" s="37"/>
      <c r="H22" s="59"/>
      <c r="I22" s="59"/>
      <c r="J22" s="59">
        <v>1</v>
      </c>
      <c r="K22" s="59">
        <v>1</v>
      </c>
      <c r="L22" s="59"/>
      <c r="M22" s="59">
        <v>2</v>
      </c>
      <c r="N22" s="59">
        <v>3</v>
      </c>
      <c r="O22" s="59">
        <v>2</v>
      </c>
      <c r="P22" s="59">
        <v>3</v>
      </c>
      <c r="Q22" s="59">
        <v>1</v>
      </c>
      <c r="R22" s="59">
        <v>6</v>
      </c>
      <c r="S22" s="59">
        <v>8</v>
      </c>
      <c r="T22" s="34"/>
      <c r="U22" s="35">
        <v>27</v>
      </c>
      <c r="V22" s="34">
        <v>12</v>
      </c>
      <c r="W22" s="35">
        <v>15</v>
      </c>
      <c r="X22" s="36">
        <f t="shared" si="0"/>
        <v>0</v>
      </c>
      <c r="Y22" s="34"/>
      <c r="Z22" s="37"/>
      <c r="AA22" s="35"/>
      <c r="AB22" s="38">
        <f t="shared" si="1"/>
        <v>19</v>
      </c>
      <c r="AC22" s="34">
        <v>19</v>
      </c>
      <c r="AD22" s="37"/>
      <c r="AE22" s="35"/>
      <c r="AF22" s="34">
        <v>19</v>
      </c>
      <c r="AG22" s="39">
        <v>0</v>
      </c>
      <c r="AH22" s="34"/>
      <c r="AI22" s="35"/>
      <c r="AJ22" s="39">
        <v>72</v>
      </c>
      <c r="AK22" s="40"/>
      <c r="AL22" s="35"/>
      <c r="AM22" s="40"/>
      <c r="AN22" s="35">
        <v>12</v>
      </c>
      <c r="AO22" s="42"/>
      <c r="AP22" s="60"/>
      <c r="AQ22" s="61"/>
      <c r="AR22" s="60"/>
      <c r="AS22" s="61"/>
      <c r="AT22" s="60"/>
      <c r="AU22" s="61"/>
      <c r="AV22" s="62"/>
      <c r="AW22" s="63"/>
      <c r="AX22" s="64"/>
      <c r="AY22" s="48" t="str">
        <f t="shared" si="2"/>
        <v/>
      </c>
      <c r="BF22" s="6"/>
      <c r="BG22" s="6"/>
      <c r="BH22" s="6"/>
      <c r="BI22" s="6"/>
      <c r="BJ22" s="6"/>
      <c r="BK22" s="6"/>
      <c r="BL22" s="6"/>
      <c r="BM22" s="6"/>
      <c r="BN22" s="6"/>
      <c r="BO22" s="6"/>
      <c r="BP22" s="49" t="str">
        <f t="shared" si="3"/>
        <v/>
      </c>
      <c r="BQ22" s="50" t="str">
        <f t="shared" si="4"/>
        <v/>
      </c>
      <c r="BR22" s="50" t="str">
        <f t="shared" si="5"/>
        <v/>
      </c>
      <c r="BS22" s="50" t="str">
        <f t="shared" si="6"/>
        <v/>
      </c>
      <c r="BT22" s="50" t="str">
        <f t="shared" si="7"/>
        <v/>
      </c>
      <c r="BU22" s="50" t="str">
        <f t="shared" si="8"/>
        <v/>
      </c>
      <c r="BV22" s="72" t="str">
        <f t="shared" si="16"/>
        <v/>
      </c>
      <c r="BW22" s="53"/>
      <c r="BX22" s="54">
        <f t="shared" si="9"/>
        <v>0</v>
      </c>
      <c r="BY22" s="54">
        <f t="shared" si="10"/>
        <v>0</v>
      </c>
      <c r="BZ22" s="54">
        <f t="shared" si="11"/>
        <v>0</v>
      </c>
      <c r="CA22" s="54">
        <f t="shared" si="12"/>
        <v>0</v>
      </c>
      <c r="CB22" s="54">
        <f t="shared" si="13"/>
        <v>0</v>
      </c>
      <c r="CC22" s="54">
        <f t="shared" si="14"/>
        <v>0</v>
      </c>
      <c r="CD22" s="54">
        <f t="shared" si="17"/>
        <v>0</v>
      </c>
      <c r="CY22" s="16"/>
      <c r="CZ22" s="16"/>
    </row>
    <row r="23" spans="1:104" s="15" customFormat="1" ht="11.25" x14ac:dyDescent="0.15">
      <c r="A23" s="55" t="s">
        <v>68</v>
      </c>
      <c r="B23" s="29">
        <f t="shared" si="15"/>
        <v>0</v>
      </c>
      <c r="C23" s="34"/>
      <c r="D23" s="56"/>
      <c r="E23" s="37"/>
      <c r="F23" s="37"/>
      <c r="G23" s="37"/>
      <c r="H23" s="59"/>
      <c r="I23" s="59"/>
      <c r="J23" s="59"/>
      <c r="K23" s="59"/>
      <c r="L23" s="59"/>
      <c r="M23" s="59"/>
      <c r="N23" s="59"/>
      <c r="O23" s="59"/>
      <c r="P23" s="59"/>
      <c r="Q23" s="59"/>
      <c r="R23" s="59"/>
      <c r="S23" s="59"/>
      <c r="T23" s="34"/>
      <c r="U23" s="35"/>
      <c r="V23" s="34"/>
      <c r="W23" s="35"/>
      <c r="X23" s="36">
        <f t="shared" si="0"/>
        <v>0</v>
      </c>
      <c r="Y23" s="34"/>
      <c r="Z23" s="37"/>
      <c r="AA23" s="35"/>
      <c r="AB23" s="38">
        <f t="shared" si="1"/>
        <v>0</v>
      </c>
      <c r="AC23" s="34"/>
      <c r="AD23" s="37"/>
      <c r="AE23" s="35"/>
      <c r="AF23" s="69"/>
      <c r="AG23" s="73"/>
      <c r="AH23" s="34"/>
      <c r="AI23" s="35"/>
      <c r="AJ23" s="39"/>
      <c r="AK23" s="40"/>
      <c r="AL23" s="35"/>
      <c r="AM23" s="40"/>
      <c r="AN23" s="35"/>
      <c r="AO23" s="42"/>
      <c r="AP23" s="60"/>
      <c r="AQ23" s="61"/>
      <c r="AR23" s="60"/>
      <c r="AS23" s="61"/>
      <c r="AT23" s="60"/>
      <c r="AU23" s="61"/>
      <c r="AV23" s="62"/>
      <c r="AW23" s="63"/>
      <c r="AX23" s="64"/>
      <c r="AY23" s="48" t="str">
        <f t="shared" si="2"/>
        <v/>
      </c>
      <c r="BF23" s="6"/>
      <c r="BG23" s="6"/>
      <c r="BH23" s="6"/>
      <c r="BI23" s="6"/>
      <c r="BJ23" s="6"/>
      <c r="BK23" s="6"/>
      <c r="BL23" s="6"/>
      <c r="BM23" s="6"/>
      <c r="BN23" s="6"/>
      <c r="BO23" s="6"/>
      <c r="BP23" s="49" t="str">
        <f t="shared" si="3"/>
        <v/>
      </c>
      <c r="BQ23" s="50" t="str">
        <f t="shared" si="4"/>
        <v/>
      </c>
      <c r="BR23" s="50" t="str">
        <f t="shared" si="5"/>
        <v/>
      </c>
      <c r="BS23" s="50" t="str">
        <f t="shared" si="6"/>
        <v/>
      </c>
      <c r="BT23" s="50" t="str">
        <f t="shared" si="7"/>
        <v/>
      </c>
      <c r="BU23" s="50" t="str">
        <f t="shared" si="8"/>
        <v/>
      </c>
      <c r="BV23" s="53"/>
      <c r="BW23" s="53"/>
      <c r="BX23" s="54">
        <f t="shared" si="9"/>
        <v>0</v>
      </c>
      <c r="BY23" s="54">
        <f t="shared" si="10"/>
        <v>0</v>
      </c>
      <c r="BZ23" s="54">
        <f t="shared" si="11"/>
        <v>0</v>
      </c>
      <c r="CA23" s="54">
        <f t="shared" si="12"/>
        <v>0</v>
      </c>
      <c r="CB23" s="54">
        <f t="shared" si="13"/>
        <v>0</v>
      </c>
      <c r="CC23" s="54" t="str">
        <f t="shared" si="14"/>
        <v/>
      </c>
      <c r="CD23" s="71"/>
      <c r="CY23" s="16"/>
      <c r="CZ23" s="16"/>
    </row>
    <row r="24" spans="1:104" s="15" customFormat="1" ht="11.25" x14ac:dyDescent="0.15">
      <c r="A24" s="55" t="s">
        <v>69</v>
      </c>
      <c r="B24" s="29">
        <f t="shared" si="15"/>
        <v>0</v>
      </c>
      <c r="C24" s="34"/>
      <c r="D24" s="56"/>
      <c r="E24" s="37"/>
      <c r="F24" s="37"/>
      <c r="G24" s="37"/>
      <c r="H24" s="59"/>
      <c r="I24" s="59"/>
      <c r="J24" s="59"/>
      <c r="K24" s="59"/>
      <c r="L24" s="59"/>
      <c r="M24" s="59"/>
      <c r="N24" s="59"/>
      <c r="O24" s="59"/>
      <c r="P24" s="59"/>
      <c r="Q24" s="59"/>
      <c r="R24" s="59"/>
      <c r="S24" s="59"/>
      <c r="T24" s="34"/>
      <c r="U24" s="35"/>
      <c r="V24" s="34"/>
      <c r="W24" s="35"/>
      <c r="X24" s="36">
        <f t="shared" si="0"/>
        <v>0</v>
      </c>
      <c r="Y24" s="34"/>
      <c r="Z24" s="37"/>
      <c r="AA24" s="35"/>
      <c r="AB24" s="38">
        <f t="shared" si="1"/>
        <v>0</v>
      </c>
      <c r="AC24" s="34"/>
      <c r="AD24" s="37"/>
      <c r="AE24" s="35"/>
      <c r="AF24" s="34"/>
      <c r="AG24" s="39"/>
      <c r="AH24" s="34"/>
      <c r="AI24" s="35"/>
      <c r="AJ24" s="39"/>
      <c r="AK24" s="40"/>
      <c r="AL24" s="35"/>
      <c r="AM24" s="40"/>
      <c r="AN24" s="35"/>
      <c r="AO24" s="42"/>
      <c r="AP24" s="60"/>
      <c r="AQ24" s="61"/>
      <c r="AR24" s="60"/>
      <c r="AS24" s="61"/>
      <c r="AT24" s="60"/>
      <c r="AU24" s="61"/>
      <c r="AV24" s="62"/>
      <c r="AW24" s="63"/>
      <c r="AX24" s="64"/>
      <c r="AY24" s="48" t="str">
        <f t="shared" si="2"/>
        <v/>
      </c>
      <c r="BF24" s="6"/>
      <c r="BG24" s="6"/>
      <c r="BH24" s="6"/>
      <c r="BI24" s="6"/>
      <c r="BJ24" s="6"/>
      <c r="BK24" s="6"/>
      <c r="BL24" s="6"/>
      <c r="BM24" s="6"/>
      <c r="BN24" s="6"/>
      <c r="BO24" s="6"/>
      <c r="BP24" s="49" t="str">
        <f t="shared" si="3"/>
        <v/>
      </c>
      <c r="BQ24" s="50" t="str">
        <f t="shared" si="4"/>
        <v/>
      </c>
      <c r="BR24" s="50" t="str">
        <f t="shared" si="5"/>
        <v/>
      </c>
      <c r="BS24" s="50" t="str">
        <f t="shared" si="6"/>
        <v/>
      </c>
      <c r="BT24" s="50" t="str">
        <f t="shared" si="7"/>
        <v/>
      </c>
      <c r="BU24" s="50" t="str">
        <f t="shared" si="8"/>
        <v/>
      </c>
      <c r="BV24" s="72" t="str">
        <f t="shared" si="16"/>
        <v/>
      </c>
      <c r="BW24" s="53"/>
      <c r="BX24" s="54">
        <f t="shared" si="9"/>
        <v>0</v>
      </c>
      <c r="BY24" s="54">
        <f t="shared" si="10"/>
        <v>0</v>
      </c>
      <c r="BZ24" s="54">
        <f t="shared" si="11"/>
        <v>0</v>
      </c>
      <c r="CA24" s="54">
        <f t="shared" si="12"/>
        <v>0</v>
      </c>
      <c r="CB24" s="54">
        <f t="shared" si="13"/>
        <v>0</v>
      </c>
      <c r="CC24" s="54" t="str">
        <f t="shared" si="14"/>
        <v/>
      </c>
      <c r="CD24" s="54">
        <f t="shared" si="17"/>
        <v>0</v>
      </c>
      <c r="CY24" s="16"/>
      <c r="CZ24" s="16"/>
    </row>
    <row r="25" spans="1:104" s="15" customFormat="1" ht="11.25" x14ac:dyDescent="0.15">
      <c r="A25" s="55" t="s">
        <v>70</v>
      </c>
      <c r="B25" s="29">
        <f t="shared" si="15"/>
        <v>0</v>
      </c>
      <c r="C25" s="34"/>
      <c r="D25" s="56"/>
      <c r="E25" s="37"/>
      <c r="F25" s="37"/>
      <c r="G25" s="37"/>
      <c r="H25" s="59"/>
      <c r="I25" s="59"/>
      <c r="J25" s="59"/>
      <c r="K25" s="59"/>
      <c r="L25" s="59"/>
      <c r="M25" s="59"/>
      <c r="N25" s="59"/>
      <c r="O25" s="59"/>
      <c r="P25" s="59"/>
      <c r="Q25" s="59"/>
      <c r="R25" s="59"/>
      <c r="S25" s="59"/>
      <c r="T25" s="34"/>
      <c r="U25" s="35"/>
      <c r="V25" s="34"/>
      <c r="W25" s="35"/>
      <c r="X25" s="36">
        <f t="shared" si="0"/>
        <v>0</v>
      </c>
      <c r="Y25" s="34"/>
      <c r="Z25" s="37"/>
      <c r="AA25" s="35"/>
      <c r="AB25" s="38">
        <f t="shared" si="1"/>
        <v>0</v>
      </c>
      <c r="AC25" s="34"/>
      <c r="AD25" s="37"/>
      <c r="AE25" s="35"/>
      <c r="AF25" s="34"/>
      <c r="AG25" s="39"/>
      <c r="AH25" s="34"/>
      <c r="AI25" s="35"/>
      <c r="AJ25" s="39"/>
      <c r="AK25" s="40"/>
      <c r="AL25" s="35"/>
      <c r="AM25" s="40"/>
      <c r="AN25" s="35"/>
      <c r="AO25" s="42"/>
      <c r="AP25" s="60"/>
      <c r="AQ25" s="61"/>
      <c r="AR25" s="60"/>
      <c r="AS25" s="61"/>
      <c r="AT25" s="60"/>
      <c r="AU25" s="61"/>
      <c r="AV25" s="62"/>
      <c r="AW25" s="63"/>
      <c r="AX25" s="64"/>
      <c r="AY25" s="48" t="str">
        <f t="shared" si="2"/>
        <v/>
      </c>
      <c r="BF25" s="6"/>
      <c r="BG25" s="6"/>
      <c r="BH25" s="6"/>
      <c r="BI25" s="6"/>
      <c r="BJ25" s="6"/>
      <c r="BK25" s="6"/>
      <c r="BL25" s="6"/>
      <c r="BM25" s="6"/>
      <c r="BN25" s="6"/>
      <c r="BO25" s="6"/>
      <c r="BP25" s="49" t="str">
        <f t="shared" si="3"/>
        <v/>
      </c>
      <c r="BQ25" s="50" t="str">
        <f t="shared" si="4"/>
        <v/>
      </c>
      <c r="BR25" s="50" t="str">
        <f t="shared" si="5"/>
        <v/>
      </c>
      <c r="BS25" s="50" t="str">
        <f t="shared" si="6"/>
        <v/>
      </c>
      <c r="BT25" s="50" t="str">
        <f t="shared" si="7"/>
        <v/>
      </c>
      <c r="BU25" s="50" t="str">
        <f t="shared" si="8"/>
        <v/>
      </c>
      <c r="BV25" s="72" t="str">
        <f t="shared" si="16"/>
        <v/>
      </c>
      <c r="BW25" s="53"/>
      <c r="BX25" s="54">
        <f t="shared" si="9"/>
        <v>0</v>
      </c>
      <c r="BY25" s="54">
        <f t="shared" si="10"/>
        <v>0</v>
      </c>
      <c r="BZ25" s="54">
        <f t="shared" si="11"/>
        <v>0</v>
      </c>
      <c r="CA25" s="54">
        <f t="shared" si="12"/>
        <v>0</v>
      </c>
      <c r="CB25" s="54">
        <f t="shared" si="13"/>
        <v>0</v>
      </c>
      <c r="CC25" s="54" t="str">
        <f t="shared" si="14"/>
        <v/>
      </c>
      <c r="CD25" s="54">
        <f t="shared" si="17"/>
        <v>0</v>
      </c>
      <c r="CY25" s="16"/>
      <c r="CZ25" s="16"/>
    </row>
    <row r="26" spans="1:104" s="15" customFormat="1" ht="21" x14ac:dyDescent="0.15">
      <c r="A26" s="74" t="s">
        <v>71</v>
      </c>
      <c r="B26" s="29">
        <f t="shared" si="15"/>
        <v>28</v>
      </c>
      <c r="C26" s="34"/>
      <c r="D26" s="56"/>
      <c r="E26" s="37">
        <v>1</v>
      </c>
      <c r="F26" s="37">
        <v>3</v>
      </c>
      <c r="G26" s="37">
        <v>4</v>
      </c>
      <c r="H26" s="59">
        <v>5</v>
      </c>
      <c r="I26" s="59">
        <v>2</v>
      </c>
      <c r="J26" s="59"/>
      <c r="K26" s="59">
        <v>1</v>
      </c>
      <c r="L26" s="59">
        <v>5</v>
      </c>
      <c r="M26" s="59">
        <v>1</v>
      </c>
      <c r="N26" s="59">
        <v>3</v>
      </c>
      <c r="O26" s="59">
        <v>2</v>
      </c>
      <c r="P26" s="59"/>
      <c r="Q26" s="59">
        <v>1</v>
      </c>
      <c r="R26" s="59"/>
      <c r="S26" s="59"/>
      <c r="T26" s="34">
        <v>1</v>
      </c>
      <c r="U26" s="35">
        <v>27</v>
      </c>
      <c r="V26" s="34"/>
      <c r="W26" s="35">
        <v>28</v>
      </c>
      <c r="X26" s="36">
        <f t="shared" si="0"/>
        <v>0</v>
      </c>
      <c r="Y26" s="34"/>
      <c r="Z26" s="37"/>
      <c r="AA26" s="35"/>
      <c r="AB26" s="38">
        <f t="shared" si="1"/>
        <v>11</v>
      </c>
      <c r="AC26" s="34">
        <v>11</v>
      </c>
      <c r="AD26" s="37"/>
      <c r="AE26" s="35"/>
      <c r="AF26" s="34">
        <v>8</v>
      </c>
      <c r="AG26" s="39">
        <v>0</v>
      </c>
      <c r="AH26" s="34"/>
      <c r="AI26" s="35">
        <v>15</v>
      </c>
      <c r="AJ26" s="39"/>
      <c r="AK26" s="40"/>
      <c r="AL26" s="35"/>
      <c r="AM26" s="40"/>
      <c r="AN26" s="35">
        <v>4</v>
      </c>
      <c r="AO26" s="42"/>
      <c r="AP26" s="60"/>
      <c r="AQ26" s="61"/>
      <c r="AR26" s="60"/>
      <c r="AS26" s="61"/>
      <c r="AT26" s="60"/>
      <c r="AU26" s="61"/>
      <c r="AV26" s="62"/>
      <c r="AW26" s="63"/>
      <c r="AX26" s="64"/>
      <c r="AY26" s="48" t="str">
        <f t="shared" si="2"/>
        <v/>
      </c>
      <c r="BF26" s="6"/>
      <c r="BG26" s="6"/>
      <c r="BH26" s="6"/>
      <c r="BI26" s="6"/>
      <c r="BJ26" s="6"/>
      <c r="BK26" s="6"/>
      <c r="BL26" s="6"/>
      <c r="BM26" s="6"/>
      <c r="BN26" s="6"/>
      <c r="BO26" s="6"/>
      <c r="BP26" s="49" t="str">
        <f t="shared" si="3"/>
        <v/>
      </c>
      <c r="BQ26" s="50" t="str">
        <f t="shared" si="4"/>
        <v/>
      </c>
      <c r="BR26" s="50" t="str">
        <f t="shared" si="5"/>
        <v/>
      </c>
      <c r="BS26" s="50" t="str">
        <f t="shared" si="6"/>
        <v/>
      </c>
      <c r="BT26" s="50" t="str">
        <f t="shared" si="7"/>
        <v/>
      </c>
      <c r="BU26" s="50" t="str">
        <f t="shared" si="8"/>
        <v/>
      </c>
      <c r="BV26" s="72" t="str">
        <f t="shared" si="16"/>
        <v/>
      </c>
      <c r="BW26" s="53"/>
      <c r="BX26" s="54">
        <f t="shared" si="9"/>
        <v>0</v>
      </c>
      <c r="BY26" s="54">
        <f t="shared" si="10"/>
        <v>0</v>
      </c>
      <c r="BZ26" s="54">
        <f t="shared" si="11"/>
        <v>0</v>
      </c>
      <c r="CA26" s="54">
        <f t="shared" si="12"/>
        <v>0</v>
      </c>
      <c r="CB26" s="54">
        <f t="shared" si="13"/>
        <v>0</v>
      </c>
      <c r="CC26" s="54">
        <f t="shared" si="14"/>
        <v>0</v>
      </c>
      <c r="CD26" s="54">
        <f t="shared" si="17"/>
        <v>0</v>
      </c>
      <c r="CY26" s="16"/>
      <c r="CZ26" s="16"/>
    </row>
    <row r="27" spans="1:104" s="15" customFormat="1" ht="11.25" x14ac:dyDescent="0.15">
      <c r="A27" s="55" t="s">
        <v>72</v>
      </c>
      <c r="B27" s="29">
        <f t="shared" si="15"/>
        <v>0</v>
      </c>
      <c r="C27" s="34"/>
      <c r="D27" s="56"/>
      <c r="E27" s="37"/>
      <c r="F27" s="37"/>
      <c r="G27" s="37"/>
      <c r="H27" s="59"/>
      <c r="I27" s="59"/>
      <c r="J27" s="59"/>
      <c r="K27" s="59"/>
      <c r="L27" s="59"/>
      <c r="M27" s="59"/>
      <c r="N27" s="59"/>
      <c r="O27" s="59"/>
      <c r="P27" s="59"/>
      <c r="Q27" s="59"/>
      <c r="R27" s="59"/>
      <c r="S27" s="59"/>
      <c r="T27" s="34"/>
      <c r="U27" s="35"/>
      <c r="V27" s="34"/>
      <c r="W27" s="35"/>
      <c r="X27" s="36">
        <f t="shared" si="0"/>
        <v>0</v>
      </c>
      <c r="Y27" s="34"/>
      <c r="Z27" s="37"/>
      <c r="AA27" s="35"/>
      <c r="AB27" s="38">
        <f t="shared" si="1"/>
        <v>0</v>
      </c>
      <c r="AC27" s="34"/>
      <c r="AD27" s="37"/>
      <c r="AE27" s="35"/>
      <c r="AF27" s="34"/>
      <c r="AG27" s="39"/>
      <c r="AH27" s="34"/>
      <c r="AI27" s="35"/>
      <c r="AJ27" s="39"/>
      <c r="AK27" s="40"/>
      <c r="AL27" s="35"/>
      <c r="AM27" s="40"/>
      <c r="AN27" s="35"/>
      <c r="AO27" s="42"/>
      <c r="AP27" s="60"/>
      <c r="AQ27" s="61"/>
      <c r="AR27" s="60"/>
      <c r="AS27" s="61"/>
      <c r="AT27" s="60"/>
      <c r="AU27" s="61"/>
      <c r="AV27" s="62"/>
      <c r="AW27" s="63"/>
      <c r="AX27" s="64"/>
      <c r="AY27" s="48" t="str">
        <f t="shared" si="2"/>
        <v/>
      </c>
      <c r="BB27" s="75"/>
      <c r="BF27" s="6"/>
      <c r="BG27" s="6"/>
      <c r="BH27" s="6"/>
      <c r="BI27" s="6"/>
      <c r="BJ27" s="6"/>
      <c r="BK27" s="6"/>
      <c r="BL27" s="6"/>
      <c r="BM27" s="6"/>
      <c r="BN27" s="6"/>
      <c r="BO27" s="6"/>
      <c r="BP27" s="49" t="str">
        <f t="shared" si="3"/>
        <v/>
      </c>
      <c r="BQ27" s="50" t="str">
        <f t="shared" si="4"/>
        <v/>
      </c>
      <c r="BR27" s="50" t="str">
        <f t="shared" si="5"/>
        <v/>
      </c>
      <c r="BS27" s="50" t="str">
        <f t="shared" si="6"/>
        <v/>
      </c>
      <c r="BT27" s="50" t="str">
        <f t="shared" si="7"/>
        <v/>
      </c>
      <c r="BU27" s="50" t="str">
        <f t="shared" si="8"/>
        <v/>
      </c>
      <c r="BV27" s="72" t="str">
        <f t="shared" si="16"/>
        <v/>
      </c>
      <c r="BW27" s="53"/>
      <c r="BX27" s="54">
        <f t="shared" si="9"/>
        <v>0</v>
      </c>
      <c r="BY27" s="54">
        <f t="shared" si="10"/>
        <v>0</v>
      </c>
      <c r="BZ27" s="54">
        <f t="shared" si="11"/>
        <v>0</v>
      </c>
      <c r="CA27" s="54">
        <f t="shared" si="12"/>
        <v>0</v>
      </c>
      <c r="CB27" s="54">
        <f t="shared" si="13"/>
        <v>0</v>
      </c>
      <c r="CC27" s="54" t="str">
        <f t="shared" si="14"/>
        <v/>
      </c>
      <c r="CD27" s="54">
        <f t="shared" si="17"/>
        <v>0</v>
      </c>
      <c r="CY27" s="16"/>
      <c r="CZ27" s="16"/>
    </row>
    <row r="28" spans="1:104" s="15" customFormat="1" ht="11.25" x14ac:dyDescent="0.15">
      <c r="A28" s="55" t="s">
        <v>73</v>
      </c>
      <c r="B28" s="29">
        <f>SUM(O28:S28)</f>
        <v>0</v>
      </c>
      <c r="C28" s="69"/>
      <c r="D28" s="65"/>
      <c r="E28" s="66"/>
      <c r="F28" s="66"/>
      <c r="G28" s="66"/>
      <c r="H28" s="67"/>
      <c r="I28" s="67"/>
      <c r="J28" s="67"/>
      <c r="K28" s="67"/>
      <c r="L28" s="67"/>
      <c r="M28" s="67"/>
      <c r="N28" s="67"/>
      <c r="O28" s="59"/>
      <c r="P28" s="59"/>
      <c r="Q28" s="59"/>
      <c r="R28" s="59"/>
      <c r="S28" s="59"/>
      <c r="T28" s="69"/>
      <c r="U28" s="35"/>
      <c r="V28" s="34"/>
      <c r="W28" s="35"/>
      <c r="X28" s="76"/>
      <c r="Y28" s="69"/>
      <c r="Z28" s="66"/>
      <c r="AA28" s="68"/>
      <c r="AB28" s="38">
        <f t="shared" si="1"/>
        <v>0</v>
      </c>
      <c r="AC28" s="34"/>
      <c r="AD28" s="37"/>
      <c r="AE28" s="35"/>
      <c r="AF28" s="34"/>
      <c r="AG28" s="39"/>
      <c r="AH28" s="69"/>
      <c r="AI28" s="35"/>
      <c r="AJ28" s="39"/>
      <c r="AK28" s="76"/>
      <c r="AL28" s="35"/>
      <c r="AM28" s="76"/>
      <c r="AN28" s="35"/>
      <c r="AO28" s="42"/>
      <c r="AP28" s="60"/>
      <c r="AQ28" s="61"/>
      <c r="AR28" s="60"/>
      <c r="AS28" s="61"/>
      <c r="AT28" s="60"/>
      <c r="AU28" s="61"/>
      <c r="AV28" s="62"/>
      <c r="AW28" s="77"/>
      <c r="AX28" s="64"/>
      <c r="AY28" s="48" t="str">
        <f t="shared" si="2"/>
        <v/>
      </c>
      <c r="BF28" s="6"/>
      <c r="BG28" s="6"/>
      <c r="BH28" s="6"/>
      <c r="BI28" s="6"/>
      <c r="BJ28" s="6"/>
      <c r="BK28" s="6"/>
      <c r="BL28" s="6"/>
      <c r="BM28" s="6"/>
      <c r="BN28" s="6"/>
      <c r="BO28" s="6"/>
      <c r="BP28" s="49" t="str">
        <f t="shared" si="3"/>
        <v/>
      </c>
      <c r="BQ28" s="50" t="str">
        <f t="shared" si="4"/>
        <v/>
      </c>
      <c r="BR28" s="50" t="str">
        <f t="shared" si="5"/>
        <v/>
      </c>
      <c r="BS28" s="50" t="str">
        <f t="shared" si="6"/>
        <v/>
      </c>
      <c r="BT28" s="50" t="str">
        <f t="shared" si="7"/>
        <v/>
      </c>
      <c r="BU28" s="50" t="str">
        <f t="shared" si="8"/>
        <v/>
      </c>
      <c r="BV28" s="72" t="str">
        <f t="shared" si="16"/>
        <v/>
      </c>
      <c r="BW28" s="53"/>
      <c r="BX28" s="54">
        <f t="shared" si="9"/>
        <v>0</v>
      </c>
      <c r="BY28" s="54">
        <f t="shared" si="10"/>
        <v>0</v>
      </c>
      <c r="BZ28" s="54">
        <f t="shared" si="11"/>
        <v>0</v>
      </c>
      <c r="CA28" s="54">
        <f t="shared" si="12"/>
        <v>0</v>
      </c>
      <c r="CB28" s="54">
        <f t="shared" si="13"/>
        <v>0</v>
      </c>
      <c r="CC28" s="54" t="str">
        <f t="shared" si="14"/>
        <v/>
      </c>
      <c r="CD28" s="54">
        <f t="shared" si="17"/>
        <v>0</v>
      </c>
      <c r="CY28" s="16"/>
      <c r="CZ28" s="16"/>
    </row>
    <row r="29" spans="1:104" s="15" customFormat="1" ht="11.25" x14ac:dyDescent="0.15">
      <c r="A29" s="55" t="s">
        <v>74</v>
      </c>
      <c r="B29" s="29">
        <f t="shared" si="15"/>
        <v>0</v>
      </c>
      <c r="C29" s="34"/>
      <c r="D29" s="56"/>
      <c r="E29" s="37"/>
      <c r="F29" s="37"/>
      <c r="G29" s="37"/>
      <c r="H29" s="59"/>
      <c r="I29" s="59"/>
      <c r="J29" s="59"/>
      <c r="K29" s="59"/>
      <c r="L29" s="59"/>
      <c r="M29" s="59"/>
      <c r="N29" s="59"/>
      <c r="O29" s="59"/>
      <c r="P29" s="59"/>
      <c r="Q29" s="59"/>
      <c r="R29" s="59"/>
      <c r="S29" s="59"/>
      <c r="T29" s="34"/>
      <c r="U29" s="35"/>
      <c r="V29" s="34"/>
      <c r="W29" s="35"/>
      <c r="X29" s="36">
        <f t="shared" si="0"/>
        <v>0</v>
      </c>
      <c r="Y29" s="34"/>
      <c r="Z29" s="37"/>
      <c r="AA29" s="35"/>
      <c r="AB29" s="38">
        <f t="shared" si="1"/>
        <v>0</v>
      </c>
      <c r="AC29" s="34"/>
      <c r="AD29" s="37"/>
      <c r="AE29" s="35"/>
      <c r="AF29" s="34"/>
      <c r="AG29" s="39"/>
      <c r="AH29" s="34"/>
      <c r="AI29" s="35"/>
      <c r="AJ29" s="39"/>
      <c r="AK29" s="40"/>
      <c r="AL29" s="35"/>
      <c r="AM29" s="40"/>
      <c r="AN29" s="35"/>
      <c r="AO29" s="42"/>
      <c r="AP29" s="60"/>
      <c r="AQ29" s="61"/>
      <c r="AR29" s="60"/>
      <c r="AS29" s="61"/>
      <c r="AT29" s="60"/>
      <c r="AU29" s="61"/>
      <c r="AV29" s="62"/>
      <c r="AW29" s="63"/>
      <c r="AX29" s="64"/>
      <c r="AY29" s="48" t="str">
        <f t="shared" si="2"/>
        <v/>
      </c>
      <c r="BF29" s="6"/>
      <c r="BG29" s="6"/>
      <c r="BH29" s="6"/>
      <c r="BI29" s="6"/>
      <c r="BJ29" s="6"/>
      <c r="BK29" s="6"/>
      <c r="BL29" s="6"/>
      <c r="BM29" s="6"/>
      <c r="BN29" s="6"/>
      <c r="BO29" s="6"/>
      <c r="BP29" s="49" t="str">
        <f t="shared" si="3"/>
        <v/>
      </c>
      <c r="BQ29" s="50" t="str">
        <f t="shared" si="4"/>
        <v/>
      </c>
      <c r="BR29" s="50" t="str">
        <f t="shared" si="5"/>
        <v/>
      </c>
      <c r="BS29" s="50" t="str">
        <f t="shared" si="6"/>
        <v/>
      </c>
      <c r="BT29" s="50" t="str">
        <f t="shared" si="7"/>
        <v/>
      </c>
      <c r="BU29" s="50" t="str">
        <f t="shared" si="8"/>
        <v/>
      </c>
      <c r="BV29" s="72" t="str">
        <f t="shared" si="16"/>
        <v/>
      </c>
      <c r="BW29" s="53"/>
      <c r="BX29" s="54">
        <f t="shared" si="9"/>
        <v>0</v>
      </c>
      <c r="BY29" s="54">
        <f t="shared" si="10"/>
        <v>0</v>
      </c>
      <c r="BZ29" s="54">
        <f t="shared" si="11"/>
        <v>0</v>
      </c>
      <c r="CA29" s="54">
        <f t="shared" si="12"/>
        <v>0</v>
      </c>
      <c r="CB29" s="54">
        <f t="shared" si="13"/>
        <v>0</v>
      </c>
      <c r="CC29" s="54" t="str">
        <f t="shared" si="14"/>
        <v/>
      </c>
      <c r="CD29" s="54">
        <f t="shared" si="17"/>
        <v>0</v>
      </c>
      <c r="CY29" s="16"/>
      <c r="CZ29" s="16"/>
    </row>
    <row r="30" spans="1:104" s="15" customFormat="1" ht="11.25" x14ac:dyDescent="0.15">
      <c r="A30" s="55" t="s">
        <v>75</v>
      </c>
      <c r="B30" s="29">
        <f t="shared" si="15"/>
        <v>299</v>
      </c>
      <c r="C30" s="34">
        <v>31</v>
      </c>
      <c r="D30" s="56">
        <v>70</v>
      </c>
      <c r="E30" s="37">
        <v>69</v>
      </c>
      <c r="F30" s="37">
        <v>16</v>
      </c>
      <c r="G30" s="37">
        <v>2</v>
      </c>
      <c r="H30" s="59">
        <v>10</v>
      </c>
      <c r="I30" s="59">
        <v>5</v>
      </c>
      <c r="J30" s="59">
        <v>5</v>
      </c>
      <c r="K30" s="59">
        <v>7</v>
      </c>
      <c r="L30" s="59">
        <v>11</v>
      </c>
      <c r="M30" s="59">
        <v>11</v>
      </c>
      <c r="N30" s="59">
        <v>6</v>
      </c>
      <c r="O30" s="59">
        <v>14</v>
      </c>
      <c r="P30" s="59">
        <v>9</v>
      </c>
      <c r="Q30" s="59">
        <v>11</v>
      </c>
      <c r="R30" s="59">
        <v>7</v>
      </c>
      <c r="S30" s="59">
        <v>15</v>
      </c>
      <c r="T30" s="34">
        <v>170</v>
      </c>
      <c r="U30" s="35">
        <v>129</v>
      </c>
      <c r="V30" s="34">
        <v>188</v>
      </c>
      <c r="W30" s="35">
        <v>111</v>
      </c>
      <c r="X30" s="36">
        <f t="shared" si="0"/>
        <v>74</v>
      </c>
      <c r="Y30" s="34">
        <v>74</v>
      </c>
      <c r="Z30" s="37"/>
      <c r="AA30" s="35"/>
      <c r="AB30" s="38">
        <f t="shared" si="1"/>
        <v>62</v>
      </c>
      <c r="AC30" s="34">
        <v>62</v>
      </c>
      <c r="AD30" s="37"/>
      <c r="AE30" s="35"/>
      <c r="AF30" s="34">
        <v>67</v>
      </c>
      <c r="AG30" s="39">
        <v>0</v>
      </c>
      <c r="AH30" s="34">
        <v>17</v>
      </c>
      <c r="AI30" s="35">
        <v>17</v>
      </c>
      <c r="AJ30" s="39">
        <v>74</v>
      </c>
      <c r="AK30" s="40">
        <v>11</v>
      </c>
      <c r="AL30" s="35">
        <v>10</v>
      </c>
      <c r="AM30" s="40">
        <v>1</v>
      </c>
      <c r="AN30" s="35">
        <v>7</v>
      </c>
      <c r="AO30" s="42"/>
      <c r="AP30" s="60"/>
      <c r="AQ30" s="61"/>
      <c r="AR30" s="60"/>
      <c r="AS30" s="61"/>
      <c r="AT30" s="60"/>
      <c r="AU30" s="61"/>
      <c r="AV30" s="62"/>
      <c r="AW30" s="63"/>
      <c r="AX30" s="64"/>
      <c r="AY30" s="48" t="str">
        <f t="shared" si="2"/>
        <v/>
      </c>
      <c r="BF30" s="6"/>
      <c r="BG30" s="6"/>
      <c r="BH30" s="6"/>
      <c r="BI30" s="6"/>
      <c r="BJ30" s="6"/>
      <c r="BK30" s="6"/>
      <c r="BL30" s="6"/>
      <c r="BM30" s="6"/>
      <c r="BN30" s="6"/>
      <c r="BO30" s="6"/>
      <c r="BP30" s="49" t="str">
        <f t="shared" si="3"/>
        <v/>
      </c>
      <c r="BQ30" s="50" t="str">
        <f t="shared" si="4"/>
        <v/>
      </c>
      <c r="BR30" s="50" t="str">
        <f t="shared" si="5"/>
        <v/>
      </c>
      <c r="BS30" s="50" t="str">
        <f t="shared" si="6"/>
        <v/>
      </c>
      <c r="BT30" s="50" t="str">
        <f t="shared" si="7"/>
        <v/>
      </c>
      <c r="BU30" s="50" t="str">
        <f t="shared" si="8"/>
        <v/>
      </c>
      <c r="BV30" s="72" t="str">
        <f t="shared" si="16"/>
        <v/>
      </c>
      <c r="BW30" s="53"/>
      <c r="BX30" s="54">
        <f t="shared" si="9"/>
        <v>0</v>
      </c>
      <c r="BY30" s="54">
        <f t="shared" si="10"/>
        <v>0</v>
      </c>
      <c r="BZ30" s="54">
        <f t="shared" si="11"/>
        <v>0</v>
      </c>
      <c r="CA30" s="54">
        <f t="shared" si="12"/>
        <v>0</v>
      </c>
      <c r="CB30" s="54">
        <f t="shared" si="13"/>
        <v>0</v>
      </c>
      <c r="CC30" s="54">
        <f t="shared" si="14"/>
        <v>0</v>
      </c>
      <c r="CD30" s="54">
        <f t="shared" si="17"/>
        <v>0</v>
      </c>
      <c r="CY30" s="16"/>
      <c r="CZ30" s="16"/>
    </row>
    <row r="31" spans="1:104" s="15" customFormat="1" ht="11.25" x14ac:dyDescent="0.15">
      <c r="A31" s="55" t="s">
        <v>76</v>
      </c>
      <c r="B31" s="29">
        <f t="shared" si="15"/>
        <v>0</v>
      </c>
      <c r="C31" s="34"/>
      <c r="D31" s="56"/>
      <c r="E31" s="37"/>
      <c r="F31" s="37"/>
      <c r="G31" s="37"/>
      <c r="H31" s="59"/>
      <c r="I31" s="59"/>
      <c r="J31" s="59"/>
      <c r="K31" s="59"/>
      <c r="L31" s="59"/>
      <c r="M31" s="59"/>
      <c r="N31" s="59"/>
      <c r="O31" s="59"/>
      <c r="P31" s="59"/>
      <c r="Q31" s="59"/>
      <c r="R31" s="59"/>
      <c r="S31" s="59"/>
      <c r="T31" s="34"/>
      <c r="U31" s="35"/>
      <c r="V31" s="34"/>
      <c r="W31" s="35"/>
      <c r="X31" s="36">
        <f t="shared" si="0"/>
        <v>0</v>
      </c>
      <c r="Y31" s="34"/>
      <c r="Z31" s="37"/>
      <c r="AA31" s="35"/>
      <c r="AB31" s="38">
        <f t="shared" si="1"/>
        <v>0</v>
      </c>
      <c r="AC31" s="34"/>
      <c r="AD31" s="37"/>
      <c r="AE31" s="35"/>
      <c r="AF31" s="34"/>
      <c r="AG31" s="39"/>
      <c r="AH31" s="34"/>
      <c r="AI31" s="35"/>
      <c r="AJ31" s="39"/>
      <c r="AK31" s="40"/>
      <c r="AL31" s="35"/>
      <c r="AM31" s="40"/>
      <c r="AN31" s="35"/>
      <c r="AO31" s="42"/>
      <c r="AP31" s="60"/>
      <c r="AQ31" s="61"/>
      <c r="AR31" s="60"/>
      <c r="AS31" s="61"/>
      <c r="AT31" s="60"/>
      <c r="AU31" s="61"/>
      <c r="AV31" s="62"/>
      <c r="AW31" s="63"/>
      <c r="AX31" s="64"/>
      <c r="AY31" s="48" t="str">
        <f t="shared" si="2"/>
        <v/>
      </c>
      <c r="BF31" s="6"/>
      <c r="BG31" s="6"/>
      <c r="BH31" s="6"/>
      <c r="BI31" s="6"/>
      <c r="BJ31" s="6"/>
      <c r="BK31" s="6"/>
      <c r="BL31" s="6"/>
      <c r="BM31" s="6"/>
      <c r="BN31" s="6"/>
      <c r="BO31" s="6"/>
      <c r="BP31" s="49" t="str">
        <f t="shared" si="3"/>
        <v/>
      </c>
      <c r="BQ31" s="50" t="str">
        <f t="shared" si="4"/>
        <v/>
      </c>
      <c r="BR31" s="50" t="str">
        <f t="shared" si="5"/>
        <v/>
      </c>
      <c r="BS31" s="50" t="str">
        <f t="shared" si="6"/>
        <v/>
      </c>
      <c r="BT31" s="50" t="str">
        <f t="shared" si="7"/>
        <v/>
      </c>
      <c r="BU31" s="50" t="str">
        <f t="shared" si="8"/>
        <v/>
      </c>
      <c r="BV31" s="72" t="str">
        <f t="shared" si="16"/>
        <v/>
      </c>
      <c r="BW31" s="53"/>
      <c r="BX31" s="54">
        <f t="shared" si="9"/>
        <v>0</v>
      </c>
      <c r="BY31" s="54">
        <f t="shared" si="10"/>
        <v>0</v>
      </c>
      <c r="BZ31" s="54">
        <f t="shared" si="11"/>
        <v>0</v>
      </c>
      <c r="CA31" s="54">
        <f t="shared" si="12"/>
        <v>0</v>
      </c>
      <c r="CB31" s="54">
        <f t="shared" si="13"/>
        <v>0</v>
      </c>
      <c r="CC31" s="54" t="str">
        <f t="shared" si="14"/>
        <v/>
      </c>
      <c r="CD31" s="54">
        <f t="shared" si="17"/>
        <v>0</v>
      </c>
      <c r="CY31" s="16"/>
      <c r="CZ31" s="16"/>
    </row>
    <row r="32" spans="1:104" s="15" customFormat="1" ht="11.25" x14ac:dyDescent="0.15">
      <c r="A32" s="55" t="s">
        <v>77</v>
      </c>
      <c r="B32" s="29">
        <f t="shared" si="15"/>
        <v>239</v>
      </c>
      <c r="C32" s="34">
        <v>1</v>
      </c>
      <c r="D32" s="56">
        <v>9</v>
      </c>
      <c r="E32" s="37">
        <v>8</v>
      </c>
      <c r="F32" s="37">
        <v>11</v>
      </c>
      <c r="G32" s="37">
        <v>13</v>
      </c>
      <c r="H32" s="59">
        <v>11</v>
      </c>
      <c r="I32" s="59">
        <v>20</v>
      </c>
      <c r="J32" s="59">
        <v>26</v>
      </c>
      <c r="K32" s="59">
        <v>27</v>
      </c>
      <c r="L32" s="59">
        <v>24</v>
      </c>
      <c r="M32" s="59">
        <v>34</v>
      </c>
      <c r="N32" s="59">
        <v>20</v>
      </c>
      <c r="O32" s="59">
        <v>18</v>
      </c>
      <c r="P32" s="59">
        <v>9</v>
      </c>
      <c r="Q32" s="59">
        <v>6</v>
      </c>
      <c r="R32" s="59">
        <v>2</v>
      </c>
      <c r="S32" s="59"/>
      <c r="T32" s="34">
        <v>18</v>
      </c>
      <c r="U32" s="35">
        <v>221</v>
      </c>
      <c r="V32" s="34">
        <v>87</v>
      </c>
      <c r="W32" s="35">
        <v>152</v>
      </c>
      <c r="X32" s="36">
        <f t="shared" si="0"/>
        <v>23</v>
      </c>
      <c r="Y32" s="34">
        <v>23</v>
      </c>
      <c r="Z32" s="37"/>
      <c r="AA32" s="35"/>
      <c r="AB32" s="38">
        <f t="shared" si="1"/>
        <v>77</v>
      </c>
      <c r="AC32" s="34">
        <v>77</v>
      </c>
      <c r="AD32" s="37"/>
      <c r="AE32" s="35"/>
      <c r="AF32" s="34">
        <v>25</v>
      </c>
      <c r="AG32" s="39">
        <v>3</v>
      </c>
      <c r="AH32" s="34">
        <v>5</v>
      </c>
      <c r="AI32" s="35">
        <v>34</v>
      </c>
      <c r="AJ32" s="39">
        <v>526</v>
      </c>
      <c r="AK32" s="40"/>
      <c r="AL32" s="35"/>
      <c r="AM32" s="40"/>
      <c r="AN32" s="35">
        <v>15</v>
      </c>
      <c r="AO32" s="42"/>
      <c r="AP32" s="60">
        <v>23</v>
      </c>
      <c r="AQ32" s="61"/>
      <c r="AR32" s="60"/>
      <c r="AS32" s="61"/>
      <c r="AT32" s="60"/>
      <c r="AU32" s="61"/>
      <c r="AV32" s="62"/>
      <c r="AW32" s="63"/>
      <c r="AX32" s="64"/>
      <c r="AY32" s="48" t="str">
        <f t="shared" si="2"/>
        <v/>
      </c>
      <c r="BF32" s="6"/>
      <c r="BG32" s="6"/>
      <c r="BH32" s="6"/>
      <c r="BI32" s="6"/>
      <c r="BJ32" s="6"/>
      <c r="BK32" s="6"/>
      <c r="BL32" s="6"/>
      <c r="BM32" s="6"/>
      <c r="BN32" s="6"/>
      <c r="BO32" s="6"/>
      <c r="BP32" s="49" t="str">
        <f t="shared" si="3"/>
        <v/>
      </c>
      <c r="BQ32" s="50" t="str">
        <f t="shared" si="4"/>
        <v/>
      </c>
      <c r="BR32" s="50" t="str">
        <f t="shared" si="5"/>
        <v/>
      </c>
      <c r="BS32" s="50" t="str">
        <f t="shared" si="6"/>
        <v/>
      </c>
      <c r="BT32" s="50" t="str">
        <f t="shared" si="7"/>
        <v/>
      </c>
      <c r="BU32" s="50" t="str">
        <f t="shared" si="8"/>
        <v/>
      </c>
      <c r="BV32" s="72" t="str">
        <f t="shared" si="16"/>
        <v/>
      </c>
      <c r="BW32" s="53"/>
      <c r="BX32" s="54">
        <f t="shared" si="9"/>
        <v>0</v>
      </c>
      <c r="BY32" s="54">
        <f t="shared" si="10"/>
        <v>0</v>
      </c>
      <c r="BZ32" s="54">
        <f t="shared" si="11"/>
        <v>0</v>
      </c>
      <c r="CA32" s="54">
        <f t="shared" si="12"/>
        <v>0</v>
      </c>
      <c r="CB32" s="54">
        <f t="shared" si="13"/>
        <v>0</v>
      </c>
      <c r="CC32" s="54">
        <f t="shared" si="14"/>
        <v>0</v>
      </c>
      <c r="CD32" s="54">
        <f t="shared" si="17"/>
        <v>0</v>
      </c>
      <c r="CY32" s="16"/>
      <c r="CZ32" s="16"/>
    </row>
    <row r="33" spans="1:104" s="15" customFormat="1" ht="11.25" x14ac:dyDescent="0.15">
      <c r="A33" s="55" t="s">
        <v>78</v>
      </c>
      <c r="B33" s="29">
        <f t="shared" si="15"/>
        <v>0</v>
      </c>
      <c r="C33" s="34"/>
      <c r="D33" s="56"/>
      <c r="E33" s="37"/>
      <c r="F33" s="37"/>
      <c r="G33" s="37"/>
      <c r="H33" s="59"/>
      <c r="I33" s="59"/>
      <c r="J33" s="59"/>
      <c r="K33" s="59"/>
      <c r="L33" s="59"/>
      <c r="M33" s="59"/>
      <c r="N33" s="59"/>
      <c r="O33" s="59"/>
      <c r="P33" s="59"/>
      <c r="Q33" s="59"/>
      <c r="R33" s="59"/>
      <c r="S33" s="59"/>
      <c r="T33" s="34"/>
      <c r="U33" s="78"/>
      <c r="V33" s="34"/>
      <c r="W33" s="35"/>
      <c r="X33" s="36">
        <f t="shared" si="0"/>
        <v>0</v>
      </c>
      <c r="Y33" s="34"/>
      <c r="Z33" s="37"/>
      <c r="AA33" s="35"/>
      <c r="AB33" s="38">
        <f t="shared" si="1"/>
        <v>0</v>
      </c>
      <c r="AC33" s="34"/>
      <c r="AD33" s="37"/>
      <c r="AE33" s="35"/>
      <c r="AF33" s="34"/>
      <c r="AG33" s="39"/>
      <c r="AH33" s="34"/>
      <c r="AI33" s="35"/>
      <c r="AJ33" s="39"/>
      <c r="AK33" s="40"/>
      <c r="AL33" s="35"/>
      <c r="AM33" s="40"/>
      <c r="AN33" s="35"/>
      <c r="AO33" s="42"/>
      <c r="AP33" s="60"/>
      <c r="AQ33" s="61"/>
      <c r="AR33" s="60"/>
      <c r="AS33" s="61"/>
      <c r="AT33" s="60"/>
      <c r="AU33" s="61"/>
      <c r="AV33" s="62"/>
      <c r="AW33" s="63"/>
      <c r="AX33" s="64"/>
      <c r="AY33" s="48" t="str">
        <f t="shared" si="2"/>
        <v/>
      </c>
      <c r="BF33" s="6"/>
      <c r="BG33" s="6"/>
      <c r="BH33" s="6"/>
      <c r="BI33" s="6"/>
      <c r="BJ33" s="6"/>
      <c r="BK33" s="6"/>
      <c r="BL33" s="6"/>
      <c r="BM33" s="6"/>
      <c r="BN33" s="6"/>
      <c r="BO33" s="6"/>
      <c r="BP33" s="49" t="str">
        <f t="shared" si="3"/>
        <v/>
      </c>
      <c r="BQ33" s="50" t="str">
        <f t="shared" si="4"/>
        <v/>
      </c>
      <c r="BR33" s="50" t="str">
        <f t="shared" si="5"/>
        <v/>
      </c>
      <c r="BS33" s="50" t="str">
        <f t="shared" si="6"/>
        <v/>
      </c>
      <c r="BT33" s="50" t="str">
        <f t="shared" si="7"/>
        <v/>
      </c>
      <c r="BU33" s="50" t="str">
        <f t="shared" si="8"/>
        <v/>
      </c>
      <c r="BV33" s="72" t="str">
        <f t="shared" si="16"/>
        <v/>
      </c>
      <c r="BW33" s="53"/>
      <c r="BX33" s="54">
        <f t="shared" si="9"/>
        <v>0</v>
      </c>
      <c r="BY33" s="54">
        <f t="shared" si="10"/>
        <v>0</v>
      </c>
      <c r="BZ33" s="54">
        <f t="shared" si="11"/>
        <v>0</v>
      </c>
      <c r="CA33" s="54">
        <f t="shared" si="12"/>
        <v>0</v>
      </c>
      <c r="CB33" s="54">
        <f t="shared" si="13"/>
        <v>0</v>
      </c>
      <c r="CC33" s="54" t="str">
        <f t="shared" si="14"/>
        <v/>
      </c>
      <c r="CD33" s="54">
        <f t="shared" si="17"/>
        <v>0</v>
      </c>
      <c r="CY33" s="16"/>
      <c r="CZ33" s="16"/>
    </row>
    <row r="34" spans="1:104" s="15" customFormat="1" ht="11.25" x14ac:dyDescent="0.15">
      <c r="A34" s="55" t="s">
        <v>79</v>
      </c>
      <c r="B34" s="29">
        <f>SUM(C34:E34)</f>
        <v>76</v>
      </c>
      <c r="C34" s="34">
        <v>25</v>
      </c>
      <c r="D34" s="56">
        <v>23</v>
      </c>
      <c r="E34" s="37">
        <v>28</v>
      </c>
      <c r="F34" s="66"/>
      <c r="G34" s="66"/>
      <c r="H34" s="66"/>
      <c r="I34" s="66"/>
      <c r="J34" s="66"/>
      <c r="K34" s="66"/>
      <c r="L34" s="66"/>
      <c r="M34" s="66"/>
      <c r="N34" s="66"/>
      <c r="O34" s="66"/>
      <c r="P34" s="66"/>
      <c r="Q34" s="66"/>
      <c r="R34" s="66"/>
      <c r="S34" s="66"/>
      <c r="T34" s="34">
        <v>76</v>
      </c>
      <c r="U34" s="68"/>
      <c r="V34" s="34">
        <v>58</v>
      </c>
      <c r="W34" s="35">
        <v>18</v>
      </c>
      <c r="X34" s="36">
        <f t="shared" si="0"/>
        <v>51</v>
      </c>
      <c r="Y34" s="34">
        <v>51</v>
      </c>
      <c r="Z34" s="37"/>
      <c r="AA34" s="35"/>
      <c r="AB34" s="38">
        <f t="shared" si="1"/>
        <v>0</v>
      </c>
      <c r="AC34" s="34"/>
      <c r="AD34" s="37"/>
      <c r="AE34" s="35"/>
      <c r="AF34" s="34">
        <v>51</v>
      </c>
      <c r="AG34" s="39">
        <v>0</v>
      </c>
      <c r="AH34" s="34">
        <v>14</v>
      </c>
      <c r="AI34" s="79"/>
      <c r="AJ34" s="39"/>
      <c r="AK34" s="40"/>
      <c r="AL34" s="35"/>
      <c r="AM34" s="40">
        <v>21</v>
      </c>
      <c r="AN34" s="35"/>
      <c r="AO34" s="42"/>
      <c r="AP34" s="60"/>
      <c r="AQ34" s="61"/>
      <c r="AR34" s="60"/>
      <c r="AS34" s="61"/>
      <c r="AT34" s="60"/>
      <c r="AU34" s="61"/>
      <c r="AV34" s="62"/>
      <c r="AW34" s="63"/>
      <c r="AX34" s="64"/>
      <c r="AY34" s="48" t="str">
        <f t="shared" si="2"/>
        <v/>
      </c>
      <c r="BF34" s="6"/>
      <c r="BG34" s="6"/>
      <c r="BH34" s="6"/>
      <c r="BI34" s="6"/>
      <c r="BJ34" s="6"/>
      <c r="BK34" s="6"/>
      <c r="BL34" s="6"/>
      <c r="BM34" s="6"/>
      <c r="BN34" s="6"/>
      <c r="BO34" s="6"/>
      <c r="BP34" s="49" t="str">
        <f t="shared" si="3"/>
        <v/>
      </c>
      <c r="BQ34" s="50" t="str">
        <f t="shared" si="4"/>
        <v/>
      </c>
      <c r="BR34" s="50" t="str">
        <f t="shared" si="5"/>
        <v/>
      </c>
      <c r="BS34" s="50" t="str">
        <f t="shared" si="6"/>
        <v/>
      </c>
      <c r="BT34" s="50" t="str">
        <f t="shared" si="7"/>
        <v/>
      </c>
      <c r="BU34" s="50" t="str">
        <f t="shared" si="8"/>
        <v/>
      </c>
      <c r="BV34" s="72" t="str">
        <f t="shared" si="16"/>
        <v/>
      </c>
      <c r="BW34" s="53"/>
      <c r="BX34" s="54">
        <f t="shared" si="9"/>
        <v>0</v>
      </c>
      <c r="BY34" s="54">
        <f t="shared" si="10"/>
        <v>0</v>
      </c>
      <c r="BZ34" s="54">
        <f t="shared" si="11"/>
        <v>0</v>
      </c>
      <c r="CA34" s="54">
        <f t="shared" si="12"/>
        <v>0</v>
      </c>
      <c r="CB34" s="54">
        <f t="shared" si="13"/>
        <v>0</v>
      </c>
      <c r="CC34" s="54">
        <f t="shared" si="14"/>
        <v>0</v>
      </c>
      <c r="CD34" s="54">
        <f t="shared" si="17"/>
        <v>0</v>
      </c>
      <c r="CY34" s="16"/>
      <c r="CZ34" s="16"/>
    </row>
    <row r="35" spans="1:104" s="15" customFormat="1" ht="11.25" x14ac:dyDescent="0.15">
      <c r="A35" s="55" t="s">
        <v>80</v>
      </c>
      <c r="B35" s="29">
        <f>SUM(F35:S35)</f>
        <v>400</v>
      </c>
      <c r="C35" s="69"/>
      <c r="D35" s="65"/>
      <c r="E35" s="66"/>
      <c r="F35" s="37">
        <v>13</v>
      </c>
      <c r="G35" s="37">
        <v>16</v>
      </c>
      <c r="H35" s="59">
        <v>11</v>
      </c>
      <c r="I35" s="59">
        <v>13</v>
      </c>
      <c r="J35" s="59">
        <v>30</v>
      </c>
      <c r="K35" s="59">
        <v>18</v>
      </c>
      <c r="L35" s="59">
        <v>54</v>
      </c>
      <c r="M35" s="59">
        <v>33</v>
      </c>
      <c r="N35" s="59">
        <v>44</v>
      </c>
      <c r="O35" s="59">
        <v>44</v>
      </c>
      <c r="P35" s="59">
        <v>28</v>
      </c>
      <c r="Q35" s="59">
        <v>39</v>
      </c>
      <c r="R35" s="59">
        <v>32</v>
      </c>
      <c r="S35" s="59">
        <v>25</v>
      </c>
      <c r="T35" s="69"/>
      <c r="U35" s="35">
        <v>400</v>
      </c>
      <c r="V35" s="34">
        <v>168</v>
      </c>
      <c r="W35" s="35">
        <v>232</v>
      </c>
      <c r="X35" s="76"/>
      <c r="Y35" s="69"/>
      <c r="Z35" s="66"/>
      <c r="AA35" s="68"/>
      <c r="AB35" s="38">
        <f t="shared" si="1"/>
        <v>266</v>
      </c>
      <c r="AC35" s="34">
        <v>266</v>
      </c>
      <c r="AD35" s="37"/>
      <c r="AE35" s="35"/>
      <c r="AF35" s="34">
        <v>188</v>
      </c>
      <c r="AG35" s="39">
        <v>39</v>
      </c>
      <c r="AH35" s="69"/>
      <c r="AI35" s="79">
        <v>55</v>
      </c>
      <c r="AJ35" s="79">
        <v>2</v>
      </c>
      <c r="AK35" s="76"/>
      <c r="AL35" s="35">
        <v>21</v>
      </c>
      <c r="AM35" s="76"/>
      <c r="AN35" s="35">
        <v>70</v>
      </c>
      <c r="AO35" s="42"/>
      <c r="AP35" s="60"/>
      <c r="AQ35" s="61"/>
      <c r="AR35" s="60"/>
      <c r="AS35" s="61"/>
      <c r="AT35" s="60"/>
      <c r="AU35" s="61"/>
      <c r="AV35" s="62"/>
      <c r="AW35" s="77"/>
      <c r="AX35" s="64"/>
      <c r="AY35" s="48" t="str">
        <f t="shared" si="2"/>
        <v/>
      </c>
      <c r="BF35" s="6"/>
      <c r="BG35" s="6"/>
      <c r="BH35" s="6"/>
      <c r="BI35" s="6"/>
      <c r="BJ35" s="6"/>
      <c r="BK35" s="6"/>
      <c r="BL35" s="6"/>
      <c r="BM35" s="6"/>
      <c r="BN35" s="6"/>
      <c r="BO35" s="6"/>
      <c r="BP35" s="49" t="str">
        <f t="shared" si="3"/>
        <v/>
      </c>
      <c r="BQ35" s="50" t="str">
        <f t="shared" si="4"/>
        <v/>
      </c>
      <c r="BR35" s="50" t="str">
        <f t="shared" si="5"/>
        <v/>
      </c>
      <c r="BS35" s="50" t="str">
        <f t="shared" si="6"/>
        <v/>
      </c>
      <c r="BT35" s="50" t="str">
        <f t="shared" si="7"/>
        <v/>
      </c>
      <c r="BU35" s="50" t="str">
        <f t="shared" si="8"/>
        <v/>
      </c>
      <c r="BV35" s="72" t="str">
        <f t="shared" si="16"/>
        <v/>
      </c>
      <c r="BW35" s="53"/>
      <c r="BX35" s="54">
        <f t="shared" si="9"/>
        <v>0</v>
      </c>
      <c r="BY35" s="54">
        <f t="shared" si="10"/>
        <v>0</v>
      </c>
      <c r="BZ35" s="54">
        <f t="shared" si="11"/>
        <v>0</v>
      </c>
      <c r="CA35" s="54">
        <f t="shared" si="12"/>
        <v>0</v>
      </c>
      <c r="CB35" s="54">
        <f t="shared" si="13"/>
        <v>0</v>
      </c>
      <c r="CC35" s="54">
        <f t="shared" si="14"/>
        <v>0</v>
      </c>
      <c r="CD35" s="54">
        <f t="shared" si="17"/>
        <v>0</v>
      </c>
      <c r="CY35" s="16"/>
      <c r="CZ35" s="16"/>
    </row>
    <row r="36" spans="1:104" s="15" customFormat="1" ht="11.25" x14ac:dyDescent="0.15">
      <c r="A36" s="55" t="s">
        <v>81</v>
      </c>
      <c r="B36" s="29">
        <f t="shared" si="15"/>
        <v>0</v>
      </c>
      <c r="C36" s="34"/>
      <c r="D36" s="56"/>
      <c r="E36" s="37"/>
      <c r="F36" s="37"/>
      <c r="G36" s="37"/>
      <c r="H36" s="59"/>
      <c r="I36" s="59"/>
      <c r="J36" s="59"/>
      <c r="K36" s="59"/>
      <c r="L36" s="59"/>
      <c r="M36" s="59"/>
      <c r="N36" s="59"/>
      <c r="O36" s="59"/>
      <c r="P36" s="59"/>
      <c r="Q36" s="59"/>
      <c r="R36" s="59"/>
      <c r="S36" s="59"/>
      <c r="T36" s="34"/>
      <c r="U36" s="35"/>
      <c r="V36" s="34"/>
      <c r="W36" s="35"/>
      <c r="X36" s="36">
        <f t="shared" si="0"/>
        <v>0</v>
      </c>
      <c r="Y36" s="34"/>
      <c r="Z36" s="37"/>
      <c r="AA36" s="35"/>
      <c r="AB36" s="38">
        <f t="shared" si="1"/>
        <v>0</v>
      </c>
      <c r="AC36" s="34"/>
      <c r="AD36" s="37"/>
      <c r="AE36" s="35"/>
      <c r="AF36" s="34"/>
      <c r="AG36" s="39"/>
      <c r="AH36" s="34"/>
      <c r="AI36" s="35"/>
      <c r="AJ36" s="39"/>
      <c r="AK36" s="40"/>
      <c r="AL36" s="35"/>
      <c r="AM36" s="40"/>
      <c r="AN36" s="35"/>
      <c r="AO36" s="42"/>
      <c r="AP36" s="60"/>
      <c r="AQ36" s="61"/>
      <c r="AR36" s="60"/>
      <c r="AS36" s="61"/>
      <c r="AT36" s="60"/>
      <c r="AU36" s="61"/>
      <c r="AV36" s="62"/>
      <c r="AW36" s="63"/>
      <c r="AX36" s="64"/>
      <c r="AY36" s="48" t="str">
        <f t="shared" si="2"/>
        <v/>
      </c>
      <c r="BF36" s="6"/>
      <c r="BG36" s="6"/>
      <c r="BH36" s="6"/>
      <c r="BI36" s="6"/>
      <c r="BJ36" s="6"/>
      <c r="BK36" s="6"/>
      <c r="BL36" s="6"/>
      <c r="BM36" s="6"/>
      <c r="BN36" s="6"/>
      <c r="BO36" s="6"/>
      <c r="BP36" s="49" t="str">
        <f t="shared" si="3"/>
        <v/>
      </c>
      <c r="BQ36" s="50" t="str">
        <f t="shared" si="4"/>
        <v/>
      </c>
      <c r="BR36" s="50" t="str">
        <f t="shared" si="5"/>
        <v/>
      </c>
      <c r="BS36" s="50" t="str">
        <f t="shared" si="6"/>
        <v/>
      </c>
      <c r="BT36" s="50" t="str">
        <f t="shared" si="7"/>
        <v/>
      </c>
      <c r="BU36" s="50" t="str">
        <f t="shared" si="8"/>
        <v/>
      </c>
      <c r="BV36" s="72" t="str">
        <f t="shared" si="16"/>
        <v/>
      </c>
      <c r="BW36" s="53"/>
      <c r="BX36" s="54">
        <f t="shared" si="9"/>
        <v>0</v>
      </c>
      <c r="BY36" s="54">
        <f t="shared" si="10"/>
        <v>0</v>
      </c>
      <c r="BZ36" s="54">
        <f t="shared" si="11"/>
        <v>0</v>
      </c>
      <c r="CA36" s="54">
        <f t="shared" si="12"/>
        <v>0</v>
      </c>
      <c r="CB36" s="54">
        <f t="shared" si="13"/>
        <v>0</v>
      </c>
      <c r="CC36" s="54" t="str">
        <f t="shared" si="14"/>
        <v/>
      </c>
      <c r="CD36" s="54">
        <f t="shared" si="17"/>
        <v>0</v>
      </c>
      <c r="CY36" s="16"/>
      <c r="CZ36" s="16"/>
    </row>
    <row r="37" spans="1:104" s="15" customFormat="1" ht="21" x14ac:dyDescent="0.15">
      <c r="A37" s="74" t="s">
        <v>82</v>
      </c>
      <c r="B37" s="29">
        <f>SUM(F37:S37)</f>
        <v>0</v>
      </c>
      <c r="C37" s="69"/>
      <c r="D37" s="65"/>
      <c r="E37" s="66"/>
      <c r="F37" s="37"/>
      <c r="G37" s="37"/>
      <c r="H37" s="59"/>
      <c r="I37" s="59"/>
      <c r="J37" s="59"/>
      <c r="K37" s="59"/>
      <c r="L37" s="59"/>
      <c r="M37" s="59"/>
      <c r="N37" s="59"/>
      <c r="O37" s="59"/>
      <c r="P37" s="59"/>
      <c r="Q37" s="59"/>
      <c r="R37" s="59"/>
      <c r="S37" s="59"/>
      <c r="T37" s="69"/>
      <c r="U37" s="35"/>
      <c r="V37" s="34"/>
      <c r="W37" s="35"/>
      <c r="X37" s="76"/>
      <c r="Y37" s="69"/>
      <c r="Z37" s="66"/>
      <c r="AA37" s="68"/>
      <c r="AB37" s="38">
        <f t="shared" si="1"/>
        <v>0</v>
      </c>
      <c r="AC37" s="34"/>
      <c r="AD37" s="37"/>
      <c r="AE37" s="35"/>
      <c r="AF37" s="34"/>
      <c r="AG37" s="39"/>
      <c r="AH37" s="69"/>
      <c r="AI37" s="35"/>
      <c r="AJ37" s="39"/>
      <c r="AK37" s="76"/>
      <c r="AL37" s="35"/>
      <c r="AM37" s="76"/>
      <c r="AN37" s="35"/>
      <c r="AO37" s="42"/>
      <c r="AP37" s="60"/>
      <c r="AQ37" s="61"/>
      <c r="AR37" s="60"/>
      <c r="AS37" s="61"/>
      <c r="AT37" s="60"/>
      <c r="AU37" s="61"/>
      <c r="AV37" s="62"/>
      <c r="AW37" s="77"/>
      <c r="AX37" s="64"/>
      <c r="AY37" s="48" t="str">
        <f t="shared" si="2"/>
        <v/>
      </c>
      <c r="BF37" s="6"/>
      <c r="BG37" s="6"/>
      <c r="BH37" s="6"/>
      <c r="BI37" s="6"/>
      <c r="BJ37" s="6"/>
      <c r="BK37" s="6"/>
      <c r="BL37" s="6"/>
      <c r="BM37" s="6"/>
      <c r="BN37" s="6"/>
      <c r="BO37" s="6"/>
      <c r="BP37" s="49" t="str">
        <f t="shared" si="3"/>
        <v/>
      </c>
      <c r="BQ37" s="50" t="str">
        <f t="shared" si="4"/>
        <v/>
      </c>
      <c r="BR37" s="50" t="str">
        <f t="shared" si="5"/>
        <v/>
      </c>
      <c r="BS37" s="50" t="str">
        <f t="shared" si="6"/>
        <v/>
      </c>
      <c r="BT37" s="50" t="str">
        <f t="shared" si="7"/>
        <v/>
      </c>
      <c r="BU37" s="50" t="str">
        <f t="shared" si="8"/>
        <v/>
      </c>
      <c r="BV37" s="72" t="str">
        <f t="shared" si="16"/>
        <v/>
      </c>
      <c r="BW37" s="53"/>
      <c r="BX37" s="54">
        <f t="shared" si="9"/>
        <v>0</v>
      </c>
      <c r="BY37" s="54">
        <f t="shared" si="10"/>
        <v>0</v>
      </c>
      <c r="BZ37" s="54">
        <f t="shared" si="11"/>
        <v>0</v>
      </c>
      <c r="CA37" s="54">
        <f t="shared" si="12"/>
        <v>0</v>
      </c>
      <c r="CB37" s="54">
        <f t="shared" si="13"/>
        <v>0</v>
      </c>
      <c r="CC37" s="54" t="str">
        <f t="shared" si="14"/>
        <v/>
      </c>
      <c r="CD37" s="54">
        <f t="shared" si="17"/>
        <v>0</v>
      </c>
      <c r="CY37" s="16"/>
      <c r="CZ37" s="16"/>
    </row>
    <row r="38" spans="1:104" s="15" customFormat="1" ht="21" x14ac:dyDescent="0.15">
      <c r="A38" s="74" t="s">
        <v>83</v>
      </c>
      <c r="B38" s="29">
        <f>SUM(F38:S38)</f>
        <v>220</v>
      </c>
      <c r="C38" s="69"/>
      <c r="D38" s="65"/>
      <c r="E38" s="66"/>
      <c r="F38" s="37">
        <v>2</v>
      </c>
      <c r="G38" s="37">
        <v>6</v>
      </c>
      <c r="H38" s="59">
        <v>1</v>
      </c>
      <c r="I38" s="59">
        <v>3</v>
      </c>
      <c r="J38" s="59">
        <v>4</v>
      </c>
      <c r="K38" s="59">
        <v>19</v>
      </c>
      <c r="L38" s="59">
        <v>31</v>
      </c>
      <c r="M38" s="59">
        <v>31</v>
      </c>
      <c r="N38" s="59">
        <v>35</v>
      </c>
      <c r="O38" s="59">
        <v>25</v>
      </c>
      <c r="P38" s="59">
        <v>33</v>
      </c>
      <c r="Q38" s="59">
        <v>12</v>
      </c>
      <c r="R38" s="59">
        <v>11</v>
      </c>
      <c r="S38" s="59">
        <v>7</v>
      </c>
      <c r="T38" s="69"/>
      <c r="U38" s="35">
        <v>220</v>
      </c>
      <c r="V38" s="34">
        <v>2</v>
      </c>
      <c r="W38" s="35">
        <v>218</v>
      </c>
      <c r="X38" s="76"/>
      <c r="Y38" s="69"/>
      <c r="Z38" s="66"/>
      <c r="AA38" s="68"/>
      <c r="AB38" s="38">
        <f t="shared" si="1"/>
        <v>74</v>
      </c>
      <c r="AC38" s="34">
        <v>74</v>
      </c>
      <c r="AD38" s="37"/>
      <c r="AE38" s="35"/>
      <c r="AF38" s="34">
        <v>1</v>
      </c>
      <c r="AG38" s="39">
        <v>0</v>
      </c>
      <c r="AH38" s="69"/>
      <c r="AI38" s="35">
        <v>8</v>
      </c>
      <c r="AJ38" s="39">
        <v>80</v>
      </c>
      <c r="AK38" s="76"/>
      <c r="AL38" s="35"/>
      <c r="AM38" s="76"/>
      <c r="AN38" s="35">
        <v>10</v>
      </c>
      <c r="AO38" s="42"/>
      <c r="AP38" s="60"/>
      <c r="AQ38" s="61"/>
      <c r="AR38" s="60"/>
      <c r="AS38" s="61"/>
      <c r="AT38" s="60"/>
      <c r="AU38" s="61"/>
      <c r="AV38" s="62"/>
      <c r="AW38" s="77"/>
      <c r="AX38" s="64"/>
      <c r="AY38" s="48" t="str">
        <f t="shared" si="2"/>
        <v/>
      </c>
      <c r="BF38" s="6"/>
      <c r="BG38" s="6"/>
      <c r="BH38" s="6"/>
      <c r="BI38" s="6"/>
      <c r="BJ38" s="6"/>
      <c r="BK38" s="6"/>
      <c r="BL38" s="6"/>
      <c r="BM38" s="6"/>
      <c r="BN38" s="6"/>
      <c r="BO38" s="6"/>
      <c r="BP38" s="49" t="str">
        <f t="shared" si="3"/>
        <v/>
      </c>
      <c r="BQ38" s="50" t="str">
        <f t="shared" si="4"/>
        <v/>
      </c>
      <c r="BR38" s="50" t="str">
        <f t="shared" si="5"/>
        <v/>
      </c>
      <c r="BS38" s="50" t="str">
        <f t="shared" si="6"/>
        <v/>
      </c>
      <c r="BT38" s="50" t="str">
        <f t="shared" si="7"/>
        <v/>
      </c>
      <c r="BU38" s="50" t="str">
        <f t="shared" si="8"/>
        <v/>
      </c>
      <c r="BV38" s="72" t="str">
        <f t="shared" si="16"/>
        <v/>
      </c>
      <c r="BW38" s="53"/>
      <c r="BX38" s="54">
        <f t="shared" si="9"/>
        <v>0</v>
      </c>
      <c r="BY38" s="54">
        <f t="shared" si="10"/>
        <v>0</v>
      </c>
      <c r="BZ38" s="54">
        <f t="shared" si="11"/>
        <v>0</v>
      </c>
      <c r="CA38" s="54">
        <f t="shared" si="12"/>
        <v>0</v>
      </c>
      <c r="CB38" s="54">
        <f t="shared" si="13"/>
        <v>0</v>
      </c>
      <c r="CC38" s="54">
        <f t="shared" si="14"/>
        <v>0</v>
      </c>
      <c r="CD38" s="54">
        <f t="shared" si="17"/>
        <v>0</v>
      </c>
      <c r="CY38" s="16"/>
      <c r="CZ38" s="16"/>
    </row>
    <row r="39" spans="1:104" s="15" customFormat="1" ht="11.25" x14ac:dyDescent="0.15">
      <c r="A39" s="55" t="s">
        <v>84</v>
      </c>
      <c r="B39" s="29">
        <f t="shared" si="15"/>
        <v>0</v>
      </c>
      <c r="C39" s="34"/>
      <c r="D39" s="56"/>
      <c r="E39" s="37"/>
      <c r="F39" s="37"/>
      <c r="G39" s="37"/>
      <c r="H39" s="59"/>
      <c r="I39" s="59"/>
      <c r="J39" s="59"/>
      <c r="K39" s="59"/>
      <c r="L39" s="59"/>
      <c r="M39" s="59"/>
      <c r="N39" s="59"/>
      <c r="O39" s="59"/>
      <c r="P39" s="59"/>
      <c r="Q39" s="59"/>
      <c r="R39" s="59"/>
      <c r="S39" s="59"/>
      <c r="T39" s="34"/>
      <c r="U39" s="35"/>
      <c r="V39" s="34"/>
      <c r="W39" s="35"/>
      <c r="X39" s="36">
        <f t="shared" si="0"/>
        <v>0</v>
      </c>
      <c r="Y39" s="34"/>
      <c r="Z39" s="37"/>
      <c r="AA39" s="35"/>
      <c r="AB39" s="38">
        <f t="shared" si="1"/>
        <v>0</v>
      </c>
      <c r="AC39" s="34"/>
      <c r="AD39" s="37"/>
      <c r="AE39" s="35"/>
      <c r="AF39" s="34"/>
      <c r="AG39" s="39"/>
      <c r="AH39" s="34"/>
      <c r="AI39" s="35"/>
      <c r="AJ39" s="39"/>
      <c r="AK39" s="40"/>
      <c r="AL39" s="35"/>
      <c r="AM39" s="40"/>
      <c r="AN39" s="35"/>
      <c r="AO39" s="42"/>
      <c r="AP39" s="60"/>
      <c r="AQ39" s="61"/>
      <c r="AR39" s="60"/>
      <c r="AS39" s="61"/>
      <c r="AT39" s="60"/>
      <c r="AU39" s="61"/>
      <c r="AV39" s="62"/>
      <c r="AW39" s="63"/>
      <c r="AX39" s="64"/>
      <c r="AY39" s="48" t="str">
        <f t="shared" si="2"/>
        <v/>
      </c>
      <c r="BF39" s="6"/>
      <c r="BG39" s="6"/>
      <c r="BH39" s="6"/>
      <c r="BI39" s="6"/>
      <c r="BJ39" s="6"/>
      <c r="BK39" s="6"/>
      <c r="BL39" s="6"/>
      <c r="BM39" s="6"/>
      <c r="BN39" s="6"/>
      <c r="BO39" s="6"/>
      <c r="BP39" s="49" t="str">
        <f t="shared" si="3"/>
        <v/>
      </c>
      <c r="BQ39" s="50" t="str">
        <f t="shared" si="4"/>
        <v/>
      </c>
      <c r="BR39" s="50" t="str">
        <f t="shared" si="5"/>
        <v/>
      </c>
      <c r="BS39" s="50" t="str">
        <f t="shared" si="6"/>
        <v/>
      </c>
      <c r="BT39" s="50" t="str">
        <f t="shared" si="7"/>
        <v/>
      </c>
      <c r="BU39" s="50" t="str">
        <f t="shared" si="8"/>
        <v/>
      </c>
      <c r="BV39" s="72" t="str">
        <f t="shared" si="16"/>
        <v/>
      </c>
      <c r="BW39" s="53"/>
      <c r="BX39" s="54">
        <f t="shared" si="9"/>
        <v>0</v>
      </c>
      <c r="BY39" s="54">
        <f t="shared" si="10"/>
        <v>0</v>
      </c>
      <c r="BZ39" s="54">
        <f t="shared" si="11"/>
        <v>0</v>
      </c>
      <c r="CA39" s="54">
        <f t="shared" si="12"/>
        <v>0</v>
      </c>
      <c r="CB39" s="54">
        <f t="shared" si="13"/>
        <v>0</v>
      </c>
      <c r="CC39" s="54" t="str">
        <f t="shared" si="14"/>
        <v/>
      </c>
      <c r="CD39" s="54">
        <f t="shared" si="17"/>
        <v>0</v>
      </c>
      <c r="CY39" s="16"/>
      <c r="CZ39" s="16"/>
    </row>
    <row r="40" spans="1:104" s="15" customFormat="1" ht="11.25" x14ac:dyDescent="0.15">
      <c r="A40" s="55" t="s">
        <v>85</v>
      </c>
      <c r="B40" s="29">
        <f t="shared" si="15"/>
        <v>0</v>
      </c>
      <c r="C40" s="34"/>
      <c r="D40" s="56"/>
      <c r="E40" s="37"/>
      <c r="F40" s="37"/>
      <c r="G40" s="37"/>
      <c r="H40" s="59"/>
      <c r="I40" s="59"/>
      <c r="J40" s="59"/>
      <c r="K40" s="59"/>
      <c r="L40" s="59"/>
      <c r="M40" s="59"/>
      <c r="N40" s="59"/>
      <c r="O40" s="59"/>
      <c r="P40" s="59"/>
      <c r="Q40" s="59"/>
      <c r="R40" s="59"/>
      <c r="S40" s="59"/>
      <c r="T40" s="34"/>
      <c r="U40" s="35"/>
      <c r="V40" s="34"/>
      <c r="W40" s="35"/>
      <c r="X40" s="36">
        <f t="shared" si="0"/>
        <v>0</v>
      </c>
      <c r="Y40" s="34"/>
      <c r="Z40" s="37"/>
      <c r="AA40" s="35"/>
      <c r="AB40" s="38">
        <f t="shared" si="1"/>
        <v>0</v>
      </c>
      <c r="AC40" s="34"/>
      <c r="AD40" s="37"/>
      <c r="AE40" s="35"/>
      <c r="AF40" s="34"/>
      <c r="AG40" s="39"/>
      <c r="AH40" s="34"/>
      <c r="AI40" s="35"/>
      <c r="AJ40" s="39"/>
      <c r="AK40" s="40"/>
      <c r="AL40" s="35"/>
      <c r="AM40" s="40"/>
      <c r="AN40" s="35"/>
      <c r="AO40" s="42"/>
      <c r="AP40" s="60"/>
      <c r="AQ40" s="61"/>
      <c r="AR40" s="60"/>
      <c r="AS40" s="61"/>
      <c r="AT40" s="60"/>
      <c r="AU40" s="61"/>
      <c r="AV40" s="62"/>
      <c r="AW40" s="63"/>
      <c r="AX40" s="64"/>
      <c r="AY40" s="48" t="str">
        <f t="shared" si="2"/>
        <v/>
      </c>
      <c r="BF40" s="6"/>
      <c r="BG40" s="6"/>
      <c r="BH40" s="6"/>
      <c r="BI40" s="6"/>
      <c r="BJ40" s="6"/>
      <c r="BK40" s="6"/>
      <c r="BL40" s="6"/>
      <c r="BM40" s="6"/>
      <c r="BN40" s="6"/>
      <c r="BO40" s="6"/>
      <c r="BP40" s="49" t="str">
        <f t="shared" si="3"/>
        <v/>
      </c>
      <c r="BQ40" s="50" t="str">
        <f t="shared" si="4"/>
        <v/>
      </c>
      <c r="BR40" s="50" t="str">
        <f t="shared" si="5"/>
        <v/>
      </c>
      <c r="BS40" s="50" t="str">
        <f t="shared" si="6"/>
        <v/>
      </c>
      <c r="BT40" s="50" t="str">
        <f t="shared" si="7"/>
        <v/>
      </c>
      <c r="BU40" s="50" t="str">
        <f t="shared" si="8"/>
        <v/>
      </c>
      <c r="BV40" s="72" t="str">
        <f t="shared" si="16"/>
        <v/>
      </c>
      <c r="BW40" s="53"/>
      <c r="BX40" s="54">
        <f t="shared" si="9"/>
        <v>0</v>
      </c>
      <c r="BY40" s="54">
        <f t="shared" si="10"/>
        <v>0</v>
      </c>
      <c r="BZ40" s="54">
        <f t="shared" si="11"/>
        <v>0</v>
      </c>
      <c r="CA40" s="54">
        <f t="shared" si="12"/>
        <v>0</v>
      </c>
      <c r="CB40" s="54">
        <f t="shared" si="13"/>
        <v>0</v>
      </c>
      <c r="CC40" s="54" t="str">
        <f t="shared" si="14"/>
        <v/>
      </c>
      <c r="CD40" s="54">
        <f t="shared" si="17"/>
        <v>0</v>
      </c>
      <c r="CY40" s="16"/>
      <c r="CZ40" s="16"/>
    </row>
    <row r="41" spans="1:104" s="15" customFormat="1" ht="11.25" x14ac:dyDescent="0.15">
      <c r="A41" s="55" t="s">
        <v>86</v>
      </c>
      <c r="B41" s="29">
        <f>SUM(F41:S41)</f>
        <v>0</v>
      </c>
      <c r="C41" s="69"/>
      <c r="D41" s="65"/>
      <c r="E41" s="66"/>
      <c r="F41" s="37"/>
      <c r="G41" s="37"/>
      <c r="H41" s="59"/>
      <c r="I41" s="59"/>
      <c r="J41" s="59"/>
      <c r="K41" s="59"/>
      <c r="L41" s="59"/>
      <c r="M41" s="59"/>
      <c r="N41" s="59"/>
      <c r="O41" s="59"/>
      <c r="P41" s="59"/>
      <c r="Q41" s="59"/>
      <c r="R41" s="59"/>
      <c r="S41" s="59"/>
      <c r="T41" s="69"/>
      <c r="U41" s="35"/>
      <c r="V41" s="34"/>
      <c r="W41" s="35"/>
      <c r="X41" s="76"/>
      <c r="Y41" s="69"/>
      <c r="Z41" s="66"/>
      <c r="AA41" s="68"/>
      <c r="AB41" s="38">
        <f t="shared" si="1"/>
        <v>0</v>
      </c>
      <c r="AC41" s="34"/>
      <c r="AD41" s="37"/>
      <c r="AE41" s="35"/>
      <c r="AF41" s="34"/>
      <c r="AG41" s="39"/>
      <c r="AH41" s="69"/>
      <c r="AI41" s="35"/>
      <c r="AJ41" s="39"/>
      <c r="AK41" s="76"/>
      <c r="AL41" s="35"/>
      <c r="AM41" s="76"/>
      <c r="AN41" s="35"/>
      <c r="AO41" s="42"/>
      <c r="AP41" s="60"/>
      <c r="AQ41" s="61"/>
      <c r="AR41" s="60"/>
      <c r="AS41" s="61"/>
      <c r="AT41" s="60"/>
      <c r="AU41" s="61"/>
      <c r="AV41" s="62"/>
      <c r="AW41" s="77"/>
      <c r="AX41" s="64"/>
      <c r="AY41" s="48" t="str">
        <f t="shared" si="2"/>
        <v/>
      </c>
      <c r="BF41" s="6"/>
      <c r="BG41" s="6"/>
      <c r="BH41" s="6"/>
      <c r="BI41" s="6"/>
      <c r="BJ41" s="6"/>
      <c r="BK41" s="6"/>
      <c r="BL41" s="6"/>
      <c r="BM41" s="6"/>
      <c r="BN41" s="6"/>
      <c r="BO41" s="6"/>
      <c r="BP41" s="49" t="str">
        <f t="shared" si="3"/>
        <v/>
      </c>
      <c r="BQ41" s="50" t="str">
        <f t="shared" si="4"/>
        <v/>
      </c>
      <c r="BR41" s="50" t="str">
        <f t="shared" si="5"/>
        <v/>
      </c>
      <c r="BS41" s="50" t="str">
        <f t="shared" si="6"/>
        <v/>
      </c>
      <c r="BT41" s="50" t="str">
        <f t="shared" si="7"/>
        <v/>
      </c>
      <c r="BU41" s="50" t="str">
        <f t="shared" si="8"/>
        <v/>
      </c>
      <c r="BV41" s="72" t="str">
        <f t="shared" si="16"/>
        <v/>
      </c>
      <c r="BW41" s="53"/>
      <c r="BX41" s="54">
        <f t="shared" si="9"/>
        <v>0</v>
      </c>
      <c r="BY41" s="54">
        <f t="shared" si="10"/>
        <v>0</v>
      </c>
      <c r="BZ41" s="54">
        <f t="shared" si="11"/>
        <v>0</v>
      </c>
      <c r="CA41" s="54">
        <f t="shared" si="12"/>
        <v>0</v>
      </c>
      <c r="CB41" s="54">
        <f t="shared" si="13"/>
        <v>0</v>
      </c>
      <c r="CC41" s="54" t="str">
        <f t="shared" si="14"/>
        <v/>
      </c>
      <c r="CD41" s="54">
        <f t="shared" si="17"/>
        <v>0</v>
      </c>
      <c r="CY41" s="16"/>
      <c r="CZ41" s="16"/>
    </row>
    <row r="42" spans="1:104" s="15" customFormat="1" ht="11.25" x14ac:dyDescent="0.15">
      <c r="A42" s="55" t="s">
        <v>87</v>
      </c>
      <c r="B42" s="29">
        <f t="shared" si="15"/>
        <v>0</v>
      </c>
      <c r="C42" s="34"/>
      <c r="D42" s="56"/>
      <c r="E42" s="37"/>
      <c r="F42" s="37"/>
      <c r="G42" s="37"/>
      <c r="H42" s="59"/>
      <c r="I42" s="59"/>
      <c r="J42" s="59"/>
      <c r="K42" s="59"/>
      <c r="L42" s="59"/>
      <c r="M42" s="59"/>
      <c r="N42" s="59"/>
      <c r="O42" s="59"/>
      <c r="P42" s="59"/>
      <c r="Q42" s="59"/>
      <c r="R42" s="59"/>
      <c r="S42" s="59"/>
      <c r="T42" s="34"/>
      <c r="U42" s="35"/>
      <c r="V42" s="34"/>
      <c r="W42" s="35"/>
      <c r="X42" s="36">
        <f t="shared" si="0"/>
        <v>0</v>
      </c>
      <c r="Y42" s="34"/>
      <c r="Z42" s="37"/>
      <c r="AA42" s="35"/>
      <c r="AB42" s="38">
        <f t="shared" si="1"/>
        <v>0</v>
      </c>
      <c r="AC42" s="34"/>
      <c r="AD42" s="37"/>
      <c r="AE42" s="35"/>
      <c r="AF42" s="34"/>
      <c r="AG42" s="39"/>
      <c r="AH42" s="34"/>
      <c r="AI42" s="35"/>
      <c r="AJ42" s="39"/>
      <c r="AK42" s="40"/>
      <c r="AL42" s="35"/>
      <c r="AM42" s="40"/>
      <c r="AN42" s="35"/>
      <c r="AO42" s="42"/>
      <c r="AP42" s="60"/>
      <c r="AQ42" s="61"/>
      <c r="AR42" s="60"/>
      <c r="AS42" s="61"/>
      <c r="AT42" s="60"/>
      <c r="AU42" s="61"/>
      <c r="AV42" s="62"/>
      <c r="AW42" s="63"/>
      <c r="AX42" s="64"/>
      <c r="AY42" s="48" t="str">
        <f t="shared" si="2"/>
        <v/>
      </c>
      <c r="BF42" s="6"/>
      <c r="BG42" s="6"/>
      <c r="BH42" s="6"/>
      <c r="BI42" s="6"/>
      <c r="BJ42" s="6"/>
      <c r="BK42" s="6"/>
      <c r="BL42" s="6"/>
      <c r="BM42" s="6"/>
      <c r="BN42" s="6"/>
      <c r="BO42" s="6"/>
      <c r="BP42" s="49" t="str">
        <f t="shared" si="3"/>
        <v/>
      </c>
      <c r="BQ42" s="50" t="str">
        <f t="shared" si="4"/>
        <v/>
      </c>
      <c r="BR42" s="50" t="str">
        <f t="shared" si="5"/>
        <v/>
      </c>
      <c r="BS42" s="50" t="str">
        <f t="shared" si="6"/>
        <v/>
      </c>
      <c r="BT42" s="50" t="str">
        <f t="shared" si="7"/>
        <v/>
      </c>
      <c r="BU42" s="50" t="str">
        <f t="shared" si="8"/>
        <v/>
      </c>
      <c r="BV42" s="72" t="str">
        <f t="shared" si="16"/>
        <v/>
      </c>
      <c r="BW42" s="53"/>
      <c r="BX42" s="54">
        <f t="shared" si="9"/>
        <v>0</v>
      </c>
      <c r="BY42" s="54">
        <f t="shared" si="10"/>
        <v>0</v>
      </c>
      <c r="BZ42" s="54">
        <f t="shared" si="11"/>
        <v>0</v>
      </c>
      <c r="CA42" s="54">
        <f t="shared" si="12"/>
        <v>0</v>
      </c>
      <c r="CB42" s="54">
        <f t="shared" si="13"/>
        <v>0</v>
      </c>
      <c r="CC42" s="54" t="str">
        <f t="shared" si="14"/>
        <v/>
      </c>
      <c r="CD42" s="54">
        <f t="shared" si="17"/>
        <v>0</v>
      </c>
      <c r="CY42" s="16"/>
      <c r="CZ42" s="16"/>
    </row>
    <row r="43" spans="1:104" s="15" customFormat="1" ht="11.25" x14ac:dyDescent="0.15">
      <c r="A43" s="55" t="s">
        <v>88</v>
      </c>
      <c r="B43" s="29">
        <f>SUM(F43:S43)</f>
        <v>0</v>
      </c>
      <c r="C43" s="69"/>
      <c r="D43" s="65"/>
      <c r="E43" s="66"/>
      <c r="F43" s="37"/>
      <c r="G43" s="37"/>
      <c r="H43" s="59"/>
      <c r="I43" s="59"/>
      <c r="J43" s="59"/>
      <c r="K43" s="59"/>
      <c r="L43" s="59"/>
      <c r="M43" s="59"/>
      <c r="N43" s="59"/>
      <c r="O43" s="59"/>
      <c r="P43" s="59"/>
      <c r="Q43" s="59"/>
      <c r="R43" s="59"/>
      <c r="S43" s="59"/>
      <c r="T43" s="69"/>
      <c r="U43" s="35"/>
      <c r="V43" s="34"/>
      <c r="W43" s="35"/>
      <c r="X43" s="76"/>
      <c r="Y43" s="69"/>
      <c r="Z43" s="66"/>
      <c r="AA43" s="68"/>
      <c r="AB43" s="38">
        <f t="shared" si="1"/>
        <v>0</v>
      </c>
      <c r="AC43" s="34"/>
      <c r="AD43" s="37"/>
      <c r="AE43" s="35"/>
      <c r="AF43" s="34"/>
      <c r="AG43" s="39"/>
      <c r="AH43" s="69"/>
      <c r="AI43" s="35"/>
      <c r="AJ43" s="39"/>
      <c r="AK43" s="76"/>
      <c r="AL43" s="35"/>
      <c r="AM43" s="76"/>
      <c r="AN43" s="35"/>
      <c r="AO43" s="42"/>
      <c r="AP43" s="60"/>
      <c r="AQ43" s="61"/>
      <c r="AR43" s="60"/>
      <c r="AS43" s="61"/>
      <c r="AT43" s="60"/>
      <c r="AU43" s="61"/>
      <c r="AV43" s="62"/>
      <c r="AW43" s="77"/>
      <c r="AX43" s="64"/>
      <c r="AY43" s="48" t="str">
        <f t="shared" si="2"/>
        <v/>
      </c>
      <c r="BF43" s="6"/>
      <c r="BG43" s="6"/>
      <c r="BH43" s="6"/>
      <c r="BI43" s="6"/>
      <c r="BJ43" s="6"/>
      <c r="BK43" s="6"/>
      <c r="BL43" s="6"/>
      <c r="BM43" s="6"/>
      <c r="BN43" s="6"/>
      <c r="BO43" s="6"/>
      <c r="BP43" s="49" t="str">
        <f t="shared" si="3"/>
        <v/>
      </c>
      <c r="BQ43" s="50" t="str">
        <f t="shared" si="4"/>
        <v/>
      </c>
      <c r="BR43" s="50" t="str">
        <f t="shared" si="5"/>
        <v/>
      </c>
      <c r="BS43" s="50" t="str">
        <f t="shared" si="6"/>
        <v/>
      </c>
      <c r="BT43" s="50" t="str">
        <f t="shared" si="7"/>
        <v/>
      </c>
      <c r="BU43" s="50" t="str">
        <f t="shared" si="8"/>
        <v/>
      </c>
      <c r="BV43" s="72" t="str">
        <f t="shared" si="16"/>
        <v/>
      </c>
      <c r="BW43" s="53"/>
      <c r="BX43" s="54">
        <f t="shared" si="9"/>
        <v>0</v>
      </c>
      <c r="BY43" s="54">
        <f t="shared" si="10"/>
        <v>0</v>
      </c>
      <c r="BZ43" s="54">
        <f t="shared" si="11"/>
        <v>0</v>
      </c>
      <c r="CA43" s="54">
        <f t="shared" si="12"/>
        <v>0</v>
      </c>
      <c r="CB43" s="54">
        <f t="shared" si="13"/>
        <v>0</v>
      </c>
      <c r="CC43" s="54" t="str">
        <f t="shared" si="14"/>
        <v/>
      </c>
      <c r="CD43" s="54">
        <f t="shared" si="17"/>
        <v>0</v>
      </c>
      <c r="CY43" s="16"/>
      <c r="CZ43" s="16"/>
    </row>
    <row r="44" spans="1:104" s="15" customFormat="1" ht="11.25" x14ac:dyDescent="0.15">
      <c r="A44" s="55" t="s">
        <v>89</v>
      </c>
      <c r="B44" s="29">
        <f t="shared" si="15"/>
        <v>0</v>
      </c>
      <c r="C44" s="34"/>
      <c r="D44" s="56"/>
      <c r="E44" s="37"/>
      <c r="F44" s="37"/>
      <c r="G44" s="37"/>
      <c r="H44" s="59"/>
      <c r="I44" s="59"/>
      <c r="J44" s="59"/>
      <c r="K44" s="59"/>
      <c r="L44" s="59"/>
      <c r="M44" s="59"/>
      <c r="N44" s="59"/>
      <c r="O44" s="59"/>
      <c r="P44" s="59"/>
      <c r="Q44" s="59"/>
      <c r="R44" s="59"/>
      <c r="S44" s="59"/>
      <c r="T44" s="34"/>
      <c r="U44" s="35"/>
      <c r="V44" s="34"/>
      <c r="W44" s="35"/>
      <c r="X44" s="36">
        <f t="shared" si="0"/>
        <v>0</v>
      </c>
      <c r="Y44" s="34"/>
      <c r="Z44" s="37"/>
      <c r="AA44" s="35"/>
      <c r="AB44" s="38">
        <f t="shared" si="1"/>
        <v>0</v>
      </c>
      <c r="AC44" s="34"/>
      <c r="AD44" s="37"/>
      <c r="AE44" s="35"/>
      <c r="AF44" s="34"/>
      <c r="AG44" s="39"/>
      <c r="AH44" s="34"/>
      <c r="AI44" s="35"/>
      <c r="AJ44" s="39"/>
      <c r="AK44" s="40"/>
      <c r="AL44" s="35"/>
      <c r="AM44" s="40"/>
      <c r="AN44" s="35"/>
      <c r="AO44" s="42"/>
      <c r="AP44" s="60"/>
      <c r="AQ44" s="61"/>
      <c r="AR44" s="60"/>
      <c r="AS44" s="61"/>
      <c r="AT44" s="60"/>
      <c r="AU44" s="61"/>
      <c r="AV44" s="62"/>
      <c r="AW44" s="63"/>
      <c r="AX44" s="64"/>
      <c r="AY44" s="48" t="str">
        <f t="shared" si="2"/>
        <v/>
      </c>
      <c r="BF44" s="6"/>
      <c r="BG44" s="6"/>
      <c r="BH44" s="6"/>
      <c r="BI44" s="6"/>
      <c r="BJ44" s="6"/>
      <c r="BK44" s="6"/>
      <c r="BL44" s="6"/>
      <c r="BM44" s="6"/>
      <c r="BN44" s="6"/>
      <c r="BO44" s="6"/>
      <c r="BP44" s="49" t="str">
        <f t="shared" si="3"/>
        <v/>
      </c>
      <c r="BQ44" s="50" t="str">
        <f t="shared" si="4"/>
        <v/>
      </c>
      <c r="BR44" s="50" t="str">
        <f t="shared" si="5"/>
        <v/>
      </c>
      <c r="BS44" s="50" t="str">
        <f t="shared" si="6"/>
        <v/>
      </c>
      <c r="BT44" s="50" t="str">
        <f t="shared" si="7"/>
        <v/>
      </c>
      <c r="BU44" s="50" t="str">
        <f t="shared" si="8"/>
        <v/>
      </c>
      <c r="BV44" s="72" t="str">
        <f t="shared" si="16"/>
        <v/>
      </c>
      <c r="BW44" s="53"/>
      <c r="BX44" s="54">
        <f t="shared" si="9"/>
        <v>0</v>
      </c>
      <c r="BY44" s="54">
        <f t="shared" si="10"/>
        <v>0</v>
      </c>
      <c r="BZ44" s="54">
        <f t="shared" si="11"/>
        <v>0</v>
      </c>
      <c r="CA44" s="54">
        <f t="shared" si="12"/>
        <v>0</v>
      </c>
      <c r="CB44" s="54">
        <f t="shared" si="13"/>
        <v>0</v>
      </c>
      <c r="CC44" s="54" t="str">
        <f t="shared" si="14"/>
        <v/>
      </c>
      <c r="CD44" s="54">
        <f t="shared" si="17"/>
        <v>0</v>
      </c>
      <c r="CY44" s="16"/>
      <c r="CZ44" s="16"/>
    </row>
    <row r="45" spans="1:104" s="15" customFormat="1" ht="11.25" x14ac:dyDescent="0.15">
      <c r="A45" s="55" t="s">
        <v>90</v>
      </c>
      <c r="B45" s="29">
        <f t="shared" si="15"/>
        <v>0</v>
      </c>
      <c r="C45" s="34"/>
      <c r="D45" s="56"/>
      <c r="E45" s="37"/>
      <c r="F45" s="37"/>
      <c r="G45" s="37"/>
      <c r="H45" s="59"/>
      <c r="I45" s="59"/>
      <c r="J45" s="59"/>
      <c r="K45" s="59"/>
      <c r="L45" s="59"/>
      <c r="M45" s="59"/>
      <c r="N45" s="59"/>
      <c r="O45" s="59"/>
      <c r="P45" s="59"/>
      <c r="Q45" s="59"/>
      <c r="R45" s="59"/>
      <c r="S45" s="59"/>
      <c r="T45" s="34"/>
      <c r="U45" s="35"/>
      <c r="V45" s="34"/>
      <c r="W45" s="35"/>
      <c r="X45" s="36">
        <f t="shared" si="0"/>
        <v>0</v>
      </c>
      <c r="Y45" s="34"/>
      <c r="Z45" s="37"/>
      <c r="AA45" s="35"/>
      <c r="AB45" s="38">
        <f t="shared" si="1"/>
        <v>0</v>
      </c>
      <c r="AC45" s="34"/>
      <c r="AD45" s="37"/>
      <c r="AE45" s="35"/>
      <c r="AF45" s="34"/>
      <c r="AG45" s="39"/>
      <c r="AH45" s="34"/>
      <c r="AI45" s="35"/>
      <c r="AJ45" s="39"/>
      <c r="AK45" s="40"/>
      <c r="AL45" s="35"/>
      <c r="AM45" s="40"/>
      <c r="AN45" s="35"/>
      <c r="AO45" s="42"/>
      <c r="AP45" s="60"/>
      <c r="AQ45" s="61"/>
      <c r="AR45" s="60"/>
      <c r="AS45" s="61"/>
      <c r="AT45" s="60"/>
      <c r="AU45" s="61"/>
      <c r="AV45" s="62"/>
      <c r="AW45" s="63"/>
      <c r="AX45" s="64"/>
      <c r="AY45" s="48" t="str">
        <f t="shared" si="2"/>
        <v/>
      </c>
      <c r="BF45" s="6"/>
      <c r="BG45" s="6"/>
      <c r="BH45" s="6"/>
      <c r="BI45" s="6"/>
      <c r="BJ45" s="6"/>
      <c r="BK45" s="6"/>
      <c r="BL45" s="6"/>
      <c r="BM45" s="6"/>
      <c r="BN45" s="6"/>
      <c r="BO45" s="6"/>
      <c r="BP45" s="49" t="str">
        <f t="shared" si="3"/>
        <v/>
      </c>
      <c r="BQ45" s="50" t="str">
        <f t="shared" si="4"/>
        <v/>
      </c>
      <c r="BR45" s="50" t="str">
        <f t="shared" si="5"/>
        <v/>
      </c>
      <c r="BS45" s="50" t="str">
        <f t="shared" si="6"/>
        <v/>
      </c>
      <c r="BT45" s="50" t="str">
        <f t="shared" si="7"/>
        <v/>
      </c>
      <c r="BU45" s="50" t="str">
        <f t="shared" si="8"/>
        <v/>
      </c>
      <c r="BV45" s="72" t="str">
        <f t="shared" si="16"/>
        <v/>
      </c>
      <c r="BW45" s="53"/>
      <c r="BX45" s="54">
        <f t="shared" si="9"/>
        <v>0</v>
      </c>
      <c r="BY45" s="54">
        <f t="shared" si="10"/>
        <v>0</v>
      </c>
      <c r="BZ45" s="54">
        <f t="shared" si="11"/>
        <v>0</v>
      </c>
      <c r="CA45" s="54">
        <f t="shared" si="12"/>
        <v>0</v>
      </c>
      <c r="CB45" s="54">
        <f t="shared" si="13"/>
        <v>0</v>
      </c>
      <c r="CC45" s="54" t="str">
        <f t="shared" si="14"/>
        <v/>
      </c>
      <c r="CD45" s="54">
        <f t="shared" si="17"/>
        <v>0</v>
      </c>
      <c r="CY45" s="16"/>
      <c r="CZ45" s="16"/>
    </row>
    <row r="46" spans="1:104" s="15" customFormat="1" ht="11.25" x14ac:dyDescent="0.15">
      <c r="A46" s="55" t="s">
        <v>91</v>
      </c>
      <c r="B46" s="29">
        <f t="shared" si="15"/>
        <v>0</v>
      </c>
      <c r="C46" s="34"/>
      <c r="D46" s="56"/>
      <c r="E46" s="37"/>
      <c r="F46" s="37"/>
      <c r="G46" s="37"/>
      <c r="H46" s="59"/>
      <c r="I46" s="59"/>
      <c r="J46" s="59"/>
      <c r="K46" s="59"/>
      <c r="L46" s="59"/>
      <c r="M46" s="59"/>
      <c r="N46" s="59"/>
      <c r="O46" s="59"/>
      <c r="P46" s="59"/>
      <c r="Q46" s="59"/>
      <c r="R46" s="59"/>
      <c r="S46" s="59"/>
      <c r="T46" s="34"/>
      <c r="U46" s="35"/>
      <c r="V46" s="34"/>
      <c r="W46" s="35"/>
      <c r="X46" s="36">
        <f t="shared" si="0"/>
        <v>0</v>
      </c>
      <c r="Y46" s="34"/>
      <c r="Z46" s="37"/>
      <c r="AA46" s="35"/>
      <c r="AB46" s="38">
        <f t="shared" si="1"/>
        <v>0</v>
      </c>
      <c r="AC46" s="34"/>
      <c r="AD46" s="37"/>
      <c r="AE46" s="35"/>
      <c r="AF46" s="69"/>
      <c r="AG46" s="73"/>
      <c r="AH46" s="34"/>
      <c r="AI46" s="35"/>
      <c r="AJ46" s="39"/>
      <c r="AK46" s="40"/>
      <c r="AL46" s="35"/>
      <c r="AM46" s="40"/>
      <c r="AN46" s="35"/>
      <c r="AO46" s="42"/>
      <c r="AP46" s="60"/>
      <c r="AQ46" s="61"/>
      <c r="AR46" s="60"/>
      <c r="AS46" s="61"/>
      <c r="AT46" s="60"/>
      <c r="AU46" s="61"/>
      <c r="AV46" s="62"/>
      <c r="AW46" s="63"/>
      <c r="AX46" s="64"/>
      <c r="AY46" s="48" t="str">
        <f t="shared" si="2"/>
        <v/>
      </c>
      <c r="BF46" s="6"/>
      <c r="BG46" s="6"/>
      <c r="BH46" s="6"/>
      <c r="BI46" s="6"/>
      <c r="BJ46" s="6"/>
      <c r="BK46" s="6"/>
      <c r="BL46" s="6"/>
      <c r="BM46" s="6"/>
      <c r="BN46" s="6"/>
      <c r="BO46" s="6"/>
      <c r="BP46" s="49" t="str">
        <f t="shared" si="3"/>
        <v/>
      </c>
      <c r="BQ46" s="50" t="str">
        <f t="shared" si="4"/>
        <v/>
      </c>
      <c r="BR46" s="50" t="str">
        <f t="shared" si="5"/>
        <v/>
      </c>
      <c r="BS46" s="50" t="str">
        <f t="shared" si="6"/>
        <v/>
      </c>
      <c r="BT46" s="50" t="str">
        <f t="shared" si="7"/>
        <v/>
      </c>
      <c r="BU46" s="50" t="str">
        <f t="shared" si="8"/>
        <v/>
      </c>
      <c r="BV46" s="53"/>
      <c r="BW46" s="53"/>
      <c r="BX46" s="54">
        <f t="shared" si="9"/>
        <v>0</v>
      </c>
      <c r="BY46" s="54">
        <f t="shared" si="10"/>
        <v>0</v>
      </c>
      <c r="BZ46" s="54">
        <f t="shared" si="11"/>
        <v>0</v>
      </c>
      <c r="CA46" s="54">
        <f t="shared" si="12"/>
        <v>0</v>
      </c>
      <c r="CB46" s="54">
        <f t="shared" si="13"/>
        <v>0</v>
      </c>
      <c r="CC46" s="54" t="str">
        <f t="shared" si="14"/>
        <v/>
      </c>
      <c r="CD46" s="71"/>
      <c r="CY46" s="16"/>
      <c r="CZ46" s="16"/>
    </row>
    <row r="47" spans="1:104" s="15" customFormat="1" ht="11.25" x14ac:dyDescent="0.15">
      <c r="A47" s="55" t="s">
        <v>92</v>
      </c>
      <c r="B47" s="29">
        <f>SUM(E47:L47)</f>
        <v>302</v>
      </c>
      <c r="C47" s="69"/>
      <c r="D47" s="65"/>
      <c r="E47" s="37">
        <v>5</v>
      </c>
      <c r="F47" s="37">
        <v>54</v>
      </c>
      <c r="G47" s="37">
        <v>42</v>
      </c>
      <c r="H47" s="59">
        <v>72</v>
      </c>
      <c r="I47" s="59">
        <v>64</v>
      </c>
      <c r="J47" s="59">
        <v>41</v>
      </c>
      <c r="K47" s="59">
        <v>18</v>
      </c>
      <c r="L47" s="59">
        <v>6</v>
      </c>
      <c r="M47" s="65"/>
      <c r="N47" s="65"/>
      <c r="O47" s="65"/>
      <c r="P47" s="65"/>
      <c r="Q47" s="65"/>
      <c r="R47" s="65"/>
      <c r="S47" s="65"/>
      <c r="T47" s="34">
        <v>5</v>
      </c>
      <c r="U47" s="35">
        <v>297</v>
      </c>
      <c r="V47" s="69"/>
      <c r="W47" s="35">
        <v>302</v>
      </c>
      <c r="X47" s="36">
        <f t="shared" si="0"/>
        <v>0</v>
      </c>
      <c r="Y47" s="34"/>
      <c r="Z47" s="37"/>
      <c r="AA47" s="35"/>
      <c r="AB47" s="38">
        <f t="shared" si="1"/>
        <v>89</v>
      </c>
      <c r="AC47" s="34">
        <v>89</v>
      </c>
      <c r="AD47" s="37"/>
      <c r="AE47" s="35"/>
      <c r="AF47" s="34">
        <v>57</v>
      </c>
      <c r="AG47" s="39">
        <v>0</v>
      </c>
      <c r="AH47" s="34"/>
      <c r="AI47" s="35">
        <v>60</v>
      </c>
      <c r="AJ47" s="39"/>
      <c r="AK47" s="40"/>
      <c r="AL47" s="35">
        <v>1</v>
      </c>
      <c r="AM47" s="40">
        <v>43</v>
      </c>
      <c r="AN47" s="35">
        <v>17</v>
      </c>
      <c r="AO47" s="42"/>
      <c r="AP47" s="60"/>
      <c r="AQ47" s="61"/>
      <c r="AR47" s="60"/>
      <c r="AS47" s="61"/>
      <c r="AT47" s="60"/>
      <c r="AU47" s="61"/>
      <c r="AV47" s="62"/>
      <c r="AW47" s="63"/>
      <c r="AX47" s="64"/>
      <c r="AY47" s="48" t="str">
        <f t="shared" si="2"/>
        <v/>
      </c>
      <c r="BF47" s="6"/>
      <c r="BG47" s="6"/>
      <c r="BH47" s="6"/>
      <c r="BI47" s="6"/>
      <c r="BJ47" s="6"/>
      <c r="BK47" s="6"/>
      <c r="BL47" s="6"/>
      <c r="BM47" s="6"/>
      <c r="BN47" s="6"/>
      <c r="BO47" s="6"/>
      <c r="BP47" s="49" t="str">
        <f t="shared" si="3"/>
        <v/>
      </c>
      <c r="BQ47" s="50" t="str">
        <f t="shared" si="4"/>
        <v/>
      </c>
      <c r="BR47" s="50" t="str">
        <f t="shared" si="5"/>
        <v/>
      </c>
      <c r="BS47" s="50" t="str">
        <f t="shared" si="6"/>
        <v/>
      </c>
      <c r="BT47" s="50" t="str">
        <f t="shared" si="7"/>
        <v/>
      </c>
      <c r="BU47" s="50" t="str">
        <f t="shared" si="8"/>
        <v/>
      </c>
      <c r="BV47" s="72" t="str">
        <f t="shared" si="16"/>
        <v/>
      </c>
      <c r="BW47" s="53"/>
      <c r="BX47" s="54">
        <f t="shared" si="9"/>
        <v>0</v>
      </c>
      <c r="BY47" s="54">
        <f t="shared" si="10"/>
        <v>0</v>
      </c>
      <c r="BZ47" s="54">
        <f t="shared" si="11"/>
        <v>0</v>
      </c>
      <c r="CA47" s="54">
        <f t="shared" si="12"/>
        <v>0</v>
      </c>
      <c r="CB47" s="54">
        <f t="shared" si="13"/>
        <v>0</v>
      </c>
      <c r="CC47" s="54">
        <f t="shared" si="14"/>
        <v>0</v>
      </c>
      <c r="CD47" s="54">
        <f t="shared" si="17"/>
        <v>0</v>
      </c>
      <c r="CY47" s="16"/>
      <c r="CZ47" s="16"/>
    </row>
    <row r="48" spans="1:104" s="15" customFormat="1" ht="24.75" customHeight="1" x14ac:dyDescent="0.15">
      <c r="A48" s="74" t="s">
        <v>93</v>
      </c>
      <c r="B48" s="29">
        <f t="shared" si="15"/>
        <v>283</v>
      </c>
      <c r="C48" s="34"/>
      <c r="D48" s="56"/>
      <c r="E48" s="37"/>
      <c r="F48" s="37">
        <v>3</v>
      </c>
      <c r="G48" s="37">
        <v>18</v>
      </c>
      <c r="H48" s="59">
        <v>13</v>
      </c>
      <c r="I48" s="59">
        <v>17</v>
      </c>
      <c r="J48" s="59">
        <v>10</v>
      </c>
      <c r="K48" s="59">
        <v>36</v>
      </c>
      <c r="L48" s="59">
        <v>40</v>
      </c>
      <c r="M48" s="59">
        <v>25</v>
      </c>
      <c r="N48" s="59">
        <v>21</v>
      </c>
      <c r="O48" s="59">
        <v>24</v>
      </c>
      <c r="P48" s="59">
        <v>26</v>
      </c>
      <c r="Q48" s="59">
        <v>15</v>
      </c>
      <c r="R48" s="59">
        <v>19</v>
      </c>
      <c r="S48" s="59">
        <v>16</v>
      </c>
      <c r="T48" s="34"/>
      <c r="U48" s="35">
        <v>283</v>
      </c>
      <c r="V48" s="34"/>
      <c r="W48" s="35">
        <v>283</v>
      </c>
      <c r="X48" s="36">
        <f t="shared" si="0"/>
        <v>0</v>
      </c>
      <c r="Y48" s="34"/>
      <c r="Z48" s="37"/>
      <c r="AA48" s="35"/>
      <c r="AB48" s="38">
        <f t="shared" si="1"/>
        <v>131</v>
      </c>
      <c r="AC48" s="34">
        <v>131</v>
      </c>
      <c r="AD48" s="37"/>
      <c r="AE48" s="35"/>
      <c r="AF48" s="34">
        <v>55</v>
      </c>
      <c r="AG48" s="39">
        <v>0</v>
      </c>
      <c r="AH48" s="34"/>
      <c r="AI48" s="35">
        <v>49</v>
      </c>
      <c r="AJ48" s="39"/>
      <c r="AK48" s="40"/>
      <c r="AL48" s="35">
        <v>2</v>
      </c>
      <c r="AM48" s="40"/>
      <c r="AN48" s="35">
        <v>18</v>
      </c>
      <c r="AO48" s="42"/>
      <c r="AP48" s="60"/>
      <c r="AQ48" s="61"/>
      <c r="AR48" s="60"/>
      <c r="AS48" s="61"/>
      <c r="AT48" s="60"/>
      <c r="AU48" s="61"/>
      <c r="AV48" s="62"/>
      <c r="AW48" s="63"/>
      <c r="AX48" s="64"/>
      <c r="AY48" s="48" t="str">
        <f t="shared" si="2"/>
        <v/>
      </c>
      <c r="BF48" s="6"/>
      <c r="BG48" s="6"/>
      <c r="BH48" s="6"/>
      <c r="BI48" s="6"/>
      <c r="BJ48" s="6"/>
      <c r="BK48" s="6"/>
      <c r="BL48" s="6"/>
      <c r="BM48" s="6"/>
      <c r="BN48" s="6"/>
      <c r="BO48" s="6"/>
      <c r="BP48" s="49" t="str">
        <f t="shared" si="3"/>
        <v/>
      </c>
      <c r="BQ48" s="50" t="str">
        <f t="shared" si="4"/>
        <v/>
      </c>
      <c r="BR48" s="50" t="str">
        <f t="shared" si="5"/>
        <v/>
      </c>
      <c r="BS48" s="50" t="str">
        <f t="shared" si="6"/>
        <v/>
      </c>
      <c r="BT48" s="50" t="str">
        <f t="shared" si="7"/>
        <v/>
      </c>
      <c r="BU48" s="50" t="str">
        <f t="shared" si="8"/>
        <v/>
      </c>
      <c r="BV48" s="72" t="str">
        <f t="shared" si="16"/>
        <v/>
      </c>
      <c r="BW48" s="53"/>
      <c r="BX48" s="54">
        <f t="shared" si="9"/>
        <v>0</v>
      </c>
      <c r="BY48" s="54">
        <f t="shared" si="10"/>
        <v>0</v>
      </c>
      <c r="BZ48" s="54">
        <f t="shared" si="11"/>
        <v>0</v>
      </c>
      <c r="CA48" s="54">
        <f t="shared" si="12"/>
        <v>0</v>
      </c>
      <c r="CB48" s="54">
        <f t="shared" si="13"/>
        <v>0</v>
      </c>
      <c r="CC48" s="54">
        <f t="shared" si="14"/>
        <v>0</v>
      </c>
      <c r="CD48" s="54">
        <f t="shared" si="17"/>
        <v>0</v>
      </c>
      <c r="CY48" s="16"/>
      <c r="CZ48" s="16"/>
    </row>
    <row r="49" spans="1:105" s="15" customFormat="1" ht="15.75" customHeight="1" x14ac:dyDescent="0.15">
      <c r="A49" s="55" t="s">
        <v>94</v>
      </c>
      <c r="B49" s="29">
        <f>SUM(F49:S49)</f>
        <v>203</v>
      </c>
      <c r="C49" s="69"/>
      <c r="D49" s="65"/>
      <c r="E49" s="65"/>
      <c r="F49" s="37">
        <v>5</v>
      </c>
      <c r="G49" s="37">
        <v>15</v>
      </c>
      <c r="H49" s="59">
        <v>23</v>
      </c>
      <c r="I49" s="59">
        <v>15</v>
      </c>
      <c r="J49" s="59">
        <v>29</v>
      </c>
      <c r="K49" s="59">
        <v>28</v>
      </c>
      <c r="L49" s="59">
        <v>31</v>
      </c>
      <c r="M49" s="59">
        <v>24</v>
      </c>
      <c r="N49" s="59">
        <v>10</v>
      </c>
      <c r="O49" s="59">
        <v>11</v>
      </c>
      <c r="P49" s="59">
        <v>10</v>
      </c>
      <c r="Q49" s="59"/>
      <c r="R49" s="59">
        <v>1</v>
      </c>
      <c r="S49" s="59">
        <v>1</v>
      </c>
      <c r="T49" s="69"/>
      <c r="U49" s="35">
        <v>203</v>
      </c>
      <c r="V49" s="69"/>
      <c r="W49" s="35">
        <v>203</v>
      </c>
      <c r="X49" s="36">
        <f t="shared" si="0"/>
        <v>0</v>
      </c>
      <c r="Y49" s="34"/>
      <c r="Z49" s="37"/>
      <c r="AA49" s="35"/>
      <c r="AB49" s="38">
        <f t="shared" si="1"/>
        <v>92</v>
      </c>
      <c r="AC49" s="34">
        <v>92</v>
      </c>
      <c r="AD49" s="37"/>
      <c r="AE49" s="35"/>
      <c r="AF49" s="34">
        <v>56</v>
      </c>
      <c r="AG49" s="39">
        <v>0</v>
      </c>
      <c r="AH49" s="34"/>
      <c r="AI49" s="35">
        <v>39</v>
      </c>
      <c r="AJ49" s="39"/>
      <c r="AK49" s="40"/>
      <c r="AL49" s="35"/>
      <c r="AM49" s="40"/>
      <c r="AN49" s="35">
        <v>16</v>
      </c>
      <c r="AO49" s="42"/>
      <c r="AP49" s="60"/>
      <c r="AQ49" s="61"/>
      <c r="AR49" s="60"/>
      <c r="AS49" s="61"/>
      <c r="AT49" s="60"/>
      <c r="AU49" s="61"/>
      <c r="AV49" s="62"/>
      <c r="AW49" s="63"/>
      <c r="AX49" s="64"/>
      <c r="AY49" s="48" t="str">
        <f t="shared" si="2"/>
        <v/>
      </c>
      <c r="BF49" s="6"/>
      <c r="BG49" s="6"/>
      <c r="BH49" s="6"/>
      <c r="BI49" s="6"/>
      <c r="BJ49" s="6"/>
      <c r="BK49" s="6"/>
      <c r="BL49" s="6"/>
      <c r="BM49" s="6"/>
      <c r="BN49" s="6"/>
      <c r="BO49" s="6"/>
      <c r="BP49" s="49" t="str">
        <f t="shared" si="3"/>
        <v/>
      </c>
      <c r="BQ49" s="50" t="str">
        <f t="shared" si="4"/>
        <v/>
      </c>
      <c r="BR49" s="50" t="str">
        <f t="shared" si="5"/>
        <v/>
      </c>
      <c r="BS49" s="50" t="str">
        <f t="shared" si="6"/>
        <v/>
      </c>
      <c r="BT49" s="50" t="str">
        <f t="shared" si="7"/>
        <v/>
      </c>
      <c r="BU49" s="50" t="str">
        <f t="shared" si="8"/>
        <v/>
      </c>
      <c r="BV49" s="72" t="str">
        <f t="shared" si="16"/>
        <v/>
      </c>
      <c r="BW49" s="53"/>
      <c r="BX49" s="54">
        <f t="shared" si="9"/>
        <v>0</v>
      </c>
      <c r="BY49" s="54">
        <f t="shared" si="10"/>
        <v>0</v>
      </c>
      <c r="BZ49" s="54">
        <f t="shared" si="11"/>
        <v>0</v>
      </c>
      <c r="CA49" s="54">
        <f t="shared" si="12"/>
        <v>0</v>
      </c>
      <c r="CB49" s="54">
        <f t="shared" si="13"/>
        <v>0</v>
      </c>
      <c r="CC49" s="54">
        <f t="shared" si="14"/>
        <v>0</v>
      </c>
      <c r="CD49" s="54">
        <f t="shared" si="17"/>
        <v>0</v>
      </c>
      <c r="CY49" s="16"/>
      <c r="CZ49" s="16"/>
    </row>
    <row r="50" spans="1:105" s="15" customFormat="1" ht="15.75" customHeight="1" x14ac:dyDescent="0.15">
      <c r="A50" s="55" t="s">
        <v>95</v>
      </c>
      <c r="B50" s="29">
        <f>SUM(G50:S50)</f>
        <v>0</v>
      </c>
      <c r="C50" s="69"/>
      <c r="D50" s="65"/>
      <c r="E50" s="65"/>
      <c r="F50" s="65"/>
      <c r="G50" s="37"/>
      <c r="H50" s="59"/>
      <c r="I50" s="59"/>
      <c r="J50" s="59"/>
      <c r="K50" s="59"/>
      <c r="L50" s="59"/>
      <c r="M50" s="59"/>
      <c r="N50" s="65"/>
      <c r="O50" s="65"/>
      <c r="P50" s="65"/>
      <c r="Q50" s="65"/>
      <c r="R50" s="65"/>
      <c r="S50" s="65"/>
      <c r="T50" s="69"/>
      <c r="U50" s="35"/>
      <c r="V50" s="34"/>
      <c r="W50" s="35"/>
      <c r="X50" s="36">
        <f t="shared" si="0"/>
        <v>0</v>
      </c>
      <c r="Y50" s="34"/>
      <c r="Z50" s="37"/>
      <c r="AA50" s="35"/>
      <c r="AB50" s="38">
        <f t="shared" si="1"/>
        <v>0</v>
      </c>
      <c r="AC50" s="34"/>
      <c r="AD50" s="37"/>
      <c r="AE50" s="35"/>
      <c r="AF50" s="34"/>
      <c r="AG50" s="39"/>
      <c r="AH50" s="34"/>
      <c r="AI50" s="35"/>
      <c r="AJ50" s="39"/>
      <c r="AK50" s="40"/>
      <c r="AL50" s="35"/>
      <c r="AM50" s="40"/>
      <c r="AN50" s="35"/>
      <c r="AO50" s="42"/>
      <c r="AP50" s="60"/>
      <c r="AQ50" s="61"/>
      <c r="AR50" s="60"/>
      <c r="AS50" s="61"/>
      <c r="AT50" s="60"/>
      <c r="AU50" s="61"/>
      <c r="AV50" s="62"/>
      <c r="AW50" s="63"/>
      <c r="AX50" s="64"/>
      <c r="AY50" s="48" t="str">
        <f t="shared" si="2"/>
        <v/>
      </c>
      <c r="BF50" s="6"/>
      <c r="BG50" s="6"/>
      <c r="BH50" s="6"/>
      <c r="BI50" s="6"/>
      <c r="BJ50" s="6"/>
      <c r="BK50" s="6"/>
      <c r="BL50" s="6"/>
      <c r="BM50" s="6"/>
      <c r="BN50" s="6"/>
      <c r="BO50" s="6"/>
      <c r="BP50" s="49" t="str">
        <f t="shared" si="3"/>
        <v/>
      </c>
      <c r="BQ50" s="50" t="str">
        <f t="shared" si="4"/>
        <v/>
      </c>
      <c r="BR50" s="50" t="str">
        <f t="shared" si="5"/>
        <v/>
      </c>
      <c r="BS50" s="50" t="str">
        <f t="shared" si="6"/>
        <v/>
      </c>
      <c r="BT50" s="50" t="str">
        <f t="shared" si="7"/>
        <v/>
      </c>
      <c r="BU50" s="50" t="str">
        <f t="shared" si="8"/>
        <v/>
      </c>
      <c r="BV50" s="72" t="str">
        <f t="shared" si="16"/>
        <v/>
      </c>
      <c r="BW50" s="53"/>
      <c r="BX50" s="54">
        <f t="shared" si="9"/>
        <v>0</v>
      </c>
      <c r="BY50" s="54">
        <f t="shared" si="10"/>
        <v>0</v>
      </c>
      <c r="BZ50" s="54">
        <f t="shared" si="11"/>
        <v>0</v>
      </c>
      <c r="CA50" s="54">
        <f t="shared" si="12"/>
        <v>0</v>
      </c>
      <c r="CB50" s="54">
        <f t="shared" si="13"/>
        <v>0</v>
      </c>
      <c r="CC50" s="54" t="str">
        <f t="shared" si="14"/>
        <v/>
      </c>
      <c r="CD50" s="54">
        <f t="shared" si="17"/>
        <v>0</v>
      </c>
      <c r="CY50" s="16"/>
      <c r="CZ50" s="16"/>
    </row>
    <row r="51" spans="1:105" s="15" customFormat="1" ht="11.25" customHeight="1" x14ac:dyDescent="0.15">
      <c r="A51" s="55" t="s">
        <v>96</v>
      </c>
      <c r="B51" s="29">
        <f t="shared" si="15"/>
        <v>733</v>
      </c>
      <c r="C51" s="34">
        <v>48</v>
      </c>
      <c r="D51" s="56">
        <v>21</v>
      </c>
      <c r="E51" s="37">
        <v>13</v>
      </c>
      <c r="F51" s="37">
        <v>7</v>
      </c>
      <c r="G51" s="37">
        <v>7</v>
      </c>
      <c r="H51" s="59">
        <v>15</v>
      </c>
      <c r="I51" s="59">
        <v>16</v>
      </c>
      <c r="J51" s="59">
        <v>21</v>
      </c>
      <c r="K51" s="59">
        <v>23</v>
      </c>
      <c r="L51" s="59">
        <v>27</v>
      </c>
      <c r="M51" s="59">
        <v>48</v>
      </c>
      <c r="N51" s="59">
        <v>49</v>
      </c>
      <c r="O51" s="59">
        <v>47</v>
      </c>
      <c r="P51" s="59">
        <v>101</v>
      </c>
      <c r="Q51" s="59">
        <v>110</v>
      </c>
      <c r="R51" s="59">
        <v>97</v>
      </c>
      <c r="S51" s="59">
        <v>83</v>
      </c>
      <c r="T51" s="34">
        <v>82</v>
      </c>
      <c r="U51" s="35">
        <v>651</v>
      </c>
      <c r="V51" s="34">
        <v>338</v>
      </c>
      <c r="W51" s="35">
        <v>395</v>
      </c>
      <c r="X51" s="36">
        <f t="shared" si="0"/>
        <v>45</v>
      </c>
      <c r="Y51" s="34">
        <v>38</v>
      </c>
      <c r="Z51" s="37"/>
      <c r="AA51" s="35">
        <v>7</v>
      </c>
      <c r="AB51" s="38">
        <f t="shared" si="1"/>
        <v>387</v>
      </c>
      <c r="AC51" s="34">
        <v>310</v>
      </c>
      <c r="AD51" s="37"/>
      <c r="AE51" s="35">
        <v>77</v>
      </c>
      <c r="AF51" s="34">
        <v>270</v>
      </c>
      <c r="AG51" s="39">
        <v>39</v>
      </c>
      <c r="AH51" s="34">
        <v>18</v>
      </c>
      <c r="AI51" s="35">
        <v>124</v>
      </c>
      <c r="AJ51" s="39">
        <v>169</v>
      </c>
      <c r="AK51" s="40"/>
      <c r="AL51" s="35"/>
      <c r="AM51" s="40">
        <v>23</v>
      </c>
      <c r="AN51" s="35">
        <v>112</v>
      </c>
      <c r="AO51" s="42"/>
      <c r="AP51" s="60"/>
      <c r="AQ51" s="61"/>
      <c r="AR51" s="60"/>
      <c r="AS51" s="61"/>
      <c r="AT51" s="60"/>
      <c r="AU51" s="61"/>
      <c r="AV51" s="62"/>
      <c r="AW51" s="63"/>
      <c r="AX51" s="64"/>
      <c r="AY51" s="48" t="str">
        <f t="shared" si="2"/>
        <v/>
      </c>
      <c r="BF51" s="6"/>
      <c r="BG51" s="6"/>
      <c r="BH51" s="6"/>
      <c r="BI51" s="6"/>
      <c r="BJ51" s="6"/>
      <c r="BK51" s="6"/>
      <c r="BL51" s="6"/>
      <c r="BM51" s="6"/>
      <c r="BN51" s="6"/>
      <c r="BO51" s="6"/>
      <c r="BP51" s="49" t="str">
        <f t="shared" si="3"/>
        <v/>
      </c>
      <c r="BQ51" s="50" t="str">
        <f t="shared" si="4"/>
        <v/>
      </c>
      <c r="BR51" s="50" t="str">
        <f t="shared" si="5"/>
        <v/>
      </c>
      <c r="BS51" s="50" t="str">
        <f t="shared" si="6"/>
        <v/>
      </c>
      <c r="BT51" s="50" t="str">
        <f t="shared" si="7"/>
        <v/>
      </c>
      <c r="BU51" s="50" t="str">
        <f t="shared" si="8"/>
        <v/>
      </c>
      <c r="BV51" s="72" t="str">
        <f t="shared" si="16"/>
        <v/>
      </c>
      <c r="BW51" s="72" t="str">
        <f>IF(AND($AT51&lt;&gt;0,($B90="")),"No olvide registrar si algunas de estas compras de servicio corresponden al Programa de Resolutividad. ","")</f>
        <v/>
      </c>
      <c r="BX51" s="54">
        <f t="shared" si="9"/>
        <v>0</v>
      </c>
      <c r="BY51" s="54">
        <f t="shared" si="10"/>
        <v>0</v>
      </c>
      <c r="BZ51" s="54">
        <f t="shared" si="11"/>
        <v>0</v>
      </c>
      <c r="CA51" s="54">
        <f t="shared" si="12"/>
        <v>0</v>
      </c>
      <c r="CB51" s="54">
        <f t="shared" si="13"/>
        <v>0</v>
      </c>
      <c r="CC51" s="54">
        <f t="shared" si="14"/>
        <v>0</v>
      </c>
      <c r="CD51" s="54">
        <f t="shared" si="17"/>
        <v>0</v>
      </c>
      <c r="CE51" s="54">
        <f>IF(AND($AT51&lt;&gt;0,($B90="")),1,0)</f>
        <v>0</v>
      </c>
      <c r="CY51" s="16"/>
      <c r="CZ51" s="16"/>
    </row>
    <row r="52" spans="1:105" s="15" customFormat="1" ht="11.25" customHeight="1" x14ac:dyDescent="0.15">
      <c r="A52" s="55" t="s">
        <v>97</v>
      </c>
      <c r="B52" s="29">
        <f t="shared" si="15"/>
        <v>0</v>
      </c>
      <c r="C52" s="34"/>
      <c r="D52" s="56"/>
      <c r="E52" s="37"/>
      <c r="F52" s="37"/>
      <c r="G52" s="37"/>
      <c r="H52" s="59"/>
      <c r="I52" s="59"/>
      <c r="J52" s="59"/>
      <c r="K52" s="59"/>
      <c r="L52" s="59"/>
      <c r="M52" s="59"/>
      <c r="N52" s="59"/>
      <c r="O52" s="59"/>
      <c r="P52" s="59"/>
      <c r="Q52" s="59"/>
      <c r="R52" s="59"/>
      <c r="S52" s="59"/>
      <c r="T52" s="34"/>
      <c r="U52" s="35"/>
      <c r="V52" s="34"/>
      <c r="W52" s="35"/>
      <c r="X52" s="36">
        <f t="shared" si="0"/>
        <v>0</v>
      </c>
      <c r="Y52" s="34"/>
      <c r="Z52" s="37"/>
      <c r="AA52" s="35"/>
      <c r="AB52" s="38">
        <f t="shared" si="1"/>
        <v>0</v>
      </c>
      <c r="AC52" s="34"/>
      <c r="AD52" s="37"/>
      <c r="AE52" s="35"/>
      <c r="AF52" s="34"/>
      <c r="AG52" s="39"/>
      <c r="AH52" s="34"/>
      <c r="AI52" s="35"/>
      <c r="AJ52" s="39"/>
      <c r="AK52" s="40"/>
      <c r="AL52" s="35"/>
      <c r="AM52" s="40"/>
      <c r="AN52" s="35"/>
      <c r="AO52" s="42"/>
      <c r="AP52" s="60"/>
      <c r="AQ52" s="61"/>
      <c r="AR52" s="60"/>
      <c r="AS52" s="61"/>
      <c r="AT52" s="60"/>
      <c r="AU52" s="61"/>
      <c r="AV52" s="62"/>
      <c r="AW52" s="63"/>
      <c r="AX52" s="64"/>
      <c r="AY52" s="48" t="str">
        <f t="shared" si="2"/>
        <v/>
      </c>
      <c r="BF52" s="6"/>
      <c r="BG52" s="6"/>
      <c r="BH52" s="6"/>
      <c r="BI52" s="6"/>
      <c r="BJ52" s="6"/>
      <c r="BK52" s="6"/>
      <c r="BL52" s="6"/>
      <c r="BM52" s="6"/>
      <c r="BN52" s="6"/>
      <c r="BO52" s="6"/>
      <c r="BP52" s="49" t="str">
        <f t="shared" si="3"/>
        <v/>
      </c>
      <c r="BQ52" s="50" t="str">
        <f t="shared" si="4"/>
        <v/>
      </c>
      <c r="BR52" s="50" t="str">
        <f t="shared" si="5"/>
        <v/>
      </c>
      <c r="BS52" s="50" t="str">
        <f t="shared" si="6"/>
        <v/>
      </c>
      <c r="BT52" s="50" t="str">
        <f t="shared" si="7"/>
        <v/>
      </c>
      <c r="BU52" s="50" t="str">
        <f t="shared" si="8"/>
        <v/>
      </c>
      <c r="BV52" s="72" t="str">
        <f t="shared" si="16"/>
        <v/>
      </c>
      <c r="BW52" s="72" t="str">
        <f>IF(AND($AT52&lt;&gt;0,($B90="")),"No olvide registrar si algunas de estas compras de servicio corresponden al Programa de Resolutividad. ","")</f>
        <v/>
      </c>
      <c r="BX52" s="54">
        <f t="shared" si="9"/>
        <v>0</v>
      </c>
      <c r="BY52" s="54">
        <f t="shared" si="10"/>
        <v>0</v>
      </c>
      <c r="BZ52" s="54">
        <f t="shared" si="11"/>
        <v>0</v>
      </c>
      <c r="CA52" s="54">
        <f t="shared" si="12"/>
        <v>0</v>
      </c>
      <c r="CB52" s="54">
        <f t="shared" si="13"/>
        <v>0</v>
      </c>
      <c r="CC52" s="54" t="str">
        <f t="shared" si="14"/>
        <v/>
      </c>
      <c r="CD52" s="54">
        <f t="shared" si="17"/>
        <v>0</v>
      </c>
      <c r="CE52" s="54">
        <f>IF(AND($AT52&lt;&gt;0,($B90="")),1,0)</f>
        <v>0</v>
      </c>
      <c r="CY52" s="16"/>
      <c r="CZ52" s="16"/>
    </row>
    <row r="53" spans="1:105" s="15" customFormat="1" ht="11.25" customHeight="1" x14ac:dyDescent="0.15">
      <c r="A53" s="55" t="s">
        <v>98</v>
      </c>
      <c r="B53" s="29">
        <f t="shared" si="15"/>
        <v>291</v>
      </c>
      <c r="C53" s="34">
        <v>27</v>
      </c>
      <c r="D53" s="56">
        <v>75</v>
      </c>
      <c r="E53" s="37">
        <v>26</v>
      </c>
      <c r="F53" s="37">
        <v>19</v>
      </c>
      <c r="G53" s="37">
        <v>3</v>
      </c>
      <c r="H53" s="59">
        <v>4</v>
      </c>
      <c r="I53" s="59">
        <v>2</v>
      </c>
      <c r="J53" s="59">
        <v>4</v>
      </c>
      <c r="K53" s="59">
        <v>9</v>
      </c>
      <c r="L53" s="59">
        <v>11</v>
      </c>
      <c r="M53" s="59">
        <v>5</v>
      </c>
      <c r="N53" s="59">
        <v>11</v>
      </c>
      <c r="O53" s="59">
        <v>13</v>
      </c>
      <c r="P53" s="59">
        <v>26</v>
      </c>
      <c r="Q53" s="59">
        <v>22</v>
      </c>
      <c r="R53" s="59">
        <v>17</v>
      </c>
      <c r="S53" s="59">
        <v>17</v>
      </c>
      <c r="T53" s="34">
        <v>128</v>
      </c>
      <c r="U53" s="35">
        <v>163</v>
      </c>
      <c r="V53" s="34">
        <v>143</v>
      </c>
      <c r="W53" s="35">
        <v>148</v>
      </c>
      <c r="X53" s="36">
        <f t="shared" si="0"/>
        <v>73</v>
      </c>
      <c r="Y53" s="34">
        <v>71</v>
      </c>
      <c r="Z53" s="37"/>
      <c r="AA53" s="35">
        <v>2</v>
      </c>
      <c r="AB53" s="38">
        <f t="shared" si="1"/>
        <v>86</v>
      </c>
      <c r="AC53" s="34">
        <v>78</v>
      </c>
      <c r="AD53" s="37"/>
      <c r="AE53" s="35">
        <v>8</v>
      </c>
      <c r="AF53" s="34">
        <v>149</v>
      </c>
      <c r="AG53" s="39">
        <v>0</v>
      </c>
      <c r="AH53" s="34">
        <v>8</v>
      </c>
      <c r="AI53" s="35">
        <v>21</v>
      </c>
      <c r="AJ53" s="39"/>
      <c r="AK53" s="40"/>
      <c r="AL53" s="35"/>
      <c r="AM53" s="40">
        <v>23</v>
      </c>
      <c r="AN53" s="35">
        <v>59</v>
      </c>
      <c r="AO53" s="42"/>
      <c r="AP53" s="60"/>
      <c r="AQ53" s="61"/>
      <c r="AR53" s="60"/>
      <c r="AS53" s="61"/>
      <c r="AT53" s="60"/>
      <c r="AU53" s="61"/>
      <c r="AV53" s="62"/>
      <c r="AW53" s="63"/>
      <c r="AX53" s="64"/>
      <c r="AY53" s="48" t="str">
        <f t="shared" si="2"/>
        <v/>
      </c>
      <c r="BF53" s="6"/>
      <c r="BG53" s="6"/>
      <c r="BH53" s="6"/>
      <c r="BI53" s="6"/>
      <c r="BJ53" s="6"/>
      <c r="BK53" s="6"/>
      <c r="BL53" s="6"/>
      <c r="BM53" s="6"/>
      <c r="BN53" s="6"/>
      <c r="BO53" s="6"/>
      <c r="BP53" s="49" t="str">
        <f t="shared" si="3"/>
        <v/>
      </c>
      <c r="BQ53" s="50" t="str">
        <f t="shared" si="4"/>
        <v/>
      </c>
      <c r="BR53" s="50" t="str">
        <f t="shared" si="5"/>
        <v/>
      </c>
      <c r="BS53" s="50" t="str">
        <f t="shared" si="6"/>
        <v/>
      </c>
      <c r="BT53" s="50" t="str">
        <f t="shared" si="7"/>
        <v/>
      </c>
      <c r="BU53" s="50" t="str">
        <f t="shared" si="8"/>
        <v/>
      </c>
      <c r="BV53" s="72" t="str">
        <f t="shared" si="16"/>
        <v/>
      </c>
      <c r="BW53" s="72" t="str">
        <f>IF(AND($AT53&lt;&gt;0,($B91="")),"No olvide registrar si algunas de estas compras de servicio corresponden al Programa de Resolutividad. ","")</f>
        <v/>
      </c>
      <c r="BX53" s="54">
        <f t="shared" si="9"/>
        <v>0</v>
      </c>
      <c r="BY53" s="54">
        <f t="shared" si="10"/>
        <v>0</v>
      </c>
      <c r="BZ53" s="54">
        <f t="shared" si="11"/>
        <v>0</v>
      </c>
      <c r="CA53" s="54">
        <f t="shared" si="12"/>
        <v>0</v>
      </c>
      <c r="CB53" s="54">
        <f t="shared" si="13"/>
        <v>0</v>
      </c>
      <c r="CC53" s="54">
        <f t="shared" si="14"/>
        <v>0</v>
      </c>
      <c r="CD53" s="54">
        <f t="shared" si="17"/>
        <v>0</v>
      </c>
      <c r="CE53" s="54">
        <f>IF(AND($AT53&lt;&gt;0,($B91="")),1,0)</f>
        <v>0</v>
      </c>
      <c r="CY53" s="16"/>
      <c r="CZ53" s="16"/>
    </row>
    <row r="54" spans="1:105" s="15" customFormat="1" ht="11.25" x14ac:dyDescent="0.15">
      <c r="A54" s="55" t="s">
        <v>99</v>
      </c>
      <c r="B54" s="29">
        <f>SUM(F54:S54)</f>
        <v>0</v>
      </c>
      <c r="C54" s="69"/>
      <c r="D54" s="65"/>
      <c r="E54" s="66"/>
      <c r="F54" s="37"/>
      <c r="G54" s="37"/>
      <c r="H54" s="59"/>
      <c r="I54" s="59"/>
      <c r="J54" s="59"/>
      <c r="K54" s="59"/>
      <c r="L54" s="59"/>
      <c r="M54" s="59"/>
      <c r="N54" s="59"/>
      <c r="O54" s="59"/>
      <c r="P54" s="59"/>
      <c r="Q54" s="59"/>
      <c r="R54" s="59"/>
      <c r="S54" s="59"/>
      <c r="T54" s="69"/>
      <c r="U54" s="35"/>
      <c r="V54" s="34"/>
      <c r="W54" s="35"/>
      <c r="X54" s="76"/>
      <c r="Y54" s="69"/>
      <c r="Z54" s="66"/>
      <c r="AA54" s="68"/>
      <c r="AB54" s="38">
        <f t="shared" si="1"/>
        <v>0</v>
      </c>
      <c r="AC54" s="34"/>
      <c r="AD54" s="37"/>
      <c r="AE54" s="35"/>
      <c r="AF54" s="34"/>
      <c r="AG54" s="39"/>
      <c r="AH54" s="69"/>
      <c r="AI54" s="35"/>
      <c r="AJ54" s="39"/>
      <c r="AK54" s="76"/>
      <c r="AL54" s="35"/>
      <c r="AM54" s="76"/>
      <c r="AN54" s="35"/>
      <c r="AO54" s="42"/>
      <c r="AP54" s="60"/>
      <c r="AQ54" s="61"/>
      <c r="AR54" s="60"/>
      <c r="AS54" s="61"/>
      <c r="AT54" s="60"/>
      <c r="AU54" s="61"/>
      <c r="AV54" s="62"/>
      <c r="AW54" s="77"/>
      <c r="AX54" s="64"/>
      <c r="AY54" s="48" t="str">
        <f t="shared" si="2"/>
        <v/>
      </c>
      <c r="BF54" s="6"/>
      <c r="BG54" s="6"/>
      <c r="BH54" s="6"/>
      <c r="BI54" s="6"/>
      <c r="BJ54" s="6"/>
      <c r="BK54" s="6"/>
      <c r="BL54" s="6"/>
      <c r="BM54" s="6"/>
      <c r="BN54" s="6"/>
      <c r="BO54" s="6"/>
      <c r="BP54" s="49" t="str">
        <f t="shared" si="3"/>
        <v/>
      </c>
      <c r="BQ54" s="50" t="str">
        <f t="shared" si="4"/>
        <v/>
      </c>
      <c r="BR54" s="50" t="str">
        <f t="shared" si="5"/>
        <v/>
      </c>
      <c r="BS54" s="50" t="str">
        <f t="shared" si="6"/>
        <v/>
      </c>
      <c r="BT54" s="50" t="str">
        <f t="shared" si="7"/>
        <v/>
      </c>
      <c r="BU54" s="50" t="str">
        <f t="shared" si="8"/>
        <v/>
      </c>
      <c r="BV54" s="72" t="str">
        <f t="shared" si="16"/>
        <v/>
      </c>
      <c r="BW54" s="53"/>
      <c r="BX54" s="54">
        <f t="shared" si="9"/>
        <v>0</v>
      </c>
      <c r="BY54" s="54">
        <f t="shared" si="10"/>
        <v>0</v>
      </c>
      <c r="BZ54" s="54">
        <f t="shared" si="11"/>
        <v>0</v>
      </c>
      <c r="CA54" s="54">
        <f t="shared" si="12"/>
        <v>0</v>
      </c>
      <c r="CB54" s="54">
        <f t="shared" si="13"/>
        <v>0</v>
      </c>
      <c r="CC54" s="54" t="str">
        <f t="shared" si="14"/>
        <v/>
      </c>
      <c r="CD54" s="54">
        <f t="shared" si="17"/>
        <v>0</v>
      </c>
      <c r="CY54" s="16"/>
      <c r="CZ54" s="16"/>
    </row>
    <row r="55" spans="1:105" s="15" customFormat="1" ht="11.25" x14ac:dyDescent="0.15">
      <c r="A55" s="55" t="s">
        <v>100</v>
      </c>
      <c r="B55" s="29">
        <f t="shared" si="15"/>
        <v>669</v>
      </c>
      <c r="C55" s="34">
        <v>59</v>
      </c>
      <c r="D55" s="56">
        <v>51</v>
      </c>
      <c r="E55" s="37">
        <v>69</v>
      </c>
      <c r="F55" s="37">
        <v>31</v>
      </c>
      <c r="G55" s="37">
        <v>21</v>
      </c>
      <c r="H55" s="59">
        <v>23</v>
      </c>
      <c r="I55" s="59">
        <v>27</v>
      </c>
      <c r="J55" s="59">
        <v>31</v>
      </c>
      <c r="K55" s="59">
        <v>47</v>
      </c>
      <c r="L55" s="59">
        <v>42</v>
      </c>
      <c r="M55" s="59">
        <v>46</v>
      </c>
      <c r="N55" s="59">
        <v>58</v>
      </c>
      <c r="O55" s="59">
        <v>44</v>
      </c>
      <c r="P55" s="59">
        <v>36</v>
      </c>
      <c r="Q55" s="59">
        <v>29</v>
      </c>
      <c r="R55" s="59">
        <v>23</v>
      </c>
      <c r="S55" s="59">
        <v>32</v>
      </c>
      <c r="T55" s="34">
        <v>179</v>
      </c>
      <c r="U55" s="35">
        <v>490</v>
      </c>
      <c r="V55" s="34">
        <v>305</v>
      </c>
      <c r="W55" s="35">
        <v>364</v>
      </c>
      <c r="X55" s="36">
        <f t="shared" si="0"/>
        <v>88</v>
      </c>
      <c r="Y55" s="34">
        <v>58</v>
      </c>
      <c r="Z55" s="37"/>
      <c r="AA55" s="35">
        <v>30</v>
      </c>
      <c r="AB55" s="38">
        <f t="shared" si="1"/>
        <v>329</v>
      </c>
      <c r="AC55" s="34">
        <v>240</v>
      </c>
      <c r="AD55" s="37"/>
      <c r="AE55" s="35">
        <v>89</v>
      </c>
      <c r="AF55" s="34">
        <v>239</v>
      </c>
      <c r="AG55" s="39">
        <v>14</v>
      </c>
      <c r="AH55" s="34">
        <v>34</v>
      </c>
      <c r="AI55" s="35">
        <v>90</v>
      </c>
      <c r="AJ55" s="39"/>
      <c r="AK55" s="40">
        <v>8</v>
      </c>
      <c r="AL55" s="35">
        <v>20</v>
      </c>
      <c r="AM55" s="40">
        <v>79</v>
      </c>
      <c r="AN55" s="35">
        <v>105</v>
      </c>
      <c r="AO55" s="42"/>
      <c r="AP55" s="60"/>
      <c r="AQ55" s="61"/>
      <c r="AR55" s="60"/>
      <c r="AS55" s="61"/>
      <c r="AT55" s="60"/>
      <c r="AU55" s="61"/>
      <c r="AV55" s="62"/>
      <c r="AW55" s="63"/>
      <c r="AX55" s="64"/>
      <c r="AY55" s="48" t="str">
        <f t="shared" si="2"/>
        <v/>
      </c>
      <c r="BF55" s="6"/>
      <c r="BG55" s="6"/>
      <c r="BH55" s="6"/>
      <c r="BI55" s="6"/>
      <c r="BJ55" s="6"/>
      <c r="BK55" s="6"/>
      <c r="BL55" s="6"/>
      <c r="BM55" s="6"/>
      <c r="BN55" s="6"/>
      <c r="BO55" s="6"/>
      <c r="BP55" s="49" t="str">
        <f t="shared" si="3"/>
        <v/>
      </c>
      <c r="BQ55" s="50" t="str">
        <f t="shared" si="4"/>
        <v/>
      </c>
      <c r="BR55" s="50" t="str">
        <f t="shared" si="5"/>
        <v/>
      </c>
      <c r="BS55" s="50" t="str">
        <f t="shared" si="6"/>
        <v/>
      </c>
      <c r="BT55" s="50" t="str">
        <f t="shared" si="7"/>
        <v/>
      </c>
      <c r="BU55" s="50" t="str">
        <f t="shared" si="8"/>
        <v/>
      </c>
      <c r="BV55" s="72" t="str">
        <f t="shared" si="16"/>
        <v/>
      </c>
      <c r="BW55" s="53"/>
      <c r="BX55" s="54">
        <f t="shared" si="9"/>
        <v>0</v>
      </c>
      <c r="BY55" s="54">
        <f t="shared" si="10"/>
        <v>0</v>
      </c>
      <c r="BZ55" s="54">
        <f t="shared" si="11"/>
        <v>0</v>
      </c>
      <c r="CA55" s="54">
        <f t="shared" si="12"/>
        <v>0</v>
      </c>
      <c r="CB55" s="54">
        <f t="shared" si="13"/>
        <v>0</v>
      </c>
      <c r="CC55" s="54">
        <f t="shared" si="14"/>
        <v>0</v>
      </c>
      <c r="CD55" s="54">
        <f t="shared" si="17"/>
        <v>0</v>
      </c>
      <c r="CY55" s="16"/>
      <c r="CZ55" s="16"/>
    </row>
    <row r="56" spans="1:105" s="15" customFormat="1" ht="11.25" x14ac:dyDescent="0.15">
      <c r="A56" s="55" t="s">
        <v>101</v>
      </c>
      <c r="B56" s="29">
        <f t="shared" si="15"/>
        <v>219</v>
      </c>
      <c r="C56" s="34"/>
      <c r="D56" s="56"/>
      <c r="E56" s="37"/>
      <c r="F56" s="37">
        <v>6</v>
      </c>
      <c r="G56" s="37"/>
      <c r="H56" s="59">
        <v>6</v>
      </c>
      <c r="I56" s="59">
        <v>3</v>
      </c>
      <c r="J56" s="59">
        <v>7</v>
      </c>
      <c r="K56" s="59">
        <v>2</v>
      </c>
      <c r="L56" s="59">
        <v>6</v>
      </c>
      <c r="M56" s="59">
        <v>21</v>
      </c>
      <c r="N56" s="59">
        <v>8</v>
      </c>
      <c r="O56" s="59">
        <v>21</v>
      </c>
      <c r="P56" s="59">
        <v>38</v>
      </c>
      <c r="Q56" s="59">
        <v>43</v>
      </c>
      <c r="R56" s="59">
        <v>25</v>
      </c>
      <c r="S56" s="59">
        <v>33</v>
      </c>
      <c r="T56" s="34"/>
      <c r="U56" s="35">
        <v>219</v>
      </c>
      <c r="V56" s="34">
        <v>182</v>
      </c>
      <c r="W56" s="35">
        <v>37</v>
      </c>
      <c r="X56" s="36">
        <f t="shared" si="0"/>
        <v>0</v>
      </c>
      <c r="Y56" s="34"/>
      <c r="Z56" s="37"/>
      <c r="AA56" s="35"/>
      <c r="AB56" s="38">
        <f t="shared" si="1"/>
        <v>66</v>
      </c>
      <c r="AC56" s="34">
        <v>66</v>
      </c>
      <c r="AD56" s="37"/>
      <c r="AE56" s="35"/>
      <c r="AF56" s="34">
        <v>65</v>
      </c>
      <c r="AG56" s="39">
        <v>13</v>
      </c>
      <c r="AH56" s="34"/>
      <c r="AI56" s="35">
        <v>12</v>
      </c>
      <c r="AJ56" s="39"/>
      <c r="AK56" s="40"/>
      <c r="AL56" s="35">
        <v>19</v>
      </c>
      <c r="AM56" s="40"/>
      <c r="AN56" s="35">
        <v>5</v>
      </c>
      <c r="AO56" s="42"/>
      <c r="AP56" s="60"/>
      <c r="AQ56" s="61"/>
      <c r="AR56" s="60"/>
      <c r="AS56" s="61"/>
      <c r="AT56" s="60"/>
      <c r="AU56" s="61"/>
      <c r="AV56" s="62"/>
      <c r="AW56" s="63"/>
      <c r="AX56" s="64"/>
      <c r="AY56" s="48" t="str">
        <f t="shared" si="2"/>
        <v/>
      </c>
      <c r="BF56" s="6"/>
      <c r="BG56" s="6"/>
      <c r="BH56" s="6"/>
      <c r="BI56" s="6"/>
      <c r="BJ56" s="6"/>
      <c r="BK56" s="6"/>
      <c r="BL56" s="6"/>
      <c r="BM56" s="6"/>
      <c r="BN56" s="6"/>
      <c r="BO56" s="6"/>
      <c r="BP56" s="49" t="str">
        <f t="shared" si="3"/>
        <v/>
      </c>
      <c r="BQ56" s="50" t="str">
        <f t="shared" si="4"/>
        <v/>
      </c>
      <c r="BR56" s="50" t="str">
        <f t="shared" si="5"/>
        <v/>
      </c>
      <c r="BS56" s="50" t="str">
        <f t="shared" si="6"/>
        <v/>
      </c>
      <c r="BT56" s="50" t="str">
        <f t="shared" si="7"/>
        <v/>
      </c>
      <c r="BU56" s="50" t="str">
        <f t="shared" si="8"/>
        <v/>
      </c>
      <c r="BV56" s="72" t="str">
        <f t="shared" si="16"/>
        <v/>
      </c>
      <c r="BW56" s="53"/>
      <c r="BX56" s="54">
        <f t="shared" si="9"/>
        <v>0</v>
      </c>
      <c r="BY56" s="54">
        <f t="shared" si="10"/>
        <v>0</v>
      </c>
      <c r="BZ56" s="54">
        <f t="shared" si="11"/>
        <v>0</v>
      </c>
      <c r="CA56" s="54">
        <f t="shared" si="12"/>
        <v>0</v>
      </c>
      <c r="CB56" s="54">
        <f t="shared" si="13"/>
        <v>0</v>
      </c>
      <c r="CC56" s="54">
        <f t="shared" si="14"/>
        <v>0</v>
      </c>
      <c r="CD56" s="54">
        <f t="shared" si="17"/>
        <v>0</v>
      </c>
      <c r="CY56" s="16"/>
      <c r="CZ56" s="16"/>
    </row>
    <row r="57" spans="1:105" s="15" customFormat="1" ht="11.25" x14ac:dyDescent="0.15">
      <c r="A57" s="80" t="s">
        <v>102</v>
      </c>
      <c r="B57" s="81">
        <f t="shared" si="15"/>
        <v>0</v>
      </c>
      <c r="C57" s="82"/>
      <c r="D57" s="83"/>
      <c r="E57" s="84"/>
      <c r="F57" s="84"/>
      <c r="G57" s="84"/>
      <c r="H57" s="85"/>
      <c r="I57" s="85"/>
      <c r="J57" s="85"/>
      <c r="K57" s="85"/>
      <c r="L57" s="85"/>
      <c r="M57" s="85"/>
      <c r="N57" s="85"/>
      <c r="O57" s="85"/>
      <c r="P57" s="85"/>
      <c r="Q57" s="85"/>
      <c r="R57" s="85"/>
      <c r="S57" s="85"/>
      <c r="T57" s="82"/>
      <c r="U57" s="78"/>
      <c r="V57" s="86"/>
      <c r="W57" s="87"/>
      <c r="X57" s="88">
        <f t="shared" si="0"/>
        <v>0</v>
      </c>
      <c r="Y57" s="82"/>
      <c r="Z57" s="84"/>
      <c r="AA57" s="78"/>
      <c r="AB57" s="89">
        <f t="shared" si="1"/>
        <v>0</v>
      </c>
      <c r="AC57" s="82"/>
      <c r="AD57" s="84"/>
      <c r="AE57" s="78"/>
      <c r="AF57" s="82"/>
      <c r="AG57" s="90"/>
      <c r="AH57" s="91"/>
      <c r="AI57" s="92"/>
      <c r="AJ57" s="90"/>
      <c r="AK57" s="93"/>
      <c r="AL57" s="92"/>
      <c r="AM57" s="93"/>
      <c r="AN57" s="92"/>
      <c r="AO57" s="42"/>
      <c r="AP57" s="94"/>
      <c r="AQ57" s="95"/>
      <c r="AR57" s="94"/>
      <c r="AS57" s="95"/>
      <c r="AT57" s="94"/>
      <c r="AU57" s="95"/>
      <c r="AV57" s="96"/>
      <c r="AW57" s="97"/>
      <c r="AX57" s="98"/>
      <c r="AY57" s="48" t="str">
        <f t="shared" si="2"/>
        <v/>
      </c>
      <c r="BF57" s="6"/>
      <c r="BG57" s="6"/>
      <c r="BH57" s="6"/>
      <c r="BI57" s="6"/>
      <c r="BJ57" s="6"/>
      <c r="BK57" s="6"/>
      <c r="BL57" s="6"/>
      <c r="BM57" s="6"/>
      <c r="BN57" s="6"/>
      <c r="BO57" s="6"/>
      <c r="BP57" s="49" t="str">
        <f t="shared" si="3"/>
        <v/>
      </c>
      <c r="BQ57" s="50" t="str">
        <f t="shared" si="4"/>
        <v/>
      </c>
      <c r="BR57" s="50" t="str">
        <f t="shared" si="5"/>
        <v/>
      </c>
      <c r="BS57" s="50" t="str">
        <f t="shared" si="6"/>
        <v/>
      </c>
      <c r="BT57" s="50" t="str">
        <f t="shared" si="7"/>
        <v/>
      </c>
      <c r="BU57" s="50" t="str">
        <f t="shared" si="8"/>
        <v/>
      </c>
      <c r="BV57" s="72" t="str">
        <f t="shared" si="16"/>
        <v/>
      </c>
      <c r="BW57" s="53"/>
      <c r="BX57" s="54">
        <f t="shared" si="9"/>
        <v>0</v>
      </c>
      <c r="BY57" s="54">
        <f t="shared" si="10"/>
        <v>0</v>
      </c>
      <c r="BZ57" s="54">
        <f t="shared" si="11"/>
        <v>0</v>
      </c>
      <c r="CA57" s="54">
        <f t="shared" si="12"/>
        <v>0</v>
      </c>
      <c r="CB57" s="54">
        <f t="shared" si="13"/>
        <v>0</v>
      </c>
      <c r="CC57" s="54" t="str">
        <f t="shared" si="14"/>
        <v/>
      </c>
      <c r="CD57" s="54">
        <f t="shared" si="17"/>
        <v>0</v>
      </c>
      <c r="CY57" s="16"/>
      <c r="CZ57" s="16"/>
    </row>
    <row r="58" spans="1:105" s="15" customFormat="1" ht="15" customHeight="1" thickBot="1" x14ac:dyDescent="0.2">
      <c r="A58" s="219" t="s">
        <v>51</v>
      </c>
      <c r="B58" s="99">
        <f>SUM(B12:B57)</f>
        <v>5720</v>
      </c>
      <c r="C58" s="100">
        <f>SUM(C12:C57)</f>
        <v>519</v>
      </c>
      <c r="D58" s="101">
        <f t="shared" ref="D58:AX58" si="18">SUM(D12:D57)</f>
        <v>434</v>
      </c>
      <c r="E58" s="102">
        <f t="shared" si="18"/>
        <v>346</v>
      </c>
      <c r="F58" s="103">
        <f t="shared" si="18"/>
        <v>218</v>
      </c>
      <c r="G58" s="104">
        <f t="shared" si="18"/>
        <v>167</v>
      </c>
      <c r="H58" s="104">
        <f t="shared" si="18"/>
        <v>219</v>
      </c>
      <c r="I58" s="104">
        <f t="shared" si="18"/>
        <v>218</v>
      </c>
      <c r="J58" s="104">
        <f t="shared" si="18"/>
        <v>241</v>
      </c>
      <c r="K58" s="104">
        <f t="shared" si="18"/>
        <v>279</v>
      </c>
      <c r="L58" s="104">
        <f t="shared" si="18"/>
        <v>344</v>
      </c>
      <c r="M58" s="104">
        <f t="shared" si="18"/>
        <v>371</v>
      </c>
      <c r="N58" s="104">
        <f t="shared" si="18"/>
        <v>382</v>
      </c>
      <c r="O58" s="104">
        <f t="shared" si="18"/>
        <v>392</v>
      </c>
      <c r="P58" s="104">
        <f t="shared" si="18"/>
        <v>455</v>
      </c>
      <c r="Q58" s="104">
        <f t="shared" si="18"/>
        <v>420</v>
      </c>
      <c r="R58" s="104">
        <f t="shared" si="18"/>
        <v>357</v>
      </c>
      <c r="S58" s="104">
        <f t="shared" si="18"/>
        <v>358</v>
      </c>
      <c r="T58" s="105">
        <f t="shared" si="18"/>
        <v>1299</v>
      </c>
      <c r="U58" s="106">
        <f t="shared" si="18"/>
        <v>4421</v>
      </c>
      <c r="V58" s="105">
        <f t="shared" si="18"/>
        <v>2289</v>
      </c>
      <c r="W58" s="106">
        <f t="shared" si="18"/>
        <v>3431</v>
      </c>
      <c r="X58" s="105">
        <f t="shared" si="18"/>
        <v>543</v>
      </c>
      <c r="Y58" s="105">
        <f t="shared" si="18"/>
        <v>498</v>
      </c>
      <c r="Z58" s="102">
        <f t="shared" si="18"/>
        <v>0</v>
      </c>
      <c r="AA58" s="101">
        <f t="shared" si="18"/>
        <v>45</v>
      </c>
      <c r="AB58" s="100">
        <f t="shared" si="18"/>
        <v>2221</v>
      </c>
      <c r="AC58" s="105">
        <f t="shared" si="18"/>
        <v>2046</v>
      </c>
      <c r="AD58" s="102">
        <f t="shared" si="18"/>
        <v>0</v>
      </c>
      <c r="AE58" s="106">
        <f t="shared" si="18"/>
        <v>175</v>
      </c>
      <c r="AF58" s="100">
        <f t="shared" si="18"/>
        <v>1834</v>
      </c>
      <c r="AG58" s="101">
        <f t="shared" si="18"/>
        <v>168</v>
      </c>
      <c r="AH58" s="105">
        <f t="shared" si="18"/>
        <v>170</v>
      </c>
      <c r="AI58" s="106">
        <f t="shared" si="18"/>
        <v>701</v>
      </c>
      <c r="AJ58" s="101">
        <f t="shared" si="18"/>
        <v>1142</v>
      </c>
      <c r="AK58" s="105">
        <f t="shared" si="18"/>
        <v>39</v>
      </c>
      <c r="AL58" s="106">
        <f t="shared" si="18"/>
        <v>155</v>
      </c>
      <c r="AM58" s="105">
        <f t="shared" si="18"/>
        <v>225</v>
      </c>
      <c r="AN58" s="106">
        <f t="shared" si="18"/>
        <v>573</v>
      </c>
      <c r="AO58" s="107"/>
      <c r="AP58" s="108">
        <f t="shared" si="18"/>
        <v>58</v>
      </c>
      <c r="AQ58" s="109">
        <f t="shared" si="18"/>
        <v>0</v>
      </c>
      <c r="AR58" s="108">
        <f t="shared" si="18"/>
        <v>0</v>
      </c>
      <c r="AS58" s="109">
        <f t="shared" si="18"/>
        <v>0</v>
      </c>
      <c r="AT58" s="108">
        <f t="shared" si="18"/>
        <v>0</v>
      </c>
      <c r="AU58" s="109">
        <f t="shared" si="18"/>
        <v>0</v>
      </c>
      <c r="AV58" s="110">
        <f t="shared" si="18"/>
        <v>0</v>
      </c>
      <c r="AW58" s="111">
        <f t="shared" si="18"/>
        <v>0</v>
      </c>
      <c r="AX58" s="112">
        <f t="shared" si="18"/>
        <v>0</v>
      </c>
      <c r="AY58" s="48" t="str">
        <f t="shared" si="2"/>
        <v/>
      </c>
      <c r="BF58" s="6"/>
      <c r="BG58" s="6"/>
      <c r="BH58" s="6"/>
      <c r="BI58" s="6"/>
      <c r="BJ58" s="6"/>
      <c r="BK58" s="6"/>
      <c r="BL58" s="6"/>
      <c r="BM58" s="6"/>
      <c r="BN58" s="6"/>
      <c r="BO58" s="6"/>
      <c r="BP58" s="49" t="str">
        <f t="shared" si="3"/>
        <v/>
      </c>
      <c r="BQ58" s="50" t="str">
        <f t="shared" si="4"/>
        <v/>
      </c>
      <c r="BR58" s="50" t="str">
        <f t="shared" si="5"/>
        <v/>
      </c>
      <c r="BS58" s="50" t="str">
        <f t="shared" si="6"/>
        <v/>
      </c>
      <c r="BT58" s="50" t="str">
        <f t="shared" si="7"/>
        <v/>
      </c>
      <c r="BU58" s="50" t="str">
        <f t="shared" si="8"/>
        <v/>
      </c>
      <c r="BV58" s="72" t="str">
        <f t="shared" si="16"/>
        <v/>
      </c>
      <c r="BW58" s="53"/>
      <c r="BX58" s="54">
        <f t="shared" si="9"/>
        <v>0</v>
      </c>
      <c r="BY58" s="54">
        <f t="shared" si="10"/>
        <v>0</v>
      </c>
      <c r="BZ58" s="54">
        <f t="shared" si="11"/>
        <v>0</v>
      </c>
      <c r="CA58" s="54">
        <f t="shared" si="12"/>
        <v>0</v>
      </c>
      <c r="CB58" s="54">
        <f t="shared" si="13"/>
        <v>0</v>
      </c>
      <c r="CC58" s="54">
        <f t="shared" si="14"/>
        <v>0</v>
      </c>
      <c r="CD58" s="54">
        <f t="shared" si="17"/>
        <v>0</v>
      </c>
      <c r="CY58" s="16"/>
      <c r="CZ58" s="16"/>
    </row>
    <row r="59" spans="1:105" s="15" customFormat="1" ht="30" customHeight="1" thickTop="1" x14ac:dyDescent="0.2">
      <c r="A59" s="113" t="s">
        <v>103</v>
      </c>
      <c r="B59" s="113"/>
      <c r="C59" s="113"/>
      <c r="D59" s="113"/>
      <c r="E59" s="113"/>
      <c r="F59" s="113"/>
      <c r="G59" s="113"/>
      <c r="H59" s="113"/>
      <c r="I59" s="113"/>
      <c r="J59" s="113"/>
      <c r="K59" s="71"/>
      <c r="L59" s="71"/>
      <c r="M59" s="71"/>
      <c r="N59" s="114"/>
      <c r="O59" s="114"/>
      <c r="P59" s="6"/>
      <c r="Q59" s="6"/>
      <c r="R59" s="6"/>
      <c r="S59" s="6"/>
      <c r="T59" s="6"/>
      <c r="U59" s="6"/>
      <c r="V59" s="6"/>
      <c r="W59" s="6"/>
      <c r="X59" s="6"/>
      <c r="Y59" s="6"/>
      <c r="Z59" s="6"/>
      <c r="AA59" s="6"/>
      <c r="AB59" s="6"/>
      <c r="AC59" s="6"/>
      <c r="AD59" s="114"/>
      <c r="AE59" s="6"/>
      <c r="AF59" s="6"/>
      <c r="AG59" s="114"/>
      <c r="AH59" s="6"/>
      <c r="AI59" s="6"/>
      <c r="AJ59" s="114"/>
      <c r="AK59" s="6"/>
      <c r="AL59" s="6"/>
      <c r="AM59" s="114"/>
      <c r="AN59" s="114"/>
      <c r="AO59" s="114"/>
      <c r="AP59" s="6"/>
      <c r="AQ59" s="6"/>
      <c r="AR59" s="6"/>
      <c r="AS59" s="6"/>
      <c r="AT59" s="6"/>
      <c r="AU59" s="6"/>
      <c r="BG59" s="6"/>
      <c r="BH59" s="6"/>
      <c r="BI59" s="6"/>
      <c r="BJ59" s="6"/>
      <c r="BK59" s="6"/>
      <c r="BL59" s="6"/>
      <c r="BM59" s="6"/>
      <c r="BN59" s="6"/>
      <c r="BO59" s="6"/>
      <c r="BP59" s="6"/>
      <c r="BQ59" s="6"/>
      <c r="BR59" s="6"/>
      <c r="BS59" s="6"/>
      <c r="BT59" s="6"/>
      <c r="BU59" s="6"/>
      <c r="BV59" s="6"/>
      <c r="BW59" s="6"/>
      <c r="BX59" s="6"/>
      <c r="BY59" s="6"/>
      <c r="BZ59" s="6"/>
      <c r="CA59" s="6"/>
      <c r="CB59" s="6"/>
      <c r="CC59" s="6"/>
      <c r="CZ59" s="16"/>
      <c r="DA59" s="16"/>
    </row>
    <row r="60" spans="1:105" s="15" customFormat="1" ht="22.5" customHeight="1" x14ac:dyDescent="0.15">
      <c r="A60" s="290" t="s">
        <v>104</v>
      </c>
      <c r="B60" s="217"/>
      <c r="C60" s="290" t="s">
        <v>105</v>
      </c>
      <c r="D60" s="269" t="s">
        <v>106</v>
      </c>
      <c r="E60" s="270"/>
      <c r="F60" s="270"/>
      <c r="G60" s="270"/>
      <c r="H60" s="270"/>
      <c r="I60" s="270"/>
      <c r="J60" s="270"/>
      <c r="K60" s="270"/>
      <c r="L60" s="270"/>
      <c r="M60" s="270"/>
      <c r="N60" s="270"/>
      <c r="O60" s="270"/>
      <c r="P60" s="270"/>
      <c r="Q60" s="270"/>
      <c r="R60" s="270"/>
      <c r="S60" s="270"/>
      <c r="T60" s="271"/>
      <c r="U60" s="275" t="s">
        <v>27</v>
      </c>
      <c r="V60" s="275"/>
      <c r="W60" s="256" t="s">
        <v>107</v>
      </c>
      <c r="X60" s="300" t="s">
        <v>108</v>
      </c>
      <c r="Y60" s="6"/>
      <c r="Z60" s="6"/>
      <c r="AA60" s="6"/>
      <c r="AB60" s="114"/>
      <c r="AC60" s="6"/>
      <c r="AD60" s="6"/>
      <c r="AE60" s="114"/>
      <c r="AF60" s="6"/>
      <c r="AG60" s="6"/>
      <c r="AH60" s="114"/>
      <c r="AI60" s="6"/>
      <c r="AJ60" s="6"/>
      <c r="AK60" s="114"/>
      <c r="AL60" s="6"/>
      <c r="AM60" s="6"/>
      <c r="AN60" s="6"/>
      <c r="AO60" s="6"/>
      <c r="AP60" s="6"/>
      <c r="AQ60" s="6"/>
      <c r="AR60" s="3"/>
      <c r="AS60" s="6"/>
      <c r="AT60" s="6"/>
      <c r="AU60" s="6"/>
      <c r="BG60" s="6"/>
      <c r="BH60" s="6"/>
      <c r="BI60" s="6"/>
      <c r="BJ60" s="6"/>
      <c r="BK60" s="6"/>
      <c r="BL60" s="6"/>
      <c r="BM60" s="6"/>
      <c r="BN60" s="6"/>
      <c r="BO60" s="6"/>
      <c r="BP60" s="6"/>
      <c r="BQ60" s="6"/>
      <c r="BR60" s="6"/>
      <c r="BS60" s="6"/>
      <c r="BT60" s="6"/>
      <c r="BU60" s="6"/>
      <c r="BV60" s="6"/>
      <c r="BW60" s="6"/>
      <c r="BX60" s="6"/>
      <c r="BY60" s="6"/>
      <c r="BZ60" s="6"/>
      <c r="CA60" s="6"/>
      <c r="CB60" s="6"/>
      <c r="CC60" s="6"/>
      <c r="CZ60" s="16"/>
      <c r="DA60" s="16"/>
    </row>
    <row r="61" spans="1:105" s="15" customFormat="1" ht="33" customHeight="1" x14ac:dyDescent="0.15">
      <c r="A61" s="291"/>
      <c r="B61" s="218"/>
      <c r="C61" s="291"/>
      <c r="D61" s="17" t="s">
        <v>31</v>
      </c>
      <c r="E61" s="117" t="s">
        <v>32</v>
      </c>
      <c r="F61" s="19" t="s">
        <v>33</v>
      </c>
      <c r="G61" s="19" t="s">
        <v>34</v>
      </c>
      <c r="H61" s="19" t="s">
        <v>35</v>
      </c>
      <c r="I61" s="20" t="s">
        <v>36</v>
      </c>
      <c r="J61" s="20" t="s">
        <v>37</v>
      </c>
      <c r="K61" s="20" t="s">
        <v>38</v>
      </c>
      <c r="L61" s="20" t="s">
        <v>39</v>
      </c>
      <c r="M61" s="20" t="s">
        <v>40</v>
      </c>
      <c r="N61" s="20" t="s">
        <v>41</v>
      </c>
      <c r="O61" s="20" t="s">
        <v>42</v>
      </c>
      <c r="P61" s="20" t="s">
        <v>43</v>
      </c>
      <c r="Q61" s="20" t="s">
        <v>44</v>
      </c>
      <c r="R61" s="20" t="s">
        <v>45</v>
      </c>
      <c r="S61" s="20" t="s">
        <v>46</v>
      </c>
      <c r="T61" s="21" t="s">
        <v>47</v>
      </c>
      <c r="U61" s="220" t="s">
        <v>109</v>
      </c>
      <c r="V61" s="220" t="s">
        <v>50</v>
      </c>
      <c r="W61" s="256"/>
      <c r="X61" s="300"/>
      <c r="Y61" s="6"/>
      <c r="Z61" s="6"/>
      <c r="AA61" s="6"/>
      <c r="AB61" s="2"/>
      <c r="AC61" s="6"/>
      <c r="AD61" s="6"/>
      <c r="AE61" s="114"/>
      <c r="AF61" s="6"/>
      <c r="AG61" s="6"/>
      <c r="AH61" s="114"/>
      <c r="AI61" s="6"/>
      <c r="AJ61" s="6"/>
      <c r="AK61" s="114"/>
      <c r="AL61" s="6"/>
      <c r="AM61" s="6"/>
      <c r="AN61" s="6"/>
      <c r="AO61" s="6"/>
      <c r="AP61" s="3"/>
      <c r="AQ61" s="3"/>
      <c r="AR61" s="3"/>
      <c r="AS61" s="6"/>
      <c r="AT61" s="6"/>
      <c r="AU61" s="6"/>
      <c r="BG61" s="6"/>
      <c r="BH61" s="6"/>
      <c r="BI61" s="6"/>
      <c r="BJ61" s="6"/>
      <c r="BK61" s="6"/>
      <c r="BL61" s="6"/>
      <c r="BM61" s="6"/>
      <c r="BN61" s="6"/>
      <c r="BO61" s="6"/>
      <c r="BP61" s="6"/>
      <c r="BQ61" s="6"/>
      <c r="BR61" s="6"/>
      <c r="BS61" s="6"/>
      <c r="BT61" s="6"/>
      <c r="BU61" s="6"/>
      <c r="BV61" s="6"/>
      <c r="BW61" s="6"/>
      <c r="BX61" s="6"/>
      <c r="BY61" s="6"/>
      <c r="BZ61" s="6"/>
      <c r="CA61" s="6"/>
      <c r="CB61" s="6"/>
      <c r="CC61" s="6"/>
      <c r="CZ61" s="16"/>
      <c r="DA61" s="16"/>
    </row>
    <row r="62" spans="1:105" s="15" customFormat="1" ht="20.25" customHeight="1" x14ac:dyDescent="0.15">
      <c r="A62" s="294" t="s">
        <v>110</v>
      </c>
      <c r="B62" s="295"/>
      <c r="C62" s="119">
        <f>SUM(D62:T62)</f>
        <v>839</v>
      </c>
      <c r="D62" s="30">
        <v>7</v>
      </c>
      <c r="E62" s="31">
        <v>9</v>
      </c>
      <c r="F62" s="32">
        <v>8</v>
      </c>
      <c r="G62" s="32">
        <v>21</v>
      </c>
      <c r="H62" s="32">
        <v>19</v>
      </c>
      <c r="I62" s="32">
        <v>41</v>
      </c>
      <c r="J62" s="32">
        <v>35</v>
      </c>
      <c r="K62" s="32">
        <v>35</v>
      </c>
      <c r="L62" s="32">
        <v>43</v>
      </c>
      <c r="M62" s="32">
        <v>71</v>
      </c>
      <c r="N62" s="32">
        <v>44</v>
      </c>
      <c r="O62" s="32">
        <v>50</v>
      </c>
      <c r="P62" s="32">
        <v>75</v>
      </c>
      <c r="Q62" s="32">
        <v>114</v>
      </c>
      <c r="R62" s="32">
        <v>70</v>
      </c>
      <c r="S62" s="32">
        <v>102</v>
      </c>
      <c r="T62" s="41">
        <v>95</v>
      </c>
      <c r="U62" s="120">
        <v>360</v>
      </c>
      <c r="V62" s="120">
        <v>479</v>
      </c>
      <c r="W62" s="121">
        <v>839</v>
      </c>
      <c r="X62" s="122">
        <v>715</v>
      </c>
      <c r="Y62" s="123" t="str">
        <f>+BQ62&amp;BR62&amp;BS62&amp;BT62</f>
        <v/>
      </c>
      <c r="Z62" s="124"/>
      <c r="AA62" s="6"/>
      <c r="AB62" s="6"/>
      <c r="AC62" s="6"/>
      <c r="AD62" s="2"/>
      <c r="AE62" s="2"/>
      <c r="AF62" s="3"/>
      <c r="AG62" s="3"/>
      <c r="AH62" s="2"/>
      <c r="AI62" s="125"/>
      <c r="AJ62" s="3"/>
      <c r="AK62" s="2"/>
      <c r="AL62" s="125"/>
      <c r="AM62" s="3"/>
      <c r="AN62" s="3"/>
      <c r="AO62" s="3"/>
      <c r="AP62" s="2"/>
      <c r="AQ62" s="3"/>
      <c r="AR62" s="3"/>
      <c r="AS62" s="3"/>
      <c r="AT62" s="3"/>
      <c r="AU62" s="6"/>
      <c r="BG62" s="6"/>
      <c r="BH62" s="6"/>
      <c r="BI62" s="6"/>
      <c r="BJ62" s="6"/>
      <c r="BK62" s="6"/>
      <c r="BL62" s="6"/>
      <c r="BM62" s="6"/>
      <c r="BN62" s="6"/>
      <c r="BO62" s="6"/>
      <c r="BP62" s="6"/>
      <c r="BQ62" s="49" t="str">
        <f>IF($C62&lt;&gt;($U62+$V62)," El número de consultas según sexo NO puede ser diferente al Total.","")</f>
        <v/>
      </c>
      <c r="BR62" s="49" t="str">
        <f>IF($C62=0,"",IF(($W62)="",IF($C62="",""," No olvide escribir la columna Beneficiarios."),""))</f>
        <v/>
      </c>
      <c r="BS62" s="49" t="str">
        <f>IF($C62&lt;($W62)," El número de Beneficiarios NO puede ser mayor que el Total.","")</f>
        <v/>
      </c>
      <c r="BT62" s="49" t="str">
        <f>IF($C62&lt;($X62)," El número de Controles NO puede ser mayor que el Total.","")</f>
        <v/>
      </c>
      <c r="BU62" s="6"/>
      <c r="BV62" s="6"/>
      <c r="BW62" s="6"/>
      <c r="BX62" s="6"/>
      <c r="BY62" s="126">
        <f>IF($C62&lt;&gt;($U62+$V62),1,0)</f>
        <v>0</v>
      </c>
      <c r="BZ62" s="126">
        <f>IF($C62&lt;($W62),1,0)</f>
        <v>0</v>
      </c>
      <c r="CA62" s="126">
        <f>IF($C62=0,"",IF(($W62)="",IF($C62="","",1),0))</f>
        <v>0</v>
      </c>
      <c r="CB62" s="54">
        <f>IF($C62&lt;($X62),1,0)</f>
        <v>0</v>
      </c>
      <c r="CC62" s="6"/>
      <c r="CZ62" s="16"/>
      <c r="DA62" s="16"/>
    </row>
    <row r="63" spans="1:105" s="15" customFormat="1" ht="15" customHeight="1" x14ac:dyDescent="0.15">
      <c r="A63" s="296" t="s">
        <v>111</v>
      </c>
      <c r="B63" s="55" t="s">
        <v>112</v>
      </c>
      <c r="C63" s="127">
        <f>SUM(F63:T63)</f>
        <v>213</v>
      </c>
      <c r="D63" s="65"/>
      <c r="E63" s="65"/>
      <c r="F63" s="37">
        <v>1</v>
      </c>
      <c r="G63" s="37">
        <v>38</v>
      </c>
      <c r="H63" s="37">
        <v>33</v>
      </c>
      <c r="I63" s="37">
        <v>51</v>
      </c>
      <c r="J63" s="37">
        <v>50</v>
      </c>
      <c r="K63" s="37">
        <v>25</v>
      </c>
      <c r="L63" s="37">
        <v>11</v>
      </c>
      <c r="M63" s="37">
        <v>4</v>
      </c>
      <c r="N63" s="37"/>
      <c r="O63" s="37"/>
      <c r="P63" s="37"/>
      <c r="Q63" s="37"/>
      <c r="R63" s="37"/>
      <c r="S63" s="37"/>
      <c r="T63" s="35"/>
      <c r="U63" s="65"/>
      <c r="V63" s="128">
        <v>213</v>
      </c>
      <c r="W63" s="40">
        <v>213</v>
      </c>
      <c r="X63" s="60">
        <v>196</v>
      </c>
      <c r="Y63" s="123" t="str">
        <f t="shared" ref="Y63:Y73" si="19">+BQ63&amp;BR63&amp;BS63&amp;BT63</f>
        <v/>
      </c>
      <c r="Z63" s="124"/>
      <c r="AA63" s="6"/>
      <c r="AB63" s="6"/>
      <c r="AC63" s="6"/>
      <c r="AD63" s="2"/>
      <c r="AE63" s="2"/>
      <c r="AF63" s="3"/>
      <c r="AG63" s="3"/>
      <c r="AH63" s="2"/>
      <c r="AI63" s="125"/>
      <c r="AJ63" s="3"/>
      <c r="AK63" s="2"/>
      <c r="AL63" s="125"/>
      <c r="AM63" s="3"/>
      <c r="AN63" s="3"/>
      <c r="AO63" s="3"/>
      <c r="AP63" s="2"/>
      <c r="AQ63" s="3"/>
      <c r="AR63" s="3"/>
      <c r="AS63" s="3"/>
      <c r="AT63" s="3"/>
      <c r="AU63" s="6"/>
      <c r="BG63" s="6"/>
      <c r="BH63" s="6"/>
      <c r="BI63" s="6"/>
      <c r="BJ63" s="6"/>
      <c r="BK63" s="6"/>
      <c r="BL63" s="6"/>
      <c r="BM63" s="6"/>
      <c r="BN63" s="6"/>
      <c r="BO63" s="6"/>
      <c r="BP63" s="6"/>
      <c r="BQ63" s="49" t="str">
        <f t="shared" ref="BQ63:BQ73" si="20">IF($C63&lt;&gt;($U63+$V63)," El número de consultas según sexo NO puede ser diferente al Total.","")</f>
        <v/>
      </c>
      <c r="BR63" s="49" t="str">
        <f t="shared" ref="BR63:BR73" si="21">IF($C63=0,"",IF(($W63)="",IF($C63="",""," No olvide escribir la columna Beneficiarios."),""))</f>
        <v/>
      </c>
      <c r="BS63" s="49" t="str">
        <f t="shared" ref="BS63:BS73" si="22">IF($C63&lt;($W63)," El número de Beneficiarios NO puede ser mayor que el Total.","")</f>
        <v/>
      </c>
      <c r="BT63" s="49" t="str">
        <f t="shared" ref="BT63:BT73" si="23">IF($C63&lt;($X63)," El número de Controles NO puede ser mayor que el Total.","")</f>
        <v/>
      </c>
      <c r="BU63" s="6"/>
      <c r="BV63" s="6"/>
      <c r="BW63" s="6"/>
      <c r="BX63" s="6"/>
      <c r="BY63" s="126">
        <f t="shared" ref="BY63:BY73" si="24">IF($C63&lt;&gt;($U63+$V63),1,0)</f>
        <v>0</v>
      </c>
      <c r="BZ63" s="126">
        <f t="shared" ref="BZ63:BZ73" si="25">IF($C63&lt;($W63),1,0)</f>
        <v>0</v>
      </c>
      <c r="CA63" s="126">
        <f t="shared" ref="CA63:CA73" si="26">IF($C63=0,"",IF(($W63)="",IF($C63="","",1),0))</f>
        <v>0</v>
      </c>
      <c r="CB63" s="54">
        <f t="shared" ref="CB63:CB73" si="27">IF($C63&lt;($X63),1,0)</f>
        <v>0</v>
      </c>
      <c r="CC63" s="6"/>
      <c r="CZ63" s="16"/>
      <c r="DA63" s="16"/>
    </row>
    <row r="64" spans="1:105" s="15" customFormat="1" ht="15.75" customHeight="1" x14ac:dyDescent="0.15">
      <c r="A64" s="242"/>
      <c r="B64" s="55" t="s">
        <v>113</v>
      </c>
      <c r="C64" s="127">
        <f>SUM(D64:T64)</f>
        <v>352</v>
      </c>
      <c r="D64" s="37">
        <v>1</v>
      </c>
      <c r="E64" s="37">
        <v>1</v>
      </c>
      <c r="F64" s="37">
        <v>1</v>
      </c>
      <c r="G64" s="37">
        <v>41</v>
      </c>
      <c r="H64" s="37">
        <v>46</v>
      </c>
      <c r="I64" s="37">
        <v>66</v>
      </c>
      <c r="J64" s="37">
        <v>68</v>
      </c>
      <c r="K64" s="37">
        <v>43</v>
      </c>
      <c r="L64" s="37">
        <v>20</v>
      </c>
      <c r="M64" s="37">
        <v>21</v>
      </c>
      <c r="N64" s="37">
        <v>16</v>
      </c>
      <c r="O64" s="37">
        <v>11</v>
      </c>
      <c r="P64" s="37">
        <v>6</v>
      </c>
      <c r="Q64" s="37">
        <v>10</v>
      </c>
      <c r="R64" s="37"/>
      <c r="S64" s="37">
        <v>1</v>
      </c>
      <c r="T64" s="35"/>
      <c r="U64" s="128">
        <v>17</v>
      </c>
      <c r="V64" s="128">
        <v>335</v>
      </c>
      <c r="W64" s="40">
        <v>352</v>
      </c>
      <c r="X64" s="60">
        <v>261</v>
      </c>
      <c r="Y64" s="123" t="str">
        <f t="shared" si="19"/>
        <v/>
      </c>
      <c r="Z64" s="124"/>
      <c r="AA64" s="6"/>
      <c r="AB64" s="6"/>
      <c r="AC64" s="6"/>
      <c r="AD64" s="2"/>
      <c r="AE64" s="2"/>
      <c r="AF64" s="3"/>
      <c r="AG64" s="3"/>
      <c r="AH64" s="2"/>
      <c r="AI64" s="125"/>
      <c r="AJ64" s="3"/>
      <c r="AK64" s="2"/>
      <c r="AL64" s="125"/>
      <c r="AM64" s="3"/>
      <c r="AN64" s="3"/>
      <c r="AO64" s="3"/>
      <c r="AP64" s="2"/>
      <c r="AQ64" s="3"/>
      <c r="AR64" s="3"/>
      <c r="AS64" s="3"/>
      <c r="AT64" s="3"/>
      <c r="AU64" s="6"/>
      <c r="BG64" s="6"/>
      <c r="BH64" s="6"/>
      <c r="BI64" s="6"/>
      <c r="BJ64" s="6"/>
      <c r="BK64" s="6"/>
      <c r="BL64" s="6"/>
      <c r="BM64" s="6"/>
      <c r="BN64" s="6"/>
      <c r="BO64" s="6"/>
      <c r="BP64" s="6"/>
      <c r="BQ64" s="49" t="str">
        <f t="shared" si="20"/>
        <v/>
      </c>
      <c r="BR64" s="49" t="str">
        <f t="shared" si="21"/>
        <v/>
      </c>
      <c r="BS64" s="49" t="str">
        <f t="shared" si="22"/>
        <v/>
      </c>
      <c r="BT64" s="49" t="str">
        <f t="shared" si="23"/>
        <v/>
      </c>
      <c r="BU64" s="6"/>
      <c r="BV64" s="6"/>
      <c r="BW64" s="6"/>
      <c r="BX64" s="6"/>
      <c r="BY64" s="126">
        <f t="shared" si="24"/>
        <v>0</v>
      </c>
      <c r="BZ64" s="126">
        <f t="shared" si="25"/>
        <v>0</v>
      </c>
      <c r="CA64" s="126">
        <f t="shared" si="26"/>
        <v>0</v>
      </c>
      <c r="CB64" s="54">
        <f t="shared" si="27"/>
        <v>0</v>
      </c>
      <c r="CC64" s="6"/>
      <c r="CZ64" s="16"/>
      <c r="DA64" s="16"/>
    </row>
    <row r="65" spans="1:105" s="15" customFormat="1" ht="15" customHeight="1" x14ac:dyDescent="0.15">
      <c r="A65" s="297"/>
      <c r="B65" s="55" t="s">
        <v>114</v>
      </c>
      <c r="C65" s="29">
        <f t="shared" ref="C65:C72" si="28">SUM(D65:T65)</f>
        <v>0</v>
      </c>
      <c r="D65" s="65"/>
      <c r="E65" s="65"/>
      <c r="F65" s="65"/>
      <c r="G65" s="65"/>
      <c r="H65" s="37"/>
      <c r="I65" s="37"/>
      <c r="J65" s="37"/>
      <c r="K65" s="37"/>
      <c r="L65" s="37"/>
      <c r="M65" s="37"/>
      <c r="N65" s="37"/>
      <c r="O65" s="65"/>
      <c r="P65" s="65"/>
      <c r="Q65" s="65"/>
      <c r="R65" s="65"/>
      <c r="S65" s="65"/>
      <c r="T65" s="65"/>
      <c r="U65" s="128"/>
      <c r="V65" s="128"/>
      <c r="W65" s="40"/>
      <c r="X65" s="60"/>
      <c r="Y65" s="123" t="str">
        <f t="shared" si="19"/>
        <v/>
      </c>
      <c r="Z65" s="124"/>
      <c r="AA65" s="6"/>
      <c r="AB65" s="6"/>
      <c r="AC65" s="6"/>
      <c r="AD65" s="2"/>
      <c r="AE65" s="2"/>
      <c r="AF65" s="3"/>
      <c r="AG65" s="3"/>
      <c r="AH65" s="2"/>
      <c r="AI65" s="125"/>
      <c r="AJ65" s="3"/>
      <c r="AK65" s="2"/>
      <c r="AL65" s="125"/>
      <c r="AM65" s="3"/>
      <c r="AN65" s="3"/>
      <c r="AO65" s="3"/>
      <c r="AP65" s="2"/>
      <c r="AQ65" s="3"/>
      <c r="AR65" s="3"/>
      <c r="AS65" s="3"/>
      <c r="AT65" s="3"/>
      <c r="AU65" s="6"/>
      <c r="BG65" s="6"/>
      <c r="BH65" s="6"/>
      <c r="BI65" s="6"/>
      <c r="BJ65" s="6"/>
      <c r="BK65" s="6"/>
      <c r="BL65" s="6"/>
      <c r="BM65" s="6"/>
      <c r="BN65" s="6"/>
      <c r="BO65" s="6"/>
      <c r="BP65" s="6"/>
      <c r="BQ65" s="49" t="str">
        <f t="shared" si="20"/>
        <v/>
      </c>
      <c r="BR65" s="49" t="str">
        <f t="shared" si="21"/>
        <v/>
      </c>
      <c r="BS65" s="49" t="str">
        <f t="shared" si="22"/>
        <v/>
      </c>
      <c r="BT65" s="49" t="str">
        <f t="shared" si="23"/>
        <v/>
      </c>
      <c r="BU65" s="6"/>
      <c r="BV65" s="6"/>
      <c r="BW65" s="6"/>
      <c r="BX65" s="6"/>
      <c r="BY65" s="126">
        <f t="shared" si="24"/>
        <v>0</v>
      </c>
      <c r="BZ65" s="126">
        <f t="shared" si="25"/>
        <v>0</v>
      </c>
      <c r="CA65" s="126" t="str">
        <f t="shared" si="26"/>
        <v/>
      </c>
      <c r="CB65" s="54">
        <f t="shared" si="27"/>
        <v>0</v>
      </c>
      <c r="CC65" s="6"/>
      <c r="CZ65" s="16"/>
      <c r="DA65" s="16"/>
    </row>
    <row r="66" spans="1:105" s="15" customFormat="1" ht="15.75" customHeight="1" x14ac:dyDescent="0.15">
      <c r="A66" s="284" t="s">
        <v>115</v>
      </c>
      <c r="B66" s="285"/>
      <c r="C66" s="127">
        <f t="shared" si="28"/>
        <v>458</v>
      </c>
      <c r="D66" s="34">
        <v>89</v>
      </c>
      <c r="E66" s="56">
        <v>31</v>
      </c>
      <c r="F66" s="37">
        <v>37</v>
      </c>
      <c r="G66" s="37">
        <v>15</v>
      </c>
      <c r="H66" s="37">
        <v>8</v>
      </c>
      <c r="I66" s="37">
        <v>12</v>
      </c>
      <c r="J66" s="37">
        <v>20</v>
      </c>
      <c r="K66" s="37">
        <v>11</v>
      </c>
      <c r="L66" s="37">
        <v>14</v>
      </c>
      <c r="M66" s="37">
        <v>23</v>
      </c>
      <c r="N66" s="37">
        <v>17</v>
      </c>
      <c r="O66" s="37">
        <v>28</v>
      </c>
      <c r="P66" s="37">
        <v>29</v>
      </c>
      <c r="Q66" s="37">
        <v>32</v>
      </c>
      <c r="R66" s="37">
        <v>28</v>
      </c>
      <c r="S66" s="56">
        <v>24</v>
      </c>
      <c r="T66" s="35">
        <v>40</v>
      </c>
      <c r="U66" s="128">
        <v>175</v>
      </c>
      <c r="V66" s="128">
        <v>283</v>
      </c>
      <c r="W66" s="40">
        <v>458</v>
      </c>
      <c r="X66" s="60">
        <v>397</v>
      </c>
      <c r="Y66" s="123" t="str">
        <f t="shared" si="19"/>
        <v/>
      </c>
      <c r="Z66" s="124"/>
      <c r="AA66" s="6"/>
      <c r="AB66" s="6"/>
      <c r="AC66" s="6"/>
      <c r="AD66" s="2"/>
      <c r="AE66" s="2"/>
      <c r="AF66" s="3"/>
      <c r="AG66" s="3"/>
      <c r="AH66" s="2"/>
      <c r="AI66" s="125"/>
      <c r="AJ66" s="3"/>
      <c r="AK66" s="2"/>
      <c r="AL66" s="125"/>
      <c r="AM66" s="3"/>
      <c r="AN66" s="3"/>
      <c r="AO66" s="3"/>
      <c r="AP66" s="2"/>
      <c r="AQ66" s="3"/>
      <c r="AR66" s="3"/>
      <c r="AS66" s="3"/>
      <c r="AT66" s="3"/>
      <c r="AU66" s="6"/>
      <c r="BG66" s="6"/>
      <c r="BH66" s="6"/>
      <c r="BI66" s="6"/>
      <c r="BJ66" s="6"/>
      <c r="BK66" s="6"/>
      <c r="BL66" s="6"/>
      <c r="BM66" s="6"/>
      <c r="BN66" s="6"/>
      <c r="BO66" s="6"/>
      <c r="BP66" s="6"/>
      <c r="BQ66" s="49" t="str">
        <f t="shared" si="20"/>
        <v/>
      </c>
      <c r="BR66" s="49" t="str">
        <f t="shared" si="21"/>
        <v/>
      </c>
      <c r="BS66" s="49" t="str">
        <f t="shared" si="22"/>
        <v/>
      </c>
      <c r="BT66" s="49" t="str">
        <f t="shared" si="23"/>
        <v/>
      </c>
      <c r="BU66" s="6"/>
      <c r="BV66" s="6"/>
      <c r="BW66" s="6"/>
      <c r="BX66" s="6"/>
      <c r="BY66" s="126">
        <f t="shared" si="24"/>
        <v>0</v>
      </c>
      <c r="BZ66" s="126">
        <f t="shared" si="25"/>
        <v>0</v>
      </c>
      <c r="CA66" s="126">
        <f t="shared" si="26"/>
        <v>0</v>
      </c>
      <c r="CB66" s="54">
        <f t="shared" si="27"/>
        <v>0</v>
      </c>
      <c r="CC66" s="6"/>
      <c r="CZ66" s="16"/>
      <c r="DA66" s="16"/>
    </row>
    <row r="67" spans="1:105" s="15" customFormat="1" ht="15" customHeight="1" x14ac:dyDescent="0.15">
      <c r="A67" s="284" t="s">
        <v>116</v>
      </c>
      <c r="B67" s="285"/>
      <c r="C67" s="36">
        <f t="shared" si="28"/>
        <v>0</v>
      </c>
      <c r="D67" s="34"/>
      <c r="E67" s="56"/>
      <c r="F67" s="37"/>
      <c r="G67" s="37"/>
      <c r="H67" s="37"/>
      <c r="I67" s="37"/>
      <c r="J67" s="37"/>
      <c r="K67" s="37"/>
      <c r="L67" s="37"/>
      <c r="M67" s="37"/>
      <c r="N67" s="37"/>
      <c r="O67" s="37"/>
      <c r="P67" s="56"/>
      <c r="Q67" s="56"/>
      <c r="R67" s="37"/>
      <c r="S67" s="56"/>
      <c r="T67" s="35"/>
      <c r="U67" s="128"/>
      <c r="V67" s="128"/>
      <c r="W67" s="40"/>
      <c r="X67" s="60"/>
      <c r="Y67" s="123" t="str">
        <f t="shared" si="19"/>
        <v/>
      </c>
      <c r="Z67" s="124"/>
      <c r="AA67" s="6"/>
      <c r="AB67" s="6"/>
      <c r="AC67" s="6"/>
      <c r="AD67" s="2"/>
      <c r="AE67" s="2"/>
      <c r="AF67" s="3"/>
      <c r="AG67" s="3"/>
      <c r="AH67" s="2"/>
      <c r="AI67" s="125"/>
      <c r="AJ67" s="3"/>
      <c r="AK67" s="2"/>
      <c r="AL67" s="125"/>
      <c r="AM67" s="3"/>
      <c r="AN67" s="3"/>
      <c r="AO67" s="3"/>
      <c r="AP67" s="2"/>
      <c r="AQ67" s="3"/>
      <c r="AR67" s="3"/>
      <c r="AS67" s="3"/>
      <c r="AT67" s="3"/>
      <c r="AU67" s="6"/>
      <c r="BG67" s="6"/>
      <c r="BH67" s="6"/>
      <c r="BI67" s="6"/>
      <c r="BJ67" s="6"/>
      <c r="BK67" s="6"/>
      <c r="BL67" s="6"/>
      <c r="BM67" s="6"/>
      <c r="BN67" s="6"/>
      <c r="BO67" s="6"/>
      <c r="BP67" s="6"/>
      <c r="BQ67" s="49" t="str">
        <f t="shared" si="20"/>
        <v/>
      </c>
      <c r="BR67" s="49" t="str">
        <f t="shared" si="21"/>
        <v/>
      </c>
      <c r="BS67" s="49" t="str">
        <f t="shared" si="22"/>
        <v/>
      </c>
      <c r="BT67" s="49" t="str">
        <f t="shared" si="23"/>
        <v/>
      </c>
      <c r="BU67" s="6"/>
      <c r="BV67" s="6"/>
      <c r="BW67" s="6"/>
      <c r="BX67" s="6"/>
      <c r="BY67" s="126">
        <f t="shared" si="24"/>
        <v>0</v>
      </c>
      <c r="BZ67" s="126">
        <f t="shared" si="25"/>
        <v>0</v>
      </c>
      <c r="CA67" s="126" t="str">
        <f t="shared" si="26"/>
        <v/>
      </c>
      <c r="CB67" s="54">
        <f t="shared" si="27"/>
        <v>0</v>
      </c>
      <c r="CC67" s="6"/>
      <c r="CZ67" s="16"/>
      <c r="DA67" s="16"/>
    </row>
    <row r="68" spans="1:105" s="15" customFormat="1" ht="18" customHeight="1" x14ac:dyDescent="0.15">
      <c r="A68" s="298" t="s">
        <v>117</v>
      </c>
      <c r="B68" s="299"/>
      <c r="C68" s="127">
        <f t="shared" si="28"/>
        <v>141</v>
      </c>
      <c r="D68" s="34">
        <v>46</v>
      </c>
      <c r="E68" s="56">
        <v>43</v>
      </c>
      <c r="F68" s="37">
        <v>8</v>
      </c>
      <c r="G68" s="37"/>
      <c r="H68" s="37"/>
      <c r="I68" s="37"/>
      <c r="J68" s="37"/>
      <c r="K68" s="37">
        <v>3</v>
      </c>
      <c r="L68" s="37">
        <v>2</v>
      </c>
      <c r="M68" s="37"/>
      <c r="N68" s="37">
        <v>6</v>
      </c>
      <c r="O68" s="37">
        <v>6</v>
      </c>
      <c r="P68" s="56">
        <v>4</v>
      </c>
      <c r="Q68" s="56">
        <v>6</v>
      </c>
      <c r="R68" s="37">
        <v>5</v>
      </c>
      <c r="S68" s="56">
        <v>2</v>
      </c>
      <c r="T68" s="35">
        <v>10</v>
      </c>
      <c r="U68" s="128">
        <v>85</v>
      </c>
      <c r="V68" s="128">
        <v>56</v>
      </c>
      <c r="W68" s="40">
        <v>141</v>
      </c>
      <c r="X68" s="60">
        <v>114</v>
      </c>
      <c r="Y68" s="123" t="str">
        <f t="shared" si="19"/>
        <v/>
      </c>
      <c r="Z68" s="124"/>
      <c r="AA68" s="6"/>
      <c r="AB68" s="6"/>
      <c r="AC68" s="6"/>
      <c r="AD68" s="2"/>
      <c r="AE68" s="2"/>
      <c r="AF68" s="3"/>
      <c r="AG68" s="3"/>
      <c r="AH68" s="2"/>
      <c r="AI68" s="125"/>
      <c r="AJ68" s="3"/>
      <c r="AK68" s="2"/>
      <c r="AL68" s="125"/>
      <c r="AM68" s="3"/>
      <c r="AN68" s="3"/>
      <c r="AO68" s="3"/>
      <c r="AP68" s="2"/>
      <c r="AQ68" s="3"/>
      <c r="AR68" s="3"/>
      <c r="AS68" s="3"/>
      <c r="AT68" s="3"/>
      <c r="AU68" s="6"/>
      <c r="BG68" s="6"/>
      <c r="BH68" s="6"/>
      <c r="BI68" s="6"/>
      <c r="BJ68" s="6"/>
      <c r="BK68" s="6"/>
      <c r="BL68" s="6"/>
      <c r="BM68" s="6"/>
      <c r="BN68" s="6"/>
      <c r="BO68" s="6"/>
      <c r="BP68" s="6"/>
      <c r="BQ68" s="49" t="str">
        <f t="shared" si="20"/>
        <v/>
      </c>
      <c r="BR68" s="49" t="str">
        <f t="shared" si="21"/>
        <v/>
      </c>
      <c r="BS68" s="49" t="str">
        <f t="shared" si="22"/>
        <v/>
      </c>
      <c r="BT68" s="49" t="str">
        <f t="shared" si="23"/>
        <v/>
      </c>
      <c r="BU68" s="6"/>
      <c r="BV68" s="6"/>
      <c r="BW68" s="6"/>
      <c r="BX68" s="6"/>
      <c r="BY68" s="126">
        <f t="shared" si="24"/>
        <v>0</v>
      </c>
      <c r="BZ68" s="126">
        <f t="shared" si="25"/>
        <v>0</v>
      </c>
      <c r="CA68" s="126">
        <f t="shared" si="26"/>
        <v>0</v>
      </c>
      <c r="CB68" s="54">
        <f t="shared" si="27"/>
        <v>0</v>
      </c>
      <c r="CC68" s="6"/>
      <c r="CZ68" s="16"/>
      <c r="DA68" s="16"/>
    </row>
    <row r="69" spans="1:105" s="15" customFormat="1" ht="12.75" customHeight="1" x14ac:dyDescent="0.15">
      <c r="A69" s="292" t="s">
        <v>118</v>
      </c>
      <c r="B69" s="293"/>
      <c r="C69" s="36">
        <f t="shared" si="28"/>
        <v>0</v>
      </c>
      <c r="D69" s="34"/>
      <c r="E69" s="56"/>
      <c r="F69" s="37"/>
      <c r="G69" s="37"/>
      <c r="H69" s="37"/>
      <c r="I69" s="37"/>
      <c r="J69" s="37"/>
      <c r="K69" s="37"/>
      <c r="L69" s="37"/>
      <c r="M69" s="37"/>
      <c r="N69" s="37"/>
      <c r="O69" s="37"/>
      <c r="P69" s="56"/>
      <c r="Q69" s="56"/>
      <c r="R69" s="37"/>
      <c r="S69" s="56"/>
      <c r="T69" s="35"/>
      <c r="U69" s="128"/>
      <c r="V69" s="128"/>
      <c r="W69" s="40"/>
      <c r="X69" s="60"/>
      <c r="Y69" s="123" t="str">
        <f t="shared" si="19"/>
        <v/>
      </c>
      <c r="Z69" s="124"/>
      <c r="AA69" s="6"/>
      <c r="AB69" s="6"/>
      <c r="AC69" s="6"/>
      <c r="AD69" s="2"/>
      <c r="AE69" s="2"/>
      <c r="AF69" s="3"/>
      <c r="AG69" s="3"/>
      <c r="AH69" s="2"/>
      <c r="AI69" s="125"/>
      <c r="AJ69" s="3"/>
      <c r="AK69" s="2"/>
      <c r="AL69" s="125"/>
      <c r="AM69" s="3"/>
      <c r="AN69" s="3"/>
      <c r="AO69" s="3"/>
      <c r="AP69" s="2"/>
      <c r="AQ69" s="3"/>
      <c r="AR69" s="3"/>
      <c r="AS69" s="3"/>
      <c r="AT69" s="3"/>
      <c r="AU69" s="6"/>
      <c r="BG69" s="6"/>
      <c r="BH69" s="6"/>
      <c r="BI69" s="6"/>
      <c r="BJ69" s="6"/>
      <c r="BK69" s="6"/>
      <c r="BL69" s="6"/>
      <c r="BM69" s="6"/>
      <c r="BN69" s="6"/>
      <c r="BO69" s="6"/>
      <c r="BP69" s="6"/>
      <c r="BQ69" s="49" t="str">
        <f t="shared" si="20"/>
        <v/>
      </c>
      <c r="BR69" s="49" t="str">
        <f t="shared" si="21"/>
        <v/>
      </c>
      <c r="BS69" s="49" t="str">
        <f t="shared" si="22"/>
        <v/>
      </c>
      <c r="BT69" s="49" t="str">
        <f t="shared" si="23"/>
        <v/>
      </c>
      <c r="BU69" s="6"/>
      <c r="BV69" s="6"/>
      <c r="BW69" s="6"/>
      <c r="BX69" s="6"/>
      <c r="BY69" s="126">
        <f t="shared" si="24"/>
        <v>0</v>
      </c>
      <c r="BZ69" s="126">
        <f t="shared" si="25"/>
        <v>0</v>
      </c>
      <c r="CA69" s="126" t="str">
        <f t="shared" si="26"/>
        <v/>
      </c>
      <c r="CB69" s="54">
        <f t="shared" si="27"/>
        <v>0</v>
      </c>
      <c r="CC69" s="6"/>
      <c r="CZ69" s="16"/>
      <c r="DA69" s="16"/>
    </row>
    <row r="70" spans="1:105" s="15" customFormat="1" ht="16.5" customHeight="1" x14ac:dyDescent="0.15">
      <c r="A70" s="284" t="s">
        <v>119</v>
      </c>
      <c r="B70" s="285"/>
      <c r="C70" s="36">
        <f t="shared" si="28"/>
        <v>0</v>
      </c>
      <c r="D70" s="34"/>
      <c r="E70" s="56"/>
      <c r="F70" s="37"/>
      <c r="G70" s="37"/>
      <c r="H70" s="37"/>
      <c r="I70" s="37"/>
      <c r="J70" s="37"/>
      <c r="K70" s="37"/>
      <c r="L70" s="37"/>
      <c r="M70" s="37"/>
      <c r="N70" s="37"/>
      <c r="O70" s="37"/>
      <c r="P70" s="56"/>
      <c r="Q70" s="56"/>
      <c r="R70" s="37"/>
      <c r="S70" s="56"/>
      <c r="T70" s="35"/>
      <c r="U70" s="128"/>
      <c r="V70" s="128"/>
      <c r="W70" s="40"/>
      <c r="X70" s="60"/>
      <c r="Y70" s="123" t="str">
        <f t="shared" si="19"/>
        <v/>
      </c>
      <c r="Z70" s="124"/>
      <c r="AA70" s="6"/>
      <c r="AB70" s="6"/>
      <c r="AC70" s="6"/>
      <c r="AD70" s="2"/>
      <c r="AE70" s="2"/>
      <c r="AF70" s="3"/>
      <c r="AG70" s="3"/>
      <c r="AH70" s="2"/>
      <c r="AI70" s="125"/>
      <c r="AJ70" s="3"/>
      <c r="AK70" s="2"/>
      <c r="AL70" s="125"/>
      <c r="AM70" s="3"/>
      <c r="AN70" s="3"/>
      <c r="AO70" s="3"/>
      <c r="AP70" s="2"/>
      <c r="AQ70" s="3"/>
      <c r="AR70" s="3"/>
      <c r="AS70" s="3"/>
      <c r="AT70" s="3"/>
      <c r="AU70" s="6"/>
      <c r="BG70" s="6"/>
      <c r="BH70" s="6"/>
      <c r="BI70" s="6"/>
      <c r="BJ70" s="6"/>
      <c r="BK70" s="6"/>
      <c r="BL70" s="6"/>
      <c r="BM70" s="6"/>
      <c r="BN70" s="6"/>
      <c r="BO70" s="6"/>
      <c r="BP70" s="6"/>
      <c r="BQ70" s="49" t="str">
        <f t="shared" si="20"/>
        <v/>
      </c>
      <c r="BR70" s="49" t="str">
        <f t="shared" si="21"/>
        <v/>
      </c>
      <c r="BS70" s="49" t="str">
        <f t="shared" si="22"/>
        <v/>
      </c>
      <c r="BT70" s="49" t="str">
        <f t="shared" si="23"/>
        <v/>
      </c>
      <c r="BU70" s="6"/>
      <c r="BV70" s="6"/>
      <c r="BW70" s="6"/>
      <c r="BX70" s="6"/>
      <c r="BY70" s="126">
        <f t="shared" si="24"/>
        <v>0</v>
      </c>
      <c r="BZ70" s="126">
        <f t="shared" si="25"/>
        <v>0</v>
      </c>
      <c r="CA70" s="126" t="str">
        <f t="shared" si="26"/>
        <v/>
      </c>
      <c r="CB70" s="54">
        <f t="shared" si="27"/>
        <v>0</v>
      </c>
      <c r="CC70" s="6"/>
      <c r="CZ70" s="16"/>
      <c r="DA70" s="16"/>
    </row>
    <row r="71" spans="1:105" s="15" customFormat="1" ht="16.5" customHeight="1" x14ac:dyDescent="0.15">
      <c r="A71" s="284" t="s">
        <v>120</v>
      </c>
      <c r="B71" s="285"/>
      <c r="C71" s="36">
        <f t="shared" si="28"/>
        <v>206</v>
      </c>
      <c r="D71" s="34">
        <v>1</v>
      </c>
      <c r="E71" s="56">
        <v>7</v>
      </c>
      <c r="F71" s="37">
        <v>7</v>
      </c>
      <c r="G71" s="37">
        <v>1</v>
      </c>
      <c r="H71" s="37">
        <v>1</v>
      </c>
      <c r="I71" s="37"/>
      <c r="J71" s="37"/>
      <c r="K71" s="37"/>
      <c r="L71" s="37">
        <v>1</v>
      </c>
      <c r="M71" s="37"/>
      <c r="N71" s="37">
        <v>3</v>
      </c>
      <c r="O71" s="37">
        <v>2</v>
      </c>
      <c r="P71" s="37">
        <v>5</v>
      </c>
      <c r="Q71" s="37">
        <v>64</v>
      </c>
      <c r="R71" s="37">
        <v>45</v>
      </c>
      <c r="S71" s="56">
        <v>34</v>
      </c>
      <c r="T71" s="35">
        <v>35</v>
      </c>
      <c r="U71" s="128">
        <v>88</v>
      </c>
      <c r="V71" s="128">
        <v>118</v>
      </c>
      <c r="W71" s="40">
        <v>206</v>
      </c>
      <c r="X71" s="60">
        <v>60</v>
      </c>
      <c r="Y71" s="123" t="str">
        <f t="shared" si="19"/>
        <v/>
      </c>
      <c r="Z71" s="124"/>
      <c r="AA71" s="6"/>
      <c r="AB71" s="6"/>
      <c r="AC71" s="6"/>
      <c r="AD71" s="2"/>
      <c r="AE71" s="2"/>
      <c r="AF71" s="3"/>
      <c r="AG71" s="3"/>
      <c r="AH71" s="2"/>
      <c r="AI71" s="125"/>
      <c r="AJ71" s="3"/>
      <c r="AK71" s="2"/>
      <c r="AL71" s="125"/>
      <c r="AM71" s="3"/>
      <c r="AN71" s="3"/>
      <c r="AO71" s="3"/>
      <c r="AP71" s="2"/>
      <c r="AQ71" s="3"/>
      <c r="AR71" s="3"/>
      <c r="AS71" s="3"/>
      <c r="AT71" s="3"/>
      <c r="AU71" s="6"/>
      <c r="BG71" s="6"/>
      <c r="BH71" s="6"/>
      <c r="BI71" s="6"/>
      <c r="BJ71" s="6"/>
      <c r="BK71" s="6"/>
      <c r="BL71" s="6"/>
      <c r="BM71" s="6"/>
      <c r="BN71" s="6"/>
      <c r="BO71" s="6"/>
      <c r="BP71" s="6"/>
      <c r="BQ71" s="49" t="str">
        <f t="shared" si="20"/>
        <v/>
      </c>
      <c r="BR71" s="49" t="str">
        <f t="shared" si="21"/>
        <v/>
      </c>
      <c r="BS71" s="49" t="str">
        <f t="shared" si="22"/>
        <v/>
      </c>
      <c r="BT71" s="49" t="str">
        <f t="shared" si="23"/>
        <v/>
      </c>
      <c r="BU71" s="6"/>
      <c r="BV71" s="6"/>
      <c r="BW71" s="6"/>
      <c r="BX71" s="6"/>
      <c r="BY71" s="126">
        <f t="shared" si="24"/>
        <v>0</v>
      </c>
      <c r="BZ71" s="126">
        <f t="shared" si="25"/>
        <v>0</v>
      </c>
      <c r="CA71" s="126">
        <f t="shared" si="26"/>
        <v>0</v>
      </c>
      <c r="CB71" s="54">
        <f t="shared" si="27"/>
        <v>0</v>
      </c>
      <c r="CC71" s="6"/>
      <c r="CZ71" s="16"/>
      <c r="DA71" s="16"/>
    </row>
    <row r="72" spans="1:105" s="15" customFormat="1" ht="17.25" customHeight="1" x14ac:dyDescent="0.15">
      <c r="A72" s="286" t="s">
        <v>121</v>
      </c>
      <c r="B72" s="287"/>
      <c r="C72" s="129">
        <f t="shared" si="28"/>
        <v>0</v>
      </c>
      <c r="D72" s="91"/>
      <c r="E72" s="130"/>
      <c r="F72" s="131"/>
      <c r="G72" s="131"/>
      <c r="H72" s="131"/>
      <c r="I72" s="131"/>
      <c r="J72" s="131"/>
      <c r="K72" s="131"/>
      <c r="L72" s="131"/>
      <c r="M72" s="131"/>
      <c r="N72" s="131"/>
      <c r="O72" s="131"/>
      <c r="P72" s="131"/>
      <c r="Q72" s="131"/>
      <c r="R72" s="131"/>
      <c r="S72" s="131"/>
      <c r="T72" s="92"/>
      <c r="U72" s="132"/>
      <c r="V72" s="132"/>
      <c r="W72" s="93"/>
      <c r="X72" s="133"/>
      <c r="Y72" s="123" t="str">
        <f t="shared" si="19"/>
        <v/>
      </c>
      <c r="Z72" s="124"/>
      <c r="AA72" s="6"/>
      <c r="AB72" s="6"/>
      <c r="AC72" s="6"/>
      <c r="AD72" s="2"/>
      <c r="AE72" s="2"/>
      <c r="AF72" s="3"/>
      <c r="AG72" s="3"/>
      <c r="AH72" s="2"/>
      <c r="AI72" s="125"/>
      <c r="AJ72" s="3"/>
      <c r="AK72" s="2"/>
      <c r="AL72" s="125"/>
      <c r="AM72" s="3"/>
      <c r="AN72" s="3"/>
      <c r="AO72" s="3"/>
      <c r="AP72" s="2"/>
      <c r="AQ72" s="3"/>
      <c r="AR72" s="3"/>
      <c r="AS72" s="3"/>
      <c r="AT72" s="3"/>
      <c r="AU72" s="6"/>
      <c r="BG72" s="6"/>
      <c r="BH72" s="6"/>
      <c r="BI72" s="6"/>
      <c r="BJ72" s="6"/>
      <c r="BK72" s="6"/>
      <c r="BL72" s="6"/>
      <c r="BM72" s="6"/>
      <c r="BN72" s="6"/>
      <c r="BO72" s="6"/>
      <c r="BP72" s="6"/>
      <c r="BQ72" s="49" t="str">
        <f t="shared" si="20"/>
        <v/>
      </c>
      <c r="BR72" s="49" t="str">
        <f t="shared" si="21"/>
        <v/>
      </c>
      <c r="BS72" s="49" t="str">
        <f t="shared" si="22"/>
        <v/>
      </c>
      <c r="BT72" s="49" t="str">
        <f t="shared" si="23"/>
        <v/>
      </c>
      <c r="BU72" s="6"/>
      <c r="BV72" s="6"/>
      <c r="BW72" s="6"/>
      <c r="BX72" s="6"/>
      <c r="BY72" s="126">
        <f t="shared" si="24"/>
        <v>0</v>
      </c>
      <c r="BZ72" s="126">
        <f t="shared" si="25"/>
        <v>0</v>
      </c>
      <c r="CA72" s="126" t="str">
        <f t="shared" si="26"/>
        <v/>
      </c>
      <c r="CB72" s="54">
        <f t="shared" si="27"/>
        <v>0</v>
      </c>
      <c r="CC72" s="6"/>
      <c r="CZ72" s="16"/>
      <c r="DA72" s="16"/>
    </row>
    <row r="73" spans="1:105" s="15" customFormat="1" ht="15" customHeight="1" x14ac:dyDescent="0.15">
      <c r="A73" s="288" t="s">
        <v>51</v>
      </c>
      <c r="B73" s="289"/>
      <c r="C73" s="134">
        <f t="shared" ref="C73:X73" si="29">SUM(C62:C72)</f>
        <v>2209</v>
      </c>
      <c r="D73" s="135">
        <f>SUM(D62:D72)</f>
        <v>144</v>
      </c>
      <c r="E73" s="136">
        <f t="shared" si="29"/>
        <v>91</v>
      </c>
      <c r="F73" s="102">
        <f t="shared" si="29"/>
        <v>62</v>
      </c>
      <c r="G73" s="102">
        <f t="shared" si="29"/>
        <v>116</v>
      </c>
      <c r="H73" s="102">
        <f t="shared" si="29"/>
        <v>107</v>
      </c>
      <c r="I73" s="102">
        <f t="shared" si="29"/>
        <v>170</v>
      </c>
      <c r="J73" s="102">
        <f t="shared" si="29"/>
        <v>173</v>
      </c>
      <c r="K73" s="102">
        <f t="shared" si="29"/>
        <v>117</v>
      </c>
      <c r="L73" s="102">
        <f t="shared" si="29"/>
        <v>91</v>
      </c>
      <c r="M73" s="102">
        <f t="shared" si="29"/>
        <v>119</v>
      </c>
      <c r="N73" s="102">
        <f t="shared" si="29"/>
        <v>86</v>
      </c>
      <c r="O73" s="102">
        <f t="shared" si="29"/>
        <v>97</v>
      </c>
      <c r="P73" s="102">
        <f t="shared" si="29"/>
        <v>119</v>
      </c>
      <c r="Q73" s="102">
        <f t="shared" si="29"/>
        <v>226</v>
      </c>
      <c r="R73" s="102">
        <f t="shared" si="29"/>
        <v>148</v>
      </c>
      <c r="S73" s="102">
        <f t="shared" si="29"/>
        <v>163</v>
      </c>
      <c r="T73" s="106">
        <f t="shared" si="29"/>
        <v>180</v>
      </c>
      <c r="U73" s="134">
        <f t="shared" si="29"/>
        <v>725</v>
      </c>
      <c r="V73" s="134">
        <f t="shared" si="29"/>
        <v>1484</v>
      </c>
      <c r="W73" s="137">
        <f t="shared" si="29"/>
        <v>2209</v>
      </c>
      <c r="X73" s="138">
        <f t="shared" si="29"/>
        <v>1743</v>
      </c>
      <c r="Y73" s="123" t="str">
        <f t="shared" si="19"/>
        <v/>
      </c>
      <c r="Z73" s="124"/>
      <c r="AA73" s="6"/>
      <c r="AB73" s="6"/>
      <c r="AC73" s="6"/>
      <c r="AD73" s="2"/>
      <c r="AE73" s="2"/>
      <c r="AF73" s="3"/>
      <c r="AG73" s="3"/>
      <c r="AH73" s="2"/>
      <c r="AI73" s="125"/>
      <c r="AJ73" s="3"/>
      <c r="AK73" s="2"/>
      <c r="AL73" s="125"/>
      <c r="AM73" s="3"/>
      <c r="AN73" s="3"/>
      <c r="AO73" s="3"/>
      <c r="AP73" s="2"/>
      <c r="AQ73" s="3"/>
      <c r="AR73" s="3"/>
      <c r="AS73" s="3"/>
      <c r="AT73" s="3"/>
      <c r="AU73" s="6"/>
      <c r="BG73" s="6"/>
      <c r="BH73" s="6"/>
      <c r="BI73" s="6"/>
      <c r="BJ73" s="6"/>
      <c r="BK73" s="6"/>
      <c r="BL73" s="6"/>
      <c r="BM73" s="6"/>
      <c r="BN73" s="6"/>
      <c r="BO73" s="6"/>
      <c r="BP73" s="6"/>
      <c r="BQ73" s="49" t="str">
        <f t="shared" si="20"/>
        <v/>
      </c>
      <c r="BR73" s="49" t="str">
        <f t="shared" si="21"/>
        <v/>
      </c>
      <c r="BS73" s="49" t="str">
        <f t="shared" si="22"/>
        <v/>
      </c>
      <c r="BT73" s="49" t="str">
        <f t="shared" si="23"/>
        <v/>
      </c>
      <c r="BU73" s="6"/>
      <c r="BV73" s="6"/>
      <c r="BW73" s="6"/>
      <c r="BX73" s="6"/>
      <c r="BY73" s="126">
        <f t="shared" si="24"/>
        <v>0</v>
      </c>
      <c r="BZ73" s="126">
        <f t="shared" si="25"/>
        <v>0</v>
      </c>
      <c r="CA73" s="126">
        <f t="shared" si="26"/>
        <v>0</v>
      </c>
      <c r="CB73" s="54">
        <f t="shared" si="27"/>
        <v>0</v>
      </c>
      <c r="CC73" s="6"/>
      <c r="CZ73" s="16"/>
      <c r="DA73" s="16"/>
    </row>
    <row r="74" spans="1:105" s="15" customFormat="1" ht="30" customHeight="1" x14ac:dyDescent="0.2">
      <c r="A74" s="139" t="s">
        <v>122</v>
      </c>
      <c r="B74" s="139"/>
      <c r="C74" s="139"/>
      <c r="D74" s="139"/>
      <c r="E74" s="139"/>
      <c r="F74" s="139"/>
      <c r="G74" s="140"/>
      <c r="H74" s="140"/>
      <c r="I74" s="140"/>
      <c r="J74" s="140"/>
      <c r="K74" s="71"/>
      <c r="L74" s="71"/>
      <c r="N74" s="6"/>
      <c r="O74" s="6"/>
      <c r="P74" s="6"/>
      <c r="Q74" s="6"/>
      <c r="R74" s="6"/>
      <c r="S74" s="6"/>
      <c r="T74" s="6"/>
      <c r="U74" s="6"/>
      <c r="V74" s="6"/>
      <c r="W74" s="6"/>
      <c r="X74" s="6"/>
      <c r="Y74" s="6"/>
      <c r="Z74" s="6"/>
      <c r="AA74" s="6"/>
      <c r="AB74" s="6"/>
      <c r="AC74" s="6"/>
      <c r="AD74" s="114"/>
      <c r="AE74" s="6"/>
      <c r="AF74" s="6"/>
      <c r="AG74" s="114"/>
      <c r="AH74" s="6"/>
      <c r="AI74" s="6"/>
      <c r="AJ74" s="114"/>
      <c r="AK74" s="6"/>
      <c r="AL74" s="6"/>
      <c r="AM74" s="114"/>
      <c r="AN74" s="114"/>
      <c r="AO74" s="114"/>
      <c r="AP74" s="6"/>
      <c r="AQ74" s="6"/>
      <c r="AR74" s="6"/>
      <c r="AS74" s="6"/>
      <c r="AT74" s="6"/>
      <c r="AU74" s="6"/>
      <c r="BG74" s="6"/>
      <c r="BH74" s="6"/>
      <c r="BI74" s="6"/>
      <c r="BJ74" s="6"/>
      <c r="BK74" s="6"/>
      <c r="BL74" s="6"/>
      <c r="BM74" s="6"/>
      <c r="BN74" s="6"/>
      <c r="BO74" s="6"/>
      <c r="BP74" s="6"/>
      <c r="BQ74" s="6"/>
      <c r="BR74" s="6"/>
      <c r="BS74" s="6"/>
      <c r="BT74" s="6"/>
      <c r="BU74" s="6"/>
      <c r="BV74" s="6"/>
      <c r="BW74" s="6"/>
      <c r="BX74" s="6"/>
      <c r="BY74" s="6"/>
      <c r="BZ74" s="6"/>
      <c r="CA74" s="6"/>
      <c r="CB74" s="6"/>
      <c r="CC74" s="6"/>
      <c r="CZ74" s="16"/>
      <c r="DA74" s="16"/>
    </row>
    <row r="75" spans="1:105" s="15" customFormat="1" ht="21" customHeight="1" x14ac:dyDescent="0.15">
      <c r="A75" s="290" t="s">
        <v>123</v>
      </c>
      <c r="B75" s="241" t="s">
        <v>104</v>
      </c>
      <c r="C75" s="258" t="s">
        <v>105</v>
      </c>
      <c r="D75" s="269" t="s">
        <v>106</v>
      </c>
      <c r="E75" s="270"/>
      <c r="F75" s="270"/>
      <c r="G75" s="270"/>
      <c r="H75" s="270"/>
      <c r="I75" s="270"/>
      <c r="J75" s="270"/>
      <c r="K75" s="270"/>
      <c r="L75" s="270"/>
      <c r="M75" s="270"/>
      <c r="N75" s="270"/>
      <c r="O75" s="270"/>
      <c r="P75" s="270"/>
      <c r="Q75" s="270"/>
      <c r="R75" s="270"/>
      <c r="S75" s="270"/>
      <c r="T75" s="271"/>
      <c r="U75" s="275" t="s">
        <v>27</v>
      </c>
      <c r="V75" s="275"/>
      <c r="W75" s="275" t="s">
        <v>107</v>
      </c>
      <c r="X75" s="6"/>
      <c r="Y75" s="6"/>
      <c r="Z75" s="114"/>
      <c r="AA75" s="6"/>
      <c r="AB75" s="6"/>
      <c r="AC75" s="6"/>
      <c r="AD75" s="6"/>
      <c r="AE75" s="6"/>
      <c r="AF75" s="6"/>
      <c r="AG75" s="6"/>
      <c r="AH75" s="3"/>
      <c r="AI75" s="3"/>
      <c r="AJ75" s="3"/>
      <c r="AK75" s="3"/>
      <c r="AL75" s="3"/>
      <c r="AM75" s="3"/>
      <c r="AN75" s="3"/>
      <c r="AO75" s="3"/>
      <c r="AP75" s="3"/>
      <c r="AQ75" s="3"/>
      <c r="AR75" s="6"/>
      <c r="AS75" s="6"/>
      <c r="AT75" s="6"/>
      <c r="BF75" s="6"/>
      <c r="BG75" s="6"/>
      <c r="BH75" s="6"/>
      <c r="BI75" s="6"/>
      <c r="BJ75" s="6"/>
      <c r="BK75" s="6"/>
      <c r="BL75" s="6"/>
      <c r="BM75" s="6"/>
      <c r="BN75" s="6"/>
      <c r="BO75" s="6"/>
      <c r="BP75" s="6"/>
      <c r="BQ75" s="6"/>
      <c r="BR75" s="6"/>
      <c r="BS75" s="6"/>
      <c r="BT75" s="6"/>
      <c r="BU75" s="6"/>
      <c r="BV75" s="6"/>
      <c r="BW75" s="6"/>
      <c r="BX75" s="6"/>
      <c r="BY75" s="6"/>
      <c r="BZ75" s="6"/>
      <c r="CA75" s="6"/>
      <c r="CB75" s="6"/>
      <c r="CY75" s="16"/>
      <c r="CZ75" s="16"/>
    </row>
    <row r="76" spans="1:105" s="15" customFormat="1" ht="22.5" customHeight="1" x14ac:dyDescent="0.15">
      <c r="A76" s="291"/>
      <c r="B76" s="243"/>
      <c r="C76" s="260"/>
      <c r="D76" s="17" t="s">
        <v>31</v>
      </c>
      <c r="E76" s="117" t="s">
        <v>32</v>
      </c>
      <c r="F76" s="19" t="s">
        <v>33</v>
      </c>
      <c r="G76" s="19" t="s">
        <v>34</v>
      </c>
      <c r="H76" s="19" t="s">
        <v>35</v>
      </c>
      <c r="I76" s="20" t="s">
        <v>36</v>
      </c>
      <c r="J76" s="20" t="s">
        <v>37</v>
      </c>
      <c r="K76" s="20" t="s">
        <v>38</v>
      </c>
      <c r="L76" s="20" t="s">
        <v>39</v>
      </c>
      <c r="M76" s="20" t="s">
        <v>40</v>
      </c>
      <c r="N76" s="20" t="s">
        <v>41</v>
      </c>
      <c r="O76" s="20" t="s">
        <v>42</v>
      </c>
      <c r="P76" s="20" t="s">
        <v>43</v>
      </c>
      <c r="Q76" s="20" t="s">
        <v>44</v>
      </c>
      <c r="R76" s="20" t="s">
        <v>45</v>
      </c>
      <c r="S76" s="20" t="s">
        <v>46</v>
      </c>
      <c r="T76" s="21" t="s">
        <v>47</v>
      </c>
      <c r="U76" s="220" t="s">
        <v>109</v>
      </c>
      <c r="V76" s="220" t="s">
        <v>50</v>
      </c>
      <c r="W76" s="275"/>
      <c r="X76" s="6"/>
      <c r="Y76" s="6"/>
      <c r="Z76" s="114"/>
      <c r="AA76" s="6"/>
      <c r="AB76" s="6"/>
      <c r="AC76" s="6"/>
      <c r="AD76" s="6"/>
      <c r="AE76" s="6"/>
      <c r="AF76" s="6"/>
      <c r="AG76" s="6"/>
      <c r="AH76" s="3"/>
      <c r="AI76" s="3"/>
      <c r="AJ76" s="3"/>
      <c r="AK76" s="3"/>
      <c r="AL76" s="3"/>
      <c r="AM76" s="3"/>
      <c r="AN76" s="3"/>
      <c r="AO76" s="3"/>
      <c r="AP76" s="3"/>
      <c r="AQ76" s="3"/>
      <c r="AR76" s="6"/>
      <c r="AS76" s="6"/>
      <c r="AT76" s="6"/>
      <c r="BF76" s="6"/>
      <c r="BG76" s="6"/>
      <c r="BH76" s="6"/>
      <c r="BI76" s="6"/>
      <c r="BJ76" s="6"/>
      <c r="BK76" s="6"/>
      <c r="BL76" s="6"/>
      <c r="BM76" s="6"/>
      <c r="BN76" s="6"/>
      <c r="BO76" s="6"/>
      <c r="BP76" s="6"/>
      <c r="BQ76" s="6"/>
      <c r="BR76" s="6"/>
      <c r="BS76" s="6"/>
      <c r="BT76" s="6"/>
      <c r="BU76" s="6"/>
      <c r="BV76" s="6"/>
      <c r="BW76" s="6"/>
      <c r="BX76" s="6"/>
      <c r="BY76" s="6"/>
      <c r="BZ76" s="6"/>
      <c r="CA76" s="6"/>
      <c r="CB76" s="6"/>
      <c r="CY76" s="16"/>
      <c r="CZ76" s="16"/>
    </row>
    <row r="77" spans="1:105" s="15" customFormat="1" ht="18.75" customHeight="1" x14ac:dyDescent="0.15">
      <c r="A77" s="276" t="s">
        <v>124</v>
      </c>
      <c r="B77" s="141" t="s">
        <v>110</v>
      </c>
      <c r="C77" s="119">
        <f>SUM(D77:T77)</f>
        <v>0</v>
      </c>
      <c r="D77" s="30"/>
      <c r="E77" s="31"/>
      <c r="F77" s="32"/>
      <c r="G77" s="32"/>
      <c r="H77" s="32"/>
      <c r="I77" s="32"/>
      <c r="J77" s="32"/>
      <c r="K77" s="32"/>
      <c r="L77" s="32"/>
      <c r="M77" s="32"/>
      <c r="N77" s="32"/>
      <c r="O77" s="32"/>
      <c r="P77" s="32"/>
      <c r="Q77" s="32"/>
      <c r="R77" s="32"/>
      <c r="S77" s="32"/>
      <c r="T77" s="41"/>
      <c r="U77" s="120"/>
      <c r="V77" s="120"/>
      <c r="W77" s="120"/>
      <c r="X77" s="142" t="str">
        <f>+BP77&amp;BQ77&amp;BR77&amp;BS77</f>
        <v/>
      </c>
      <c r="Y77" s="6"/>
      <c r="Z77" s="114"/>
      <c r="AA77" s="6"/>
      <c r="AB77" s="6"/>
      <c r="AC77" s="6"/>
      <c r="AD77" s="6"/>
      <c r="AE77" s="6"/>
      <c r="AF77" s="6"/>
      <c r="AG77" s="6"/>
      <c r="AH77" s="3"/>
      <c r="AI77" s="3"/>
      <c r="AJ77" s="3"/>
      <c r="AK77" s="3"/>
      <c r="AL77" s="3"/>
      <c r="AM77" s="3"/>
      <c r="AN77" s="3"/>
      <c r="AO77" s="3"/>
      <c r="AP77" s="3"/>
      <c r="AQ77" s="3"/>
      <c r="AR77" s="6"/>
      <c r="AS77" s="6"/>
      <c r="AT77" s="6"/>
      <c r="BF77" s="6"/>
      <c r="BG77" s="6"/>
      <c r="BH77" s="6"/>
      <c r="BI77" s="6"/>
      <c r="BJ77" s="6"/>
      <c r="BK77" s="6"/>
      <c r="BL77" s="6"/>
      <c r="BM77" s="6"/>
      <c r="BN77" s="6"/>
      <c r="BO77" s="6"/>
      <c r="BP77" s="49" t="str">
        <f>IF($C77&lt;&gt;($U77+$V77)," El número atenciones según sexo NO puede ser diferente al Total.","")</f>
        <v/>
      </c>
      <c r="BQ77" s="49" t="str">
        <f>IF($C77=0,"",IF(($W77)="",IF($C77="",""," No olvide escribir la columna Beneficiarios."),""))</f>
        <v/>
      </c>
      <c r="BR77" s="49" t="str">
        <f>IF($C77&lt;($W77)," El número de Beneficiarios NO puede ser mayor que el Total.","")</f>
        <v/>
      </c>
      <c r="BS77" s="49" t="str">
        <f>IF(C77+C79+C82+C84+C86&lt;=C62,"","Las consultas por enfermera NO pueden ser mayor que el Total de consultas de sección B.")</f>
        <v/>
      </c>
      <c r="BT77" s="6"/>
      <c r="BU77" s="6"/>
      <c r="BV77" s="6"/>
      <c r="BW77" s="6"/>
      <c r="BX77" s="126">
        <f>IF($C77&lt;&gt;($U77+$V77),1,0)</f>
        <v>0</v>
      </c>
      <c r="BY77" s="126">
        <f>IF($C77&lt;($W77),1,0)</f>
        <v>0</v>
      </c>
      <c r="BZ77" s="126" t="str">
        <f>IF($C77=0,"",IF(($W77)="",IF($C77="","",1),0))</f>
        <v/>
      </c>
      <c r="CA77" s="126">
        <f>IF(C77+C79+C82+C84+C86&lt;=C62,0,1)</f>
        <v>0</v>
      </c>
      <c r="CB77" s="6"/>
      <c r="CY77" s="16"/>
      <c r="CZ77" s="16"/>
    </row>
    <row r="78" spans="1:105" s="15" customFormat="1" ht="21.75" customHeight="1" x14ac:dyDescent="0.15">
      <c r="A78" s="277"/>
      <c r="B78" s="143" t="s">
        <v>111</v>
      </c>
      <c r="C78" s="129">
        <f t="shared" ref="C78:C85" si="30">SUM(D78:T78)</f>
        <v>35</v>
      </c>
      <c r="D78" s="91">
        <v>1</v>
      </c>
      <c r="E78" s="130">
        <v>1</v>
      </c>
      <c r="F78" s="131"/>
      <c r="G78" s="131">
        <v>1</v>
      </c>
      <c r="H78" s="131">
        <v>7</v>
      </c>
      <c r="I78" s="131">
        <v>5</v>
      </c>
      <c r="J78" s="131">
        <v>6</v>
      </c>
      <c r="K78" s="131">
        <v>3</v>
      </c>
      <c r="L78" s="131">
        <v>1</v>
      </c>
      <c r="M78" s="131">
        <v>1</v>
      </c>
      <c r="N78" s="131">
        <v>1</v>
      </c>
      <c r="O78" s="131">
        <v>4</v>
      </c>
      <c r="P78" s="131"/>
      <c r="Q78" s="131">
        <v>4</v>
      </c>
      <c r="R78" s="131"/>
      <c r="S78" s="131"/>
      <c r="T78" s="92"/>
      <c r="U78" s="132">
        <v>16</v>
      </c>
      <c r="V78" s="132">
        <v>19</v>
      </c>
      <c r="W78" s="132">
        <v>35</v>
      </c>
      <c r="X78" s="142" t="str">
        <f t="shared" ref="X78:X87" si="31">+BP78&amp;BQ78&amp;BR78&amp;BS78</f>
        <v/>
      </c>
      <c r="Y78" s="6"/>
      <c r="Z78" s="114"/>
      <c r="AA78" s="6"/>
      <c r="AB78" s="6"/>
      <c r="AC78" s="6"/>
      <c r="AD78" s="6"/>
      <c r="AE78" s="6"/>
      <c r="AF78" s="6"/>
      <c r="AG78" s="6"/>
      <c r="AH78" s="3"/>
      <c r="AI78" s="3"/>
      <c r="AJ78" s="3"/>
      <c r="AK78" s="3"/>
      <c r="AL78" s="3"/>
      <c r="AM78" s="3"/>
      <c r="AN78" s="3"/>
      <c r="AO78" s="3"/>
      <c r="AP78" s="3"/>
      <c r="AQ78" s="3"/>
      <c r="AR78" s="6"/>
      <c r="AS78" s="6"/>
      <c r="AT78" s="6"/>
      <c r="BF78" s="6"/>
      <c r="BG78" s="6"/>
      <c r="BH78" s="6"/>
      <c r="BI78" s="6"/>
      <c r="BJ78" s="6"/>
      <c r="BK78" s="6"/>
      <c r="BL78" s="6"/>
      <c r="BM78" s="6"/>
      <c r="BN78" s="6"/>
      <c r="BO78" s="6"/>
      <c r="BP78" s="49" t="str">
        <f t="shared" ref="BP78:BP87" si="32">IF($C78&lt;&gt;($U78+$V78)," El número atenciones según sexo NO puede ser diferente al Total.","")</f>
        <v/>
      </c>
      <c r="BQ78" s="49" t="str">
        <f t="shared" ref="BQ78:BQ87" si="33">IF($C78=0,"",IF(($W78)="",IF($C78="",""," No olvide escribir la columna Beneficiarios."),""))</f>
        <v/>
      </c>
      <c r="BR78" s="49" t="str">
        <f t="shared" ref="BR78:BR87" si="34">IF($C78&lt;($W78)," El número de Beneficiarios NO puede ser mayor que el Total.","")</f>
        <v/>
      </c>
      <c r="BS78" s="49" t="str">
        <f>IF(C78+C80+C83+C85+C87&lt;=C63+C64+C65,"","Las consultas por matrona NO pueden ser mayor que el Total de consultas de sección B.")</f>
        <v/>
      </c>
      <c r="BT78" s="6"/>
      <c r="BU78" s="6"/>
      <c r="BV78" s="6"/>
      <c r="BW78" s="6"/>
      <c r="BX78" s="126">
        <f t="shared" ref="BX78:BX87" si="35">IF($C78&lt;&gt;($U78+$V78),1,0)</f>
        <v>0</v>
      </c>
      <c r="BY78" s="126">
        <f t="shared" ref="BY78:BY87" si="36">IF($C78&lt;($W78),1,0)</f>
        <v>0</v>
      </c>
      <c r="BZ78" s="126">
        <f t="shared" ref="BZ78:BZ87" si="37">IF($C78=0,"",IF(($W78)="",IF($C78="","",1),0))</f>
        <v>0</v>
      </c>
      <c r="CA78" s="126">
        <f>IF(C78+C80+C83+C85+C87&lt;=C63+C64+C65,0,1)</f>
        <v>0</v>
      </c>
      <c r="CB78" s="6"/>
      <c r="CY78" s="16"/>
      <c r="CZ78" s="16"/>
    </row>
    <row r="79" spans="1:105" s="15" customFormat="1" ht="18" customHeight="1" x14ac:dyDescent="0.15">
      <c r="A79" s="278" t="s">
        <v>125</v>
      </c>
      <c r="B79" s="141" t="s">
        <v>110</v>
      </c>
      <c r="C79" s="119">
        <f t="shared" si="30"/>
        <v>42</v>
      </c>
      <c r="D79" s="30">
        <v>1</v>
      </c>
      <c r="E79" s="31"/>
      <c r="F79" s="32"/>
      <c r="G79" s="32">
        <v>1</v>
      </c>
      <c r="H79" s="32">
        <v>2</v>
      </c>
      <c r="I79" s="32">
        <v>6</v>
      </c>
      <c r="J79" s="32">
        <v>7</v>
      </c>
      <c r="K79" s="32">
        <v>1</v>
      </c>
      <c r="L79" s="32">
        <v>5</v>
      </c>
      <c r="M79" s="32">
        <v>13</v>
      </c>
      <c r="N79" s="32">
        <v>3</v>
      </c>
      <c r="O79" s="32">
        <v>1</v>
      </c>
      <c r="P79" s="32"/>
      <c r="Q79" s="32">
        <v>1</v>
      </c>
      <c r="R79" s="32">
        <v>1</v>
      </c>
      <c r="S79" s="32"/>
      <c r="T79" s="41"/>
      <c r="U79" s="120">
        <v>32</v>
      </c>
      <c r="V79" s="120">
        <v>10</v>
      </c>
      <c r="W79" s="120">
        <v>42</v>
      </c>
      <c r="X79" s="142" t="str">
        <f t="shared" si="31"/>
        <v/>
      </c>
      <c r="Y79" s="6"/>
      <c r="Z79" s="114"/>
      <c r="AA79" s="6"/>
      <c r="AB79" s="6"/>
      <c r="AC79" s="6"/>
      <c r="AD79" s="6"/>
      <c r="AE79" s="6"/>
      <c r="AF79" s="6"/>
      <c r="AG79" s="6"/>
      <c r="AH79" s="3"/>
      <c r="AI79" s="3"/>
      <c r="AJ79" s="3"/>
      <c r="AK79" s="3"/>
      <c r="AL79" s="3"/>
      <c r="AM79" s="3"/>
      <c r="AN79" s="3"/>
      <c r="AO79" s="3"/>
      <c r="AP79" s="3"/>
      <c r="AQ79" s="3"/>
      <c r="AR79" s="6"/>
      <c r="AS79" s="6"/>
      <c r="AT79" s="6"/>
      <c r="BF79" s="6"/>
      <c r="BG79" s="6"/>
      <c r="BH79" s="6"/>
      <c r="BI79" s="6"/>
      <c r="BJ79" s="6"/>
      <c r="BK79" s="6"/>
      <c r="BL79" s="6"/>
      <c r="BM79" s="6"/>
      <c r="BN79" s="6"/>
      <c r="BO79" s="6"/>
      <c r="BP79" s="49" t="str">
        <f t="shared" si="32"/>
        <v/>
      </c>
      <c r="BQ79" s="49" t="str">
        <f t="shared" si="33"/>
        <v/>
      </c>
      <c r="BR79" s="49" t="str">
        <f t="shared" si="34"/>
        <v/>
      </c>
      <c r="BS79" s="49" t="str">
        <f>IF(C81&lt;=C67,"","Las consultas por psicológo NO pueden ser mayor que el Total de consultas de sección B.")</f>
        <v/>
      </c>
      <c r="BT79" s="6"/>
      <c r="BU79" s="6"/>
      <c r="BV79" s="6"/>
      <c r="BW79" s="6"/>
      <c r="BX79" s="126">
        <f t="shared" si="35"/>
        <v>0</v>
      </c>
      <c r="BY79" s="126">
        <f t="shared" si="36"/>
        <v>0</v>
      </c>
      <c r="BZ79" s="126">
        <f t="shared" si="37"/>
        <v>0</v>
      </c>
      <c r="CA79" s="126">
        <f>IF(C81&lt;=C67,0,1)</f>
        <v>0</v>
      </c>
      <c r="CB79" s="6"/>
      <c r="CY79" s="16"/>
      <c r="CZ79" s="16"/>
    </row>
    <row r="80" spans="1:105" s="15" customFormat="1" ht="18" customHeight="1" x14ac:dyDescent="0.15">
      <c r="A80" s="279"/>
      <c r="B80" s="144" t="s">
        <v>111</v>
      </c>
      <c r="C80" s="127">
        <f t="shared" si="30"/>
        <v>0</v>
      </c>
      <c r="D80" s="34"/>
      <c r="E80" s="56"/>
      <c r="F80" s="37"/>
      <c r="G80" s="37"/>
      <c r="H80" s="37"/>
      <c r="I80" s="37"/>
      <c r="J80" s="37"/>
      <c r="K80" s="37"/>
      <c r="L80" s="37"/>
      <c r="M80" s="37"/>
      <c r="N80" s="37"/>
      <c r="O80" s="37"/>
      <c r="P80" s="37"/>
      <c r="Q80" s="37"/>
      <c r="R80" s="37"/>
      <c r="S80" s="37"/>
      <c r="T80" s="35"/>
      <c r="U80" s="128"/>
      <c r="V80" s="128"/>
      <c r="W80" s="128"/>
      <c r="X80" s="142" t="str">
        <f t="shared" si="31"/>
        <v/>
      </c>
      <c r="Y80" s="6"/>
      <c r="Z80" s="114"/>
      <c r="AA80" s="6"/>
      <c r="AB80" s="6"/>
      <c r="AC80" s="6"/>
      <c r="AD80" s="6"/>
      <c r="AE80" s="6"/>
      <c r="AF80" s="6"/>
      <c r="AG80" s="6"/>
      <c r="AH80" s="3"/>
      <c r="AI80" s="3"/>
      <c r="AJ80" s="3"/>
      <c r="AK80" s="3"/>
      <c r="AL80" s="3"/>
      <c r="AM80" s="3"/>
      <c r="AN80" s="3"/>
      <c r="AO80" s="3"/>
      <c r="AP80" s="3"/>
      <c r="AQ80" s="3"/>
      <c r="AR80" s="6"/>
      <c r="AS80" s="6"/>
      <c r="AT80" s="6"/>
      <c r="BF80" s="6"/>
      <c r="BG80" s="6"/>
      <c r="BH80" s="6"/>
      <c r="BI80" s="6"/>
      <c r="BJ80" s="6"/>
      <c r="BK80" s="6"/>
      <c r="BL80" s="6"/>
      <c r="BM80" s="6"/>
      <c r="BN80" s="6"/>
      <c r="BO80" s="6"/>
      <c r="BP80" s="49" t="str">
        <f t="shared" si="32"/>
        <v/>
      </c>
      <c r="BQ80" s="49" t="str">
        <f t="shared" si="33"/>
        <v/>
      </c>
      <c r="BR80" s="49" t="str">
        <f t="shared" si="34"/>
        <v/>
      </c>
      <c r="BS80" s="49"/>
      <c r="BT80" s="6"/>
      <c r="BU80" s="6"/>
      <c r="BV80" s="6"/>
      <c r="BW80" s="6"/>
      <c r="BX80" s="126">
        <f t="shared" si="35"/>
        <v>0</v>
      </c>
      <c r="BY80" s="126">
        <f t="shared" si="36"/>
        <v>0</v>
      </c>
      <c r="BZ80" s="126" t="str">
        <f t="shared" si="37"/>
        <v/>
      </c>
      <c r="CA80" s="126"/>
      <c r="CB80" s="6"/>
      <c r="CY80" s="16"/>
      <c r="CZ80" s="16"/>
    </row>
    <row r="81" spans="1:105" s="15" customFormat="1" ht="18" customHeight="1" x14ac:dyDescent="0.15">
      <c r="A81" s="280"/>
      <c r="B81" s="143" t="s">
        <v>126</v>
      </c>
      <c r="C81" s="129">
        <f t="shared" si="30"/>
        <v>0</v>
      </c>
      <c r="D81" s="91"/>
      <c r="E81" s="130"/>
      <c r="F81" s="131"/>
      <c r="G81" s="131"/>
      <c r="H81" s="131"/>
      <c r="I81" s="131"/>
      <c r="J81" s="131"/>
      <c r="K81" s="131"/>
      <c r="L81" s="131"/>
      <c r="M81" s="131"/>
      <c r="N81" s="131"/>
      <c r="O81" s="131"/>
      <c r="P81" s="131"/>
      <c r="Q81" s="131"/>
      <c r="R81" s="131"/>
      <c r="S81" s="131"/>
      <c r="T81" s="92"/>
      <c r="U81" s="132"/>
      <c r="V81" s="132"/>
      <c r="W81" s="132"/>
      <c r="X81" s="142" t="str">
        <f t="shared" si="31"/>
        <v/>
      </c>
      <c r="Y81" s="6"/>
      <c r="Z81" s="114"/>
      <c r="AA81" s="6"/>
      <c r="AB81" s="6"/>
      <c r="AC81" s="6"/>
      <c r="AD81" s="6"/>
      <c r="AE81" s="6"/>
      <c r="AF81" s="6"/>
      <c r="AG81" s="6"/>
      <c r="AH81" s="3"/>
      <c r="AI81" s="3"/>
      <c r="AJ81" s="3"/>
      <c r="AK81" s="3"/>
      <c r="AL81" s="3"/>
      <c r="AM81" s="3"/>
      <c r="AN81" s="3"/>
      <c r="AO81" s="3"/>
      <c r="AP81" s="3"/>
      <c r="AQ81" s="3"/>
      <c r="AR81" s="6"/>
      <c r="AS81" s="6"/>
      <c r="AT81" s="6"/>
      <c r="BF81" s="6"/>
      <c r="BG81" s="6"/>
      <c r="BH81" s="6"/>
      <c r="BI81" s="6"/>
      <c r="BJ81" s="6"/>
      <c r="BK81" s="6"/>
      <c r="BL81" s="6"/>
      <c r="BM81" s="6"/>
      <c r="BN81" s="6"/>
      <c r="BO81" s="6"/>
      <c r="BP81" s="49" t="str">
        <f t="shared" si="32"/>
        <v/>
      </c>
      <c r="BQ81" s="49" t="str">
        <f t="shared" si="33"/>
        <v/>
      </c>
      <c r="BR81" s="49" t="str">
        <f t="shared" si="34"/>
        <v/>
      </c>
      <c r="BS81" s="49"/>
      <c r="BT81" s="6"/>
      <c r="BU81" s="6"/>
      <c r="BV81" s="6"/>
      <c r="BW81" s="6"/>
      <c r="BX81" s="126">
        <f t="shared" si="35"/>
        <v>0</v>
      </c>
      <c r="BY81" s="126">
        <f t="shared" si="36"/>
        <v>0</v>
      </c>
      <c r="BZ81" s="126" t="str">
        <f t="shared" si="37"/>
        <v/>
      </c>
      <c r="CA81" s="126"/>
      <c r="CB81" s="6"/>
      <c r="CY81" s="16"/>
      <c r="CZ81" s="16"/>
    </row>
    <row r="82" spans="1:105" s="15" customFormat="1" ht="18" customHeight="1" x14ac:dyDescent="0.15">
      <c r="A82" s="259" t="s">
        <v>127</v>
      </c>
      <c r="B82" s="141" t="s">
        <v>110</v>
      </c>
      <c r="C82" s="119">
        <f t="shared" si="30"/>
        <v>42</v>
      </c>
      <c r="D82" s="30">
        <v>1</v>
      </c>
      <c r="E82" s="31"/>
      <c r="F82" s="32"/>
      <c r="G82" s="32">
        <v>1</v>
      </c>
      <c r="H82" s="32">
        <v>2</v>
      </c>
      <c r="I82" s="32">
        <v>6</v>
      </c>
      <c r="J82" s="32">
        <v>7</v>
      </c>
      <c r="K82" s="32">
        <v>1</v>
      </c>
      <c r="L82" s="31">
        <v>5</v>
      </c>
      <c r="M82" s="32">
        <v>13</v>
      </c>
      <c r="N82" s="32">
        <v>3</v>
      </c>
      <c r="O82" s="32">
        <v>1</v>
      </c>
      <c r="P82" s="32"/>
      <c r="Q82" s="32">
        <v>1</v>
      </c>
      <c r="R82" s="32">
        <v>1</v>
      </c>
      <c r="S82" s="32"/>
      <c r="T82" s="41"/>
      <c r="U82" s="120">
        <v>32</v>
      </c>
      <c r="V82" s="120">
        <v>10</v>
      </c>
      <c r="W82" s="120">
        <v>42</v>
      </c>
      <c r="X82" s="142" t="str">
        <f t="shared" si="31"/>
        <v/>
      </c>
      <c r="Y82" s="6"/>
      <c r="Z82" s="114"/>
      <c r="AA82" s="6"/>
      <c r="AB82" s="6"/>
      <c r="AC82" s="6"/>
      <c r="AD82" s="6"/>
      <c r="AE82" s="6"/>
      <c r="AF82" s="6"/>
      <c r="AG82" s="6"/>
      <c r="AH82" s="3"/>
      <c r="AI82" s="3"/>
      <c r="AJ82" s="3"/>
      <c r="AK82" s="3"/>
      <c r="AL82" s="3"/>
      <c r="AM82" s="3"/>
      <c r="AN82" s="3"/>
      <c r="AO82" s="3"/>
      <c r="AP82" s="3"/>
      <c r="AQ82" s="3"/>
      <c r="AR82" s="6"/>
      <c r="AS82" s="6"/>
      <c r="AT82" s="6"/>
      <c r="BF82" s="6"/>
      <c r="BG82" s="6"/>
      <c r="BH82" s="6"/>
      <c r="BI82" s="6"/>
      <c r="BJ82" s="6"/>
      <c r="BK82" s="6"/>
      <c r="BL82" s="6"/>
      <c r="BM82" s="6"/>
      <c r="BN82" s="6"/>
      <c r="BO82" s="6"/>
      <c r="BP82" s="49" t="str">
        <f t="shared" si="32"/>
        <v/>
      </c>
      <c r="BQ82" s="49" t="str">
        <f t="shared" si="33"/>
        <v/>
      </c>
      <c r="BR82" s="49" t="str">
        <f t="shared" si="34"/>
        <v/>
      </c>
      <c r="BS82" s="49"/>
      <c r="BT82" s="6"/>
      <c r="BU82" s="6"/>
      <c r="BV82" s="6"/>
      <c r="BW82" s="6"/>
      <c r="BX82" s="126">
        <f t="shared" si="35"/>
        <v>0</v>
      </c>
      <c r="BY82" s="126">
        <f t="shared" si="36"/>
        <v>0</v>
      </c>
      <c r="BZ82" s="126">
        <f t="shared" si="37"/>
        <v>0</v>
      </c>
      <c r="CA82" s="126"/>
      <c r="CB82" s="6"/>
      <c r="CY82" s="16"/>
      <c r="CZ82" s="16"/>
    </row>
    <row r="83" spans="1:105" s="15" customFormat="1" ht="18" customHeight="1" x14ac:dyDescent="0.15">
      <c r="A83" s="281"/>
      <c r="B83" s="144" t="s">
        <v>111</v>
      </c>
      <c r="C83" s="127">
        <f t="shared" si="30"/>
        <v>0</v>
      </c>
      <c r="D83" s="91"/>
      <c r="E83" s="130"/>
      <c r="F83" s="131"/>
      <c r="G83" s="131"/>
      <c r="H83" s="131"/>
      <c r="I83" s="131"/>
      <c r="J83" s="131"/>
      <c r="K83" s="131"/>
      <c r="L83" s="131"/>
      <c r="M83" s="131"/>
      <c r="N83" s="131"/>
      <c r="O83" s="131"/>
      <c r="P83" s="131"/>
      <c r="Q83" s="131"/>
      <c r="R83" s="131"/>
      <c r="S83" s="131"/>
      <c r="T83" s="92"/>
      <c r="U83" s="132"/>
      <c r="V83" s="132"/>
      <c r="W83" s="132"/>
      <c r="X83" s="142" t="str">
        <f t="shared" si="31"/>
        <v/>
      </c>
      <c r="Y83" s="6"/>
      <c r="Z83" s="114"/>
      <c r="AA83" s="6"/>
      <c r="AB83" s="6"/>
      <c r="AC83" s="6"/>
      <c r="AD83" s="6"/>
      <c r="AE83" s="6"/>
      <c r="AF83" s="6"/>
      <c r="AG83" s="6"/>
      <c r="AH83" s="3"/>
      <c r="AI83" s="3"/>
      <c r="AJ83" s="3"/>
      <c r="AK83" s="3"/>
      <c r="AL83" s="3"/>
      <c r="AM83" s="3"/>
      <c r="AN83" s="3"/>
      <c r="AO83" s="3"/>
      <c r="AP83" s="3"/>
      <c r="AQ83" s="3"/>
      <c r="AR83" s="6"/>
      <c r="AS83" s="6"/>
      <c r="AT83" s="6"/>
      <c r="BF83" s="6"/>
      <c r="BG83" s="6"/>
      <c r="BH83" s="6"/>
      <c r="BI83" s="6"/>
      <c r="BJ83" s="6"/>
      <c r="BK83" s="6"/>
      <c r="BL83" s="6"/>
      <c r="BM83" s="6"/>
      <c r="BN83" s="6"/>
      <c r="BO83" s="6"/>
      <c r="BP83" s="49" t="str">
        <f t="shared" si="32"/>
        <v/>
      </c>
      <c r="BQ83" s="49" t="str">
        <f t="shared" si="33"/>
        <v/>
      </c>
      <c r="BR83" s="49" t="str">
        <f t="shared" si="34"/>
        <v/>
      </c>
      <c r="BS83" s="49"/>
      <c r="BT83" s="6"/>
      <c r="BU83" s="6"/>
      <c r="BV83" s="6"/>
      <c r="BW83" s="6"/>
      <c r="BX83" s="126">
        <f t="shared" si="35"/>
        <v>0</v>
      </c>
      <c r="BY83" s="126">
        <f t="shared" si="36"/>
        <v>0</v>
      </c>
      <c r="BZ83" s="126" t="str">
        <f t="shared" si="37"/>
        <v/>
      </c>
      <c r="CA83" s="126"/>
      <c r="CB83" s="6"/>
      <c r="CY83" s="16"/>
      <c r="CZ83" s="16"/>
    </row>
    <row r="84" spans="1:105" s="15" customFormat="1" ht="18" customHeight="1" x14ac:dyDescent="0.15">
      <c r="A84" s="259" t="s">
        <v>128</v>
      </c>
      <c r="B84" s="141" t="s">
        <v>110</v>
      </c>
      <c r="C84" s="119">
        <f t="shared" si="30"/>
        <v>0</v>
      </c>
      <c r="D84" s="30"/>
      <c r="E84" s="31"/>
      <c r="F84" s="32"/>
      <c r="G84" s="32"/>
      <c r="H84" s="32"/>
      <c r="I84" s="32"/>
      <c r="J84" s="32"/>
      <c r="K84" s="32"/>
      <c r="L84" s="57"/>
      <c r="M84" s="57"/>
      <c r="N84" s="57"/>
      <c r="O84" s="57"/>
      <c r="P84" s="57"/>
      <c r="Q84" s="57"/>
      <c r="R84" s="57"/>
      <c r="S84" s="57"/>
      <c r="T84" s="145"/>
      <c r="U84" s="120"/>
      <c r="V84" s="120"/>
      <c r="W84" s="120"/>
      <c r="X84" s="142" t="str">
        <f t="shared" si="31"/>
        <v/>
      </c>
      <c r="Y84" s="6"/>
      <c r="Z84" s="114"/>
      <c r="AA84" s="6"/>
      <c r="AB84" s="6"/>
      <c r="AC84" s="6"/>
      <c r="AD84" s="6"/>
      <c r="AE84" s="6"/>
      <c r="AF84" s="6"/>
      <c r="AG84" s="6"/>
      <c r="AH84" s="3"/>
      <c r="AI84" s="3"/>
      <c r="AJ84" s="3"/>
      <c r="AK84" s="3"/>
      <c r="AL84" s="3"/>
      <c r="AM84" s="3"/>
      <c r="AN84" s="3"/>
      <c r="AO84" s="3"/>
      <c r="AP84" s="3"/>
      <c r="AQ84" s="3"/>
      <c r="AR84" s="6"/>
      <c r="AS84" s="6"/>
      <c r="AT84" s="6"/>
      <c r="BF84" s="6"/>
      <c r="BG84" s="6"/>
      <c r="BH84" s="6"/>
      <c r="BI84" s="6"/>
      <c r="BJ84" s="6"/>
      <c r="BK84" s="6"/>
      <c r="BL84" s="6"/>
      <c r="BM84" s="6"/>
      <c r="BN84" s="6"/>
      <c r="BO84" s="6"/>
      <c r="BP84" s="49" t="str">
        <f t="shared" si="32"/>
        <v/>
      </c>
      <c r="BQ84" s="49" t="str">
        <f t="shared" si="33"/>
        <v/>
      </c>
      <c r="BR84" s="49" t="str">
        <f t="shared" si="34"/>
        <v/>
      </c>
      <c r="BS84" s="49"/>
      <c r="BT84" s="6"/>
      <c r="BU84" s="6"/>
      <c r="BV84" s="6"/>
      <c r="BW84" s="6"/>
      <c r="BX84" s="126">
        <f t="shared" si="35"/>
        <v>0</v>
      </c>
      <c r="BY84" s="126">
        <f t="shared" si="36"/>
        <v>0</v>
      </c>
      <c r="BZ84" s="126" t="str">
        <f t="shared" si="37"/>
        <v/>
      </c>
      <c r="CA84" s="126"/>
      <c r="CB84" s="6"/>
      <c r="CY84" s="16"/>
      <c r="CZ84" s="16"/>
    </row>
    <row r="85" spans="1:105" s="15" customFormat="1" ht="18" customHeight="1" x14ac:dyDescent="0.15">
      <c r="A85" s="281"/>
      <c r="B85" s="144" t="s">
        <v>111</v>
      </c>
      <c r="C85" s="127">
        <f t="shared" si="30"/>
        <v>0</v>
      </c>
      <c r="D85" s="91"/>
      <c r="E85" s="130"/>
      <c r="F85" s="131"/>
      <c r="G85" s="131"/>
      <c r="H85" s="131"/>
      <c r="I85" s="131"/>
      <c r="J85" s="131"/>
      <c r="K85" s="131"/>
      <c r="L85" s="146"/>
      <c r="M85" s="57"/>
      <c r="N85" s="57"/>
      <c r="O85" s="57"/>
      <c r="P85" s="57"/>
      <c r="Q85" s="57"/>
      <c r="R85" s="57"/>
      <c r="S85" s="57"/>
      <c r="T85" s="145"/>
      <c r="U85" s="147"/>
      <c r="V85" s="147"/>
      <c r="W85" s="147"/>
      <c r="X85" s="142" t="str">
        <f t="shared" si="31"/>
        <v/>
      </c>
      <c r="Y85" s="6"/>
      <c r="Z85" s="114"/>
      <c r="AA85" s="6"/>
      <c r="AB85" s="6"/>
      <c r="AC85" s="6"/>
      <c r="AD85" s="6"/>
      <c r="AE85" s="6"/>
      <c r="AF85" s="6"/>
      <c r="AG85" s="6"/>
      <c r="AH85" s="3"/>
      <c r="AI85" s="3"/>
      <c r="AJ85" s="3"/>
      <c r="AK85" s="3"/>
      <c r="AL85" s="3"/>
      <c r="AM85" s="3"/>
      <c r="AN85" s="3"/>
      <c r="AO85" s="3"/>
      <c r="AP85" s="3"/>
      <c r="AQ85" s="3"/>
      <c r="AR85" s="6"/>
      <c r="AS85" s="6"/>
      <c r="AT85" s="6"/>
      <c r="BF85" s="6"/>
      <c r="BG85" s="6"/>
      <c r="BH85" s="6"/>
      <c r="BI85" s="6"/>
      <c r="BJ85" s="6"/>
      <c r="BK85" s="6"/>
      <c r="BL85" s="6"/>
      <c r="BM85" s="6"/>
      <c r="BN85" s="6"/>
      <c r="BO85" s="6"/>
      <c r="BP85" s="49" t="str">
        <f t="shared" si="32"/>
        <v/>
      </c>
      <c r="BQ85" s="49" t="str">
        <f t="shared" si="33"/>
        <v/>
      </c>
      <c r="BR85" s="49" t="str">
        <f t="shared" si="34"/>
        <v/>
      </c>
      <c r="BS85" s="49"/>
      <c r="BT85" s="6"/>
      <c r="BU85" s="6"/>
      <c r="BV85" s="6"/>
      <c r="BW85" s="6"/>
      <c r="BX85" s="126">
        <f t="shared" si="35"/>
        <v>0</v>
      </c>
      <c r="BY85" s="126">
        <f t="shared" si="36"/>
        <v>0</v>
      </c>
      <c r="BZ85" s="126" t="str">
        <f t="shared" si="37"/>
        <v/>
      </c>
      <c r="CA85" s="126"/>
      <c r="CB85" s="6"/>
      <c r="CY85" s="16"/>
      <c r="CZ85" s="16"/>
    </row>
    <row r="86" spans="1:105" s="15" customFormat="1" ht="18" customHeight="1" x14ac:dyDescent="0.15">
      <c r="A86" s="241" t="s">
        <v>129</v>
      </c>
      <c r="B86" s="148" t="s">
        <v>110</v>
      </c>
      <c r="C86" s="149">
        <f>SUM(G86:T86)</f>
        <v>0</v>
      </c>
      <c r="D86" s="150"/>
      <c r="E86" s="150"/>
      <c r="F86" s="150"/>
      <c r="G86" s="151"/>
      <c r="H86" s="151"/>
      <c r="I86" s="151"/>
      <c r="J86" s="151"/>
      <c r="K86" s="151"/>
      <c r="L86" s="151"/>
      <c r="M86" s="151"/>
      <c r="N86" s="151"/>
      <c r="O86" s="151"/>
      <c r="P86" s="151"/>
      <c r="Q86" s="151"/>
      <c r="R86" s="151"/>
      <c r="S86" s="151"/>
      <c r="T86" s="152"/>
      <c r="U86" s="153"/>
      <c r="V86" s="153"/>
      <c r="W86" s="153"/>
      <c r="X86" s="142" t="str">
        <f t="shared" si="31"/>
        <v/>
      </c>
      <c r="Y86" s="6"/>
      <c r="Z86" s="114"/>
      <c r="AA86" s="6"/>
      <c r="AB86" s="6"/>
      <c r="AC86" s="6"/>
      <c r="AD86" s="6"/>
      <c r="AE86" s="6"/>
      <c r="AF86" s="6"/>
      <c r="AG86" s="6"/>
      <c r="AH86" s="3"/>
      <c r="AI86" s="3"/>
      <c r="AJ86" s="3"/>
      <c r="AK86" s="3"/>
      <c r="AL86" s="3"/>
      <c r="AM86" s="3"/>
      <c r="AN86" s="3"/>
      <c r="AO86" s="3"/>
      <c r="AP86" s="3"/>
      <c r="AQ86" s="3"/>
      <c r="AR86" s="6"/>
      <c r="AS86" s="6"/>
      <c r="AT86" s="6"/>
      <c r="BF86" s="6"/>
      <c r="BG86" s="6"/>
      <c r="BH86" s="6"/>
      <c r="BI86" s="6"/>
      <c r="BJ86" s="6"/>
      <c r="BK86" s="6"/>
      <c r="BL86" s="6"/>
      <c r="BM86" s="6"/>
      <c r="BN86" s="6"/>
      <c r="BO86" s="6"/>
      <c r="BP86" s="49" t="str">
        <f t="shared" si="32"/>
        <v/>
      </c>
      <c r="BQ86" s="49" t="str">
        <f t="shared" si="33"/>
        <v/>
      </c>
      <c r="BR86" s="49" t="str">
        <f t="shared" si="34"/>
        <v/>
      </c>
      <c r="BT86" s="6"/>
      <c r="BU86" s="6"/>
      <c r="BV86" s="6"/>
      <c r="BW86" s="6"/>
      <c r="BX86" s="126">
        <f t="shared" si="35"/>
        <v>0</v>
      </c>
      <c r="BY86" s="126">
        <f t="shared" si="36"/>
        <v>0</v>
      </c>
      <c r="BZ86" s="126" t="str">
        <f t="shared" si="37"/>
        <v/>
      </c>
      <c r="CA86" s="6"/>
      <c r="CB86" s="6"/>
      <c r="CY86" s="16"/>
      <c r="CZ86" s="16"/>
    </row>
    <row r="87" spans="1:105" s="15" customFormat="1" ht="18" customHeight="1" x14ac:dyDescent="0.15">
      <c r="A87" s="243"/>
      <c r="B87" s="143" t="s">
        <v>111</v>
      </c>
      <c r="C87" s="129">
        <f>SUM(G87:T87)</f>
        <v>4</v>
      </c>
      <c r="D87" s="154"/>
      <c r="E87" s="154"/>
      <c r="F87" s="154"/>
      <c r="G87" s="131"/>
      <c r="H87" s="131"/>
      <c r="I87" s="131">
        <v>1</v>
      </c>
      <c r="J87" s="131">
        <v>1</v>
      </c>
      <c r="K87" s="131"/>
      <c r="L87" s="131"/>
      <c r="M87" s="131">
        <v>1</v>
      </c>
      <c r="N87" s="131">
        <v>1</v>
      </c>
      <c r="O87" s="131"/>
      <c r="P87" s="131"/>
      <c r="Q87" s="131"/>
      <c r="R87" s="131"/>
      <c r="S87" s="131"/>
      <c r="T87" s="92"/>
      <c r="U87" s="132">
        <v>1</v>
      </c>
      <c r="V87" s="132">
        <v>3</v>
      </c>
      <c r="W87" s="132">
        <v>4</v>
      </c>
      <c r="X87" s="142" t="str">
        <f t="shared" si="31"/>
        <v/>
      </c>
      <c r="Y87" s="6"/>
      <c r="Z87" s="114"/>
      <c r="AA87" s="6"/>
      <c r="AB87" s="6"/>
      <c r="AC87" s="6"/>
      <c r="AD87" s="6"/>
      <c r="AE87" s="6"/>
      <c r="AF87" s="6"/>
      <c r="AG87" s="6"/>
      <c r="AH87" s="3"/>
      <c r="AI87" s="3"/>
      <c r="AJ87" s="3"/>
      <c r="AK87" s="3"/>
      <c r="AL87" s="3"/>
      <c r="AM87" s="3"/>
      <c r="AN87" s="3"/>
      <c r="AO87" s="3"/>
      <c r="AP87" s="3"/>
      <c r="AQ87" s="3"/>
      <c r="AR87" s="6"/>
      <c r="AS87" s="6"/>
      <c r="AT87" s="6"/>
      <c r="BF87" s="6"/>
      <c r="BG87" s="6"/>
      <c r="BH87" s="6"/>
      <c r="BI87" s="6"/>
      <c r="BJ87" s="6"/>
      <c r="BK87" s="6"/>
      <c r="BL87" s="6"/>
      <c r="BM87" s="6"/>
      <c r="BN87" s="6"/>
      <c r="BO87" s="6"/>
      <c r="BP87" s="49" t="str">
        <f t="shared" si="32"/>
        <v/>
      </c>
      <c r="BQ87" s="49" t="str">
        <f t="shared" si="33"/>
        <v/>
      </c>
      <c r="BR87" s="49" t="str">
        <f t="shared" si="34"/>
        <v/>
      </c>
      <c r="BT87" s="6"/>
      <c r="BU87" s="6"/>
      <c r="BV87" s="6"/>
      <c r="BW87" s="6"/>
      <c r="BX87" s="126">
        <f t="shared" si="35"/>
        <v>0</v>
      </c>
      <c r="BY87" s="126">
        <f t="shared" si="36"/>
        <v>0</v>
      </c>
      <c r="BZ87" s="126">
        <f t="shared" si="37"/>
        <v>0</v>
      </c>
      <c r="CA87" s="6"/>
      <c r="CB87" s="6"/>
      <c r="CY87" s="16"/>
      <c r="CZ87" s="16"/>
    </row>
    <row r="88" spans="1:105" s="6" customFormat="1" ht="30" customHeight="1" x14ac:dyDescent="0.2">
      <c r="A88" s="155" t="s">
        <v>130</v>
      </c>
      <c r="B88" s="11"/>
      <c r="C88" s="156"/>
      <c r="D88" s="156"/>
      <c r="E88" s="156"/>
      <c r="F88" s="156"/>
      <c r="G88" s="156"/>
      <c r="H88" s="156"/>
      <c r="I88" s="156"/>
      <c r="J88" s="156"/>
      <c r="K88" s="156"/>
      <c r="AD88" s="114"/>
      <c r="AG88" s="114"/>
      <c r="AJ88" s="114"/>
      <c r="AM88" s="114"/>
      <c r="AN88" s="114"/>
      <c r="AO88" s="114"/>
      <c r="CZ88" s="3"/>
      <c r="DA88" s="3"/>
    </row>
    <row r="89" spans="1:105" s="15" customFormat="1" ht="57" customHeight="1" x14ac:dyDescent="0.15">
      <c r="A89" s="221" t="s">
        <v>131</v>
      </c>
      <c r="B89" s="158" t="s">
        <v>132</v>
      </c>
      <c r="C89" s="114"/>
      <c r="D89" s="114"/>
      <c r="E89" s="114"/>
      <c r="F89" s="6"/>
      <c r="G89" s="6"/>
      <c r="H89" s="6"/>
      <c r="I89" s="6"/>
      <c r="J89" s="6"/>
      <c r="K89" s="6"/>
      <c r="L89" s="6"/>
      <c r="M89" s="6"/>
      <c r="N89" s="6"/>
      <c r="O89" s="6"/>
      <c r="P89" s="6"/>
      <c r="Q89" s="6"/>
      <c r="R89" s="6"/>
      <c r="S89" s="6"/>
      <c r="T89" s="6"/>
      <c r="U89" s="6"/>
      <c r="V89" s="6"/>
      <c r="W89" s="6"/>
      <c r="X89" s="114"/>
      <c r="Y89" s="6"/>
      <c r="Z89" s="6"/>
      <c r="AA89" s="114"/>
      <c r="AB89" s="6"/>
      <c r="AC89" s="6"/>
      <c r="AD89" s="114"/>
      <c r="AE89" s="6"/>
      <c r="AF89" s="6"/>
      <c r="AG89" s="114"/>
      <c r="AH89" s="6"/>
      <c r="AI89" s="6"/>
      <c r="AJ89" s="6"/>
      <c r="AK89" s="6"/>
      <c r="AL89" s="6"/>
      <c r="AM89" s="6"/>
      <c r="AN89" s="6"/>
      <c r="AO89" s="6"/>
      <c r="AP89" s="6"/>
      <c r="AQ89" s="6"/>
      <c r="AR89" s="6"/>
      <c r="AS89" s="6"/>
      <c r="AT89" s="6"/>
      <c r="BF89" s="6"/>
      <c r="BG89" s="6"/>
      <c r="BH89" s="6"/>
      <c r="BI89" s="6"/>
      <c r="BJ89" s="6"/>
      <c r="BK89" s="6"/>
      <c r="BL89" s="6"/>
      <c r="BM89" s="6"/>
      <c r="BN89" s="6"/>
      <c r="BO89" s="6"/>
      <c r="BP89" s="6"/>
      <c r="BQ89" s="6"/>
      <c r="BR89" s="6"/>
      <c r="BS89" s="6"/>
      <c r="BT89" s="6"/>
      <c r="BU89" s="6"/>
      <c r="BV89" s="6"/>
      <c r="BW89" s="6"/>
      <c r="BX89" s="6"/>
      <c r="BY89" s="6"/>
      <c r="BZ89" s="6"/>
      <c r="CA89" s="6"/>
      <c r="CB89" s="6"/>
      <c r="CW89" s="16"/>
      <c r="CX89" s="16"/>
    </row>
    <row r="90" spans="1:105" s="15" customFormat="1" ht="18" customHeight="1" x14ac:dyDescent="0.15">
      <c r="A90" s="141" t="s">
        <v>133</v>
      </c>
      <c r="B90" s="159"/>
      <c r="C90" s="160" t="str">
        <f>$BP90</f>
        <v/>
      </c>
      <c r="D90" s="6"/>
      <c r="E90" s="6"/>
      <c r="F90" s="6"/>
      <c r="G90" s="6"/>
      <c r="H90" s="6"/>
      <c r="I90" s="6"/>
      <c r="J90" s="6"/>
      <c r="K90" s="6"/>
      <c r="L90" s="6"/>
      <c r="M90" s="6"/>
      <c r="N90" s="6"/>
      <c r="O90" s="6"/>
      <c r="P90" s="6"/>
      <c r="Q90" s="6"/>
      <c r="R90" s="6"/>
      <c r="S90" s="6"/>
      <c r="T90" s="6"/>
      <c r="U90" s="6"/>
      <c r="V90" s="6"/>
      <c r="W90" s="6"/>
      <c r="X90" s="114"/>
      <c r="Y90" s="6"/>
      <c r="Z90" s="6"/>
      <c r="AA90" s="114"/>
      <c r="AB90" s="6"/>
      <c r="AC90" s="6"/>
      <c r="AD90" s="114"/>
      <c r="AE90" s="6"/>
      <c r="AF90" s="6"/>
      <c r="AG90" s="114"/>
      <c r="AH90" s="6"/>
      <c r="AI90" s="6"/>
      <c r="AJ90" s="6"/>
      <c r="AK90" s="6"/>
      <c r="AL90" s="6"/>
      <c r="AM90" s="6"/>
      <c r="AN90" s="6"/>
      <c r="AO90" s="6"/>
      <c r="AP90" s="6"/>
      <c r="AQ90" s="6"/>
      <c r="AR90" s="6"/>
      <c r="AS90" s="6"/>
      <c r="AT90" s="6"/>
      <c r="BF90" s="6"/>
      <c r="BG90" s="6"/>
      <c r="BH90" s="6"/>
      <c r="BI90" s="6"/>
      <c r="BJ90" s="6"/>
      <c r="BK90" s="6"/>
      <c r="BL90" s="6"/>
      <c r="BM90" s="6"/>
      <c r="BN90" s="6"/>
      <c r="BO90" s="6"/>
      <c r="BP90" s="72" t="str">
        <f>IF(AND(($B90&lt;&gt;0),$AT51+$AT52=0),"No olvidar que estas consultas resueltas deben estar incluidas en Sección A.4","")</f>
        <v/>
      </c>
      <c r="BR90" s="6"/>
      <c r="BS90" s="6"/>
      <c r="BT90" s="6"/>
      <c r="BU90" s="6"/>
      <c r="BV90" s="6"/>
      <c r="BW90" s="6"/>
      <c r="BX90" s="126">
        <f>IF(AND(($B90&lt;&gt;0),$AT51+$AT52=0),1,0)</f>
        <v>0</v>
      </c>
      <c r="BY90" s="6"/>
      <c r="BZ90" s="6"/>
      <c r="CA90" s="6"/>
      <c r="CB90" s="6"/>
      <c r="CW90" s="16"/>
      <c r="CX90" s="16"/>
    </row>
    <row r="91" spans="1:105" s="15" customFormat="1" ht="20.25" customHeight="1" x14ac:dyDescent="0.15">
      <c r="A91" s="144" t="s">
        <v>98</v>
      </c>
      <c r="B91" s="161"/>
      <c r="C91" s="160" t="str">
        <f>$BP91</f>
        <v/>
      </c>
      <c r="D91" s="6"/>
      <c r="E91" s="6"/>
      <c r="F91" s="6"/>
      <c r="G91" s="6"/>
      <c r="H91" s="6"/>
      <c r="I91" s="6"/>
      <c r="J91" s="6"/>
      <c r="K91" s="6"/>
      <c r="L91" s="6"/>
      <c r="M91" s="6"/>
      <c r="N91" s="6"/>
      <c r="O91" s="6"/>
      <c r="P91" s="6"/>
      <c r="Q91" s="6"/>
      <c r="R91" s="6"/>
      <c r="S91" s="6"/>
      <c r="T91" s="6"/>
      <c r="U91" s="6"/>
      <c r="V91" s="6"/>
      <c r="W91" s="6"/>
      <c r="X91" s="114"/>
      <c r="Y91" s="6"/>
      <c r="Z91" s="6"/>
      <c r="AA91" s="114"/>
      <c r="AB91" s="6"/>
      <c r="AC91" s="6"/>
      <c r="AD91" s="114"/>
      <c r="AE91" s="6"/>
      <c r="AF91" s="6"/>
      <c r="AG91" s="114"/>
      <c r="AH91" s="6"/>
      <c r="AI91" s="6"/>
      <c r="AJ91" s="6"/>
      <c r="AK91" s="6"/>
      <c r="AL91" s="6"/>
      <c r="AM91" s="6"/>
      <c r="AN91" s="6"/>
      <c r="AO91" s="6"/>
      <c r="AP91" s="6"/>
      <c r="AQ91" s="6"/>
      <c r="AR91" s="6"/>
      <c r="AS91" s="6"/>
      <c r="AT91" s="6"/>
      <c r="BF91" s="6"/>
      <c r="BG91" s="6"/>
      <c r="BH91" s="6"/>
      <c r="BI91" s="6"/>
      <c r="BJ91" s="6"/>
      <c r="BK91" s="6"/>
      <c r="BL91" s="6"/>
      <c r="BM91" s="6"/>
      <c r="BN91" s="6"/>
      <c r="BO91" s="6"/>
      <c r="BP91" s="72" t="str">
        <f>IF(AND(($B91&lt;&gt;0),$AT53=0),"No olvidar que estas consultas resueltas deben estar incluidas en Sección A.4","")</f>
        <v/>
      </c>
      <c r="BR91" s="6"/>
      <c r="BS91" s="6"/>
      <c r="BT91" s="6"/>
      <c r="BU91" s="6"/>
      <c r="BV91" s="6"/>
      <c r="BW91" s="6"/>
      <c r="BX91" s="126">
        <f>IF(AND(($B91&lt;&gt;0),$AT53=0),1,0)</f>
        <v>0</v>
      </c>
      <c r="BY91" s="6"/>
      <c r="BZ91" s="6"/>
      <c r="CA91" s="6"/>
      <c r="CB91" s="6"/>
      <c r="CW91" s="16"/>
      <c r="CX91" s="16"/>
    </row>
    <row r="92" spans="1:105" s="15" customFormat="1" ht="17.25" customHeight="1" x14ac:dyDescent="0.15">
      <c r="A92" s="162" t="s">
        <v>63</v>
      </c>
      <c r="B92" s="161"/>
      <c r="C92" s="160">
        <f>$BP92</f>
        <v>0</v>
      </c>
      <c r="D92" s="6"/>
      <c r="E92" s="6"/>
      <c r="F92" s="6"/>
      <c r="G92" s="6"/>
      <c r="H92" s="6"/>
      <c r="I92" s="6"/>
      <c r="J92" s="6"/>
      <c r="K92" s="6"/>
      <c r="L92" s="6"/>
      <c r="M92" s="6"/>
      <c r="N92" s="6"/>
      <c r="O92" s="6"/>
      <c r="P92" s="6"/>
      <c r="Q92" s="6"/>
      <c r="R92" s="6"/>
      <c r="S92" s="6"/>
      <c r="T92" s="6"/>
      <c r="U92" s="6"/>
      <c r="V92" s="6"/>
      <c r="W92" s="6"/>
      <c r="X92" s="114"/>
      <c r="Y92" s="6"/>
      <c r="Z92" s="6"/>
      <c r="AA92" s="114"/>
      <c r="AB92" s="6"/>
      <c r="AC92" s="6"/>
      <c r="AD92" s="114"/>
      <c r="AE92" s="6"/>
      <c r="AF92" s="6"/>
      <c r="AG92" s="114"/>
      <c r="AH92" s="6"/>
      <c r="AI92" s="6"/>
      <c r="AJ92" s="6"/>
      <c r="AK92" s="6"/>
      <c r="AL92" s="6"/>
      <c r="AM92" s="6"/>
      <c r="AN92" s="6"/>
      <c r="AO92" s="6"/>
      <c r="AP92" s="6"/>
      <c r="AQ92" s="6"/>
      <c r="AR92" s="6"/>
      <c r="AS92" s="6"/>
      <c r="AT92" s="6"/>
      <c r="BF92" s="6"/>
      <c r="BG92" s="6"/>
      <c r="BH92" s="6"/>
      <c r="BI92" s="6"/>
      <c r="BJ92" s="6"/>
      <c r="BK92" s="6"/>
      <c r="BL92" s="6"/>
      <c r="BM92" s="6"/>
      <c r="BN92" s="6"/>
      <c r="BO92" s="6"/>
      <c r="BP92" s="72"/>
      <c r="BR92" s="6"/>
      <c r="BS92" s="6"/>
      <c r="BT92" s="6"/>
      <c r="BU92" s="6"/>
      <c r="BV92" s="6"/>
      <c r="BW92" s="6"/>
      <c r="BX92" s="126"/>
      <c r="BY92" s="6"/>
      <c r="BZ92" s="6"/>
      <c r="CA92" s="6"/>
      <c r="CB92" s="6"/>
      <c r="CW92" s="16"/>
      <c r="CX92" s="16"/>
    </row>
    <row r="93" spans="1:105" s="15" customFormat="1" ht="15.75" customHeight="1" x14ac:dyDescent="0.15">
      <c r="A93" s="163" t="s">
        <v>134</v>
      </c>
      <c r="B93" s="164"/>
      <c r="C93" s="48"/>
      <c r="E93" s="6"/>
      <c r="F93" s="6"/>
      <c r="G93" s="6"/>
      <c r="H93" s="6"/>
      <c r="I93" s="6"/>
      <c r="J93" s="6"/>
      <c r="K93" s="6"/>
      <c r="L93" s="6"/>
      <c r="M93" s="6"/>
      <c r="N93" s="6"/>
      <c r="O93" s="6"/>
      <c r="P93" s="6"/>
      <c r="Q93" s="6"/>
      <c r="R93" s="6"/>
      <c r="S93" s="6"/>
      <c r="T93" s="6"/>
      <c r="U93" s="6"/>
      <c r="V93" s="6"/>
      <c r="W93" s="6"/>
      <c r="X93" s="114"/>
      <c r="Y93" s="6"/>
      <c r="Z93" s="6"/>
      <c r="AA93" s="114"/>
      <c r="AB93" s="6"/>
      <c r="AC93" s="6"/>
      <c r="AD93" s="114"/>
      <c r="AE93" s="6"/>
      <c r="AF93" s="6"/>
      <c r="AG93" s="114"/>
      <c r="AH93" s="6"/>
      <c r="AI93" s="6"/>
      <c r="AJ93" s="6"/>
      <c r="AK93" s="6"/>
      <c r="AL93" s="6"/>
      <c r="AM93" s="6"/>
      <c r="AN93" s="6"/>
      <c r="AO93" s="6"/>
      <c r="AP93" s="6"/>
      <c r="AQ93" s="6"/>
      <c r="AR93" s="6"/>
      <c r="AS93" s="6"/>
      <c r="AT93" s="6"/>
      <c r="BF93" s="6"/>
      <c r="BG93" s="6"/>
      <c r="BH93" s="6"/>
      <c r="BI93" s="6"/>
      <c r="BJ93" s="6"/>
      <c r="BK93" s="6"/>
      <c r="BL93" s="6"/>
      <c r="BM93" s="6"/>
      <c r="BN93" s="6"/>
      <c r="BO93" s="6"/>
      <c r="BP93" s="72"/>
      <c r="BR93" s="6"/>
      <c r="BS93" s="6"/>
      <c r="BT93" s="6"/>
      <c r="BU93" s="6"/>
      <c r="BV93" s="6"/>
      <c r="BW93" s="6"/>
      <c r="BX93" s="126"/>
      <c r="BY93" s="6"/>
      <c r="BZ93" s="6"/>
      <c r="CA93" s="6"/>
      <c r="CB93" s="6"/>
      <c r="CW93" s="16"/>
      <c r="CX93" s="16"/>
    </row>
    <row r="94" spans="1:105" s="6" customFormat="1" ht="30" customHeight="1" x14ac:dyDescent="0.2">
      <c r="A94" s="165" t="s">
        <v>135</v>
      </c>
      <c r="B94" s="166"/>
      <c r="C94" s="166"/>
      <c r="D94" s="166"/>
      <c r="E94" s="167"/>
      <c r="F94" s="167"/>
      <c r="G94" s="167"/>
      <c r="AA94" s="114"/>
      <c r="AD94" s="114"/>
      <c r="AG94" s="114"/>
      <c r="AJ94" s="114"/>
      <c r="AR94" s="3"/>
      <c r="BZ94" s="15"/>
      <c r="CZ94" s="3"/>
      <c r="DA94" s="3"/>
    </row>
    <row r="95" spans="1:105" s="15" customFormat="1" ht="52.5" x14ac:dyDescent="0.15">
      <c r="A95" s="256" t="s">
        <v>136</v>
      </c>
      <c r="B95" s="282"/>
      <c r="C95" s="168" t="s">
        <v>137</v>
      </c>
      <c r="D95" s="168" t="s">
        <v>138</v>
      </c>
      <c r="E95" s="168" t="s">
        <v>139</v>
      </c>
      <c r="F95" s="169"/>
      <c r="G95" s="6"/>
      <c r="H95" s="6"/>
      <c r="I95" s="6"/>
      <c r="J95" s="6"/>
      <c r="K95" s="6"/>
      <c r="L95" s="6"/>
      <c r="M95" s="6"/>
      <c r="N95" s="6"/>
      <c r="O95" s="6"/>
      <c r="P95" s="6"/>
      <c r="Q95" s="6"/>
      <c r="R95" s="6"/>
      <c r="S95" s="6"/>
      <c r="T95" s="6"/>
      <c r="U95" s="6"/>
      <c r="V95" s="6"/>
      <c r="W95" s="6"/>
      <c r="X95" s="6"/>
      <c r="Y95" s="6"/>
      <c r="Z95" s="114"/>
      <c r="AA95" s="6"/>
      <c r="AB95" s="6"/>
      <c r="AC95" s="114"/>
      <c r="AD95" s="6"/>
      <c r="AE95" s="6"/>
      <c r="AF95" s="114"/>
      <c r="AG95" s="6"/>
      <c r="AH95" s="6"/>
      <c r="AI95" s="114"/>
      <c r="AJ95" s="6"/>
      <c r="AK95" s="6"/>
      <c r="AL95" s="6"/>
      <c r="AM95" s="6"/>
      <c r="AN95" s="6"/>
      <c r="AO95" s="6"/>
      <c r="AP95" s="6"/>
      <c r="AQ95" s="6"/>
      <c r="AR95" s="6"/>
      <c r="AS95" s="6"/>
      <c r="AT95" s="6"/>
      <c r="BF95" s="6"/>
      <c r="BG95" s="6"/>
      <c r="BH95" s="6"/>
      <c r="BI95" s="6"/>
      <c r="BJ95" s="6"/>
      <c r="BK95" s="6"/>
      <c r="BL95" s="6"/>
      <c r="BM95" s="6"/>
      <c r="BN95" s="6"/>
      <c r="BO95" s="6"/>
      <c r="BP95" s="6"/>
      <c r="BQ95" s="6"/>
      <c r="BR95" s="6"/>
      <c r="BS95" s="6"/>
      <c r="BT95" s="6"/>
      <c r="BU95" s="6"/>
      <c r="BV95" s="6"/>
      <c r="BW95" s="6"/>
      <c r="BX95" s="6"/>
      <c r="BY95" s="6"/>
      <c r="BZ95" s="6"/>
      <c r="CA95" s="6"/>
      <c r="CB95" s="6"/>
      <c r="CY95" s="16"/>
      <c r="CZ95" s="16"/>
    </row>
    <row r="96" spans="1:105" s="15" customFormat="1" ht="15" customHeight="1" x14ac:dyDescent="0.15">
      <c r="A96" s="283" t="s">
        <v>140</v>
      </c>
      <c r="B96" s="283"/>
      <c r="C96" s="120"/>
      <c r="D96" s="120"/>
      <c r="E96" s="120"/>
      <c r="F96" s="169"/>
      <c r="G96" s="6"/>
      <c r="H96" s="6"/>
      <c r="I96" s="6"/>
      <c r="J96" s="6"/>
      <c r="K96" s="6"/>
      <c r="L96" s="6"/>
      <c r="M96" s="6"/>
      <c r="N96" s="6"/>
      <c r="O96" s="6"/>
      <c r="P96" s="6"/>
      <c r="Q96" s="6"/>
      <c r="R96" s="6"/>
      <c r="S96" s="6"/>
      <c r="T96" s="6"/>
      <c r="U96" s="6"/>
      <c r="V96" s="6"/>
      <c r="W96" s="6"/>
      <c r="X96" s="6"/>
      <c r="Y96" s="6"/>
      <c r="Z96" s="6"/>
      <c r="AA96" s="6"/>
      <c r="AB96" s="6"/>
      <c r="AC96" s="114"/>
      <c r="AD96" s="6"/>
      <c r="AE96" s="6"/>
      <c r="AF96" s="114"/>
      <c r="AG96" s="6"/>
      <c r="AH96" s="6"/>
      <c r="AI96" s="114"/>
      <c r="AJ96" s="6"/>
      <c r="AK96" s="6"/>
      <c r="AL96" s="114"/>
      <c r="AM96" s="114"/>
      <c r="AN96" s="114"/>
      <c r="AO96" s="6"/>
      <c r="AP96" s="6"/>
      <c r="AQ96" s="6"/>
      <c r="AR96" s="6"/>
      <c r="AS96" s="6"/>
      <c r="AT96" s="6"/>
      <c r="BF96" s="6"/>
      <c r="BG96" s="6"/>
      <c r="BH96" s="6"/>
      <c r="BI96" s="6"/>
      <c r="BJ96" s="6"/>
      <c r="BK96" s="6"/>
      <c r="BL96" s="6"/>
      <c r="BM96" s="6"/>
      <c r="BN96" s="6"/>
      <c r="BO96" s="6"/>
      <c r="BP96" s="6"/>
      <c r="BQ96" s="6"/>
      <c r="BR96" s="6"/>
      <c r="BS96" s="6"/>
      <c r="BT96" s="6"/>
      <c r="BU96" s="6"/>
      <c r="BV96" s="6"/>
      <c r="BW96" s="6"/>
      <c r="BX96" s="6"/>
      <c r="BY96" s="6"/>
      <c r="BZ96" s="6"/>
      <c r="CA96" s="6"/>
      <c r="CB96" s="6"/>
      <c r="CY96" s="16"/>
      <c r="CZ96" s="16"/>
    </row>
    <row r="97" spans="1:104" s="15" customFormat="1" ht="15" customHeight="1" x14ac:dyDescent="0.15">
      <c r="A97" s="272" t="s">
        <v>141</v>
      </c>
      <c r="B97" s="272"/>
      <c r="C97" s="128"/>
      <c r="D97" s="128"/>
      <c r="E97" s="128"/>
      <c r="F97" s="6"/>
      <c r="G97" s="6"/>
      <c r="H97" s="6"/>
      <c r="I97" s="6"/>
      <c r="J97" s="6"/>
      <c r="K97" s="6"/>
      <c r="L97" s="6"/>
      <c r="M97" s="6"/>
      <c r="N97" s="6"/>
      <c r="O97" s="6"/>
      <c r="P97" s="6"/>
      <c r="Q97" s="6"/>
      <c r="R97" s="6"/>
      <c r="S97" s="6"/>
      <c r="T97" s="6"/>
      <c r="U97" s="6"/>
      <c r="V97" s="6"/>
      <c r="W97" s="6"/>
      <c r="X97" s="6"/>
      <c r="Y97" s="6"/>
      <c r="Z97" s="6"/>
      <c r="AA97" s="6"/>
      <c r="AB97" s="6"/>
      <c r="AC97" s="114"/>
      <c r="AD97" s="6"/>
      <c r="AE97" s="6"/>
      <c r="AF97" s="114"/>
      <c r="AG97" s="6"/>
      <c r="AH97" s="6"/>
      <c r="AI97" s="114"/>
      <c r="AJ97" s="6"/>
      <c r="AK97" s="6"/>
      <c r="AL97" s="114"/>
      <c r="AM97" s="114"/>
      <c r="AN97" s="114"/>
      <c r="AO97" s="6"/>
      <c r="AP97" s="6"/>
      <c r="AQ97" s="6"/>
      <c r="AR97" s="6"/>
      <c r="AS97" s="6"/>
      <c r="AT97" s="6"/>
      <c r="BF97" s="6"/>
      <c r="BG97" s="6"/>
      <c r="BH97" s="6"/>
      <c r="BI97" s="6"/>
      <c r="BJ97" s="6"/>
      <c r="BK97" s="6"/>
      <c r="BL97" s="6"/>
      <c r="BM97" s="6"/>
      <c r="BN97" s="6"/>
      <c r="BO97" s="6"/>
      <c r="BP97" s="6"/>
      <c r="BQ97" s="6"/>
      <c r="BR97" s="6"/>
      <c r="BS97" s="6"/>
      <c r="BT97" s="6"/>
      <c r="BU97" s="6"/>
      <c r="BV97" s="6"/>
      <c r="BW97" s="6"/>
      <c r="BX97" s="6"/>
      <c r="BY97" s="6"/>
      <c r="BZ97" s="6"/>
      <c r="CA97" s="6"/>
      <c r="CB97" s="6"/>
      <c r="CY97" s="16"/>
      <c r="CZ97" s="16"/>
    </row>
    <row r="98" spans="1:104" s="15" customFormat="1" ht="15" customHeight="1" x14ac:dyDescent="0.15">
      <c r="A98" s="272" t="s">
        <v>142</v>
      </c>
      <c r="B98" s="272"/>
      <c r="C98" s="128"/>
      <c r="D98" s="128"/>
      <c r="E98" s="128"/>
      <c r="F98" s="6"/>
      <c r="G98" s="6"/>
      <c r="H98" s="6"/>
      <c r="I98" s="6"/>
      <c r="J98" s="6"/>
      <c r="K98" s="6"/>
      <c r="L98" s="6"/>
      <c r="M98" s="6"/>
      <c r="N98" s="6"/>
      <c r="O98" s="6"/>
      <c r="P98" s="6"/>
      <c r="Q98" s="6"/>
      <c r="R98" s="6"/>
      <c r="S98" s="6"/>
      <c r="T98" s="6"/>
      <c r="U98" s="6"/>
      <c r="V98" s="6"/>
      <c r="W98" s="6"/>
      <c r="X98" s="6"/>
      <c r="Y98" s="6"/>
      <c r="Z98" s="6"/>
      <c r="AA98" s="6"/>
      <c r="AB98" s="6"/>
      <c r="AC98" s="114"/>
      <c r="AD98" s="6"/>
      <c r="AE98" s="6"/>
      <c r="AF98" s="114"/>
      <c r="AG98" s="6"/>
      <c r="AH98" s="6"/>
      <c r="AI98" s="114"/>
      <c r="AJ98" s="6"/>
      <c r="AK98" s="6"/>
      <c r="AL98" s="114"/>
      <c r="AM98" s="114"/>
      <c r="AN98" s="114"/>
      <c r="AO98" s="6"/>
      <c r="AP98" s="6"/>
      <c r="AQ98" s="6"/>
      <c r="AR98" s="6"/>
      <c r="AS98" s="6"/>
      <c r="AT98" s="6"/>
      <c r="BF98" s="6"/>
      <c r="BG98" s="6"/>
      <c r="BH98" s="6"/>
      <c r="BI98" s="6"/>
      <c r="BJ98" s="6"/>
      <c r="BK98" s="6"/>
      <c r="BL98" s="6"/>
      <c r="BM98" s="6"/>
      <c r="BN98" s="6"/>
      <c r="BO98" s="6"/>
      <c r="BP98" s="6"/>
      <c r="BQ98" s="6"/>
      <c r="BR98" s="6"/>
      <c r="BS98" s="6"/>
      <c r="BT98" s="6"/>
      <c r="BU98" s="6"/>
      <c r="BV98" s="6"/>
      <c r="BW98" s="6"/>
      <c r="BX98" s="6"/>
      <c r="BY98" s="6"/>
      <c r="BZ98" s="6"/>
      <c r="CA98" s="6"/>
      <c r="CB98" s="6"/>
      <c r="CY98" s="16"/>
      <c r="CZ98" s="16"/>
    </row>
    <row r="99" spans="1:104" s="15" customFormat="1" ht="15" customHeight="1" x14ac:dyDescent="0.15">
      <c r="A99" s="272" t="s">
        <v>143</v>
      </c>
      <c r="B99" s="272"/>
      <c r="C99" s="128"/>
      <c r="D99" s="128"/>
      <c r="E99" s="128"/>
      <c r="F99" s="6"/>
      <c r="G99" s="6"/>
      <c r="H99" s="6"/>
      <c r="I99" s="6"/>
      <c r="J99" s="6"/>
      <c r="K99" s="6"/>
      <c r="L99" s="6"/>
      <c r="M99" s="6"/>
      <c r="N99" s="6"/>
      <c r="O99" s="6"/>
      <c r="P99" s="6"/>
      <c r="Q99" s="6"/>
      <c r="R99" s="6"/>
      <c r="S99" s="6"/>
      <c r="T99" s="6"/>
      <c r="U99" s="6"/>
      <c r="V99" s="6"/>
      <c r="W99" s="6"/>
      <c r="X99" s="6"/>
      <c r="Y99" s="6"/>
      <c r="Z99" s="6"/>
      <c r="AA99" s="6"/>
      <c r="AB99" s="6"/>
      <c r="AC99" s="114"/>
      <c r="AD99" s="6"/>
      <c r="AE99" s="6"/>
      <c r="AF99" s="114"/>
      <c r="AG99" s="6"/>
      <c r="AH99" s="6"/>
      <c r="AI99" s="114"/>
      <c r="AJ99" s="6"/>
      <c r="AK99" s="6"/>
      <c r="AL99" s="114"/>
      <c r="AM99" s="114"/>
      <c r="AN99" s="114"/>
      <c r="AO99" s="6"/>
      <c r="AP99" s="6"/>
      <c r="AQ99" s="6"/>
      <c r="AR99" s="6"/>
      <c r="AS99" s="6"/>
      <c r="AT99" s="6"/>
      <c r="BF99" s="6"/>
      <c r="BG99" s="6"/>
      <c r="BH99" s="6"/>
      <c r="BI99" s="6"/>
      <c r="BJ99" s="6"/>
      <c r="BK99" s="6"/>
      <c r="BL99" s="6"/>
      <c r="BM99" s="6"/>
      <c r="BN99" s="6"/>
      <c r="BO99" s="6"/>
      <c r="BP99" s="6"/>
      <c r="BQ99" s="6"/>
      <c r="BR99" s="6"/>
      <c r="BS99" s="6"/>
      <c r="BT99" s="6"/>
      <c r="BU99" s="6"/>
      <c r="BV99" s="6"/>
      <c r="BW99" s="6"/>
      <c r="BX99" s="6"/>
      <c r="BY99" s="6"/>
      <c r="BZ99" s="6"/>
      <c r="CA99" s="6"/>
      <c r="CB99" s="6"/>
      <c r="CY99" s="16"/>
      <c r="CZ99" s="16"/>
    </row>
    <row r="100" spans="1:104" s="15" customFormat="1" ht="15" customHeight="1" x14ac:dyDescent="0.15">
      <c r="A100" s="272" t="s">
        <v>144</v>
      </c>
      <c r="B100" s="272"/>
      <c r="C100" s="128"/>
      <c r="D100" s="128"/>
      <c r="E100" s="128"/>
      <c r="F100" s="6"/>
      <c r="G100" s="6"/>
      <c r="H100" s="6"/>
      <c r="I100" s="6"/>
      <c r="J100" s="6"/>
      <c r="K100" s="6"/>
      <c r="L100" s="6"/>
      <c r="M100" s="6"/>
      <c r="N100" s="6"/>
      <c r="O100" s="6"/>
      <c r="P100" s="6"/>
      <c r="Q100" s="6"/>
      <c r="R100" s="6"/>
      <c r="S100" s="6"/>
      <c r="T100" s="6"/>
      <c r="U100" s="6"/>
      <c r="V100" s="6"/>
      <c r="W100" s="6"/>
      <c r="X100" s="6"/>
      <c r="Y100" s="6"/>
      <c r="Z100" s="6"/>
      <c r="AA100" s="6"/>
      <c r="AB100" s="6"/>
      <c r="AC100" s="114"/>
      <c r="AD100" s="6"/>
      <c r="AE100" s="6"/>
      <c r="AF100" s="114"/>
      <c r="AG100" s="6"/>
      <c r="AH100" s="6"/>
      <c r="AI100" s="114"/>
      <c r="AJ100" s="6"/>
      <c r="AK100" s="6"/>
      <c r="AL100" s="114"/>
      <c r="AM100" s="114"/>
      <c r="AN100" s="114"/>
      <c r="AO100" s="6"/>
      <c r="AP100" s="6"/>
      <c r="AQ100" s="6"/>
      <c r="AR100" s="6"/>
      <c r="AS100" s="6"/>
      <c r="AT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Y100" s="16"/>
      <c r="CZ100" s="16"/>
    </row>
    <row r="101" spans="1:104" s="15" customFormat="1" ht="15" customHeight="1" x14ac:dyDescent="0.15">
      <c r="A101" s="272" t="s">
        <v>145</v>
      </c>
      <c r="B101" s="272"/>
      <c r="C101" s="128"/>
      <c r="D101" s="128"/>
      <c r="E101" s="128"/>
      <c r="F101" s="6"/>
      <c r="G101" s="6"/>
      <c r="H101" s="6"/>
      <c r="I101" s="6"/>
      <c r="J101" s="6"/>
      <c r="K101" s="6"/>
      <c r="L101" s="6"/>
      <c r="M101" s="6"/>
      <c r="N101" s="6"/>
      <c r="O101" s="6"/>
      <c r="P101" s="6"/>
      <c r="Q101" s="6"/>
      <c r="R101" s="6"/>
      <c r="S101" s="6"/>
      <c r="T101" s="6"/>
      <c r="U101" s="6"/>
      <c r="V101" s="6"/>
      <c r="W101" s="6"/>
      <c r="X101" s="6"/>
      <c r="Y101" s="6"/>
      <c r="Z101" s="6"/>
      <c r="AA101" s="6"/>
      <c r="AB101" s="6"/>
      <c r="AC101" s="114"/>
      <c r="AD101" s="6"/>
      <c r="AE101" s="6"/>
      <c r="AF101" s="114"/>
      <c r="AG101" s="6"/>
      <c r="AH101" s="6"/>
      <c r="AI101" s="114"/>
      <c r="AJ101" s="6"/>
      <c r="AK101" s="6"/>
      <c r="AL101" s="114"/>
      <c r="AM101" s="114"/>
      <c r="AN101" s="114"/>
      <c r="AO101" s="6"/>
      <c r="AP101" s="6"/>
      <c r="AQ101" s="6"/>
      <c r="AR101" s="6"/>
      <c r="AS101" s="6"/>
      <c r="AT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Y101" s="16"/>
      <c r="CZ101" s="16"/>
    </row>
    <row r="102" spans="1:104" s="15" customFormat="1" ht="15" customHeight="1" x14ac:dyDescent="0.15">
      <c r="A102" s="272" t="s">
        <v>146</v>
      </c>
      <c r="B102" s="272"/>
      <c r="C102" s="128"/>
      <c r="D102" s="128"/>
      <c r="E102" s="128"/>
      <c r="F102" s="6"/>
      <c r="G102" s="6"/>
      <c r="H102" s="6"/>
      <c r="I102" s="6"/>
      <c r="J102" s="6"/>
      <c r="K102" s="6"/>
      <c r="L102" s="6"/>
      <c r="M102" s="6"/>
      <c r="N102" s="6"/>
      <c r="O102" s="6"/>
      <c r="P102" s="6"/>
      <c r="Q102" s="6"/>
      <c r="R102" s="6"/>
      <c r="S102" s="6"/>
      <c r="T102" s="6"/>
      <c r="U102" s="6"/>
      <c r="V102" s="6"/>
      <c r="W102" s="6"/>
      <c r="X102" s="6"/>
      <c r="Y102" s="6"/>
      <c r="Z102" s="6"/>
      <c r="AA102" s="6"/>
      <c r="AB102" s="6"/>
      <c r="AC102" s="114"/>
      <c r="AD102" s="6"/>
      <c r="AE102" s="6"/>
      <c r="AF102" s="114"/>
      <c r="AG102" s="6"/>
      <c r="AH102" s="6"/>
      <c r="AI102" s="114"/>
      <c r="AJ102" s="6"/>
      <c r="AK102" s="6"/>
      <c r="AL102" s="114"/>
      <c r="AM102" s="114"/>
      <c r="AN102" s="114"/>
      <c r="AO102" s="6"/>
      <c r="AP102" s="6"/>
      <c r="AQ102" s="6"/>
      <c r="AR102" s="6"/>
      <c r="AS102" s="6"/>
      <c r="AT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Y102" s="16"/>
      <c r="CZ102" s="16"/>
    </row>
    <row r="103" spans="1:104" s="15" customFormat="1" ht="15" customHeight="1" x14ac:dyDescent="0.15">
      <c r="A103" s="272" t="s">
        <v>147</v>
      </c>
      <c r="B103" s="272"/>
      <c r="C103" s="128"/>
      <c r="D103" s="128"/>
      <c r="E103" s="128"/>
      <c r="F103" s="6"/>
      <c r="G103" s="6"/>
      <c r="H103" s="6"/>
      <c r="I103" s="6"/>
      <c r="J103" s="6"/>
      <c r="K103" s="6"/>
      <c r="L103" s="6"/>
      <c r="M103" s="6"/>
      <c r="N103" s="6"/>
      <c r="O103" s="6"/>
      <c r="P103" s="6"/>
      <c r="Q103" s="6"/>
      <c r="R103" s="6"/>
      <c r="S103" s="6"/>
      <c r="T103" s="6"/>
      <c r="U103" s="6"/>
      <c r="V103" s="6"/>
      <c r="W103" s="6"/>
      <c r="X103" s="6"/>
      <c r="Y103" s="6"/>
      <c r="Z103" s="6"/>
      <c r="AA103" s="6"/>
      <c r="AB103" s="6"/>
      <c r="AC103" s="114"/>
      <c r="AD103" s="6"/>
      <c r="AE103" s="6"/>
      <c r="AF103" s="114"/>
      <c r="AG103" s="6"/>
      <c r="AH103" s="6"/>
      <c r="AI103" s="114"/>
      <c r="AJ103" s="6"/>
      <c r="AK103" s="6"/>
      <c r="AL103" s="114"/>
      <c r="AM103" s="114"/>
      <c r="AN103" s="114"/>
      <c r="AO103" s="6"/>
      <c r="AP103" s="6"/>
      <c r="AQ103" s="114"/>
      <c r="AR103" s="6"/>
      <c r="AS103" s="6"/>
      <c r="AT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Y103" s="16"/>
      <c r="CZ103" s="16"/>
    </row>
    <row r="104" spans="1:104" s="15" customFormat="1" ht="15" customHeight="1" x14ac:dyDescent="0.15">
      <c r="A104" s="272" t="s">
        <v>148</v>
      </c>
      <c r="B104" s="272"/>
      <c r="C104" s="128"/>
      <c r="D104" s="128"/>
      <c r="E104" s="128"/>
      <c r="F104" s="6"/>
      <c r="G104" s="6"/>
      <c r="H104" s="6"/>
      <c r="I104" s="6"/>
      <c r="J104" s="6"/>
      <c r="K104" s="6"/>
      <c r="L104" s="6"/>
      <c r="M104" s="6"/>
      <c r="N104" s="6"/>
      <c r="O104" s="6"/>
      <c r="P104" s="6"/>
      <c r="Q104" s="6"/>
      <c r="R104" s="6"/>
      <c r="S104" s="6"/>
      <c r="T104" s="6"/>
      <c r="U104" s="6"/>
      <c r="V104" s="6"/>
      <c r="W104" s="6"/>
      <c r="X104" s="6"/>
      <c r="Y104" s="6"/>
      <c r="Z104" s="6"/>
      <c r="AA104" s="6"/>
      <c r="AB104" s="6"/>
      <c r="AC104" s="114"/>
      <c r="AD104" s="6"/>
      <c r="AE104" s="6"/>
      <c r="AF104" s="114"/>
      <c r="AG104" s="6"/>
      <c r="AH104" s="6"/>
      <c r="AI104" s="114"/>
      <c r="AJ104" s="6"/>
      <c r="AK104" s="6"/>
      <c r="AL104" s="114"/>
      <c r="AM104" s="114"/>
      <c r="AN104" s="114"/>
      <c r="AO104" s="6"/>
      <c r="AP104" s="6"/>
      <c r="AQ104" s="114"/>
      <c r="AR104" s="6"/>
      <c r="AS104" s="6"/>
      <c r="AT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Y104" s="16"/>
      <c r="CZ104" s="16"/>
    </row>
    <row r="105" spans="1:104" s="15" customFormat="1" ht="15" customHeight="1" x14ac:dyDescent="0.15">
      <c r="A105" s="272" t="s">
        <v>149</v>
      </c>
      <c r="B105" s="272"/>
      <c r="C105" s="128"/>
      <c r="D105" s="128"/>
      <c r="E105" s="128"/>
      <c r="F105" s="6"/>
      <c r="G105" s="6"/>
      <c r="H105" s="6"/>
      <c r="I105" s="6"/>
      <c r="J105" s="6"/>
      <c r="K105" s="6"/>
      <c r="L105" s="6"/>
      <c r="M105" s="6"/>
      <c r="N105" s="6"/>
      <c r="O105" s="6"/>
      <c r="P105" s="6"/>
      <c r="Q105" s="6"/>
      <c r="R105" s="6"/>
      <c r="S105" s="6"/>
      <c r="T105" s="6"/>
      <c r="U105" s="6"/>
      <c r="V105" s="6"/>
      <c r="W105" s="6"/>
      <c r="X105" s="6"/>
      <c r="Y105" s="6"/>
      <c r="Z105" s="6"/>
      <c r="AA105" s="6"/>
      <c r="AB105" s="6"/>
      <c r="AC105" s="114"/>
      <c r="AD105" s="6"/>
      <c r="AE105" s="6"/>
      <c r="AF105" s="114"/>
      <c r="AG105" s="6"/>
      <c r="AH105" s="6"/>
      <c r="AI105" s="114"/>
      <c r="AJ105" s="6"/>
      <c r="AK105" s="6"/>
      <c r="AL105" s="114"/>
      <c r="AM105" s="114"/>
      <c r="AN105" s="114"/>
      <c r="AO105" s="6"/>
      <c r="AP105" s="6"/>
      <c r="AQ105" s="114"/>
      <c r="AR105" s="6"/>
      <c r="AS105" s="6"/>
      <c r="AT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Y105" s="16"/>
      <c r="CZ105" s="16"/>
    </row>
    <row r="106" spans="1:104" s="15" customFormat="1" ht="15" customHeight="1" x14ac:dyDescent="0.15">
      <c r="A106" s="272" t="s">
        <v>98</v>
      </c>
      <c r="B106" s="272"/>
      <c r="C106" s="128"/>
      <c r="D106" s="128"/>
      <c r="E106" s="128"/>
      <c r="F106" s="6"/>
      <c r="G106" s="6"/>
      <c r="H106" s="6"/>
      <c r="I106" s="6"/>
      <c r="J106" s="6"/>
      <c r="K106" s="6"/>
      <c r="L106" s="6"/>
      <c r="M106" s="6"/>
      <c r="N106" s="6"/>
      <c r="O106" s="6"/>
      <c r="P106" s="6"/>
      <c r="Q106" s="6"/>
      <c r="R106" s="6"/>
      <c r="S106" s="6"/>
      <c r="T106" s="6"/>
      <c r="U106" s="6"/>
      <c r="V106" s="6"/>
      <c r="W106" s="6"/>
      <c r="X106" s="6"/>
      <c r="Y106" s="6"/>
      <c r="Z106" s="6"/>
      <c r="AA106" s="6"/>
      <c r="AB106" s="6"/>
      <c r="AC106" s="114"/>
      <c r="AD106" s="6"/>
      <c r="AE106" s="6"/>
      <c r="AF106" s="114"/>
      <c r="AG106" s="6"/>
      <c r="AH106" s="6"/>
      <c r="AI106" s="114"/>
      <c r="AJ106" s="6"/>
      <c r="AK106" s="6"/>
      <c r="AL106" s="114"/>
      <c r="AM106" s="114"/>
      <c r="AN106" s="114"/>
      <c r="AO106" s="6"/>
      <c r="AP106" s="6"/>
      <c r="AQ106" s="114"/>
      <c r="AR106" s="6"/>
      <c r="AS106" s="6"/>
      <c r="AT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Y106" s="16"/>
      <c r="CZ106" s="16"/>
    </row>
    <row r="107" spans="1:104" s="15" customFormat="1" ht="15" customHeight="1" x14ac:dyDescent="0.15">
      <c r="A107" s="272" t="s">
        <v>133</v>
      </c>
      <c r="B107" s="272"/>
      <c r="C107" s="128"/>
      <c r="D107" s="128"/>
      <c r="E107" s="128"/>
      <c r="F107" s="6"/>
      <c r="G107" s="6"/>
      <c r="H107" s="6"/>
      <c r="I107" s="6"/>
      <c r="J107" s="6"/>
      <c r="K107" s="6"/>
      <c r="L107" s="6"/>
      <c r="M107" s="6"/>
      <c r="N107" s="6"/>
      <c r="O107" s="6"/>
      <c r="P107" s="6"/>
      <c r="Q107" s="6"/>
      <c r="R107" s="6"/>
      <c r="S107" s="6"/>
      <c r="T107" s="6"/>
      <c r="U107" s="6"/>
      <c r="V107" s="6"/>
      <c r="W107" s="6"/>
      <c r="X107" s="6"/>
      <c r="Y107" s="6"/>
      <c r="Z107" s="6"/>
      <c r="AA107" s="6"/>
      <c r="AB107" s="6"/>
      <c r="AC107" s="114"/>
      <c r="AD107" s="6"/>
      <c r="AE107" s="6"/>
      <c r="AF107" s="114"/>
      <c r="AG107" s="6"/>
      <c r="AH107" s="6"/>
      <c r="AI107" s="114"/>
      <c r="AJ107" s="6"/>
      <c r="AK107" s="6"/>
      <c r="AL107" s="114"/>
      <c r="AM107" s="114"/>
      <c r="AN107" s="114"/>
      <c r="AO107" s="6"/>
      <c r="AP107" s="6"/>
      <c r="AQ107" s="114"/>
      <c r="AR107" s="6"/>
      <c r="AS107" s="6"/>
      <c r="AT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Y107" s="16"/>
      <c r="CZ107" s="16"/>
    </row>
    <row r="108" spans="1:104" s="15" customFormat="1" ht="15" customHeight="1" x14ac:dyDescent="0.15">
      <c r="A108" s="272" t="s">
        <v>150</v>
      </c>
      <c r="B108" s="272"/>
      <c r="C108" s="128"/>
      <c r="D108" s="128"/>
      <c r="E108" s="128"/>
      <c r="F108" s="6"/>
      <c r="G108" s="6"/>
      <c r="H108" s="6"/>
      <c r="I108" s="6"/>
      <c r="J108" s="6"/>
      <c r="K108" s="6"/>
      <c r="L108" s="6"/>
      <c r="M108" s="6"/>
      <c r="N108" s="6"/>
      <c r="O108" s="6"/>
      <c r="P108" s="6"/>
      <c r="Q108" s="6"/>
      <c r="R108" s="6"/>
      <c r="S108" s="6"/>
      <c r="T108" s="6"/>
      <c r="U108" s="6"/>
      <c r="V108" s="6"/>
      <c r="W108" s="6"/>
      <c r="X108" s="6"/>
      <c r="Y108" s="6"/>
      <c r="Z108" s="6"/>
      <c r="AA108" s="6"/>
      <c r="AB108" s="6"/>
      <c r="AC108" s="114"/>
      <c r="AD108" s="6"/>
      <c r="AE108" s="6"/>
      <c r="AF108" s="114"/>
      <c r="AG108" s="6"/>
      <c r="AH108" s="6"/>
      <c r="AI108" s="114"/>
      <c r="AJ108" s="6"/>
      <c r="AK108" s="6"/>
      <c r="AL108" s="114"/>
      <c r="AM108" s="114"/>
      <c r="AN108" s="114"/>
      <c r="AO108" s="6"/>
      <c r="AP108" s="6"/>
      <c r="AQ108" s="114"/>
      <c r="AR108" s="6"/>
      <c r="AS108" s="6"/>
      <c r="AT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Y108" s="16"/>
      <c r="CZ108" s="16"/>
    </row>
    <row r="109" spans="1:104" s="15" customFormat="1" ht="15" customHeight="1" x14ac:dyDescent="0.15">
      <c r="A109" s="272" t="s">
        <v>151</v>
      </c>
      <c r="B109" s="272"/>
      <c r="C109" s="128"/>
      <c r="D109" s="128"/>
      <c r="E109" s="128"/>
      <c r="F109" s="6"/>
      <c r="G109" s="6"/>
      <c r="H109" s="6"/>
      <c r="I109" s="6"/>
      <c r="J109" s="6"/>
      <c r="K109" s="6"/>
      <c r="L109" s="6"/>
      <c r="M109" s="6"/>
      <c r="N109" s="6"/>
      <c r="O109" s="6"/>
      <c r="P109" s="6"/>
      <c r="Q109" s="6"/>
      <c r="R109" s="6"/>
      <c r="S109" s="6"/>
      <c r="T109" s="6"/>
      <c r="U109" s="6"/>
      <c r="V109" s="6"/>
      <c r="W109" s="6"/>
      <c r="X109" s="6"/>
      <c r="Y109" s="6"/>
      <c r="Z109" s="6"/>
      <c r="AA109" s="6"/>
      <c r="AB109" s="6"/>
      <c r="AC109" s="114"/>
      <c r="AD109" s="6"/>
      <c r="AE109" s="6"/>
      <c r="AF109" s="114"/>
      <c r="AG109" s="6"/>
      <c r="AH109" s="6"/>
      <c r="AI109" s="114"/>
      <c r="AJ109" s="6"/>
      <c r="AK109" s="6"/>
      <c r="AL109" s="114"/>
      <c r="AM109" s="114"/>
      <c r="AN109" s="114"/>
      <c r="AO109" s="6"/>
      <c r="AP109" s="6"/>
      <c r="AQ109" s="114"/>
      <c r="AR109" s="6"/>
      <c r="AS109" s="6"/>
      <c r="AT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Y109" s="16"/>
      <c r="CZ109" s="16"/>
    </row>
    <row r="110" spans="1:104" s="15" customFormat="1" ht="15" customHeight="1" x14ac:dyDescent="0.15">
      <c r="A110" s="272" t="s">
        <v>152</v>
      </c>
      <c r="B110" s="272"/>
      <c r="C110" s="128"/>
      <c r="D110" s="128"/>
      <c r="E110" s="128"/>
      <c r="F110" s="6"/>
      <c r="G110" s="6"/>
      <c r="H110" s="6"/>
      <c r="I110" s="6"/>
      <c r="J110" s="6"/>
      <c r="K110" s="6"/>
      <c r="L110" s="6"/>
      <c r="M110" s="6"/>
      <c r="N110" s="6"/>
      <c r="O110" s="6"/>
      <c r="P110" s="6"/>
      <c r="Q110" s="6"/>
      <c r="R110" s="6"/>
      <c r="S110" s="6"/>
      <c r="T110" s="6"/>
      <c r="U110" s="6"/>
      <c r="V110" s="6"/>
      <c r="W110" s="6"/>
      <c r="X110" s="6"/>
      <c r="Y110" s="6"/>
      <c r="Z110" s="6"/>
      <c r="AA110" s="6"/>
      <c r="AB110" s="6"/>
      <c r="AC110" s="114"/>
      <c r="AD110" s="6"/>
      <c r="AE110" s="6"/>
      <c r="AF110" s="114"/>
      <c r="AG110" s="6"/>
      <c r="AH110" s="6"/>
      <c r="AI110" s="114"/>
      <c r="AJ110" s="6"/>
      <c r="AK110" s="6"/>
      <c r="AL110" s="114"/>
      <c r="AM110" s="114"/>
      <c r="AN110" s="114"/>
      <c r="AO110" s="6"/>
      <c r="AP110" s="6"/>
      <c r="AQ110" s="114"/>
      <c r="AR110" s="6"/>
      <c r="AS110" s="6"/>
      <c r="AT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Y110" s="16"/>
      <c r="CZ110" s="16"/>
    </row>
    <row r="111" spans="1:104" s="15" customFormat="1" ht="21" customHeight="1" x14ac:dyDescent="0.15">
      <c r="A111" s="273" t="s">
        <v>58</v>
      </c>
      <c r="B111" s="273"/>
      <c r="C111" s="132"/>
      <c r="D111" s="132"/>
      <c r="E111" s="132"/>
      <c r="F111" s="6"/>
      <c r="G111" s="6"/>
      <c r="H111" s="6"/>
      <c r="I111" s="6"/>
      <c r="J111" s="6"/>
      <c r="K111" s="6"/>
      <c r="L111" s="6"/>
      <c r="M111" s="6"/>
      <c r="N111" s="6"/>
      <c r="O111" s="6"/>
      <c r="P111" s="6"/>
      <c r="Q111" s="6"/>
      <c r="R111" s="6"/>
      <c r="S111" s="6"/>
      <c r="T111" s="6"/>
      <c r="U111" s="6"/>
      <c r="V111" s="6"/>
      <c r="W111" s="6"/>
      <c r="X111" s="6"/>
      <c r="Y111" s="6"/>
      <c r="Z111" s="6"/>
      <c r="AA111" s="6"/>
      <c r="AB111" s="6"/>
      <c r="AC111" s="114"/>
      <c r="AD111" s="6"/>
      <c r="AE111" s="6"/>
      <c r="AF111" s="114"/>
      <c r="AG111" s="6"/>
      <c r="AH111" s="6"/>
      <c r="AI111" s="114"/>
      <c r="AJ111" s="6"/>
      <c r="AK111" s="6"/>
      <c r="AL111" s="114"/>
      <c r="AM111" s="114"/>
      <c r="AN111" s="114"/>
      <c r="AO111" s="6"/>
      <c r="AP111" s="6"/>
      <c r="AQ111" s="114"/>
      <c r="AR111" s="6"/>
      <c r="AS111" s="6"/>
      <c r="AT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Y111" s="16"/>
      <c r="CZ111" s="16"/>
    </row>
    <row r="112" spans="1:104" s="6" customFormat="1" ht="30" customHeight="1" x14ac:dyDescent="0.2">
      <c r="A112" s="170" t="s">
        <v>153</v>
      </c>
      <c r="B112" s="170"/>
      <c r="N112" s="12"/>
      <c r="X112" s="171"/>
      <c r="AD112" s="114"/>
      <c r="AE112" s="114"/>
      <c r="AH112" s="114"/>
      <c r="AK112" s="114"/>
      <c r="AP112" s="114"/>
    </row>
    <row r="113" spans="1:82" s="15" customFormat="1" ht="89.25" customHeight="1" x14ac:dyDescent="0.15">
      <c r="A113" s="238" t="s">
        <v>8</v>
      </c>
      <c r="B113" s="256" t="s">
        <v>9</v>
      </c>
      <c r="C113" s="262"/>
      <c r="D113" s="262"/>
      <c r="E113" s="262"/>
      <c r="F113" s="262"/>
      <c r="G113" s="262"/>
      <c r="H113" s="262"/>
      <c r="I113" s="262"/>
      <c r="J113" s="262"/>
      <c r="K113" s="262"/>
      <c r="L113" s="262"/>
      <c r="M113" s="262"/>
      <c r="N113" s="262"/>
      <c r="O113" s="262"/>
      <c r="P113" s="262"/>
      <c r="Q113" s="262"/>
      <c r="R113" s="262"/>
      <c r="S113" s="262"/>
      <c r="T113" s="262"/>
      <c r="U113" s="262"/>
      <c r="V113" s="262"/>
      <c r="W113" s="262"/>
      <c r="X113" s="262"/>
      <c r="Y113" s="262"/>
      <c r="Z113" s="262"/>
      <c r="AA113" s="262"/>
      <c r="AB113" s="262"/>
      <c r="AC113" s="262"/>
      <c r="AD113" s="262"/>
      <c r="AE113" s="262"/>
      <c r="AF113" s="274" t="s">
        <v>154</v>
      </c>
      <c r="AG113" s="257"/>
      <c r="AH113" s="256" t="s">
        <v>155</v>
      </c>
      <c r="AI113" s="257"/>
      <c r="AJ113" s="256" t="s">
        <v>156</v>
      </c>
      <c r="AK113" s="257"/>
      <c r="AL113" s="6"/>
      <c r="AM113" s="6"/>
      <c r="AN113" s="114"/>
      <c r="AO113" s="6"/>
      <c r="AP113" s="6"/>
      <c r="AQ113" s="6"/>
      <c r="AR113" s="6"/>
      <c r="AS113" s="6"/>
      <c r="AT113" s="6"/>
      <c r="AU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row>
    <row r="114" spans="1:82" s="15" customFormat="1" ht="24.75" customHeight="1" x14ac:dyDescent="0.15">
      <c r="A114" s="239"/>
      <c r="B114" s="241" t="s">
        <v>24</v>
      </c>
      <c r="C114" s="238" t="s">
        <v>25</v>
      </c>
      <c r="D114" s="244"/>
      <c r="E114" s="244"/>
      <c r="F114" s="244"/>
      <c r="G114" s="244"/>
      <c r="H114" s="244"/>
      <c r="I114" s="244"/>
      <c r="J114" s="244"/>
      <c r="K114" s="244"/>
      <c r="L114" s="244"/>
      <c r="M114" s="244"/>
      <c r="N114" s="244"/>
      <c r="O114" s="244"/>
      <c r="P114" s="244"/>
      <c r="Q114" s="244"/>
      <c r="R114" s="244"/>
      <c r="S114" s="245"/>
      <c r="T114" s="238" t="s">
        <v>26</v>
      </c>
      <c r="U114" s="245"/>
      <c r="V114" s="258" t="s">
        <v>27</v>
      </c>
      <c r="W114" s="259"/>
      <c r="X114" s="256" t="s">
        <v>28</v>
      </c>
      <c r="Y114" s="262"/>
      <c r="Z114" s="262"/>
      <c r="AA114" s="262"/>
      <c r="AB114" s="262"/>
      <c r="AC114" s="262"/>
      <c r="AD114" s="262"/>
      <c r="AE114" s="262"/>
      <c r="AF114" s="263" t="s">
        <v>157</v>
      </c>
      <c r="AG114" s="266" t="s">
        <v>158</v>
      </c>
      <c r="AH114" s="235" t="s">
        <v>22</v>
      </c>
      <c r="AI114" s="266" t="s">
        <v>23</v>
      </c>
      <c r="AJ114" s="235" t="s">
        <v>22</v>
      </c>
      <c r="AK114" s="266" t="s">
        <v>23</v>
      </c>
      <c r="AL114" s="6"/>
      <c r="AM114" s="6"/>
      <c r="AN114" s="114"/>
      <c r="AO114" s="6"/>
      <c r="AP114" s="6"/>
      <c r="AQ114" s="6"/>
      <c r="AR114" s="6"/>
      <c r="AS114" s="6"/>
      <c r="AT114" s="6"/>
      <c r="AU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row>
    <row r="115" spans="1:82" s="15" customFormat="1" ht="13.5" customHeight="1" x14ac:dyDescent="0.15">
      <c r="A115" s="239"/>
      <c r="B115" s="242"/>
      <c r="C115" s="240"/>
      <c r="D115" s="248"/>
      <c r="E115" s="248"/>
      <c r="F115" s="248"/>
      <c r="G115" s="248"/>
      <c r="H115" s="248"/>
      <c r="I115" s="248"/>
      <c r="J115" s="248"/>
      <c r="K115" s="248"/>
      <c r="L115" s="248"/>
      <c r="M115" s="248"/>
      <c r="N115" s="248"/>
      <c r="O115" s="248"/>
      <c r="P115" s="248"/>
      <c r="Q115" s="248"/>
      <c r="R115" s="248"/>
      <c r="S115" s="249"/>
      <c r="T115" s="240"/>
      <c r="U115" s="249"/>
      <c r="V115" s="260"/>
      <c r="W115" s="261"/>
      <c r="X115" s="269" t="s">
        <v>29</v>
      </c>
      <c r="Y115" s="270"/>
      <c r="Z115" s="270"/>
      <c r="AA115" s="271"/>
      <c r="AB115" s="269" t="s">
        <v>30</v>
      </c>
      <c r="AC115" s="270"/>
      <c r="AD115" s="270"/>
      <c r="AE115" s="270"/>
      <c r="AF115" s="264"/>
      <c r="AG115" s="267"/>
      <c r="AH115" s="236"/>
      <c r="AI115" s="267"/>
      <c r="AJ115" s="236"/>
      <c r="AK115" s="267"/>
      <c r="AL115" s="6"/>
      <c r="AM115" s="6"/>
      <c r="AN115" s="114"/>
      <c r="AO115" s="6"/>
      <c r="AP115" s="6"/>
      <c r="AQ115" s="6"/>
      <c r="AR115" s="6"/>
      <c r="AS115" s="6"/>
      <c r="AT115" s="6"/>
      <c r="AU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row>
    <row r="116" spans="1:82" s="15" customFormat="1" ht="27.75" customHeight="1" x14ac:dyDescent="0.15">
      <c r="A116" s="240"/>
      <c r="B116" s="243"/>
      <c r="C116" s="17" t="s">
        <v>31</v>
      </c>
      <c r="D116" s="117" t="s">
        <v>32</v>
      </c>
      <c r="E116" s="19" t="s">
        <v>33</v>
      </c>
      <c r="F116" s="19" t="s">
        <v>34</v>
      </c>
      <c r="G116" s="19" t="s">
        <v>35</v>
      </c>
      <c r="H116" s="20" t="s">
        <v>36</v>
      </c>
      <c r="I116" s="20" t="s">
        <v>37</v>
      </c>
      <c r="J116" s="20" t="s">
        <v>38</v>
      </c>
      <c r="K116" s="20" t="s">
        <v>39</v>
      </c>
      <c r="L116" s="20" t="s">
        <v>40</v>
      </c>
      <c r="M116" s="20" t="s">
        <v>41</v>
      </c>
      <c r="N116" s="20" t="s">
        <v>42</v>
      </c>
      <c r="O116" s="20" t="s">
        <v>43</v>
      </c>
      <c r="P116" s="20" t="s">
        <v>44</v>
      </c>
      <c r="Q116" s="20" t="s">
        <v>45</v>
      </c>
      <c r="R116" s="20" t="s">
        <v>46</v>
      </c>
      <c r="S116" s="21" t="s">
        <v>47</v>
      </c>
      <c r="T116" s="17" t="s">
        <v>22</v>
      </c>
      <c r="U116" s="22" t="s">
        <v>48</v>
      </c>
      <c r="V116" s="215" t="s">
        <v>49</v>
      </c>
      <c r="W116" s="22" t="s">
        <v>50</v>
      </c>
      <c r="X116" s="219" t="s">
        <v>51</v>
      </c>
      <c r="Y116" s="25" t="s">
        <v>52</v>
      </c>
      <c r="Z116" s="19" t="s">
        <v>53</v>
      </c>
      <c r="AA116" s="22" t="s">
        <v>54</v>
      </c>
      <c r="AB116" s="25" t="s">
        <v>51</v>
      </c>
      <c r="AC116" s="25" t="s">
        <v>52</v>
      </c>
      <c r="AD116" s="19" t="s">
        <v>53</v>
      </c>
      <c r="AE116" s="173" t="s">
        <v>54</v>
      </c>
      <c r="AF116" s="265"/>
      <c r="AG116" s="268"/>
      <c r="AH116" s="237"/>
      <c r="AI116" s="268"/>
      <c r="AJ116" s="237"/>
      <c r="AK116" s="268"/>
      <c r="AL116" s="6"/>
      <c r="AM116" s="6"/>
      <c r="AN116" s="114"/>
      <c r="AO116" s="6"/>
      <c r="AP116" s="6"/>
      <c r="AQ116" s="6"/>
      <c r="AR116" s="6"/>
      <c r="AS116" s="6"/>
      <c r="AT116" s="6"/>
      <c r="AU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row>
    <row r="117" spans="1:82" s="15" customFormat="1" ht="15" customHeight="1" x14ac:dyDescent="0.15">
      <c r="A117" s="55" t="s">
        <v>159</v>
      </c>
      <c r="B117" s="29">
        <f>SUM(C117:S117)</f>
        <v>0</v>
      </c>
      <c r="C117" s="30"/>
      <c r="D117" s="56"/>
      <c r="E117" s="37"/>
      <c r="F117" s="37"/>
      <c r="G117" s="37"/>
      <c r="H117" s="59"/>
      <c r="I117" s="59"/>
      <c r="J117" s="59"/>
      <c r="K117" s="59"/>
      <c r="L117" s="59"/>
      <c r="M117" s="59"/>
      <c r="N117" s="59"/>
      <c r="O117" s="59"/>
      <c r="P117" s="59"/>
      <c r="Q117" s="59"/>
      <c r="R117" s="59"/>
      <c r="S117" s="59"/>
      <c r="T117" s="34"/>
      <c r="U117" s="35"/>
      <c r="V117" s="34"/>
      <c r="W117" s="35"/>
      <c r="X117" s="36">
        <f t="shared" ref="X117:X124" si="38">SUM(Y117:AA117)</f>
        <v>0</v>
      </c>
      <c r="Y117" s="34"/>
      <c r="Z117" s="37"/>
      <c r="AA117" s="35"/>
      <c r="AB117" s="38">
        <f t="shared" ref="AB117:AB124" si="39">SUM(AC117:AE117)</f>
        <v>0</v>
      </c>
      <c r="AC117" s="34"/>
      <c r="AD117" s="37"/>
      <c r="AE117" s="59"/>
      <c r="AF117" s="174"/>
      <c r="AG117" s="35"/>
      <c r="AH117" s="175"/>
      <c r="AI117" s="176"/>
      <c r="AJ117" s="175"/>
      <c r="AK117" s="176">
        <v>11</v>
      </c>
      <c r="AL117" s="48" t="str">
        <f>+BP117&amp;BQ117&amp;BR117&amp;BS117&amp;BT117&amp;BU117&amp;BV117</f>
        <v/>
      </c>
      <c r="AM117" s="6"/>
      <c r="AN117" s="114"/>
      <c r="AO117" s="6"/>
      <c r="AP117" s="6"/>
      <c r="AQ117" s="6"/>
      <c r="AR117" s="6"/>
      <c r="AS117" s="6"/>
      <c r="AT117" s="6"/>
      <c r="AU117" s="6"/>
      <c r="BF117" s="6"/>
      <c r="BG117" s="6"/>
      <c r="BH117" s="6"/>
      <c r="BI117" s="6"/>
      <c r="BJ117" s="6"/>
      <c r="BK117" s="6"/>
      <c r="BL117" s="6"/>
      <c r="BM117" s="6"/>
      <c r="BN117" s="6"/>
      <c r="BO117" s="6"/>
      <c r="BP117" s="49" t="str">
        <f>IF($B117&lt;&gt;($V117+$W117)," El número de consultas según sexo NO puede ser diferente al Total. ","")</f>
        <v/>
      </c>
      <c r="BQ117" s="50" t="str">
        <f>IF($B117=0,"",IF(($T117+$U117)=0,IF($B117="",""," No olvide escribir la columna Beneficiarios. "),""))</f>
        <v/>
      </c>
      <c r="BR117" s="50" t="str">
        <f>IF($B117&lt;($T117+$U117)," El número de Beneficiarios NO puede ser mayor que el Total. ","")</f>
        <v/>
      </c>
      <c r="BS117" s="50"/>
      <c r="BT117" s="50"/>
      <c r="BU117" s="51" t="str">
        <f>IF($B117&gt;=($X117+$AB117),"","El total de Consulta Nuevas NO debe ser MAYOR que el total de las Consultas Médicas. ")</f>
        <v/>
      </c>
      <c r="BV117" s="52"/>
      <c r="BW117" s="53"/>
      <c r="BX117" s="54">
        <f>IF($B117&lt;&gt;($V117+$W117),1,0)</f>
        <v>0</v>
      </c>
      <c r="BY117" s="54">
        <f>IF($B117&lt;($T117+$U117),1,0)</f>
        <v>0</v>
      </c>
      <c r="BZ117" s="54"/>
      <c r="CA117" s="54"/>
      <c r="CB117" s="54">
        <f>IF($B117&gt;=($X117+$AB117),0,1)</f>
        <v>0</v>
      </c>
      <c r="CC117" s="54" t="str">
        <f>IF($B117=0,"",IF(($T117+$U117)=0,IF($B117="","",1),0))</f>
        <v/>
      </c>
      <c r="CD117" s="54"/>
    </row>
    <row r="118" spans="1:82" s="15" customFormat="1" ht="15" customHeight="1" x14ac:dyDescent="0.15">
      <c r="A118" s="55" t="s">
        <v>160</v>
      </c>
      <c r="B118" s="29">
        <f t="shared" ref="B118:B124" si="40">SUM(C118:S118)</f>
        <v>0</v>
      </c>
      <c r="C118" s="34"/>
      <c r="D118" s="56"/>
      <c r="E118" s="37"/>
      <c r="F118" s="37"/>
      <c r="G118" s="37"/>
      <c r="H118" s="59"/>
      <c r="I118" s="59"/>
      <c r="J118" s="59"/>
      <c r="K118" s="59"/>
      <c r="L118" s="59"/>
      <c r="M118" s="59"/>
      <c r="N118" s="59"/>
      <c r="O118" s="59"/>
      <c r="P118" s="59"/>
      <c r="Q118" s="59"/>
      <c r="R118" s="59"/>
      <c r="S118" s="59"/>
      <c r="T118" s="34"/>
      <c r="U118" s="35"/>
      <c r="V118" s="34"/>
      <c r="W118" s="35"/>
      <c r="X118" s="36">
        <f t="shared" si="38"/>
        <v>0</v>
      </c>
      <c r="Y118" s="34"/>
      <c r="Z118" s="37"/>
      <c r="AA118" s="35"/>
      <c r="AB118" s="38">
        <f t="shared" si="39"/>
        <v>0</v>
      </c>
      <c r="AC118" s="34"/>
      <c r="AD118" s="37"/>
      <c r="AE118" s="59"/>
      <c r="AF118" s="174"/>
      <c r="AG118" s="35"/>
      <c r="AH118" s="177"/>
      <c r="AI118" s="178"/>
      <c r="AJ118" s="177"/>
      <c r="AK118" s="178"/>
      <c r="AL118" s="142" t="str">
        <f t="shared" ref="AL118:AL125" si="41">+BP118&amp;BQ118&amp;BR118&amp;BS118&amp;BT118&amp;BU118&amp;BV118</f>
        <v/>
      </c>
      <c r="AM118" s="6"/>
      <c r="AN118" s="114"/>
      <c r="AO118" s="6"/>
      <c r="AP118" s="6"/>
      <c r="AQ118" s="6"/>
      <c r="AR118" s="6"/>
      <c r="AS118" s="6"/>
      <c r="AT118" s="6"/>
      <c r="AU118" s="6"/>
      <c r="BG118" s="6"/>
      <c r="BH118" s="6"/>
      <c r="BI118" s="6"/>
      <c r="BJ118" s="6"/>
      <c r="BK118" s="6"/>
      <c r="BL118" s="6"/>
      <c r="BM118" s="6"/>
      <c r="BN118" s="6"/>
      <c r="BO118" s="6"/>
      <c r="BP118" s="6" t="str">
        <f t="shared" ref="BP118:BP125" si="42">IF($B118&lt;&gt;($V118+$W118)," El número de consultas según sexo NO puede ser diferente al Total. ","")</f>
        <v/>
      </c>
      <c r="BQ118" s="49" t="str">
        <f t="shared" ref="BQ118:BQ125" si="43">IF($B118=0,"",IF(($T118+$U118)=0,IF($B118="",""," No olvide escribir la columna Beneficiarios. "),""))</f>
        <v/>
      </c>
      <c r="BR118" s="49" t="str">
        <f t="shared" ref="BR118:BR125" si="44">IF($B118&lt;($T118+$U118)," El número de Beneficiarios NO puede ser mayor que el Total. ","")</f>
        <v/>
      </c>
      <c r="BS118" s="49"/>
      <c r="BT118" s="49"/>
      <c r="BU118" s="49" t="str">
        <f t="shared" ref="BU118:BU125" si="45">IF($B118&gt;=($X118+$AB118),"","El total de Consulta Nuevas NO debe ser MAYOR que el total de las Consultas Médicas. ")</f>
        <v/>
      </c>
      <c r="BX118" s="15">
        <f t="shared" ref="BX118:BX125" si="46">IF($B118&lt;&gt;($V118+$W118),1,0)</f>
        <v>0</v>
      </c>
      <c r="BY118" s="126">
        <f t="shared" ref="BY118:BY125" si="47">IF($B118&lt;($T118+$U118),1,0)</f>
        <v>0</v>
      </c>
      <c r="BZ118" s="126"/>
      <c r="CA118" s="126"/>
      <c r="CB118" s="126">
        <f t="shared" ref="CB118:CB125" si="48">IF($B118&gt;=($X118+$AB118),0,1)</f>
        <v>0</v>
      </c>
      <c r="CC118" s="6" t="str">
        <f t="shared" ref="CC118:CC125" si="49">IF($B118=0,"",IF(($T118+$U118)=0,IF($B118="","",1),0))</f>
        <v/>
      </c>
    </row>
    <row r="119" spans="1:82" s="15" customFormat="1" ht="15" customHeight="1" x14ac:dyDescent="0.15">
      <c r="A119" s="55" t="s">
        <v>161</v>
      </c>
      <c r="B119" s="29">
        <f t="shared" si="40"/>
        <v>0</v>
      </c>
      <c r="C119" s="34"/>
      <c r="D119" s="56"/>
      <c r="E119" s="37"/>
      <c r="F119" s="37"/>
      <c r="G119" s="37"/>
      <c r="H119" s="59"/>
      <c r="I119" s="59"/>
      <c r="J119" s="59"/>
      <c r="K119" s="59"/>
      <c r="L119" s="59"/>
      <c r="M119" s="59"/>
      <c r="N119" s="59"/>
      <c r="O119" s="59"/>
      <c r="P119" s="59"/>
      <c r="Q119" s="59"/>
      <c r="R119" s="59"/>
      <c r="S119" s="59"/>
      <c r="T119" s="34"/>
      <c r="U119" s="35"/>
      <c r="V119" s="34"/>
      <c r="W119" s="35"/>
      <c r="X119" s="36">
        <f t="shared" si="38"/>
        <v>0</v>
      </c>
      <c r="Y119" s="34"/>
      <c r="Z119" s="37"/>
      <c r="AA119" s="35"/>
      <c r="AB119" s="38">
        <f t="shared" si="39"/>
        <v>0</v>
      </c>
      <c r="AC119" s="34"/>
      <c r="AD119" s="37"/>
      <c r="AE119" s="59"/>
      <c r="AF119" s="174"/>
      <c r="AG119" s="35"/>
      <c r="AH119" s="177"/>
      <c r="AI119" s="178"/>
      <c r="AJ119" s="177">
        <v>10</v>
      </c>
      <c r="AK119" s="178">
        <v>1</v>
      </c>
      <c r="AL119" s="142" t="str">
        <f t="shared" si="41"/>
        <v/>
      </c>
      <c r="AM119" s="6"/>
      <c r="AN119" s="114"/>
      <c r="AO119" s="6"/>
      <c r="AP119" s="6"/>
      <c r="AQ119" s="6"/>
      <c r="AR119" s="6"/>
      <c r="AS119" s="6"/>
      <c r="AT119" s="6"/>
      <c r="AU119" s="6"/>
      <c r="BG119" s="6"/>
      <c r="BH119" s="6"/>
      <c r="BI119" s="6"/>
      <c r="BJ119" s="6"/>
      <c r="BK119" s="6"/>
      <c r="BL119" s="6"/>
      <c r="BM119" s="6"/>
      <c r="BN119" s="6"/>
      <c r="BO119" s="6"/>
      <c r="BP119" s="6" t="str">
        <f t="shared" si="42"/>
        <v/>
      </c>
      <c r="BQ119" s="49" t="str">
        <f t="shared" si="43"/>
        <v/>
      </c>
      <c r="BR119" s="49" t="str">
        <f t="shared" si="44"/>
        <v/>
      </c>
      <c r="BS119" s="49"/>
      <c r="BT119" s="49"/>
      <c r="BU119" s="49" t="str">
        <f t="shared" si="45"/>
        <v/>
      </c>
      <c r="BX119" s="15">
        <f t="shared" si="46"/>
        <v>0</v>
      </c>
      <c r="BY119" s="126">
        <f t="shared" si="47"/>
        <v>0</v>
      </c>
      <c r="BZ119" s="126"/>
      <c r="CA119" s="126"/>
      <c r="CB119" s="126">
        <f t="shared" si="48"/>
        <v>0</v>
      </c>
      <c r="CC119" s="6" t="str">
        <f t="shared" si="49"/>
        <v/>
      </c>
    </row>
    <row r="120" spans="1:82" s="15" customFormat="1" ht="15" customHeight="1" x14ac:dyDescent="0.15">
      <c r="A120" s="55" t="s">
        <v>162</v>
      </c>
      <c r="B120" s="29">
        <f t="shared" si="40"/>
        <v>0</v>
      </c>
      <c r="C120" s="34"/>
      <c r="D120" s="56"/>
      <c r="E120" s="37"/>
      <c r="F120" s="37"/>
      <c r="G120" s="37"/>
      <c r="H120" s="59"/>
      <c r="I120" s="59"/>
      <c r="J120" s="59"/>
      <c r="K120" s="59"/>
      <c r="L120" s="59"/>
      <c r="M120" s="59"/>
      <c r="N120" s="59"/>
      <c r="O120" s="59"/>
      <c r="P120" s="59"/>
      <c r="Q120" s="59"/>
      <c r="R120" s="59"/>
      <c r="S120" s="59"/>
      <c r="T120" s="34"/>
      <c r="U120" s="35"/>
      <c r="V120" s="34"/>
      <c r="W120" s="35"/>
      <c r="X120" s="36">
        <f t="shared" si="38"/>
        <v>0</v>
      </c>
      <c r="Y120" s="34"/>
      <c r="Z120" s="37"/>
      <c r="AA120" s="35"/>
      <c r="AB120" s="38">
        <f t="shared" si="39"/>
        <v>0</v>
      </c>
      <c r="AC120" s="34"/>
      <c r="AD120" s="37"/>
      <c r="AE120" s="59"/>
      <c r="AF120" s="174"/>
      <c r="AG120" s="35"/>
      <c r="AH120" s="177"/>
      <c r="AI120" s="178"/>
      <c r="AJ120" s="177"/>
      <c r="AK120" s="178"/>
      <c r="AL120" s="142" t="str">
        <f t="shared" si="41"/>
        <v/>
      </c>
      <c r="AM120" s="6"/>
      <c r="AN120" s="114"/>
      <c r="AO120" s="6"/>
      <c r="AP120" s="6"/>
      <c r="AQ120" s="6"/>
      <c r="AR120" s="6"/>
      <c r="AS120" s="6"/>
      <c r="AT120" s="6"/>
      <c r="AU120" s="6"/>
      <c r="BG120" s="6"/>
      <c r="BH120" s="6"/>
      <c r="BI120" s="6"/>
      <c r="BJ120" s="6"/>
      <c r="BK120" s="6"/>
      <c r="BL120" s="6"/>
      <c r="BM120" s="6"/>
      <c r="BN120" s="6"/>
      <c r="BO120" s="6"/>
      <c r="BP120" s="6" t="str">
        <f t="shared" si="42"/>
        <v/>
      </c>
      <c r="BQ120" s="49" t="str">
        <f t="shared" si="43"/>
        <v/>
      </c>
      <c r="BR120" s="49" t="str">
        <f t="shared" si="44"/>
        <v/>
      </c>
      <c r="BS120" s="49"/>
      <c r="BT120" s="49"/>
      <c r="BU120" s="49" t="str">
        <f t="shared" si="45"/>
        <v/>
      </c>
      <c r="BX120" s="15">
        <f t="shared" si="46"/>
        <v>0</v>
      </c>
      <c r="BY120" s="126">
        <f t="shared" si="47"/>
        <v>0</v>
      </c>
      <c r="BZ120" s="126"/>
      <c r="CA120" s="126"/>
      <c r="CB120" s="126">
        <f t="shared" si="48"/>
        <v>0</v>
      </c>
      <c r="CC120" s="6" t="str">
        <f t="shared" si="49"/>
        <v/>
      </c>
    </row>
    <row r="121" spans="1:82" s="15" customFormat="1" ht="15" customHeight="1" x14ac:dyDescent="0.15">
      <c r="A121" s="55" t="s">
        <v>163</v>
      </c>
      <c r="B121" s="29">
        <f t="shared" si="40"/>
        <v>0</v>
      </c>
      <c r="C121" s="34"/>
      <c r="D121" s="56"/>
      <c r="E121" s="37"/>
      <c r="F121" s="37"/>
      <c r="G121" s="37"/>
      <c r="H121" s="59"/>
      <c r="I121" s="59"/>
      <c r="J121" s="59"/>
      <c r="K121" s="59"/>
      <c r="L121" s="59"/>
      <c r="M121" s="59"/>
      <c r="N121" s="59"/>
      <c r="O121" s="59"/>
      <c r="P121" s="59"/>
      <c r="Q121" s="59"/>
      <c r="R121" s="59"/>
      <c r="S121" s="59"/>
      <c r="T121" s="34"/>
      <c r="U121" s="35"/>
      <c r="V121" s="34"/>
      <c r="W121" s="35"/>
      <c r="X121" s="36">
        <f t="shared" si="38"/>
        <v>0</v>
      </c>
      <c r="Y121" s="34"/>
      <c r="Z121" s="37"/>
      <c r="AA121" s="35"/>
      <c r="AB121" s="38">
        <f t="shared" si="39"/>
        <v>0</v>
      </c>
      <c r="AC121" s="34"/>
      <c r="AD121" s="37"/>
      <c r="AE121" s="59"/>
      <c r="AF121" s="174"/>
      <c r="AG121" s="35"/>
      <c r="AH121" s="177"/>
      <c r="AI121" s="178"/>
      <c r="AJ121" s="177"/>
      <c r="AK121" s="178"/>
      <c r="AL121" s="142" t="str">
        <f t="shared" si="41"/>
        <v/>
      </c>
      <c r="AM121" s="6"/>
      <c r="AN121" s="114"/>
      <c r="AO121" s="6"/>
      <c r="AP121" s="6"/>
      <c r="AQ121" s="6"/>
      <c r="AR121" s="6"/>
      <c r="AS121" s="6"/>
      <c r="AT121" s="6"/>
      <c r="AU121" s="6"/>
      <c r="BG121" s="6"/>
      <c r="BH121" s="6"/>
      <c r="BI121" s="6"/>
      <c r="BJ121" s="6"/>
      <c r="BK121" s="6"/>
      <c r="BL121" s="6"/>
      <c r="BM121" s="6"/>
      <c r="BN121" s="6"/>
      <c r="BO121" s="6"/>
      <c r="BP121" s="6" t="str">
        <f t="shared" si="42"/>
        <v/>
      </c>
      <c r="BQ121" s="49" t="str">
        <f t="shared" si="43"/>
        <v/>
      </c>
      <c r="BR121" s="49" t="str">
        <f t="shared" si="44"/>
        <v/>
      </c>
      <c r="BS121" s="49"/>
      <c r="BT121" s="49"/>
      <c r="BU121" s="49" t="str">
        <f t="shared" si="45"/>
        <v/>
      </c>
      <c r="BX121" s="15">
        <f t="shared" si="46"/>
        <v>0</v>
      </c>
      <c r="BY121" s="126">
        <f t="shared" si="47"/>
        <v>0</v>
      </c>
      <c r="BZ121" s="126"/>
      <c r="CA121" s="126"/>
      <c r="CB121" s="126">
        <f t="shared" si="48"/>
        <v>0</v>
      </c>
      <c r="CC121" s="6" t="str">
        <f t="shared" si="49"/>
        <v/>
      </c>
    </row>
    <row r="122" spans="1:82" s="15" customFormat="1" ht="15" customHeight="1" x14ac:dyDescent="0.15">
      <c r="A122" s="55" t="s">
        <v>164</v>
      </c>
      <c r="B122" s="29">
        <f t="shared" si="40"/>
        <v>0</v>
      </c>
      <c r="C122" s="34"/>
      <c r="D122" s="56"/>
      <c r="E122" s="37"/>
      <c r="F122" s="37"/>
      <c r="G122" s="37"/>
      <c r="H122" s="59"/>
      <c r="I122" s="59"/>
      <c r="J122" s="59"/>
      <c r="K122" s="59"/>
      <c r="L122" s="59"/>
      <c r="M122" s="59"/>
      <c r="N122" s="59"/>
      <c r="O122" s="59"/>
      <c r="P122" s="59"/>
      <c r="Q122" s="59"/>
      <c r="R122" s="59"/>
      <c r="S122" s="59"/>
      <c r="T122" s="34"/>
      <c r="U122" s="35"/>
      <c r="V122" s="34"/>
      <c r="W122" s="35"/>
      <c r="X122" s="36">
        <f t="shared" si="38"/>
        <v>0</v>
      </c>
      <c r="Y122" s="34"/>
      <c r="Z122" s="37"/>
      <c r="AA122" s="35"/>
      <c r="AB122" s="38">
        <f t="shared" si="39"/>
        <v>0</v>
      </c>
      <c r="AC122" s="34"/>
      <c r="AD122" s="37"/>
      <c r="AE122" s="59"/>
      <c r="AF122" s="174"/>
      <c r="AG122" s="35"/>
      <c r="AH122" s="177"/>
      <c r="AI122" s="178"/>
      <c r="AJ122" s="177"/>
      <c r="AK122" s="178"/>
      <c r="AL122" s="142" t="str">
        <f t="shared" si="41"/>
        <v/>
      </c>
      <c r="AM122" s="6"/>
      <c r="AN122" s="114"/>
      <c r="AO122" s="6"/>
      <c r="AP122" s="6"/>
      <c r="AQ122" s="6"/>
      <c r="AR122" s="6"/>
      <c r="AS122" s="6"/>
      <c r="AT122" s="6"/>
      <c r="AU122" s="6"/>
      <c r="BG122" s="6"/>
      <c r="BH122" s="6"/>
      <c r="BI122" s="6"/>
      <c r="BJ122" s="6"/>
      <c r="BK122" s="6"/>
      <c r="BL122" s="6"/>
      <c r="BM122" s="6"/>
      <c r="BN122" s="6"/>
      <c r="BO122" s="6"/>
      <c r="BP122" s="6" t="str">
        <f t="shared" si="42"/>
        <v/>
      </c>
      <c r="BQ122" s="49" t="str">
        <f t="shared" si="43"/>
        <v/>
      </c>
      <c r="BR122" s="49" t="str">
        <f t="shared" si="44"/>
        <v/>
      </c>
      <c r="BS122" s="49"/>
      <c r="BT122" s="49"/>
      <c r="BU122" s="49" t="str">
        <f t="shared" si="45"/>
        <v/>
      </c>
      <c r="BX122" s="15">
        <f t="shared" si="46"/>
        <v>0</v>
      </c>
      <c r="BY122" s="126">
        <f t="shared" si="47"/>
        <v>0</v>
      </c>
      <c r="BZ122" s="126"/>
      <c r="CA122" s="126"/>
      <c r="CB122" s="126">
        <f t="shared" si="48"/>
        <v>0</v>
      </c>
      <c r="CC122" s="6" t="str">
        <f t="shared" si="49"/>
        <v/>
      </c>
    </row>
    <row r="123" spans="1:82" s="15" customFormat="1" ht="15" customHeight="1" x14ac:dyDescent="0.15">
      <c r="A123" s="55" t="s">
        <v>165</v>
      </c>
      <c r="B123" s="29">
        <f t="shared" si="40"/>
        <v>0</v>
      </c>
      <c r="C123" s="34"/>
      <c r="D123" s="56"/>
      <c r="E123" s="37"/>
      <c r="F123" s="37"/>
      <c r="G123" s="37"/>
      <c r="H123" s="59"/>
      <c r="I123" s="59"/>
      <c r="J123" s="59"/>
      <c r="K123" s="59"/>
      <c r="L123" s="59"/>
      <c r="M123" s="59"/>
      <c r="N123" s="59"/>
      <c r="O123" s="59"/>
      <c r="P123" s="59"/>
      <c r="Q123" s="59"/>
      <c r="R123" s="59"/>
      <c r="S123" s="59"/>
      <c r="T123" s="34"/>
      <c r="U123" s="35"/>
      <c r="V123" s="34"/>
      <c r="W123" s="35"/>
      <c r="X123" s="36">
        <f t="shared" si="38"/>
        <v>0</v>
      </c>
      <c r="Y123" s="34"/>
      <c r="Z123" s="37"/>
      <c r="AA123" s="35"/>
      <c r="AB123" s="38">
        <f t="shared" si="39"/>
        <v>0</v>
      </c>
      <c r="AC123" s="34"/>
      <c r="AD123" s="37"/>
      <c r="AE123" s="59"/>
      <c r="AF123" s="174"/>
      <c r="AG123" s="35"/>
      <c r="AH123" s="177"/>
      <c r="AI123" s="178"/>
      <c r="AJ123" s="177"/>
      <c r="AK123" s="178"/>
      <c r="AL123" s="142" t="str">
        <f t="shared" si="41"/>
        <v/>
      </c>
      <c r="AM123" s="6"/>
      <c r="AN123" s="114"/>
      <c r="AO123" s="6"/>
      <c r="AP123" s="6"/>
      <c r="AQ123" s="6"/>
      <c r="AR123" s="6"/>
      <c r="AS123" s="6"/>
      <c r="AT123" s="6"/>
      <c r="AU123" s="6"/>
      <c r="BG123" s="6"/>
      <c r="BH123" s="6"/>
      <c r="BI123" s="6"/>
      <c r="BJ123" s="6"/>
      <c r="BK123" s="6"/>
      <c r="BL123" s="6"/>
      <c r="BM123" s="6"/>
      <c r="BN123" s="6"/>
      <c r="BO123" s="6"/>
      <c r="BP123" s="6" t="str">
        <f t="shared" si="42"/>
        <v/>
      </c>
      <c r="BQ123" s="49" t="str">
        <f t="shared" si="43"/>
        <v/>
      </c>
      <c r="BR123" s="49" t="str">
        <f t="shared" si="44"/>
        <v/>
      </c>
      <c r="BS123" s="49"/>
      <c r="BT123" s="49"/>
      <c r="BU123" s="49" t="str">
        <f t="shared" si="45"/>
        <v/>
      </c>
      <c r="BX123" s="15">
        <f t="shared" si="46"/>
        <v>0</v>
      </c>
      <c r="BY123" s="126">
        <f t="shared" si="47"/>
        <v>0</v>
      </c>
      <c r="BZ123" s="126"/>
      <c r="CA123" s="126"/>
      <c r="CB123" s="126">
        <f t="shared" si="48"/>
        <v>0</v>
      </c>
      <c r="CC123" s="6" t="str">
        <f t="shared" si="49"/>
        <v/>
      </c>
    </row>
    <row r="124" spans="1:82" s="15" customFormat="1" ht="15" customHeight="1" x14ac:dyDescent="0.15">
      <c r="A124" s="80" t="s">
        <v>166</v>
      </c>
      <c r="B124" s="81">
        <f t="shared" si="40"/>
        <v>0</v>
      </c>
      <c r="C124" s="82"/>
      <c r="D124" s="83"/>
      <c r="E124" s="84"/>
      <c r="F124" s="84"/>
      <c r="G124" s="84"/>
      <c r="H124" s="85"/>
      <c r="I124" s="85"/>
      <c r="J124" s="85"/>
      <c r="K124" s="85"/>
      <c r="L124" s="85"/>
      <c r="M124" s="85"/>
      <c r="N124" s="85"/>
      <c r="O124" s="85"/>
      <c r="P124" s="85"/>
      <c r="Q124" s="85"/>
      <c r="R124" s="85"/>
      <c r="S124" s="85"/>
      <c r="T124" s="82"/>
      <c r="U124" s="78"/>
      <c r="V124" s="86"/>
      <c r="W124" s="87"/>
      <c r="X124" s="88">
        <f t="shared" si="38"/>
        <v>0</v>
      </c>
      <c r="Y124" s="82"/>
      <c r="Z124" s="84"/>
      <c r="AA124" s="78"/>
      <c r="AB124" s="89">
        <f t="shared" si="39"/>
        <v>0</v>
      </c>
      <c r="AC124" s="82"/>
      <c r="AD124" s="84"/>
      <c r="AE124" s="85"/>
      <c r="AF124" s="174"/>
      <c r="AG124" s="35"/>
      <c r="AH124" s="177"/>
      <c r="AI124" s="178"/>
      <c r="AJ124" s="177"/>
      <c r="AK124" s="178"/>
      <c r="AL124" s="142" t="str">
        <f t="shared" si="41"/>
        <v/>
      </c>
      <c r="AM124" s="6"/>
      <c r="AN124" s="114"/>
      <c r="AO124" s="6"/>
      <c r="AP124" s="6"/>
      <c r="AQ124" s="6"/>
      <c r="AR124" s="6"/>
      <c r="AS124" s="6"/>
      <c r="AT124" s="6"/>
      <c r="AU124" s="6"/>
      <c r="BG124" s="6"/>
      <c r="BH124" s="6"/>
      <c r="BI124" s="6"/>
      <c r="BJ124" s="6"/>
      <c r="BK124" s="6"/>
      <c r="BL124" s="6"/>
      <c r="BM124" s="6"/>
      <c r="BN124" s="6"/>
      <c r="BO124" s="6"/>
      <c r="BP124" s="6" t="str">
        <f t="shared" si="42"/>
        <v/>
      </c>
      <c r="BQ124" s="49" t="str">
        <f t="shared" si="43"/>
        <v/>
      </c>
      <c r="BR124" s="49" t="str">
        <f t="shared" si="44"/>
        <v/>
      </c>
      <c r="BS124" s="49"/>
      <c r="BT124" s="49"/>
      <c r="BU124" s="49" t="str">
        <f t="shared" si="45"/>
        <v/>
      </c>
      <c r="BX124" s="15">
        <f t="shared" si="46"/>
        <v>0</v>
      </c>
      <c r="BY124" s="126">
        <f t="shared" si="47"/>
        <v>0</v>
      </c>
      <c r="BZ124" s="126"/>
      <c r="CA124" s="126"/>
      <c r="CB124" s="126">
        <f t="shared" si="48"/>
        <v>0</v>
      </c>
      <c r="CC124" s="6" t="str">
        <f t="shared" si="49"/>
        <v/>
      </c>
    </row>
    <row r="125" spans="1:82" s="15" customFormat="1" ht="15" customHeight="1" x14ac:dyDescent="0.15">
      <c r="A125" s="219" t="s">
        <v>51</v>
      </c>
      <c r="B125" s="99">
        <f>SUM(B117:B124)</f>
        <v>0</v>
      </c>
      <c r="C125" s="100">
        <f>SUM(C117:C124)</f>
        <v>0</v>
      </c>
      <c r="D125" s="101">
        <f t="shared" ref="D125:AI125" si="50">SUM(D117:D124)</f>
        <v>0</v>
      </c>
      <c r="E125" s="102">
        <f t="shared" si="50"/>
        <v>0</v>
      </c>
      <c r="F125" s="103">
        <f t="shared" si="50"/>
        <v>0</v>
      </c>
      <c r="G125" s="104">
        <f t="shared" si="50"/>
        <v>0</v>
      </c>
      <c r="H125" s="104">
        <f t="shared" si="50"/>
        <v>0</v>
      </c>
      <c r="I125" s="104">
        <f t="shared" si="50"/>
        <v>0</v>
      </c>
      <c r="J125" s="104">
        <f t="shared" si="50"/>
        <v>0</v>
      </c>
      <c r="K125" s="104">
        <f t="shared" si="50"/>
        <v>0</v>
      </c>
      <c r="L125" s="104">
        <f t="shared" si="50"/>
        <v>0</v>
      </c>
      <c r="M125" s="104">
        <f t="shared" si="50"/>
        <v>0</v>
      </c>
      <c r="N125" s="104">
        <f t="shared" si="50"/>
        <v>0</v>
      </c>
      <c r="O125" s="104">
        <f t="shared" si="50"/>
        <v>0</v>
      </c>
      <c r="P125" s="104">
        <f t="shared" si="50"/>
        <v>0</v>
      </c>
      <c r="Q125" s="104">
        <f t="shared" si="50"/>
        <v>0</v>
      </c>
      <c r="R125" s="104">
        <f t="shared" si="50"/>
        <v>0</v>
      </c>
      <c r="S125" s="104">
        <f t="shared" si="50"/>
        <v>0</v>
      </c>
      <c r="T125" s="105">
        <f t="shared" si="50"/>
        <v>0</v>
      </c>
      <c r="U125" s="106">
        <f t="shared" si="50"/>
        <v>0</v>
      </c>
      <c r="V125" s="105">
        <f t="shared" si="50"/>
        <v>0</v>
      </c>
      <c r="W125" s="106">
        <f t="shared" si="50"/>
        <v>0</v>
      </c>
      <c r="X125" s="105">
        <f t="shared" si="50"/>
        <v>0</v>
      </c>
      <c r="Y125" s="105">
        <f t="shared" si="50"/>
        <v>0</v>
      </c>
      <c r="Z125" s="102">
        <f t="shared" si="50"/>
        <v>0</v>
      </c>
      <c r="AA125" s="101">
        <f t="shared" si="50"/>
        <v>0</v>
      </c>
      <c r="AB125" s="100">
        <f t="shared" si="50"/>
        <v>0</v>
      </c>
      <c r="AC125" s="105">
        <f t="shared" si="50"/>
        <v>0</v>
      </c>
      <c r="AD125" s="102">
        <f t="shared" si="50"/>
        <v>0</v>
      </c>
      <c r="AE125" s="101">
        <f t="shared" si="50"/>
        <v>0</v>
      </c>
      <c r="AF125" s="179">
        <f t="shared" si="50"/>
        <v>0</v>
      </c>
      <c r="AG125" s="106">
        <f t="shared" si="50"/>
        <v>0</v>
      </c>
      <c r="AH125" s="100">
        <f t="shared" si="50"/>
        <v>0</v>
      </c>
      <c r="AI125" s="106">
        <f t="shared" si="50"/>
        <v>0</v>
      </c>
      <c r="AJ125" s="100">
        <f>SUM(AJ117:AJ124)</f>
        <v>10</v>
      </c>
      <c r="AK125" s="106">
        <f>SUM(AK117:AK124)</f>
        <v>12</v>
      </c>
      <c r="AL125" s="142" t="str">
        <f t="shared" si="41"/>
        <v/>
      </c>
      <c r="AM125" s="6"/>
      <c r="AN125" s="114"/>
      <c r="AO125" s="6"/>
      <c r="AP125" s="6"/>
      <c r="AQ125" s="6"/>
      <c r="AR125" s="6"/>
      <c r="AS125" s="6"/>
      <c r="AT125" s="6"/>
      <c r="AU125" s="6"/>
      <c r="BG125" s="6"/>
      <c r="BH125" s="6"/>
      <c r="BI125" s="6"/>
      <c r="BJ125" s="6"/>
      <c r="BK125" s="6"/>
      <c r="BL125" s="6"/>
      <c r="BM125" s="6"/>
      <c r="BN125" s="6"/>
      <c r="BO125" s="6"/>
      <c r="BP125" s="6" t="str">
        <f t="shared" si="42"/>
        <v/>
      </c>
      <c r="BQ125" s="49" t="str">
        <f t="shared" si="43"/>
        <v/>
      </c>
      <c r="BR125" s="49" t="str">
        <f t="shared" si="44"/>
        <v/>
      </c>
      <c r="BS125" s="49"/>
      <c r="BT125" s="49"/>
      <c r="BU125" s="49" t="str">
        <f t="shared" si="45"/>
        <v/>
      </c>
      <c r="BX125" s="15">
        <f t="shared" si="46"/>
        <v>0</v>
      </c>
      <c r="BY125" s="126">
        <f t="shared" si="47"/>
        <v>0</v>
      </c>
      <c r="BZ125" s="126"/>
      <c r="CA125" s="126"/>
      <c r="CB125" s="126">
        <f t="shared" si="48"/>
        <v>0</v>
      </c>
      <c r="CC125" s="6" t="str">
        <f t="shared" si="49"/>
        <v/>
      </c>
    </row>
    <row r="126" spans="1:82" s="6" customFormat="1" ht="21.75" customHeight="1" x14ac:dyDescent="0.15">
      <c r="A126" s="180" t="s">
        <v>167</v>
      </c>
      <c r="X126" s="181"/>
      <c r="AD126" s="114"/>
      <c r="AE126" s="114"/>
      <c r="AH126" s="114"/>
      <c r="AK126" s="114"/>
      <c r="AP126" s="114"/>
    </row>
    <row r="127" spans="1:82" s="6" customFormat="1" ht="13.5" customHeight="1" x14ac:dyDescent="0.15">
      <c r="A127" s="180" t="s">
        <v>168</v>
      </c>
      <c r="AD127" s="114"/>
      <c r="AE127" s="114"/>
      <c r="AH127" s="114"/>
      <c r="AK127" s="114"/>
      <c r="AP127" s="114"/>
    </row>
    <row r="128" spans="1:82" s="6" customFormat="1" ht="33" customHeight="1" x14ac:dyDescent="0.25">
      <c r="A128" s="182" t="s">
        <v>169</v>
      </c>
      <c r="B128" s="12"/>
      <c r="C128" s="12"/>
      <c r="D128" s="12"/>
      <c r="E128" s="183"/>
      <c r="F128" s="183"/>
      <c r="G128" s="183"/>
      <c r="H128" s="183"/>
      <c r="AD128" s="114"/>
      <c r="AE128" s="114"/>
      <c r="AH128" s="114"/>
      <c r="AK128" s="114"/>
      <c r="AP128" s="114"/>
    </row>
    <row r="129" spans="1:77" s="6" customFormat="1" ht="10.5" customHeight="1" x14ac:dyDescent="0.15">
      <c r="A129" s="238" t="s">
        <v>8</v>
      </c>
      <c r="B129" s="241" t="s">
        <v>24</v>
      </c>
      <c r="C129" s="238" t="s">
        <v>170</v>
      </c>
      <c r="D129" s="244"/>
      <c r="E129" s="244"/>
      <c r="F129" s="244"/>
      <c r="G129" s="244"/>
      <c r="H129" s="244"/>
      <c r="I129" s="244"/>
      <c r="J129" s="244"/>
      <c r="K129" s="244"/>
      <c r="L129" s="244"/>
      <c r="M129" s="244"/>
      <c r="N129" s="244"/>
      <c r="O129" s="244"/>
      <c r="P129" s="244"/>
      <c r="Q129" s="244"/>
      <c r="R129" s="244"/>
      <c r="S129" s="245"/>
      <c r="T129" s="238" t="s">
        <v>171</v>
      </c>
      <c r="U129" s="250"/>
      <c r="V129" s="253" t="s">
        <v>172</v>
      </c>
      <c r="W129" s="245"/>
      <c r="AR129" s="114"/>
      <c r="AS129" s="114"/>
      <c r="AU129" s="114"/>
      <c r="BA129" s="114"/>
    </row>
    <row r="130" spans="1:77" s="6" customFormat="1" x14ac:dyDescent="0.15">
      <c r="A130" s="239"/>
      <c r="B130" s="242"/>
      <c r="C130" s="239"/>
      <c r="D130" s="246"/>
      <c r="E130" s="246"/>
      <c r="F130" s="246"/>
      <c r="G130" s="246"/>
      <c r="H130" s="246"/>
      <c r="I130" s="246"/>
      <c r="J130" s="246"/>
      <c r="K130" s="246"/>
      <c r="L130" s="246"/>
      <c r="M130" s="246"/>
      <c r="N130" s="246"/>
      <c r="O130" s="246"/>
      <c r="P130" s="246"/>
      <c r="Q130" s="246"/>
      <c r="R130" s="246"/>
      <c r="S130" s="247"/>
      <c r="T130" s="239"/>
      <c r="U130" s="251"/>
      <c r="V130" s="254"/>
      <c r="W130" s="247"/>
      <c r="AR130" s="114"/>
      <c r="AS130" s="114"/>
      <c r="AU130" s="114"/>
      <c r="BA130" s="114"/>
    </row>
    <row r="131" spans="1:77" s="6" customFormat="1" ht="27" customHeight="1" x14ac:dyDescent="0.25">
      <c r="A131" s="239"/>
      <c r="B131" s="242"/>
      <c r="C131" s="240"/>
      <c r="D131" s="248"/>
      <c r="E131" s="248"/>
      <c r="F131" s="248"/>
      <c r="G131" s="248"/>
      <c r="H131" s="248"/>
      <c r="I131" s="248"/>
      <c r="J131" s="248"/>
      <c r="K131" s="248"/>
      <c r="L131" s="248"/>
      <c r="M131" s="248"/>
      <c r="N131" s="248"/>
      <c r="O131" s="248"/>
      <c r="P131" s="248"/>
      <c r="Q131" s="248"/>
      <c r="R131" s="248"/>
      <c r="S131" s="249"/>
      <c r="T131" s="240"/>
      <c r="U131" s="252"/>
      <c r="V131" s="255"/>
      <c r="W131" s="249"/>
      <c r="Y131" s="184"/>
      <c r="AR131" s="114"/>
      <c r="AS131" s="114"/>
      <c r="AU131" s="114"/>
      <c r="BA131" s="114"/>
    </row>
    <row r="132" spans="1:77" s="6" customFormat="1" ht="27" customHeight="1" x14ac:dyDescent="0.15">
      <c r="A132" s="240"/>
      <c r="B132" s="243"/>
      <c r="C132" s="17" t="s">
        <v>31</v>
      </c>
      <c r="D132" s="185" t="s">
        <v>32</v>
      </c>
      <c r="E132" s="19" t="s">
        <v>33</v>
      </c>
      <c r="F132" s="19" t="s">
        <v>34</v>
      </c>
      <c r="G132" s="19" t="s">
        <v>35</v>
      </c>
      <c r="H132" s="20" t="s">
        <v>36</v>
      </c>
      <c r="I132" s="20" t="s">
        <v>37</v>
      </c>
      <c r="J132" s="20" t="s">
        <v>38</v>
      </c>
      <c r="K132" s="20" t="s">
        <v>39</v>
      </c>
      <c r="L132" s="20" t="s">
        <v>40</v>
      </c>
      <c r="M132" s="20" t="s">
        <v>41</v>
      </c>
      <c r="N132" s="20" t="s">
        <v>42</v>
      </c>
      <c r="O132" s="20" t="s">
        <v>43</v>
      </c>
      <c r="P132" s="20" t="s">
        <v>44</v>
      </c>
      <c r="Q132" s="20" t="s">
        <v>45</v>
      </c>
      <c r="R132" s="20" t="s">
        <v>46</v>
      </c>
      <c r="S132" s="21" t="s">
        <v>47</v>
      </c>
      <c r="T132" s="17" t="s">
        <v>49</v>
      </c>
      <c r="U132" s="186" t="s">
        <v>50</v>
      </c>
      <c r="V132" s="187" t="s">
        <v>22</v>
      </c>
      <c r="W132" s="22" t="s">
        <v>23</v>
      </c>
      <c r="AR132" s="114"/>
      <c r="AS132" s="114"/>
      <c r="AU132" s="114"/>
      <c r="BA132" s="114"/>
    </row>
    <row r="133" spans="1:77" s="6" customFormat="1" ht="13.5" customHeight="1" x14ac:dyDescent="0.15">
      <c r="A133" s="28" t="s">
        <v>57</v>
      </c>
      <c r="B133" s="29">
        <f t="shared" ref="B133:B174" si="51">SUM(C133:S133)</f>
        <v>0</v>
      </c>
      <c r="C133" s="34"/>
      <c r="D133" s="32"/>
      <c r="E133" s="37"/>
      <c r="F133" s="32"/>
      <c r="G133" s="37"/>
      <c r="H133" s="32"/>
      <c r="I133" s="37"/>
      <c r="J133" s="32"/>
      <c r="K133" s="37"/>
      <c r="L133" s="32"/>
      <c r="M133" s="37"/>
      <c r="N133" s="32"/>
      <c r="O133" s="37"/>
      <c r="P133" s="32"/>
      <c r="Q133" s="37"/>
      <c r="R133" s="32"/>
      <c r="S133" s="35"/>
      <c r="T133" s="188"/>
      <c r="U133" s="189"/>
      <c r="V133" s="40"/>
      <c r="W133" s="189"/>
      <c r="X133" s="142" t="str">
        <f>+BQ133</f>
        <v/>
      </c>
      <c r="AR133" s="114"/>
      <c r="AS133" s="114"/>
      <c r="AU133" s="114"/>
      <c r="BA133" s="114"/>
      <c r="BQ133" s="49" t="str">
        <f>IF($B133&lt;&gt;($T133+$U133)," El número de consultas según sexo NO puede ser diferente al Total.","")</f>
        <v/>
      </c>
      <c r="BY133" s="126">
        <f>IF($B133&lt;&gt;($T133+$U133),1,0)</f>
        <v>0</v>
      </c>
    </row>
    <row r="134" spans="1:77" s="6" customFormat="1" ht="13.5" customHeight="1" x14ac:dyDescent="0.15">
      <c r="A134" s="55" t="s">
        <v>58</v>
      </c>
      <c r="B134" s="29">
        <f t="shared" si="51"/>
        <v>0</v>
      </c>
      <c r="C134" s="34"/>
      <c r="D134" s="37"/>
      <c r="E134" s="37"/>
      <c r="F134" s="37"/>
      <c r="G134" s="37"/>
      <c r="H134" s="37"/>
      <c r="I134" s="37"/>
      <c r="J134" s="37"/>
      <c r="K134" s="37"/>
      <c r="L134" s="37"/>
      <c r="M134" s="37"/>
      <c r="N134" s="37"/>
      <c r="O134" s="37"/>
      <c r="P134" s="37"/>
      <c r="Q134" s="37"/>
      <c r="R134" s="37"/>
      <c r="S134" s="35"/>
      <c r="T134" s="40"/>
      <c r="U134" s="190"/>
      <c r="V134" s="40"/>
      <c r="W134" s="190"/>
      <c r="X134" s="142" t="str">
        <f t="shared" ref="X134:X175" si="52">+BQ134</f>
        <v/>
      </c>
      <c r="AR134" s="114"/>
      <c r="AS134" s="114"/>
      <c r="AU134" s="114"/>
      <c r="BA134" s="114"/>
      <c r="BQ134" s="49" t="str">
        <f t="shared" ref="BQ134:BQ175" si="53">IF($B134&lt;&gt;($T134+$U134)," El número de consultas según sexo NO puede ser diferente al Total.","")</f>
        <v/>
      </c>
      <c r="BY134" s="126">
        <f t="shared" ref="BY134:BY175" si="54">IF($B134&lt;&gt;($T134+$U134),1,0)</f>
        <v>0</v>
      </c>
    </row>
    <row r="135" spans="1:77" s="6" customFormat="1" ht="13.5" customHeight="1" x14ac:dyDescent="0.15">
      <c r="A135" s="55" t="s">
        <v>60</v>
      </c>
      <c r="B135" s="29">
        <f t="shared" si="51"/>
        <v>0</v>
      </c>
      <c r="C135" s="34"/>
      <c r="D135" s="37"/>
      <c r="E135" s="37"/>
      <c r="F135" s="37"/>
      <c r="G135" s="37"/>
      <c r="H135" s="37"/>
      <c r="I135" s="37"/>
      <c r="J135" s="37"/>
      <c r="K135" s="37"/>
      <c r="L135" s="37"/>
      <c r="M135" s="37"/>
      <c r="N135" s="37"/>
      <c r="O135" s="37"/>
      <c r="P135" s="37"/>
      <c r="Q135" s="37"/>
      <c r="R135" s="37"/>
      <c r="S135" s="35"/>
      <c r="T135" s="40"/>
      <c r="U135" s="190"/>
      <c r="V135" s="40"/>
      <c r="W135" s="190"/>
      <c r="X135" s="142" t="str">
        <f t="shared" si="52"/>
        <v/>
      </c>
      <c r="AR135" s="114"/>
      <c r="AS135" s="114"/>
      <c r="AU135" s="114"/>
      <c r="BA135" s="114"/>
      <c r="BQ135" s="49" t="str">
        <f t="shared" si="53"/>
        <v/>
      </c>
      <c r="BY135" s="126">
        <f t="shared" si="54"/>
        <v>0</v>
      </c>
    </row>
    <row r="136" spans="1:77" s="6" customFormat="1" ht="13.5" customHeight="1" x14ac:dyDescent="0.15">
      <c r="A136" s="55" t="s">
        <v>61</v>
      </c>
      <c r="B136" s="29">
        <f t="shared" si="51"/>
        <v>0</v>
      </c>
      <c r="C136" s="34"/>
      <c r="D136" s="37"/>
      <c r="E136" s="37"/>
      <c r="F136" s="37"/>
      <c r="G136" s="37"/>
      <c r="H136" s="37"/>
      <c r="I136" s="37"/>
      <c r="J136" s="37"/>
      <c r="K136" s="37"/>
      <c r="L136" s="37"/>
      <c r="M136" s="37"/>
      <c r="N136" s="37"/>
      <c r="O136" s="37"/>
      <c r="P136" s="37"/>
      <c r="Q136" s="37"/>
      <c r="R136" s="37"/>
      <c r="S136" s="35"/>
      <c r="T136" s="40"/>
      <c r="U136" s="190"/>
      <c r="V136" s="40"/>
      <c r="W136" s="190"/>
      <c r="X136" s="142" t="str">
        <f t="shared" si="52"/>
        <v/>
      </c>
      <c r="AR136" s="114"/>
      <c r="AS136" s="114"/>
      <c r="AU136" s="114"/>
      <c r="BA136" s="114"/>
      <c r="BQ136" s="49" t="str">
        <f t="shared" si="53"/>
        <v/>
      </c>
      <c r="BY136" s="126">
        <f t="shared" si="54"/>
        <v>0</v>
      </c>
    </row>
    <row r="137" spans="1:77" s="6" customFormat="1" ht="13.5" customHeight="1" x14ac:dyDescent="0.15">
      <c r="A137" s="55" t="s">
        <v>62</v>
      </c>
      <c r="B137" s="29">
        <f t="shared" si="51"/>
        <v>0</v>
      </c>
      <c r="C137" s="34"/>
      <c r="D137" s="37"/>
      <c r="E137" s="37"/>
      <c r="F137" s="37"/>
      <c r="G137" s="37"/>
      <c r="H137" s="37"/>
      <c r="I137" s="37"/>
      <c r="J137" s="37"/>
      <c r="K137" s="37"/>
      <c r="L137" s="37"/>
      <c r="M137" s="37"/>
      <c r="N137" s="37"/>
      <c r="O137" s="37"/>
      <c r="P137" s="37"/>
      <c r="Q137" s="37"/>
      <c r="R137" s="37"/>
      <c r="S137" s="35"/>
      <c r="T137" s="40"/>
      <c r="U137" s="190"/>
      <c r="V137" s="40"/>
      <c r="W137" s="190"/>
      <c r="X137" s="142" t="str">
        <f t="shared" si="52"/>
        <v/>
      </c>
      <c r="AR137" s="114"/>
      <c r="AS137" s="114"/>
      <c r="AU137" s="114"/>
      <c r="BA137" s="114"/>
      <c r="BQ137" s="49" t="str">
        <f t="shared" si="53"/>
        <v/>
      </c>
      <c r="BY137" s="126">
        <f t="shared" si="54"/>
        <v>0</v>
      </c>
    </row>
    <row r="138" spans="1:77" s="6" customFormat="1" ht="13.5" customHeight="1" x14ac:dyDescent="0.15">
      <c r="A138" s="55" t="s">
        <v>63</v>
      </c>
      <c r="B138" s="29">
        <f t="shared" si="51"/>
        <v>0</v>
      </c>
      <c r="C138" s="34"/>
      <c r="D138" s="37"/>
      <c r="E138" s="37"/>
      <c r="F138" s="37"/>
      <c r="G138" s="37"/>
      <c r="H138" s="37"/>
      <c r="I138" s="37"/>
      <c r="J138" s="37"/>
      <c r="K138" s="37"/>
      <c r="L138" s="37"/>
      <c r="M138" s="37"/>
      <c r="N138" s="37"/>
      <c r="O138" s="37"/>
      <c r="P138" s="37"/>
      <c r="Q138" s="37"/>
      <c r="R138" s="37"/>
      <c r="S138" s="35"/>
      <c r="T138" s="40"/>
      <c r="U138" s="190"/>
      <c r="V138" s="40"/>
      <c r="W138" s="190"/>
      <c r="X138" s="142" t="str">
        <f t="shared" si="52"/>
        <v/>
      </c>
      <c r="AR138" s="114"/>
      <c r="AS138" s="114"/>
      <c r="AU138" s="114"/>
      <c r="BA138" s="114"/>
      <c r="BQ138" s="49" t="str">
        <f t="shared" si="53"/>
        <v/>
      </c>
      <c r="BY138" s="126">
        <f t="shared" si="54"/>
        <v>0</v>
      </c>
    </row>
    <row r="139" spans="1:77" s="6" customFormat="1" ht="13.5" customHeight="1" x14ac:dyDescent="0.15">
      <c r="A139" s="55" t="s">
        <v>67</v>
      </c>
      <c r="B139" s="29">
        <f t="shared" si="51"/>
        <v>0</v>
      </c>
      <c r="C139" s="34"/>
      <c r="D139" s="37"/>
      <c r="E139" s="37"/>
      <c r="F139" s="37"/>
      <c r="G139" s="37"/>
      <c r="H139" s="37"/>
      <c r="I139" s="37"/>
      <c r="J139" s="37"/>
      <c r="K139" s="37"/>
      <c r="L139" s="37"/>
      <c r="M139" s="37"/>
      <c r="N139" s="37"/>
      <c r="O139" s="37"/>
      <c r="P139" s="37"/>
      <c r="Q139" s="37"/>
      <c r="R139" s="37"/>
      <c r="S139" s="35"/>
      <c r="T139" s="40"/>
      <c r="U139" s="190"/>
      <c r="V139" s="40"/>
      <c r="W139" s="190"/>
      <c r="X139" s="142" t="str">
        <f t="shared" si="52"/>
        <v/>
      </c>
      <c r="AR139" s="114"/>
      <c r="AS139" s="114"/>
      <c r="AU139" s="114"/>
      <c r="BA139" s="114"/>
      <c r="BQ139" s="49" t="str">
        <f t="shared" si="53"/>
        <v/>
      </c>
      <c r="BY139" s="126">
        <f t="shared" si="54"/>
        <v>0</v>
      </c>
    </row>
    <row r="140" spans="1:77" s="6" customFormat="1" ht="13.5" customHeight="1" x14ac:dyDescent="0.15">
      <c r="A140" s="55" t="s">
        <v>68</v>
      </c>
      <c r="B140" s="29">
        <f t="shared" si="51"/>
        <v>0</v>
      </c>
      <c r="C140" s="34"/>
      <c r="D140" s="37"/>
      <c r="E140" s="37"/>
      <c r="F140" s="37"/>
      <c r="G140" s="37"/>
      <c r="H140" s="37"/>
      <c r="I140" s="37"/>
      <c r="J140" s="37"/>
      <c r="K140" s="37"/>
      <c r="L140" s="37"/>
      <c r="M140" s="37"/>
      <c r="N140" s="37"/>
      <c r="O140" s="37"/>
      <c r="P140" s="37"/>
      <c r="Q140" s="37"/>
      <c r="R140" s="37"/>
      <c r="S140" s="35"/>
      <c r="T140" s="40"/>
      <c r="U140" s="190"/>
      <c r="V140" s="40"/>
      <c r="W140" s="190"/>
      <c r="X140" s="142" t="str">
        <f t="shared" si="52"/>
        <v/>
      </c>
      <c r="AR140" s="114"/>
      <c r="AS140" s="114"/>
      <c r="AU140" s="114"/>
      <c r="BA140" s="114"/>
      <c r="BQ140" s="49" t="str">
        <f t="shared" si="53"/>
        <v/>
      </c>
      <c r="BY140" s="126">
        <f t="shared" si="54"/>
        <v>0</v>
      </c>
    </row>
    <row r="141" spans="1:77" s="6" customFormat="1" ht="13.5" customHeight="1" x14ac:dyDescent="0.15">
      <c r="A141" s="55" t="s">
        <v>69</v>
      </c>
      <c r="B141" s="29">
        <f t="shared" si="51"/>
        <v>0</v>
      </c>
      <c r="C141" s="34"/>
      <c r="D141" s="37"/>
      <c r="E141" s="37"/>
      <c r="F141" s="37"/>
      <c r="G141" s="37"/>
      <c r="H141" s="37"/>
      <c r="I141" s="37"/>
      <c r="J141" s="37"/>
      <c r="K141" s="37"/>
      <c r="L141" s="37"/>
      <c r="M141" s="37"/>
      <c r="N141" s="37"/>
      <c r="O141" s="37"/>
      <c r="P141" s="37"/>
      <c r="Q141" s="37"/>
      <c r="R141" s="37"/>
      <c r="S141" s="35"/>
      <c r="T141" s="40"/>
      <c r="U141" s="190"/>
      <c r="V141" s="40"/>
      <c r="W141" s="190"/>
      <c r="X141" s="142" t="str">
        <f t="shared" si="52"/>
        <v/>
      </c>
      <c r="AR141" s="114"/>
      <c r="AS141" s="114"/>
      <c r="AU141" s="114"/>
      <c r="BA141" s="114"/>
      <c r="BQ141" s="49" t="str">
        <f t="shared" si="53"/>
        <v/>
      </c>
      <c r="BY141" s="126">
        <f t="shared" si="54"/>
        <v>0</v>
      </c>
    </row>
    <row r="142" spans="1:77" s="6" customFormat="1" ht="13.5" customHeight="1" x14ac:dyDescent="0.15">
      <c r="A142" s="55" t="s">
        <v>70</v>
      </c>
      <c r="B142" s="29">
        <f t="shared" si="51"/>
        <v>0</v>
      </c>
      <c r="C142" s="34"/>
      <c r="D142" s="37"/>
      <c r="E142" s="37"/>
      <c r="F142" s="37"/>
      <c r="G142" s="37"/>
      <c r="H142" s="37"/>
      <c r="I142" s="37"/>
      <c r="J142" s="37"/>
      <c r="K142" s="37"/>
      <c r="L142" s="37"/>
      <c r="M142" s="37"/>
      <c r="N142" s="37"/>
      <c r="O142" s="37"/>
      <c r="P142" s="37"/>
      <c r="Q142" s="37"/>
      <c r="R142" s="37"/>
      <c r="S142" s="35"/>
      <c r="T142" s="40"/>
      <c r="U142" s="190"/>
      <c r="V142" s="40"/>
      <c r="W142" s="190"/>
      <c r="X142" s="142" t="str">
        <f t="shared" si="52"/>
        <v/>
      </c>
      <c r="AR142" s="114"/>
      <c r="AS142" s="114"/>
      <c r="AU142" s="114"/>
      <c r="BA142" s="114"/>
      <c r="BQ142" s="49" t="str">
        <f t="shared" si="53"/>
        <v/>
      </c>
      <c r="BY142" s="126">
        <f t="shared" si="54"/>
        <v>0</v>
      </c>
    </row>
    <row r="143" spans="1:77" s="6" customFormat="1" ht="21" x14ac:dyDescent="0.15">
      <c r="A143" s="74" t="s">
        <v>71</v>
      </c>
      <c r="B143" s="29">
        <f t="shared" si="51"/>
        <v>0</v>
      </c>
      <c r="C143" s="34"/>
      <c r="D143" s="37"/>
      <c r="E143" s="37"/>
      <c r="F143" s="37"/>
      <c r="G143" s="37"/>
      <c r="H143" s="37"/>
      <c r="I143" s="37"/>
      <c r="J143" s="37"/>
      <c r="K143" s="37"/>
      <c r="L143" s="37"/>
      <c r="M143" s="37"/>
      <c r="N143" s="37"/>
      <c r="O143" s="37"/>
      <c r="P143" s="37"/>
      <c r="Q143" s="37"/>
      <c r="R143" s="37"/>
      <c r="S143" s="35"/>
      <c r="T143" s="40"/>
      <c r="U143" s="190"/>
      <c r="V143" s="40"/>
      <c r="W143" s="190"/>
      <c r="X143" s="142" t="str">
        <f t="shared" si="52"/>
        <v/>
      </c>
      <c r="AR143" s="114"/>
      <c r="AS143" s="114"/>
      <c r="AU143" s="114"/>
      <c r="BA143" s="114"/>
      <c r="BQ143" s="49" t="str">
        <f t="shared" si="53"/>
        <v/>
      </c>
      <c r="BY143" s="126">
        <f t="shared" si="54"/>
        <v>0</v>
      </c>
    </row>
    <row r="144" spans="1:77" s="6" customFormat="1" ht="16.5" customHeight="1" x14ac:dyDescent="0.15">
      <c r="A144" s="55" t="s">
        <v>72</v>
      </c>
      <c r="B144" s="29">
        <f t="shared" si="51"/>
        <v>0</v>
      </c>
      <c r="C144" s="34"/>
      <c r="D144" s="37"/>
      <c r="E144" s="37"/>
      <c r="F144" s="37"/>
      <c r="G144" s="37"/>
      <c r="H144" s="37"/>
      <c r="I144" s="37"/>
      <c r="J144" s="37"/>
      <c r="K144" s="37"/>
      <c r="L144" s="37"/>
      <c r="M144" s="37"/>
      <c r="N144" s="37"/>
      <c r="O144" s="37"/>
      <c r="P144" s="37"/>
      <c r="Q144" s="37"/>
      <c r="R144" s="37"/>
      <c r="S144" s="35"/>
      <c r="T144" s="40"/>
      <c r="U144" s="190"/>
      <c r="V144" s="40"/>
      <c r="W144" s="190"/>
      <c r="X144" s="142" t="str">
        <f t="shared" si="52"/>
        <v/>
      </c>
      <c r="AR144" s="114"/>
      <c r="AS144" s="114"/>
      <c r="AU144" s="114"/>
      <c r="BA144" s="114"/>
      <c r="BQ144" s="49" t="str">
        <f t="shared" si="53"/>
        <v/>
      </c>
      <c r="BY144" s="126">
        <f t="shared" si="54"/>
        <v>0</v>
      </c>
    </row>
    <row r="145" spans="1:77" s="6" customFormat="1" ht="14.25" customHeight="1" x14ac:dyDescent="0.15">
      <c r="A145" s="55" t="s">
        <v>73</v>
      </c>
      <c r="B145" s="29">
        <f t="shared" si="51"/>
        <v>0</v>
      </c>
      <c r="C145" s="69"/>
      <c r="D145" s="66"/>
      <c r="E145" s="66"/>
      <c r="F145" s="66"/>
      <c r="G145" s="66"/>
      <c r="H145" s="66"/>
      <c r="I145" s="66"/>
      <c r="J145" s="66"/>
      <c r="K145" s="66"/>
      <c r="L145" s="66"/>
      <c r="M145" s="66"/>
      <c r="N145" s="66"/>
      <c r="O145" s="37"/>
      <c r="P145" s="37"/>
      <c r="Q145" s="37"/>
      <c r="R145" s="37"/>
      <c r="S145" s="35"/>
      <c r="T145" s="40"/>
      <c r="U145" s="190"/>
      <c r="V145" s="76"/>
      <c r="W145" s="190"/>
      <c r="X145" s="142" t="str">
        <f t="shared" si="52"/>
        <v/>
      </c>
      <c r="AR145" s="114"/>
      <c r="AS145" s="114"/>
      <c r="AU145" s="114"/>
      <c r="BA145" s="114"/>
      <c r="BQ145" s="49" t="str">
        <f t="shared" si="53"/>
        <v/>
      </c>
      <c r="BY145" s="126">
        <f t="shared" si="54"/>
        <v>0</v>
      </c>
    </row>
    <row r="146" spans="1:77" s="6" customFormat="1" ht="16.5" customHeight="1" x14ac:dyDescent="0.15">
      <c r="A146" s="191" t="s">
        <v>74</v>
      </c>
      <c r="B146" s="29">
        <f t="shared" si="51"/>
        <v>0</v>
      </c>
      <c r="C146" s="34"/>
      <c r="D146" s="37"/>
      <c r="E146" s="37"/>
      <c r="F146" s="37"/>
      <c r="G146" s="37"/>
      <c r="H146" s="37"/>
      <c r="I146" s="37"/>
      <c r="J146" s="37"/>
      <c r="K146" s="37"/>
      <c r="L146" s="37"/>
      <c r="M146" s="37"/>
      <c r="N146" s="37"/>
      <c r="O146" s="37"/>
      <c r="P146" s="37"/>
      <c r="Q146" s="37"/>
      <c r="R146" s="37"/>
      <c r="S146" s="35"/>
      <c r="T146" s="40"/>
      <c r="U146" s="190"/>
      <c r="V146" s="40"/>
      <c r="W146" s="190"/>
      <c r="X146" s="142" t="str">
        <f t="shared" si="52"/>
        <v/>
      </c>
      <c r="AR146" s="114"/>
      <c r="AS146" s="114"/>
      <c r="AU146" s="114"/>
      <c r="BA146" s="114"/>
      <c r="BQ146" s="49" t="str">
        <f t="shared" si="53"/>
        <v/>
      </c>
      <c r="BY146" s="126">
        <f t="shared" si="54"/>
        <v>0</v>
      </c>
    </row>
    <row r="147" spans="1:77" s="6" customFormat="1" ht="12" customHeight="1" x14ac:dyDescent="0.15">
      <c r="A147" s="55" t="s">
        <v>75</v>
      </c>
      <c r="B147" s="29">
        <f t="shared" si="51"/>
        <v>0</v>
      </c>
      <c r="C147" s="34"/>
      <c r="D147" s="37"/>
      <c r="E147" s="37"/>
      <c r="F147" s="37"/>
      <c r="G147" s="37"/>
      <c r="H147" s="37"/>
      <c r="I147" s="37"/>
      <c r="J147" s="37"/>
      <c r="K147" s="37"/>
      <c r="L147" s="37"/>
      <c r="M147" s="37"/>
      <c r="N147" s="37"/>
      <c r="O147" s="37"/>
      <c r="P147" s="37"/>
      <c r="Q147" s="37"/>
      <c r="R147" s="37"/>
      <c r="S147" s="35"/>
      <c r="T147" s="40"/>
      <c r="U147" s="190"/>
      <c r="V147" s="40"/>
      <c r="W147" s="190"/>
      <c r="X147" s="142" t="str">
        <f t="shared" si="52"/>
        <v/>
      </c>
      <c r="AR147" s="114"/>
      <c r="AS147" s="114"/>
      <c r="AU147" s="114"/>
      <c r="BA147" s="114"/>
      <c r="BQ147" s="49" t="str">
        <f t="shared" si="53"/>
        <v/>
      </c>
      <c r="BY147" s="126">
        <f t="shared" si="54"/>
        <v>0</v>
      </c>
    </row>
    <row r="148" spans="1:77" s="6" customFormat="1" ht="12" customHeight="1" x14ac:dyDescent="0.15">
      <c r="A148" s="55" t="s">
        <v>76</v>
      </c>
      <c r="B148" s="29">
        <f t="shared" si="51"/>
        <v>0</v>
      </c>
      <c r="C148" s="34"/>
      <c r="D148" s="37"/>
      <c r="E148" s="37"/>
      <c r="F148" s="37"/>
      <c r="G148" s="37"/>
      <c r="H148" s="37"/>
      <c r="I148" s="37"/>
      <c r="J148" s="37"/>
      <c r="K148" s="37"/>
      <c r="L148" s="37"/>
      <c r="M148" s="37"/>
      <c r="N148" s="37"/>
      <c r="O148" s="37"/>
      <c r="P148" s="37"/>
      <c r="Q148" s="37"/>
      <c r="R148" s="37"/>
      <c r="S148" s="35"/>
      <c r="T148" s="40"/>
      <c r="U148" s="190"/>
      <c r="V148" s="40"/>
      <c r="W148" s="190"/>
      <c r="X148" s="142" t="str">
        <f t="shared" si="52"/>
        <v/>
      </c>
      <c r="AR148" s="114"/>
      <c r="AS148" s="114"/>
      <c r="AU148" s="114"/>
      <c r="BA148" s="114"/>
      <c r="BQ148" s="49" t="str">
        <f t="shared" si="53"/>
        <v/>
      </c>
      <c r="BY148" s="126">
        <f t="shared" si="54"/>
        <v>0</v>
      </c>
    </row>
    <row r="149" spans="1:77" s="6" customFormat="1" ht="12" customHeight="1" x14ac:dyDescent="0.15">
      <c r="A149" s="55" t="s">
        <v>77</v>
      </c>
      <c r="B149" s="29">
        <f t="shared" si="51"/>
        <v>0</v>
      </c>
      <c r="C149" s="34"/>
      <c r="D149" s="37"/>
      <c r="E149" s="37"/>
      <c r="F149" s="37"/>
      <c r="G149" s="37"/>
      <c r="H149" s="37"/>
      <c r="I149" s="37"/>
      <c r="J149" s="37"/>
      <c r="K149" s="37"/>
      <c r="L149" s="37"/>
      <c r="M149" s="37"/>
      <c r="N149" s="37"/>
      <c r="O149" s="37"/>
      <c r="P149" s="37"/>
      <c r="Q149" s="37"/>
      <c r="R149" s="37"/>
      <c r="S149" s="35"/>
      <c r="T149" s="40"/>
      <c r="U149" s="190"/>
      <c r="V149" s="40"/>
      <c r="W149" s="190"/>
      <c r="X149" s="142" t="str">
        <f t="shared" si="52"/>
        <v/>
      </c>
      <c r="AR149" s="114"/>
      <c r="AS149" s="114"/>
      <c r="AU149" s="114"/>
      <c r="BA149" s="114"/>
      <c r="BQ149" s="49" t="str">
        <f t="shared" si="53"/>
        <v/>
      </c>
      <c r="BY149" s="126">
        <f t="shared" si="54"/>
        <v>0</v>
      </c>
    </row>
    <row r="150" spans="1:77" s="6" customFormat="1" ht="12" customHeight="1" x14ac:dyDescent="0.15">
      <c r="A150" s="55" t="s">
        <v>78</v>
      </c>
      <c r="B150" s="29">
        <f t="shared" si="51"/>
        <v>0</v>
      </c>
      <c r="C150" s="34"/>
      <c r="D150" s="37"/>
      <c r="E150" s="37"/>
      <c r="F150" s="37"/>
      <c r="G150" s="37"/>
      <c r="H150" s="37"/>
      <c r="I150" s="37"/>
      <c r="J150" s="37"/>
      <c r="K150" s="37"/>
      <c r="L150" s="37"/>
      <c r="M150" s="37"/>
      <c r="N150" s="37"/>
      <c r="O150" s="37"/>
      <c r="P150" s="37"/>
      <c r="Q150" s="37"/>
      <c r="R150" s="37"/>
      <c r="S150" s="35"/>
      <c r="T150" s="40"/>
      <c r="U150" s="190"/>
      <c r="V150" s="40"/>
      <c r="W150" s="190"/>
      <c r="X150" s="142" t="str">
        <f t="shared" si="52"/>
        <v/>
      </c>
      <c r="AR150" s="114"/>
      <c r="AS150" s="114"/>
      <c r="AU150" s="114"/>
      <c r="BA150" s="114"/>
      <c r="BQ150" s="49" t="str">
        <f t="shared" si="53"/>
        <v/>
      </c>
      <c r="BY150" s="126">
        <f t="shared" si="54"/>
        <v>0</v>
      </c>
    </row>
    <row r="151" spans="1:77" s="6" customFormat="1" ht="12" customHeight="1" x14ac:dyDescent="0.15">
      <c r="A151" s="55" t="s">
        <v>79</v>
      </c>
      <c r="B151" s="29">
        <f t="shared" si="51"/>
        <v>0</v>
      </c>
      <c r="C151" s="34"/>
      <c r="D151" s="37"/>
      <c r="E151" s="37"/>
      <c r="F151" s="66"/>
      <c r="G151" s="66"/>
      <c r="H151" s="66"/>
      <c r="I151" s="66"/>
      <c r="J151" s="66"/>
      <c r="K151" s="66"/>
      <c r="L151" s="66"/>
      <c r="M151" s="66"/>
      <c r="N151" s="66"/>
      <c r="O151" s="66"/>
      <c r="P151" s="66"/>
      <c r="Q151" s="66"/>
      <c r="R151" s="66"/>
      <c r="S151" s="68"/>
      <c r="T151" s="40"/>
      <c r="U151" s="190"/>
      <c r="V151" s="40"/>
      <c r="W151" s="190"/>
      <c r="X151" s="142" t="str">
        <f t="shared" si="52"/>
        <v/>
      </c>
      <c r="AR151" s="114"/>
      <c r="AS151" s="114"/>
      <c r="AU151" s="114"/>
      <c r="BA151" s="114"/>
      <c r="BQ151" s="49" t="str">
        <f t="shared" si="53"/>
        <v/>
      </c>
      <c r="BY151" s="126">
        <f t="shared" si="54"/>
        <v>0</v>
      </c>
    </row>
    <row r="152" spans="1:77" s="6" customFormat="1" ht="12" customHeight="1" x14ac:dyDescent="0.15">
      <c r="A152" s="55" t="s">
        <v>80</v>
      </c>
      <c r="B152" s="29">
        <f t="shared" si="51"/>
        <v>0</v>
      </c>
      <c r="C152" s="69"/>
      <c r="D152" s="66"/>
      <c r="E152" s="66"/>
      <c r="F152" s="37"/>
      <c r="G152" s="37"/>
      <c r="H152" s="37"/>
      <c r="I152" s="37"/>
      <c r="J152" s="37"/>
      <c r="K152" s="37"/>
      <c r="L152" s="37"/>
      <c r="M152" s="37"/>
      <c r="N152" s="37"/>
      <c r="O152" s="37"/>
      <c r="P152" s="37"/>
      <c r="Q152" s="37"/>
      <c r="R152" s="37"/>
      <c r="S152" s="35"/>
      <c r="T152" s="40"/>
      <c r="U152" s="190"/>
      <c r="V152" s="40"/>
      <c r="W152" s="190"/>
      <c r="X152" s="142" t="str">
        <f t="shared" si="52"/>
        <v/>
      </c>
      <c r="AR152" s="114"/>
      <c r="AS152" s="114"/>
      <c r="AU152" s="114"/>
      <c r="BA152" s="114"/>
      <c r="BQ152" s="49" t="str">
        <f t="shared" si="53"/>
        <v/>
      </c>
      <c r="BY152" s="126">
        <f t="shared" si="54"/>
        <v>0</v>
      </c>
    </row>
    <row r="153" spans="1:77" s="6" customFormat="1" ht="12.75" customHeight="1" x14ac:dyDescent="0.15">
      <c r="A153" s="55" t="s">
        <v>81</v>
      </c>
      <c r="B153" s="29">
        <f t="shared" si="51"/>
        <v>0</v>
      </c>
      <c r="C153" s="34"/>
      <c r="D153" s="37"/>
      <c r="E153" s="37"/>
      <c r="F153" s="37"/>
      <c r="G153" s="37"/>
      <c r="H153" s="37"/>
      <c r="I153" s="37"/>
      <c r="J153" s="37"/>
      <c r="K153" s="37"/>
      <c r="L153" s="37"/>
      <c r="M153" s="37"/>
      <c r="N153" s="37"/>
      <c r="O153" s="37"/>
      <c r="P153" s="37"/>
      <c r="Q153" s="37"/>
      <c r="R153" s="37"/>
      <c r="S153" s="35"/>
      <c r="T153" s="40"/>
      <c r="U153" s="190"/>
      <c r="V153" s="40"/>
      <c r="W153" s="190"/>
      <c r="X153" s="142" t="str">
        <f t="shared" si="52"/>
        <v/>
      </c>
      <c r="AR153" s="114"/>
      <c r="AS153" s="114"/>
      <c r="AU153" s="114"/>
      <c r="BA153" s="114"/>
      <c r="BQ153" s="49" t="str">
        <f t="shared" si="53"/>
        <v/>
      </c>
      <c r="BY153" s="126">
        <f t="shared" si="54"/>
        <v>0</v>
      </c>
    </row>
    <row r="154" spans="1:77" s="6" customFormat="1" ht="21" x14ac:dyDescent="0.15">
      <c r="A154" s="191" t="s">
        <v>82</v>
      </c>
      <c r="B154" s="29">
        <f t="shared" si="51"/>
        <v>0</v>
      </c>
      <c r="C154" s="69"/>
      <c r="D154" s="66"/>
      <c r="E154" s="66"/>
      <c r="F154" s="37"/>
      <c r="G154" s="37"/>
      <c r="H154" s="37"/>
      <c r="I154" s="37"/>
      <c r="J154" s="37"/>
      <c r="K154" s="37"/>
      <c r="L154" s="37"/>
      <c r="M154" s="37"/>
      <c r="N154" s="37"/>
      <c r="O154" s="37"/>
      <c r="P154" s="37"/>
      <c r="Q154" s="37"/>
      <c r="R154" s="37"/>
      <c r="S154" s="35"/>
      <c r="T154" s="40"/>
      <c r="U154" s="190"/>
      <c r="V154" s="76"/>
      <c r="W154" s="190"/>
      <c r="X154" s="142" t="str">
        <f t="shared" si="52"/>
        <v/>
      </c>
      <c r="AR154" s="114"/>
      <c r="AS154" s="114"/>
      <c r="AU154" s="114"/>
      <c r="BA154" s="114"/>
      <c r="BQ154" s="49" t="str">
        <f t="shared" si="53"/>
        <v/>
      </c>
      <c r="BY154" s="126">
        <f t="shared" si="54"/>
        <v>0</v>
      </c>
    </row>
    <row r="155" spans="1:77" s="6" customFormat="1" ht="21" x14ac:dyDescent="0.15">
      <c r="A155" s="191" t="s">
        <v>83</v>
      </c>
      <c r="B155" s="29">
        <f t="shared" si="51"/>
        <v>0</v>
      </c>
      <c r="C155" s="69"/>
      <c r="D155" s="66"/>
      <c r="E155" s="66"/>
      <c r="F155" s="37"/>
      <c r="G155" s="37"/>
      <c r="H155" s="37"/>
      <c r="I155" s="37"/>
      <c r="J155" s="37"/>
      <c r="K155" s="37"/>
      <c r="L155" s="37"/>
      <c r="M155" s="37"/>
      <c r="N155" s="37"/>
      <c r="O155" s="37"/>
      <c r="P155" s="37"/>
      <c r="Q155" s="37"/>
      <c r="R155" s="37"/>
      <c r="S155" s="35"/>
      <c r="T155" s="40"/>
      <c r="U155" s="190"/>
      <c r="V155" s="76"/>
      <c r="W155" s="190"/>
      <c r="X155" s="142" t="str">
        <f t="shared" si="52"/>
        <v/>
      </c>
      <c r="AR155" s="114"/>
      <c r="AS155" s="114"/>
      <c r="AU155" s="114"/>
      <c r="BA155" s="114"/>
      <c r="BQ155" s="49" t="str">
        <f t="shared" si="53"/>
        <v/>
      </c>
      <c r="BY155" s="126">
        <f t="shared" si="54"/>
        <v>0</v>
      </c>
    </row>
    <row r="156" spans="1:77" s="6" customFormat="1" ht="15" customHeight="1" x14ac:dyDescent="0.15">
      <c r="A156" s="55" t="s">
        <v>84</v>
      </c>
      <c r="B156" s="29">
        <f t="shared" si="51"/>
        <v>0</v>
      </c>
      <c r="C156" s="34"/>
      <c r="D156" s="37"/>
      <c r="E156" s="37"/>
      <c r="F156" s="37"/>
      <c r="G156" s="37"/>
      <c r="H156" s="37"/>
      <c r="I156" s="37"/>
      <c r="J156" s="37"/>
      <c r="K156" s="37"/>
      <c r="L156" s="37"/>
      <c r="M156" s="37"/>
      <c r="N156" s="37"/>
      <c r="O156" s="37"/>
      <c r="P156" s="37"/>
      <c r="Q156" s="37"/>
      <c r="R156" s="37"/>
      <c r="S156" s="35"/>
      <c r="T156" s="40"/>
      <c r="U156" s="190"/>
      <c r="V156" s="40"/>
      <c r="W156" s="190"/>
      <c r="X156" s="142" t="str">
        <f t="shared" si="52"/>
        <v/>
      </c>
      <c r="AR156" s="114"/>
      <c r="AS156" s="114"/>
      <c r="AU156" s="114"/>
      <c r="BA156" s="114"/>
      <c r="BQ156" s="49" t="str">
        <f t="shared" si="53"/>
        <v/>
      </c>
      <c r="BY156" s="126">
        <f t="shared" si="54"/>
        <v>0</v>
      </c>
    </row>
    <row r="157" spans="1:77" s="6" customFormat="1" ht="15" customHeight="1" x14ac:dyDescent="0.15">
      <c r="A157" s="55" t="s">
        <v>85</v>
      </c>
      <c r="B157" s="29">
        <f t="shared" si="51"/>
        <v>0</v>
      </c>
      <c r="C157" s="34"/>
      <c r="D157" s="37"/>
      <c r="E157" s="37"/>
      <c r="F157" s="37"/>
      <c r="G157" s="37"/>
      <c r="H157" s="37"/>
      <c r="I157" s="37"/>
      <c r="J157" s="37"/>
      <c r="K157" s="37"/>
      <c r="L157" s="37"/>
      <c r="M157" s="37"/>
      <c r="N157" s="37"/>
      <c r="O157" s="37"/>
      <c r="P157" s="37"/>
      <c r="Q157" s="37"/>
      <c r="R157" s="37"/>
      <c r="S157" s="35"/>
      <c r="T157" s="40"/>
      <c r="U157" s="190"/>
      <c r="V157" s="40"/>
      <c r="W157" s="190"/>
      <c r="X157" s="142" t="str">
        <f t="shared" si="52"/>
        <v/>
      </c>
      <c r="AR157" s="114"/>
      <c r="AS157" s="114"/>
      <c r="AU157" s="114"/>
      <c r="BA157" s="114"/>
      <c r="BQ157" s="49" t="str">
        <f t="shared" si="53"/>
        <v/>
      </c>
      <c r="BY157" s="126">
        <f t="shared" si="54"/>
        <v>0</v>
      </c>
    </row>
    <row r="158" spans="1:77" s="6" customFormat="1" ht="15" customHeight="1" x14ac:dyDescent="0.15">
      <c r="A158" s="55" t="s">
        <v>86</v>
      </c>
      <c r="B158" s="29">
        <f t="shared" si="51"/>
        <v>0</v>
      </c>
      <c r="C158" s="69"/>
      <c r="D158" s="66"/>
      <c r="E158" s="66"/>
      <c r="F158" s="37"/>
      <c r="G158" s="37"/>
      <c r="H158" s="37"/>
      <c r="I158" s="37"/>
      <c r="J158" s="37"/>
      <c r="K158" s="37"/>
      <c r="L158" s="37"/>
      <c r="M158" s="37"/>
      <c r="N158" s="37"/>
      <c r="O158" s="37"/>
      <c r="P158" s="37"/>
      <c r="Q158" s="37"/>
      <c r="R158" s="37"/>
      <c r="S158" s="35"/>
      <c r="T158" s="40"/>
      <c r="U158" s="190"/>
      <c r="V158" s="76"/>
      <c r="W158" s="190"/>
      <c r="X158" s="142" t="str">
        <f t="shared" si="52"/>
        <v/>
      </c>
      <c r="AR158" s="114"/>
      <c r="AS158" s="114"/>
      <c r="AU158" s="114"/>
      <c r="BA158" s="114"/>
      <c r="BQ158" s="49" t="str">
        <f t="shared" si="53"/>
        <v/>
      </c>
      <c r="BY158" s="126">
        <f t="shared" si="54"/>
        <v>0</v>
      </c>
    </row>
    <row r="159" spans="1:77" s="6" customFormat="1" ht="15" customHeight="1" x14ac:dyDescent="0.15">
      <c r="A159" s="55" t="s">
        <v>87</v>
      </c>
      <c r="B159" s="29">
        <f t="shared" si="51"/>
        <v>0</v>
      </c>
      <c r="C159" s="34"/>
      <c r="D159" s="37"/>
      <c r="E159" s="37"/>
      <c r="F159" s="37"/>
      <c r="G159" s="37"/>
      <c r="H159" s="37"/>
      <c r="I159" s="37"/>
      <c r="J159" s="37"/>
      <c r="K159" s="37"/>
      <c r="L159" s="37"/>
      <c r="M159" s="37"/>
      <c r="N159" s="37"/>
      <c r="O159" s="37"/>
      <c r="P159" s="37"/>
      <c r="Q159" s="37"/>
      <c r="R159" s="37"/>
      <c r="S159" s="35"/>
      <c r="T159" s="40"/>
      <c r="U159" s="190"/>
      <c r="V159" s="40"/>
      <c r="W159" s="190"/>
      <c r="X159" s="142" t="str">
        <f t="shared" si="52"/>
        <v/>
      </c>
      <c r="AR159" s="114"/>
      <c r="AS159" s="114"/>
      <c r="AU159" s="114"/>
      <c r="BA159" s="114"/>
      <c r="BQ159" s="49" t="str">
        <f t="shared" si="53"/>
        <v/>
      </c>
      <c r="BY159" s="126">
        <f t="shared" si="54"/>
        <v>0</v>
      </c>
    </row>
    <row r="160" spans="1:77" s="6" customFormat="1" ht="15" customHeight="1" x14ac:dyDescent="0.15">
      <c r="A160" s="55" t="s">
        <v>88</v>
      </c>
      <c r="B160" s="29">
        <f t="shared" si="51"/>
        <v>0</v>
      </c>
      <c r="C160" s="69"/>
      <c r="D160" s="66"/>
      <c r="E160" s="66"/>
      <c r="F160" s="37"/>
      <c r="G160" s="37"/>
      <c r="H160" s="37"/>
      <c r="I160" s="37"/>
      <c r="J160" s="37"/>
      <c r="K160" s="37"/>
      <c r="L160" s="37"/>
      <c r="M160" s="37"/>
      <c r="N160" s="37"/>
      <c r="O160" s="37"/>
      <c r="P160" s="37"/>
      <c r="Q160" s="37"/>
      <c r="R160" s="37"/>
      <c r="S160" s="35"/>
      <c r="T160" s="40"/>
      <c r="U160" s="190"/>
      <c r="V160" s="76"/>
      <c r="W160" s="190"/>
      <c r="X160" s="142" t="str">
        <f t="shared" si="52"/>
        <v/>
      </c>
      <c r="AR160" s="114"/>
      <c r="AS160" s="114"/>
      <c r="AU160" s="114"/>
      <c r="BA160" s="114"/>
      <c r="BQ160" s="49" t="str">
        <f t="shared" si="53"/>
        <v/>
      </c>
      <c r="BY160" s="126">
        <f t="shared" si="54"/>
        <v>0</v>
      </c>
    </row>
    <row r="161" spans="1:77" s="6" customFormat="1" ht="15" customHeight="1" x14ac:dyDescent="0.15">
      <c r="A161" s="55" t="s">
        <v>89</v>
      </c>
      <c r="B161" s="29">
        <f t="shared" si="51"/>
        <v>0</v>
      </c>
      <c r="C161" s="34"/>
      <c r="D161" s="37"/>
      <c r="E161" s="37"/>
      <c r="F161" s="37"/>
      <c r="G161" s="37"/>
      <c r="H161" s="37"/>
      <c r="I161" s="37"/>
      <c r="J161" s="37"/>
      <c r="K161" s="37"/>
      <c r="L161" s="37"/>
      <c r="M161" s="37"/>
      <c r="N161" s="37"/>
      <c r="O161" s="37"/>
      <c r="P161" s="37"/>
      <c r="Q161" s="37"/>
      <c r="R161" s="37"/>
      <c r="S161" s="35"/>
      <c r="T161" s="40"/>
      <c r="U161" s="190"/>
      <c r="V161" s="40"/>
      <c r="W161" s="190"/>
      <c r="X161" s="142" t="str">
        <f t="shared" si="52"/>
        <v/>
      </c>
      <c r="AR161" s="114"/>
      <c r="AS161" s="114"/>
      <c r="AU161" s="114"/>
      <c r="BA161" s="114"/>
      <c r="BQ161" s="49" t="str">
        <f t="shared" si="53"/>
        <v/>
      </c>
      <c r="BY161" s="126">
        <f t="shared" si="54"/>
        <v>0</v>
      </c>
    </row>
    <row r="162" spans="1:77" s="6" customFormat="1" ht="15" customHeight="1" x14ac:dyDescent="0.15">
      <c r="A162" s="55" t="s">
        <v>90</v>
      </c>
      <c r="B162" s="29">
        <f t="shared" si="51"/>
        <v>0</v>
      </c>
      <c r="C162" s="34"/>
      <c r="D162" s="37"/>
      <c r="E162" s="37"/>
      <c r="F162" s="37"/>
      <c r="G162" s="37"/>
      <c r="H162" s="37"/>
      <c r="I162" s="37"/>
      <c r="J162" s="37"/>
      <c r="K162" s="37"/>
      <c r="L162" s="37"/>
      <c r="M162" s="37"/>
      <c r="N162" s="37"/>
      <c r="O162" s="37"/>
      <c r="P162" s="37"/>
      <c r="Q162" s="37"/>
      <c r="R162" s="37"/>
      <c r="S162" s="35"/>
      <c r="T162" s="40"/>
      <c r="U162" s="190"/>
      <c r="V162" s="40"/>
      <c r="W162" s="190">
        <v>3</v>
      </c>
      <c r="X162" s="142" t="str">
        <f t="shared" si="52"/>
        <v/>
      </c>
      <c r="AR162" s="114"/>
      <c r="AS162" s="114"/>
      <c r="AU162" s="114"/>
      <c r="BA162" s="114"/>
      <c r="BQ162" s="49" t="str">
        <f t="shared" si="53"/>
        <v/>
      </c>
      <c r="BY162" s="126">
        <f t="shared" si="54"/>
        <v>0</v>
      </c>
    </row>
    <row r="163" spans="1:77" s="6" customFormat="1" ht="15" customHeight="1" x14ac:dyDescent="0.15">
      <c r="A163" s="55" t="s">
        <v>91</v>
      </c>
      <c r="B163" s="29">
        <f t="shared" si="51"/>
        <v>0</v>
      </c>
      <c r="C163" s="34"/>
      <c r="D163" s="37"/>
      <c r="E163" s="37"/>
      <c r="F163" s="37"/>
      <c r="G163" s="37"/>
      <c r="H163" s="37"/>
      <c r="I163" s="37"/>
      <c r="J163" s="37"/>
      <c r="K163" s="37"/>
      <c r="L163" s="37"/>
      <c r="M163" s="37"/>
      <c r="N163" s="37"/>
      <c r="O163" s="37"/>
      <c r="P163" s="37"/>
      <c r="Q163" s="37"/>
      <c r="R163" s="37"/>
      <c r="S163" s="35"/>
      <c r="T163" s="40"/>
      <c r="U163" s="190"/>
      <c r="V163" s="40"/>
      <c r="W163" s="190"/>
      <c r="X163" s="142" t="str">
        <f t="shared" si="52"/>
        <v/>
      </c>
      <c r="AR163" s="114"/>
      <c r="AS163" s="114"/>
      <c r="AU163" s="114"/>
      <c r="BA163" s="114"/>
      <c r="BQ163" s="49" t="str">
        <f t="shared" si="53"/>
        <v/>
      </c>
      <c r="BY163" s="126">
        <f t="shared" si="54"/>
        <v>0</v>
      </c>
    </row>
    <row r="164" spans="1:77" s="6" customFormat="1" ht="15" customHeight="1" x14ac:dyDescent="0.15">
      <c r="A164" s="55" t="s">
        <v>92</v>
      </c>
      <c r="B164" s="29">
        <f t="shared" si="51"/>
        <v>0</v>
      </c>
      <c r="C164" s="69"/>
      <c r="D164" s="66"/>
      <c r="E164" s="37"/>
      <c r="F164" s="37"/>
      <c r="G164" s="37"/>
      <c r="H164" s="37"/>
      <c r="I164" s="37"/>
      <c r="J164" s="37"/>
      <c r="K164" s="37"/>
      <c r="L164" s="37"/>
      <c r="M164" s="66"/>
      <c r="N164" s="66"/>
      <c r="O164" s="66"/>
      <c r="P164" s="66"/>
      <c r="Q164" s="66"/>
      <c r="R164" s="66"/>
      <c r="S164" s="68"/>
      <c r="T164" s="76"/>
      <c r="U164" s="190"/>
      <c r="V164" s="40"/>
      <c r="W164" s="190"/>
      <c r="X164" s="142" t="str">
        <f t="shared" si="52"/>
        <v/>
      </c>
      <c r="AR164" s="114"/>
      <c r="AS164" s="114"/>
      <c r="AU164" s="114"/>
      <c r="BA164" s="114"/>
      <c r="BQ164" s="49" t="str">
        <f t="shared" si="53"/>
        <v/>
      </c>
      <c r="BY164" s="126">
        <f t="shared" si="54"/>
        <v>0</v>
      </c>
    </row>
    <row r="165" spans="1:77" s="6" customFormat="1" ht="24" customHeight="1" x14ac:dyDescent="0.15">
      <c r="A165" s="74" t="s">
        <v>93</v>
      </c>
      <c r="B165" s="29">
        <f t="shared" si="51"/>
        <v>0</v>
      </c>
      <c r="C165" s="34"/>
      <c r="D165" s="37"/>
      <c r="E165" s="37"/>
      <c r="F165" s="37"/>
      <c r="G165" s="37"/>
      <c r="H165" s="37"/>
      <c r="I165" s="37"/>
      <c r="J165" s="37"/>
      <c r="K165" s="37"/>
      <c r="L165" s="37"/>
      <c r="M165" s="37"/>
      <c r="N165" s="37"/>
      <c r="O165" s="37"/>
      <c r="P165" s="37"/>
      <c r="Q165" s="37"/>
      <c r="R165" s="37"/>
      <c r="S165" s="35"/>
      <c r="T165" s="40"/>
      <c r="U165" s="190"/>
      <c r="V165" s="40"/>
      <c r="W165" s="190"/>
      <c r="X165" s="142" t="str">
        <f t="shared" si="52"/>
        <v/>
      </c>
      <c r="AR165" s="114"/>
      <c r="AS165" s="114"/>
      <c r="AU165" s="114"/>
      <c r="BA165" s="114"/>
      <c r="BQ165" s="49" t="str">
        <f t="shared" si="53"/>
        <v/>
      </c>
      <c r="BY165" s="126">
        <f t="shared" si="54"/>
        <v>0</v>
      </c>
    </row>
    <row r="166" spans="1:77" s="6" customFormat="1" ht="15.75" customHeight="1" x14ac:dyDescent="0.15">
      <c r="A166" s="74" t="s">
        <v>173</v>
      </c>
      <c r="B166" s="29">
        <f t="shared" si="51"/>
        <v>0</v>
      </c>
      <c r="C166" s="69"/>
      <c r="D166" s="66"/>
      <c r="E166" s="66"/>
      <c r="F166" s="37"/>
      <c r="G166" s="37"/>
      <c r="H166" s="37"/>
      <c r="I166" s="37"/>
      <c r="J166" s="37"/>
      <c r="K166" s="37"/>
      <c r="L166" s="37"/>
      <c r="M166" s="37"/>
      <c r="N166" s="37"/>
      <c r="O166" s="37"/>
      <c r="P166" s="37"/>
      <c r="Q166" s="37"/>
      <c r="R166" s="37"/>
      <c r="S166" s="35"/>
      <c r="T166" s="76"/>
      <c r="U166" s="190"/>
      <c r="V166" s="40"/>
      <c r="W166" s="190"/>
      <c r="X166" s="142" t="str">
        <f t="shared" si="52"/>
        <v/>
      </c>
      <c r="AR166" s="114"/>
      <c r="AS166" s="114"/>
      <c r="AU166" s="114"/>
      <c r="BA166" s="114"/>
      <c r="BQ166" s="49" t="str">
        <f t="shared" si="53"/>
        <v/>
      </c>
      <c r="BY166" s="126">
        <f t="shared" si="54"/>
        <v>0</v>
      </c>
    </row>
    <row r="167" spans="1:77" s="6" customFormat="1" ht="12.75" customHeight="1" x14ac:dyDescent="0.15">
      <c r="A167" s="55" t="s">
        <v>95</v>
      </c>
      <c r="B167" s="29">
        <f t="shared" si="51"/>
        <v>0</v>
      </c>
      <c r="C167" s="69"/>
      <c r="D167" s="66"/>
      <c r="E167" s="66"/>
      <c r="F167" s="66"/>
      <c r="G167" s="37"/>
      <c r="H167" s="37"/>
      <c r="I167" s="37"/>
      <c r="J167" s="37"/>
      <c r="K167" s="37"/>
      <c r="L167" s="37"/>
      <c r="M167" s="37"/>
      <c r="N167" s="37"/>
      <c r="O167" s="37"/>
      <c r="P167" s="37"/>
      <c r="Q167" s="37"/>
      <c r="R167" s="37"/>
      <c r="S167" s="35"/>
      <c r="T167" s="40"/>
      <c r="U167" s="190"/>
      <c r="V167" s="40"/>
      <c r="W167" s="190"/>
      <c r="X167" s="142" t="str">
        <f t="shared" si="52"/>
        <v/>
      </c>
      <c r="AR167" s="114"/>
      <c r="AS167" s="114"/>
      <c r="AU167" s="114"/>
      <c r="BA167" s="114"/>
      <c r="BQ167" s="49" t="str">
        <f t="shared" si="53"/>
        <v/>
      </c>
      <c r="BY167" s="126">
        <f t="shared" si="54"/>
        <v>0</v>
      </c>
    </row>
    <row r="168" spans="1:77" s="6" customFormat="1" ht="12.75" customHeight="1" x14ac:dyDescent="0.15">
      <c r="A168" s="55" t="s">
        <v>96</v>
      </c>
      <c r="B168" s="29">
        <f t="shared" si="51"/>
        <v>0</v>
      </c>
      <c r="C168" s="34"/>
      <c r="D168" s="37"/>
      <c r="E168" s="37"/>
      <c r="F168" s="37"/>
      <c r="G168" s="37"/>
      <c r="H168" s="37"/>
      <c r="I168" s="37"/>
      <c r="J168" s="37"/>
      <c r="K168" s="37"/>
      <c r="L168" s="37"/>
      <c r="M168" s="37"/>
      <c r="N168" s="37"/>
      <c r="O168" s="37"/>
      <c r="P168" s="37"/>
      <c r="Q168" s="37"/>
      <c r="R168" s="37"/>
      <c r="S168" s="35"/>
      <c r="T168" s="40"/>
      <c r="U168" s="190"/>
      <c r="V168" s="40"/>
      <c r="W168" s="190"/>
      <c r="X168" s="142" t="str">
        <f t="shared" si="52"/>
        <v/>
      </c>
      <c r="AR168" s="114"/>
      <c r="AS168" s="114"/>
      <c r="AU168" s="114"/>
      <c r="BA168" s="114"/>
      <c r="BQ168" s="49" t="str">
        <f t="shared" si="53"/>
        <v/>
      </c>
      <c r="BY168" s="126">
        <f t="shared" si="54"/>
        <v>0</v>
      </c>
    </row>
    <row r="169" spans="1:77" s="6" customFormat="1" ht="12.75" customHeight="1" x14ac:dyDescent="0.15">
      <c r="A169" s="55" t="s">
        <v>97</v>
      </c>
      <c r="B169" s="29">
        <f t="shared" si="51"/>
        <v>0</v>
      </c>
      <c r="C169" s="34"/>
      <c r="D169" s="37"/>
      <c r="E169" s="37"/>
      <c r="F169" s="37"/>
      <c r="G169" s="37"/>
      <c r="H169" s="37"/>
      <c r="I169" s="37"/>
      <c r="J169" s="37"/>
      <c r="K169" s="37"/>
      <c r="L169" s="37"/>
      <c r="M169" s="37"/>
      <c r="N169" s="37"/>
      <c r="O169" s="37"/>
      <c r="P169" s="37"/>
      <c r="Q169" s="37"/>
      <c r="R169" s="37"/>
      <c r="S169" s="35"/>
      <c r="T169" s="40"/>
      <c r="U169" s="190"/>
      <c r="V169" s="40"/>
      <c r="W169" s="190"/>
      <c r="X169" s="142" t="str">
        <f t="shared" si="52"/>
        <v/>
      </c>
      <c r="AR169" s="114"/>
      <c r="AS169" s="114"/>
      <c r="AU169" s="114"/>
      <c r="BA169" s="114"/>
      <c r="BQ169" s="49" t="str">
        <f t="shared" si="53"/>
        <v/>
      </c>
      <c r="BY169" s="126">
        <f t="shared" si="54"/>
        <v>0</v>
      </c>
    </row>
    <row r="170" spans="1:77" s="6" customFormat="1" ht="12.75" customHeight="1" x14ac:dyDescent="0.15">
      <c r="A170" s="55" t="s">
        <v>98</v>
      </c>
      <c r="B170" s="29">
        <f t="shared" si="51"/>
        <v>0</v>
      </c>
      <c r="C170" s="34"/>
      <c r="D170" s="37"/>
      <c r="E170" s="37"/>
      <c r="F170" s="37"/>
      <c r="G170" s="37"/>
      <c r="H170" s="37"/>
      <c r="I170" s="37"/>
      <c r="J170" s="37"/>
      <c r="K170" s="37"/>
      <c r="L170" s="37"/>
      <c r="M170" s="37"/>
      <c r="N170" s="37"/>
      <c r="O170" s="37"/>
      <c r="P170" s="37"/>
      <c r="Q170" s="37"/>
      <c r="R170" s="37"/>
      <c r="S170" s="35"/>
      <c r="T170" s="40"/>
      <c r="U170" s="190"/>
      <c r="V170" s="40"/>
      <c r="W170" s="190"/>
      <c r="X170" s="142" t="str">
        <f t="shared" si="52"/>
        <v/>
      </c>
      <c r="AR170" s="114"/>
      <c r="AS170" s="114"/>
      <c r="AU170" s="114"/>
      <c r="BA170" s="114"/>
      <c r="BQ170" s="49" t="str">
        <f t="shared" si="53"/>
        <v/>
      </c>
      <c r="BY170" s="126">
        <f t="shared" si="54"/>
        <v>0</v>
      </c>
    </row>
    <row r="171" spans="1:77" s="6" customFormat="1" ht="12.75" customHeight="1" x14ac:dyDescent="0.15">
      <c r="A171" s="55" t="s">
        <v>100</v>
      </c>
      <c r="B171" s="29">
        <f t="shared" si="51"/>
        <v>0</v>
      </c>
      <c r="C171" s="34"/>
      <c r="D171" s="37"/>
      <c r="E171" s="37"/>
      <c r="F171" s="37"/>
      <c r="G171" s="37"/>
      <c r="H171" s="37"/>
      <c r="I171" s="37"/>
      <c r="J171" s="37"/>
      <c r="K171" s="37"/>
      <c r="L171" s="37"/>
      <c r="M171" s="37"/>
      <c r="N171" s="37"/>
      <c r="O171" s="37"/>
      <c r="P171" s="37"/>
      <c r="Q171" s="37"/>
      <c r="R171" s="37"/>
      <c r="S171" s="35"/>
      <c r="T171" s="40"/>
      <c r="U171" s="190"/>
      <c r="V171" s="40"/>
      <c r="W171" s="190"/>
      <c r="X171" s="142" t="str">
        <f t="shared" si="52"/>
        <v/>
      </c>
      <c r="AR171" s="114"/>
      <c r="AS171" s="114"/>
      <c r="AU171" s="114"/>
      <c r="BA171" s="114"/>
      <c r="BQ171" s="49" t="str">
        <f t="shared" si="53"/>
        <v/>
      </c>
      <c r="BY171" s="126">
        <f t="shared" si="54"/>
        <v>0</v>
      </c>
    </row>
    <row r="172" spans="1:77" s="6" customFormat="1" ht="12.75" customHeight="1" x14ac:dyDescent="0.15">
      <c r="A172" s="55" t="s">
        <v>101</v>
      </c>
      <c r="B172" s="29">
        <f t="shared" si="51"/>
        <v>0</v>
      </c>
      <c r="C172" s="34"/>
      <c r="D172" s="37"/>
      <c r="E172" s="37"/>
      <c r="F172" s="37"/>
      <c r="G172" s="37"/>
      <c r="H172" s="37"/>
      <c r="I172" s="37"/>
      <c r="J172" s="37"/>
      <c r="K172" s="37"/>
      <c r="L172" s="37"/>
      <c r="M172" s="37"/>
      <c r="N172" s="37"/>
      <c r="O172" s="37"/>
      <c r="P172" s="37"/>
      <c r="Q172" s="37"/>
      <c r="R172" s="37"/>
      <c r="S172" s="35"/>
      <c r="T172" s="40"/>
      <c r="U172" s="190"/>
      <c r="V172" s="40"/>
      <c r="W172" s="190"/>
      <c r="X172" s="142" t="str">
        <f t="shared" si="52"/>
        <v/>
      </c>
      <c r="AR172" s="114"/>
      <c r="AS172" s="114"/>
      <c r="AU172" s="114"/>
      <c r="BA172" s="114"/>
      <c r="BQ172" s="49" t="str">
        <f t="shared" si="53"/>
        <v/>
      </c>
      <c r="BY172" s="126">
        <f t="shared" si="54"/>
        <v>0</v>
      </c>
    </row>
    <row r="173" spans="1:77" s="6" customFormat="1" ht="12.75" customHeight="1" x14ac:dyDescent="0.15">
      <c r="A173" s="80" t="s">
        <v>102</v>
      </c>
      <c r="B173" s="127">
        <f t="shared" si="51"/>
        <v>0</v>
      </c>
      <c r="C173" s="34"/>
      <c r="D173" s="37"/>
      <c r="E173" s="37"/>
      <c r="F173" s="37"/>
      <c r="G173" s="37"/>
      <c r="H173" s="37"/>
      <c r="I173" s="37"/>
      <c r="J173" s="37"/>
      <c r="K173" s="37"/>
      <c r="L173" s="37"/>
      <c r="M173" s="37"/>
      <c r="N173" s="37"/>
      <c r="O173" s="37"/>
      <c r="P173" s="37"/>
      <c r="Q173" s="37"/>
      <c r="R173" s="37"/>
      <c r="S173" s="35"/>
      <c r="T173" s="40"/>
      <c r="U173" s="190"/>
      <c r="V173" s="40"/>
      <c r="W173" s="190"/>
      <c r="X173" s="142" t="str">
        <f t="shared" si="52"/>
        <v/>
      </c>
      <c r="AR173" s="114"/>
      <c r="AS173" s="114"/>
      <c r="AU173" s="114"/>
      <c r="BA173" s="114"/>
      <c r="BQ173" s="49" t="str">
        <f t="shared" si="53"/>
        <v/>
      </c>
      <c r="BY173" s="126">
        <f t="shared" si="54"/>
        <v>0</v>
      </c>
    </row>
    <row r="174" spans="1:77" s="6" customFormat="1" ht="12.75" customHeight="1" x14ac:dyDescent="0.15">
      <c r="A174" s="55" t="s">
        <v>174</v>
      </c>
      <c r="B174" s="29">
        <f t="shared" si="51"/>
        <v>0</v>
      </c>
      <c r="C174" s="86"/>
      <c r="D174" s="131"/>
      <c r="E174" s="192"/>
      <c r="F174" s="131"/>
      <c r="G174" s="192"/>
      <c r="H174" s="131"/>
      <c r="I174" s="192"/>
      <c r="J174" s="131"/>
      <c r="K174" s="192"/>
      <c r="L174" s="131"/>
      <c r="M174" s="192"/>
      <c r="N174" s="131"/>
      <c r="O174" s="192"/>
      <c r="P174" s="131"/>
      <c r="Q174" s="192"/>
      <c r="R174" s="131"/>
      <c r="S174" s="87"/>
      <c r="T174" s="193"/>
      <c r="U174" s="194"/>
      <c r="V174" s="195"/>
      <c r="W174" s="194"/>
      <c r="X174" s="142" t="str">
        <f t="shared" si="52"/>
        <v/>
      </c>
      <c r="AR174" s="114"/>
      <c r="AS174" s="114"/>
      <c r="AU174" s="114"/>
      <c r="BA174" s="114"/>
      <c r="BQ174" s="49" t="str">
        <f t="shared" si="53"/>
        <v/>
      </c>
      <c r="BY174" s="126">
        <f t="shared" si="54"/>
        <v>0</v>
      </c>
    </row>
    <row r="175" spans="1:77" s="6" customFormat="1" ht="18" customHeight="1" x14ac:dyDescent="0.15">
      <c r="A175" s="219" t="s">
        <v>51</v>
      </c>
      <c r="B175" s="99">
        <f>SUM(B133:B174)</f>
        <v>0</v>
      </c>
      <c r="C175" s="100">
        <f t="shared" ref="C175:W175" si="55">SUM(C133:C174)</f>
        <v>0</v>
      </c>
      <c r="D175" s="102">
        <f t="shared" si="55"/>
        <v>0</v>
      </c>
      <c r="E175" s="102">
        <f t="shared" si="55"/>
        <v>0</v>
      </c>
      <c r="F175" s="102">
        <f t="shared" si="55"/>
        <v>0</v>
      </c>
      <c r="G175" s="102">
        <f t="shared" si="55"/>
        <v>0</v>
      </c>
      <c r="H175" s="102">
        <f t="shared" si="55"/>
        <v>0</v>
      </c>
      <c r="I175" s="102">
        <f t="shared" si="55"/>
        <v>0</v>
      </c>
      <c r="J175" s="102">
        <f t="shared" si="55"/>
        <v>0</v>
      </c>
      <c r="K175" s="102">
        <f t="shared" si="55"/>
        <v>0</v>
      </c>
      <c r="L175" s="102">
        <f t="shared" si="55"/>
        <v>0</v>
      </c>
      <c r="M175" s="102">
        <f t="shared" si="55"/>
        <v>0</v>
      </c>
      <c r="N175" s="102">
        <f t="shared" si="55"/>
        <v>0</v>
      </c>
      <c r="O175" s="102">
        <f t="shared" si="55"/>
        <v>0</v>
      </c>
      <c r="P175" s="102">
        <f t="shared" si="55"/>
        <v>0</v>
      </c>
      <c r="Q175" s="102">
        <f t="shared" si="55"/>
        <v>0</v>
      </c>
      <c r="R175" s="102">
        <f t="shared" si="55"/>
        <v>0</v>
      </c>
      <c r="S175" s="106">
        <f t="shared" si="55"/>
        <v>0</v>
      </c>
      <c r="T175" s="99">
        <f t="shared" si="55"/>
        <v>0</v>
      </c>
      <c r="U175" s="196">
        <f t="shared" si="55"/>
        <v>0</v>
      </c>
      <c r="V175" s="197">
        <f t="shared" si="55"/>
        <v>0</v>
      </c>
      <c r="W175" s="196">
        <f t="shared" si="55"/>
        <v>3</v>
      </c>
      <c r="X175" s="142" t="str">
        <f t="shared" si="52"/>
        <v/>
      </c>
      <c r="AR175" s="114"/>
      <c r="AS175" s="114"/>
      <c r="AU175" s="114"/>
      <c r="BA175" s="114"/>
      <c r="BQ175" s="49" t="str">
        <f t="shared" si="53"/>
        <v/>
      </c>
      <c r="BY175" s="126">
        <f t="shared" si="54"/>
        <v>0</v>
      </c>
    </row>
    <row r="176" spans="1:77" s="6" customFormat="1" x14ac:dyDescent="0.15">
      <c r="A176" s="198" t="s">
        <v>175</v>
      </c>
      <c r="B176" s="199"/>
      <c r="C176" s="200"/>
      <c r="D176" s="199"/>
      <c r="E176" s="199"/>
      <c r="F176" s="199"/>
      <c r="G176" s="199"/>
      <c r="H176" s="199"/>
      <c r="AD176" s="114"/>
      <c r="AE176" s="114"/>
      <c r="AH176" s="114"/>
      <c r="AK176" s="114"/>
      <c r="AP176" s="114"/>
    </row>
    <row r="177" spans="1:55" s="71" customFormat="1" ht="36.75" customHeight="1" x14ac:dyDescent="0.2">
      <c r="A177" s="201"/>
      <c r="B177" s="201"/>
    </row>
    <row r="178" spans="1:55" s="71" customFormat="1" ht="21" customHeight="1" x14ac:dyDescent="0.15">
      <c r="A178" s="233"/>
      <c r="B178" s="234"/>
      <c r="C178" s="234"/>
      <c r="D178" s="234"/>
    </row>
    <row r="179" spans="1:55" s="71" customFormat="1" ht="21" customHeight="1" x14ac:dyDescent="0.15">
      <c r="A179" s="233"/>
      <c r="B179" s="234"/>
      <c r="C179" s="234"/>
      <c r="D179" s="234"/>
    </row>
    <row r="180" spans="1:55" s="71" customFormat="1" ht="29.25" customHeight="1" x14ac:dyDescent="0.15">
      <c r="A180" s="202"/>
      <c r="B180" s="199"/>
      <c r="C180" s="203"/>
      <c r="D180" s="203"/>
    </row>
    <row r="181" spans="1:55" s="71" customFormat="1" ht="29.25" customHeight="1" x14ac:dyDescent="0.15">
      <c r="A181" s="202"/>
      <c r="B181" s="199"/>
      <c r="C181" s="203"/>
      <c r="D181" s="203"/>
    </row>
    <row r="182" spans="1:55" s="6" customFormat="1" ht="13.5" customHeight="1" x14ac:dyDescent="0.15">
      <c r="AD182" s="114"/>
      <c r="AE182" s="114"/>
      <c r="AH182" s="114"/>
      <c r="AK182" s="114"/>
      <c r="AP182" s="114"/>
    </row>
    <row r="183" spans="1:55" s="6" customFormat="1" ht="13.5" customHeight="1" x14ac:dyDescent="0.15">
      <c r="B183" s="114"/>
      <c r="AD183" s="114"/>
      <c r="AE183" s="114"/>
      <c r="AH183" s="114"/>
      <c r="AK183" s="114"/>
      <c r="AP183" s="114"/>
    </row>
    <row r="184" spans="1:55" s="6" customFormat="1" ht="13.5" customHeight="1" x14ac:dyDescent="0.15">
      <c r="AD184" s="114"/>
      <c r="AE184" s="114"/>
      <c r="AH184" s="114"/>
      <c r="AK184" s="114"/>
      <c r="AP184" s="114"/>
      <c r="BC184" s="6">
        <f>SUM(BB1:BE183)</f>
        <v>0</v>
      </c>
    </row>
    <row r="185" spans="1:55" s="6" customFormat="1" ht="13.5" customHeight="1" x14ac:dyDescent="0.15">
      <c r="AD185" s="114"/>
      <c r="AE185" s="114"/>
      <c r="AH185" s="114"/>
      <c r="AK185" s="114"/>
      <c r="AP185" s="114"/>
    </row>
    <row r="186" spans="1:55" s="6" customFormat="1" x14ac:dyDescent="0.15">
      <c r="AD186" s="114"/>
      <c r="AE186" s="114"/>
      <c r="AH186" s="114"/>
      <c r="AK186" s="114"/>
      <c r="AP186" s="114"/>
    </row>
    <row r="187" spans="1:55" s="6" customFormat="1" x14ac:dyDescent="0.15">
      <c r="AD187" s="114"/>
      <c r="AE187" s="114"/>
      <c r="AH187" s="114"/>
      <c r="AK187" s="114"/>
      <c r="AP187" s="114"/>
    </row>
    <row r="188" spans="1:55" s="6" customFormat="1" x14ac:dyDescent="0.15">
      <c r="AD188" s="114"/>
      <c r="AE188" s="114"/>
      <c r="AH188" s="114"/>
      <c r="AK188" s="114"/>
      <c r="AP188" s="114"/>
    </row>
    <row r="189" spans="1:55" x14ac:dyDescent="0.15">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114"/>
      <c r="AF189" s="6"/>
      <c r="AG189" s="6"/>
      <c r="AI189" s="169"/>
      <c r="AJ189" s="6"/>
      <c r="AL189" s="6"/>
      <c r="AM189" s="6"/>
      <c r="AO189" s="6"/>
      <c r="AQ189" s="169"/>
    </row>
    <row r="190" spans="1:55" x14ac:dyDescent="0.15">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114"/>
      <c r="AF190" s="6"/>
      <c r="AG190" s="6"/>
      <c r="AI190" s="169"/>
      <c r="AJ190" s="6"/>
      <c r="AL190" s="6"/>
      <c r="AM190" s="6"/>
      <c r="AO190" s="6"/>
      <c r="AQ190" s="169"/>
    </row>
    <row r="191" spans="1:55" x14ac:dyDescent="0.15">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114"/>
      <c r="AF191" s="6"/>
      <c r="AG191" s="6"/>
      <c r="AI191" s="169"/>
      <c r="AJ191" s="6"/>
      <c r="AL191" s="6"/>
      <c r="AM191" s="6"/>
      <c r="AO191" s="6"/>
      <c r="AQ191" s="169"/>
    </row>
    <row r="192" spans="1:55" x14ac:dyDescent="0.15">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114"/>
      <c r="AF192" s="6"/>
      <c r="AG192" s="6"/>
      <c r="AI192" s="169"/>
      <c r="AJ192" s="6"/>
      <c r="AL192" s="6"/>
      <c r="AM192" s="6"/>
      <c r="AO192" s="6"/>
      <c r="AQ192" s="169"/>
    </row>
    <row r="193" spans="1:76" s="169" customFormat="1" x14ac:dyDescent="0.15">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114"/>
      <c r="AE193" s="114"/>
      <c r="AF193" s="6"/>
      <c r="AG193" s="6"/>
      <c r="AH193" s="114"/>
      <c r="AJ193" s="6"/>
      <c r="AK193" s="114"/>
      <c r="AL193" s="6"/>
      <c r="AM193" s="6"/>
      <c r="AN193" s="6"/>
      <c r="AO193" s="6"/>
      <c r="AP193" s="114"/>
    </row>
    <row r="194" spans="1:76" s="169" customFormat="1" x14ac:dyDescent="0.15">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114"/>
      <c r="AE194" s="114"/>
      <c r="AF194" s="6"/>
      <c r="AG194" s="6"/>
      <c r="AH194" s="114"/>
      <c r="AJ194" s="6"/>
      <c r="AK194" s="114"/>
      <c r="AL194" s="6"/>
      <c r="AM194" s="6"/>
      <c r="AN194" s="6"/>
      <c r="AO194" s="6"/>
      <c r="AP194" s="114"/>
    </row>
    <row r="195" spans="1:76" s="169" customFormat="1" x14ac:dyDescent="0.1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114"/>
      <c r="AE195" s="114"/>
      <c r="AF195" s="6"/>
      <c r="AG195" s="6"/>
      <c r="AH195" s="114"/>
      <c r="AJ195" s="6"/>
      <c r="AK195" s="114"/>
      <c r="AL195" s="6"/>
      <c r="AM195" s="6"/>
      <c r="AN195" s="6"/>
      <c r="AO195" s="6"/>
      <c r="AP195" s="114"/>
    </row>
    <row r="196" spans="1:76" s="169" customFormat="1" x14ac:dyDescent="0.1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114"/>
      <c r="AE196" s="114"/>
      <c r="AF196" s="6"/>
      <c r="AG196" s="6"/>
      <c r="AH196" s="114"/>
      <c r="AJ196" s="6"/>
      <c r="AK196" s="114"/>
      <c r="AL196" s="6"/>
      <c r="AM196" s="6"/>
      <c r="AN196" s="6"/>
      <c r="AO196" s="6"/>
      <c r="AP196" s="114"/>
    </row>
    <row r="197" spans="1:76" s="169" customFormat="1" x14ac:dyDescent="0.1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114"/>
      <c r="AE197" s="114"/>
      <c r="AF197" s="6"/>
      <c r="AG197" s="6"/>
      <c r="AH197" s="114"/>
      <c r="AJ197" s="6"/>
      <c r="AK197" s="114"/>
      <c r="AL197" s="6"/>
      <c r="AM197" s="6"/>
      <c r="AN197" s="6"/>
      <c r="AO197" s="6"/>
      <c r="AP197" s="114"/>
    </row>
    <row r="198" spans="1:76" s="169" customFormat="1" x14ac:dyDescent="0.1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114"/>
      <c r="AE198" s="114"/>
      <c r="AF198" s="6"/>
      <c r="AG198" s="6"/>
      <c r="AH198" s="114"/>
      <c r="AJ198" s="6"/>
      <c r="AK198" s="114"/>
      <c r="AL198" s="6"/>
      <c r="AM198" s="6"/>
      <c r="AN198" s="6"/>
      <c r="AO198" s="6"/>
      <c r="AP198" s="114"/>
    </row>
    <row r="199" spans="1:76" s="169" customFormat="1" ht="15.75" hidden="1" customHeight="1" x14ac:dyDescent="0.1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114"/>
      <c r="AE199" s="114"/>
      <c r="AF199" s="6"/>
      <c r="AG199" s="6"/>
      <c r="AH199" s="114"/>
      <c r="AJ199" s="6"/>
      <c r="AK199" s="114"/>
      <c r="AL199" s="6"/>
      <c r="AM199" s="6"/>
      <c r="AN199" s="6"/>
      <c r="AO199" s="6"/>
      <c r="AP199" s="114"/>
    </row>
    <row r="200" spans="1:76" s="169" customFormat="1" ht="15.75" hidden="1" customHeight="1" x14ac:dyDescent="0.15">
      <c r="A200" s="205">
        <f>SUM(A8:AX175)</f>
        <v>88646</v>
      </c>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114"/>
      <c r="AE200" s="114"/>
      <c r="AF200" s="6"/>
      <c r="AG200" s="6"/>
      <c r="AH200" s="114"/>
      <c r="AJ200" s="6"/>
      <c r="AK200" s="114"/>
      <c r="AL200" s="6"/>
      <c r="AM200" s="6"/>
      <c r="AN200" s="6"/>
      <c r="AO200" s="6"/>
      <c r="AP200" s="114"/>
      <c r="BX200" s="205">
        <f>SUM(BX8:CI175)</f>
        <v>0</v>
      </c>
    </row>
    <row r="201" spans="1:76" s="169" customFormat="1" ht="15.75" hidden="1" customHeight="1" x14ac:dyDescent="0.1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114"/>
      <c r="AE201" s="114"/>
      <c r="AF201" s="6"/>
      <c r="AG201" s="6"/>
      <c r="AH201" s="114"/>
      <c r="AJ201" s="6"/>
      <c r="AK201" s="114"/>
      <c r="AL201" s="6"/>
      <c r="AM201" s="6"/>
      <c r="AN201" s="6"/>
      <c r="AO201" s="6"/>
      <c r="AP201" s="114"/>
    </row>
    <row r="202" spans="1:76" s="169" customFormat="1" x14ac:dyDescent="0.1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114"/>
      <c r="AE202" s="114"/>
      <c r="AF202" s="6"/>
      <c r="AG202" s="6"/>
      <c r="AH202" s="114"/>
      <c r="AJ202" s="6"/>
      <c r="AK202" s="114"/>
      <c r="AL202" s="6"/>
      <c r="AM202" s="6"/>
      <c r="AN202" s="6"/>
      <c r="AO202" s="6"/>
      <c r="AP202" s="114"/>
    </row>
    <row r="203" spans="1:76" s="169" customFormat="1" x14ac:dyDescent="0.1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114"/>
      <c r="AE203" s="114"/>
      <c r="AF203" s="6"/>
      <c r="AG203" s="6"/>
      <c r="AH203" s="114"/>
      <c r="AJ203" s="6"/>
      <c r="AK203" s="114"/>
      <c r="AL203" s="6"/>
      <c r="AM203" s="6"/>
      <c r="AN203" s="6"/>
      <c r="AO203" s="6"/>
      <c r="AP203" s="114"/>
    </row>
    <row r="204" spans="1:76" s="169" customFormat="1" x14ac:dyDescent="0.1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114"/>
      <c r="AE204" s="114"/>
      <c r="AF204" s="6"/>
      <c r="AG204" s="6"/>
      <c r="AH204" s="114"/>
      <c r="AJ204" s="6"/>
      <c r="AK204" s="114"/>
      <c r="AL204" s="6"/>
      <c r="AM204" s="6"/>
      <c r="AN204" s="6"/>
      <c r="AO204" s="6"/>
      <c r="AP204" s="114"/>
    </row>
    <row r="205" spans="1:76" s="169" customFormat="1" x14ac:dyDescent="0.1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114"/>
      <c r="AE205" s="114"/>
      <c r="AF205" s="6"/>
      <c r="AG205" s="6"/>
      <c r="AH205" s="114"/>
      <c r="AJ205" s="6"/>
      <c r="AK205" s="114"/>
      <c r="AL205" s="6"/>
      <c r="AM205" s="6"/>
      <c r="AN205" s="6"/>
      <c r="AO205" s="6"/>
      <c r="AP205" s="114"/>
    </row>
    <row r="206" spans="1:76" s="169" customFormat="1" x14ac:dyDescent="0.15">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114"/>
      <c r="AE206" s="114"/>
      <c r="AF206" s="6"/>
      <c r="AG206" s="6"/>
      <c r="AH206" s="114"/>
      <c r="AJ206" s="6"/>
      <c r="AK206" s="114"/>
      <c r="AL206" s="6"/>
      <c r="AM206" s="6"/>
      <c r="AN206" s="6"/>
      <c r="AO206" s="6"/>
      <c r="AP206" s="114"/>
    </row>
    <row r="207" spans="1:76" s="169" customFormat="1" x14ac:dyDescent="0.1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114"/>
      <c r="AE207" s="114"/>
      <c r="AF207" s="6"/>
      <c r="AG207" s="6"/>
      <c r="AH207" s="114"/>
      <c r="AJ207" s="6"/>
      <c r="AK207" s="114"/>
      <c r="AL207" s="6"/>
      <c r="AM207" s="6"/>
      <c r="AN207" s="6"/>
      <c r="AO207" s="6"/>
      <c r="AP207" s="114"/>
    </row>
    <row r="208" spans="1:76" s="169" customFormat="1" x14ac:dyDescent="0.1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114"/>
      <c r="AE208" s="114"/>
      <c r="AF208" s="6"/>
      <c r="AG208" s="6"/>
      <c r="AH208" s="114"/>
      <c r="AJ208" s="6"/>
      <c r="AK208" s="114"/>
      <c r="AL208" s="6"/>
      <c r="AM208" s="6"/>
      <c r="AN208" s="6"/>
      <c r="AO208" s="6"/>
      <c r="AP208" s="114"/>
    </row>
    <row r="209" spans="1:43" x14ac:dyDescent="0.1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114"/>
      <c r="AF209" s="6"/>
      <c r="AG209" s="6"/>
      <c r="AI209" s="169"/>
      <c r="AJ209" s="6"/>
      <c r="AL209" s="6"/>
      <c r="AM209" s="6"/>
      <c r="AO209" s="6"/>
      <c r="AQ209" s="169"/>
    </row>
    <row r="210" spans="1:43" x14ac:dyDescent="0.1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114"/>
      <c r="AF210" s="6"/>
      <c r="AG210" s="6"/>
      <c r="AI210" s="169"/>
      <c r="AJ210" s="6"/>
      <c r="AL210" s="6"/>
      <c r="AM210" s="6"/>
      <c r="AO210" s="6"/>
      <c r="AQ210" s="169"/>
    </row>
    <row r="211" spans="1:43" x14ac:dyDescent="0.1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114"/>
      <c r="AF211" s="6"/>
      <c r="AG211" s="6"/>
      <c r="AI211" s="169"/>
      <c r="AJ211" s="6"/>
      <c r="AL211" s="6"/>
      <c r="AM211" s="6"/>
      <c r="AO211" s="6"/>
      <c r="AQ211" s="169"/>
    </row>
    <row r="212" spans="1:43" x14ac:dyDescent="0.1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114"/>
      <c r="AF212" s="6"/>
      <c r="AG212" s="6"/>
      <c r="AI212" s="169"/>
      <c r="AJ212" s="6"/>
      <c r="AL212" s="6"/>
      <c r="AM212" s="6"/>
      <c r="AO212" s="6"/>
      <c r="AQ212" s="169"/>
    </row>
    <row r="213" spans="1:43" ht="18.75" customHeight="1" x14ac:dyDescent="0.1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114"/>
      <c r="AF213" s="6"/>
      <c r="AG213" s="6"/>
      <c r="AI213" s="169"/>
      <c r="AJ213" s="6"/>
      <c r="AL213" s="6"/>
      <c r="AM213" s="6"/>
      <c r="AO213" s="6"/>
      <c r="AQ213" s="169"/>
    </row>
    <row r="214" spans="1:43" ht="18.75" customHeight="1" x14ac:dyDescent="0.1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114"/>
      <c r="AF214" s="6"/>
      <c r="AG214" s="6"/>
      <c r="AI214" s="169"/>
      <c r="AJ214" s="6"/>
      <c r="AL214" s="6"/>
      <c r="AM214" s="6"/>
      <c r="AO214" s="6"/>
      <c r="AQ214" s="169"/>
    </row>
    <row r="215" spans="1:43" x14ac:dyDescent="0.1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114"/>
      <c r="AF215" s="6"/>
      <c r="AG215" s="6"/>
      <c r="AI215" s="169"/>
      <c r="AJ215" s="6"/>
      <c r="AL215" s="6"/>
      <c r="AM215" s="6"/>
      <c r="AO215" s="6"/>
      <c r="AQ215" s="169"/>
    </row>
    <row r="216" spans="1:43" x14ac:dyDescent="0.1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114"/>
      <c r="AF216" s="6"/>
      <c r="AG216" s="6"/>
      <c r="AI216" s="169"/>
      <c r="AJ216" s="6"/>
      <c r="AL216" s="6"/>
      <c r="AM216" s="6"/>
      <c r="AO216" s="6"/>
      <c r="AQ216" s="169"/>
    </row>
    <row r="217" spans="1:43" x14ac:dyDescent="0.1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114"/>
      <c r="AF217" s="6"/>
      <c r="AG217" s="6"/>
      <c r="AI217" s="169"/>
      <c r="AJ217" s="6"/>
      <c r="AL217" s="6"/>
      <c r="AM217" s="6"/>
      <c r="AO217" s="6"/>
      <c r="AQ217" s="169"/>
    </row>
    <row r="218" spans="1:43" x14ac:dyDescent="0.1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114"/>
      <c r="AF218" s="6"/>
      <c r="AG218" s="6"/>
      <c r="AI218" s="169"/>
      <c r="AJ218" s="6"/>
      <c r="AL218" s="6"/>
      <c r="AM218" s="6"/>
      <c r="AO218" s="6"/>
      <c r="AQ218" s="169"/>
    </row>
    <row r="219" spans="1:43" x14ac:dyDescent="0.1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114"/>
      <c r="AF219" s="6"/>
      <c r="AG219" s="6"/>
      <c r="AI219" s="169"/>
      <c r="AJ219" s="6"/>
      <c r="AL219" s="6"/>
      <c r="AM219" s="6"/>
      <c r="AO219" s="6"/>
      <c r="AQ219" s="169"/>
    </row>
    <row r="220" spans="1:43" x14ac:dyDescent="0.1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114"/>
      <c r="AF220" s="6"/>
      <c r="AG220" s="6"/>
      <c r="AI220" s="169"/>
      <c r="AJ220" s="6"/>
      <c r="AL220" s="6"/>
      <c r="AM220" s="6"/>
      <c r="AO220" s="6"/>
      <c r="AQ220" s="169"/>
    </row>
    <row r="221" spans="1:43" x14ac:dyDescent="0.1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114"/>
      <c r="AF221" s="6"/>
      <c r="AG221" s="6"/>
      <c r="AI221" s="169"/>
      <c r="AJ221" s="6"/>
      <c r="AL221" s="6"/>
      <c r="AM221" s="6"/>
      <c r="AO221" s="6"/>
      <c r="AQ221" s="169"/>
    </row>
    <row r="222" spans="1:43" x14ac:dyDescent="0.1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114"/>
      <c r="AF222" s="6"/>
      <c r="AG222" s="6"/>
      <c r="AI222" s="169"/>
      <c r="AJ222" s="6"/>
      <c r="AL222" s="6"/>
      <c r="AM222" s="6"/>
      <c r="AO222" s="6"/>
      <c r="AQ222" s="169"/>
    </row>
    <row r="223" spans="1:43" x14ac:dyDescent="0.1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114"/>
      <c r="AF223" s="6"/>
      <c r="AG223" s="6"/>
      <c r="AI223" s="169"/>
      <c r="AJ223" s="6"/>
      <c r="AL223" s="6"/>
      <c r="AM223" s="6"/>
      <c r="AO223" s="6"/>
      <c r="AQ223" s="169"/>
    </row>
    <row r="224" spans="1:43" x14ac:dyDescent="0.1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114"/>
      <c r="AF224" s="6"/>
      <c r="AG224" s="6"/>
      <c r="AI224" s="169"/>
      <c r="AJ224" s="6"/>
      <c r="AL224" s="6"/>
      <c r="AM224" s="6"/>
      <c r="AO224" s="6"/>
      <c r="AQ224" s="169"/>
    </row>
    <row r="225" spans="1:43" x14ac:dyDescent="0.1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114"/>
      <c r="AF225" s="6"/>
      <c r="AG225" s="6"/>
      <c r="AI225" s="169"/>
      <c r="AJ225" s="6"/>
      <c r="AL225" s="6"/>
      <c r="AM225" s="6"/>
      <c r="AO225" s="6"/>
      <c r="AQ225" s="169"/>
    </row>
    <row r="226" spans="1:43" x14ac:dyDescent="0.1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114"/>
      <c r="AF226" s="6"/>
      <c r="AG226" s="6"/>
      <c r="AI226" s="169"/>
      <c r="AJ226" s="6"/>
      <c r="AL226" s="6"/>
      <c r="AM226" s="6"/>
      <c r="AO226" s="6"/>
      <c r="AQ226" s="169"/>
    </row>
    <row r="227" spans="1:43" x14ac:dyDescent="0.1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114"/>
      <c r="AF227" s="6"/>
      <c r="AG227" s="6"/>
      <c r="AI227" s="169"/>
      <c r="AJ227" s="6"/>
      <c r="AL227" s="6"/>
      <c r="AM227" s="6"/>
      <c r="AO227" s="6"/>
      <c r="AQ227" s="169"/>
    </row>
    <row r="228" spans="1:43" x14ac:dyDescent="0.1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114"/>
      <c r="AF228" s="6"/>
      <c r="AG228" s="6"/>
      <c r="AI228" s="169"/>
      <c r="AJ228" s="6"/>
      <c r="AL228" s="6"/>
      <c r="AM228" s="6"/>
      <c r="AO228" s="6"/>
      <c r="AQ228" s="169"/>
    </row>
    <row r="229" spans="1:43" x14ac:dyDescent="0.1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114"/>
      <c r="AF229" s="6"/>
      <c r="AG229" s="6"/>
      <c r="AI229" s="169"/>
      <c r="AJ229" s="6"/>
      <c r="AL229" s="6"/>
      <c r="AM229" s="6"/>
      <c r="AO229" s="6"/>
      <c r="AQ229" s="169"/>
    </row>
    <row r="230" spans="1:43" x14ac:dyDescent="0.1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114"/>
      <c r="AF230" s="6"/>
      <c r="AG230" s="6"/>
      <c r="AI230" s="169"/>
      <c r="AJ230" s="6"/>
      <c r="AL230" s="6"/>
      <c r="AM230" s="6"/>
      <c r="AO230" s="6"/>
      <c r="AQ230" s="169"/>
    </row>
    <row r="231" spans="1:43" x14ac:dyDescent="0.1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114"/>
      <c r="AF231" s="6"/>
      <c r="AG231" s="6"/>
      <c r="AI231" s="169"/>
      <c r="AJ231" s="6"/>
      <c r="AL231" s="6"/>
      <c r="AM231" s="6"/>
      <c r="AO231" s="6"/>
      <c r="AQ231" s="169"/>
    </row>
    <row r="232" spans="1:43" x14ac:dyDescent="0.1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114"/>
      <c r="AF232" s="6"/>
      <c r="AG232" s="6"/>
      <c r="AI232" s="169"/>
      <c r="AJ232" s="6"/>
      <c r="AL232" s="6"/>
      <c r="AM232" s="6"/>
      <c r="AO232" s="6"/>
      <c r="AQ232" s="169"/>
    </row>
    <row r="233" spans="1:43" x14ac:dyDescent="0.1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114"/>
      <c r="AF233" s="6"/>
      <c r="AG233" s="6"/>
      <c r="AI233" s="169"/>
      <c r="AJ233" s="6"/>
      <c r="AL233" s="6"/>
      <c r="AM233" s="6"/>
      <c r="AO233" s="6"/>
      <c r="AQ233" s="169"/>
    </row>
    <row r="234" spans="1:43" x14ac:dyDescent="0.1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114"/>
      <c r="AF234" s="6"/>
      <c r="AG234" s="6"/>
      <c r="AI234" s="169"/>
      <c r="AJ234" s="6"/>
      <c r="AL234" s="6"/>
      <c r="AM234" s="6"/>
      <c r="AO234" s="6"/>
      <c r="AQ234" s="169"/>
    </row>
    <row r="235" spans="1:43" x14ac:dyDescent="0.1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114"/>
      <c r="AF235" s="6"/>
      <c r="AG235" s="6"/>
      <c r="AI235" s="169"/>
      <c r="AJ235" s="6"/>
      <c r="AL235" s="6"/>
      <c r="AM235" s="6"/>
      <c r="AO235" s="6"/>
      <c r="AQ235" s="169"/>
    </row>
    <row r="236" spans="1:43" x14ac:dyDescent="0.1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114"/>
      <c r="AF236" s="6"/>
      <c r="AG236" s="6"/>
      <c r="AI236" s="169"/>
      <c r="AJ236" s="6"/>
      <c r="AL236" s="6"/>
      <c r="AM236" s="6"/>
      <c r="AO236" s="6"/>
      <c r="AQ236" s="169"/>
    </row>
    <row r="237" spans="1:43" x14ac:dyDescent="0.1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114"/>
      <c r="AF237" s="6"/>
      <c r="AG237" s="6"/>
      <c r="AI237" s="169"/>
      <c r="AJ237" s="6"/>
      <c r="AL237" s="6"/>
      <c r="AM237" s="6"/>
      <c r="AO237" s="6"/>
      <c r="AQ237" s="169"/>
    </row>
    <row r="238" spans="1:43" x14ac:dyDescent="0.1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114"/>
      <c r="AF238" s="6"/>
      <c r="AG238" s="6"/>
      <c r="AI238" s="169"/>
      <c r="AJ238" s="6"/>
      <c r="AL238" s="6"/>
      <c r="AM238" s="6"/>
      <c r="AO238" s="6"/>
      <c r="AQ238" s="169"/>
    </row>
    <row r="239" spans="1:43" x14ac:dyDescent="0.1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114"/>
      <c r="AF239" s="6"/>
      <c r="AG239" s="6"/>
      <c r="AI239" s="169"/>
      <c r="AJ239" s="6"/>
      <c r="AL239" s="6"/>
      <c r="AM239" s="6"/>
      <c r="AO239" s="6"/>
      <c r="AQ239" s="169"/>
    </row>
  </sheetData>
  <mergeCells count="100">
    <mergeCell ref="AW7:AX7"/>
    <mergeCell ref="A6:AD6"/>
    <mergeCell ref="AP6:AQ7"/>
    <mergeCell ref="AR6:AS7"/>
    <mergeCell ref="AV6:AV7"/>
    <mergeCell ref="AT7:AU7"/>
    <mergeCell ref="A8:A11"/>
    <mergeCell ref="B8:AE8"/>
    <mergeCell ref="AF8:AG10"/>
    <mergeCell ref="AH8:AI10"/>
    <mergeCell ref="AJ8:AJ11"/>
    <mergeCell ref="AB10:AE10"/>
    <mergeCell ref="AX8:AX11"/>
    <mergeCell ref="B9:B11"/>
    <mergeCell ref="C9:S10"/>
    <mergeCell ref="T9:U10"/>
    <mergeCell ref="V9:W10"/>
    <mergeCell ref="X9:AE9"/>
    <mergeCell ref="X10:AA10"/>
    <mergeCell ref="AM8:AN10"/>
    <mergeCell ref="AP8:AP11"/>
    <mergeCell ref="AQ8:AQ11"/>
    <mergeCell ref="AR8:AR11"/>
    <mergeCell ref="AS8:AS11"/>
    <mergeCell ref="AT8:AT11"/>
    <mergeCell ref="AK8:AL10"/>
    <mergeCell ref="W60:W61"/>
    <mergeCell ref="X60:X61"/>
    <mergeCell ref="AU8:AU11"/>
    <mergeCell ref="AV8:AV11"/>
    <mergeCell ref="AW8:AW11"/>
    <mergeCell ref="A69:B69"/>
    <mergeCell ref="A60:A61"/>
    <mergeCell ref="C60:C61"/>
    <mergeCell ref="D60:T60"/>
    <mergeCell ref="U60:V60"/>
    <mergeCell ref="A62:B62"/>
    <mergeCell ref="A63:A65"/>
    <mergeCell ref="A66:B66"/>
    <mergeCell ref="A67:B67"/>
    <mergeCell ref="A68:B68"/>
    <mergeCell ref="A70:B70"/>
    <mergeCell ref="A71:B71"/>
    <mergeCell ref="A72:B72"/>
    <mergeCell ref="A73:B73"/>
    <mergeCell ref="A75:A76"/>
    <mergeCell ref="B75:B76"/>
    <mergeCell ref="A97:B97"/>
    <mergeCell ref="C75:C76"/>
    <mergeCell ref="D75:T75"/>
    <mergeCell ref="U75:V75"/>
    <mergeCell ref="W75:W76"/>
    <mergeCell ref="A77:A78"/>
    <mergeCell ref="A79:A81"/>
    <mergeCell ref="A82:A83"/>
    <mergeCell ref="A84:A85"/>
    <mergeCell ref="A86:A87"/>
    <mergeCell ref="A95:B95"/>
    <mergeCell ref="A96:B96"/>
    <mergeCell ref="A109:B109"/>
    <mergeCell ref="A98:B98"/>
    <mergeCell ref="A99:B99"/>
    <mergeCell ref="A100:B100"/>
    <mergeCell ref="A101:B101"/>
    <mergeCell ref="A102:B102"/>
    <mergeCell ref="A103:B103"/>
    <mergeCell ref="A104:B104"/>
    <mergeCell ref="A105:B105"/>
    <mergeCell ref="A106:B106"/>
    <mergeCell ref="A107:B107"/>
    <mergeCell ref="A108:B108"/>
    <mergeCell ref="A110:B110"/>
    <mergeCell ref="A111:B111"/>
    <mergeCell ref="A113:A116"/>
    <mergeCell ref="B113:AE113"/>
    <mergeCell ref="AF113:AG113"/>
    <mergeCell ref="AJ113:AK113"/>
    <mergeCell ref="B114:B116"/>
    <mergeCell ref="C114:S115"/>
    <mergeCell ref="T114:U115"/>
    <mergeCell ref="V114:W115"/>
    <mergeCell ref="X114:AE114"/>
    <mergeCell ref="AF114:AF116"/>
    <mergeCell ref="AG114:AG116"/>
    <mergeCell ref="AH114:AH116"/>
    <mergeCell ref="AI114:AI116"/>
    <mergeCell ref="AH113:AI113"/>
    <mergeCell ref="AK114:AK116"/>
    <mergeCell ref="X115:AA115"/>
    <mergeCell ref="AB115:AE115"/>
    <mergeCell ref="A129:A132"/>
    <mergeCell ref="B129:B132"/>
    <mergeCell ref="C129:S131"/>
    <mergeCell ref="T129:U131"/>
    <mergeCell ref="V129:W131"/>
    <mergeCell ref="A178:A179"/>
    <mergeCell ref="B178:B179"/>
    <mergeCell ref="C178:C179"/>
    <mergeCell ref="D178:D179"/>
    <mergeCell ref="AJ114:AJ116"/>
  </mergeCells>
  <dataValidations count="2">
    <dataValidation allowBlank="1" showInputMessage="1" showErrorMessage="1" errorTitle="Error" error="Por favor ingrese números enteros" sqref="B64 IX64 ST64 ACP64 AML64 AWH64 BGD64 BPZ64 BZV64 CJR64 CTN64 DDJ64 DNF64 DXB64 EGX64 EQT64 FAP64 FKL64 FUH64 GED64 GNZ64 GXV64 HHR64 HRN64 IBJ64 ILF64 IVB64 JEX64 JOT64 JYP64 KIL64 KSH64 LCD64 LLZ64 LVV64 MFR64 MPN64 MZJ64 NJF64 NTB64 OCX64 OMT64 OWP64 PGL64 PQH64 QAD64 QJZ64 QTV64 RDR64 RNN64 RXJ64 SHF64 SRB64 TAX64 TKT64 TUP64 UEL64 UOH64 UYD64 VHZ64 VRV64 WBR64 WLN64 WVJ64 B65600 IX65600 ST65600 ACP65600 AML65600 AWH65600 BGD65600 BPZ65600 BZV65600 CJR65600 CTN65600 DDJ65600 DNF65600 DXB65600 EGX65600 EQT65600 FAP65600 FKL65600 FUH65600 GED65600 GNZ65600 GXV65600 HHR65600 HRN65600 IBJ65600 ILF65600 IVB65600 JEX65600 JOT65600 JYP65600 KIL65600 KSH65600 LCD65600 LLZ65600 LVV65600 MFR65600 MPN65600 MZJ65600 NJF65600 NTB65600 OCX65600 OMT65600 OWP65600 PGL65600 PQH65600 QAD65600 QJZ65600 QTV65600 RDR65600 RNN65600 RXJ65600 SHF65600 SRB65600 TAX65600 TKT65600 TUP65600 UEL65600 UOH65600 UYD65600 VHZ65600 VRV65600 WBR65600 WLN65600 WVJ65600 B131136 IX131136 ST131136 ACP131136 AML131136 AWH131136 BGD131136 BPZ131136 BZV131136 CJR131136 CTN131136 DDJ131136 DNF131136 DXB131136 EGX131136 EQT131136 FAP131136 FKL131136 FUH131136 GED131136 GNZ131136 GXV131136 HHR131136 HRN131136 IBJ131136 ILF131136 IVB131136 JEX131136 JOT131136 JYP131136 KIL131136 KSH131136 LCD131136 LLZ131136 LVV131136 MFR131136 MPN131136 MZJ131136 NJF131136 NTB131136 OCX131136 OMT131136 OWP131136 PGL131136 PQH131136 QAD131136 QJZ131136 QTV131136 RDR131136 RNN131136 RXJ131136 SHF131136 SRB131136 TAX131136 TKT131136 TUP131136 UEL131136 UOH131136 UYD131136 VHZ131136 VRV131136 WBR131136 WLN131136 WVJ131136 B196672 IX196672 ST196672 ACP196672 AML196672 AWH196672 BGD196672 BPZ196672 BZV196672 CJR196672 CTN196672 DDJ196672 DNF196672 DXB196672 EGX196672 EQT196672 FAP196672 FKL196672 FUH196672 GED196672 GNZ196672 GXV196672 HHR196672 HRN196672 IBJ196672 ILF196672 IVB196672 JEX196672 JOT196672 JYP196672 KIL196672 KSH196672 LCD196672 LLZ196672 LVV196672 MFR196672 MPN196672 MZJ196672 NJF196672 NTB196672 OCX196672 OMT196672 OWP196672 PGL196672 PQH196672 QAD196672 QJZ196672 QTV196672 RDR196672 RNN196672 RXJ196672 SHF196672 SRB196672 TAX196672 TKT196672 TUP196672 UEL196672 UOH196672 UYD196672 VHZ196672 VRV196672 WBR196672 WLN196672 WVJ196672 B262208 IX262208 ST262208 ACP262208 AML262208 AWH262208 BGD262208 BPZ262208 BZV262208 CJR262208 CTN262208 DDJ262208 DNF262208 DXB262208 EGX262208 EQT262208 FAP262208 FKL262208 FUH262208 GED262208 GNZ262208 GXV262208 HHR262208 HRN262208 IBJ262208 ILF262208 IVB262208 JEX262208 JOT262208 JYP262208 KIL262208 KSH262208 LCD262208 LLZ262208 LVV262208 MFR262208 MPN262208 MZJ262208 NJF262208 NTB262208 OCX262208 OMT262208 OWP262208 PGL262208 PQH262208 QAD262208 QJZ262208 QTV262208 RDR262208 RNN262208 RXJ262208 SHF262208 SRB262208 TAX262208 TKT262208 TUP262208 UEL262208 UOH262208 UYD262208 VHZ262208 VRV262208 WBR262208 WLN262208 WVJ262208 B327744 IX327744 ST327744 ACP327744 AML327744 AWH327744 BGD327744 BPZ327744 BZV327744 CJR327744 CTN327744 DDJ327744 DNF327744 DXB327744 EGX327744 EQT327744 FAP327744 FKL327744 FUH327744 GED327744 GNZ327744 GXV327744 HHR327744 HRN327744 IBJ327744 ILF327744 IVB327744 JEX327744 JOT327744 JYP327744 KIL327744 KSH327744 LCD327744 LLZ327744 LVV327744 MFR327744 MPN327744 MZJ327744 NJF327744 NTB327744 OCX327744 OMT327744 OWP327744 PGL327744 PQH327744 QAD327744 QJZ327744 QTV327744 RDR327744 RNN327744 RXJ327744 SHF327744 SRB327744 TAX327744 TKT327744 TUP327744 UEL327744 UOH327744 UYD327744 VHZ327744 VRV327744 WBR327744 WLN327744 WVJ327744 B393280 IX393280 ST393280 ACP393280 AML393280 AWH393280 BGD393280 BPZ393280 BZV393280 CJR393280 CTN393280 DDJ393280 DNF393280 DXB393280 EGX393280 EQT393280 FAP393280 FKL393280 FUH393280 GED393280 GNZ393280 GXV393280 HHR393280 HRN393280 IBJ393280 ILF393280 IVB393280 JEX393280 JOT393280 JYP393280 KIL393280 KSH393280 LCD393280 LLZ393280 LVV393280 MFR393280 MPN393280 MZJ393280 NJF393280 NTB393280 OCX393280 OMT393280 OWP393280 PGL393280 PQH393280 QAD393280 QJZ393280 QTV393280 RDR393280 RNN393280 RXJ393280 SHF393280 SRB393280 TAX393280 TKT393280 TUP393280 UEL393280 UOH393280 UYD393280 VHZ393280 VRV393280 WBR393280 WLN393280 WVJ393280 B458816 IX458816 ST458816 ACP458816 AML458816 AWH458816 BGD458816 BPZ458816 BZV458816 CJR458816 CTN458816 DDJ458816 DNF458816 DXB458816 EGX458816 EQT458816 FAP458816 FKL458816 FUH458816 GED458816 GNZ458816 GXV458816 HHR458816 HRN458816 IBJ458816 ILF458816 IVB458816 JEX458816 JOT458816 JYP458816 KIL458816 KSH458816 LCD458816 LLZ458816 LVV458816 MFR458816 MPN458816 MZJ458816 NJF458816 NTB458816 OCX458816 OMT458816 OWP458816 PGL458816 PQH458816 QAD458816 QJZ458816 QTV458816 RDR458816 RNN458816 RXJ458816 SHF458816 SRB458816 TAX458816 TKT458816 TUP458816 UEL458816 UOH458816 UYD458816 VHZ458816 VRV458816 WBR458816 WLN458816 WVJ458816 B524352 IX524352 ST524352 ACP524352 AML524352 AWH524352 BGD524352 BPZ524352 BZV524352 CJR524352 CTN524352 DDJ524352 DNF524352 DXB524352 EGX524352 EQT524352 FAP524352 FKL524352 FUH524352 GED524352 GNZ524352 GXV524352 HHR524352 HRN524352 IBJ524352 ILF524352 IVB524352 JEX524352 JOT524352 JYP524352 KIL524352 KSH524352 LCD524352 LLZ524352 LVV524352 MFR524352 MPN524352 MZJ524352 NJF524352 NTB524352 OCX524352 OMT524352 OWP524352 PGL524352 PQH524352 QAD524352 QJZ524352 QTV524352 RDR524352 RNN524352 RXJ524352 SHF524352 SRB524352 TAX524352 TKT524352 TUP524352 UEL524352 UOH524352 UYD524352 VHZ524352 VRV524352 WBR524352 WLN524352 WVJ524352 B589888 IX589888 ST589888 ACP589888 AML589888 AWH589888 BGD589888 BPZ589888 BZV589888 CJR589888 CTN589888 DDJ589888 DNF589888 DXB589888 EGX589888 EQT589888 FAP589888 FKL589888 FUH589888 GED589888 GNZ589888 GXV589888 HHR589888 HRN589888 IBJ589888 ILF589888 IVB589888 JEX589888 JOT589888 JYP589888 KIL589888 KSH589888 LCD589888 LLZ589888 LVV589888 MFR589888 MPN589888 MZJ589888 NJF589888 NTB589888 OCX589888 OMT589888 OWP589888 PGL589888 PQH589888 QAD589888 QJZ589888 QTV589888 RDR589888 RNN589888 RXJ589888 SHF589888 SRB589888 TAX589888 TKT589888 TUP589888 UEL589888 UOH589888 UYD589888 VHZ589888 VRV589888 WBR589888 WLN589888 WVJ589888 B655424 IX655424 ST655424 ACP655424 AML655424 AWH655424 BGD655424 BPZ655424 BZV655424 CJR655424 CTN655424 DDJ655424 DNF655424 DXB655424 EGX655424 EQT655424 FAP655424 FKL655424 FUH655424 GED655424 GNZ655424 GXV655424 HHR655424 HRN655424 IBJ655424 ILF655424 IVB655424 JEX655424 JOT655424 JYP655424 KIL655424 KSH655424 LCD655424 LLZ655424 LVV655424 MFR655424 MPN655424 MZJ655424 NJF655424 NTB655424 OCX655424 OMT655424 OWP655424 PGL655424 PQH655424 QAD655424 QJZ655424 QTV655424 RDR655424 RNN655424 RXJ655424 SHF655424 SRB655424 TAX655424 TKT655424 TUP655424 UEL655424 UOH655424 UYD655424 VHZ655424 VRV655424 WBR655424 WLN655424 WVJ655424 B720960 IX720960 ST720960 ACP720960 AML720960 AWH720960 BGD720960 BPZ720960 BZV720960 CJR720960 CTN720960 DDJ720960 DNF720960 DXB720960 EGX720960 EQT720960 FAP720960 FKL720960 FUH720960 GED720960 GNZ720960 GXV720960 HHR720960 HRN720960 IBJ720960 ILF720960 IVB720960 JEX720960 JOT720960 JYP720960 KIL720960 KSH720960 LCD720960 LLZ720960 LVV720960 MFR720960 MPN720960 MZJ720960 NJF720960 NTB720960 OCX720960 OMT720960 OWP720960 PGL720960 PQH720960 QAD720960 QJZ720960 QTV720960 RDR720960 RNN720960 RXJ720960 SHF720960 SRB720960 TAX720960 TKT720960 TUP720960 UEL720960 UOH720960 UYD720960 VHZ720960 VRV720960 WBR720960 WLN720960 WVJ720960 B786496 IX786496 ST786496 ACP786496 AML786496 AWH786496 BGD786496 BPZ786496 BZV786496 CJR786496 CTN786496 DDJ786496 DNF786496 DXB786496 EGX786496 EQT786496 FAP786496 FKL786496 FUH786496 GED786496 GNZ786496 GXV786496 HHR786496 HRN786496 IBJ786496 ILF786496 IVB786496 JEX786496 JOT786496 JYP786496 KIL786496 KSH786496 LCD786496 LLZ786496 LVV786496 MFR786496 MPN786496 MZJ786496 NJF786496 NTB786496 OCX786496 OMT786496 OWP786496 PGL786496 PQH786496 QAD786496 QJZ786496 QTV786496 RDR786496 RNN786496 RXJ786496 SHF786496 SRB786496 TAX786496 TKT786496 TUP786496 UEL786496 UOH786496 UYD786496 VHZ786496 VRV786496 WBR786496 WLN786496 WVJ786496 B852032 IX852032 ST852032 ACP852032 AML852032 AWH852032 BGD852032 BPZ852032 BZV852032 CJR852032 CTN852032 DDJ852032 DNF852032 DXB852032 EGX852032 EQT852032 FAP852032 FKL852032 FUH852032 GED852032 GNZ852032 GXV852032 HHR852032 HRN852032 IBJ852032 ILF852032 IVB852032 JEX852032 JOT852032 JYP852032 KIL852032 KSH852032 LCD852032 LLZ852032 LVV852032 MFR852032 MPN852032 MZJ852032 NJF852032 NTB852032 OCX852032 OMT852032 OWP852032 PGL852032 PQH852032 QAD852032 QJZ852032 QTV852032 RDR852032 RNN852032 RXJ852032 SHF852032 SRB852032 TAX852032 TKT852032 TUP852032 UEL852032 UOH852032 UYD852032 VHZ852032 VRV852032 WBR852032 WLN852032 WVJ852032 B917568 IX917568 ST917568 ACP917568 AML917568 AWH917568 BGD917568 BPZ917568 BZV917568 CJR917568 CTN917568 DDJ917568 DNF917568 DXB917568 EGX917568 EQT917568 FAP917568 FKL917568 FUH917568 GED917568 GNZ917568 GXV917568 HHR917568 HRN917568 IBJ917568 ILF917568 IVB917568 JEX917568 JOT917568 JYP917568 KIL917568 KSH917568 LCD917568 LLZ917568 LVV917568 MFR917568 MPN917568 MZJ917568 NJF917568 NTB917568 OCX917568 OMT917568 OWP917568 PGL917568 PQH917568 QAD917568 QJZ917568 QTV917568 RDR917568 RNN917568 RXJ917568 SHF917568 SRB917568 TAX917568 TKT917568 TUP917568 UEL917568 UOH917568 UYD917568 VHZ917568 VRV917568 WBR917568 WLN917568 WVJ917568 B983104 IX983104 ST983104 ACP983104 AML983104 AWH983104 BGD983104 BPZ983104 BZV983104 CJR983104 CTN983104 DDJ983104 DNF983104 DXB983104 EGX983104 EQT983104 FAP983104 FKL983104 FUH983104 GED983104 GNZ983104 GXV983104 HHR983104 HRN983104 IBJ983104 ILF983104 IVB983104 JEX983104 JOT983104 JYP983104 KIL983104 KSH983104 LCD983104 LLZ983104 LVV983104 MFR983104 MPN983104 MZJ983104 NJF983104 NTB983104 OCX983104 OMT983104 OWP983104 PGL983104 PQH983104 QAD983104 QJZ983104 QTV983104 RDR983104 RNN983104 RXJ983104 SHF983104 SRB983104 TAX983104 TKT983104 TUP983104 UEL983104 UOH983104 UYD983104 VHZ983104 VRV983104 WBR983104 WLN983104 WVJ983104 A94 IW94 SS94 ACO94 AMK94 AWG94 BGC94 BPY94 BZU94 CJQ94 CTM94 DDI94 DNE94 DXA94 EGW94 EQS94 FAO94 FKK94 FUG94 GEC94 GNY94 GXU94 HHQ94 HRM94 IBI94 ILE94 IVA94 JEW94 JOS94 JYO94 KIK94 KSG94 LCC94 LLY94 LVU94 MFQ94 MPM94 MZI94 NJE94 NTA94 OCW94 OMS94 OWO94 PGK94 PQG94 QAC94 QJY94 QTU94 RDQ94 RNM94 RXI94 SHE94 SRA94 TAW94 TKS94 TUO94 UEK94 UOG94 UYC94 VHY94 VRU94 WBQ94 WLM94 WVI94 A65630 IW65630 SS65630 ACO65630 AMK65630 AWG65630 BGC65630 BPY65630 BZU65630 CJQ65630 CTM65630 DDI65630 DNE65630 DXA65630 EGW65630 EQS65630 FAO65630 FKK65630 FUG65630 GEC65630 GNY65630 GXU65630 HHQ65630 HRM65630 IBI65630 ILE65630 IVA65630 JEW65630 JOS65630 JYO65630 KIK65630 KSG65630 LCC65630 LLY65630 LVU65630 MFQ65630 MPM65630 MZI65630 NJE65630 NTA65630 OCW65630 OMS65630 OWO65630 PGK65630 PQG65630 QAC65630 QJY65630 QTU65630 RDQ65630 RNM65630 RXI65630 SHE65630 SRA65630 TAW65630 TKS65630 TUO65630 UEK65630 UOG65630 UYC65630 VHY65630 VRU65630 WBQ65630 WLM65630 WVI65630 A131166 IW131166 SS131166 ACO131166 AMK131166 AWG131166 BGC131166 BPY131166 BZU131166 CJQ131166 CTM131166 DDI131166 DNE131166 DXA131166 EGW131166 EQS131166 FAO131166 FKK131166 FUG131166 GEC131166 GNY131166 GXU131166 HHQ131166 HRM131166 IBI131166 ILE131166 IVA131166 JEW131166 JOS131166 JYO131166 KIK131166 KSG131166 LCC131166 LLY131166 LVU131166 MFQ131166 MPM131166 MZI131166 NJE131166 NTA131166 OCW131166 OMS131166 OWO131166 PGK131166 PQG131166 QAC131166 QJY131166 QTU131166 RDQ131166 RNM131166 RXI131166 SHE131166 SRA131166 TAW131166 TKS131166 TUO131166 UEK131166 UOG131166 UYC131166 VHY131166 VRU131166 WBQ131166 WLM131166 WVI131166 A196702 IW196702 SS196702 ACO196702 AMK196702 AWG196702 BGC196702 BPY196702 BZU196702 CJQ196702 CTM196702 DDI196702 DNE196702 DXA196702 EGW196702 EQS196702 FAO196702 FKK196702 FUG196702 GEC196702 GNY196702 GXU196702 HHQ196702 HRM196702 IBI196702 ILE196702 IVA196702 JEW196702 JOS196702 JYO196702 KIK196702 KSG196702 LCC196702 LLY196702 LVU196702 MFQ196702 MPM196702 MZI196702 NJE196702 NTA196702 OCW196702 OMS196702 OWO196702 PGK196702 PQG196702 QAC196702 QJY196702 QTU196702 RDQ196702 RNM196702 RXI196702 SHE196702 SRA196702 TAW196702 TKS196702 TUO196702 UEK196702 UOG196702 UYC196702 VHY196702 VRU196702 WBQ196702 WLM196702 WVI196702 A262238 IW262238 SS262238 ACO262238 AMK262238 AWG262238 BGC262238 BPY262238 BZU262238 CJQ262238 CTM262238 DDI262238 DNE262238 DXA262238 EGW262238 EQS262238 FAO262238 FKK262238 FUG262238 GEC262238 GNY262238 GXU262238 HHQ262238 HRM262238 IBI262238 ILE262238 IVA262238 JEW262238 JOS262238 JYO262238 KIK262238 KSG262238 LCC262238 LLY262238 LVU262238 MFQ262238 MPM262238 MZI262238 NJE262238 NTA262238 OCW262238 OMS262238 OWO262238 PGK262238 PQG262238 QAC262238 QJY262238 QTU262238 RDQ262238 RNM262238 RXI262238 SHE262238 SRA262238 TAW262238 TKS262238 TUO262238 UEK262238 UOG262238 UYC262238 VHY262238 VRU262238 WBQ262238 WLM262238 WVI262238 A327774 IW327774 SS327774 ACO327774 AMK327774 AWG327774 BGC327774 BPY327774 BZU327774 CJQ327774 CTM327774 DDI327774 DNE327774 DXA327774 EGW327774 EQS327774 FAO327774 FKK327774 FUG327774 GEC327774 GNY327774 GXU327774 HHQ327774 HRM327774 IBI327774 ILE327774 IVA327774 JEW327774 JOS327774 JYO327774 KIK327774 KSG327774 LCC327774 LLY327774 LVU327774 MFQ327774 MPM327774 MZI327774 NJE327774 NTA327774 OCW327774 OMS327774 OWO327774 PGK327774 PQG327774 QAC327774 QJY327774 QTU327774 RDQ327774 RNM327774 RXI327774 SHE327774 SRA327774 TAW327774 TKS327774 TUO327774 UEK327774 UOG327774 UYC327774 VHY327774 VRU327774 WBQ327774 WLM327774 WVI327774 A393310 IW393310 SS393310 ACO393310 AMK393310 AWG393310 BGC393310 BPY393310 BZU393310 CJQ393310 CTM393310 DDI393310 DNE393310 DXA393310 EGW393310 EQS393310 FAO393310 FKK393310 FUG393310 GEC393310 GNY393310 GXU393310 HHQ393310 HRM393310 IBI393310 ILE393310 IVA393310 JEW393310 JOS393310 JYO393310 KIK393310 KSG393310 LCC393310 LLY393310 LVU393310 MFQ393310 MPM393310 MZI393310 NJE393310 NTA393310 OCW393310 OMS393310 OWO393310 PGK393310 PQG393310 QAC393310 QJY393310 QTU393310 RDQ393310 RNM393310 RXI393310 SHE393310 SRA393310 TAW393310 TKS393310 TUO393310 UEK393310 UOG393310 UYC393310 VHY393310 VRU393310 WBQ393310 WLM393310 WVI393310 A458846 IW458846 SS458846 ACO458846 AMK458846 AWG458846 BGC458846 BPY458846 BZU458846 CJQ458846 CTM458846 DDI458846 DNE458846 DXA458846 EGW458846 EQS458846 FAO458846 FKK458846 FUG458846 GEC458846 GNY458846 GXU458846 HHQ458846 HRM458846 IBI458846 ILE458846 IVA458846 JEW458846 JOS458846 JYO458846 KIK458846 KSG458846 LCC458846 LLY458846 LVU458846 MFQ458846 MPM458846 MZI458846 NJE458846 NTA458846 OCW458846 OMS458846 OWO458846 PGK458846 PQG458846 QAC458846 QJY458846 QTU458846 RDQ458846 RNM458846 RXI458846 SHE458846 SRA458846 TAW458846 TKS458846 TUO458846 UEK458846 UOG458846 UYC458846 VHY458846 VRU458846 WBQ458846 WLM458846 WVI458846 A524382 IW524382 SS524382 ACO524382 AMK524382 AWG524382 BGC524382 BPY524382 BZU524382 CJQ524382 CTM524382 DDI524382 DNE524382 DXA524382 EGW524382 EQS524382 FAO524382 FKK524382 FUG524382 GEC524382 GNY524382 GXU524382 HHQ524382 HRM524382 IBI524382 ILE524382 IVA524382 JEW524382 JOS524382 JYO524382 KIK524382 KSG524382 LCC524382 LLY524382 LVU524382 MFQ524382 MPM524382 MZI524382 NJE524382 NTA524382 OCW524382 OMS524382 OWO524382 PGK524382 PQG524382 QAC524382 QJY524382 QTU524382 RDQ524382 RNM524382 RXI524382 SHE524382 SRA524382 TAW524382 TKS524382 TUO524382 UEK524382 UOG524382 UYC524382 VHY524382 VRU524382 WBQ524382 WLM524382 WVI524382 A589918 IW589918 SS589918 ACO589918 AMK589918 AWG589918 BGC589918 BPY589918 BZU589918 CJQ589918 CTM589918 DDI589918 DNE589918 DXA589918 EGW589918 EQS589918 FAO589918 FKK589918 FUG589918 GEC589918 GNY589918 GXU589918 HHQ589918 HRM589918 IBI589918 ILE589918 IVA589918 JEW589918 JOS589918 JYO589918 KIK589918 KSG589918 LCC589918 LLY589918 LVU589918 MFQ589918 MPM589918 MZI589918 NJE589918 NTA589918 OCW589918 OMS589918 OWO589918 PGK589918 PQG589918 QAC589918 QJY589918 QTU589918 RDQ589918 RNM589918 RXI589918 SHE589918 SRA589918 TAW589918 TKS589918 TUO589918 UEK589918 UOG589918 UYC589918 VHY589918 VRU589918 WBQ589918 WLM589918 WVI589918 A655454 IW655454 SS655454 ACO655454 AMK655454 AWG655454 BGC655454 BPY655454 BZU655454 CJQ655454 CTM655454 DDI655454 DNE655454 DXA655454 EGW655454 EQS655454 FAO655454 FKK655454 FUG655454 GEC655454 GNY655454 GXU655454 HHQ655454 HRM655454 IBI655454 ILE655454 IVA655454 JEW655454 JOS655454 JYO655454 KIK655454 KSG655454 LCC655454 LLY655454 LVU655454 MFQ655454 MPM655454 MZI655454 NJE655454 NTA655454 OCW655454 OMS655454 OWO655454 PGK655454 PQG655454 QAC655454 QJY655454 QTU655454 RDQ655454 RNM655454 RXI655454 SHE655454 SRA655454 TAW655454 TKS655454 TUO655454 UEK655454 UOG655454 UYC655454 VHY655454 VRU655454 WBQ655454 WLM655454 WVI655454 A720990 IW720990 SS720990 ACO720990 AMK720990 AWG720990 BGC720990 BPY720990 BZU720990 CJQ720990 CTM720990 DDI720990 DNE720990 DXA720990 EGW720990 EQS720990 FAO720990 FKK720990 FUG720990 GEC720990 GNY720990 GXU720990 HHQ720990 HRM720990 IBI720990 ILE720990 IVA720990 JEW720990 JOS720990 JYO720990 KIK720990 KSG720990 LCC720990 LLY720990 LVU720990 MFQ720990 MPM720990 MZI720990 NJE720990 NTA720990 OCW720990 OMS720990 OWO720990 PGK720990 PQG720990 QAC720990 QJY720990 QTU720990 RDQ720990 RNM720990 RXI720990 SHE720990 SRA720990 TAW720990 TKS720990 TUO720990 UEK720990 UOG720990 UYC720990 VHY720990 VRU720990 WBQ720990 WLM720990 WVI720990 A786526 IW786526 SS786526 ACO786526 AMK786526 AWG786526 BGC786526 BPY786526 BZU786526 CJQ786526 CTM786526 DDI786526 DNE786526 DXA786526 EGW786526 EQS786526 FAO786526 FKK786526 FUG786526 GEC786526 GNY786526 GXU786526 HHQ786526 HRM786526 IBI786526 ILE786526 IVA786526 JEW786526 JOS786526 JYO786526 KIK786526 KSG786526 LCC786526 LLY786526 LVU786526 MFQ786526 MPM786526 MZI786526 NJE786526 NTA786526 OCW786526 OMS786526 OWO786526 PGK786526 PQG786526 QAC786526 QJY786526 QTU786526 RDQ786526 RNM786526 RXI786526 SHE786526 SRA786526 TAW786526 TKS786526 TUO786526 UEK786526 UOG786526 UYC786526 VHY786526 VRU786526 WBQ786526 WLM786526 WVI786526 A852062 IW852062 SS852062 ACO852062 AMK852062 AWG852062 BGC852062 BPY852062 BZU852062 CJQ852062 CTM852062 DDI852062 DNE852062 DXA852062 EGW852062 EQS852062 FAO852062 FKK852062 FUG852062 GEC852062 GNY852062 GXU852062 HHQ852062 HRM852062 IBI852062 ILE852062 IVA852062 JEW852062 JOS852062 JYO852062 KIK852062 KSG852062 LCC852062 LLY852062 LVU852062 MFQ852062 MPM852062 MZI852062 NJE852062 NTA852062 OCW852062 OMS852062 OWO852062 PGK852062 PQG852062 QAC852062 QJY852062 QTU852062 RDQ852062 RNM852062 RXI852062 SHE852062 SRA852062 TAW852062 TKS852062 TUO852062 UEK852062 UOG852062 UYC852062 VHY852062 VRU852062 WBQ852062 WLM852062 WVI852062 A917598 IW917598 SS917598 ACO917598 AMK917598 AWG917598 BGC917598 BPY917598 BZU917598 CJQ917598 CTM917598 DDI917598 DNE917598 DXA917598 EGW917598 EQS917598 FAO917598 FKK917598 FUG917598 GEC917598 GNY917598 GXU917598 HHQ917598 HRM917598 IBI917598 ILE917598 IVA917598 JEW917598 JOS917598 JYO917598 KIK917598 KSG917598 LCC917598 LLY917598 LVU917598 MFQ917598 MPM917598 MZI917598 NJE917598 NTA917598 OCW917598 OMS917598 OWO917598 PGK917598 PQG917598 QAC917598 QJY917598 QTU917598 RDQ917598 RNM917598 RXI917598 SHE917598 SRA917598 TAW917598 TKS917598 TUO917598 UEK917598 UOG917598 UYC917598 VHY917598 VRU917598 WBQ917598 WLM917598 WVI917598 A983134 IW983134 SS983134 ACO983134 AMK983134 AWG983134 BGC983134 BPY983134 BZU983134 CJQ983134 CTM983134 DDI983134 DNE983134 DXA983134 EGW983134 EQS983134 FAO983134 FKK983134 FUG983134 GEC983134 GNY983134 GXU983134 HHQ983134 HRM983134 IBI983134 ILE983134 IVA983134 JEW983134 JOS983134 JYO983134 KIK983134 KSG983134 LCC983134 LLY983134 LVU983134 MFQ983134 MPM983134 MZI983134 NJE983134 NTA983134 OCW983134 OMS983134 OWO983134 PGK983134 PQG983134 QAC983134 QJY983134 QTU983134 RDQ983134 RNM983134 RXI983134 SHE983134 SRA983134 TAW983134 TKS983134 TUO983134 UEK983134 UOG983134 UYC983134 VHY983134 VRU983134 WBQ983134 WLM983134 WVI983134 A177:D181 IW177:IZ181 SS177:SV181 ACO177:ACR181 AMK177:AMN181 AWG177:AWJ181 BGC177:BGF181 BPY177:BQB181 BZU177:BZX181 CJQ177:CJT181 CTM177:CTP181 DDI177:DDL181 DNE177:DNH181 DXA177:DXD181 EGW177:EGZ181 EQS177:EQV181 FAO177:FAR181 FKK177:FKN181 FUG177:FUJ181 GEC177:GEF181 GNY177:GOB181 GXU177:GXX181 HHQ177:HHT181 HRM177:HRP181 IBI177:IBL181 ILE177:ILH181 IVA177:IVD181 JEW177:JEZ181 JOS177:JOV181 JYO177:JYR181 KIK177:KIN181 KSG177:KSJ181 LCC177:LCF181 LLY177:LMB181 LVU177:LVX181 MFQ177:MFT181 MPM177:MPP181 MZI177:MZL181 NJE177:NJH181 NTA177:NTD181 OCW177:OCZ181 OMS177:OMV181 OWO177:OWR181 PGK177:PGN181 PQG177:PQJ181 QAC177:QAF181 QJY177:QKB181 QTU177:QTX181 RDQ177:RDT181 RNM177:RNP181 RXI177:RXL181 SHE177:SHH181 SRA177:SRD181 TAW177:TAZ181 TKS177:TKV181 TUO177:TUR181 UEK177:UEN181 UOG177:UOJ181 UYC177:UYF181 VHY177:VIB181 VRU177:VRX181 WBQ177:WBT181 WLM177:WLP181 WVI177:WVL181 A65713:D65717 IW65713:IZ65717 SS65713:SV65717 ACO65713:ACR65717 AMK65713:AMN65717 AWG65713:AWJ65717 BGC65713:BGF65717 BPY65713:BQB65717 BZU65713:BZX65717 CJQ65713:CJT65717 CTM65713:CTP65717 DDI65713:DDL65717 DNE65713:DNH65717 DXA65713:DXD65717 EGW65713:EGZ65717 EQS65713:EQV65717 FAO65713:FAR65717 FKK65713:FKN65717 FUG65713:FUJ65717 GEC65713:GEF65717 GNY65713:GOB65717 GXU65713:GXX65717 HHQ65713:HHT65717 HRM65713:HRP65717 IBI65713:IBL65717 ILE65713:ILH65717 IVA65713:IVD65717 JEW65713:JEZ65717 JOS65713:JOV65717 JYO65713:JYR65717 KIK65713:KIN65717 KSG65713:KSJ65717 LCC65713:LCF65717 LLY65713:LMB65717 LVU65713:LVX65717 MFQ65713:MFT65717 MPM65713:MPP65717 MZI65713:MZL65717 NJE65713:NJH65717 NTA65713:NTD65717 OCW65713:OCZ65717 OMS65713:OMV65717 OWO65713:OWR65717 PGK65713:PGN65717 PQG65713:PQJ65717 QAC65713:QAF65717 QJY65713:QKB65717 QTU65713:QTX65717 RDQ65713:RDT65717 RNM65713:RNP65717 RXI65713:RXL65717 SHE65713:SHH65717 SRA65713:SRD65717 TAW65713:TAZ65717 TKS65713:TKV65717 TUO65713:TUR65717 UEK65713:UEN65717 UOG65713:UOJ65717 UYC65713:UYF65717 VHY65713:VIB65717 VRU65713:VRX65717 WBQ65713:WBT65717 WLM65713:WLP65717 WVI65713:WVL65717 A131249:D131253 IW131249:IZ131253 SS131249:SV131253 ACO131249:ACR131253 AMK131249:AMN131253 AWG131249:AWJ131253 BGC131249:BGF131253 BPY131249:BQB131253 BZU131249:BZX131253 CJQ131249:CJT131253 CTM131249:CTP131253 DDI131249:DDL131253 DNE131249:DNH131253 DXA131249:DXD131253 EGW131249:EGZ131253 EQS131249:EQV131253 FAO131249:FAR131253 FKK131249:FKN131253 FUG131249:FUJ131253 GEC131249:GEF131253 GNY131249:GOB131253 GXU131249:GXX131253 HHQ131249:HHT131253 HRM131249:HRP131253 IBI131249:IBL131253 ILE131249:ILH131253 IVA131249:IVD131253 JEW131249:JEZ131253 JOS131249:JOV131253 JYO131249:JYR131253 KIK131249:KIN131253 KSG131249:KSJ131253 LCC131249:LCF131253 LLY131249:LMB131253 LVU131249:LVX131253 MFQ131249:MFT131253 MPM131249:MPP131253 MZI131249:MZL131253 NJE131249:NJH131253 NTA131249:NTD131253 OCW131249:OCZ131253 OMS131249:OMV131253 OWO131249:OWR131253 PGK131249:PGN131253 PQG131249:PQJ131253 QAC131249:QAF131253 QJY131249:QKB131253 QTU131249:QTX131253 RDQ131249:RDT131253 RNM131249:RNP131253 RXI131249:RXL131253 SHE131249:SHH131253 SRA131249:SRD131253 TAW131249:TAZ131253 TKS131249:TKV131253 TUO131249:TUR131253 UEK131249:UEN131253 UOG131249:UOJ131253 UYC131249:UYF131253 VHY131249:VIB131253 VRU131249:VRX131253 WBQ131249:WBT131253 WLM131249:WLP131253 WVI131249:WVL131253 A196785:D196789 IW196785:IZ196789 SS196785:SV196789 ACO196785:ACR196789 AMK196785:AMN196789 AWG196785:AWJ196789 BGC196785:BGF196789 BPY196785:BQB196789 BZU196785:BZX196789 CJQ196785:CJT196789 CTM196785:CTP196789 DDI196785:DDL196789 DNE196785:DNH196789 DXA196785:DXD196789 EGW196785:EGZ196789 EQS196785:EQV196789 FAO196785:FAR196789 FKK196785:FKN196789 FUG196785:FUJ196789 GEC196785:GEF196789 GNY196785:GOB196789 GXU196785:GXX196789 HHQ196785:HHT196789 HRM196785:HRP196789 IBI196785:IBL196789 ILE196785:ILH196789 IVA196785:IVD196789 JEW196785:JEZ196789 JOS196785:JOV196789 JYO196785:JYR196789 KIK196785:KIN196789 KSG196785:KSJ196789 LCC196785:LCF196789 LLY196785:LMB196789 LVU196785:LVX196789 MFQ196785:MFT196789 MPM196785:MPP196789 MZI196785:MZL196789 NJE196785:NJH196789 NTA196785:NTD196789 OCW196785:OCZ196789 OMS196785:OMV196789 OWO196785:OWR196789 PGK196785:PGN196789 PQG196785:PQJ196789 QAC196785:QAF196789 QJY196785:QKB196789 QTU196785:QTX196789 RDQ196785:RDT196789 RNM196785:RNP196789 RXI196785:RXL196789 SHE196785:SHH196789 SRA196785:SRD196789 TAW196785:TAZ196789 TKS196785:TKV196789 TUO196785:TUR196789 UEK196785:UEN196789 UOG196785:UOJ196789 UYC196785:UYF196789 VHY196785:VIB196789 VRU196785:VRX196789 WBQ196785:WBT196789 WLM196785:WLP196789 WVI196785:WVL196789 A262321:D262325 IW262321:IZ262325 SS262321:SV262325 ACO262321:ACR262325 AMK262321:AMN262325 AWG262321:AWJ262325 BGC262321:BGF262325 BPY262321:BQB262325 BZU262321:BZX262325 CJQ262321:CJT262325 CTM262321:CTP262325 DDI262321:DDL262325 DNE262321:DNH262325 DXA262321:DXD262325 EGW262321:EGZ262325 EQS262321:EQV262325 FAO262321:FAR262325 FKK262321:FKN262325 FUG262321:FUJ262325 GEC262321:GEF262325 GNY262321:GOB262325 GXU262321:GXX262325 HHQ262321:HHT262325 HRM262321:HRP262325 IBI262321:IBL262325 ILE262321:ILH262325 IVA262321:IVD262325 JEW262321:JEZ262325 JOS262321:JOV262325 JYO262321:JYR262325 KIK262321:KIN262325 KSG262321:KSJ262325 LCC262321:LCF262325 LLY262321:LMB262325 LVU262321:LVX262325 MFQ262321:MFT262325 MPM262321:MPP262325 MZI262321:MZL262325 NJE262321:NJH262325 NTA262321:NTD262325 OCW262321:OCZ262325 OMS262321:OMV262325 OWO262321:OWR262325 PGK262321:PGN262325 PQG262321:PQJ262325 QAC262321:QAF262325 QJY262321:QKB262325 QTU262321:QTX262325 RDQ262321:RDT262325 RNM262321:RNP262325 RXI262321:RXL262325 SHE262321:SHH262325 SRA262321:SRD262325 TAW262321:TAZ262325 TKS262321:TKV262325 TUO262321:TUR262325 UEK262321:UEN262325 UOG262321:UOJ262325 UYC262321:UYF262325 VHY262321:VIB262325 VRU262321:VRX262325 WBQ262321:WBT262325 WLM262321:WLP262325 WVI262321:WVL262325 A327857:D327861 IW327857:IZ327861 SS327857:SV327861 ACO327857:ACR327861 AMK327857:AMN327861 AWG327857:AWJ327861 BGC327857:BGF327861 BPY327857:BQB327861 BZU327857:BZX327861 CJQ327857:CJT327861 CTM327857:CTP327861 DDI327857:DDL327861 DNE327857:DNH327861 DXA327857:DXD327861 EGW327857:EGZ327861 EQS327857:EQV327861 FAO327857:FAR327861 FKK327857:FKN327861 FUG327857:FUJ327861 GEC327857:GEF327861 GNY327857:GOB327861 GXU327857:GXX327861 HHQ327857:HHT327861 HRM327857:HRP327861 IBI327857:IBL327861 ILE327857:ILH327861 IVA327857:IVD327861 JEW327857:JEZ327861 JOS327857:JOV327861 JYO327857:JYR327861 KIK327857:KIN327861 KSG327857:KSJ327861 LCC327857:LCF327861 LLY327857:LMB327861 LVU327857:LVX327861 MFQ327857:MFT327861 MPM327857:MPP327861 MZI327857:MZL327861 NJE327857:NJH327861 NTA327857:NTD327861 OCW327857:OCZ327861 OMS327857:OMV327861 OWO327857:OWR327861 PGK327857:PGN327861 PQG327857:PQJ327861 QAC327857:QAF327861 QJY327857:QKB327861 QTU327857:QTX327861 RDQ327857:RDT327861 RNM327857:RNP327861 RXI327857:RXL327861 SHE327857:SHH327861 SRA327857:SRD327861 TAW327857:TAZ327861 TKS327857:TKV327861 TUO327857:TUR327861 UEK327857:UEN327861 UOG327857:UOJ327861 UYC327857:UYF327861 VHY327857:VIB327861 VRU327857:VRX327861 WBQ327857:WBT327861 WLM327857:WLP327861 WVI327857:WVL327861 A393393:D393397 IW393393:IZ393397 SS393393:SV393397 ACO393393:ACR393397 AMK393393:AMN393397 AWG393393:AWJ393397 BGC393393:BGF393397 BPY393393:BQB393397 BZU393393:BZX393397 CJQ393393:CJT393397 CTM393393:CTP393397 DDI393393:DDL393397 DNE393393:DNH393397 DXA393393:DXD393397 EGW393393:EGZ393397 EQS393393:EQV393397 FAO393393:FAR393397 FKK393393:FKN393397 FUG393393:FUJ393397 GEC393393:GEF393397 GNY393393:GOB393397 GXU393393:GXX393397 HHQ393393:HHT393397 HRM393393:HRP393397 IBI393393:IBL393397 ILE393393:ILH393397 IVA393393:IVD393397 JEW393393:JEZ393397 JOS393393:JOV393397 JYO393393:JYR393397 KIK393393:KIN393397 KSG393393:KSJ393397 LCC393393:LCF393397 LLY393393:LMB393397 LVU393393:LVX393397 MFQ393393:MFT393397 MPM393393:MPP393397 MZI393393:MZL393397 NJE393393:NJH393397 NTA393393:NTD393397 OCW393393:OCZ393397 OMS393393:OMV393397 OWO393393:OWR393397 PGK393393:PGN393397 PQG393393:PQJ393397 QAC393393:QAF393397 QJY393393:QKB393397 QTU393393:QTX393397 RDQ393393:RDT393397 RNM393393:RNP393397 RXI393393:RXL393397 SHE393393:SHH393397 SRA393393:SRD393397 TAW393393:TAZ393397 TKS393393:TKV393397 TUO393393:TUR393397 UEK393393:UEN393397 UOG393393:UOJ393397 UYC393393:UYF393397 VHY393393:VIB393397 VRU393393:VRX393397 WBQ393393:WBT393397 WLM393393:WLP393397 WVI393393:WVL393397 A458929:D458933 IW458929:IZ458933 SS458929:SV458933 ACO458929:ACR458933 AMK458929:AMN458933 AWG458929:AWJ458933 BGC458929:BGF458933 BPY458929:BQB458933 BZU458929:BZX458933 CJQ458929:CJT458933 CTM458929:CTP458933 DDI458929:DDL458933 DNE458929:DNH458933 DXA458929:DXD458933 EGW458929:EGZ458933 EQS458929:EQV458933 FAO458929:FAR458933 FKK458929:FKN458933 FUG458929:FUJ458933 GEC458929:GEF458933 GNY458929:GOB458933 GXU458929:GXX458933 HHQ458929:HHT458933 HRM458929:HRP458933 IBI458929:IBL458933 ILE458929:ILH458933 IVA458929:IVD458933 JEW458929:JEZ458933 JOS458929:JOV458933 JYO458929:JYR458933 KIK458929:KIN458933 KSG458929:KSJ458933 LCC458929:LCF458933 LLY458929:LMB458933 LVU458929:LVX458933 MFQ458929:MFT458933 MPM458929:MPP458933 MZI458929:MZL458933 NJE458929:NJH458933 NTA458929:NTD458933 OCW458929:OCZ458933 OMS458929:OMV458933 OWO458929:OWR458933 PGK458929:PGN458933 PQG458929:PQJ458933 QAC458929:QAF458933 QJY458929:QKB458933 QTU458929:QTX458933 RDQ458929:RDT458933 RNM458929:RNP458933 RXI458929:RXL458933 SHE458929:SHH458933 SRA458929:SRD458933 TAW458929:TAZ458933 TKS458929:TKV458933 TUO458929:TUR458933 UEK458929:UEN458933 UOG458929:UOJ458933 UYC458929:UYF458933 VHY458929:VIB458933 VRU458929:VRX458933 WBQ458929:WBT458933 WLM458929:WLP458933 WVI458929:WVL458933 A524465:D524469 IW524465:IZ524469 SS524465:SV524469 ACO524465:ACR524469 AMK524465:AMN524469 AWG524465:AWJ524469 BGC524465:BGF524469 BPY524465:BQB524469 BZU524465:BZX524469 CJQ524465:CJT524469 CTM524465:CTP524469 DDI524465:DDL524469 DNE524465:DNH524469 DXA524465:DXD524469 EGW524465:EGZ524469 EQS524465:EQV524469 FAO524465:FAR524469 FKK524465:FKN524469 FUG524465:FUJ524469 GEC524465:GEF524469 GNY524465:GOB524469 GXU524465:GXX524469 HHQ524465:HHT524469 HRM524465:HRP524469 IBI524465:IBL524469 ILE524465:ILH524469 IVA524465:IVD524469 JEW524465:JEZ524469 JOS524465:JOV524469 JYO524465:JYR524469 KIK524465:KIN524469 KSG524465:KSJ524469 LCC524465:LCF524469 LLY524465:LMB524469 LVU524465:LVX524469 MFQ524465:MFT524469 MPM524465:MPP524469 MZI524465:MZL524469 NJE524465:NJH524469 NTA524465:NTD524469 OCW524465:OCZ524469 OMS524465:OMV524469 OWO524465:OWR524469 PGK524465:PGN524469 PQG524465:PQJ524469 QAC524465:QAF524469 QJY524465:QKB524469 QTU524465:QTX524469 RDQ524465:RDT524469 RNM524465:RNP524469 RXI524465:RXL524469 SHE524465:SHH524469 SRA524465:SRD524469 TAW524465:TAZ524469 TKS524465:TKV524469 TUO524465:TUR524469 UEK524465:UEN524469 UOG524465:UOJ524469 UYC524465:UYF524469 VHY524465:VIB524469 VRU524465:VRX524469 WBQ524465:WBT524469 WLM524465:WLP524469 WVI524465:WVL524469 A590001:D590005 IW590001:IZ590005 SS590001:SV590005 ACO590001:ACR590005 AMK590001:AMN590005 AWG590001:AWJ590005 BGC590001:BGF590005 BPY590001:BQB590005 BZU590001:BZX590005 CJQ590001:CJT590005 CTM590001:CTP590005 DDI590001:DDL590005 DNE590001:DNH590005 DXA590001:DXD590005 EGW590001:EGZ590005 EQS590001:EQV590005 FAO590001:FAR590005 FKK590001:FKN590005 FUG590001:FUJ590005 GEC590001:GEF590005 GNY590001:GOB590005 GXU590001:GXX590005 HHQ590001:HHT590005 HRM590001:HRP590005 IBI590001:IBL590005 ILE590001:ILH590005 IVA590001:IVD590005 JEW590001:JEZ590005 JOS590001:JOV590005 JYO590001:JYR590005 KIK590001:KIN590005 KSG590001:KSJ590005 LCC590001:LCF590005 LLY590001:LMB590005 LVU590001:LVX590005 MFQ590001:MFT590005 MPM590001:MPP590005 MZI590001:MZL590005 NJE590001:NJH590005 NTA590001:NTD590005 OCW590001:OCZ590005 OMS590001:OMV590005 OWO590001:OWR590005 PGK590001:PGN590005 PQG590001:PQJ590005 QAC590001:QAF590005 QJY590001:QKB590005 QTU590001:QTX590005 RDQ590001:RDT590005 RNM590001:RNP590005 RXI590001:RXL590005 SHE590001:SHH590005 SRA590001:SRD590005 TAW590001:TAZ590005 TKS590001:TKV590005 TUO590001:TUR590005 UEK590001:UEN590005 UOG590001:UOJ590005 UYC590001:UYF590005 VHY590001:VIB590005 VRU590001:VRX590005 WBQ590001:WBT590005 WLM590001:WLP590005 WVI590001:WVL590005 A655537:D655541 IW655537:IZ655541 SS655537:SV655541 ACO655537:ACR655541 AMK655537:AMN655541 AWG655537:AWJ655541 BGC655537:BGF655541 BPY655537:BQB655541 BZU655537:BZX655541 CJQ655537:CJT655541 CTM655537:CTP655541 DDI655537:DDL655541 DNE655537:DNH655541 DXA655537:DXD655541 EGW655537:EGZ655541 EQS655537:EQV655541 FAO655537:FAR655541 FKK655537:FKN655541 FUG655537:FUJ655541 GEC655537:GEF655541 GNY655537:GOB655541 GXU655537:GXX655541 HHQ655537:HHT655541 HRM655537:HRP655541 IBI655537:IBL655541 ILE655537:ILH655541 IVA655537:IVD655541 JEW655537:JEZ655541 JOS655537:JOV655541 JYO655537:JYR655541 KIK655537:KIN655541 KSG655537:KSJ655541 LCC655537:LCF655541 LLY655537:LMB655541 LVU655537:LVX655541 MFQ655537:MFT655541 MPM655537:MPP655541 MZI655537:MZL655541 NJE655537:NJH655541 NTA655537:NTD655541 OCW655537:OCZ655541 OMS655537:OMV655541 OWO655537:OWR655541 PGK655537:PGN655541 PQG655537:PQJ655541 QAC655537:QAF655541 QJY655537:QKB655541 QTU655537:QTX655541 RDQ655537:RDT655541 RNM655537:RNP655541 RXI655537:RXL655541 SHE655537:SHH655541 SRA655537:SRD655541 TAW655537:TAZ655541 TKS655537:TKV655541 TUO655537:TUR655541 UEK655537:UEN655541 UOG655537:UOJ655541 UYC655537:UYF655541 VHY655537:VIB655541 VRU655537:VRX655541 WBQ655537:WBT655541 WLM655537:WLP655541 WVI655537:WVL655541 A721073:D721077 IW721073:IZ721077 SS721073:SV721077 ACO721073:ACR721077 AMK721073:AMN721077 AWG721073:AWJ721077 BGC721073:BGF721077 BPY721073:BQB721077 BZU721073:BZX721077 CJQ721073:CJT721077 CTM721073:CTP721077 DDI721073:DDL721077 DNE721073:DNH721077 DXA721073:DXD721077 EGW721073:EGZ721077 EQS721073:EQV721077 FAO721073:FAR721077 FKK721073:FKN721077 FUG721073:FUJ721077 GEC721073:GEF721077 GNY721073:GOB721077 GXU721073:GXX721077 HHQ721073:HHT721077 HRM721073:HRP721077 IBI721073:IBL721077 ILE721073:ILH721077 IVA721073:IVD721077 JEW721073:JEZ721077 JOS721073:JOV721077 JYO721073:JYR721077 KIK721073:KIN721077 KSG721073:KSJ721077 LCC721073:LCF721077 LLY721073:LMB721077 LVU721073:LVX721077 MFQ721073:MFT721077 MPM721073:MPP721077 MZI721073:MZL721077 NJE721073:NJH721077 NTA721073:NTD721077 OCW721073:OCZ721077 OMS721073:OMV721077 OWO721073:OWR721077 PGK721073:PGN721077 PQG721073:PQJ721077 QAC721073:QAF721077 QJY721073:QKB721077 QTU721073:QTX721077 RDQ721073:RDT721077 RNM721073:RNP721077 RXI721073:RXL721077 SHE721073:SHH721077 SRA721073:SRD721077 TAW721073:TAZ721077 TKS721073:TKV721077 TUO721073:TUR721077 UEK721073:UEN721077 UOG721073:UOJ721077 UYC721073:UYF721077 VHY721073:VIB721077 VRU721073:VRX721077 WBQ721073:WBT721077 WLM721073:WLP721077 WVI721073:WVL721077 A786609:D786613 IW786609:IZ786613 SS786609:SV786613 ACO786609:ACR786613 AMK786609:AMN786613 AWG786609:AWJ786613 BGC786609:BGF786613 BPY786609:BQB786613 BZU786609:BZX786613 CJQ786609:CJT786613 CTM786609:CTP786613 DDI786609:DDL786613 DNE786609:DNH786613 DXA786609:DXD786613 EGW786609:EGZ786613 EQS786609:EQV786613 FAO786609:FAR786613 FKK786609:FKN786613 FUG786609:FUJ786613 GEC786609:GEF786613 GNY786609:GOB786613 GXU786609:GXX786613 HHQ786609:HHT786613 HRM786609:HRP786613 IBI786609:IBL786613 ILE786609:ILH786613 IVA786609:IVD786613 JEW786609:JEZ786613 JOS786609:JOV786613 JYO786609:JYR786613 KIK786609:KIN786613 KSG786609:KSJ786613 LCC786609:LCF786613 LLY786609:LMB786613 LVU786609:LVX786613 MFQ786609:MFT786613 MPM786609:MPP786613 MZI786609:MZL786613 NJE786609:NJH786613 NTA786609:NTD786613 OCW786609:OCZ786613 OMS786609:OMV786613 OWO786609:OWR786613 PGK786609:PGN786613 PQG786609:PQJ786613 QAC786609:QAF786613 QJY786609:QKB786613 QTU786609:QTX786613 RDQ786609:RDT786613 RNM786609:RNP786613 RXI786609:RXL786613 SHE786609:SHH786613 SRA786609:SRD786613 TAW786609:TAZ786613 TKS786609:TKV786613 TUO786609:TUR786613 UEK786609:UEN786613 UOG786609:UOJ786613 UYC786609:UYF786613 VHY786609:VIB786613 VRU786609:VRX786613 WBQ786609:WBT786613 WLM786609:WLP786613 WVI786609:WVL786613 A852145:D852149 IW852145:IZ852149 SS852145:SV852149 ACO852145:ACR852149 AMK852145:AMN852149 AWG852145:AWJ852149 BGC852145:BGF852149 BPY852145:BQB852149 BZU852145:BZX852149 CJQ852145:CJT852149 CTM852145:CTP852149 DDI852145:DDL852149 DNE852145:DNH852149 DXA852145:DXD852149 EGW852145:EGZ852149 EQS852145:EQV852149 FAO852145:FAR852149 FKK852145:FKN852149 FUG852145:FUJ852149 GEC852145:GEF852149 GNY852145:GOB852149 GXU852145:GXX852149 HHQ852145:HHT852149 HRM852145:HRP852149 IBI852145:IBL852149 ILE852145:ILH852149 IVA852145:IVD852149 JEW852145:JEZ852149 JOS852145:JOV852149 JYO852145:JYR852149 KIK852145:KIN852149 KSG852145:KSJ852149 LCC852145:LCF852149 LLY852145:LMB852149 LVU852145:LVX852149 MFQ852145:MFT852149 MPM852145:MPP852149 MZI852145:MZL852149 NJE852145:NJH852149 NTA852145:NTD852149 OCW852145:OCZ852149 OMS852145:OMV852149 OWO852145:OWR852149 PGK852145:PGN852149 PQG852145:PQJ852149 QAC852145:QAF852149 QJY852145:QKB852149 QTU852145:QTX852149 RDQ852145:RDT852149 RNM852145:RNP852149 RXI852145:RXL852149 SHE852145:SHH852149 SRA852145:SRD852149 TAW852145:TAZ852149 TKS852145:TKV852149 TUO852145:TUR852149 UEK852145:UEN852149 UOG852145:UOJ852149 UYC852145:UYF852149 VHY852145:VIB852149 VRU852145:VRX852149 WBQ852145:WBT852149 WLM852145:WLP852149 WVI852145:WVL852149 A917681:D917685 IW917681:IZ917685 SS917681:SV917685 ACO917681:ACR917685 AMK917681:AMN917685 AWG917681:AWJ917685 BGC917681:BGF917685 BPY917681:BQB917685 BZU917681:BZX917685 CJQ917681:CJT917685 CTM917681:CTP917685 DDI917681:DDL917685 DNE917681:DNH917685 DXA917681:DXD917685 EGW917681:EGZ917685 EQS917681:EQV917685 FAO917681:FAR917685 FKK917681:FKN917685 FUG917681:FUJ917685 GEC917681:GEF917685 GNY917681:GOB917685 GXU917681:GXX917685 HHQ917681:HHT917685 HRM917681:HRP917685 IBI917681:IBL917685 ILE917681:ILH917685 IVA917681:IVD917685 JEW917681:JEZ917685 JOS917681:JOV917685 JYO917681:JYR917685 KIK917681:KIN917685 KSG917681:KSJ917685 LCC917681:LCF917685 LLY917681:LMB917685 LVU917681:LVX917685 MFQ917681:MFT917685 MPM917681:MPP917685 MZI917681:MZL917685 NJE917681:NJH917685 NTA917681:NTD917685 OCW917681:OCZ917685 OMS917681:OMV917685 OWO917681:OWR917685 PGK917681:PGN917685 PQG917681:PQJ917685 QAC917681:QAF917685 QJY917681:QKB917685 QTU917681:QTX917685 RDQ917681:RDT917685 RNM917681:RNP917685 RXI917681:RXL917685 SHE917681:SHH917685 SRA917681:SRD917685 TAW917681:TAZ917685 TKS917681:TKV917685 TUO917681:TUR917685 UEK917681:UEN917685 UOG917681:UOJ917685 UYC917681:UYF917685 VHY917681:VIB917685 VRU917681:VRX917685 WBQ917681:WBT917685 WLM917681:WLP917685 WVI917681:WVL917685 A983217:D983221 IW983217:IZ983221 SS983217:SV983221 ACO983217:ACR983221 AMK983217:AMN983221 AWG983217:AWJ983221 BGC983217:BGF983221 BPY983217:BQB983221 BZU983217:BZX983221 CJQ983217:CJT983221 CTM983217:CTP983221 DDI983217:DDL983221 DNE983217:DNH983221 DXA983217:DXD983221 EGW983217:EGZ983221 EQS983217:EQV983221 FAO983217:FAR983221 FKK983217:FKN983221 FUG983217:FUJ983221 GEC983217:GEF983221 GNY983217:GOB983221 GXU983217:GXX983221 HHQ983217:HHT983221 HRM983217:HRP983221 IBI983217:IBL983221 ILE983217:ILH983221 IVA983217:IVD983221 JEW983217:JEZ983221 JOS983217:JOV983221 JYO983217:JYR983221 KIK983217:KIN983221 KSG983217:KSJ983221 LCC983217:LCF983221 LLY983217:LMB983221 LVU983217:LVX983221 MFQ983217:MFT983221 MPM983217:MPP983221 MZI983217:MZL983221 NJE983217:NJH983221 NTA983217:NTD983221 OCW983217:OCZ983221 OMS983217:OMV983221 OWO983217:OWR983221 PGK983217:PGN983221 PQG983217:PQJ983221 QAC983217:QAF983221 QJY983217:QKB983221 QTU983217:QTX983221 RDQ983217:RDT983221 RNM983217:RNP983221 RXI983217:RXL983221 SHE983217:SHH983221 SRA983217:SRD983221 TAW983217:TAZ983221 TKS983217:TKV983221 TUO983217:TUR983221 UEK983217:UEN983221 UOG983217:UOJ983221 UYC983217:UYF983221 VHY983217:VIB983221 VRU983217:VRX983221 WBQ983217:WBT983221 WLM983217:WLP983221 WVI983217:WVL983221"/>
    <dataValidation type="whole" allowBlank="1" showInputMessage="1" showErrorMessage="1" errorTitle="Error" error="Por favor ingrese números enteros" sqref="B1:B63 IX1:IX63 ST1:ST63 ACP1:ACP63 AML1:AML63 AWH1:AWH63 BGD1:BGD63 BPZ1:BPZ63 BZV1:BZV63 CJR1:CJR63 CTN1:CTN63 DDJ1:DDJ63 DNF1:DNF63 DXB1:DXB63 EGX1:EGX63 EQT1:EQT63 FAP1:FAP63 FKL1:FKL63 FUH1:FUH63 GED1:GED63 GNZ1:GNZ63 GXV1:GXV63 HHR1:HHR63 HRN1:HRN63 IBJ1:IBJ63 ILF1:ILF63 IVB1:IVB63 JEX1:JEX63 JOT1:JOT63 JYP1:JYP63 KIL1:KIL63 KSH1:KSH63 LCD1:LCD63 LLZ1:LLZ63 LVV1:LVV63 MFR1:MFR63 MPN1:MPN63 MZJ1:MZJ63 NJF1:NJF63 NTB1:NTB63 OCX1:OCX63 OMT1:OMT63 OWP1:OWP63 PGL1:PGL63 PQH1:PQH63 QAD1:QAD63 QJZ1:QJZ63 QTV1:QTV63 RDR1:RDR63 RNN1:RNN63 RXJ1:RXJ63 SHF1:SHF63 SRB1:SRB63 TAX1:TAX63 TKT1:TKT63 TUP1:TUP63 UEL1:UEL63 UOH1:UOH63 UYD1:UYD63 VHZ1:VHZ63 VRV1:VRV63 WBR1:WBR63 WLN1:WLN63 WVJ1:WVJ63 B65537:B65599 IX65537:IX65599 ST65537:ST65599 ACP65537:ACP65599 AML65537:AML65599 AWH65537:AWH65599 BGD65537:BGD65599 BPZ65537:BPZ65599 BZV65537:BZV65599 CJR65537:CJR65599 CTN65537:CTN65599 DDJ65537:DDJ65599 DNF65537:DNF65599 DXB65537:DXB65599 EGX65537:EGX65599 EQT65537:EQT65599 FAP65537:FAP65599 FKL65537:FKL65599 FUH65537:FUH65599 GED65537:GED65599 GNZ65537:GNZ65599 GXV65537:GXV65599 HHR65537:HHR65599 HRN65537:HRN65599 IBJ65537:IBJ65599 ILF65537:ILF65599 IVB65537:IVB65599 JEX65537:JEX65599 JOT65537:JOT65599 JYP65537:JYP65599 KIL65537:KIL65599 KSH65537:KSH65599 LCD65537:LCD65599 LLZ65537:LLZ65599 LVV65537:LVV65599 MFR65537:MFR65599 MPN65537:MPN65599 MZJ65537:MZJ65599 NJF65537:NJF65599 NTB65537:NTB65599 OCX65537:OCX65599 OMT65537:OMT65599 OWP65537:OWP65599 PGL65537:PGL65599 PQH65537:PQH65599 QAD65537:QAD65599 QJZ65537:QJZ65599 QTV65537:QTV65599 RDR65537:RDR65599 RNN65537:RNN65599 RXJ65537:RXJ65599 SHF65537:SHF65599 SRB65537:SRB65599 TAX65537:TAX65599 TKT65537:TKT65599 TUP65537:TUP65599 UEL65537:UEL65599 UOH65537:UOH65599 UYD65537:UYD65599 VHZ65537:VHZ65599 VRV65537:VRV65599 WBR65537:WBR65599 WLN65537:WLN65599 WVJ65537:WVJ65599 B131073:B131135 IX131073:IX131135 ST131073:ST131135 ACP131073:ACP131135 AML131073:AML131135 AWH131073:AWH131135 BGD131073:BGD131135 BPZ131073:BPZ131135 BZV131073:BZV131135 CJR131073:CJR131135 CTN131073:CTN131135 DDJ131073:DDJ131135 DNF131073:DNF131135 DXB131073:DXB131135 EGX131073:EGX131135 EQT131073:EQT131135 FAP131073:FAP131135 FKL131073:FKL131135 FUH131073:FUH131135 GED131073:GED131135 GNZ131073:GNZ131135 GXV131073:GXV131135 HHR131073:HHR131135 HRN131073:HRN131135 IBJ131073:IBJ131135 ILF131073:ILF131135 IVB131073:IVB131135 JEX131073:JEX131135 JOT131073:JOT131135 JYP131073:JYP131135 KIL131073:KIL131135 KSH131073:KSH131135 LCD131073:LCD131135 LLZ131073:LLZ131135 LVV131073:LVV131135 MFR131073:MFR131135 MPN131073:MPN131135 MZJ131073:MZJ131135 NJF131073:NJF131135 NTB131073:NTB131135 OCX131073:OCX131135 OMT131073:OMT131135 OWP131073:OWP131135 PGL131073:PGL131135 PQH131073:PQH131135 QAD131073:QAD131135 QJZ131073:QJZ131135 QTV131073:QTV131135 RDR131073:RDR131135 RNN131073:RNN131135 RXJ131073:RXJ131135 SHF131073:SHF131135 SRB131073:SRB131135 TAX131073:TAX131135 TKT131073:TKT131135 TUP131073:TUP131135 UEL131073:UEL131135 UOH131073:UOH131135 UYD131073:UYD131135 VHZ131073:VHZ131135 VRV131073:VRV131135 WBR131073:WBR131135 WLN131073:WLN131135 WVJ131073:WVJ131135 B196609:B196671 IX196609:IX196671 ST196609:ST196671 ACP196609:ACP196671 AML196609:AML196671 AWH196609:AWH196671 BGD196609:BGD196671 BPZ196609:BPZ196671 BZV196609:BZV196671 CJR196609:CJR196671 CTN196609:CTN196671 DDJ196609:DDJ196671 DNF196609:DNF196671 DXB196609:DXB196671 EGX196609:EGX196671 EQT196609:EQT196671 FAP196609:FAP196671 FKL196609:FKL196671 FUH196609:FUH196671 GED196609:GED196671 GNZ196609:GNZ196671 GXV196609:GXV196671 HHR196609:HHR196671 HRN196609:HRN196671 IBJ196609:IBJ196671 ILF196609:ILF196671 IVB196609:IVB196671 JEX196609:JEX196671 JOT196609:JOT196671 JYP196609:JYP196671 KIL196609:KIL196671 KSH196609:KSH196671 LCD196609:LCD196671 LLZ196609:LLZ196671 LVV196609:LVV196671 MFR196609:MFR196671 MPN196609:MPN196671 MZJ196609:MZJ196671 NJF196609:NJF196671 NTB196609:NTB196671 OCX196609:OCX196671 OMT196609:OMT196671 OWP196609:OWP196671 PGL196609:PGL196671 PQH196609:PQH196671 QAD196609:QAD196671 QJZ196609:QJZ196671 QTV196609:QTV196671 RDR196609:RDR196671 RNN196609:RNN196671 RXJ196609:RXJ196671 SHF196609:SHF196671 SRB196609:SRB196671 TAX196609:TAX196671 TKT196609:TKT196671 TUP196609:TUP196671 UEL196609:UEL196671 UOH196609:UOH196671 UYD196609:UYD196671 VHZ196609:VHZ196671 VRV196609:VRV196671 WBR196609:WBR196671 WLN196609:WLN196671 WVJ196609:WVJ196671 B262145:B262207 IX262145:IX262207 ST262145:ST262207 ACP262145:ACP262207 AML262145:AML262207 AWH262145:AWH262207 BGD262145:BGD262207 BPZ262145:BPZ262207 BZV262145:BZV262207 CJR262145:CJR262207 CTN262145:CTN262207 DDJ262145:DDJ262207 DNF262145:DNF262207 DXB262145:DXB262207 EGX262145:EGX262207 EQT262145:EQT262207 FAP262145:FAP262207 FKL262145:FKL262207 FUH262145:FUH262207 GED262145:GED262207 GNZ262145:GNZ262207 GXV262145:GXV262207 HHR262145:HHR262207 HRN262145:HRN262207 IBJ262145:IBJ262207 ILF262145:ILF262207 IVB262145:IVB262207 JEX262145:JEX262207 JOT262145:JOT262207 JYP262145:JYP262207 KIL262145:KIL262207 KSH262145:KSH262207 LCD262145:LCD262207 LLZ262145:LLZ262207 LVV262145:LVV262207 MFR262145:MFR262207 MPN262145:MPN262207 MZJ262145:MZJ262207 NJF262145:NJF262207 NTB262145:NTB262207 OCX262145:OCX262207 OMT262145:OMT262207 OWP262145:OWP262207 PGL262145:PGL262207 PQH262145:PQH262207 QAD262145:QAD262207 QJZ262145:QJZ262207 QTV262145:QTV262207 RDR262145:RDR262207 RNN262145:RNN262207 RXJ262145:RXJ262207 SHF262145:SHF262207 SRB262145:SRB262207 TAX262145:TAX262207 TKT262145:TKT262207 TUP262145:TUP262207 UEL262145:UEL262207 UOH262145:UOH262207 UYD262145:UYD262207 VHZ262145:VHZ262207 VRV262145:VRV262207 WBR262145:WBR262207 WLN262145:WLN262207 WVJ262145:WVJ262207 B327681:B327743 IX327681:IX327743 ST327681:ST327743 ACP327681:ACP327743 AML327681:AML327743 AWH327681:AWH327743 BGD327681:BGD327743 BPZ327681:BPZ327743 BZV327681:BZV327743 CJR327681:CJR327743 CTN327681:CTN327743 DDJ327681:DDJ327743 DNF327681:DNF327743 DXB327681:DXB327743 EGX327681:EGX327743 EQT327681:EQT327743 FAP327681:FAP327743 FKL327681:FKL327743 FUH327681:FUH327743 GED327681:GED327743 GNZ327681:GNZ327743 GXV327681:GXV327743 HHR327681:HHR327743 HRN327681:HRN327743 IBJ327681:IBJ327743 ILF327681:ILF327743 IVB327681:IVB327743 JEX327681:JEX327743 JOT327681:JOT327743 JYP327681:JYP327743 KIL327681:KIL327743 KSH327681:KSH327743 LCD327681:LCD327743 LLZ327681:LLZ327743 LVV327681:LVV327743 MFR327681:MFR327743 MPN327681:MPN327743 MZJ327681:MZJ327743 NJF327681:NJF327743 NTB327681:NTB327743 OCX327681:OCX327743 OMT327681:OMT327743 OWP327681:OWP327743 PGL327681:PGL327743 PQH327681:PQH327743 QAD327681:QAD327743 QJZ327681:QJZ327743 QTV327681:QTV327743 RDR327681:RDR327743 RNN327681:RNN327743 RXJ327681:RXJ327743 SHF327681:SHF327743 SRB327681:SRB327743 TAX327681:TAX327743 TKT327681:TKT327743 TUP327681:TUP327743 UEL327681:UEL327743 UOH327681:UOH327743 UYD327681:UYD327743 VHZ327681:VHZ327743 VRV327681:VRV327743 WBR327681:WBR327743 WLN327681:WLN327743 WVJ327681:WVJ327743 B393217:B393279 IX393217:IX393279 ST393217:ST393279 ACP393217:ACP393279 AML393217:AML393279 AWH393217:AWH393279 BGD393217:BGD393279 BPZ393217:BPZ393279 BZV393217:BZV393279 CJR393217:CJR393279 CTN393217:CTN393279 DDJ393217:DDJ393279 DNF393217:DNF393279 DXB393217:DXB393279 EGX393217:EGX393279 EQT393217:EQT393279 FAP393217:FAP393279 FKL393217:FKL393279 FUH393217:FUH393279 GED393217:GED393279 GNZ393217:GNZ393279 GXV393217:GXV393279 HHR393217:HHR393279 HRN393217:HRN393279 IBJ393217:IBJ393279 ILF393217:ILF393279 IVB393217:IVB393279 JEX393217:JEX393279 JOT393217:JOT393279 JYP393217:JYP393279 KIL393217:KIL393279 KSH393217:KSH393279 LCD393217:LCD393279 LLZ393217:LLZ393279 LVV393217:LVV393279 MFR393217:MFR393279 MPN393217:MPN393279 MZJ393217:MZJ393279 NJF393217:NJF393279 NTB393217:NTB393279 OCX393217:OCX393279 OMT393217:OMT393279 OWP393217:OWP393279 PGL393217:PGL393279 PQH393217:PQH393279 QAD393217:QAD393279 QJZ393217:QJZ393279 QTV393217:QTV393279 RDR393217:RDR393279 RNN393217:RNN393279 RXJ393217:RXJ393279 SHF393217:SHF393279 SRB393217:SRB393279 TAX393217:TAX393279 TKT393217:TKT393279 TUP393217:TUP393279 UEL393217:UEL393279 UOH393217:UOH393279 UYD393217:UYD393279 VHZ393217:VHZ393279 VRV393217:VRV393279 WBR393217:WBR393279 WLN393217:WLN393279 WVJ393217:WVJ393279 B458753:B458815 IX458753:IX458815 ST458753:ST458815 ACP458753:ACP458815 AML458753:AML458815 AWH458753:AWH458815 BGD458753:BGD458815 BPZ458753:BPZ458815 BZV458753:BZV458815 CJR458753:CJR458815 CTN458753:CTN458815 DDJ458753:DDJ458815 DNF458753:DNF458815 DXB458753:DXB458815 EGX458753:EGX458815 EQT458753:EQT458815 FAP458753:FAP458815 FKL458753:FKL458815 FUH458753:FUH458815 GED458753:GED458815 GNZ458753:GNZ458815 GXV458753:GXV458815 HHR458753:HHR458815 HRN458753:HRN458815 IBJ458753:IBJ458815 ILF458753:ILF458815 IVB458753:IVB458815 JEX458753:JEX458815 JOT458753:JOT458815 JYP458753:JYP458815 KIL458753:KIL458815 KSH458753:KSH458815 LCD458753:LCD458815 LLZ458753:LLZ458815 LVV458753:LVV458815 MFR458753:MFR458815 MPN458753:MPN458815 MZJ458753:MZJ458815 NJF458753:NJF458815 NTB458753:NTB458815 OCX458753:OCX458815 OMT458753:OMT458815 OWP458753:OWP458815 PGL458753:PGL458815 PQH458753:PQH458815 QAD458753:QAD458815 QJZ458753:QJZ458815 QTV458753:QTV458815 RDR458753:RDR458815 RNN458753:RNN458815 RXJ458753:RXJ458815 SHF458753:SHF458815 SRB458753:SRB458815 TAX458753:TAX458815 TKT458753:TKT458815 TUP458753:TUP458815 UEL458753:UEL458815 UOH458753:UOH458815 UYD458753:UYD458815 VHZ458753:VHZ458815 VRV458753:VRV458815 WBR458753:WBR458815 WLN458753:WLN458815 WVJ458753:WVJ458815 B524289:B524351 IX524289:IX524351 ST524289:ST524351 ACP524289:ACP524351 AML524289:AML524351 AWH524289:AWH524351 BGD524289:BGD524351 BPZ524289:BPZ524351 BZV524289:BZV524351 CJR524289:CJR524351 CTN524289:CTN524351 DDJ524289:DDJ524351 DNF524289:DNF524351 DXB524289:DXB524351 EGX524289:EGX524351 EQT524289:EQT524351 FAP524289:FAP524351 FKL524289:FKL524351 FUH524289:FUH524351 GED524289:GED524351 GNZ524289:GNZ524351 GXV524289:GXV524351 HHR524289:HHR524351 HRN524289:HRN524351 IBJ524289:IBJ524351 ILF524289:ILF524351 IVB524289:IVB524351 JEX524289:JEX524351 JOT524289:JOT524351 JYP524289:JYP524351 KIL524289:KIL524351 KSH524289:KSH524351 LCD524289:LCD524351 LLZ524289:LLZ524351 LVV524289:LVV524351 MFR524289:MFR524351 MPN524289:MPN524351 MZJ524289:MZJ524351 NJF524289:NJF524351 NTB524289:NTB524351 OCX524289:OCX524351 OMT524289:OMT524351 OWP524289:OWP524351 PGL524289:PGL524351 PQH524289:PQH524351 QAD524289:QAD524351 QJZ524289:QJZ524351 QTV524289:QTV524351 RDR524289:RDR524351 RNN524289:RNN524351 RXJ524289:RXJ524351 SHF524289:SHF524351 SRB524289:SRB524351 TAX524289:TAX524351 TKT524289:TKT524351 TUP524289:TUP524351 UEL524289:UEL524351 UOH524289:UOH524351 UYD524289:UYD524351 VHZ524289:VHZ524351 VRV524289:VRV524351 WBR524289:WBR524351 WLN524289:WLN524351 WVJ524289:WVJ524351 B589825:B589887 IX589825:IX589887 ST589825:ST589887 ACP589825:ACP589887 AML589825:AML589887 AWH589825:AWH589887 BGD589825:BGD589887 BPZ589825:BPZ589887 BZV589825:BZV589887 CJR589825:CJR589887 CTN589825:CTN589887 DDJ589825:DDJ589887 DNF589825:DNF589887 DXB589825:DXB589887 EGX589825:EGX589887 EQT589825:EQT589887 FAP589825:FAP589887 FKL589825:FKL589887 FUH589825:FUH589887 GED589825:GED589887 GNZ589825:GNZ589887 GXV589825:GXV589887 HHR589825:HHR589887 HRN589825:HRN589887 IBJ589825:IBJ589887 ILF589825:ILF589887 IVB589825:IVB589887 JEX589825:JEX589887 JOT589825:JOT589887 JYP589825:JYP589887 KIL589825:KIL589887 KSH589825:KSH589887 LCD589825:LCD589887 LLZ589825:LLZ589887 LVV589825:LVV589887 MFR589825:MFR589887 MPN589825:MPN589887 MZJ589825:MZJ589887 NJF589825:NJF589887 NTB589825:NTB589887 OCX589825:OCX589887 OMT589825:OMT589887 OWP589825:OWP589887 PGL589825:PGL589887 PQH589825:PQH589887 QAD589825:QAD589887 QJZ589825:QJZ589887 QTV589825:QTV589887 RDR589825:RDR589887 RNN589825:RNN589887 RXJ589825:RXJ589887 SHF589825:SHF589887 SRB589825:SRB589887 TAX589825:TAX589887 TKT589825:TKT589887 TUP589825:TUP589887 UEL589825:UEL589887 UOH589825:UOH589887 UYD589825:UYD589887 VHZ589825:VHZ589887 VRV589825:VRV589887 WBR589825:WBR589887 WLN589825:WLN589887 WVJ589825:WVJ589887 B655361:B655423 IX655361:IX655423 ST655361:ST655423 ACP655361:ACP655423 AML655361:AML655423 AWH655361:AWH655423 BGD655361:BGD655423 BPZ655361:BPZ655423 BZV655361:BZV655423 CJR655361:CJR655423 CTN655361:CTN655423 DDJ655361:DDJ655423 DNF655361:DNF655423 DXB655361:DXB655423 EGX655361:EGX655423 EQT655361:EQT655423 FAP655361:FAP655423 FKL655361:FKL655423 FUH655361:FUH655423 GED655361:GED655423 GNZ655361:GNZ655423 GXV655361:GXV655423 HHR655361:HHR655423 HRN655361:HRN655423 IBJ655361:IBJ655423 ILF655361:ILF655423 IVB655361:IVB655423 JEX655361:JEX655423 JOT655361:JOT655423 JYP655361:JYP655423 KIL655361:KIL655423 KSH655361:KSH655423 LCD655361:LCD655423 LLZ655361:LLZ655423 LVV655361:LVV655423 MFR655361:MFR655423 MPN655361:MPN655423 MZJ655361:MZJ655423 NJF655361:NJF655423 NTB655361:NTB655423 OCX655361:OCX655423 OMT655361:OMT655423 OWP655361:OWP655423 PGL655361:PGL655423 PQH655361:PQH655423 QAD655361:QAD655423 QJZ655361:QJZ655423 QTV655361:QTV655423 RDR655361:RDR655423 RNN655361:RNN655423 RXJ655361:RXJ655423 SHF655361:SHF655423 SRB655361:SRB655423 TAX655361:TAX655423 TKT655361:TKT655423 TUP655361:TUP655423 UEL655361:UEL655423 UOH655361:UOH655423 UYD655361:UYD655423 VHZ655361:VHZ655423 VRV655361:VRV655423 WBR655361:WBR655423 WLN655361:WLN655423 WVJ655361:WVJ655423 B720897:B720959 IX720897:IX720959 ST720897:ST720959 ACP720897:ACP720959 AML720897:AML720959 AWH720897:AWH720959 BGD720897:BGD720959 BPZ720897:BPZ720959 BZV720897:BZV720959 CJR720897:CJR720959 CTN720897:CTN720959 DDJ720897:DDJ720959 DNF720897:DNF720959 DXB720897:DXB720959 EGX720897:EGX720959 EQT720897:EQT720959 FAP720897:FAP720959 FKL720897:FKL720959 FUH720897:FUH720959 GED720897:GED720959 GNZ720897:GNZ720959 GXV720897:GXV720959 HHR720897:HHR720959 HRN720897:HRN720959 IBJ720897:IBJ720959 ILF720897:ILF720959 IVB720897:IVB720959 JEX720897:JEX720959 JOT720897:JOT720959 JYP720897:JYP720959 KIL720897:KIL720959 KSH720897:KSH720959 LCD720897:LCD720959 LLZ720897:LLZ720959 LVV720897:LVV720959 MFR720897:MFR720959 MPN720897:MPN720959 MZJ720897:MZJ720959 NJF720897:NJF720959 NTB720897:NTB720959 OCX720897:OCX720959 OMT720897:OMT720959 OWP720897:OWP720959 PGL720897:PGL720959 PQH720897:PQH720959 QAD720897:QAD720959 QJZ720897:QJZ720959 QTV720897:QTV720959 RDR720897:RDR720959 RNN720897:RNN720959 RXJ720897:RXJ720959 SHF720897:SHF720959 SRB720897:SRB720959 TAX720897:TAX720959 TKT720897:TKT720959 TUP720897:TUP720959 UEL720897:UEL720959 UOH720897:UOH720959 UYD720897:UYD720959 VHZ720897:VHZ720959 VRV720897:VRV720959 WBR720897:WBR720959 WLN720897:WLN720959 WVJ720897:WVJ720959 B786433:B786495 IX786433:IX786495 ST786433:ST786495 ACP786433:ACP786495 AML786433:AML786495 AWH786433:AWH786495 BGD786433:BGD786495 BPZ786433:BPZ786495 BZV786433:BZV786495 CJR786433:CJR786495 CTN786433:CTN786495 DDJ786433:DDJ786495 DNF786433:DNF786495 DXB786433:DXB786495 EGX786433:EGX786495 EQT786433:EQT786495 FAP786433:FAP786495 FKL786433:FKL786495 FUH786433:FUH786495 GED786433:GED786495 GNZ786433:GNZ786495 GXV786433:GXV786495 HHR786433:HHR786495 HRN786433:HRN786495 IBJ786433:IBJ786495 ILF786433:ILF786495 IVB786433:IVB786495 JEX786433:JEX786495 JOT786433:JOT786495 JYP786433:JYP786495 KIL786433:KIL786495 KSH786433:KSH786495 LCD786433:LCD786495 LLZ786433:LLZ786495 LVV786433:LVV786495 MFR786433:MFR786495 MPN786433:MPN786495 MZJ786433:MZJ786495 NJF786433:NJF786495 NTB786433:NTB786495 OCX786433:OCX786495 OMT786433:OMT786495 OWP786433:OWP786495 PGL786433:PGL786495 PQH786433:PQH786495 QAD786433:QAD786495 QJZ786433:QJZ786495 QTV786433:QTV786495 RDR786433:RDR786495 RNN786433:RNN786495 RXJ786433:RXJ786495 SHF786433:SHF786495 SRB786433:SRB786495 TAX786433:TAX786495 TKT786433:TKT786495 TUP786433:TUP786495 UEL786433:UEL786495 UOH786433:UOH786495 UYD786433:UYD786495 VHZ786433:VHZ786495 VRV786433:VRV786495 WBR786433:WBR786495 WLN786433:WLN786495 WVJ786433:WVJ786495 B851969:B852031 IX851969:IX852031 ST851969:ST852031 ACP851969:ACP852031 AML851969:AML852031 AWH851969:AWH852031 BGD851969:BGD852031 BPZ851969:BPZ852031 BZV851969:BZV852031 CJR851969:CJR852031 CTN851969:CTN852031 DDJ851969:DDJ852031 DNF851969:DNF852031 DXB851969:DXB852031 EGX851969:EGX852031 EQT851969:EQT852031 FAP851969:FAP852031 FKL851969:FKL852031 FUH851969:FUH852031 GED851969:GED852031 GNZ851969:GNZ852031 GXV851969:GXV852031 HHR851969:HHR852031 HRN851969:HRN852031 IBJ851969:IBJ852031 ILF851969:ILF852031 IVB851969:IVB852031 JEX851969:JEX852031 JOT851969:JOT852031 JYP851969:JYP852031 KIL851969:KIL852031 KSH851969:KSH852031 LCD851969:LCD852031 LLZ851969:LLZ852031 LVV851969:LVV852031 MFR851969:MFR852031 MPN851969:MPN852031 MZJ851969:MZJ852031 NJF851969:NJF852031 NTB851969:NTB852031 OCX851969:OCX852031 OMT851969:OMT852031 OWP851969:OWP852031 PGL851969:PGL852031 PQH851969:PQH852031 QAD851969:QAD852031 QJZ851969:QJZ852031 QTV851969:QTV852031 RDR851969:RDR852031 RNN851969:RNN852031 RXJ851969:RXJ852031 SHF851969:SHF852031 SRB851969:SRB852031 TAX851969:TAX852031 TKT851969:TKT852031 TUP851969:TUP852031 UEL851969:UEL852031 UOH851969:UOH852031 UYD851969:UYD852031 VHZ851969:VHZ852031 VRV851969:VRV852031 WBR851969:WBR852031 WLN851969:WLN852031 WVJ851969:WVJ852031 B917505:B917567 IX917505:IX917567 ST917505:ST917567 ACP917505:ACP917567 AML917505:AML917567 AWH917505:AWH917567 BGD917505:BGD917567 BPZ917505:BPZ917567 BZV917505:BZV917567 CJR917505:CJR917567 CTN917505:CTN917567 DDJ917505:DDJ917567 DNF917505:DNF917567 DXB917505:DXB917567 EGX917505:EGX917567 EQT917505:EQT917567 FAP917505:FAP917567 FKL917505:FKL917567 FUH917505:FUH917567 GED917505:GED917567 GNZ917505:GNZ917567 GXV917505:GXV917567 HHR917505:HHR917567 HRN917505:HRN917567 IBJ917505:IBJ917567 ILF917505:ILF917567 IVB917505:IVB917567 JEX917505:JEX917567 JOT917505:JOT917567 JYP917505:JYP917567 KIL917505:KIL917567 KSH917505:KSH917567 LCD917505:LCD917567 LLZ917505:LLZ917567 LVV917505:LVV917567 MFR917505:MFR917567 MPN917505:MPN917567 MZJ917505:MZJ917567 NJF917505:NJF917567 NTB917505:NTB917567 OCX917505:OCX917567 OMT917505:OMT917567 OWP917505:OWP917567 PGL917505:PGL917567 PQH917505:PQH917567 QAD917505:QAD917567 QJZ917505:QJZ917567 QTV917505:QTV917567 RDR917505:RDR917567 RNN917505:RNN917567 RXJ917505:RXJ917567 SHF917505:SHF917567 SRB917505:SRB917567 TAX917505:TAX917567 TKT917505:TKT917567 TUP917505:TUP917567 UEL917505:UEL917567 UOH917505:UOH917567 UYD917505:UYD917567 VHZ917505:VHZ917567 VRV917505:VRV917567 WBR917505:WBR917567 WLN917505:WLN917567 WVJ917505:WVJ917567 B983041:B983103 IX983041:IX983103 ST983041:ST983103 ACP983041:ACP983103 AML983041:AML983103 AWH983041:AWH983103 BGD983041:BGD983103 BPZ983041:BPZ983103 BZV983041:BZV983103 CJR983041:CJR983103 CTN983041:CTN983103 DDJ983041:DDJ983103 DNF983041:DNF983103 DXB983041:DXB983103 EGX983041:EGX983103 EQT983041:EQT983103 FAP983041:FAP983103 FKL983041:FKL983103 FUH983041:FUH983103 GED983041:GED983103 GNZ983041:GNZ983103 GXV983041:GXV983103 HHR983041:HHR983103 HRN983041:HRN983103 IBJ983041:IBJ983103 ILF983041:ILF983103 IVB983041:IVB983103 JEX983041:JEX983103 JOT983041:JOT983103 JYP983041:JYP983103 KIL983041:KIL983103 KSH983041:KSH983103 LCD983041:LCD983103 LLZ983041:LLZ983103 LVV983041:LVV983103 MFR983041:MFR983103 MPN983041:MPN983103 MZJ983041:MZJ983103 NJF983041:NJF983103 NTB983041:NTB983103 OCX983041:OCX983103 OMT983041:OMT983103 OWP983041:OWP983103 PGL983041:PGL983103 PQH983041:PQH983103 QAD983041:QAD983103 QJZ983041:QJZ983103 QTV983041:QTV983103 RDR983041:RDR983103 RNN983041:RNN983103 RXJ983041:RXJ983103 SHF983041:SHF983103 SRB983041:SRB983103 TAX983041:TAX983103 TKT983041:TKT983103 TUP983041:TUP983103 UEL983041:UEL983103 UOH983041:UOH983103 UYD983041:UYD983103 VHZ983041:VHZ983103 VRV983041:VRV983103 WBR983041:WBR983103 WLN983041:WLN983103 WVJ983041:WVJ983103 A1:A93 IW1:IW93 SS1:SS93 ACO1:ACO93 AMK1:AMK93 AWG1:AWG93 BGC1:BGC93 BPY1:BPY93 BZU1:BZU93 CJQ1:CJQ93 CTM1:CTM93 DDI1:DDI93 DNE1:DNE93 DXA1:DXA93 EGW1:EGW93 EQS1:EQS93 FAO1:FAO93 FKK1:FKK93 FUG1:FUG93 GEC1:GEC93 GNY1:GNY93 GXU1:GXU93 HHQ1:HHQ93 HRM1:HRM93 IBI1:IBI93 ILE1:ILE93 IVA1:IVA93 JEW1:JEW93 JOS1:JOS93 JYO1:JYO93 KIK1:KIK93 KSG1:KSG93 LCC1:LCC93 LLY1:LLY93 LVU1:LVU93 MFQ1:MFQ93 MPM1:MPM93 MZI1:MZI93 NJE1:NJE93 NTA1:NTA93 OCW1:OCW93 OMS1:OMS93 OWO1:OWO93 PGK1:PGK93 PQG1:PQG93 QAC1:QAC93 QJY1:QJY93 QTU1:QTU93 RDQ1:RDQ93 RNM1:RNM93 RXI1:RXI93 SHE1:SHE93 SRA1:SRA93 TAW1:TAW93 TKS1:TKS93 TUO1:TUO93 UEK1:UEK93 UOG1:UOG93 UYC1:UYC93 VHY1:VHY93 VRU1:VRU93 WBQ1:WBQ93 WLM1:WLM93 WVI1:WVI93 A65537:A65629 IW65537:IW65629 SS65537:SS65629 ACO65537:ACO65629 AMK65537:AMK65629 AWG65537:AWG65629 BGC65537:BGC65629 BPY65537:BPY65629 BZU65537:BZU65629 CJQ65537:CJQ65629 CTM65537:CTM65629 DDI65537:DDI65629 DNE65537:DNE65629 DXA65537:DXA65629 EGW65537:EGW65629 EQS65537:EQS65629 FAO65537:FAO65629 FKK65537:FKK65629 FUG65537:FUG65629 GEC65537:GEC65629 GNY65537:GNY65629 GXU65537:GXU65629 HHQ65537:HHQ65629 HRM65537:HRM65629 IBI65537:IBI65629 ILE65537:ILE65629 IVA65537:IVA65629 JEW65537:JEW65629 JOS65537:JOS65629 JYO65537:JYO65629 KIK65537:KIK65629 KSG65537:KSG65629 LCC65537:LCC65629 LLY65537:LLY65629 LVU65537:LVU65629 MFQ65537:MFQ65629 MPM65537:MPM65629 MZI65537:MZI65629 NJE65537:NJE65629 NTA65537:NTA65629 OCW65537:OCW65629 OMS65537:OMS65629 OWO65537:OWO65629 PGK65537:PGK65629 PQG65537:PQG65629 QAC65537:QAC65629 QJY65537:QJY65629 QTU65537:QTU65629 RDQ65537:RDQ65629 RNM65537:RNM65629 RXI65537:RXI65629 SHE65537:SHE65629 SRA65537:SRA65629 TAW65537:TAW65629 TKS65537:TKS65629 TUO65537:TUO65629 UEK65537:UEK65629 UOG65537:UOG65629 UYC65537:UYC65629 VHY65537:VHY65629 VRU65537:VRU65629 WBQ65537:WBQ65629 WLM65537:WLM65629 WVI65537:WVI65629 A131073:A131165 IW131073:IW131165 SS131073:SS131165 ACO131073:ACO131165 AMK131073:AMK131165 AWG131073:AWG131165 BGC131073:BGC131165 BPY131073:BPY131165 BZU131073:BZU131165 CJQ131073:CJQ131165 CTM131073:CTM131165 DDI131073:DDI131165 DNE131073:DNE131165 DXA131073:DXA131165 EGW131073:EGW131165 EQS131073:EQS131165 FAO131073:FAO131165 FKK131073:FKK131165 FUG131073:FUG131165 GEC131073:GEC131165 GNY131073:GNY131165 GXU131073:GXU131165 HHQ131073:HHQ131165 HRM131073:HRM131165 IBI131073:IBI131165 ILE131073:ILE131165 IVA131073:IVA131165 JEW131073:JEW131165 JOS131073:JOS131165 JYO131073:JYO131165 KIK131073:KIK131165 KSG131073:KSG131165 LCC131073:LCC131165 LLY131073:LLY131165 LVU131073:LVU131165 MFQ131073:MFQ131165 MPM131073:MPM131165 MZI131073:MZI131165 NJE131073:NJE131165 NTA131073:NTA131165 OCW131073:OCW131165 OMS131073:OMS131165 OWO131073:OWO131165 PGK131073:PGK131165 PQG131073:PQG131165 QAC131073:QAC131165 QJY131073:QJY131165 QTU131073:QTU131165 RDQ131073:RDQ131165 RNM131073:RNM131165 RXI131073:RXI131165 SHE131073:SHE131165 SRA131073:SRA131165 TAW131073:TAW131165 TKS131073:TKS131165 TUO131073:TUO131165 UEK131073:UEK131165 UOG131073:UOG131165 UYC131073:UYC131165 VHY131073:VHY131165 VRU131073:VRU131165 WBQ131073:WBQ131165 WLM131073:WLM131165 WVI131073:WVI131165 A196609:A196701 IW196609:IW196701 SS196609:SS196701 ACO196609:ACO196701 AMK196609:AMK196701 AWG196609:AWG196701 BGC196609:BGC196701 BPY196609:BPY196701 BZU196609:BZU196701 CJQ196609:CJQ196701 CTM196609:CTM196701 DDI196609:DDI196701 DNE196609:DNE196701 DXA196609:DXA196701 EGW196609:EGW196701 EQS196609:EQS196701 FAO196609:FAO196701 FKK196609:FKK196701 FUG196609:FUG196701 GEC196609:GEC196701 GNY196609:GNY196701 GXU196609:GXU196701 HHQ196609:HHQ196701 HRM196609:HRM196701 IBI196609:IBI196701 ILE196609:ILE196701 IVA196609:IVA196701 JEW196609:JEW196701 JOS196609:JOS196701 JYO196609:JYO196701 KIK196609:KIK196701 KSG196609:KSG196701 LCC196609:LCC196701 LLY196609:LLY196701 LVU196609:LVU196701 MFQ196609:MFQ196701 MPM196609:MPM196701 MZI196609:MZI196701 NJE196609:NJE196701 NTA196609:NTA196701 OCW196609:OCW196701 OMS196609:OMS196701 OWO196609:OWO196701 PGK196609:PGK196701 PQG196609:PQG196701 QAC196609:QAC196701 QJY196609:QJY196701 QTU196609:QTU196701 RDQ196609:RDQ196701 RNM196609:RNM196701 RXI196609:RXI196701 SHE196609:SHE196701 SRA196609:SRA196701 TAW196609:TAW196701 TKS196609:TKS196701 TUO196609:TUO196701 UEK196609:UEK196701 UOG196609:UOG196701 UYC196609:UYC196701 VHY196609:VHY196701 VRU196609:VRU196701 WBQ196609:WBQ196701 WLM196609:WLM196701 WVI196609:WVI196701 A262145:A262237 IW262145:IW262237 SS262145:SS262237 ACO262145:ACO262237 AMK262145:AMK262237 AWG262145:AWG262237 BGC262145:BGC262237 BPY262145:BPY262237 BZU262145:BZU262237 CJQ262145:CJQ262237 CTM262145:CTM262237 DDI262145:DDI262237 DNE262145:DNE262237 DXA262145:DXA262237 EGW262145:EGW262237 EQS262145:EQS262237 FAO262145:FAO262237 FKK262145:FKK262237 FUG262145:FUG262237 GEC262145:GEC262237 GNY262145:GNY262237 GXU262145:GXU262237 HHQ262145:HHQ262237 HRM262145:HRM262237 IBI262145:IBI262237 ILE262145:ILE262237 IVA262145:IVA262237 JEW262145:JEW262237 JOS262145:JOS262237 JYO262145:JYO262237 KIK262145:KIK262237 KSG262145:KSG262237 LCC262145:LCC262237 LLY262145:LLY262237 LVU262145:LVU262237 MFQ262145:MFQ262237 MPM262145:MPM262237 MZI262145:MZI262237 NJE262145:NJE262237 NTA262145:NTA262237 OCW262145:OCW262237 OMS262145:OMS262237 OWO262145:OWO262237 PGK262145:PGK262237 PQG262145:PQG262237 QAC262145:QAC262237 QJY262145:QJY262237 QTU262145:QTU262237 RDQ262145:RDQ262237 RNM262145:RNM262237 RXI262145:RXI262237 SHE262145:SHE262237 SRA262145:SRA262237 TAW262145:TAW262237 TKS262145:TKS262237 TUO262145:TUO262237 UEK262145:UEK262237 UOG262145:UOG262237 UYC262145:UYC262237 VHY262145:VHY262237 VRU262145:VRU262237 WBQ262145:WBQ262237 WLM262145:WLM262237 WVI262145:WVI262237 A327681:A327773 IW327681:IW327773 SS327681:SS327773 ACO327681:ACO327773 AMK327681:AMK327773 AWG327681:AWG327773 BGC327681:BGC327773 BPY327681:BPY327773 BZU327681:BZU327773 CJQ327681:CJQ327773 CTM327681:CTM327773 DDI327681:DDI327773 DNE327681:DNE327773 DXA327681:DXA327773 EGW327681:EGW327773 EQS327681:EQS327773 FAO327681:FAO327773 FKK327681:FKK327773 FUG327681:FUG327773 GEC327681:GEC327773 GNY327681:GNY327773 GXU327681:GXU327773 HHQ327681:HHQ327773 HRM327681:HRM327773 IBI327681:IBI327773 ILE327681:ILE327773 IVA327681:IVA327773 JEW327681:JEW327773 JOS327681:JOS327773 JYO327681:JYO327773 KIK327681:KIK327773 KSG327681:KSG327773 LCC327681:LCC327773 LLY327681:LLY327773 LVU327681:LVU327773 MFQ327681:MFQ327773 MPM327681:MPM327773 MZI327681:MZI327773 NJE327681:NJE327773 NTA327681:NTA327773 OCW327681:OCW327773 OMS327681:OMS327773 OWO327681:OWO327773 PGK327681:PGK327773 PQG327681:PQG327773 QAC327681:QAC327773 QJY327681:QJY327773 QTU327681:QTU327773 RDQ327681:RDQ327773 RNM327681:RNM327773 RXI327681:RXI327773 SHE327681:SHE327773 SRA327681:SRA327773 TAW327681:TAW327773 TKS327681:TKS327773 TUO327681:TUO327773 UEK327681:UEK327773 UOG327681:UOG327773 UYC327681:UYC327773 VHY327681:VHY327773 VRU327681:VRU327773 WBQ327681:WBQ327773 WLM327681:WLM327773 WVI327681:WVI327773 A393217:A393309 IW393217:IW393309 SS393217:SS393309 ACO393217:ACO393309 AMK393217:AMK393309 AWG393217:AWG393309 BGC393217:BGC393309 BPY393217:BPY393309 BZU393217:BZU393309 CJQ393217:CJQ393309 CTM393217:CTM393309 DDI393217:DDI393309 DNE393217:DNE393309 DXA393217:DXA393309 EGW393217:EGW393309 EQS393217:EQS393309 FAO393217:FAO393309 FKK393217:FKK393309 FUG393217:FUG393309 GEC393217:GEC393309 GNY393217:GNY393309 GXU393217:GXU393309 HHQ393217:HHQ393309 HRM393217:HRM393309 IBI393217:IBI393309 ILE393217:ILE393309 IVA393217:IVA393309 JEW393217:JEW393309 JOS393217:JOS393309 JYO393217:JYO393309 KIK393217:KIK393309 KSG393217:KSG393309 LCC393217:LCC393309 LLY393217:LLY393309 LVU393217:LVU393309 MFQ393217:MFQ393309 MPM393217:MPM393309 MZI393217:MZI393309 NJE393217:NJE393309 NTA393217:NTA393309 OCW393217:OCW393309 OMS393217:OMS393309 OWO393217:OWO393309 PGK393217:PGK393309 PQG393217:PQG393309 QAC393217:QAC393309 QJY393217:QJY393309 QTU393217:QTU393309 RDQ393217:RDQ393309 RNM393217:RNM393309 RXI393217:RXI393309 SHE393217:SHE393309 SRA393217:SRA393309 TAW393217:TAW393309 TKS393217:TKS393309 TUO393217:TUO393309 UEK393217:UEK393309 UOG393217:UOG393309 UYC393217:UYC393309 VHY393217:VHY393309 VRU393217:VRU393309 WBQ393217:WBQ393309 WLM393217:WLM393309 WVI393217:WVI393309 A458753:A458845 IW458753:IW458845 SS458753:SS458845 ACO458753:ACO458845 AMK458753:AMK458845 AWG458753:AWG458845 BGC458753:BGC458845 BPY458753:BPY458845 BZU458753:BZU458845 CJQ458753:CJQ458845 CTM458753:CTM458845 DDI458753:DDI458845 DNE458753:DNE458845 DXA458753:DXA458845 EGW458753:EGW458845 EQS458753:EQS458845 FAO458753:FAO458845 FKK458753:FKK458845 FUG458753:FUG458845 GEC458753:GEC458845 GNY458753:GNY458845 GXU458753:GXU458845 HHQ458753:HHQ458845 HRM458753:HRM458845 IBI458753:IBI458845 ILE458753:ILE458845 IVA458753:IVA458845 JEW458753:JEW458845 JOS458753:JOS458845 JYO458753:JYO458845 KIK458753:KIK458845 KSG458753:KSG458845 LCC458753:LCC458845 LLY458753:LLY458845 LVU458753:LVU458845 MFQ458753:MFQ458845 MPM458753:MPM458845 MZI458753:MZI458845 NJE458753:NJE458845 NTA458753:NTA458845 OCW458753:OCW458845 OMS458753:OMS458845 OWO458753:OWO458845 PGK458753:PGK458845 PQG458753:PQG458845 QAC458753:QAC458845 QJY458753:QJY458845 QTU458753:QTU458845 RDQ458753:RDQ458845 RNM458753:RNM458845 RXI458753:RXI458845 SHE458753:SHE458845 SRA458753:SRA458845 TAW458753:TAW458845 TKS458753:TKS458845 TUO458753:TUO458845 UEK458753:UEK458845 UOG458753:UOG458845 UYC458753:UYC458845 VHY458753:VHY458845 VRU458753:VRU458845 WBQ458753:WBQ458845 WLM458753:WLM458845 WVI458753:WVI458845 A524289:A524381 IW524289:IW524381 SS524289:SS524381 ACO524289:ACO524381 AMK524289:AMK524381 AWG524289:AWG524381 BGC524289:BGC524381 BPY524289:BPY524381 BZU524289:BZU524381 CJQ524289:CJQ524381 CTM524289:CTM524381 DDI524289:DDI524381 DNE524289:DNE524381 DXA524289:DXA524381 EGW524289:EGW524381 EQS524289:EQS524381 FAO524289:FAO524381 FKK524289:FKK524381 FUG524289:FUG524381 GEC524289:GEC524381 GNY524289:GNY524381 GXU524289:GXU524381 HHQ524289:HHQ524381 HRM524289:HRM524381 IBI524289:IBI524381 ILE524289:ILE524381 IVA524289:IVA524381 JEW524289:JEW524381 JOS524289:JOS524381 JYO524289:JYO524381 KIK524289:KIK524381 KSG524289:KSG524381 LCC524289:LCC524381 LLY524289:LLY524381 LVU524289:LVU524381 MFQ524289:MFQ524381 MPM524289:MPM524381 MZI524289:MZI524381 NJE524289:NJE524381 NTA524289:NTA524381 OCW524289:OCW524381 OMS524289:OMS524381 OWO524289:OWO524381 PGK524289:PGK524381 PQG524289:PQG524381 QAC524289:QAC524381 QJY524289:QJY524381 QTU524289:QTU524381 RDQ524289:RDQ524381 RNM524289:RNM524381 RXI524289:RXI524381 SHE524289:SHE524381 SRA524289:SRA524381 TAW524289:TAW524381 TKS524289:TKS524381 TUO524289:TUO524381 UEK524289:UEK524381 UOG524289:UOG524381 UYC524289:UYC524381 VHY524289:VHY524381 VRU524289:VRU524381 WBQ524289:WBQ524381 WLM524289:WLM524381 WVI524289:WVI524381 A589825:A589917 IW589825:IW589917 SS589825:SS589917 ACO589825:ACO589917 AMK589825:AMK589917 AWG589825:AWG589917 BGC589825:BGC589917 BPY589825:BPY589917 BZU589825:BZU589917 CJQ589825:CJQ589917 CTM589825:CTM589917 DDI589825:DDI589917 DNE589825:DNE589917 DXA589825:DXA589917 EGW589825:EGW589917 EQS589825:EQS589917 FAO589825:FAO589917 FKK589825:FKK589917 FUG589825:FUG589917 GEC589825:GEC589917 GNY589825:GNY589917 GXU589825:GXU589917 HHQ589825:HHQ589917 HRM589825:HRM589917 IBI589825:IBI589917 ILE589825:ILE589917 IVA589825:IVA589917 JEW589825:JEW589917 JOS589825:JOS589917 JYO589825:JYO589917 KIK589825:KIK589917 KSG589825:KSG589917 LCC589825:LCC589917 LLY589825:LLY589917 LVU589825:LVU589917 MFQ589825:MFQ589917 MPM589825:MPM589917 MZI589825:MZI589917 NJE589825:NJE589917 NTA589825:NTA589917 OCW589825:OCW589917 OMS589825:OMS589917 OWO589825:OWO589917 PGK589825:PGK589917 PQG589825:PQG589917 QAC589825:QAC589917 QJY589825:QJY589917 QTU589825:QTU589917 RDQ589825:RDQ589917 RNM589825:RNM589917 RXI589825:RXI589917 SHE589825:SHE589917 SRA589825:SRA589917 TAW589825:TAW589917 TKS589825:TKS589917 TUO589825:TUO589917 UEK589825:UEK589917 UOG589825:UOG589917 UYC589825:UYC589917 VHY589825:VHY589917 VRU589825:VRU589917 WBQ589825:WBQ589917 WLM589825:WLM589917 WVI589825:WVI589917 A655361:A655453 IW655361:IW655453 SS655361:SS655453 ACO655361:ACO655453 AMK655361:AMK655453 AWG655361:AWG655453 BGC655361:BGC655453 BPY655361:BPY655453 BZU655361:BZU655453 CJQ655361:CJQ655453 CTM655361:CTM655453 DDI655361:DDI655453 DNE655361:DNE655453 DXA655361:DXA655453 EGW655361:EGW655453 EQS655361:EQS655453 FAO655361:FAO655453 FKK655361:FKK655453 FUG655361:FUG655453 GEC655361:GEC655453 GNY655361:GNY655453 GXU655361:GXU655453 HHQ655361:HHQ655453 HRM655361:HRM655453 IBI655361:IBI655453 ILE655361:ILE655453 IVA655361:IVA655453 JEW655361:JEW655453 JOS655361:JOS655453 JYO655361:JYO655453 KIK655361:KIK655453 KSG655361:KSG655453 LCC655361:LCC655453 LLY655361:LLY655453 LVU655361:LVU655453 MFQ655361:MFQ655453 MPM655361:MPM655453 MZI655361:MZI655453 NJE655361:NJE655453 NTA655361:NTA655453 OCW655361:OCW655453 OMS655361:OMS655453 OWO655361:OWO655453 PGK655361:PGK655453 PQG655361:PQG655453 QAC655361:QAC655453 QJY655361:QJY655453 QTU655361:QTU655453 RDQ655361:RDQ655453 RNM655361:RNM655453 RXI655361:RXI655453 SHE655361:SHE655453 SRA655361:SRA655453 TAW655361:TAW655453 TKS655361:TKS655453 TUO655361:TUO655453 UEK655361:UEK655453 UOG655361:UOG655453 UYC655361:UYC655453 VHY655361:VHY655453 VRU655361:VRU655453 WBQ655361:WBQ655453 WLM655361:WLM655453 WVI655361:WVI655453 A720897:A720989 IW720897:IW720989 SS720897:SS720989 ACO720897:ACO720989 AMK720897:AMK720989 AWG720897:AWG720989 BGC720897:BGC720989 BPY720897:BPY720989 BZU720897:BZU720989 CJQ720897:CJQ720989 CTM720897:CTM720989 DDI720897:DDI720989 DNE720897:DNE720989 DXA720897:DXA720989 EGW720897:EGW720989 EQS720897:EQS720989 FAO720897:FAO720989 FKK720897:FKK720989 FUG720897:FUG720989 GEC720897:GEC720989 GNY720897:GNY720989 GXU720897:GXU720989 HHQ720897:HHQ720989 HRM720897:HRM720989 IBI720897:IBI720989 ILE720897:ILE720989 IVA720897:IVA720989 JEW720897:JEW720989 JOS720897:JOS720989 JYO720897:JYO720989 KIK720897:KIK720989 KSG720897:KSG720989 LCC720897:LCC720989 LLY720897:LLY720989 LVU720897:LVU720989 MFQ720897:MFQ720989 MPM720897:MPM720989 MZI720897:MZI720989 NJE720897:NJE720989 NTA720897:NTA720989 OCW720897:OCW720989 OMS720897:OMS720989 OWO720897:OWO720989 PGK720897:PGK720989 PQG720897:PQG720989 QAC720897:QAC720989 QJY720897:QJY720989 QTU720897:QTU720989 RDQ720897:RDQ720989 RNM720897:RNM720989 RXI720897:RXI720989 SHE720897:SHE720989 SRA720897:SRA720989 TAW720897:TAW720989 TKS720897:TKS720989 TUO720897:TUO720989 UEK720897:UEK720989 UOG720897:UOG720989 UYC720897:UYC720989 VHY720897:VHY720989 VRU720897:VRU720989 WBQ720897:WBQ720989 WLM720897:WLM720989 WVI720897:WVI720989 A786433:A786525 IW786433:IW786525 SS786433:SS786525 ACO786433:ACO786525 AMK786433:AMK786525 AWG786433:AWG786525 BGC786433:BGC786525 BPY786433:BPY786525 BZU786433:BZU786525 CJQ786433:CJQ786525 CTM786433:CTM786525 DDI786433:DDI786525 DNE786433:DNE786525 DXA786433:DXA786525 EGW786433:EGW786525 EQS786433:EQS786525 FAO786433:FAO786525 FKK786433:FKK786525 FUG786433:FUG786525 GEC786433:GEC786525 GNY786433:GNY786525 GXU786433:GXU786525 HHQ786433:HHQ786525 HRM786433:HRM786525 IBI786433:IBI786525 ILE786433:ILE786525 IVA786433:IVA786525 JEW786433:JEW786525 JOS786433:JOS786525 JYO786433:JYO786525 KIK786433:KIK786525 KSG786433:KSG786525 LCC786433:LCC786525 LLY786433:LLY786525 LVU786433:LVU786525 MFQ786433:MFQ786525 MPM786433:MPM786525 MZI786433:MZI786525 NJE786433:NJE786525 NTA786433:NTA786525 OCW786433:OCW786525 OMS786433:OMS786525 OWO786433:OWO786525 PGK786433:PGK786525 PQG786433:PQG786525 QAC786433:QAC786525 QJY786433:QJY786525 QTU786433:QTU786525 RDQ786433:RDQ786525 RNM786433:RNM786525 RXI786433:RXI786525 SHE786433:SHE786525 SRA786433:SRA786525 TAW786433:TAW786525 TKS786433:TKS786525 TUO786433:TUO786525 UEK786433:UEK786525 UOG786433:UOG786525 UYC786433:UYC786525 VHY786433:VHY786525 VRU786433:VRU786525 WBQ786433:WBQ786525 WLM786433:WLM786525 WVI786433:WVI786525 A851969:A852061 IW851969:IW852061 SS851969:SS852061 ACO851969:ACO852061 AMK851969:AMK852061 AWG851969:AWG852061 BGC851969:BGC852061 BPY851969:BPY852061 BZU851969:BZU852061 CJQ851969:CJQ852061 CTM851969:CTM852061 DDI851969:DDI852061 DNE851969:DNE852061 DXA851969:DXA852061 EGW851969:EGW852061 EQS851969:EQS852061 FAO851969:FAO852061 FKK851969:FKK852061 FUG851969:FUG852061 GEC851969:GEC852061 GNY851969:GNY852061 GXU851969:GXU852061 HHQ851969:HHQ852061 HRM851969:HRM852061 IBI851969:IBI852061 ILE851969:ILE852061 IVA851969:IVA852061 JEW851969:JEW852061 JOS851969:JOS852061 JYO851969:JYO852061 KIK851969:KIK852061 KSG851969:KSG852061 LCC851969:LCC852061 LLY851969:LLY852061 LVU851969:LVU852061 MFQ851969:MFQ852061 MPM851969:MPM852061 MZI851969:MZI852061 NJE851969:NJE852061 NTA851969:NTA852061 OCW851969:OCW852061 OMS851969:OMS852061 OWO851969:OWO852061 PGK851969:PGK852061 PQG851969:PQG852061 QAC851969:QAC852061 QJY851969:QJY852061 QTU851969:QTU852061 RDQ851969:RDQ852061 RNM851969:RNM852061 RXI851969:RXI852061 SHE851969:SHE852061 SRA851969:SRA852061 TAW851969:TAW852061 TKS851969:TKS852061 TUO851969:TUO852061 UEK851969:UEK852061 UOG851969:UOG852061 UYC851969:UYC852061 VHY851969:VHY852061 VRU851969:VRU852061 WBQ851969:WBQ852061 WLM851969:WLM852061 WVI851969:WVI852061 A917505:A917597 IW917505:IW917597 SS917505:SS917597 ACO917505:ACO917597 AMK917505:AMK917597 AWG917505:AWG917597 BGC917505:BGC917597 BPY917505:BPY917597 BZU917505:BZU917597 CJQ917505:CJQ917597 CTM917505:CTM917597 DDI917505:DDI917597 DNE917505:DNE917597 DXA917505:DXA917597 EGW917505:EGW917597 EQS917505:EQS917597 FAO917505:FAO917597 FKK917505:FKK917597 FUG917505:FUG917597 GEC917505:GEC917597 GNY917505:GNY917597 GXU917505:GXU917597 HHQ917505:HHQ917597 HRM917505:HRM917597 IBI917505:IBI917597 ILE917505:ILE917597 IVA917505:IVA917597 JEW917505:JEW917597 JOS917505:JOS917597 JYO917505:JYO917597 KIK917505:KIK917597 KSG917505:KSG917597 LCC917505:LCC917597 LLY917505:LLY917597 LVU917505:LVU917597 MFQ917505:MFQ917597 MPM917505:MPM917597 MZI917505:MZI917597 NJE917505:NJE917597 NTA917505:NTA917597 OCW917505:OCW917597 OMS917505:OMS917597 OWO917505:OWO917597 PGK917505:PGK917597 PQG917505:PQG917597 QAC917505:QAC917597 QJY917505:QJY917597 QTU917505:QTU917597 RDQ917505:RDQ917597 RNM917505:RNM917597 RXI917505:RXI917597 SHE917505:SHE917597 SRA917505:SRA917597 TAW917505:TAW917597 TKS917505:TKS917597 TUO917505:TUO917597 UEK917505:UEK917597 UOG917505:UOG917597 UYC917505:UYC917597 VHY917505:VHY917597 VRU917505:VRU917597 WBQ917505:WBQ917597 WLM917505:WLM917597 WVI917505:WVI917597 A983041:A983133 IW983041:IW983133 SS983041:SS983133 ACO983041:ACO983133 AMK983041:AMK983133 AWG983041:AWG983133 BGC983041:BGC983133 BPY983041:BPY983133 BZU983041:BZU983133 CJQ983041:CJQ983133 CTM983041:CTM983133 DDI983041:DDI983133 DNE983041:DNE983133 DXA983041:DXA983133 EGW983041:EGW983133 EQS983041:EQS983133 FAO983041:FAO983133 FKK983041:FKK983133 FUG983041:FUG983133 GEC983041:GEC983133 GNY983041:GNY983133 GXU983041:GXU983133 HHQ983041:HHQ983133 HRM983041:HRM983133 IBI983041:IBI983133 ILE983041:ILE983133 IVA983041:IVA983133 JEW983041:JEW983133 JOS983041:JOS983133 JYO983041:JYO983133 KIK983041:KIK983133 KSG983041:KSG983133 LCC983041:LCC983133 LLY983041:LLY983133 LVU983041:LVU983133 MFQ983041:MFQ983133 MPM983041:MPM983133 MZI983041:MZI983133 NJE983041:NJE983133 NTA983041:NTA983133 OCW983041:OCW983133 OMS983041:OMS983133 OWO983041:OWO983133 PGK983041:PGK983133 PQG983041:PQG983133 QAC983041:QAC983133 QJY983041:QJY983133 QTU983041:QTU983133 RDQ983041:RDQ983133 RNM983041:RNM983133 RXI983041:RXI983133 SHE983041:SHE983133 SRA983041:SRA983133 TAW983041:TAW983133 TKS983041:TKS983133 TUO983041:TUO983133 UEK983041:UEK983133 UOG983041:UOG983133 UYC983041:UYC983133 VHY983041:VHY983133 VRU983041:VRU983133 WBQ983041:WBQ983133 WLM983041:WLM983133 WVI983041:WVI983133 A95:A176 IW95:IW176 SS95:SS176 ACO95:ACO176 AMK95:AMK176 AWG95:AWG176 BGC95:BGC176 BPY95:BPY176 BZU95:BZU176 CJQ95:CJQ176 CTM95:CTM176 DDI95:DDI176 DNE95:DNE176 DXA95:DXA176 EGW95:EGW176 EQS95:EQS176 FAO95:FAO176 FKK95:FKK176 FUG95:FUG176 GEC95:GEC176 GNY95:GNY176 GXU95:GXU176 HHQ95:HHQ176 HRM95:HRM176 IBI95:IBI176 ILE95:ILE176 IVA95:IVA176 JEW95:JEW176 JOS95:JOS176 JYO95:JYO176 KIK95:KIK176 KSG95:KSG176 LCC95:LCC176 LLY95:LLY176 LVU95:LVU176 MFQ95:MFQ176 MPM95:MPM176 MZI95:MZI176 NJE95:NJE176 NTA95:NTA176 OCW95:OCW176 OMS95:OMS176 OWO95:OWO176 PGK95:PGK176 PQG95:PQG176 QAC95:QAC176 QJY95:QJY176 QTU95:QTU176 RDQ95:RDQ176 RNM95:RNM176 RXI95:RXI176 SHE95:SHE176 SRA95:SRA176 TAW95:TAW176 TKS95:TKS176 TUO95:TUO176 UEK95:UEK176 UOG95:UOG176 UYC95:UYC176 VHY95:VHY176 VRU95:VRU176 WBQ95:WBQ176 WLM95:WLM176 WVI95:WVI176 A65631:A65712 IW65631:IW65712 SS65631:SS65712 ACO65631:ACO65712 AMK65631:AMK65712 AWG65631:AWG65712 BGC65631:BGC65712 BPY65631:BPY65712 BZU65631:BZU65712 CJQ65631:CJQ65712 CTM65631:CTM65712 DDI65631:DDI65712 DNE65631:DNE65712 DXA65631:DXA65712 EGW65631:EGW65712 EQS65631:EQS65712 FAO65631:FAO65712 FKK65631:FKK65712 FUG65631:FUG65712 GEC65631:GEC65712 GNY65631:GNY65712 GXU65631:GXU65712 HHQ65631:HHQ65712 HRM65631:HRM65712 IBI65631:IBI65712 ILE65631:ILE65712 IVA65631:IVA65712 JEW65631:JEW65712 JOS65631:JOS65712 JYO65631:JYO65712 KIK65631:KIK65712 KSG65631:KSG65712 LCC65631:LCC65712 LLY65631:LLY65712 LVU65631:LVU65712 MFQ65631:MFQ65712 MPM65631:MPM65712 MZI65631:MZI65712 NJE65631:NJE65712 NTA65631:NTA65712 OCW65631:OCW65712 OMS65631:OMS65712 OWO65631:OWO65712 PGK65631:PGK65712 PQG65631:PQG65712 QAC65631:QAC65712 QJY65631:QJY65712 QTU65631:QTU65712 RDQ65631:RDQ65712 RNM65631:RNM65712 RXI65631:RXI65712 SHE65631:SHE65712 SRA65631:SRA65712 TAW65631:TAW65712 TKS65631:TKS65712 TUO65631:TUO65712 UEK65631:UEK65712 UOG65631:UOG65712 UYC65631:UYC65712 VHY65631:VHY65712 VRU65631:VRU65712 WBQ65631:WBQ65712 WLM65631:WLM65712 WVI65631:WVI65712 A131167:A131248 IW131167:IW131248 SS131167:SS131248 ACO131167:ACO131248 AMK131167:AMK131248 AWG131167:AWG131248 BGC131167:BGC131248 BPY131167:BPY131248 BZU131167:BZU131248 CJQ131167:CJQ131248 CTM131167:CTM131248 DDI131167:DDI131248 DNE131167:DNE131248 DXA131167:DXA131248 EGW131167:EGW131248 EQS131167:EQS131248 FAO131167:FAO131248 FKK131167:FKK131248 FUG131167:FUG131248 GEC131167:GEC131248 GNY131167:GNY131248 GXU131167:GXU131248 HHQ131167:HHQ131248 HRM131167:HRM131248 IBI131167:IBI131248 ILE131167:ILE131248 IVA131167:IVA131248 JEW131167:JEW131248 JOS131167:JOS131248 JYO131167:JYO131248 KIK131167:KIK131248 KSG131167:KSG131248 LCC131167:LCC131248 LLY131167:LLY131248 LVU131167:LVU131248 MFQ131167:MFQ131248 MPM131167:MPM131248 MZI131167:MZI131248 NJE131167:NJE131248 NTA131167:NTA131248 OCW131167:OCW131248 OMS131167:OMS131248 OWO131167:OWO131248 PGK131167:PGK131248 PQG131167:PQG131248 QAC131167:QAC131248 QJY131167:QJY131248 QTU131167:QTU131248 RDQ131167:RDQ131248 RNM131167:RNM131248 RXI131167:RXI131248 SHE131167:SHE131248 SRA131167:SRA131248 TAW131167:TAW131248 TKS131167:TKS131248 TUO131167:TUO131248 UEK131167:UEK131248 UOG131167:UOG131248 UYC131167:UYC131248 VHY131167:VHY131248 VRU131167:VRU131248 WBQ131167:WBQ131248 WLM131167:WLM131248 WVI131167:WVI131248 A196703:A196784 IW196703:IW196784 SS196703:SS196784 ACO196703:ACO196784 AMK196703:AMK196784 AWG196703:AWG196784 BGC196703:BGC196784 BPY196703:BPY196784 BZU196703:BZU196784 CJQ196703:CJQ196784 CTM196703:CTM196784 DDI196703:DDI196784 DNE196703:DNE196784 DXA196703:DXA196784 EGW196703:EGW196784 EQS196703:EQS196784 FAO196703:FAO196784 FKK196703:FKK196784 FUG196703:FUG196784 GEC196703:GEC196784 GNY196703:GNY196784 GXU196703:GXU196784 HHQ196703:HHQ196784 HRM196703:HRM196784 IBI196703:IBI196784 ILE196703:ILE196784 IVA196703:IVA196784 JEW196703:JEW196784 JOS196703:JOS196784 JYO196703:JYO196784 KIK196703:KIK196784 KSG196703:KSG196784 LCC196703:LCC196784 LLY196703:LLY196784 LVU196703:LVU196784 MFQ196703:MFQ196784 MPM196703:MPM196784 MZI196703:MZI196784 NJE196703:NJE196784 NTA196703:NTA196784 OCW196703:OCW196784 OMS196703:OMS196784 OWO196703:OWO196784 PGK196703:PGK196784 PQG196703:PQG196784 QAC196703:QAC196784 QJY196703:QJY196784 QTU196703:QTU196784 RDQ196703:RDQ196784 RNM196703:RNM196784 RXI196703:RXI196784 SHE196703:SHE196784 SRA196703:SRA196784 TAW196703:TAW196784 TKS196703:TKS196784 TUO196703:TUO196784 UEK196703:UEK196784 UOG196703:UOG196784 UYC196703:UYC196784 VHY196703:VHY196784 VRU196703:VRU196784 WBQ196703:WBQ196784 WLM196703:WLM196784 WVI196703:WVI196784 A262239:A262320 IW262239:IW262320 SS262239:SS262320 ACO262239:ACO262320 AMK262239:AMK262320 AWG262239:AWG262320 BGC262239:BGC262320 BPY262239:BPY262320 BZU262239:BZU262320 CJQ262239:CJQ262320 CTM262239:CTM262320 DDI262239:DDI262320 DNE262239:DNE262320 DXA262239:DXA262320 EGW262239:EGW262320 EQS262239:EQS262320 FAO262239:FAO262320 FKK262239:FKK262320 FUG262239:FUG262320 GEC262239:GEC262320 GNY262239:GNY262320 GXU262239:GXU262320 HHQ262239:HHQ262320 HRM262239:HRM262320 IBI262239:IBI262320 ILE262239:ILE262320 IVA262239:IVA262320 JEW262239:JEW262320 JOS262239:JOS262320 JYO262239:JYO262320 KIK262239:KIK262320 KSG262239:KSG262320 LCC262239:LCC262320 LLY262239:LLY262320 LVU262239:LVU262320 MFQ262239:MFQ262320 MPM262239:MPM262320 MZI262239:MZI262320 NJE262239:NJE262320 NTA262239:NTA262320 OCW262239:OCW262320 OMS262239:OMS262320 OWO262239:OWO262320 PGK262239:PGK262320 PQG262239:PQG262320 QAC262239:QAC262320 QJY262239:QJY262320 QTU262239:QTU262320 RDQ262239:RDQ262320 RNM262239:RNM262320 RXI262239:RXI262320 SHE262239:SHE262320 SRA262239:SRA262320 TAW262239:TAW262320 TKS262239:TKS262320 TUO262239:TUO262320 UEK262239:UEK262320 UOG262239:UOG262320 UYC262239:UYC262320 VHY262239:VHY262320 VRU262239:VRU262320 WBQ262239:WBQ262320 WLM262239:WLM262320 WVI262239:WVI262320 A327775:A327856 IW327775:IW327856 SS327775:SS327856 ACO327775:ACO327856 AMK327775:AMK327856 AWG327775:AWG327856 BGC327775:BGC327856 BPY327775:BPY327856 BZU327775:BZU327856 CJQ327775:CJQ327856 CTM327775:CTM327856 DDI327775:DDI327856 DNE327775:DNE327856 DXA327775:DXA327856 EGW327775:EGW327856 EQS327775:EQS327856 FAO327775:FAO327856 FKK327775:FKK327856 FUG327775:FUG327856 GEC327775:GEC327856 GNY327775:GNY327856 GXU327775:GXU327856 HHQ327775:HHQ327856 HRM327775:HRM327856 IBI327775:IBI327856 ILE327775:ILE327856 IVA327775:IVA327856 JEW327775:JEW327856 JOS327775:JOS327856 JYO327775:JYO327856 KIK327775:KIK327856 KSG327775:KSG327856 LCC327775:LCC327856 LLY327775:LLY327856 LVU327775:LVU327856 MFQ327775:MFQ327856 MPM327775:MPM327856 MZI327775:MZI327856 NJE327775:NJE327856 NTA327775:NTA327856 OCW327775:OCW327856 OMS327775:OMS327856 OWO327775:OWO327856 PGK327775:PGK327856 PQG327775:PQG327856 QAC327775:QAC327856 QJY327775:QJY327856 QTU327775:QTU327856 RDQ327775:RDQ327856 RNM327775:RNM327856 RXI327775:RXI327856 SHE327775:SHE327856 SRA327775:SRA327856 TAW327775:TAW327856 TKS327775:TKS327856 TUO327775:TUO327856 UEK327775:UEK327856 UOG327775:UOG327856 UYC327775:UYC327856 VHY327775:VHY327856 VRU327775:VRU327856 WBQ327775:WBQ327856 WLM327775:WLM327856 WVI327775:WVI327856 A393311:A393392 IW393311:IW393392 SS393311:SS393392 ACO393311:ACO393392 AMK393311:AMK393392 AWG393311:AWG393392 BGC393311:BGC393392 BPY393311:BPY393392 BZU393311:BZU393392 CJQ393311:CJQ393392 CTM393311:CTM393392 DDI393311:DDI393392 DNE393311:DNE393392 DXA393311:DXA393392 EGW393311:EGW393392 EQS393311:EQS393392 FAO393311:FAO393392 FKK393311:FKK393392 FUG393311:FUG393392 GEC393311:GEC393392 GNY393311:GNY393392 GXU393311:GXU393392 HHQ393311:HHQ393392 HRM393311:HRM393392 IBI393311:IBI393392 ILE393311:ILE393392 IVA393311:IVA393392 JEW393311:JEW393392 JOS393311:JOS393392 JYO393311:JYO393392 KIK393311:KIK393392 KSG393311:KSG393392 LCC393311:LCC393392 LLY393311:LLY393392 LVU393311:LVU393392 MFQ393311:MFQ393392 MPM393311:MPM393392 MZI393311:MZI393392 NJE393311:NJE393392 NTA393311:NTA393392 OCW393311:OCW393392 OMS393311:OMS393392 OWO393311:OWO393392 PGK393311:PGK393392 PQG393311:PQG393392 QAC393311:QAC393392 QJY393311:QJY393392 QTU393311:QTU393392 RDQ393311:RDQ393392 RNM393311:RNM393392 RXI393311:RXI393392 SHE393311:SHE393392 SRA393311:SRA393392 TAW393311:TAW393392 TKS393311:TKS393392 TUO393311:TUO393392 UEK393311:UEK393392 UOG393311:UOG393392 UYC393311:UYC393392 VHY393311:VHY393392 VRU393311:VRU393392 WBQ393311:WBQ393392 WLM393311:WLM393392 WVI393311:WVI393392 A458847:A458928 IW458847:IW458928 SS458847:SS458928 ACO458847:ACO458928 AMK458847:AMK458928 AWG458847:AWG458928 BGC458847:BGC458928 BPY458847:BPY458928 BZU458847:BZU458928 CJQ458847:CJQ458928 CTM458847:CTM458928 DDI458847:DDI458928 DNE458847:DNE458928 DXA458847:DXA458928 EGW458847:EGW458928 EQS458847:EQS458928 FAO458847:FAO458928 FKK458847:FKK458928 FUG458847:FUG458928 GEC458847:GEC458928 GNY458847:GNY458928 GXU458847:GXU458928 HHQ458847:HHQ458928 HRM458847:HRM458928 IBI458847:IBI458928 ILE458847:ILE458928 IVA458847:IVA458928 JEW458847:JEW458928 JOS458847:JOS458928 JYO458847:JYO458928 KIK458847:KIK458928 KSG458847:KSG458928 LCC458847:LCC458928 LLY458847:LLY458928 LVU458847:LVU458928 MFQ458847:MFQ458928 MPM458847:MPM458928 MZI458847:MZI458928 NJE458847:NJE458928 NTA458847:NTA458928 OCW458847:OCW458928 OMS458847:OMS458928 OWO458847:OWO458928 PGK458847:PGK458928 PQG458847:PQG458928 QAC458847:QAC458928 QJY458847:QJY458928 QTU458847:QTU458928 RDQ458847:RDQ458928 RNM458847:RNM458928 RXI458847:RXI458928 SHE458847:SHE458928 SRA458847:SRA458928 TAW458847:TAW458928 TKS458847:TKS458928 TUO458847:TUO458928 UEK458847:UEK458928 UOG458847:UOG458928 UYC458847:UYC458928 VHY458847:VHY458928 VRU458847:VRU458928 WBQ458847:WBQ458928 WLM458847:WLM458928 WVI458847:WVI458928 A524383:A524464 IW524383:IW524464 SS524383:SS524464 ACO524383:ACO524464 AMK524383:AMK524464 AWG524383:AWG524464 BGC524383:BGC524464 BPY524383:BPY524464 BZU524383:BZU524464 CJQ524383:CJQ524464 CTM524383:CTM524464 DDI524383:DDI524464 DNE524383:DNE524464 DXA524383:DXA524464 EGW524383:EGW524464 EQS524383:EQS524464 FAO524383:FAO524464 FKK524383:FKK524464 FUG524383:FUG524464 GEC524383:GEC524464 GNY524383:GNY524464 GXU524383:GXU524464 HHQ524383:HHQ524464 HRM524383:HRM524464 IBI524383:IBI524464 ILE524383:ILE524464 IVA524383:IVA524464 JEW524383:JEW524464 JOS524383:JOS524464 JYO524383:JYO524464 KIK524383:KIK524464 KSG524383:KSG524464 LCC524383:LCC524464 LLY524383:LLY524464 LVU524383:LVU524464 MFQ524383:MFQ524464 MPM524383:MPM524464 MZI524383:MZI524464 NJE524383:NJE524464 NTA524383:NTA524464 OCW524383:OCW524464 OMS524383:OMS524464 OWO524383:OWO524464 PGK524383:PGK524464 PQG524383:PQG524464 QAC524383:QAC524464 QJY524383:QJY524464 QTU524383:QTU524464 RDQ524383:RDQ524464 RNM524383:RNM524464 RXI524383:RXI524464 SHE524383:SHE524464 SRA524383:SRA524464 TAW524383:TAW524464 TKS524383:TKS524464 TUO524383:TUO524464 UEK524383:UEK524464 UOG524383:UOG524464 UYC524383:UYC524464 VHY524383:VHY524464 VRU524383:VRU524464 WBQ524383:WBQ524464 WLM524383:WLM524464 WVI524383:WVI524464 A589919:A590000 IW589919:IW590000 SS589919:SS590000 ACO589919:ACO590000 AMK589919:AMK590000 AWG589919:AWG590000 BGC589919:BGC590000 BPY589919:BPY590000 BZU589919:BZU590000 CJQ589919:CJQ590000 CTM589919:CTM590000 DDI589919:DDI590000 DNE589919:DNE590000 DXA589919:DXA590000 EGW589919:EGW590000 EQS589919:EQS590000 FAO589919:FAO590000 FKK589919:FKK590000 FUG589919:FUG590000 GEC589919:GEC590000 GNY589919:GNY590000 GXU589919:GXU590000 HHQ589919:HHQ590000 HRM589919:HRM590000 IBI589919:IBI590000 ILE589919:ILE590000 IVA589919:IVA590000 JEW589919:JEW590000 JOS589919:JOS590000 JYO589919:JYO590000 KIK589919:KIK590000 KSG589919:KSG590000 LCC589919:LCC590000 LLY589919:LLY590000 LVU589919:LVU590000 MFQ589919:MFQ590000 MPM589919:MPM590000 MZI589919:MZI590000 NJE589919:NJE590000 NTA589919:NTA590000 OCW589919:OCW590000 OMS589919:OMS590000 OWO589919:OWO590000 PGK589919:PGK590000 PQG589919:PQG590000 QAC589919:QAC590000 QJY589919:QJY590000 QTU589919:QTU590000 RDQ589919:RDQ590000 RNM589919:RNM590000 RXI589919:RXI590000 SHE589919:SHE590000 SRA589919:SRA590000 TAW589919:TAW590000 TKS589919:TKS590000 TUO589919:TUO590000 UEK589919:UEK590000 UOG589919:UOG590000 UYC589919:UYC590000 VHY589919:VHY590000 VRU589919:VRU590000 WBQ589919:WBQ590000 WLM589919:WLM590000 WVI589919:WVI590000 A655455:A655536 IW655455:IW655536 SS655455:SS655536 ACO655455:ACO655536 AMK655455:AMK655536 AWG655455:AWG655536 BGC655455:BGC655536 BPY655455:BPY655536 BZU655455:BZU655536 CJQ655455:CJQ655536 CTM655455:CTM655536 DDI655455:DDI655536 DNE655455:DNE655536 DXA655455:DXA655536 EGW655455:EGW655536 EQS655455:EQS655536 FAO655455:FAO655536 FKK655455:FKK655536 FUG655455:FUG655536 GEC655455:GEC655536 GNY655455:GNY655536 GXU655455:GXU655536 HHQ655455:HHQ655536 HRM655455:HRM655536 IBI655455:IBI655536 ILE655455:ILE655536 IVA655455:IVA655536 JEW655455:JEW655536 JOS655455:JOS655536 JYO655455:JYO655536 KIK655455:KIK655536 KSG655455:KSG655536 LCC655455:LCC655536 LLY655455:LLY655536 LVU655455:LVU655536 MFQ655455:MFQ655536 MPM655455:MPM655536 MZI655455:MZI655536 NJE655455:NJE655536 NTA655455:NTA655536 OCW655455:OCW655536 OMS655455:OMS655536 OWO655455:OWO655536 PGK655455:PGK655536 PQG655455:PQG655536 QAC655455:QAC655536 QJY655455:QJY655536 QTU655455:QTU655536 RDQ655455:RDQ655536 RNM655455:RNM655536 RXI655455:RXI655536 SHE655455:SHE655536 SRA655455:SRA655536 TAW655455:TAW655536 TKS655455:TKS655536 TUO655455:TUO655536 UEK655455:UEK655536 UOG655455:UOG655536 UYC655455:UYC655536 VHY655455:VHY655536 VRU655455:VRU655536 WBQ655455:WBQ655536 WLM655455:WLM655536 WVI655455:WVI655536 A720991:A721072 IW720991:IW721072 SS720991:SS721072 ACO720991:ACO721072 AMK720991:AMK721072 AWG720991:AWG721072 BGC720991:BGC721072 BPY720991:BPY721072 BZU720991:BZU721072 CJQ720991:CJQ721072 CTM720991:CTM721072 DDI720991:DDI721072 DNE720991:DNE721072 DXA720991:DXA721072 EGW720991:EGW721072 EQS720991:EQS721072 FAO720991:FAO721072 FKK720991:FKK721072 FUG720991:FUG721072 GEC720991:GEC721072 GNY720991:GNY721072 GXU720991:GXU721072 HHQ720991:HHQ721072 HRM720991:HRM721072 IBI720991:IBI721072 ILE720991:ILE721072 IVA720991:IVA721072 JEW720991:JEW721072 JOS720991:JOS721072 JYO720991:JYO721072 KIK720991:KIK721072 KSG720991:KSG721072 LCC720991:LCC721072 LLY720991:LLY721072 LVU720991:LVU721072 MFQ720991:MFQ721072 MPM720991:MPM721072 MZI720991:MZI721072 NJE720991:NJE721072 NTA720991:NTA721072 OCW720991:OCW721072 OMS720991:OMS721072 OWO720991:OWO721072 PGK720991:PGK721072 PQG720991:PQG721072 QAC720991:QAC721072 QJY720991:QJY721072 QTU720991:QTU721072 RDQ720991:RDQ721072 RNM720991:RNM721072 RXI720991:RXI721072 SHE720991:SHE721072 SRA720991:SRA721072 TAW720991:TAW721072 TKS720991:TKS721072 TUO720991:TUO721072 UEK720991:UEK721072 UOG720991:UOG721072 UYC720991:UYC721072 VHY720991:VHY721072 VRU720991:VRU721072 WBQ720991:WBQ721072 WLM720991:WLM721072 WVI720991:WVI721072 A786527:A786608 IW786527:IW786608 SS786527:SS786608 ACO786527:ACO786608 AMK786527:AMK786608 AWG786527:AWG786608 BGC786527:BGC786608 BPY786527:BPY786608 BZU786527:BZU786608 CJQ786527:CJQ786608 CTM786527:CTM786608 DDI786527:DDI786608 DNE786527:DNE786608 DXA786527:DXA786608 EGW786527:EGW786608 EQS786527:EQS786608 FAO786527:FAO786608 FKK786527:FKK786608 FUG786527:FUG786608 GEC786527:GEC786608 GNY786527:GNY786608 GXU786527:GXU786608 HHQ786527:HHQ786608 HRM786527:HRM786608 IBI786527:IBI786608 ILE786527:ILE786608 IVA786527:IVA786608 JEW786527:JEW786608 JOS786527:JOS786608 JYO786527:JYO786608 KIK786527:KIK786608 KSG786527:KSG786608 LCC786527:LCC786608 LLY786527:LLY786608 LVU786527:LVU786608 MFQ786527:MFQ786608 MPM786527:MPM786608 MZI786527:MZI786608 NJE786527:NJE786608 NTA786527:NTA786608 OCW786527:OCW786608 OMS786527:OMS786608 OWO786527:OWO786608 PGK786527:PGK786608 PQG786527:PQG786608 QAC786527:QAC786608 QJY786527:QJY786608 QTU786527:QTU786608 RDQ786527:RDQ786608 RNM786527:RNM786608 RXI786527:RXI786608 SHE786527:SHE786608 SRA786527:SRA786608 TAW786527:TAW786608 TKS786527:TKS786608 TUO786527:TUO786608 UEK786527:UEK786608 UOG786527:UOG786608 UYC786527:UYC786608 VHY786527:VHY786608 VRU786527:VRU786608 WBQ786527:WBQ786608 WLM786527:WLM786608 WVI786527:WVI786608 A852063:A852144 IW852063:IW852144 SS852063:SS852144 ACO852063:ACO852144 AMK852063:AMK852144 AWG852063:AWG852144 BGC852063:BGC852144 BPY852063:BPY852144 BZU852063:BZU852144 CJQ852063:CJQ852144 CTM852063:CTM852144 DDI852063:DDI852144 DNE852063:DNE852144 DXA852063:DXA852144 EGW852063:EGW852144 EQS852063:EQS852144 FAO852063:FAO852144 FKK852063:FKK852144 FUG852063:FUG852144 GEC852063:GEC852144 GNY852063:GNY852144 GXU852063:GXU852144 HHQ852063:HHQ852144 HRM852063:HRM852144 IBI852063:IBI852144 ILE852063:ILE852144 IVA852063:IVA852144 JEW852063:JEW852144 JOS852063:JOS852144 JYO852063:JYO852144 KIK852063:KIK852144 KSG852063:KSG852144 LCC852063:LCC852144 LLY852063:LLY852144 LVU852063:LVU852144 MFQ852063:MFQ852144 MPM852063:MPM852144 MZI852063:MZI852144 NJE852063:NJE852144 NTA852063:NTA852144 OCW852063:OCW852144 OMS852063:OMS852144 OWO852063:OWO852144 PGK852063:PGK852144 PQG852063:PQG852144 QAC852063:QAC852144 QJY852063:QJY852144 QTU852063:QTU852144 RDQ852063:RDQ852144 RNM852063:RNM852144 RXI852063:RXI852144 SHE852063:SHE852144 SRA852063:SRA852144 TAW852063:TAW852144 TKS852063:TKS852144 TUO852063:TUO852144 UEK852063:UEK852144 UOG852063:UOG852144 UYC852063:UYC852144 VHY852063:VHY852144 VRU852063:VRU852144 WBQ852063:WBQ852144 WLM852063:WLM852144 WVI852063:WVI852144 A917599:A917680 IW917599:IW917680 SS917599:SS917680 ACO917599:ACO917680 AMK917599:AMK917680 AWG917599:AWG917680 BGC917599:BGC917680 BPY917599:BPY917680 BZU917599:BZU917680 CJQ917599:CJQ917680 CTM917599:CTM917680 DDI917599:DDI917680 DNE917599:DNE917680 DXA917599:DXA917680 EGW917599:EGW917680 EQS917599:EQS917680 FAO917599:FAO917680 FKK917599:FKK917680 FUG917599:FUG917680 GEC917599:GEC917680 GNY917599:GNY917680 GXU917599:GXU917680 HHQ917599:HHQ917680 HRM917599:HRM917680 IBI917599:IBI917680 ILE917599:ILE917680 IVA917599:IVA917680 JEW917599:JEW917680 JOS917599:JOS917680 JYO917599:JYO917680 KIK917599:KIK917680 KSG917599:KSG917680 LCC917599:LCC917680 LLY917599:LLY917680 LVU917599:LVU917680 MFQ917599:MFQ917680 MPM917599:MPM917680 MZI917599:MZI917680 NJE917599:NJE917680 NTA917599:NTA917680 OCW917599:OCW917680 OMS917599:OMS917680 OWO917599:OWO917680 PGK917599:PGK917680 PQG917599:PQG917680 QAC917599:QAC917680 QJY917599:QJY917680 QTU917599:QTU917680 RDQ917599:RDQ917680 RNM917599:RNM917680 RXI917599:RXI917680 SHE917599:SHE917680 SRA917599:SRA917680 TAW917599:TAW917680 TKS917599:TKS917680 TUO917599:TUO917680 UEK917599:UEK917680 UOG917599:UOG917680 UYC917599:UYC917680 VHY917599:VHY917680 VRU917599:VRU917680 WBQ917599:WBQ917680 WLM917599:WLM917680 WVI917599:WVI917680 A983135:A983216 IW983135:IW983216 SS983135:SS983216 ACO983135:ACO983216 AMK983135:AMK983216 AWG983135:AWG983216 BGC983135:BGC983216 BPY983135:BPY983216 BZU983135:BZU983216 CJQ983135:CJQ983216 CTM983135:CTM983216 DDI983135:DDI983216 DNE983135:DNE983216 DXA983135:DXA983216 EGW983135:EGW983216 EQS983135:EQS983216 FAO983135:FAO983216 FKK983135:FKK983216 FUG983135:FUG983216 GEC983135:GEC983216 GNY983135:GNY983216 GXU983135:GXU983216 HHQ983135:HHQ983216 HRM983135:HRM983216 IBI983135:IBI983216 ILE983135:ILE983216 IVA983135:IVA983216 JEW983135:JEW983216 JOS983135:JOS983216 JYO983135:JYO983216 KIK983135:KIK983216 KSG983135:KSG983216 LCC983135:LCC983216 LLY983135:LLY983216 LVU983135:LVU983216 MFQ983135:MFQ983216 MPM983135:MPM983216 MZI983135:MZI983216 NJE983135:NJE983216 NTA983135:NTA983216 OCW983135:OCW983216 OMS983135:OMS983216 OWO983135:OWO983216 PGK983135:PGK983216 PQG983135:PQG983216 QAC983135:QAC983216 QJY983135:QJY983216 QTU983135:QTU983216 RDQ983135:RDQ983216 RNM983135:RNM983216 RXI983135:RXI983216 SHE983135:SHE983216 SRA983135:SRA983216 TAW983135:TAW983216 TKS983135:TKS983216 TUO983135:TUO983216 UEK983135:UEK983216 UOG983135:UOG983216 UYC983135:UYC983216 VHY983135:VHY983216 VRU983135:VRU983216 WBQ983135:WBQ983216 WLM983135:WLM983216 WVI983135:WVI983216 A182:D65536 IW182:IZ65536 SS182:SV65536 ACO182:ACR65536 AMK182:AMN65536 AWG182:AWJ65536 BGC182:BGF65536 BPY182:BQB65536 BZU182:BZX65536 CJQ182:CJT65536 CTM182:CTP65536 DDI182:DDL65536 DNE182:DNH65536 DXA182:DXD65536 EGW182:EGZ65536 EQS182:EQV65536 FAO182:FAR65536 FKK182:FKN65536 FUG182:FUJ65536 GEC182:GEF65536 GNY182:GOB65536 GXU182:GXX65536 HHQ182:HHT65536 HRM182:HRP65536 IBI182:IBL65536 ILE182:ILH65536 IVA182:IVD65536 JEW182:JEZ65536 JOS182:JOV65536 JYO182:JYR65536 KIK182:KIN65536 KSG182:KSJ65536 LCC182:LCF65536 LLY182:LMB65536 LVU182:LVX65536 MFQ182:MFT65536 MPM182:MPP65536 MZI182:MZL65536 NJE182:NJH65536 NTA182:NTD65536 OCW182:OCZ65536 OMS182:OMV65536 OWO182:OWR65536 PGK182:PGN65536 PQG182:PQJ65536 QAC182:QAF65536 QJY182:QKB65536 QTU182:QTX65536 RDQ182:RDT65536 RNM182:RNP65536 RXI182:RXL65536 SHE182:SHH65536 SRA182:SRD65536 TAW182:TAZ65536 TKS182:TKV65536 TUO182:TUR65536 UEK182:UEN65536 UOG182:UOJ65536 UYC182:UYF65536 VHY182:VIB65536 VRU182:VRX65536 WBQ182:WBT65536 WLM182:WLP65536 WVI182:WVL65536 A65718:D131072 IW65718:IZ131072 SS65718:SV131072 ACO65718:ACR131072 AMK65718:AMN131072 AWG65718:AWJ131072 BGC65718:BGF131072 BPY65718:BQB131072 BZU65718:BZX131072 CJQ65718:CJT131072 CTM65718:CTP131072 DDI65718:DDL131072 DNE65718:DNH131072 DXA65718:DXD131072 EGW65718:EGZ131072 EQS65718:EQV131072 FAO65718:FAR131072 FKK65718:FKN131072 FUG65718:FUJ131072 GEC65718:GEF131072 GNY65718:GOB131072 GXU65718:GXX131072 HHQ65718:HHT131072 HRM65718:HRP131072 IBI65718:IBL131072 ILE65718:ILH131072 IVA65718:IVD131072 JEW65718:JEZ131072 JOS65718:JOV131072 JYO65718:JYR131072 KIK65718:KIN131072 KSG65718:KSJ131072 LCC65718:LCF131072 LLY65718:LMB131072 LVU65718:LVX131072 MFQ65718:MFT131072 MPM65718:MPP131072 MZI65718:MZL131072 NJE65718:NJH131072 NTA65718:NTD131072 OCW65718:OCZ131072 OMS65718:OMV131072 OWO65718:OWR131072 PGK65718:PGN131072 PQG65718:PQJ131072 QAC65718:QAF131072 QJY65718:QKB131072 QTU65718:QTX131072 RDQ65718:RDT131072 RNM65718:RNP131072 RXI65718:RXL131072 SHE65718:SHH131072 SRA65718:SRD131072 TAW65718:TAZ131072 TKS65718:TKV131072 TUO65718:TUR131072 UEK65718:UEN131072 UOG65718:UOJ131072 UYC65718:UYF131072 VHY65718:VIB131072 VRU65718:VRX131072 WBQ65718:WBT131072 WLM65718:WLP131072 WVI65718:WVL131072 A131254:D196608 IW131254:IZ196608 SS131254:SV196608 ACO131254:ACR196608 AMK131254:AMN196608 AWG131254:AWJ196608 BGC131254:BGF196608 BPY131254:BQB196608 BZU131254:BZX196608 CJQ131254:CJT196608 CTM131254:CTP196608 DDI131254:DDL196608 DNE131254:DNH196608 DXA131254:DXD196608 EGW131254:EGZ196608 EQS131254:EQV196608 FAO131254:FAR196608 FKK131254:FKN196608 FUG131254:FUJ196608 GEC131254:GEF196608 GNY131254:GOB196608 GXU131254:GXX196608 HHQ131254:HHT196608 HRM131254:HRP196608 IBI131254:IBL196608 ILE131254:ILH196608 IVA131254:IVD196608 JEW131254:JEZ196608 JOS131254:JOV196608 JYO131254:JYR196608 KIK131254:KIN196608 KSG131254:KSJ196608 LCC131254:LCF196608 LLY131254:LMB196608 LVU131254:LVX196608 MFQ131254:MFT196608 MPM131254:MPP196608 MZI131254:MZL196608 NJE131254:NJH196608 NTA131254:NTD196608 OCW131254:OCZ196608 OMS131254:OMV196608 OWO131254:OWR196608 PGK131254:PGN196608 PQG131254:PQJ196608 QAC131254:QAF196608 QJY131254:QKB196608 QTU131254:QTX196608 RDQ131254:RDT196608 RNM131254:RNP196608 RXI131254:RXL196608 SHE131254:SHH196608 SRA131254:SRD196608 TAW131254:TAZ196608 TKS131254:TKV196608 TUO131254:TUR196608 UEK131254:UEN196608 UOG131254:UOJ196608 UYC131254:UYF196608 VHY131254:VIB196608 VRU131254:VRX196608 WBQ131254:WBT196608 WLM131254:WLP196608 WVI131254:WVL196608 A196790:D262144 IW196790:IZ262144 SS196790:SV262144 ACO196790:ACR262144 AMK196790:AMN262144 AWG196790:AWJ262144 BGC196790:BGF262144 BPY196790:BQB262144 BZU196790:BZX262144 CJQ196790:CJT262144 CTM196790:CTP262144 DDI196790:DDL262144 DNE196790:DNH262144 DXA196790:DXD262144 EGW196790:EGZ262144 EQS196790:EQV262144 FAO196790:FAR262144 FKK196790:FKN262144 FUG196790:FUJ262144 GEC196790:GEF262144 GNY196790:GOB262144 GXU196790:GXX262144 HHQ196790:HHT262144 HRM196790:HRP262144 IBI196790:IBL262144 ILE196790:ILH262144 IVA196790:IVD262144 JEW196790:JEZ262144 JOS196790:JOV262144 JYO196790:JYR262144 KIK196790:KIN262144 KSG196790:KSJ262144 LCC196790:LCF262144 LLY196790:LMB262144 LVU196790:LVX262144 MFQ196790:MFT262144 MPM196790:MPP262144 MZI196790:MZL262144 NJE196790:NJH262144 NTA196790:NTD262144 OCW196790:OCZ262144 OMS196790:OMV262144 OWO196790:OWR262144 PGK196790:PGN262144 PQG196790:PQJ262144 QAC196790:QAF262144 QJY196790:QKB262144 QTU196790:QTX262144 RDQ196790:RDT262144 RNM196790:RNP262144 RXI196790:RXL262144 SHE196790:SHH262144 SRA196790:SRD262144 TAW196790:TAZ262144 TKS196790:TKV262144 TUO196790:TUR262144 UEK196790:UEN262144 UOG196790:UOJ262144 UYC196790:UYF262144 VHY196790:VIB262144 VRU196790:VRX262144 WBQ196790:WBT262144 WLM196790:WLP262144 WVI196790:WVL262144 A262326:D327680 IW262326:IZ327680 SS262326:SV327680 ACO262326:ACR327680 AMK262326:AMN327680 AWG262326:AWJ327680 BGC262326:BGF327680 BPY262326:BQB327680 BZU262326:BZX327680 CJQ262326:CJT327680 CTM262326:CTP327680 DDI262326:DDL327680 DNE262326:DNH327680 DXA262326:DXD327680 EGW262326:EGZ327680 EQS262326:EQV327680 FAO262326:FAR327680 FKK262326:FKN327680 FUG262326:FUJ327680 GEC262326:GEF327680 GNY262326:GOB327680 GXU262326:GXX327680 HHQ262326:HHT327680 HRM262326:HRP327680 IBI262326:IBL327680 ILE262326:ILH327680 IVA262326:IVD327680 JEW262326:JEZ327680 JOS262326:JOV327680 JYO262326:JYR327680 KIK262326:KIN327680 KSG262326:KSJ327680 LCC262326:LCF327680 LLY262326:LMB327680 LVU262326:LVX327680 MFQ262326:MFT327680 MPM262326:MPP327680 MZI262326:MZL327680 NJE262326:NJH327680 NTA262326:NTD327680 OCW262326:OCZ327680 OMS262326:OMV327680 OWO262326:OWR327680 PGK262326:PGN327680 PQG262326:PQJ327680 QAC262326:QAF327680 QJY262326:QKB327680 QTU262326:QTX327680 RDQ262326:RDT327680 RNM262326:RNP327680 RXI262326:RXL327680 SHE262326:SHH327680 SRA262326:SRD327680 TAW262326:TAZ327680 TKS262326:TKV327680 TUO262326:TUR327680 UEK262326:UEN327680 UOG262326:UOJ327680 UYC262326:UYF327680 VHY262326:VIB327680 VRU262326:VRX327680 WBQ262326:WBT327680 WLM262326:WLP327680 WVI262326:WVL327680 A327862:D393216 IW327862:IZ393216 SS327862:SV393216 ACO327862:ACR393216 AMK327862:AMN393216 AWG327862:AWJ393216 BGC327862:BGF393216 BPY327862:BQB393216 BZU327862:BZX393216 CJQ327862:CJT393216 CTM327862:CTP393216 DDI327862:DDL393216 DNE327862:DNH393216 DXA327862:DXD393216 EGW327862:EGZ393216 EQS327862:EQV393216 FAO327862:FAR393216 FKK327862:FKN393216 FUG327862:FUJ393216 GEC327862:GEF393216 GNY327862:GOB393216 GXU327862:GXX393216 HHQ327862:HHT393216 HRM327862:HRP393216 IBI327862:IBL393216 ILE327862:ILH393216 IVA327862:IVD393216 JEW327862:JEZ393216 JOS327862:JOV393216 JYO327862:JYR393216 KIK327862:KIN393216 KSG327862:KSJ393216 LCC327862:LCF393216 LLY327862:LMB393216 LVU327862:LVX393216 MFQ327862:MFT393216 MPM327862:MPP393216 MZI327862:MZL393216 NJE327862:NJH393216 NTA327862:NTD393216 OCW327862:OCZ393216 OMS327862:OMV393216 OWO327862:OWR393216 PGK327862:PGN393216 PQG327862:PQJ393216 QAC327862:QAF393216 QJY327862:QKB393216 QTU327862:QTX393216 RDQ327862:RDT393216 RNM327862:RNP393216 RXI327862:RXL393216 SHE327862:SHH393216 SRA327862:SRD393216 TAW327862:TAZ393216 TKS327862:TKV393216 TUO327862:TUR393216 UEK327862:UEN393216 UOG327862:UOJ393216 UYC327862:UYF393216 VHY327862:VIB393216 VRU327862:VRX393216 WBQ327862:WBT393216 WLM327862:WLP393216 WVI327862:WVL393216 A393398:D458752 IW393398:IZ458752 SS393398:SV458752 ACO393398:ACR458752 AMK393398:AMN458752 AWG393398:AWJ458752 BGC393398:BGF458752 BPY393398:BQB458752 BZU393398:BZX458752 CJQ393398:CJT458752 CTM393398:CTP458752 DDI393398:DDL458752 DNE393398:DNH458752 DXA393398:DXD458752 EGW393398:EGZ458752 EQS393398:EQV458752 FAO393398:FAR458752 FKK393398:FKN458752 FUG393398:FUJ458752 GEC393398:GEF458752 GNY393398:GOB458752 GXU393398:GXX458752 HHQ393398:HHT458752 HRM393398:HRP458752 IBI393398:IBL458752 ILE393398:ILH458752 IVA393398:IVD458752 JEW393398:JEZ458752 JOS393398:JOV458752 JYO393398:JYR458752 KIK393398:KIN458752 KSG393398:KSJ458752 LCC393398:LCF458752 LLY393398:LMB458752 LVU393398:LVX458752 MFQ393398:MFT458752 MPM393398:MPP458752 MZI393398:MZL458752 NJE393398:NJH458752 NTA393398:NTD458752 OCW393398:OCZ458752 OMS393398:OMV458752 OWO393398:OWR458752 PGK393398:PGN458752 PQG393398:PQJ458752 QAC393398:QAF458752 QJY393398:QKB458752 QTU393398:QTX458752 RDQ393398:RDT458752 RNM393398:RNP458752 RXI393398:RXL458752 SHE393398:SHH458752 SRA393398:SRD458752 TAW393398:TAZ458752 TKS393398:TKV458752 TUO393398:TUR458752 UEK393398:UEN458752 UOG393398:UOJ458752 UYC393398:UYF458752 VHY393398:VIB458752 VRU393398:VRX458752 WBQ393398:WBT458752 WLM393398:WLP458752 WVI393398:WVL458752 A458934:D524288 IW458934:IZ524288 SS458934:SV524288 ACO458934:ACR524288 AMK458934:AMN524288 AWG458934:AWJ524288 BGC458934:BGF524288 BPY458934:BQB524288 BZU458934:BZX524288 CJQ458934:CJT524288 CTM458934:CTP524288 DDI458934:DDL524288 DNE458934:DNH524288 DXA458934:DXD524288 EGW458934:EGZ524288 EQS458934:EQV524288 FAO458934:FAR524288 FKK458934:FKN524288 FUG458934:FUJ524288 GEC458934:GEF524288 GNY458934:GOB524288 GXU458934:GXX524288 HHQ458934:HHT524288 HRM458934:HRP524288 IBI458934:IBL524288 ILE458934:ILH524288 IVA458934:IVD524288 JEW458934:JEZ524288 JOS458934:JOV524288 JYO458934:JYR524288 KIK458934:KIN524288 KSG458934:KSJ524288 LCC458934:LCF524288 LLY458934:LMB524288 LVU458934:LVX524288 MFQ458934:MFT524288 MPM458934:MPP524288 MZI458934:MZL524288 NJE458934:NJH524288 NTA458934:NTD524288 OCW458934:OCZ524288 OMS458934:OMV524288 OWO458934:OWR524288 PGK458934:PGN524288 PQG458934:PQJ524288 QAC458934:QAF524288 QJY458934:QKB524288 QTU458934:QTX524288 RDQ458934:RDT524288 RNM458934:RNP524288 RXI458934:RXL524288 SHE458934:SHH524288 SRA458934:SRD524288 TAW458934:TAZ524288 TKS458934:TKV524288 TUO458934:TUR524288 UEK458934:UEN524288 UOG458934:UOJ524288 UYC458934:UYF524288 VHY458934:VIB524288 VRU458934:VRX524288 WBQ458934:WBT524288 WLM458934:WLP524288 WVI458934:WVL524288 A524470:D589824 IW524470:IZ589824 SS524470:SV589824 ACO524470:ACR589824 AMK524470:AMN589824 AWG524470:AWJ589824 BGC524470:BGF589824 BPY524470:BQB589824 BZU524470:BZX589824 CJQ524470:CJT589824 CTM524470:CTP589824 DDI524470:DDL589824 DNE524470:DNH589824 DXA524470:DXD589824 EGW524470:EGZ589824 EQS524470:EQV589824 FAO524470:FAR589824 FKK524470:FKN589824 FUG524470:FUJ589824 GEC524470:GEF589824 GNY524470:GOB589824 GXU524470:GXX589824 HHQ524470:HHT589824 HRM524470:HRP589824 IBI524470:IBL589824 ILE524470:ILH589824 IVA524470:IVD589824 JEW524470:JEZ589824 JOS524470:JOV589824 JYO524470:JYR589824 KIK524470:KIN589824 KSG524470:KSJ589824 LCC524470:LCF589824 LLY524470:LMB589824 LVU524470:LVX589824 MFQ524470:MFT589824 MPM524470:MPP589824 MZI524470:MZL589824 NJE524470:NJH589824 NTA524470:NTD589824 OCW524470:OCZ589824 OMS524470:OMV589824 OWO524470:OWR589824 PGK524470:PGN589824 PQG524470:PQJ589824 QAC524470:QAF589824 QJY524470:QKB589824 QTU524470:QTX589824 RDQ524470:RDT589824 RNM524470:RNP589824 RXI524470:RXL589824 SHE524470:SHH589824 SRA524470:SRD589824 TAW524470:TAZ589824 TKS524470:TKV589824 TUO524470:TUR589824 UEK524470:UEN589824 UOG524470:UOJ589824 UYC524470:UYF589824 VHY524470:VIB589824 VRU524470:VRX589824 WBQ524470:WBT589824 WLM524470:WLP589824 WVI524470:WVL589824 A590006:D655360 IW590006:IZ655360 SS590006:SV655360 ACO590006:ACR655360 AMK590006:AMN655360 AWG590006:AWJ655360 BGC590006:BGF655360 BPY590006:BQB655360 BZU590006:BZX655360 CJQ590006:CJT655360 CTM590006:CTP655360 DDI590006:DDL655360 DNE590006:DNH655360 DXA590006:DXD655360 EGW590006:EGZ655360 EQS590006:EQV655360 FAO590006:FAR655360 FKK590006:FKN655360 FUG590006:FUJ655360 GEC590006:GEF655360 GNY590006:GOB655360 GXU590006:GXX655360 HHQ590006:HHT655360 HRM590006:HRP655360 IBI590006:IBL655360 ILE590006:ILH655360 IVA590006:IVD655360 JEW590006:JEZ655360 JOS590006:JOV655360 JYO590006:JYR655360 KIK590006:KIN655360 KSG590006:KSJ655360 LCC590006:LCF655360 LLY590006:LMB655360 LVU590006:LVX655360 MFQ590006:MFT655360 MPM590006:MPP655360 MZI590006:MZL655360 NJE590006:NJH655360 NTA590006:NTD655360 OCW590006:OCZ655360 OMS590006:OMV655360 OWO590006:OWR655360 PGK590006:PGN655360 PQG590006:PQJ655360 QAC590006:QAF655360 QJY590006:QKB655360 QTU590006:QTX655360 RDQ590006:RDT655360 RNM590006:RNP655360 RXI590006:RXL655360 SHE590006:SHH655360 SRA590006:SRD655360 TAW590006:TAZ655360 TKS590006:TKV655360 TUO590006:TUR655360 UEK590006:UEN655360 UOG590006:UOJ655360 UYC590006:UYF655360 VHY590006:VIB655360 VRU590006:VRX655360 WBQ590006:WBT655360 WLM590006:WLP655360 WVI590006:WVL655360 A655542:D720896 IW655542:IZ720896 SS655542:SV720896 ACO655542:ACR720896 AMK655542:AMN720896 AWG655542:AWJ720896 BGC655542:BGF720896 BPY655542:BQB720896 BZU655542:BZX720896 CJQ655542:CJT720896 CTM655542:CTP720896 DDI655542:DDL720896 DNE655542:DNH720896 DXA655542:DXD720896 EGW655542:EGZ720896 EQS655542:EQV720896 FAO655542:FAR720896 FKK655542:FKN720896 FUG655542:FUJ720896 GEC655542:GEF720896 GNY655542:GOB720896 GXU655542:GXX720896 HHQ655542:HHT720896 HRM655542:HRP720896 IBI655542:IBL720896 ILE655542:ILH720896 IVA655542:IVD720896 JEW655542:JEZ720896 JOS655542:JOV720896 JYO655542:JYR720896 KIK655542:KIN720896 KSG655542:KSJ720896 LCC655542:LCF720896 LLY655542:LMB720896 LVU655542:LVX720896 MFQ655542:MFT720896 MPM655542:MPP720896 MZI655542:MZL720896 NJE655542:NJH720896 NTA655542:NTD720896 OCW655542:OCZ720896 OMS655542:OMV720896 OWO655542:OWR720896 PGK655542:PGN720896 PQG655542:PQJ720896 QAC655542:QAF720896 QJY655542:QKB720896 QTU655542:QTX720896 RDQ655542:RDT720896 RNM655542:RNP720896 RXI655542:RXL720896 SHE655542:SHH720896 SRA655542:SRD720896 TAW655542:TAZ720896 TKS655542:TKV720896 TUO655542:TUR720896 UEK655542:UEN720896 UOG655542:UOJ720896 UYC655542:UYF720896 VHY655542:VIB720896 VRU655542:VRX720896 WBQ655542:WBT720896 WLM655542:WLP720896 WVI655542:WVL720896 A721078:D786432 IW721078:IZ786432 SS721078:SV786432 ACO721078:ACR786432 AMK721078:AMN786432 AWG721078:AWJ786432 BGC721078:BGF786432 BPY721078:BQB786432 BZU721078:BZX786432 CJQ721078:CJT786432 CTM721078:CTP786432 DDI721078:DDL786432 DNE721078:DNH786432 DXA721078:DXD786432 EGW721078:EGZ786432 EQS721078:EQV786432 FAO721078:FAR786432 FKK721078:FKN786432 FUG721078:FUJ786432 GEC721078:GEF786432 GNY721078:GOB786432 GXU721078:GXX786432 HHQ721078:HHT786432 HRM721078:HRP786432 IBI721078:IBL786432 ILE721078:ILH786432 IVA721078:IVD786432 JEW721078:JEZ786432 JOS721078:JOV786432 JYO721078:JYR786432 KIK721078:KIN786432 KSG721078:KSJ786432 LCC721078:LCF786432 LLY721078:LMB786432 LVU721078:LVX786432 MFQ721078:MFT786432 MPM721078:MPP786432 MZI721078:MZL786432 NJE721078:NJH786432 NTA721078:NTD786432 OCW721078:OCZ786432 OMS721078:OMV786432 OWO721078:OWR786432 PGK721078:PGN786432 PQG721078:PQJ786432 QAC721078:QAF786432 QJY721078:QKB786432 QTU721078:QTX786432 RDQ721078:RDT786432 RNM721078:RNP786432 RXI721078:RXL786432 SHE721078:SHH786432 SRA721078:SRD786432 TAW721078:TAZ786432 TKS721078:TKV786432 TUO721078:TUR786432 UEK721078:UEN786432 UOG721078:UOJ786432 UYC721078:UYF786432 VHY721078:VIB786432 VRU721078:VRX786432 WBQ721078:WBT786432 WLM721078:WLP786432 WVI721078:WVL786432 A786614:D851968 IW786614:IZ851968 SS786614:SV851968 ACO786614:ACR851968 AMK786614:AMN851968 AWG786614:AWJ851968 BGC786614:BGF851968 BPY786614:BQB851968 BZU786614:BZX851968 CJQ786614:CJT851968 CTM786614:CTP851968 DDI786614:DDL851968 DNE786614:DNH851968 DXA786614:DXD851968 EGW786614:EGZ851968 EQS786614:EQV851968 FAO786614:FAR851968 FKK786614:FKN851968 FUG786614:FUJ851968 GEC786614:GEF851968 GNY786614:GOB851968 GXU786614:GXX851968 HHQ786614:HHT851968 HRM786614:HRP851968 IBI786614:IBL851968 ILE786614:ILH851968 IVA786614:IVD851968 JEW786614:JEZ851968 JOS786614:JOV851968 JYO786614:JYR851968 KIK786614:KIN851968 KSG786614:KSJ851968 LCC786614:LCF851968 LLY786614:LMB851968 LVU786614:LVX851968 MFQ786614:MFT851968 MPM786614:MPP851968 MZI786614:MZL851968 NJE786614:NJH851968 NTA786614:NTD851968 OCW786614:OCZ851968 OMS786614:OMV851968 OWO786614:OWR851968 PGK786614:PGN851968 PQG786614:PQJ851968 QAC786614:QAF851968 QJY786614:QKB851968 QTU786614:QTX851968 RDQ786614:RDT851968 RNM786614:RNP851968 RXI786614:RXL851968 SHE786614:SHH851968 SRA786614:SRD851968 TAW786614:TAZ851968 TKS786614:TKV851968 TUO786614:TUR851968 UEK786614:UEN851968 UOG786614:UOJ851968 UYC786614:UYF851968 VHY786614:VIB851968 VRU786614:VRX851968 WBQ786614:WBT851968 WLM786614:WLP851968 WVI786614:WVL851968 A852150:D917504 IW852150:IZ917504 SS852150:SV917504 ACO852150:ACR917504 AMK852150:AMN917504 AWG852150:AWJ917504 BGC852150:BGF917504 BPY852150:BQB917504 BZU852150:BZX917504 CJQ852150:CJT917504 CTM852150:CTP917504 DDI852150:DDL917504 DNE852150:DNH917504 DXA852150:DXD917504 EGW852150:EGZ917504 EQS852150:EQV917504 FAO852150:FAR917504 FKK852150:FKN917504 FUG852150:FUJ917504 GEC852150:GEF917504 GNY852150:GOB917504 GXU852150:GXX917504 HHQ852150:HHT917504 HRM852150:HRP917504 IBI852150:IBL917504 ILE852150:ILH917504 IVA852150:IVD917504 JEW852150:JEZ917504 JOS852150:JOV917504 JYO852150:JYR917504 KIK852150:KIN917504 KSG852150:KSJ917504 LCC852150:LCF917504 LLY852150:LMB917504 LVU852150:LVX917504 MFQ852150:MFT917504 MPM852150:MPP917504 MZI852150:MZL917504 NJE852150:NJH917504 NTA852150:NTD917504 OCW852150:OCZ917504 OMS852150:OMV917504 OWO852150:OWR917504 PGK852150:PGN917504 PQG852150:PQJ917504 QAC852150:QAF917504 QJY852150:QKB917504 QTU852150:QTX917504 RDQ852150:RDT917504 RNM852150:RNP917504 RXI852150:RXL917504 SHE852150:SHH917504 SRA852150:SRD917504 TAW852150:TAZ917504 TKS852150:TKV917504 TUO852150:TUR917504 UEK852150:UEN917504 UOG852150:UOJ917504 UYC852150:UYF917504 VHY852150:VIB917504 VRU852150:VRX917504 WBQ852150:WBT917504 WLM852150:WLP917504 WVI852150:WVL917504 A917686:D983040 IW917686:IZ983040 SS917686:SV983040 ACO917686:ACR983040 AMK917686:AMN983040 AWG917686:AWJ983040 BGC917686:BGF983040 BPY917686:BQB983040 BZU917686:BZX983040 CJQ917686:CJT983040 CTM917686:CTP983040 DDI917686:DDL983040 DNE917686:DNH983040 DXA917686:DXD983040 EGW917686:EGZ983040 EQS917686:EQV983040 FAO917686:FAR983040 FKK917686:FKN983040 FUG917686:FUJ983040 GEC917686:GEF983040 GNY917686:GOB983040 GXU917686:GXX983040 HHQ917686:HHT983040 HRM917686:HRP983040 IBI917686:IBL983040 ILE917686:ILH983040 IVA917686:IVD983040 JEW917686:JEZ983040 JOS917686:JOV983040 JYO917686:JYR983040 KIK917686:KIN983040 KSG917686:KSJ983040 LCC917686:LCF983040 LLY917686:LMB983040 LVU917686:LVX983040 MFQ917686:MFT983040 MPM917686:MPP983040 MZI917686:MZL983040 NJE917686:NJH983040 NTA917686:NTD983040 OCW917686:OCZ983040 OMS917686:OMV983040 OWO917686:OWR983040 PGK917686:PGN983040 PQG917686:PQJ983040 QAC917686:QAF983040 QJY917686:QKB983040 QTU917686:QTX983040 RDQ917686:RDT983040 RNM917686:RNP983040 RXI917686:RXL983040 SHE917686:SHH983040 SRA917686:SRD983040 TAW917686:TAZ983040 TKS917686:TKV983040 TUO917686:TUR983040 UEK917686:UEN983040 UOG917686:UOJ983040 UYC917686:UYF983040 VHY917686:VIB983040 VRU917686:VRX983040 WBQ917686:WBT983040 WLM917686:WLP983040 WVI917686:WVL983040 A983222:D1048576 IW983222:IZ1048576 SS983222:SV1048576 ACO983222:ACR1048576 AMK983222:AMN1048576 AWG983222:AWJ1048576 BGC983222:BGF1048576 BPY983222:BQB1048576 BZU983222:BZX1048576 CJQ983222:CJT1048576 CTM983222:CTP1048576 DDI983222:DDL1048576 DNE983222:DNH1048576 DXA983222:DXD1048576 EGW983222:EGZ1048576 EQS983222:EQV1048576 FAO983222:FAR1048576 FKK983222:FKN1048576 FUG983222:FUJ1048576 GEC983222:GEF1048576 GNY983222:GOB1048576 GXU983222:GXX1048576 HHQ983222:HHT1048576 HRM983222:HRP1048576 IBI983222:IBL1048576 ILE983222:ILH1048576 IVA983222:IVD1048576 JEW983222:JEZ1048576 JOS983222:JOV1048576 JYO983222:JYR1048576 KIK983222:KIN1048576 KSG983222:KSJ1048576 LCC983222:LCF1048576 LLY983222:LMB1048576 LVU983222:LVX1048576 MFQ983222:MFT1048576 MPM983222:MPP1048576 MZI983222:MZL1048576 NJE983222:NJH1048576 NTA983222:NTD1048576 OCW983222:OCZ1048576 OMS983222:OMV1048576 OWO983222:OWR1048576 PGK983222:PGN1048576 PQG983222:PQJ1048576 QAC983222:QAF1048576 QJY983222:QKB1048576 QTU983222:QTX1048576 RDQ983222:RDT1048576 RNM983222:RNP1048576 RXI983222:RXL1048576 SHE983222:SHH1048576 SRA983222:SRD1048576 TAW983222:TAZ1048576 TKS983222:TKV1048576 TUO983222:TUR1048576 UEK983222:UEN1048576 UOG983222:UOJ1048576 UYC983222:UYF1048576 VHY983222:VIB1048576 VRU983222:VRX1048576 WBQ983222:WBT1048576 WLM983222:WLP1048576 WVI983222:WVL1048576 B65:B176 IX65:IX176 ST65:ST176 ACP65:ACP176 AML65:AML176 AWH65:AWH176 BGD65:BGD176 BPZ65:BPZ176 BZV65:BZV176 CJR65:CJR176 CTN65:CTN176 DDJ65:DDJ176 DNF65:DNF176 DXB65:DXB176 EGX65:EGX176 EQT65:EQT176 FAP65:FAP176 FKL65:FKL176 FUH65:FUH176 GED65:GED176 GNZ65:GNZ176 GXV65:GXV176 HHR65:HHR176 HRN65:HRN176 IBJ65:IBJ176 ILF65:ILF176 IVB65:IVB176 JEX65:JEX176 JOT65:JOT176 JYP65:JYP176 KIL65:KIL176 KSH65:KSH176 LCD65:LCD176 LLZ65:LLZ176 LVV65:LVV176 MFR65:MFR176 MPN65:MPN176 MZJ65:MZJ176 NJF65:NJF176 NTB65:NTB176 OCX65:OCX176 OMT65:OMT176 OWP65:OWP176 PGL65:PGL176 PQH65:PQH176 QAD65:QAD176 QJZ65:QJZ176 QTV65:QTV176 RDR65:RDR176 RNN65:RNN176 RXJ65:RXJ176 SHF65:SHF176 SRB65:SRB176 TAX65:TAX176 TKT65:TKT176 TUP65:TUP176 UEL65:UEL176 UOH65:UOH176 UYD65:UYD176 VHZ65:VHZ176 VRV65:VRV176 WBR65:WBR176 WLN65:WLN176 WVJ65:WVJ176 B65601:B65712 IX65601:IX65712 ST65601:ST65712 ACP65601:ACP65712 AML65601:AML65712 AWH65601:AWH65712 BGD65601:BGD65712 BPZ65601:BPZ65712 BZV65601:BZV65712 CJR65601:CJR65712 CTN65601:CTN65712 DDJ65601:DDJ65712 DNF65601:DNF65712 DXB65601:DXB65712 EGX65601:EGX65712 EQT65601:EQT65712 FAP65601:FAP65712 FKL65601:FKL65712 FUH65601:FUH65712 GED65601:GED65712 GNZ65601:GNZ65712 GXV65601:GXV65712 HHR65601:HHR65712 HRN65601:HRN65712 IBJ65601:IBJ65712 ILF65601:ILF65712 IVB65601:IVB65712 JEX65601:JEX65712 JOT65601:JOT65712 JYP65601:JYP65712 KIL65601:KIL65712 KSH65601:KSH65712 LCD65601:LCD65712 LLZ65601:LLZ65712 LVV65601:LVV65712 MFR65601:MFR65712 MPN65601:MPN65712 MZJ65601:MZJ65712 NJF65601:NJF65712 NTB65601:NTB65712 OCX65601:OCX65712 OMT65601:OMT65712 OWP65601:OWP65712 PGL65601:PGL65712 PQH65601:PQH65712 QAD65601:QAD65712 QJZ65601:QJZ65712 QTV65601:QTV65712 RDR65601:RDR65712 RNN65601:RNN65712 RXJ65601:RXJ65712 SHF65601:SHF65712 SRB65601:SRB65712 TAX65601:TAX65712 TKT65601:TKT65712 TUP65601:TUP65712 UEL65601:UEL65712 UOH65601:UOH65712 UYD65601:UYD65712 VHZ65601:VHZ65712 VRV65601:VRV65712 WBR65601:WBR65712 WLN65601:WLN65712 WVJ65601:WVJ65712 B131137:B131248 IX131137:IX131248 ST131137:ST131248 ACP131137:ACP131248 AML131137:AML131248 AWH131137:AWH131248 BGD131137:BGD131248 BPZ131137:BPZ131248 BZV131137:BZV131248 CJR131137:CJR131248 CTN131137:CTN131248 DDJ131137:DDJ131248 DNF131137:DNF131248 DXB131137:DXB131248 EGX131137:EGX131248 EQT131137:EQT131248 FAP131137:FAP131248 FKL131137:FKL131248 FUH131137:FUH131248 GED131137:GED131248 GNZ131137:GNZ131248 GXV131137:GXV131248 HHR131137:HHR131248 HRN131137:HRN131248 IBJ131137:IBJ131248 ILF131137:ILF131248 IVB131137:IVB131248 JEX131137:JEX131248 JOT131137:JOT131248 JYP131137:JYP131248 KIL131137:KIL131248 KSH131137:KSH131248 LCD131137:LCD131248 LLZ131137:LLZ131248 LVV131137:LVV131248 MFR131137:MFR131248 MPN131137:MPN131248 MZJ131137:MZJ131248 NJF131137:NJF131248 NTB131137:NTB131248 OCX131137:OCX131248 OMT131137:OMT131248 OWP131137:OWP131248 PGL131137:PGL131248 PQH131137:PQH131248 QAD131137:QAD131248 QJZ131137:QJZ131248 QTV131137:QTV131248 RDR131137:RDR131248 RNN131137:RNN131248 RXJ131137:RXJ131248 SHF131137:SHF131248 SRB131137:SRB131248 TAX131137:TAX131248 TKT131137:TKT131248 TUP131137:TUP131248 UEL131137:UEL131248 UOH131137:UOH131248 UYD131137:UYD131248 VHZ131137:VHZ131248 VRV131137:VRV131248 WBR131137:WBR131248 WLN131137:WLN131248 WVJ131137:WVJ131248 B196673:B196784 IX196673:IX196784 ST196673:ST196784 ACP196673:ACP196784 AML196673:AML196784 AWH196673:AWH196784 BGD196673:BGD196784 BPZ196673:BPZ196784 BZV196673:BZV196784 CJR196673:CJR196784 CTN196673:CTN196784 DDJ196673:DDJ196784 DNF196673:DNF196784 DXB196673:DXB196784 EGX196673:EGX196784 EQT196673:EQT196784 FAP196673:FAP196784 FKL196673:FKL196784 FUH196673:FUH196784 GED196673:GED196784 GNZ196673:GNZ196784 GXV196673:GXV196784 HHR196673:HHR196784 HRN196673:HRN196784 IBJ196673:IBJ196784 ILF196673:ILF196784 IVB196673:IVB196784 JEX196673:JEX196784 JOT196673:JOT196784 JYP196673:JYP196784 KIL196673:KIL196784 KSH196673:KSH196784 LCD196673:LCD196784 LLZ196673:LLZ196784 LVV196673:LVV196784 MFR196673:MFR196784 MPN196673:MPN196784 MZJ196673:MZJ196784 NJF196673:NJF196784 NTB196673:NTB196784 OCX196673:OCX196784 OMT196673:OMT196784 OWP196673:OWP196784 PGL196673:PGL196784 PQH196673:PQH196784 QAD196673:QAD196784 QJZ196673:QJZ196784 QTV196673:QTV196784 RDR196673:RDR196784 RNN196673:RNN196784 RXJ196673:RXJ196784 SHF196673:SHF196784 SRB196673:SRB196784 TAX196673:TAX196784 TKT196673:TKT196784 TUP196673:TUP196784 UEL196673:UEL196784 UOH196673:UOH196784 UYD196673:UYD196784 VHZ196673:VHZ196784 VRV196673:VRV196784 WBR196673:WBR196784 WLN196673:WLN196784 WVJ196673:WVJ196784 B262209:B262320 IX262209:IX262320 ST262209:ST262320 ACP262209:ACP262320 AML262209:AML262320 AWH262209:AWH262320 BGD262209:BGD262320 BPZ262209:BPZ262320 BZV262209:BZV262320 CJR262209:CJR262320 CTN262209:CTN262320 DDJ262209:DDJ262320 DNF262209:DNF262320 DXB262209:DXB262320 EGX262209:EGX262320 EQT262209:EQT262320 FAP262209:FAP262320 FKL262209:FKL262320 FUH262209:FUH262320 GED262209:GED262320 GNZ262209:GNZ262320 GXV262209:GXV262320 HHR262209:HHR262320 HRN262209:HRN262320 IBJ262209:IBJ262320 ILF262209:ILF262320 IVB262209:IVB262320 JEX262209:JEX262320 JOT262209:JOT262320 JYP262209:JYP262320 KIL262209:KIL262320 KSH262209:KSH262320 LCD262209:LCD262320 LLZ262209:LLZ262320 LVV262209:LVV262320 MFR262209:MFR262320 MPN262209:MPN262320 MZJ262209:MZJ262320 NJF262209:NJF262320 NTB262209:NTB262320 OCX262209:OCX262320 OMT262209:OMT262320 OWP262209:OWP262320 PGL262209:PGL262320 PQH262209:PQH262320 QAD262209:QAD262320 QJZ262209:QJZ262320 QTV262209:QTV262320 RDR262209:RDR262320 RNN262209:RNN262320 RXJ262209:RXJ262320 SHF262209:SHF262320 SRB262209:SRB262320 TAX262209:TAX262320 TKT262209:TKT262320 TUP262209:TUP262320 UEL262209:UEL262320 UOH262209:UOH262320 UYD262209:UYD262320 VHZ262209:VHZ262320 VRV262209:VRV262320 WBR262209:WBR262320 WLN262209:WLN262320 WVJ262209:WVJ262320 B327745:B327856 IX327745:IX327856 ST327745:ST327856 ACP327745:ACP327856 AML327745:AML327856 AWH327745:AWH327856 BGD327745:BGD327856 BPZ327745:BPZ327856 BZV327745:BZV327856 CJR327745:CJR327856 CTN327745:CTN327856 DDJ327745:DDJ327856 DNF327745:DNF327856 DXB327745:DXB327856 EGX327745:EGX327856 EQT327745:EQT327856 FAP327745:FAP327856 FKL327745:FKL327856 FUH327745:FUH327856 GED327745:GED327856 GNZ327745:GNZ327856 GXV327745:GXV327856 HHR327745:HHR327856 HRN327745:HRN327856 IBJ327745:IBJ327856 ILF327745:ILF327856 IVB327745:IVB327856 JEX327745:JEX327856 JOT327745:JOT327856 JYP327745:JYP327856 KIL327745:KIL327856 KSH327745:KSH327856 LCD327745:LCD327856 LLZ327745:LLZ327856 LVV327745:LVV327856 MFR327745:MFR327856 MPN327745:MPN327856 MZJ327745:MZJ327856 NJF327745:NJF327856 NTB327745:NTB327856 OCX327745:OCX327856 OMT327745:OMT327856 OWP327745:OWP327856 PGL327745:PGL327856 PQH327745:PQH327856 QAD327745:QAD327856 QJZ327745:QJZ327856 QTV327745:QTV327856 RDR327745:RDR327856 RNN327745:RNN327856 RXJ327745:RXJ327856 SHF327745:SHF327856 SRB327745:SRB327856 TAX327745:TAX327856 TKT327745:TKT327856 TUP327745:TUP327856 UEL327745:UEL327856 UOH327745:UOH327856 UYD327745:UYD327856 VHZ327745:VHZ327856 VRV327745:VRV327856 WBR327745:WBR327856 WLN327745:WLN327856 WVJ327745:WVJ327856 B393281:B393392 IX393281:IX393392 ST393281:ST393392 ACP393281:ACP393392 AML393281:AML393392 AWH393281:AWH393392 BGD393281:BGD393392 BPZ393281:BPZ393392 BZV393281:BZV393392 CJR393281:CJR393392 CTN393281:CTN393392 DDJ393281:DDJ393392 DNF393281:DNF393392 DXB393281:DXB393392 EGX393281:EGX393392 EQT393281:EQT393392 FAP393281:FAP393392 FKL393281:FKL393392 FUH393281:FUH393392 GED393281:GED393392 GNZ393281:GNZ393392 GXV393281:GXV393392 HHR393281:HHR393392 HRN393281:HRN393392 IBJ393281:IBJ393392 ILF393281:ILF393392 IVB393281:IVB393392 JEX393281:JEX393392 JOT393281:JOT393392 JYP393281:JYP393392 KIL393281:KIL393392 KSH393281:KSH393392 LCD393281:LCD393392 LLZ393281:LLZ393392 LVV393281:LVV393392 MFR393281:MFR393392 MPN393281:MPN393392 MZJ393281:MZJ393392 NJF393281:NJF393392 NTB393281:NTB393392 OCX393281:OCX393392 OMT393281:OMT393392 OWP393281:OWP393392 PGL393281:PGL393392 PQH393281:PQH393392 QAD393281:QAD393392 QJZ393281:QJZ393392 QTV393281:QTV393392 RDR393281:RDR393392 RNN393281:RNN393392 RXJ393281:RXJ393392 SHF393281:SHF393392 SRB393281:SRB393392 TAX393281:TAX393392 TKT393281:TKT393392 TUP393281:TUP393392 UEL393281:UEL393392 UOH393281:UOH393392 UYD393281:UYD393392 VHZ393281:VHZ393392 VRV393281:VRV393392 WBR393281:WBR393392 WLN393281:WLN393392 WVJ393281:WVJ393392 B458817:B458928 IX458817:IX458928 ST458817:ST458928 ACP458817:ACP458928 AML458817:AML458928 AWH458817:AWH458928 BGD458817:BGD458928 BPZ458817:BPZ458928 BZV458817:BZV458928 CJR458817:CJR458928 CTN458817:CTN458928 DDJ458817:DDJ458928 DNF458817:DNF458928 DXB458817:DXB458928 EGX458817:EGX458928 EQT458817:EQT458928 FAP458817:FAP458928 FKL458817:FKL458928 FUH458817:FUH458928 GED458817:GED458928 GNZ458817:GNZ458928 GXV458817:GXV458928 HHR458817:HHR458928 HRN458817:HRN458928 IBJ458817:IBJ458928 ILF458817:ILF458928 IVB458817:IVB458928 JEX458817:JEX458928 JOT458817:JOT458928 JYP458817:JYP458928 KIL458817:KIL458928 KSH458817:KSH458928 LCD458817:LCD458928 LLZ458817:LLZ458928 LVV458817:LVV458928 MFR458817:MFR458928 MPN458817:MPN458928 MZJ458817:MZJ458928 NJF458817:NJF458928 NTB458817:NTB458928 OCX458817:OCX458928 OMT458817:OMT458928 OWP458817:OWP458928 PGL458817:PGL458928 PQH458817:PQH458928 QAD458817:QAD458928 QJZ458817:QJZ458928 QTV458817:QTV458928 RDR458817:RDR458928 RNN458817:RNN458928 RXJ458817:RXJ458928 SHF458817:SHF458928 SRB458817:SRB458928 TAX458817:TAX458928 TKT458817:TKT458928 TUP458817:TUP458928 UEL458817:UEL458928 UOH458817:UOH458928 UYD458817:UYD458928 VHZ458817:VHZ458928 VRV458817:VRV458928 WBR458817:WBR458928 WLN458817:WLN458928 WVJ458817:WVJ458928 B524353:B524464 IX524353:IX524464 ST524353:ST524464 ACP524353:ACP524464 AML524353:AML524464 AWH524353:AWH524464 BGD524353:BGD524464 BPZ524353:BPZ524464 BZV524353:BZV524464 CJR524353:CJR524464 CTN524353:CTN524464 DDJ524353:DDJ524464 DNF524353:DNF524464 DXB524353:DXB524464 EGX524353:EGX524464 EQT524353:EQT524464 FAP524353:FAP524464 FKL524353:FKL524464 FUH524353:FUH524464 GED524353:GED524464 GNZ524353:GNZ524464 GXV524353:GXV524464 HHR524353:HHR524464 HRN524353:HRN524464 IBJ524353:IBJ524464 ILF524353:ILF524464 IVB524353:IVB524464 JEX524353:JEX524464 JOT524353:JOT524464 JYP524353:JYP524464 KIL524353:KIL524464 KSH524353:KSH524464 LCD524353:LCD524464 LLZ524353:LLZ524464 LVV524353:LVV524464 MFR524353:MFR524464 MPN524353:MPN524464 MZJ524353:MZJ524464 NJF524353:NJF524464 NTB524353:NTB524464 OCX524353:OCX524464 OMT524353:OMT524464 OWP524353:OWP524464 PGL524353:PGL524464 PQH524353:PQH524464 QAD524353:QAD524464 QJZ524353:QJZ524464 QTV524353:QTV524464 RDR524353:RDR524464 RNN524353:RNN524464 RXJ524353:RXJ524464 SHF524353:SHF524464 SRB524353:SRB524464 TAX524353:TAX524464 TKT524353:TKT524464 TUP524353:TUP524464 UEL524353:UEL524464 UOH524353:UOH524464 UYD524353:UYD524464 VHZ524353:VHZ524464 VRV524353:VRV524464 WBR524353:WBR524464 WLN524353:WLN524464 WVJ524353:WVJ524464 B589889:B590000 IX589889:IX590000 ST589889:ST590000 ACP589889:ACP590000 AML589889:AML590000 AWH589889:AWH590000 BGD589889:BGD590000 BPZ589889:BPZ590000 BZV589889:BZV590000 CJR589889:CJR590000 CTN589889:CTN590000 DDJ589889:DDJ590000 DNF589889:DNF590000 DXB589889:DXB590000 EGX589889:EGX590000 EQT589889:EQT590000 FAP589889:FAP590000 FKL589889:FKL590000 FUH589889:FUH590000 GED589889:GED590000 GNZ589889:GNZ590000 GXV589889:GXV590000 HHR589889:HHR590000 HRN589889:HRN590000 IBJ589889:IBJ590000 ILF589889:ILF590000 IVB589889:IVB590000 JEX589889:JEX590000 JOT589889:JOT590000 JYP589889:JYP590000 KIL589889:KIL590000 KSH589889:KSH590000 LCD589889:LCD590000 LLZ589889:LLZ590000 LVV589889:LVV590000 MFR589889:MFR590000 MPN589889:MPN590000 MZJ589889:MZJ590000 NJF589889:NJF590000 NTB589889:NTB590000 OCX589889:OCX590000 OMT589889:OMT590000 OWP589889:OWP590000 PGL589889:PGL590000 PQH589889:PQH590000 QAD589889:QAD590000 QJZ589889:QJZ590000 QTV589889:QTV590000 RDR589889:RDR590000 RNN589889:RNN590000 RXJ589889:RXJ590000 SHF589889:SHF590000 SRB589889:SRB590000 TAX589889:TAX590000 TKT589889:TKT590000 TUP589889:TUP590000 UEL589889:UEL590000 UOH589889:UOH590000 UYD589889:UYD590000 VHZ589889:VHZ590000 VRV589889:VRV590000 WBR589889:WBR590000 WLN589889:WLN590000 WVJ589889:WVJ590000 B655425:B655536 IX655425:IX655536 ST655425:ST655536 ACP655425:ACP655536 AML655425:AML655536 AWH655425:AWH655536 BGD655425:BGD655536 BPZ655425:BPZ655536 BZV655425:BZV655536 CJR655425:CJR655536 CTN655425:CTN655536 DDJ655425:DDJ655536 DNF655425:DNF655536 DXB655425:DXB655536 EGX655425:EGX655536 EQT655425:EQT655536 FAP655425:FAP655536 FKL655425:FKL655536 FUH655425:FUH655536 GED655425:GED655536 GNZ655425:GNZ655536 GXV655425:GXV655536 HHR655425:HHR655536 HRN655425:HRN655536 IBJ655425:IBJ655536 ILF655425:ILF655536 IVB655425:IVB655536 JEX655425:JEX655536 JOT655425:JOT655536 JYP655425:JYP655536 KIL655425:KIL655536 KSH655425:KSH655536 LCD655425:LCD655536 LLZ655425:LLZ655536 LVV655425:LVV655536 MFR655425:MFR655536 MPN655425:MPN655536 MZJ655425:MZJ655536 NJF655425:NJF655536 NTB655425:NTB655536 OCX655425:OCX655536 OMT655425:OMT655536 OWP655425:OWP655536 PGL655425:PGL655536 PQH655425:PQH655536 QAD655425:QAD655536 QJZ655425:QJZ655536 QTV655425:QTV655536 RDR655425:RDR655536 RNN655425:RNN655536 RXJ655425:RXJ655536 SHF655425:SHF655536 SRB655425:SRB655536 TAX655425:TAX655536 TKT655425:TKT655536 TUP655425:TUP655536 UEL655425:UEL655536 UOH655425:UOH655536 UYD655425:UYD655536 VHZ655425:VHZ655536 VRV655425:VRV655536 WBR655425:WBR655536 WLN655425:WLN655536 WVJ655425:WVJ655536 B720961:B721072 IX720961:IX721072 ST720961:ST721072 ACP720961:ACP721072 AML720961:AML721072 AWH720961:AWH721072 BGD720961:BGD721072 BPZ720961:BPZ721072 BZV720961:BZV721072 CJR720961:CJR721072 CTN720961:CTN721072 DDJ720961:DDJ721072 DNF720961:DNF721072 DXB720961:DXB721072 EGX720961:EGX721072 EQT720961:EQT721072 FAP720961:FAP721072 FKL720961:FKL721072 FUH720961:FUH721072 GED720961:GED721072 GNZ720961:GNZ721072 GXV720961:GXV721072 HHR720961:HHR721072 HRN720961:HRN721072 IBJ720961:IBJ721072 ILF720961:ILF721072 IVB720961:IVB721072 JEX720961:JEX721072 JOT720961:JOT721072 JYP720961:JYP721072 KIL720961:KIL721072 KSH720961:KSH721072 LCD720961:LCD721072 LLZ720961:LLZ721072 LVV720961:LVV721072 MFR720961:MFR721072 MPN720961:MPN721072 MZJ720961:MZJ721072 NJF720961:NJF721072 NTB720961:NTB721072 OCX720961:OCX721072 OMT720961:OMT721072 OWP720961:OWP721072 PGL720961:PGL721072 PQH720961:PQH721072 QAD720961:QAD721072 QJZ720961:QJZ721072 QTV720961:QTV721072 RDR720961:RDR721072 RNN720961:RNN721072 RXJ720961:RXJ721072 SHF720961:SHF721072 SRB720961:SRB721072 TAX720961:TAX721072 TKT720961:TKT721072 TUP720961:TUP721072 UEL720961:UEL721072 UOH720961:UOH721072 UYD720961:UYD721072 VHZ720961:VHZ721072 VRV720961:VRV721072 WBR720961:WBR721072 WLN720961:WLN721072 WVJ720961:WVJ721072 B786497:B786608 IX786497:IX786608 ST786497:ST786608 ACP786497:ACP786608 AML786497:AML786608 AWH786497:AWH786608 BGD786497:BGD786608 BPZ786497:BPZ786608 BZV786497:BZV786608 CJR786497:CJR786608 CTN786497:CTN786608 DDJ786497:DDJ786608 DNF786497:DNF786608 DXB786497:DXB786608 EGX786497:EGX786608 EQT786497:EQT786608 FAP786497:FAP786608 FKL786497:FKL786608 FUH786497:FUH786608 GED786497:GED786608 GNZ786497:GNZ786608 GXV786497:GXV786608 HHR786497:HHR786608 HRN786497:HRN786608 IBJ786497:IBJ786608 ILF786497:ILF786608 IVB786497:IVB786608 JEX786497:JEX786608 JOT786497:JOT786608 JYP786497:JYP786608 KIL786497:KIL786608 KSH786497:KSH786608 LCD786497:LCD786608 LLZ786497:LLZ786608 LVV786497:LVV786608 MFR786497:MFR786608 MPN786497:MPN786608 MZJ786497:MZJ786608 NJF786497:NJF786608 NTB786497:NTB786608 OCX786497:OCX786608 OMT786497:OMT786608 OWP786497:OWP786608 PGL786497:PGL786608 PQH786497:PQH786608 QAD786497:QAD786608 QJZ786497:QJZ786608 QTV786497:QTV786608 RDR786497:RDR786608 RNN786497:RNN786608 RXJ786497:RXJ786608 SHF786497:SHF786608 SRB786497:SRB786608 TAX786497:TAX786608 TKT786497:TKT786608 TUP786497:TUP786608 UEL786497:UEL786608 UOH786497:UOH786608 UYD786497:UYD786608 VHZ786497:VHZ786608 VRV786497:VRV786608 WBR786497:WBR786608 WLN786497:WLN786608 WVJ786497:WVJ786608 B852033:B852144 IX852033:IX852144 ST852033:ST852144 ACP852033:ACP852144 AML852033:AML852144 AWH852033:AWH852144 BGD852033:BGD852144 BPZ852033:BPZ852144 BZV852033:BZV852144 CJR852033:CJR852144 CTN852033:CTN852144 DDJ852033:DDJ852144 DNF852033:DNF852144 DXB852033:DXB852144 EGX852033:EGX852144 EQT852033:EQT852144 FAP852033:FAP852144 FKL852033:FKL852144 FUH852033:FUH852144 GED852033:GED852144 GNZ852033:GNZ852144 GXV852033:GXV852144 HHR852033:HHR852144 HRN852033:HRN852144 IBJ852033:IBJ852144 ILF852033:ILF852144 IVB852033:IVB852144 JEX852033:JEX852144 JOT852033:JOT852144 JYP852033:JYP852144 KIL852033:KIL852144 KSH852033:KSH852144 LCD852033:LCD852144 LLZ852033:LLZ852144 LVV852033:LVV852144 MFR852033:MFR852144 MPN852033:MPN852144 MZJ852033:MZJ852144 NJF852033:NJF852144 NTB852033:NTB852144 OCX852033:OCX852144 OMT852033:OMT852144 OWP852033:OWP852144 PGL852033:PGL852144 PQH852033:PQH852144 QAD852033:QAD852144 QJZ852033:QJZ852144 QTV852033:QTV852144 RDR852033:RDR852144 RNN852033:RNN852144 RXJ852033:RXJ852144 SHF852033:SHF852144 SRB852033:SRB852144 TAX852033:TAX852144 TKT852033:TKT852144 TUP852033:TUP852144 UEL852033:UEL852144 UOH852033:UOH852144 UYD852033:UYD852144 VHZ852033:VHZ852144 VRV852033:VRV852144 WBR852033:WBR852144 WLN852033:WLN852144 WVJ852033:WVJ852144 B917569:B917680 IX917569:IX917680 ST917569:ST917680 ACP917569:ACP917680 AML917569:AML917680 AWH917569:AWH917680 BGD917569:BGD917680 BPZ917569:BPZ917680 BZV917569:BZV917680 CJR917569:CJR917680 CTN917569:CTN917680 DDJ917569:DDJ917680 DNF917569:DNF917680 DXB917569:DXB917680 EGX917569:EGX917680 EQT917569:EQT917680 FAP917569:FAP917680 FKL917569:FKL917680 FUH917569:FUH917680 GED917569:GED917680 GNZ917569:GNZ917680 GXV917569:GXV917680 HHR917569:HHR917680 HRN917569:HRN917680 IBJ917569:IBJ917680 ILF917569:ILF917680 IVB917569:IVB917680 JEX917569:JEX917680 JOT917569:JOT917680 JYP917569:JYP917680 KIL917569:KIL917680 KSH917569:KSH917680 LCD917569:LCD917680 LLZ917569:LLZ917680 LVV917569:LVV917680 MFR917569:MFR917680 MPN917569:MPN917680 MZJ917569:MZJ917680 NJF917569:NJF917680 NTB917569:NTB917680 OCX917569:OCX917680 OMT917569:OMT917680 OWP917569:OWP917680 PGL917569:PGL917680 PQH917569:PQH917680 QAD917569:QAD917680 QJZ917569:QJZ917680 QTV917569:QTV917680 RDR917569:RDR917680 RNN917569:RNN917680 RXJ917569:RXJ917680 SHF917569:SHF917680 SRB917569:SRB917680 TAX917569:TAX917680 TKT917569:TKT917680 TUP917569:TUP917680 UEL917569:UEL917680 UOH917569:UOH917680 UYD917569:UYD917680 VHZ917569:VHZ917680 VRV917569:VRV917680 WBR917569:WBR917680 WLN917569:WLN917680 WVJ917569:WVJ917680 B983105:B983216 IX983105:IX983216 ST983105:ST983216 ACP983105:ACP983216 AML983105:AML983216 AWH983105:AWH983216 BGD983105:BGD983216 BPZ983105:BPZ983216 BZV983105:BZV983216 CJR983105:CJR983216 CTN983105:CTN983216 DDJ983105:DDJ983216 DNF983105:DNF983216 DXB983105:DXB983216 EGX983105:EGX983216 EQT983105:EQT983216 FAP983105:FAP983216 FKL983105:FKL983216 FUH983105:FUH983216 GED983105:GED983216 GNZ983105:GNZ983216 GXV983105:GXV983216 HHR983105:HHR983216 HRN983105:HRN983216 IBJ983105:IBJ983216 ILF983105:ILF983216 IVB983105:IVB983216 JEX983105:JEX983216 JOT983105:JOT983216 JYP983105:JYP983216 KIL983105:KIL983216 KSH983105:KSH983216 LCD983105:LCD983216 LLZ983105:LLZ983216 LVV983105:LVV983216 MFR983105:MFR983216 MPN983105:MPN983216 MZJ983105:MZJ983216 NJF983105:NJF983216 NTB983105:NTB983216 OCX983105:OCX983216 OMT983105:OMT983216 OWP983105:OWP983216 PGL983105:PGL983216 PQH983105:PQH983216 QAD983105:QAD983216 QJZ983105:QJZ983216 QTV983105:QTV983216 RDR983105:RDR983216 RNN983105:RNN983216 RXJ983105:RXJ983216 SHF983105:SHF983216 SRB983105:SRB983216 TAX983105:TAX983216 TKT983105:TKT983216 TUP983105:TUP983216 UEL983105:UEL983216 UOH983105:UOH983216 UYD983105:UYD983216 VHZ983105:VHZ983216 VRV983105:VRV983216 WBR983105:WBR983216 WLN983105:WLN983216 WVJ983105:WVJ983216 C1:D176 IY1:IZ176 SU1:SV176 ACQ1:ACR176 AMM1:AMN176 AWI1:AWJ176 BGE1:BGF176 BQA1:BQB176 BZW1:BZX176 CJS1:CJT176 CTO1:CTP176 DDK1:DDL176 DNG1:DNH176 DXC1:DXD176 EGY1:EGZ176 EQU1:EQV176 FAQ1:FAR176 FKM1:FKN176 FUI1:FUJ176 GEE1:GEF176 GOA1:GOB176 GXW1:GXX176 HHS1:HHT176 HRO1:HRP176 IBK1:IBL176 ILG1:ILH176 IVC1:IVD176 JEY1:JEZ176 JOU1:JOV176 JYQ1:JYR176 KIM1:KIN176 KSI1:KSJ176 LCE1:LCF176 LMA1:LMB176 LVW1:LVX176 MFS1:MFT176 MPO1:MPP176 MZK1:MZL176 NJG1:NJH176 NTC1:NTD176 OCY1:OCZ176 OMU1:OMV176 OWQ1:OWR176 PGM1:PGN176 PQI1:PQJ176 QAE1:QAF176 QKA1:QKB176 QTW1:QTX176 RDS1:RDT176 RNO1:RNP176 RXK1:RXL176 SHG1:SHH176 SRC1:SRD176 TAY1:TAZ176 TKU1:TKV176 TUQ1:TUR176 UEM1:UEN176 UOI1:UOJ176 UYE1:UYF176 VIA1:VIB176 VRW1:VRX176 WBS1:WBT176 WLO1:WLP176 WVK1:WVL176 C65537:D65712 IY65537:IZ65712 SU65537:SV65712 ACQ65537:ACR65712 AMM65537:AMN65712 AWI65537:AWJ65712 BGE65537:BGF65712 BQA65537:BQB65712 BZW65537:BZX65712 CJS65537:CJT65712 CTO65537:CTP65712 DDK65537:DDL65712 DNG65537:DNH65712 DXC65537:DXD65712 EGY65537:EGZ65712 EQU65537:EQV65712 FAQ65537:FAR65712 FKM65537:FKN65712 FUI65537:FUJ65712 GEE65537:GEF65712 GOA65537:GOB65712 GXW65537:GXX65712 HHS65537:HHT65712 HRO65537:HRP65712 IBK65537:IBL65712 ILG65537:ILH65712 IVC65537:IVD65712 JEY65537:JEZ65712 JOU65537:JOV65712 JYQ65537:JYR65712 KIM65537:KIN65712 KSI65537:KSJ65712 LCE65537:LCF65712 LMA65537:LMB65712 LVW65537:LVX65712 MFS65537:MFT65712 MPO65537:MPP65712 MZK65537:MZL65712 NJG65537:NJH65712 NTC65537:NTD65712 OCY65537:OCZ65712 OMU65537:OMV65712 OWQ65537:OWR65712 PGM65537:PGN65712 PQI65537:PQJ65712 QAE65537:QAF65712 QKA65537:QKB65712 QTW65537:QTX65712 RDS65537:RDT65712 RNO65537:RNP65712 RXK65537:RXL65712 SHG65537:SHH65712 SRC65537:SRD65712 TAY65537:TAZ65712 TKU65537:TKV65712 TUQ65537:TUR65712 UEM65537:UEN65712 UOI65537:UOJ65712 UYE65537:UYF65712 VIA65537:VIB65712 VRW65537:VRX65712 WBS65537:WBT65712 WLO65537:WLP65712 WVK65537:WVL65712 C131073:D131248 IY131073:IZ131248 SU131073:SV131248 ACQ131073:ACR131248 AMM131073:AMN131248 AWI131073:AWJ131248 BGE131073:BGF131248 BQA131073:BQB131248 BZW131073:BZX131248 CJS131073:CJT131248 CTO131073:CTP131248 DDK131073:DDL131248 DNG131073:DNH131248 DXC131073:DXD131248 EGY131073:EGZ131248 EQU131073:EQV131248 FAQ131073:FAR131248 FKM131073:FKN131248 FUI131073:FUJ131248 GEE131073:GEF131248 GOA131073:GOB131248 GXW131073:GXX131248 HHS131073:HHT131248 HRO131073:HRP131248 IBK131073:IBL131248 ILG131073:ILH131248 IVC131073:IVD131248 JEY131073:JEZ131248 JOU131073:JOV131248 JYQ131073:JYR131248 KIM131073:KIN131248 KSI131073:KSJ131248 LCE131073:LCF131248 LMA131073:LMB131248 LVW131073:LVX131248 MFS131073:MFT131248 MPO131073:MPP131248 MZK131073:MZL131248 NJG131073:NJH131248 NTC131073:NTD131248 OCY131073:OCZ131248 OMU131073:OMV131248 OWQ131073:OWR131248 PGM131073:PGN131248 PQI131073:PQJ131248 QAE131073:QAF131248 QKA131073:QKB131248 QTW131073:QTX131248 RDS131073:RDT131248 RNO131073:RNP131248 RXK131073:RXL131248 SHG131073:SHH131248 SRC131073:SRD131248 TAY131073:TAZ131248 TKU131073:TKV131248 TUQ131073:TUR131248 UEM131073:UEN131248 UOI131073:UOJ131248 UYE131073:UYF131248 VIA131073:VIB131248 VRW131073:VRX131248 WBS131073:WBT131248 WLO131073:WLP131248 WVK131073:WVL131248 C196609:D196784 IY196609:IZ196784 SU196609:SV196784 ACQ196609:ACR196784 AMM196609:AMN196784 AWI196609:AWJ196784 BGE196609:BGF196784 BQA196609:BQB196784 BZW196609:BZX196784 CJS196609:CJT196784 CTO196609:CTP196784 DDK196609:DDL196784 DNG196609:DNH196784 DXC196609:DXD196784 EGY196609:EGZ196784 EQU196609:EQV196784 FAQ196609:FAR196784 FKM196609:FKN196784 FUI196609:FUJ196784 GEE196609:GEF196784 GOA196609:GOB196784 GXW196609:GXX196784 HHS196609:HHT196784 HRO196609:HRP196784 IBK196609:IBL196784 ILG196609:ILH196784 IVC196609:IVD196784 JEY196609:JEZ196784 JOU196609:JOV196784 JYQ196609:JYR196784 KIM196609:KIN196784 KSI196609:KSJ196784 LCE196609:LCF196784 LMA196609:LMB196784 LVW196609:LVX196784 MFS196609:MFT196784 MPO196609:MPP196784 MZK196609:MZL196784 NJG196609:NJH196784 NTC196609:NTD196784 OCY196609:OCZ196784 OMU196609:OMV196784 OWQ196609:OWR196784 PGM196609:PGN196784 PQI196609:PQJ196784 QAE196609:QAF196784 QKA196609:QKB196784 QTW196609:QTX196784 RDS196609:RDT196784 RNO196609:RNP196784 RXK196609:RXL196784 SHG196609:SHH196784 SRC196609:SRD196784 TAY196609:TAZ196784 TKU196609:TKV196784 TUQ196609:TUR196784 UEM196609:UEN196784 UOI196609:UOJ196784 UYE196609:UYF196784 VIA196609:VIB196784 VRW196609:VRX196784 WBS196609:WBT196784 WLO196609:WLP196784 WVK196609:WVL196784 C262145:D262320 IY262145:IZ262320 SU262145:SV262320 ACQ262145:ACR262320 AMM262145:AMN262320 AWI262145:AWJ262320 BGE262145:BGF262320 BQA262145:BQB262320 BZW262145:BZX262320 CJS262145:CJT262320 CTO262145:CTP262320 DDK262145:DDL262320 DNG262145:DNH262320 DXC262145:DXD262320 EGY262145:EGZ262320 EQU262145:EQV262320 FAQ262145:FAR262320 FKM262145:FKN262320 FUI262145:FUJ262320 GEE262145:GEF262320 GOA262145:GOB262320 GXW262145:GXX262320 HHS262145:HHT262320 HRO262145:HRP262320 IBK262145:IBL262320 ILG262145:ILH262320 IVC262145:IVD262320 JEY262145:JEZ262320 JOU262145:JOV262320 JYQ262145:JYR262320 KIM262145:KIN262320 KSI262145:KSJ262320 LCE262145:LCF262320 LMA262145:LMB262320 LVW262145:LVX262320 MFS262145:MFT262320 MPO262145:MPP262320 MZK262145:MZL262320 NJG262145:NJH262320 NTC262145:NTD262320 OCY262145:OCZ262320 OMU262145:OMV262320 OWQ262145:OWR262320 PGM262145:PGN262320 PQI262145:PQJ262320 QAE262145:QAF262320 QKA262145:QKB262320 QTW262145:QTX262320 RDS262145:RDT262320 RNO262145:RNP262320 RXK262145:RXL262320 SHG262145:SHH262320 SRC262145:SRD262320 TAY262145:TAZ262320 TKU262145:TKV262320 TUQ262145:TUR262320 UEM262145:UEN262320 UOI262145:UOJ262320 UYE262145:UYF262320 VIA262145:VIB262320 VRW262145:VRX262320 WBS262145:WBT262320 WLO262145:WLP262320 WVK262145:WVL262320 C327681:D327856 IY327681:IZ327856 SU327681:SV327856 ACQ327681:ACR327856 AMM327681:AMN327856 AWI327681:AWJ327856 BGE327681:BGF327856 BQA327681:BQB327856 BZW327681:BZX327856 CJS327681:CJT327856 CTO327681:CTP327856 DDK327681:DDL327856 DNG327681:DNH327856 DXC327681:DXD327856 EGY327681:EGZ327856 EQU327681:EQV327856 FAQ327681:FAR327856 FKM327681:FKN327856 FUI327681:FUJ327856 GEE327681:GEF327856 GOA327681:GOB327856 GXW327681:GXX327856 HHS327681:HHT327856 HRO327681:HRP327856 IBK327681:IBL327856 ILG327681:ILH327856 IVC327681:IVD327856 JEY327681:JEZ327856 JOU327681:JOV327856 JYQ327681:JYR327856 KIM327681:KIN327856 KSI327681:KSJ327856 LCE327681:LCF327856 LMA327681:LMB327856 LVW327681:LVX327856 MFS327681:MFT327856 MPO327681:MPP327856 MZK327681:MZL327856 NJG327681:NJH327856 NTC327681:NTD327856 OCY327681:OCZ327856 OMU327681:OMV327856 OWQ327681:OWR327856 PGM327681:PGN327856 PQI327681:PQJ327856 QAE327681:QAF327856 QKA327681:QKB327856 QTW327681:QTX327856 RDS327681:RDT327856 RNO327681:RNP327856 RXK327681:RXL327856 SHG327681:SHH327856 SRC327681:SRD327856 TAY327681:TAZ327856 TKU327681:TKV327856 TUQ327681:TUR327856 UEM327681:UEN327856 UOI327681:UOJ327856 UYE327681:UYF327856 VIA327681:VIB327856 VRW327681:VRX327856 WBS327681:WBT327856 WLO327681:WLP327856 WVK327681:WVL327856 C393217:D393392 IY393217:IZ393392 SU393217:SV393392 ACQ393217:ACR393392 AMM393217:AMN393392 AWI393217:AWJ393392 BGE393217:BGF393392 BQA393217:BQB393392 BZW393217:BZX393392 CJS393217:CJT393392 CTO393217:CTP393392 DDK393217:DDL393392 DNG393217:DNH393392 DXC393217:DXD393392 EGY393217:EGZ393392 EQU393217:EQV393392 FAQ393217:FAR393392 FKM393217:FKN393392 FUI393217:FUJ393392 GEE393217:GEF393392 GOA393217:GOB393392 GXW393217:GXX393392 HHS393217:HHT393392 HRO393217:HRP393392 IBK393217:IBL393392 ILG393217:ILH393392 IVC393217:IVD393392 JEY393217:JEZ393392 JOU393217:JOV393392 JYQ393217:JYR393392 KIM393217:KIN393392 KSI393217:KSJ393392 LCE393217:LCF393392 LMA393217:LMB393392 LVW393217:LVX393392 MFS393217:MFT393392 MPO393217:MPP393392 MZK393217:MZL393392 NJG393217:NJH393392 NTC393217:NTD393392 OCY393217:OCZ393392 OMU393217:OMV393392 OWQ393217:OWR393392 PGM393217:PGN393392 PQI393217:PQJ393392 QAE393217:QAF393392 QKA393217:QKB393392 QTW393217:QTX393392 RDS393217:RDT393392 RNO393217:RNP393392 RXK393217:RXL393392 SHG393217:SHH393392 SRC393217:SRD393392 TAY393217:TAZ393392 TKU393217:TKV393392 TUQ393217:TUR393392 UEM393217:UEN393392 UOI393217:UOJ393392 UYE393217:UYF393392 VIA393217:VIB393392 VRW393217:VRX393392 WBS393217:WBT393392 WLO393217:WLP393392 WVK393217:WVL393392 C458753:D458928 IY458753:IZ458928 SU458753:SV458928 ACQ458753:ACR458928 AMM458753:AMN458928 AWI458753:AWJ458928 BGE458753:BGF458928 BQA458753:BQB458928 BZW458753:BZX458928 CJS458753:CJT458928 CTO458753:CTP458928 DDK458753:DDL458928 DNG458753:DNH458928 DXC458753:DXD458928 EGY458753:EGZ458928 EQU458753:EQV458928 FAQ458753:FAR458928 FKM458753:FKN458928 FUI458753:FUJ458928 GEE458753:GEF458928 GOA458753:GOB458928 GXW458753:GXX458928 HHS458753:HHT458928 HRO458753:HRP458928 IBK458753:IBL458928 ILG458753:ILH458928 IVC458753:IVD458928 JEY458753:JEZ458928 JOU458753:JOV458928 JYQ458753:JYR458928 KIM458753:KIN458928 KSI458753:KSJ458928 LCE458753:LCF458928 LMA458753:LMB458928 LVW458753:LVX458928 MFS458753:MFT458928 MPO458753:MPP458928 MZK458753:MZL458928 NJG458753:NJH458928 NTC458753:NTD458928 OCY458753:OCZ458928 OMU458753:OMV458928 OWQ458753:OWR458928 PGM458753:PGN458928 PQI458753:PQJ458928 QAE458753:QAF458928 QKA458753:QKB458928 QTW458753:QTX458928 RDS458753:RDT458928 RNO458753:RNP458928 RXK458753:RXL458928 SHG458753:SHH458928 SRC458753:SRD458928 TAY458753:TAZ458928 TKU458753:TKV458928 TUQ458753:TUR458928 UEM458753:UEN458928 UOI458753:UOJ458928 UYE458753:UYF458928 VIA458753:VIB458928 VRW458753:VRX458928 WBS458753:WBT458928 WLO458753:WLP458928 WVK458753:WVL458928 C524289:D524464 IY524289:IZ524464 SU524289:SV524464 ACQ524289:ACR524464 AMM524289:AMN524464 AWI524289:AWJ524464 BGE524289:BGF524464 BQA524289:BQB524464 BZW524289:BZX524464 CJS524289:CJT524464 CTO524289:CTP524464 DDK524289:DDL524464 DNG524289:DNH524464 DXC524289:DXD524464 EGY524289:EGZ524464 EQU524289:EQV524464 FAQ524289:FAR524464 FKM524289:FKN524464 FUI524289:FUJ524464 GEE524289:GEF524464 GOA524289:GOB524464 GXW524289:GXX524464 HHS524289:HHT524464 HRO524289:HRP524464 IBK524289:IBL524464 ILG524289:ILH524464 IVC524289:IVD524464 JEY524289:JEZ524464 JOU524289:JOV524464 JYQ524289:JYR524464 KIM524289:KIN524464 KSI524289:KSJ524464 LCE524289:LCF524464 LMA524289:LMB524464 LVW524289:LVX524464 MFS524289:MFT524464 MPO524289:MPP524464 MZK524289:MZL524464 NJG524289:NJH524464 NTC524289:NTD524464 OCY524289:OCZ524464 OMU524289:OMV524464 OWQ524289:OWR524464 PGM524289:PGN524464 PQI524289:PQJ524464 QAE524289:QAF524464 QKA524289:QKB524464 QTW524289:QTX524464 RDS524289:RDT524464 RNO524289:RNP524464 RXK524289:RXL524464 SHG524289:SHH524464 SRC524289:SRD524464 TAY524289:TAZ524464 TKU524289:TKV524464 TUQ524289:TUR524464 UEM524289:UEN524464 UOI524289:UOJ524464 UYE524289:UYF524464 VIA524289:VIB524464 VRW524289:VRX524464 WBS524289:WBT524464 WLO524289:WLP524464 WVK524289:WVL524464 C589825:D590000 IY589825:IZ590000 SU589825:SV590000 ACQ589825:ACR590000 AMM589825:AMN590000 AWI589825:AWJ590000 BGE589825:BGF590000 BQA589825:BQB590000 BZW589825:BZX590000 CJS589825:CJT590000 CTO589825:CTP590000 DDK589825:DDL590000 DNG589825:DNH590000 DXC589825:DXD590000 EGY589825:EGZ590000 EQU589825:EQV590000 FAQ589825:FAR590000 FKM589825:FKN590000 FUI589825:FUJ590000 GEE589825:GEF590000 GOA589825:GOB590000 GXW589825:GXX590000 HHS589825:HHT590000 HRO589825:HRP590000 IBK589825:IBL590000 ILG589825:ILH590000 IVC589825:IVD590000 JEY589825:JEZ590000 JOU589825:JOV590000 JYQ589825:JYR590000 KIM589825:KIN590000 KSI589825:KSJ590000 LCE589825:LCF590000 LMA589825:LMB590000 LVW589825:LVX590000 MFS589825:MFT590000 MPO589825:MPP590000 MZK589825:MZL590000 NJG589825:NJH590000 NTC589825:NTD590000 OCY589825:OCZ590000 OMU589825:OMV590000 OWQ589825:OWR590000 PGM589825:PGN590000 PQI589825:PQJ590000 QAE589825:QAF590000 QKA589825:QKB590000 QTW589825:QTX590000 RDS589825:RDT590000 RNO589825:RNP590000 RXK589825:RXL590000 SHG589825:SHH590000 SRC589825:SRD590000 TAY589825:TAZ590000 TKU589825:TKV590000 TUQ589825:TUR590000 UEM589825:UEN590000 UOI589825:UOJ590000 UYE589825:UYF590000 VIA589825:VIB590000 VRW589825:VRX590000 WBS589825:WBT590000 WLO589825:WLP590000 WVK589825:WVL590000 C655361:D655536 IY655361:IZ655536 SU655361:SV655536 ACQ655361:ACR655536 AMM655361:AMN655536 AWI655361:AWJ655536 BGE655361:BGF655536 BQA655361:BQB655536 BZW655361:BZX655536 CJS655361:CJT655536 CTO655361:CTP655536 DDK655361:DDL655536 DNG655361:DNH655536 DXC655361:DXD655536 EGY655361:EGZ655536 EQU655361:EQV655536 FAQ655361:FAR655536 FKM655361:FKN655536 FUI655361:FUJ655536 GEE655361:GEF655536 GOA655361:GOB655536 GXW655361:GXX655536 HHS655361:HHT655536 HRO655361:HRP655536 IBK655361:IBL655536 ILG655361:ILH655536 IVC655361:IVD655536 JEY655361:JEZ655536 JOU655361:JOV655536 JYQ655361:JYR655536 KIM655361:KIN655536 KSI655361:KSJ655536 LCE655361:LCF655536 LMA655361:LMB655536 LVW655361:LVX655536 MFS655361:MFT655536 MPO655361:MPP655536 MZK655361:MZL655536 NJG655361:NJH655536 NTC655361:NTD655536 OCY655361:OCZ655536 OMU655361:OMV655536 OWQ655361:OWR655536 PGM655361:PGN655536 PQI655361:PQJ655536 QAE655361:QAF655536 QKA655361:QKB655536 QTW655361:QTX655536 RDS655361:RDT655536 RNO655361:RNP655536 RXK655361:RXL655536 SHG655361:SHH655536 SRC655361:SRD655536 TAY655361:TAZ655536 TKU655361:TKV655536 TUQ655361:TUR655536 UEM655361:UEN655536 UOI655361:UOJ655536 UYE655361:UYF655536 VIA655361:VIB655536 VRW655361:VRX655536 WBS655361:WBT655536 WLO655361:WLP655536 WVK655361:WVL655536 C720897:D721072 IY720897:IZ721072 SU720897:SV721072 ACQ720897:ACR721072 AMM720897:AMN721072 AWI720897:AWJ721072 BGE720897:BGF721072 BQA720897:BQB721072 BZW720897:BZX721072 CJS720897:CJT721072 CTO720897:CTP721072 DDK720897:DDL721072 DNG720897:DNH721072 DXC720897:DXD721072 EGY720897:EGZ721072 EQU720897:EQV721072 FAQ720897:FAR721072 FKM720897:FKN721072 FUI720897:FUJ721072 GEE720897:GEF721072 GOA720897:GOB721072 GXW720897:GXX721072 HHS720897:HHT721072 HRO720897:HRP721072 IBK720897:IBL721072 ILG720897:ILH721072 IVC720897:IVD721072 JEY720897:JEZ721072 JOU720897:JOV721072 JYQ720897:JYR721072 KIM720897:KIN721072 KSI720897:KSJ721072 LCE720897:LCF721072 LMA720897:LMB721072 LVW720897:LVX721072 MFS720897:MFT721072 MPO720897:MPP721072 MZK720897:MZL721072 NJG720897:NJH721072 NTC720897:NTD721072 OCY720897:OCZ721072 OMU720897:OMV721072 OWQ720897:OWR721072 PGM720897:PGN721072 PQI720897:PQJ721072 QAE720897:QAF721072 QKA720897:QKB721072 QTW720897:QTX721072 RDS720897:RDT721072 RNO720897:RNP721072 RXK720897:RXL721072 SHG720897:SHH721072 SRC720897:SRD721072 TAY720897:TAZ721072 TKU720897:TKV721072 TUQ720897:TUR721072 UEM720897:UEN721072 UOI720897:UOJ721072 UYE720897:UYF721072 VIA720897:VIB721072 VRW720897:VRX721072 WBS720897:WBT721072 WLO720897:WLP721072 WVK720897:WVL721072 C786433:D786608 IY786433:IZ786608 SU786433:SV786608 ACQ786433:ACR786608 AMM786433:AMN786608 AWI786433:AWJ786608 BGE786433:BGF786608 BQA786433:BQB786608 BZW786433:BZX786608 CJS786433:CJT786608 CTO786433:CTP786608 DDK786433:DDL786608 DNG786433:DNH786608 DXC786433:DXD786608 EGY786433:EGZ786608 EQU786433:EQV786608 FAQ786433:FAR786608 FKM786433:FKN786608 FUI786433:FUJ786608 GEE786433:GEF786608 GOA786433:GOB786608 GXW786433:GXX786608 HHS786433:HHT786608 HRO786433:HRP786608 IBK786433:IBL786608 ILG786433:ILH786608 IVC786433:IVD786608 JEY786433:JEZ786608 JOU786433:JOV786608 JYQ786433:JYR786608 KIM786433:KIN786608 KSI786433:KSJ786608 LCE786433:LCF786608 LMA786433:LMB786608 LVW786433:LVX786608 MFS786433:MFT786608 MPO786433:MPP786608 MZK786433:MZL786608 NJG786433:NJH786608 NTC786433:NTD786608 OCY786433:OCZ786608 OMU786433:OMV786608 OWQ786433:OWR786608 PGM786433:PGN786608 PQI786433:PQJ786608 QAE786433:QAF786608 QKA786433:QKB786608 QTW786433:QTX786608 RDS786433:RDT786608 RNO786433:RNP786608 RXK786433:RXL786608 SHG786433:SHH786608 SRC786433:SRD786608 TAY786433:TAZ786608 TKU786433:TKV786608 TUQ786433:TUR786608 UEM786433:UEN786608 UOI786433:UOJ786608 UYE786433:UYF786608 VIA786433:VIB786608 VRW786433:VRX786608 WBS786433:WBT786608 WLO786433:WLP786608 WVK786433:WVL786608 C851969:D852144 IY851969:IZ852144 SU851969:SV852144 ACQ851969:ACR852144 AMM851969:AMN852144 AWI851969:AWJ852144 BGE851969:BGF852144 BQA851969:BQB852144 BZW851969:BZX852144 CJS851969:CJT852144 CTO851969:CTP852144 DDK851969:DDL852144 DNG851969:DNH852144 DXC851969:DXD852144 EGY851969:EGZ852144 EQU851969:EQV852144 FAQ851969:FAR852144 FKM851969:FKN852144 FUI851969:FUJ852144 GEE851969:GEF852144 GOA851969:GOB852144 GXW851969:GXX852144 HHS851969:HHT852144 HRO851969:HRP852144 IBK851969:IBL852144 ILG851969:ILH852144 IVC851969:IVD852144 JEY851969:JEZ852144 JOU851969:JOV852144 JYQ851969:JYR852144 KIM851969:KIN852144 KSI851969:KSJ852144 LCE851969:LCF852144 LMA851969:LMB852144 LVW851969:LVX852144 MFS851969:MFT852144 MPO851969:MPP852144 MZK851969:MZL852144 NJG851969:NJH852144 NTC851969:NTD852144 OCY851969:OCZ852144 OMU851969:OMV852144 OWQ851969:OWR852144 PGM851969:PGN852144 PQI851969:PQJ852144 QAE851969:QAF852144 QKA851969:QKB852144 QTW851969:QTX852144 RDS851969:RDT852144 RNO851969:RNP852144 RXK851969:RXL852144 SHG851969:SHH852144 SRC851969:SRD852144 TAY851969:TAZ852144 TKU851969:TKV852144 TUQ851969:TUR852144 UEM851969:UEN852144 UOI851969:UOJ852144 UYE851969:UYF852144 VIA851969:VIB852144 VRW851969:VRX852144 WBS851969:WBT852144 WLO851969:WLP852144 WVK851969:WVL852144 C917505:D917680 IY917505:IZ917680 SU917505:SV917680 ACQ917505:ACR917680 AMM917505:AMN917680 AWI917505:AWJ917680 BGE917505:BGF917680 BQA917505:BQB917680 BZW917505:BZX917680 CJS917505:CJT917680 CTO917505:CTP917680 DDK917505:DDL917680 DNG917505:DNH917680 DXC917505:DXD917680 EGY917505:EGZ917680 EQU917505:EQV917680 FAQ917505:FAR917680 FKM917505:FKN917680 FUI917505:FUJ917680 GEE917505:GEF917680 GOA917505:GOB917680 GXW917505:GXX917680 HHS917505:HHT917680 HRO917505:HRP917680 IBK917505:IBL917680 ILG917505:ILH917680 IVC917505:IVD917680 JEY917505:JEZ917680 JOU917505:JOV917680 JYQ917505:JYR917680 KIM917505:KIN917680 KSI917505:KSJ917680 LCE917505:LCF917680 LMA917505:LMB917680 LVW917505:LVX917680 MFS917505:MFT917680 MPO917505:MPP917680 MZK917505:MZL917680 NJG917505:NJH917680 NTC917505:NTD917680 OCY917505:OCZ917680 OMU917505:OMV917680 OWQ917505:OWR917680 PGM917505:PGN917680 PQI917505:PQJ917680 QAE917505:QAF917680 QKA917505:QKB917680 QTW917505:QTX917680 RDS917505:RDT917680 RNO917505:RNP917680 RXK917505:RXL917680 SHG917505:SHH917680 SRC917505:SRD917680 TAY917505:TAZ917680 TKU917505:TKV917680 TUQ917505:TUR917680 UEM917505:UEN917680 UOI917505:UOJ917680 UYE917505:UYF917680 VIA917505:VIB917680 VRW917505:VRX917680 WBS917505:WBT917680 WLO917505:WLP917680 WVK917505:WVL917680 C983041:D983216 IY983041:IZ983216 SU983041:SV983216 ACQ983041:ACR983216 AMM983041:AMN983216 AWI983041:AWJ983216 BGE983041:BGF983216 BQA983041:BQB983216 BZW983041:BZX983216 CJS983041:CJT983216 CTO983041:CTP983216 DDK983041:DDL983216 DNG983041:DNH983216 DXC983041:DXD983216 EGY983041:EGZ983216 EQU983041:EQV983216 FAQ983041:FAR983216 FKM983041:FKN983216 FUI983041:FUJ983216 GEE983041:GEF983216 GOA983041:GOB983216 GXW983041:GXX983216 HHS983041:HHT983216 HRO983041:HRP983216 IBK983041:IBL983216 ILG983041:ILH983216 IVC983041:IVD983216 JEY983041:JEZ983216 JOU983041:JOV983216 JYQ983041:JYR983216 KIM983041:KIN983216 KSI983041:KSJ983216 LCE983041:LCF983216 LMA983041:LMB983216 LVW983041:LVX983216 MFS983041:MFT983216 MPO983041:MPP983216 MZK983041:MZL983216 NJG983041:NJH983216 NTC983041:NTD983216 OCY983041:OCZ983216 OMU983041:OMV983216 OWQ983041:OWR983216 PGM983041:PGN983216 PQI983041:PQJ983216 QAE983041:QAF983216 QKA983041:QKB983216 QTW983041:QTX983216 RDS983041:RDT983216 RNO983041:RNP983216 RXK983041:RXL983216 SHG983041:SHH983216 SRC983041:SRD983216 TAY983041:TAZ983216 TKU983041:TKV983216 TUQ983041:TUR983216 UEM983041:UEN983216 UOI983041:UOJ983216 UYE983041:UYF983216 VIA983041:VIB983216 VRW983041:VRX983216 WBS983041:WBT983216 WLO983041:WLP983216 WVK983041:WVL983216 E1:IV1048576 JA1:SR1048576 SW1:ACN1048576 ACS1:AMJ1048576 AMO1:AWF1048576 AWK1:BGB1048576 BGG1:BPX1048576 BQC1:BZT1048576 BZY1:CJP1048576 CJU1:CTL1048576 CTQ1:DDH1048576 DDM1:DND1048576 DNI1:DWZ1048576 DXE1:EGV1048576 EHA1:EQR1048576 EQW1:FAN1048576 FAS1:FKJ1048576 FKO1:FUF1048576 FUK1:GEB1048576 GEG1:GNX1048576 GOC1:GXT1048576 GXY1:HHP1048576 HHU1:HRL1048576 HRQ1:IBH1048576 IBM1:ILD1048576 ILI1:IUZ1048576 IVE1:JEV1048576 JFA1:JOR1048576 JOW1:JYN1048576 JYS1:KIJ1048576 KIO1:KSF1048576 KSK1:LCB1048576 LCG1:LLX1048576 LMC1:LVT1048576 LVY1:MFP1048576 MFU1:MPL1048576 MPQ1:MZH1048576 MZM1:NJD1048576 NJI1:NSZ1048576 NTE1:OCV1048576 ODA1:OMR1048576 OMW1:OWN1048576 OWS1:PGJ1048576 PGO1:PQF1048576 PQK1:QAB1048576 QAG1:QJX1048576 QKC1:QTT1048576 QTY1:RDP1048576 RDU1:RNL1048576 RNQ1:RXH1048576 RXM1:SHD1048576 SHI1:SQZ1048576 SRE1:TAV1048576 TBA1:TKR1048576 TKW1:TUN1048576 TUS1:UEJ1048576 UEO1:UOF1048576 UOK1:UYB1048576 UYG1:VHX1048576 VIC1:VRT1048576 VRY1:WBP1048576 WBU1:WLL1048576 WLQ1:WVH1048576 WVM1:XFD1048576">
      <formula1>0</formula1>
      <formula2>10000000000</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239"/>
  <sheetViews>
    <sheetView workbookViewId="0">
      <selection activeCell="B7" sqref="B7"/>
    </sheetView>
  </sheetViews>
  <sheetFormatPr baseColWidth="10" defaultRowHeight="10.5" x14ac:dyDescent="0.15"/>
  <cols>
    <col min="1" max="1" width="29" style="15" customWidth="1"/>
    <col min="2" max="2" width="23.28515625" style="15" bestFit="1" customWidth="1"/>
    <col min="3" max="3" width="11.28515625" style="15" customWidth="1"/>
    <col min="4" max="4" width="9.85546875" style="15" customWidth="1"/>
    <col min="5" max="6" width="10.140625" style="15" customWidth="1"/>
    <col min="7" max="7" width="10.42578125" style="15" customWidth="1"/>
    <col min="8" max="8" width="9.42578125" style="15" customWidth="1"/>
    <col min="9" max="9" width="10.7109375" style="15" customWidth="1"/>
    <col min="10" max="12" width="8.7109375" style="15" customWidth="1"/>
    <col min="13" max="13" width="8.85546875" style="15" customWidth="1"/>
    <col min="14" max="21" width="8.7109375" style="15" customWidth="1"/>
    <col min="22" max="22" width="11.85546875" style="15" customWidth="1"/>
    <col min="23" max="23" width="12.5703125" style="15" customWidth="1"/>
    <col min="24" max="24" width="12.7109375" style="15" customWidth="1"/>
    <col min="25" max="25" width="9.28515625" style="15" customWidth="1"/>
    <col min="26" max="26" width="12.28515625" style="15" customWidth="1"/>
    <col min="27" max="27" width="9.7109375" style="15" customWidth="1"/>
    <col min="28" max="28" width="8.7109375" style="15" customWidth="1"/>
    <col min="29" max="29" width="13.140625" style="15" customWidth="1"/>
    <col min="30" max="30" width="12.85546875" style="71" customWidth="1"/>
    <col min="31" max="31" width="10.85546875" style="114" customWidth="1"/>
    <col min="32" max="33" width="11.5703125" style="15" customWidth="1"/>
    <col min="34" max="34" width="11.7109375" style="114" customWidth="1"/>
    <col min="35" max="35" width="11.85546875" style="204" customWidth="1"/>
    <col min="36" max="36" width="10.7109375" style="15" customWidth="1"/>
    <col min="37" max="37" width="12.7109375" style="114" customWidth="1"/>
    <col min="38" max="39" width="10.7109375" style="15" customWidth="1"/>
    <col min="40" max="40" width="10.85546875" style="6" customWidth="1"/>
    <col min="41" max="41" width="2" style="15" customWidth="1"/>
    <col min="42" max="42" width="10.85546875" style="114" customWidth="1"/>
    <col min="43" max="43" width="10.85546875" style="204" customWidth="1"/>
    <col min="44" max="58" width="10.85546875" style="169" customWidth="1"/>
    <col min="59" max="64" width="12.5703125" style="169" customWidth="1"/>
    <col min="65" max="71" width="12.5703125" style="169" hidden="1" customWidth="1"/>
    <col min="72" max="100" width="12.5703125" style="204" hidden="1" customWidth="1"/>
    <col min="101" max="118" width="11.42578125" style="204" hidden="1" customWidth="1"/>
    <col min="119" max="256" width="11.42578125" style="204"/>
    <col min="257" max="257" width="29" style="204" customWidth="1"/>
    <col min="258" max="258" width="23.28515625" style="204" bestFit="1" customWidth="1"/>
    <col min="259" max="259" width="11.28515625" style="204" customWidth="1"/>
    <col min="260" max="260" width="9.85546875" style="204" customWidth="1"/>
    <col min="261" max="262" width="10.140625" style="204" customWidth="1"/>
    <col min="263" max="263" width="10.42578125" style="204" customWidth="1"/>
    <col min="264" max="264" width="9.42578125" style="204" customWidth="1"/>
    <col min="265" max="265" width="10.7109375" style="204" customWidth="1"/>
    <col min="266" max="268" width="8.7109375" style="204" customWidth="1"/>
    <col min="269" max="269" width="8.85546875" style="204" customWidth="1"/>
    <col min="270" max="277" width="8.7109375" style="204" customWidth="1"/>
    <col min="278" max="278" width="11.85546875" style="204" customWidth="1"/>
    <col min="279" max="279" width="12.5703125" style="204" customWidth="1"/>
    <col min="280" max="280" width="12.7109375" style="204" customWidth="1"/>
    <col min="281" max="281" width="9.28515625" style="204" customWidth="1"/>
    <col min="282" max="282" width="12.28515625" style="204" customWidth="1"/>
    <col min="283" max="283" width="9.7109375" style="204" customWidth="1"/>
    <col min="284" max="284" width="8.7109375" style="204" customWidth="1"/>
    <col min="285" max="285" width="13.140625" style="204" customWidth="1"/>
    <col min="286" max="286" width="12.85546875" style="204" customWidth="1"/>
    <col min="287" max="287" width="10.85546875" style="204" customWidth="1"/>
    <col min="288" max="289" width="11.5703125" style="204" customWidth="1"/>
    <col min="290" max="290" width="11.7109375" style="204" customWidth="1"/>
    <col min="291" max="291" width="11.85546875" style="204" customWidth="1"/>
    <col min="292" max="292" width="10.7109375" style="204" customWidth="1"/>
    <col min="293" max="293" width="12.7109375" style="204" customWidth="1"/>
    <col min="294" max="295" width="10.7109375" style="204" customWidth="1"/>
    <col min="296" max="296" width="10.85546875" style="204" customWidth="1"/>
    <col min="297" max="297" width="2" style="204" customWidth="1"/>
    <col min="298" max="314" width="10.85546875" style="204" customWidth="1"/>
    <col min="315" max="320" width="12.5703125" style="204" customWidth="1"/>
    <col min="321" max="374" width="0" style="204" hidden="1" customWidth="1"/>
    <col min="375" max="512" width="11.42578125" style="204"/>
    <col min="513" max="513" width="29" style="204" customWidth="1"/>
    <col min="514" max="514" width="23.28515625" style="204" bestFit="1" customWidth="1"/>
    <col min="515" max="515" width="11.28515625" style="204" customWidth="1"/>
    <col min="516" max="516" width="9.85546875" style="204" customWidth="1"/>
    <col min="517" max="518" width="10.140625" style="204" customWidth="1"/>
    <col min="519" max="519" width="10.42578125" style="204" customWidth="1"/>
    <col min="520" max="520" width="9.42578125" style="204" customWidth="1"/>
    <col min="521" max="521" width="10.7109375" style="204" customWidth="1"/>
    <col min="522" max="524" width="8.7109375" style="204" customWidth="1"/>
    <col min="525" max="525" width="8.85546875" style="204" customWidth="1"/>
    <col min="526" max="533" width="8.7109375" style="204" customWidth="1"/>
    <col min="534" max="534" width="11.85546875" style="204" customWidth="1"/>
    <col min="535" max="535" width="12.5703125" style="204" customWidth="1"/>
    <col min="536" max="536" width="12.7109375" style="204" customWidth="1"/>
    <col min="537" max="537" width="9.28515625" style="204" customWidth="1"/>
    <col min="538" max="538" width="12.28515625" style="204" customWidth="1"/>
    <col min="539" max="539" width="9.7109375" style="204" customWidth="1"/>
    <col min="540" max="540" width="8.7109375" style="204" customWidth="1"/>
    <col min="541" max="541" width="13.140625" style="204" customWidth="1"/>
    <col min="542" max="542" width="12.85546875" style="204" customWidth="1"/>
    <col min="543" max="543" width="10.85546875" style="204" customWidth="1"/>
    <col min="544" max="545" width="11.5703125" style="204" customWidth="1"/>
    <col min="546" max="546" width="11.7109375" style="204" customWidth="1"/>
    <col min="547" max="547" width="11.85546875" style="204" customWidth="1"/>
    <col min="548" max="548" width="10.7109375" style="204" customWidth="1"/>
    <col min="549" max="549" width="12.7109375" style="204" customWidth="1"/>
    <col min="550" max="551" width="10.7109375" style="204" customWidth="1"/>
    <col min="552" max="552" width="10.85546875" style="204" customWidth="1"/>
    <col min="553" max="553" width="2" style="204" customWidth="1"/>
    <col min="554" max="570" width="10.85546875" style="204" customWidth="1"/>
    <col min="571" max="576" width="12.5703125" style="204" customWidth="1"/>
    <col min="577" max="630" width="0" style="204" hidden="1" customWidth="1"/>
    <col min="631" max="768" width="11.42578125" style="204"/>
    <col min="769" max="769" width="29" style="204" customWidth="1"/>
    <col min="770" max="770" width="23.28515625" style="204" bestFit="1" customWidth="1"/>
    <col min="771" max="771" width="11.28515625" style="204" customWidth="1"/>
    <col min="772" max="772" width="9.85546875" style="204" customWidth="1"/>
    <col min="773" max="774" width="10.140625" style="204" customWidth="1"/>
    <col min="775" max="775" width="10.42578125" style="204" customWidth="1"/>
    <col min="776" max="776" width="9.42578125" style="204" customWidth="1"/>
    <col min="777" max="777" width="10.7109375" style="204" customWidth="1"/>
    <col min="778" max="780" width="8.7109375" style="204" customWidth="1"/>
    <col min="781" max="781" width="8.85546875" style="204" customWidth="1"/>
    <col min="782" max="789" width="8.7109375" style="204" customWidth="1"/>
    <col min="790" max="790" width="11.85546875" style="204" customWidth="1"/>
    <col min="791" max="791" width="12.5703125" style="204" customWidth="1"/>
    <col min="792" max="792" width="12.7109375" style="204" customWidth="1"/>
    <col min="793" max="793" width="9.28515625" style="204" customWidth="1"/>
    <col min="794" max="794" width="12.28515625" style="204" customWidth="1"/>
    <col min="795" max="795" width="9.7109375" style="204" customWidth="1"/>
    <col min="796" max="796" width="8.7109375" style="204" customWidth="1"/>
    <col min="797" max="797" width="13.140625" style="204" customWidth="1"/>
    <col min="798" max="798" width="12.85546875" style="204" customWidth="1"/>
    <col min="799" max="799" width="10.85546875" style="204" customWidth="1"/>
    <col min="800" max="801" width="11.5703125" style="204" customWidth="1"/>
    <col min="802" max="802" width="11.7109375" style="204" customWidth="1"/>
    <col min="803" max="803" width="11.85546875" style="204" customWidth="1"/>
    <col min="804" max="804" width="10.7109375" style="204" customWidth="1"/>
    <col min="805" max="805" width="12.7109375" style="204" customWidth="1"/>
    <col min="806" max="807" width="10.7109375" style="204" customWidth="1"/>
    <col min="808" max="808" width="10.85546875" style="204" customWidth="1"/>
    <col min="809" max="809" width="2" style="204" customWidth="1"/>
    <col min="810" max="826" width="10.85546875" style="204" customWidth="1"/>
    <col min="827" max="832" width="12.5703125" style="204" customWidth="1"/>
    <col min="833" max="886" width="0" style="204" hidden="1" customWidth="1"/>
    <col min="887" max="1024" width="11.42578125" style="204"/>
    <col min="1025" max="1025" width="29" style="204" customWidth="1"/>
    <col min="1026" max="1026" width="23.28515625" style="204" bestFit="1" customWidth="1"/>
    <col min="1027" max="1027" width="11.28515625" style="204" customWidth="1"/>
    <col min="1028" max="1028" width="9.85546875" style="204" customWidth="1"/>
    <col min="1029" max="1030" width="10.140625" style="204" customWidth="1"/>
    <col min="1031" max="1031" width="10.42578125" style="204" customWidth="1"/>
    <col min="1032" max="1032" width="9.42578125" style="204" customWidth="1"/>
    <col min="1033" max="1033" width="10.7109375" style="204" customWidth="1"/>
    <col min="1034" max="1036" width="8.7109375" style="204" customWidth="1"/>
    <col min="1037" max="1037" width="8.85546875" style="204" customWidth="1"/>
    <col min="1038" max="1045" width="8.7109375" style="204" customWidth="1"/>
    <col min="1046" max="1046" width="11.85546875" style="204" customWidth="1"/>
    <col min="1047" max="1047" width="12.5703125" style="204" customWidth="1"/>
    <col min="1048" max="1048" width="12.7109375" style="204" customWidth="1"/>
    <col min="1049" max="1049" width="9.28515625" style="204" customWidth="1"/>
    <col min="1050" max="1050" width="12.28515625" style="204" customWidth="1"/>
    <col min="1051" max="1051" width="9.7109375" style="204" customWidth="1"/>
    <col min="1052" max="1052" width="8.7109375" style="204" customWidth="1"/>
    <col min="1053" max="1053" width="13.140625" style="204" customWidth="1"/>
    <col min="1054" max="1054" width="12.85546875" style="204" customWidth="1"/>
    <col min="1055" max="1055" width="10.85546875" style="204" customWidth="1"/>
    <col min="1056" max="1057" width="11.5703125" style="204" customWidth="1"/>
    <col min="1058" max="1058" width="11.7109375" style="204" customWidth="1"/>
    <col min="1059" max="1059" width="11.85546875" style="204" customWidth="1"/>
    <col min="1060" max="1060" width="10.7109375" style="204" customWidth="1"/>
    <col min="1061" max="1061" width="12.7109375" style="204" customWidth="1"/>
    <col min="1062" max="1063" width="10.7109375" style="204" customWidth="1"/>
    <col min="1064" max="1064" width="10.85546875" style="204" customWidth="1"/>
    <col min="1065" max="1065" width="2" style="204" customWidth="1"/>
    <col min="1066" max="1082" width="10.85546875" style="204" customWidth="1"/>
    <col min="1083" max="1088" width="12.5703125" style="204" customWidth="1"/>
    <col min="1089" max="1142" width="0" style="204" hidden="1" customWidth="1"/>
    <col min="1143" max="1280" width="11.42578125" style="204"/>
    <col min="1281" max="1281" width="29" style="204" customWidth="1"/>
    <col min="1282" max="1282" width="23.28515625" style="204" bestFit="1" customWidth="1"/>
    <col min="1283" max="1283" width="11.28515625" style="204" customWidth="1"/>
    <col min="1284" max="1284" width="9.85546875" style="204" customWidth="1"/>
    <col min="1285" max="1286" width="10.140625" style="204" customWidth="1"/>
    <col min="1287" max="1287" width="10.42578125" style="204" customWidth="1"/>
    <col min="1288" max="1288" width="9.42578125" style="204" customWidth="1"/>
    <col min="1289" max="1289" width="10.7109375" style="204" customWidth="1"/>
    <col min="1290" max="1292" width="8.7109375" style="204" customWidth="1"/>
    <col min="1293" max="1293" width="8.85546875" style="204" customWidth="1"/>
    <col min="1294" max="1301" width="8.7109375" style="204" customWidth="1"/>
    <col min="1302" max="1302" width="11.85546875" style="204" customWidth="1"/>
    <col min="1303" max="1303" width="12.5703125" style="204" customWidth="1"/>
    <col min="1304" max="1304" width="12.7109375" style="204" customWidth="1"/>
    <col min="1305" max="1305" width="9.28515625" style="204" customWidth="1"/>
    <col min="1306" max="1306" width="12.28515625" style="204" customWidth="1"/>
    <col min="1307" max="1307" width="9.7109375" style="204" customWidth="1"/>
    <col min="1308" max="1308" width="8.7109375" style="204" customWidth="1"/>
    <col min="1309" max="1309" width="13.140625" style="204" customWidth="1"/>
    <col min="1310" max="1310" width="12.85546875" style="204" customWidth="1"/>
    <col min="1311" max="1311" width="10.85546875" style="204" customWidth="1"/>
    <col min="1312" max="1313" width="11.5703125" style="204" customWidth="1"/>
    <col min="1314" max="1314" width="11.7109375" style="204" customWidth="1"/>
    <col min="1315" max="1315" width="11.85546875" style="204" customWidth="1"/>
    <col min="1316" max="1316" width="10.7109375" style="204" customWidth="1"/>
    <col min="1317" max="1317" width="12.7109375" style="204" customWidth="1"/>
    <col min="1318" max="1319" width="10.7109375" style="204" customWidth="1"/>
    <col min="1320" max="1320" width="10.85546875" style="204" customWidth="1"/>
    <col min="1321" max="1321" width="2" style="204" customWidth="1"/>
    <col min="1322" max="1338" width="10.85546875" style="204" customWidth="1"/>
    <col min="1339" max="1344" width="12.5703125" style="204" customWidth="1"/>
    <col min="1345" max="1398" width="0" style="204" hidden="1" customWidth="1"/>
    <col min="1399" max="1536" width="11.42578125" style="204"/>
    <col min="1537" max="1537" width="29" style="204" customWidth="1"/>
    <col min="1538" max="1538" width="23.28515625" style="204" bestFit="1" customWidth="1"/>
    <col min="1539" max="1539" width="11.28515625" style="204" customWidth="1"/>
    <col min="1540" max="1540" width="9.85546875" style="204" customWidth="1"/>
    <col min="1541" max="1542" width="10.140625" style="204" customWidth="1"/>
    <col min="1543" max="1543" width="10.42578125" style="204" customWidth="1"/>
    <col min="1544" max="1544" width="9.42578125" style="204" customWidth="1"/>
    <col min="1545" max="1545" width="10.7109375" style="204" customWidth="1"/>
    <col min="1546" max="1548" width="8.7109375" style="204" customWidth="1"/>
    <col min="1549" max="1549" width="8.85546875" style="204" customWidth="1"/>
    <col min="1550" max="1557" width="8.7109375" style="204" customWidth="1"/>
    <col min="1558" max="1558" width="11.85546875" style="204" customWidth="1"/>
    <col min="1559" max="1559" width="12.5703125" style="204" customWidth="1"/>
    <col min="1560" max="1560" width="12.7109375" style="204" customWidth="1"/>
    <col min="1561" max="1561" width="9.28515625" style="204" customWidth="1"/>
    <col min="1562" max="1562" width="12.28515625" style="204" customWidth="1"/>
    <col min="1563" max="1563" width="9.7109375" style="204" customWidth="1"/>
    <col min="1564" max="1564" width="8.7109375" style="204" customWidth="1"/>
    <col min="1565" max="1565" width="13.140625" style="204" customWidth="1"/>
    <col min="1566" max="1566" width="12.85546875" style="204" customWidth="1"/>
    <col min="1567" max="1567" width="10.85546875" style="204" customWidth="1"/>
    <col min="1568" max="1569" width="11.5703125" style="204" customWidth="1"/>
    <col min="1570" max="1570" width="11.7109375" style="204" customWidth="1"/>
    <col min="1571" max="1571" width="11.85546875" style="204" customWidth="1"/>
    <col min="1572" max="1572" width="10.7109375" style="204" customWidth="1"/>
    <col min="1573" max="1573" width="12.7109375" style="204" customWidth="1"/>
    <col min="1574" max="1575" width="10.7109375" style="204" customWidth="1"/>
    <col min="1576" max="1576" width="10.85546875" style="204" customWidth="1"/>
    <col min="1577" max="1577" width="2" style="204" customWidth="1"/>
    <col min="1578" max="1594" width="10.85546875" style="204" customWidth="1"/>
    <col min="1595" max="1600" width="12.5703125" style="204" customWidth="1"/>
    <col min="1601" max="1654" width="0" style="204" hidden="1" customWidth="1"/>
    <col min="1655" max="1792" width="11.42578125" style="204"/>
    <col min="1793" max="1793" width="29" style="204" customWidth="1"/>
    <col min="1794" max="1794" width="23.28515625" style="204" bestFit="1" customWidth="1"/>
    <col min="1795" max="1795" width="11.28515625" style="204" customWidth="1"/>
    <col min="1796" max="1796" width="9.85546875" style="204" customWidth="1"/>
    <col min="1797" max="1798" width="10.140625" style="204" customWidth="1"/>
    <col min="1799" max="1799" width="10.42578125" style="204" customWidth="1"/>
    <col min="1800" max="1800" width="9.42578125" style="204" customWidth="1"/>
    <col min="1801" max="1801" width="10.7109375" style="204" customWidth="1"/>
    <col min="1802" max="1804" width="8.7109375" style="204" customWidth="1"/>
    <col min="1805" max="1805" width="8.85546875" style="204" customWidth="1"/>
    <col min="1806" max="1813" width="8.7109375" style="204" customWidth="1"/>
    <col min="1814" max="1814" width="11.85546875" style="204" customWidth="1"/>
    <col min="1815" max="1815" width="12.5703125" style="204" customWidth="1"/>
    <col min="1816" max="1816" width="12.7109375" style="204" customWidth="1"/>
    <col min="1817" max="1817" width="9.28515625" style="204" customWidth="1"/>
    <col min="1818" max="1818" width="12.28515625" style="204" customWidth="1"/>
    <col min="1819" max="1819" width="9.7109375" style="204" customWidth="1"/>
    <col min="1820" max="1820" width="8.7109375" style="204" customWidth="1"/>
    <col min="1821" max="1821" width="13.140625" style="204" customWidth="1"/>
    <col min="1822" max="1822" width="12.85546875" style="204" customWidth="1"/>
    <col min="1823" max="1823" width="10.85546875" style="204" customWidth="1"/>
    <col min="1824" max="1825" width="11.5703125" style="204" customWidth="1"/>
    <col min="1826" max="1826" width="11.7109375" style="204" customWidth="1"/>
    <col min="1827" max="1827" width="11.85546875" style="204" customWidth="1"/>
    <col min="1828" max="1828" width="10.7109375" style="204" customWidth="1"/>
    <col min="1829" max="1829" width="12.7109375" style="204" customWidth="1"/>
    <col min="1830" max="1831" width="10.7109375" style="204" customWidth="1"/>
    <col min="1832" max="1832" width="10.85546875" style="204" customWidth="1"/>
    <col min="1833" max="1833" width="2" style="204" customWidth="1"/>
    <col min="1834" max="1850" width="10.85546875" style="204" customWidth="1"/>
    <col min="1851" max="1856" width="12.5703125" style="204" customWidth="1"/>
    <col min="1857" max="1910" width="0" style="204" hidden="1" customWidth="1"/>
    <col min="1911" max="2048" width="11.42578125" style="204"/>
    <col min="2049" max="2049" width="29" style="204" customWidth="1"/>
    <col min="2050" max="2050" width="23.28515625" style="204" bestFit="1" customWidth="1"/>
    <col min="2051" max="2051" width="11.28515625" style="204" customWidth="1"/>
    <col min="2052" max="2052" width="9.85546875" style="204" customWidth="1"/>
    <col min="2053" max="2054" width="10.140625" style="204" customWidth="1"/>
    <col min="2055" max="2055" width="10.42578125" style="204" customWidth="1"/>
    <col min="2056" max="2056" width="9.42578125" style="204" customWidth="1"/>
    <col min="2057" max="2057" width="10.7109375" style="204" customWidth="1"/>
    <col min="2058" max="2060" width="8.7109375" style="204" customWidth="1"/>
    <col min="2061" max="2061" width="8.85546875" style="204" customWidth="1"/>
    <col min="2062" max="2069" width="8.7109375" style="204" customWidth="1"/>
    <col min="2070" max="2070" width="11.85546875" style="204" customWidth="1"/>
    <col min="2071" max="2071" width="12.5703125" style="204" customWidth="1"/>
    <col min="2072" max="2072" width="12.7109375" style="204" customWidth="1"/>
    <col min="2073" max="2073" width="9.28515625" style="204" customWidth="1"/>
    <col min="2074" max="2074" width="12.28515625" style="204" customWidth="1"/>
    <col min="2075" max="2075" width="9.7109375" style="204" customWidth="1"/>
    <col min="2076" max="2076" width="8.7109375" style="204" customWidth="1"/>
    <col min="2077" max="2077" width="13.140625" style="204" customWidth="1"/>
    <col min="2078" max="2078" width="12.85546875" style="204" customWidth="1"/>
    <col min="2079" max="2079" width="10.85546875" style="204" customWidth="1"/>
    <col min="2080" max="2081" width="11.5703125" style="204" customWidth="1"/>
    <col min="2082" max="2082" width="11.7109375" style="204" customWidth="1"/>
    <col min="2083" max="2083" width="11.85546875" style="204" customWidth="1"/>
    <col min="2084" max="2084" width="10.7109375" style="204" customWidth="1"/>
    <col min="2085" max="2085" width="12.7109375" style="204" customWidth="1"/>
    <col min="2086" max="2087" width="10.7109375" style="204" customWidth="1"/>
    <col min="2088" max="2088" width="10.85546875" style="204" customWidth="1"/>
    <col min="2089" max="2089" width="2" style="204" customWidth="1"/>
    <col min="2090" max="2106" width="10.85546875" style="204" customWidth="1"/>
    <col min="2107" max="2112" width="12.5703125" style="204" customWidth="1"/>
    <col min="2113" max="2166" width="0" style="204" hidden="1" customWidth="1"/>
    <col min="2167" max="2304" width="11.42578125" style="204"/>
    <col min="2305" max="2305" width="29" style="204" customWidth="1"/>
    <col min="2306" max="2306" width="23.28515625" style="204" bestFit="1" customWidth="1"/>
    <col min="2307" max="2307" width="11.28515625" style="204" customWidth="1"/>
    <col min="2308" max="2308" width="9.85546875" style="204" customWidth="1"/>
    <col min="2309" max="2310" width="10.140625" style="204" customWidth="1"/>
    <col min="2311" max="2311" width="10.42578125" style="204" customWidth="1"/>
    <col min="2312" max="2312" width="9.42578125" style="204" customWidth="1"/>
    <col min="2313" max="2313" width="10.7109375" style="204" customWidth="1"/>
    <col min="2314" max="2316" width="8.7109375" style="204" customWidth="1"/>
    <col min="2317" max="2317" width="8.85546875" style="204" customWidth="1"/>
    <col min="2318" max="2325" width="8.7109375" style="204" customWidth="1"/>
    <col min="2326" max="2326" width="11.85546875" style="204" customWidth="1"/>
    <col min="2327" max="2327" width="12.5703125" style="204" customWidth="1"/>
    <col min="2328" max="2328" width="12.7109375" style="204" customWidth="1"/>
    <col min="2329" max="2329" width="9.28515625" style="204" customWidth="1"/>
    <col min="2330" max="2330" width="12.28515625" style="204" customWidth="1"/>
    <col min="2331" max="2331" width="9.7109375" style="204" customWidth="1"/>
    <col min="2332" max="2332" width="8.7109375" style="204" customWidth="1"/>
    <col min="2333" max="2333" width="13.140625" style="204" customWidth="1"/>
    <col min="2334" max="2334" width="12.85546875" style="204" customWidth="1"/>
    <col min="2335" max="2335" width="10.85546875" style="204" customWidth="1"/>
    <col min="2336" max="2337" width="11.5703125" style="204" customWidth="1"/>
    <col min="2338" max="2338" width="11.7109375" style="204" customWidth="1"/>
    <col min="2339" max="2339" width="11.85546875" style="204" customWidth="1"/>
    <col min="2340" max="2340" width="10.7109375" style="204" customWidth="1"/>
    <col min="2341" max="2341" width="12.7109375" style="204" customWidth="1"/>
    <col min="2342" max="2343" width="10.7109375" style="204" customWidth="1"/>
    <col min="2344" max="2344" width="10.85546875" style="204" customWidth="1"/>
    <col min="2345" max="2345" width="2" style="204" customWidth="1"/>
    <col min="2346" max="2362" width="10.85546875" style="204" customWidth="1"/>
    <col min="2363" max="2368" width="12.5703125" style="204" customWidth="1"/>
    <col min="2369" max="2422" width="0" style="204" hidden="1" customWidth="1"/>
    <col min="2423" max="2560" width="11.42578125" style="204"/>
    <col min="2561" max="2561" width="29" style="204" customWidth="1"/>
    <col min="2562" max="2562" width="23.28515625" style="204" bestFit="1" customWidth="1"/>
    <col min="2563" max="2563" width="11.28515625" style="204" customWidth="1"/>
    <col min="2564" max="2564" width="9.85546875" style="204" customWidth="1"/>
    <col min="2565" max="2566" width="10.140625" style="204" customWidth="1"/>
    <col min="2567" max="2567" width="10.42578125" style="204" customWidth="1"/>
    <col min="2568" max="2568" width="9.42578125" style="204" customWidth="1"/>
    <col min="2569" max="2569" width="10.7109375" style="204" customWidth="1"/>
    <col min="2570" max="2572" width="8.7109375" style="204" customWidth="1"/>
    <col min="2573" max="2573" width="8.85546875" style="204" customWidth="1"/>
    <col min="2574" max="2581" width="8.7109375" style="204" customWidth="1"/>
    <col min="2582" max="2582" width="11.85546875" style="204" customWidth="1"/>
    <col min="2583" max="2583" width="12.5703125" style="204" customWidth="1"/>
    <col min="2584" max="2584" width="12.7109375" style="204" customWidth="1"/>
    <col min="2585" max="2585" width="9.28515625" style="204" customWidth="1"/>
    <col min="2586" max="2586" width="12.28515625" style="204" customWidth="1"/>
    <col min="2587" max="2587" width="9.7109375" style="204" customWidth="1"/>
    <col min="2588" max="2588" width="8.7109375" style="204" customWidth="1"/>
    <col min="2589" max="2589" width="13.140625" style="204" customWidth="1"/>
    <col min="2590" max="2590" width="12.85546875" style="204" customWidth="1"/>
    <col min="2591" max="2591" width="10.85546875" style="204" customWidth="1"/>
    <col min="2592" max="2593" width="11.5703125" style="204" customWidth="1"/>
    <col min="2594" max="2594" width="11.7109375" style="204" customWidth="1"/>
    <col min="2595" max="2595" width="11.85546875" style="204" customWidth="1"/>
    <col min="2596" max="2596" width="10.7109375" style="204" customWidth="1"/>
    <col min="2597" max="2597" width="12.7109375" style="204" customWidth="1"/>
    <col min="2598" max="2599" width="10.7109375" style="204" customWidth="1"/>
    <col min="2600" max="2600" width="10.85546875" style="204" customWidth="1"/>
    <col min="2601" max="2601" width="2" style="204" customWidth="1"/>
    <col min="2602" max="2618" width="10.85546875" style="204" customWidth="1"/>
    <col min="2619" max="2624" width="12.5703125" style="204" customWidth="1"/>
    <col min="2625" max="2678" width="0" style="204" hidden="1" customWidth="1"/>
    <col min="2679" max="2816" width="11.42578125" style="204"/>
    <col min="2817" max="2817" width="29" style="204" customWidth="1"/>
    <col min="2818" max="2818" width="23.28515625" style="204" bestFit="1" customWidth="1"/>
    <col min="2819" max="2819" width="11.28515625" style="204" customWidth="1"/>
    <col min="2820" max="2820" width="9.85546875" style="204" customWidth="1"/>
    <col min="2821" max="2822" width="10.140625" style="204" customWidth="1"/>
    <col min="2823" max="2823" width="10.42578125" style="204" customWidth="1"/>
    <col min="2824" max="2824" width="9.42578125" style="204" customWidth="1"/>
    <col min="2825" max="2825" width="10.7109375" style="204" customWidth="1"/>
    <col min="2826" max="2828" width="8.7109375" style="204" customWidth="1"/>
    <col min="2829" max="2829" width="8.85546875" style="204" customWidth="1"/>
    <col min="2830" max="2837" width="8.7109375" style="204" customWidth="1"/>
    <col min="2838" max="2838" width="11.85546875" style="204" customWidth="1"/>
    <col min="2839" max="2839" width="12.5703125" style="204" customWidth="1"/>
    <col min="2840" max="2840" width="12.7109375" style="204" customWidth="1"/>
    <col min="2841" max="2841" width="9.28515625" style="204" customWidth="1"/>
    <col min="2842" max="2842" width="12.28515625" style="204" customWidth="1"/>
    <col min="2843" max="2843" width="9.7109375" style="204" customWidth="1"/>
    <col min="2844" max="2844" width="8.7109375" style="204" customWidth="1"/>
    <col min="2845" max="2845" width="13.140625" style="204" customWidth="1"/>
    <col min="2846" max="2846" width="12.85546875" style="204" customWidth="1"/>
    <col min="2847" max="2847" width="10.85546875" style="204" customWidth="1"/>
    <col min="2848" max="2849" width="11.5703125" style="204" customWidth="1"/>
    <col min="2850" max="2850" width="11.7109375" style="204" customWidth="1"/>
    <col min="2851" max="2851" width="11.85546875" style="204" customWidth="1"/>
    <col min="2852" max="2852" width="10.7109375" style="204" customWidth="1"/>
    <col min="2853" max="2853" width="12.7109375" style="204" customWidth="1"/>
    <col min="2854" max="2855" width="10.7109375" style="204" customWidth="1"/>
    <col min="2856" max="2856" width="10.85546875" style="204" customWidth="1"/>
    <col min="2857" max="2857" width="2" style="204" customWidth="1"/>
    <col min="2858" max="2874" width="10.85546875" style="204" customWidth="1"/>
    <col min="2875" max="2880" width="12.5703125" style="204" customWidth="1"/>
    <col min="2881" max="2934" width="0" style="204" hidden="1" customWidth="1"/>
    <col min="2935" max="3072" width="11.42578125" style="204"/>
    <col min="3073" max="3073" width="29" style="204" customWidth="1"/>
    <col min="3074" max="3074" width="23.28515625" style="204" bestFit="1" customWidth="1"/>
    <col min="3075" max="3075" width="11.28515625" style="204" customWidth="1"/>
    <col min="3076" max="3076" width="9.85546875" style="204" customWidth="1"/>
    <col min="3077" max="3078" width="10.140625" style="204" customWidth="1"/>
    <col min="3079" max="3079" width="10.42578125" style="204" customWidth="1"/>
    <col min="3080" max="3080" width="9.42578125" style="204" customWidth="1"/>
    <col min="3081" max="3081" width="10.7109375" style="204" customWidth="1"/>
    <col min="3082" max="3084" width="8.7109375" style="204" customWidth="1"/>
    <col min="3085" max="3085" width="8.85546875" style="204" customWidth="1"/>
    <col min="3086" max="3093" width="8.7109375" style="204" customWidth="1"/>
    <col min="3094" max="3094" width="11.85546875" style="204" customWidth="1"/>
    <col min="3095" max="3095" width="12.5703125" style="204" customWidth="1"/>
    <col min="3096" max="3096" width="12.7109375" style="204" customWidth="1"/>
    <col min="3097" max="3097" width="9.28515625" style="204" customWidth="1"/>
    <col min="3098" max="3098" width="12.28515625" style="204" customWidth="1"/>
    <col min="3099" max="3099" width="9.7109375" style="204" customWidth="1"/>
    <col min="3100" max="3100" width="8.7109375" style="204" customWidth="1"/>
    <col min="3101" max="3101" width="13.140625" style="204" customWidth="1"/>
    <col min="3102" max="3102" width="12.85546875" style="204" customWidth="1"/>
    <col min="3103" max="3103" width="10.85546875" style="204" customWidth="1"/>
    <col min="3104" max="3105" width="11.5703125" style="204" customWidth="1"/>
    <col min="3106" max="3106" width="11.7109375" style="204" customWidth="1"/>
    <col min="3107" max="3107" width="11.85546875" style="204" customWidth="1"/>
    <col min="3108" max="3108" width="10.7109375" style="204" customWidth="1"/>
    <col min="3109" max="3109" width="12.7109375" style="204" customWidth="1"/>
    <col min="3110" max="3111" width="10.7109375" style="204" customWidth="1"/>
    <col min="3112" max="3112" width="10.85546875" style="204" customWidth="1"/>
    <col min="3113" max="3113" width="2" style="204" customWidth="1"/>
    <col min="3114" max="3130" width="10.85546875" style="204" customWidth="1"/>
    <col min="3131" max="3136" width="12.5703125" style="204" customWidth="1"/>
    <col min="3137" max="3190" width="0" style="204" hidden="1" customWidth="1"/>
    <col min="3191" max="3328" width="11.42578125" style="204"/>
    <col min="3329" max="3329" width="29" style="204" customWidth="1"/>
    <col min="3330" max="3330" width="23.28515625" style="204" bestFit="1" customWidth="1"/>
    <col min="3331" max="3331" width="11.28515625" style="204" customWidth="1"/>
    <col min="3332" max="3332" width="9.85546875" style="204" customWidth="1"/>
    <col min="3333" max="3334" width="10.140625" style="204" customWidth="1"/>
    <col min="3335" max="3335" width="10.42578125" style="204" customWidth="1"/>
    <col min="3336" max="3336" width="9.42578125" style="204" customWidth="1"/>
    <col min="3337" max="3337" width="10.7109375" style="204" customWidth="1"/>
    <col min="3338" max="3340" width="8.7109375" style="204" customWidth="1"/>
    <col min="3341" max="3341" width="8.85546875" style="204" customWidth="1"/>
    <col min="3342" max="3349" width="8.7109375" style="204" customWidth="1"/>
    <col min="3350" max="3350" width="11.85546875" style="204" customWidth="1"/>
    <col min="3351" max="3351" width="12.5703125" style="204" customWidth="1"/>
    <col min="3352" max="3352" width="12.7109375" style="204" customWidth="1"/>
    <col min="3353" max="3353" width="9.28515625" style="204" customWidth="1"/>
    <col min="3354" max="3354" width="12.28515625" style="204" customWidth="1"/>
    <col min="3355" max="3355" width="9.7109375" style="204" customWidth="1"/>
    <col min="3356" max="3356" width="8.7109375" style="204" customWidth="1"/>
    <col min="3357" max="3357" width="13.140625" style="204" customWidth="1"/>
    <col min="3358" max="3358" width="12.85546875" style="204" customWidth="1"/>
    <col min="3359" max="3359" width="10.85546875" style="204" customWidth="1"/>
    <col min="3360" max="3361" width="11.5703125" style="204" customWidth="1"/>
    <col min="3362" max="3362" width="11.7109375" style="204" customWidth="1"/>
    <col min="3363" max="3363" width="11.85546875" style="204" customWidth="1"/>
    <col min="3364" max="3364" width="10.7109375" style="204" customWidth="1"/>
    <col min="3365" max="3365" width="12.7109375" style="204" customWidth="1"/>
    <col min="3366" max="3367" width="10.7109375" style="204" customWidth="1"/>
    <col min="3368" max="3368" width="10.85546875" style="204" customWidth="1"/>
    <col min="3369" max="3369" width="2" style="204" customWidth="1"/>
    <col min="3370" max="3386" width="10.85546875" style="204" customWidth="1"/>
    <col min="3387" max="3392" width="12.5703125" style="204" customWidth="1"/>
    <col min="3393" max="3446" width="0" style="204" hidden="1" customWidth="1"/>
    <col min="3447" max="3584" width="11.42578125" style="204"/>
    <col min="3585" max="3585" width="29" style="204" customWidth="1"/>
    <col min="3586" max="3586" width="23.28515625" style="204" bestFit="1" customWidth="1"/>
    <col min="3587" max="3587" width="11.28515625" style="204" customWidth="1"/>
    <col min="3588" max="3588" width="9.85546875" style="204" customWidth="1"/>
    <col min="3589" max="3590" width="10.140625" style="204" customWidth="1"/>
    <col min="3591" max="3591" width="10.42578125" style="204" customWidth="1"/>
    <col min="3592" max="3592" width="9.42578125" style="204" customWidth="1"/>
    <col min="3593" max="3593" width="10.7109375" style="204" customWidth="1"/>
    <col min="3594" max="3596" width="8.7109375" style="204" customWidth="1"/>
    <col min="3597" max="3597" width="8.85546875" style="204" customWidth="1"/>
    <col min="3598" max="3605" width="8.7109375" style="204" customWidth="1"/>
    <col min="3606" max="3606" width="11.85546875" style="204" customWidth="1"/>
    <col min="3607" max="3607" width="12.5703125" style="204" customWidth="1"/>
    <col min="3608" max="3608" width="12.7109375" style="204" customWidth="1"/>
    <col min="3609" max="3609" width="9.28515625" style="204" customWidth="1"/>
    <col min="3610" max="3610" width="12.28515625" style="204" customWidth="1"/>
    <col min="3611" max="3611" width="9.7109375" style="204" customWidth="1"/>
    <col min="3612" max="3612" width="8.7109375" style="204" customWidth="1"/>
    <col min="3613" max="3613" width="13.140625" style="204" customWidth="1"/>
    <col min="3614" max="3614" width="12.85546875" style="204" customWidth="1"/>
    <col min="3615" max="3615" width="10.85546875" style="204" customWidth="1"/>
    <col min="3616" max="3617" width="11.5703125" style="204" customWidth="1"/>
    <col min="3618" max="3618" width="11.7109375" style="204" customWidth="1"/>
    <col min="3619" max="3619" width="11.85546875" style="204" customWidth="1"/>
    <col min="3620" max="3620" width="10.7109375" style="204" customWidth="1"/>
    <col min="3621" max="3621" width="12.7109375" style="204" customWidth="1"/>
    <col min="3622" max="3623" width="10.7109375" style="204" customWidth="1"/>
    <col min="3624" max="3624" width="10.85546875" style="204" customWidth="1"/>
    <col min="3625" max="3625" width="2" style="204" customWidth="1"/>
    <col min="3626" max="3642" width="10.85546875" style="204" customWidth="1"/>
    <col min="3643" max="3648" width="12.5703125" style="204" customWidth="1"/>
    <col min="3649" max="3702" width="0" style="204" hidden="1" customWidth="1"/>
    <col min="3703" max="3840" width="11.42578125" style="204"/>
    <col min="3841" max="3841" width="29" style="204" customWidth="1"/>
    <col min="3842" max="3842" width="23.28515625" style="204" bestFit="1" customWidth="1"/>
    <col min="3843" max="3843" width="11.28515625" style="204" customWidth="1"/>
    <col min="3844" max="3844" width="9.85546875" style="204" customWidth="1"/>
    <col min="3845" max="3846" width="10.140625" style="204" customWidth="1"/>
    <col min="3847" max="3847" width="10.42578125" style="204" customWidth="1"/>
    <col min="3848" max="3848" width="9.42578125" style="204" customWidth="1"/>
    <col min="3849" max="3849" width="10.7109375" style="204" customWidth="1"/>
    <col min="3850" max="3852" width="8.7109375" style="204" customWidth="1"/>
    <col min="3853" max="3853" width="8.85546875" style="204" customWidth="1"/>
    <col min="3854" max="3861" width="8.7109375" style="204" customWidth="1"/>
    <col min="3862" max="3862" width="11.85546875" style="204" customWidth="1"/>
    <col min="3863" max="3863" width="12.5703125" style="204" customWidth="1"/>
    <col min="3864" max="3864" width="12.7109375" style="204" customWidth="1"/>
    <col min="3865" max="3865" width="9.28515625" style="204" customWidth="1"/>
    <col min="3866" max="3866" width="12.28515625" style="204" customWidth="1"/>
    <col min="3867" max="3867" width="9.7109375" style="204" customWidth="1"/>
    <col min="3868" max="3868" width="8.7109375" style="204" customWidth="1"/>
    <col min="3869" max="3869" width="13.140625" style="204" customWidth="1"/>
    <col min="3870" max="3870" width="12.85546875" style="204" customWidth="1"/>
    <col min="3871" max="3871" width="10.85546875" style="204" customWidth="1"/>
    <col min="3872" max="3873" width="11.5703125" style="204" customWidth="1"/>
    <col min="3874" max="3874" width="11.7109375" style="204" customWidth="1"/>
    <col min="3875" max="3875" width="11.85546875" style="204" customWidth="1"/>
    <col min="3876" max="3876" width="10.7109375" style="204" customWidth="1"/>
    <col min="3877" max="3877" width="12.7109375" style="204" customWidth="1"/>
    <col min="3878" max="3879" width="10.7109375" style="204" customWidth="1"/>
    <col min="3880" max="3880" width="10.85546875" style="204" customWidth="1"/>
    <col min="3881" max="3881" width="2" style="204" customWidth="1"/>
    <col min="3882" max="3898" width="10.85546875" style="204" customWidth="1"/>
    <col min="3899" max="3904" width="12.5703125" style="204" customWidth="1"/>
    <col min="3905" max="3958" width="0" style="204" hidden="1" customWidth="1"/>
    <col min="3959" max="4096" width="11.42578125" style="204"/>
    <col min="4097" max="4097" width="29" style="204" customWidth="1"/>
    <col min="4098" max="4098" width="23.28515625" style="204" bestFit="1" customWidth="1"/>
    <col min="4099" max="4099" width="11.28515625" style="204" customWidth="1"/>
    <col min="4100" max="4100" width="9.85546875" style="204" customWidth="1"/>
    <col min="4101" max="4102" width="10.140625" style="204" customWidth="1"/>
    <col min="4103" max="4103" width="10.42578125" style="204" customWidth="1"/>
    <col min="4104" max="4104" width="9.42578125" style="204" customWidth="1"/>
    <col min="4105" max="4105" width="10.7109375" style="204" customWidth="1"/>
    <col min="4106" max="4108" width="8.7109375" style="204" customWidth="1"/>
    <col min="4109" max="4109" width="8.85546875" style="204" customWidth="1"/>
    <col min="4110" max="4117" width="8.7109375" style="204" customWidth="1"/>
    <col min="4118" max="4118" width="11.85546875" style="204" customWidth="1"/>
    <col min="4119" max="4119" width="12.5703125" style="204" customWidth="1"/>
    <col min="4120" max="4120" width="12.7109375" style="204" customWidth="1"/>
    <col min="4121" max="4121" width="9.28515625" style="204" customWidth="1"/>
    <col min="4122" max="4122" width="12.28515625" style="204" customWidth="1"/>
    <col min="4123" max="4123" width="9.7109375" style="204" customWidth="1"/>
    <col min="4124" max="4124" width="8.7109375" style="204" customWidth="1"/>
    <col min="4125" max="4125" width="13.140625" style="204" customWidth="1"/>
    <col min="4126" max="4126" width="12.85546875" style="204" customWidth="1"/>
    <col min="4127" max="4127" width="10.85546875" style="204" customWidth="1"/>
    <col min="4128" max="4129" width="11.5703125" style="204" customWidth="1"/>
    <col min="4130" max="4130" width="11.7109375" style="204" customWidth="1"/>
    <col min="4131" max="4131" width="11.85546875" style="204" customWidth="1"/>
    <col min="4132" max="4132" width="10.7109375" style="204" customWidth="1"/>
    <col min="4133" max="4133" width="12.7109375" style="204" customWidth="1"/>
    <col min="4134" max="4135" width="10.7109375" style="204" customWidth="1"/>
    <col min="4136" max="4136" width="10.85546875" style="204" customWidth="1"/>
    <col min="4137" max="4137" width="2" style="204" customWidth="1"/>
    <col min="4138" max="4154" width="10.85546875" style="204" customWidth="1"/>
    <col min="4155" max="4160" width="12.5703125" style="204" customWidth="1"/>
    <col min="4161" max="4214" width="0" style="204" hidden="1" customWidth="1"/>
    <col min="4215" max="4352" width="11.42578125" style="204"/>
    <col min="4353" max="4353" width="29" style="204" customWidth="1"/>
    <col min="4354" max="4354" width="23.28515625" style="204" bestFit="1" customWidth="1"/>
    <col min="4355" max="4355" width="11.28515625" style="204" customWidth="1"/>
    <col min="4356" max="4356" width="9.85546875" style="204" customWidth="1"/>
    <col min="4357" max="4358" width="10.140625" style="204" customWidth="1"/>
    <col min="4359" max="4359" width="10.42578125" style="204" customWidth="1"/>
    <col min="4360" max="4360" width="9.42578125" style="204" customWidth="1"/>
    <col min="4361" max="4361" width="10.7109375" style="204" customWidth="1"/>
    <col min="4362" max="4364" width="8.7109375" style="204" customWidth="1"/>
    <col min="4365" max="4365" width="8.85546875" style="204" customWidth="1"/>
    <col min="4366" max="4373" width="8.7109375" style="204" customWidth="1"/>
    <col min="4374" max="4374" width="11.85546875" style="204" customWidth="1"/>
    <col min="4375" max="4375" width="12.5703125" style="204" customWidth="1"/>
    <col min="4376" max="4376" width="12.7109375" style="204" customWidth="1"/>
    <col min="4377" max="4377" width="9.28515625" style="204" customWidth="1"/>
    <col min="4378" max="4378" width="12.28515625" style="204" customWidth="1"/>
    <col min="4379" max="4379" width="9.7109375" style="204" customWidth="1"/>
    <col min="4380" max="4380" width="8.7109375" style="204" customWidth="1"/>
    <col min="4381" max="4381" width="13.140625" style="204" customWidth="1"/>
    <col min="4382" max="4382" width="12.85546875" style="204" customWidth="1"/>
    <col min="4383" max="4383" width="10.85546875" style="204" customWidth="1"/>
    <col min="4384" max="4385" width="11.5703125" style="204" customWidth="1"/>
    <col min="4386" max="4386" width="11.7109375" style="204" customWidth="1"/>
    <col min="4387" max="4387" width="11.85546875" style="204" customWidth="1"/>
    <col min="4388" max="4388" width="10.7109375" style="204" customWidth="1"/>
    <col min="4389" max="4389" width="12.7109375" style="204" customWidth="1"/>
    <col min="4390" max="4391" width="10.7109375" style="204" customWidth="1"/>
    <col min="4392" max="4392" width="10.85546875" style="204" customWidth="1"/>
    <col min="4393" max="4393" width="2" style="204" customWidth="1"/>
    <col min="4394" max="4410" width="10.85546875" style="204" customWidth="1"/>
    <col min="4411" max="4416" width="12.5703125" style="204" customWidth="1"/>
    <col min="4417" max="4470" width="0" style="204" hidden="1" customWidth="1"/>
    <col min="4471" max="4608" width="11.42578125" style="204"/>
    <col min="4609" max="4609" width="29" style="204" customWidth="1"/>
    <col min="4610" max="4610" width="23.28515625" style="204" bestFit="1" customWidth="1"/>
    <col min="4611" max="4611" width="11.28515625" style="204" customWidth="1"/>
    <col min="4612" max="4612" width="9.85546875" style="204" customWidth="1"/>
    <col min="4613" max="4614" width="10.140625" style="204" customWidth="1"/>
    <col min="4615" max="4615" width="10.42578125" style="204" customWidth="1"/>
    <col min="4616" max="4616" width="9.42578125" style="204" customWidth="1"/>
    <col min="4617" max="4617" width="10.7109375" style="204" customWidth="1"/>
    <col min="4618" max="4620" width="8.7109375" style="204" customWidth="1"/>
    <col min="4621" max="4621" width="8.85546875" style="204" customWidth="1"/>
    <col min="4622" max="4629" width="8.7109375" style="204" customWidth="1"/>
    <col min="4630" max="4630" width="11.85546875" style="204" customWidth="1"/>
    <col min="4631" max="4631" width="12.5703125" style="204" customWidth="1"/>
    <col min="4632" max="4632" width="12.7109375" style="204" customWidth="1"/>
    <col min="4633" max="4633" width="9.28515625" style="204" customWidth="1"/>
    <col min="4634" max="4634" width="12.28515625" style="204" customWidth="1"/>
    <col min="4635" max="4635" width="9.7109375" style="204" customWidth="1"/>
    <col min="4636" max="4636" width="8.7109375" style="204" customWidth="1"/>
    <col min="4637" max="4637" width="13.140625" style="204" customWidth="1"/>
    <col min="4638" max="4638" width="12.85546875" style="204" customWidth="1"/>
    <col min="4639" max="4639" width="10.85546875" style="204" customWidth="1"/>
    <col min="4640" max="4641" width="11.5703125" style="204" customWidth="1"/>
    <col min="4642" max="4642" width="11.7109375" style="204" customWidth="1"/>
    <col min="4643" max="4643" width="11.85546875" style="204" customWidth="1"/>
    <col min="4644" max="4644" width="10.7109375" style="204" customWidth="1"/>
    <col min="4645" max="4645" width="12.7109375" style="204" customWidth="1"/>
    <col min="4646" max="4647" width="10.7109375" style="204" customWidth="1"/>
    <col min="4648" max="4648" width="10.85546875" style="204" customWidth="1"/>
    <col min="4649" max="4649" width="2" style="204" customWidth="1"/>
    <col min="4650" max="4666" width="10.85546875" style="204" customWidth="1"/>
    <col min="4667" max="4672" width="12.5703125" style="204" customWidth="1"/>
    <col min="4673" max="4726" width="0" style="204" hidden="1" customWidth="1"/>
    <col min="4727" max="4864" width="11.42578125" style="204"/>
    <col min="4865" max="4865" width="29" style="204" customWidth="1"/>
    <col min="4866" max="4866" width="23.28515625" style="204" bestFit="1" customWidth="1"/>
    <col min="4867" max="4867" width="11.28515625" style="204" customWidth="1"/>
    <col min="4868" max="4868" width="9.85546875" style="204" customWidth="1"/>
    <col min="4869" max="4870" width="10.140625" style="204" customWidth="1"/>
    <col min="4871" max="4871" width="10.42578125" style="204" customWidth="1"/>
    <col min="4872" max="4872" width="9.42578125" style="204" customWidth="1"/>
    <col min="4873" max="4873" width="10.7109375" style="204" customWidth="1"/>
    <col min="4874" max="4876" width="8.7109375" style="204" customWidth="1"/>
    <col min="4877" max="4877" width="8.85546875" style="204" customWidth="1"/>
    <col min="4878" max="4885" width="8.7109375" style="204" customWidth="1"/>
    <col min="4886" max="4886" width="11.85546875" style="204" customWidth="1"/>
    <col min="4887" max="4887" width="12.5703125" style="204" customWidth="1"/>
    <col min="4888" max="4888" width="12.7109375" style="204" customWidth="1"/>
    <col min="4889" max="4889" width="9.28515625" style="204" customWidth="1"/>
    <col min="4890" max="4890" width="12.28515625" style="204" customWidth="1"/>
    <col min="4891" max="4891" width="9.7109375" style="204" customWidth="1"/>
    <col min="4892" max="4892" width="8.7109375" style="204" customWidth="1"/>
    <col min="4893" max="4893" width="13.140625" style="204" customWidth="1"/>
    <col min="4894" max="4894" width="12.85546875" style="204" customWidth="1"/>
    <col min="4895" max="4895" width="10.85546875" style="204" customWidth="1"/>
    <col min="4896" max="4897" width="11.5703125" style="204" customWidth="1"/>
    <col min="4898" max="4898" width="11.7109375" style="204" customWidth="1"/>
    <col min="4899" max="4899" width="11.85546875" style="204" customWidth="1"/>
    <col min="4900" max="4900" width="10.7109375" style="204" customWidth="1"/>
    <col min="4901" max="4901" width="12.7109375" style="204" customWidth="1"/>
    <col min="4902" max="4903" width="10.7109375" style="204" customWidth="1"/>
    <col min="4904" max="4904" width="10.85546875" style="204" customWidth="1"/>
    <col min="4905" max="4905" width="2" style="204" customWidth="1"/>
    <col min="4906" max="4922" width="10.85546875" style="204" customWidth="1"/>
    <col min="4923" max="4928" width="12.5703125" style="204" customWidth="1"/>
    <col min="4929" max="4982" width="0" style="204" hidden="1" customWidth="1"/>
    <col min="4983" max="5120" width="11.42578125" style="204"/>
    <col min="5121" max="5121" width="29" style="204" customWidth="1"/>
    <col min="5122" max="5122" width="23.28515625" style="204" bestFit="1" customWidth="1"/>
    <col min="5123" max="5123" width="11.28515625" style="204" customWidth="1"/>
    <col min="5124" max="5124" width="9.85546875" style="204" customWidth="1"/>
    <col min="5125" max="5126" width="10.140625" style="204" customWidth="1"/>
    <col min="5127" max="5127" width="10.42578125" style="204" customWidth="1"/>
    <col min="5128" max="5128" width="9.42578125" style="204" customWidth="1"/>
    <col min="5129" max="5129" width="10.7109375" style="204" customWidth="1"/>
    <col min="5130" max="5132" width="8.7109375" style="204" customWidth="1"/>
    <col min="5133" max="5133" width="8.85546875" style="204" customWidth="1"/>
    <col min="5134" max="5141" width="8.7109375" style="204" customWidth="1"/>
    <col min="5142" max="5142" width="11.85546875" style="204" customWidth="1"/>
    <col min="5143" max="5143" width="12.5703125" style="204" customWidth="1"/>
    <col min="5144" max="5144" width="12.7109375" style="204" customWidth="1"/>
    <col min="5145" max="5145" width="9.28515625" style="204" customWidth="1"/>
    <col min="5146" max="5146" width="12.28515625" style="204" customWidth="1"/>
    <col min="5147" max="5147" width="9.7109375" style="204" customWidth="1"/>
    <col min="5148" max="5148" width="8.7109375" style="204" customWidth="1"/>
    <col min="5149" max="5149" width="13.140625" style="204" customWidth="1"/>
    <col min="5150" max="5150" width="12.85546875" style="204" customWidth="1"/>
    <col min="5151" max="5151" width="10.85546875" style="204" customWidth="1"/>
    <col min="5152" max="5153" width="11.5703125" style="204" customWidth="1"/>
    <col min="5154" max="5154" width="11.7109375" style="204" customWidth="1"/>
    <col min="5155" max="5155" width="11.85546875" style="204" customWidth="1"/>
    <col min="5156" max="5156" width="10.7109375" style="204" customWidth="1"/>
    <col min="5157" max="5157" width="12.7109375" style="204" customWidth="1"/>
    <col min="5158" max="5159" width="10.7109375" style="204" customWidth="1"/>
    <col min="5160" max="5160" width="10.85546875" style="204" customWidth="1"/>
    <col min="5161" max="5161" width="2" style="204" customWidth="1"/>
    <col min="5162" max="5178" width="10.85546875" style="204" customWidth="1"/>
    <col min="5179" max="5184" width="12.5703125" style="204" customWidth="1"/>
    <col min="5185" max="5238" width="0" style="204" hidden="1" customWidth="1"/>
    <col min="5239" max="5376" width="11.42578125" style="204"/>
    <col min="5377" max="5377" width="29" style="204" customWidth="1"/>
    <col min="5378" max="5378" width="23.28515625" style="204" bestFit="1" customWidth="1"/>
    <col min="5379" max="5379" width="11.28515625" style="204" customWidth="1"/>
    <col min="5380" max="5380" width="9.85546875" style="204" customWidth="1"/>
    <col min="5381" max="5382" width="10.140625" style="204" customWidth="1"/>
    <col min="5383" max="5383" width="10.42578125" style="204" customWidth="1"/>
    <col min="5384" max="5384" width="9.42578125" style="204" customWidth="1"/>
    <col min="5385" max="5385" width="10.7109375" style="204" customWidth="1"/>
    <col min="5386" max="5388" width="8.7109375" style="204" customWidth="1"/>
    <col min="5389" max="5389" width="8.85546875" style="204" customWidth="1"/>
    <col min="5390" max="5397" width="8.7109375" style="204" customWidth="1"/>
    <col min="5398" max="5398" width="11.85546875" style="204" customWidth="1"/>
    <col min="5399" max="5399" width="12.5703125" style="204" customWidth="1"/>
    <col min="5400" max="5400" width="12.7109375" style="204" customWidth="1"/>
    <col min="5401" max="5401" width="9.28515625" style="204" customWidth="1"/>
    <col min="5402" max="5402" width="12.28515625" style="204" customWidth="1"/>
    <col min="5403" max="5403" width="9.7109375" style="204" customWidth="1"/>
    <col min="5404" max="5404" width="8.7109375" style="204" customWidth="1"/>
    <col min="5405" max="5405" width="13.140625" style="204" customWidth="1"/>
    <col min="5406" max="5406" width="12.85546875" style="204" customWidth="1"/>
    <col min="5407" max="5407" width="10.85546875" style="204" customWidth="1"/>
    <col min="5408" max="5409" width="11.5703125" style="204" customWidth="1"/>
    <col min="5410" max="5410" width="11.7109375" style="204" customWidth="1"/>
    <col min="5411" max="5411" width="11.85546875" style="204" customWidth="1"/>
    <col min="5412" max="5412" width="10.7109375" style="204" customWidth="1"/>
    <col min="5413" max="5413" width="12.7109375" style="204" customWidth="1"/>
    <col min="5414" max="5415" width="10.7109375" style="204" customWidth="1"/>
    <col min="5416" max="5416" width="10.85546875" style="204" customWidth="1"/>
    <col min="5417" max="5417" width="2" style="204" customWidth="1"/>
    <col min="5418" max="5434" width="10.85546875" style="204" customWidth="1"/>
    <col min="5435" max="5440" width="12.5703125" style="204" customWidth="1"/>
    <col min="5441" max="5494" width="0" style="204" hidden="1" customWidth="1"/>
    <col min="5495" max="5632" width="11.42578125" style="204"/>
    <col min="5633" max="5633" width="29" style="204" customWidth="1"/>
    <col min="5634" max="5634" width="23.28515625" style="204" bestFit="1" customWidth="1"/>
    <col min="5635" max="5635" width="11.28515625" style="204" customWidth="1"/>
    <col min="5636" max="5636" width="9.85546875" style="204" customWidth="1"/>
    <col min="5637" max="5638" width="10.140625" style="204" customWidth="1"/>
    <col min="5639" max="5639" width="10.42578125" style="204" customWidth="1"/>
    <col min="5640" max="5640" width="9.42578125" style="204" customWidth="1"/>
    <col min="5641" max="5641" width="10.7109375" style="204" customWidth="1"/>
    <col min="5642" max="5644" width="8.7109375" style="204" customWidth="1"/>
    <col min="5645" max="5645" width="8.85546875" style="204" customWidth="1"/>
    <col min="5646" max="5653" width="8.7109375" style="204" customWidth="1"/>
    <col min="5654" max="5654" width="11.85546875" style="204" customWidth="1"/>
    <col min="5655" max="5655" width="12.5703125" style="204" customWidth="1"/>
    <col min="5656" max="5656" width="12.7109375" style="204" customWidth="1"/>
    <col min="5657" max="5657" width="9.28515625" style="204" customWidth="1"/>
    <col min="5658" max="5658" width="12.28515625" style="204" customWidth="1"/>
    <col min="5659" max="5659" width="9.7109375" style="204" customWidth="1"/>
    <col min="5660" max="5660" width="8.7109375" style="204" customWidth="1"/>
    <col min="5661" max="5661" width="13.140625" style="204" customWidth="1"/>
    <col min="5662" max="5662" width="12.85546875" style="204" customWidth="1"/>
    <col min="5663" max="5663" width="10.85546875" style="204" customWidth="1"/>
    <col min="5664" max="5665" width="11.5703125" style="204" customWidth="1"/>
    <col min="5666" max="5666" width="11.7109375" style="204" customWidth="1"/>
    <col min="5667" max="5667" width="11.85546875" style="204" customWidth="1"/>
    <col min="5668" max="5668" width="10.7109375" style="204" customWidth="1"/>
    <col min="5669" max="5669" width="12.7109375" style="204" customWidth="1"/>
    <col min="5670" max="5671" width="10.7109375" style="204" customWidth="1"/>
    <col min="5672" max="5672" width="10.85546875" style="204" customWidth="1"/>
    <col min="5673" max="5673" width="2" style="204" customWidth="1"/>
    <col min="5674" max="5690" width="10.85546875" style="204" customWidth="1"/>
    <col min="5691" max="5696" width="12.5703125" style="204" customWidth="1"/>
    <col min="5697" max="5750" width="0" style="204" hidden="1" customWidth="1"/>
    <col min="5751" max="5888" width="11.42578125" style="204"/>
    <col min="5889" max="5889" width="29" style="204" customWidth="1"/>
    <col min="5890" max="5890" width="23.28515625" style="204" bestFit="1" customWidth="1"/>
    <col min="5891" max="5891" width="11.28515625" style="204" customWidth="1"/>
    <col min="5892" max="5892" width="9.85546875" style="204" customWidth="1"/>
    <col min="5893" max="5894" width="10.140625" style="204" customWidth="1"/>
    <col min="5895" max="5895" width="10.42578125" style="204" customWidth="1"/>
    <col min="5896" max="5896" width="9.42578125" style="204" customWidth="1"/>
    <col min="5897" max="5897" width="10.7109375" style="204" customWidth="1"/>
    <col min="5898" max="5900" width="8.7109375" style="204" customWidth="1"/>
    <col min="5901" max="5901" width="8.85546875" style="204" customWidth="1"/>
    <col min="5902" max="5909" width="8.7109375" style="204" customWidth="1"/>
    <col min="5910" max="5910" width="11.85546875" style="204" customWidth="1"/>
    <col min="5911" max="5911" width="12.5703125" style="204" customWidth="1"/>
    <col min="5912" max="5912" width="12.7109375" style="204" customWidth="1"/>
    <col min="5913" max="5913" width="9.28515625" style="204" customWidth="1"/>
    <col min="5914" max="5914" width="12.28515625" style="204" customWidth="1"/>
    <col min="5915" max="5915" width="9.7109375" style="204" customWidth="1"/>
    <col min="5916" max="5916" width="8.7109375" style="204" customWidth="1"/>
    <col min="5917" max="5917" width="13.140625" style="204" customWidth="1"/>
    <col min="5918" max="5918" width="12.85546875" style="204" customWidth="1"/>
    <col min="5919" max="5919" width="10.85546875" style="204" customWidth="1"/>
    <col min="5920" max="5921" width="11.5703125" style="204" customWidth="1"/>
    <col min="5922" max="5922" width="11.7109375" style="204" customWidth="1"/>
    <col min="5923" max="5923" width="11.85546875" style="204" customWidth="1"/>
    <col min="5924" max="5924" width="10.7109375" style="204" customWidth="1"/>
    <col min="5925" max="5925" width="12.7109375" style="204" customWidth="1"/>
    <col min="5926" max="5927" width="10.7109375" style="204" customWidth="1"/>
    <col min="5928" max="5928" width="10.85546875" style="204" customWidth="1"/>
    <col min="5929" max="5929" width="2" style="204" customWidth="1"/>
    <col min="5930" max="5946" width="10.85546875" style="204" customWidth="1"/>
    <col min="5947" max="5952" width="12.5703125" style="204" customWidth="1"/>
    <col min="5953" max="6006" width="0" style="204" hidden="1" customWidth="1"/>
    <col min="6007" max="6144" width="11.42578125" style="204"/>
    <col min="6145" max="6145" width="29" style="204" customWidth="1"/>
    <col min="6146" max="6146" width="23.28515625" style="204" bestFit="1" customWidth="1"/>
    <col min="6147" max="6147" width="11.28515625" style="204" customWidth="1"/>
    <col min="6148" max="6148" width="9.85546875" style="204" customWidth="1"/>
    <col min="6149" max="6150" width="10.140625" style="204" customWidth="1"/>
    <col min="6151" max="6151" width="10.42578125" style="204" customWidth="1"/>
    <col min="6152" max="6152" width="9.42578125" style="204" customWidth="1"/>
    <col min="6153" max="6153" width="10.7109375" style="204" customWidth="1"/>
    <col min="6154" max="6156" width="8.7109375" style="204" customWidth="1"/>
    <col min="6157" max="6157" width="8.85546875" style="204" customWidth="1"/>
    <col min="6158" max="6165" width="8.7109375" style="204" customWidth="1"/>
    <col min="6166" max="6166" width="11.85546875" style="204" customWidth="1"/>
    <col min="6167" max="6167" width="12.5703125" style="204" customWidth="1"/>
    <col min="6168" max="6168" width="12.7109375" style="204" customWidth="1"/>
    <col min="6169" max="6169" width="9.28515625" style="204" customWidth="1"/>
    <col min="6170" max="6170" width="12.28515625" style="204" customWidth="1"/>
    <col min="6171" max="6171" width="9.7109375" style="204" customWidth="1"/>
    <col min="6172" max="6172" width="8.7109375" style="204" customWidth="1"/>
    <col min="6173" max="6173" width="13.140625" style="204" customWidth="1"/>
    <col min="6174" max="6174" width="12.85546875" style="204" customWidth="1"/>
    <col min="6175" max="6175" width="10.85546875" style="204" customWidth="1"/>
    <col min="6176" max="6177" width="11.5703125" style="204" customWidth="1"/>
    <col min="6178" max="6178" width="11.7109375" style="204" customWidth="1"/>
    <col min="6179" max="6179" width="11.85546875" style="204" customWidth="1"/>
    <col min="6180" max="6180" width="10.7109375" style="204" customWidth="1"/>
    <col min="6181" max="6181" width="12.7109375" style="204" customWidth="1"/>
    <col min="6182" max="6183" width="10.7109375" style="204" customWidth="1"/>
    <col min="6184" max="6184" width="10.85546875" style="204" customWidth="1"/>
    <col min="6185" max="6185" width="2" style="204" customWidth="1"/>
    <col min="6186" max="6202" width="10.85546875" style="204" customWidth="1"/>
    <col min="6203" max="6208" width="12.5703125" style="204" customWidth="1"/>
    <col min="6209" max="6262" width="0" style="204" hidden="1" customWidth="1"/>
    <col min="6263" max="6400" width="11.42578125" style="204"/>
    <col min="6401" max="6401" width="29" style="204" customWidth="1"/>
    <col min="6402" max="6402" width="23.28515625" style="204" bestFit="1" customWidth="1"/>
    <col min="6403" max="6403" width="11.28515625" style="204" customWidth="1"/>
    <col min="6404" max="6404" width="9.85546875" style="204" customWidth="1"/>
    <col min="6405" max="6406" width="10.140625" style="204" customWidth="1"/>
    <col min="6407" max="6407" width="10.42578125" style="204" customWidth="1"/>
    <col min="6408" max="6408" width="9.42578125" style="204" customWidth="1"/>
    <col min="6409" max="6409" width="10.7109375" style="204" customWidth="1"/>
    <col min="6410" max="6412" width="8.7109375" style="204" customWidth="1"/>
    <col min="6413" max="6413" width="8.85546875" style="204" customWidth="1"/>
    <col min="6414" max="6421" width="8.7109375" style="204" customWidth="1"/>
    <col min="6422" max="6422" width="11.85546875" style="204" customWidth="1"/>
    <col min="6423" max="6423" width="12.5703125" style="204" customWidth="1"/>
    <col min="6424" max="6424" width="12.7109375" style="204" customWidth="1"/>
    <col min="6425" max="6425" width="9.28515625" style="204" customWidth="1"/>
    <col min="6426" max="6426" width="12.28515625" style="204" customWidth="1"/>
    <col min="6427" max="6427" width="9.7109375" style="204" customWidth="1"/>
    <col min="6428" max="6428" width="8.7109375" style="204" customWidth="1"/>
    <col min="6429" max="6429" width="13.140625" style="204" customWidth="1"/>
    <col min="6430" max="6430" width="12.85546875" style="204" customWidth="1"/>
    <col min="6431" max="6431" width="10.85546875" style="204" customWidth="1"/>
    <col min="6432" max="6433" width="11.5703125" style="204" customWidth="1"/>
    <col min="6434" max="6434" width="11.7109375" style="204" customWidth="1"/>
    <col min="6435" max="6435" width="11.85546875" style="204" customWidth="1"/>
    <col min="6436" max="6436" width="10.7109375" style="204" customWidth="1"/>
    <col min="6437" max="6437" width="12.7109375" style="204" customWidth="1"/>
    <col min="6438" max="6439" width="10.7109375" style="204" customWidth="1"/>
    <col min="6440" max="6440" width="10.85546875" style="204" customWidth="1"/>
    <col min="6441" max="6441" width="2" style="204" customWidth="1"/>
    <col min="6442" max="6458" width="10.85546875" style="204" customWidth="1"/>
    <col min="6459" max="6464" width="12.5703125" style="204" customWidth="1"/>
    <col min="6465" max="6518" width="0" style="204" hidden="1" customWidth="1"/>
    <col min="6519" max="6656" width="11.42578125" style="204"/>
    <col min="6657" max="6657" width="29" style="204" customWidth="1"/>
    <col min="6658" max="6658" width="23.28515625" style="204" bestFit="1" customWidth="1"/>
    <col min="6659" max="6659" width="11.28515625" style="204" customWidth="1"/>
    <col min="6660" max="6660" width="9.85546875" style="204" customWidth="1"/>
    <col min="6661" max="6662" width="10.140625" style="204" customWidth="1"/>
    <col min="6663" max="6663" width="10.42578125" style="204" customWidth="1"/>
    <col min="6664" max="6664" width="9.42578125" style="204" customWidth="1"/>
    <col min="6665" max="6665" width="10.7109375" style="204" customWidth="1"/>
    <col min="6666" max="6668" width="8.7109375" style="204" customWidth="1"/>
    <col min="6669" max="6669" width="8.85546875" style="204" customWidth="1"/>
    <col min="6670" max="6677" width="8.7109375" style="204" customWidth="1"/>
    <col min="6678" max="6678" width="11.85546875" style="204" customWidth="1"/>
    <col min="6679" max="6679" width="12.5703125" style="204" customWidth="1"/>
    <col min="6680" max="6680" width="12.7109375" style="204" customWidth="1"/>
    <col min="6681" max="6681" width="9.28515625" style="204" customWidth="1"/>
    <col min="6682" max="6682" width="12.28515625" style="204" customWidth="1"/>
    <col min="6683" max="6683" width="9.7109375" style="204" customWidth="1"/>
    <col min="6684" max="6684" width="8.7109375" style="204" customWidth="1"/>
    <col min="6685" max="6685" width="13.140625" style="204" customWidth="1"/>
    <col min="6686" max="6686" width="12.85546875" style="204" customWidth="1"/>
    <col min="6687" max="6687" width="10.85546875" style="204" customWidth="1"/>
    <col min="6688" max="6689" width="11.5703125" style="204" customWidth="1"/>
    <col min="6690" max="6690" width="11.7109375" style="204" customWidth="1"/>
    <col min="6691" max="6691" width="11.85546875" style="204" customWidth="1"/>
    <col min="6692" max="6692" width="10.7109375" style="204" customWidth="1"/>
    <col min="6693" max="6693" width="12.7109375" style="204" customWidth="1"/>
    <col min="6694" max="6695" width="10.7109375" style="204" customWidth="1"/>
    <col min="6696" max="6696" width="10.85546875" style="204" customWidth="1"/>
    <col min="6697" max="6697" width="2" style="204" customWidth="1"/>
    <col min="6698" max="6714" width="10.85546875" style="204" customWidth="1"/>
    <col min="6715" max="6720" width="12.5703125" style="204" customWidth="1"/>
    <col min="6721" max="6774" width="0" style="204" hidden="1" customWidth="1"/>
    <col min="6775" max="6912" width="11.42578125" style="204"/>
    <col min="6913" max="6913" width="29" style="204" customWidth="1"/>
    <col min="6914" max="6914" width="23.28515625" style="204" bestFit="1" customWidth="1"/>
    <col min="6915" max="6915" width="11.28515625" style="204" customWidth="1"/>
    <col min="6916" max="6916" width="9.85546875" style="204" customWidth="1"/>
    <col min="6917" max="6918" width="10.140625" style="204" customWidth="1"/>
    <col min="6919" max="6919" width="10.42578125" style="204" customWidth="1"/>
    <col min="6920" max="6920" width="9.42578125" style="204" customWidth="1"/>
    <col min="6921" max="6921" width="10.7109375" style="204" customWidth="1"/>
    <col min="6922" max="6924" width="8.7109375" style="204" customWidth="1"/>
    <col min="6925" max="6925" width="8.85546875" style="204" customWidth="1"/>
    <col min="6926" max="6933" width="8.7109375" style="204" customWidth="1"/>
    <col min="6934" max="6934" width="11.85546875" style="204" customWidth="1"/>
    <col min="6935" max="6935" width="12.5703125" style="204" customWidth="1"/>
    <col min="6936" max="6936" width="12.7109375" style="204" customWidth="1"/>
    <col min="6937" max="6937" width="9.28515625" style="204" customWidth="1"/>
    <col min="6938" max="6938" width="12.28515625" style="204" customWidth="1"/>
    <col min="6939" max="6939" width="9.7109375" style="204" customWidth="1"/>
    <col min="6940" max="6940" width="8.7109375" style="204" customWidth="1"/>
    <col min="6941" max="6941" width="13.140625" style="204" customWidth="1"/>
    <col min="6942" max="6942" width="12.85546875" style="204" customWidth="1"/>
    <col min="6943" max="6943" width="10.85546875" style="204" customWidth="1"/>
    <col min="6944" max="6945" width="11.5703125" style="204" customWidth="1"/>
    <col min="6946" max="6946" width="11.7109375" style="204" customWidth="1"/>
    <col min="6947" max="6947" width="11.85546875" style="204" customWidth="1"/>
    <col min="6948" max="6948" width="10.7109375" style="204" customWidth="1"/>
    <col min="6949" max="6949" width="12.7109375" style="204" customWidth="1"/>
    <col min="6950" max="6951" width="10.7109375" style="204" customWidth="1"/>
    <col min="6952" max="6952" width="10.85546875" style="204" customWidth="1"/>
    <col min="6953" max="6953" width="2" style="204" customWidth="1"/>
    <col min="6954" max="6970" width="10.85546875" style="204" customWidth="1"/>
    <col min="6971" max="6976" width="12.5703125" style="204" customWidth="1"/>
    <col min="6977" max="7030" width="0" style="204" hidden="1" customWidth="1"/>
    <col min="7031" max="7168" width="11.42578125" style="204"/>
    <col min="7169" max="7169" width="29" style="204" customWidth="1"/>
    <col min="7170" max="7170" width="23.28515625" style="204" bestFit="1" customWidth="1"/>
    <col min="7171" max="7171" width="11.28515625" style="204" customWidth="1"/>
    <col min="7172" max="7172" width="9.85546875" style="204" customWidth="1"/>
    <col min="7173" max="7174" width="10.140625" style="204" customWidth="1"/>
    <col min="7175" max="7175" width="10.42578125" style="204" customWidth="1"/>
    <col min="7176" max="7176" width="9.42578125" style="204" customWidth="1"/>
    <col min="7177" max="7177" width="10.7109375" style="204" customWidth="1"/>
    <col min="7178" max="7180" width="8.7109375" style="204" customWidth="1"/>
    <col min="7181" max="7181" width="8.85546875" style="204" customWidth="1"/>
    <col min="7182" max="7189" width="8.7109375" style="204" customWidth="1"/>
    <col min="7190" max="7190" width="11.85546875" style="204" customWidth="1"/>
    <col min="7191" max="7191" width="12.5703125" style="204" customWidth="1"/>
    <col min="7192" max="7192" width="12.7109375" style="204" customWidth="1"/>
    <col min="7193" max="7193" width="9.28515625" style="204" customWidth="1"/>
    <col min="7194" max="7194" width="12.28515625" style="204" customWidth="1"/>
    <col min="7195" max="7195" width="9.7109375" style="204" customWidth="1"/>
    <col min="7196" max="7196" width="8.7109375" style="204" customWidth="1"/>
    <col min="7197" max="7197" width="13.140625" style="204" customWidth="1"/>
    <col min="7198" max="7198" width="12.85546875" style="204" customWidth="1"/>
    <col min="7199" max="7199" width="10.85546875" style="204" customWidth="1"/>
    <col min="7200" max="7201" width="11.5703125" style="204" customWidth="1"/>
    <col min="7202" max="7202" width="11.7109375" style="204" customWidth="1"/>
    <col min="7203" max="7203" width="11.85546875" style="204" customWidth="1"/>
    <col min="7204" max="7204" width="10.7109375" style="204" customWidth="1"/>
    <col min="7205" max="7205" width="12.7109375" style="204" customWidth="1"/>
    <col min="7206" max="7207" width="10.7109375" style="204" customWidth="1"/>
    <col min="7208" max="7208" width="10.85546875" style="204" customWidth="1"/>
    <col min="7209" max="7209" width="2" style="204" customWidth="1"/>
    <col min="7210" max="7226" width="10.85546875" style="204" customWidth="1"/>
    <col min="7227" max="7232" width="12.5703125" style="204" customWidth="1"/>
    <col min="7233" max="7286" width="0" style="204" hidden="1" customWidth="1"/>
    <col min="7287" max="7424" width="11.42578125" style="204"/>
    <col min="7425" max="7425" width="29" style="204" customWidth="1"/>
    <col min="7426" max="7426" width="23.28515625" style="204" bestFit="1" customWidth="1"/>
    <col min="7427" max="7427" width="11.28515625" style="204" customWidth="1"/>
    <col min="7428" max="7428" width="9.85546875" style="204" customWidth="1"/>
    <col min="7429" max="7430" width="10.140625" style="204" customWidth="1"/>
    <col min="7431" max="7431" width="10.42578125" style="204" customWidth="1"/>
    <col min="7432" max="7432" width="9.42578125" style="204" customWidth="1"/>
    <col min="7433" max="7433" width="10.7109375" style="204" customWidth="1"/>
    <col min="7434" max="7436" width="8.7109375" style="204" customWidth="1"/>
    <col min="7437" max="7437" width="8.85546875" style="204" customWidth="1"/>
    <col min="7438" max="7445" width="8.7109375" style="204" customWidth="1"/>
    <col min="7446" max="7446" width="11.85546875" style="204" customWidth="1"/>
    <col min="7447" max="7447" width="12.5703125" style="204" customWidth="1"/>
    <col min="7448" max="7448" width="12.7109375" style="204" customWidth="1"/>
    <col min="7449" max="7449" width="9.28515625" style="204" customWidth="1"/>
    <col min="7450" max="7450" width="12.28515625" style="204" customWidth="1"/>
    <col min="7451" max="7451" width="9.7109375" style="204" customWidth="1"/>
    <col min="7452" max="7452" width="8.7109375" style="204" customWidth="1"/>
    <col min="7453" max="7453" width="13.140625" style="204" customWidth="1"/>
    <col min="7454" max="7454" width="12.85546875" style="204" customWidth="1"/>
    <col min="7455" max="7455" width="10.85546875" style="204" customWidth="1"/>
    <col min="7456" max="7457" width="11.5703125" style="204" customWidth="1"/>
    <col min="7458" max="7458" width="11.7109375" style="204" customWidth="1"/>
    <col min="7459" max="7459" width="11.85546875" style="204" customWidth="1"/>
    <col min="7460" max="7460" width="10.7109375" style="204" customWidth="1"/>
    <col min="7461" max="7461" width="12.7109375" style="204" customWidth="1"/>
    <col min="7462" max="7463" width="10.7109375" style="204" customWidth="1"/>
    <col min="7464" max="7464" width="10.85546875" style="204" customWidth="1"/>
    <col min="7465" max="7465" width="2" style="204" customWidth="1"/>
    <col min="7466" max="7482" width="10.85546875" style="204" customWidth="1"/>
    <col min="7483" max="7488" width="12.5703125" style="204" customWidth="1"/>
    <col min="7489" max="7542" width="0" style="204" hidden="1" customWidth="1"/>
    <col min="7543" max="7680" width="11.42578125" style="204"/>
    <col min="7681" max="7681" width="29" style="204" customWidth="1"/>
    <col min="7682" max="7682" width="23.28515625" style="204" bestFit="1" customWidth="1"/>
    <col min="7683" max="7683" width="11.28515625" style="204" customWidth="1"/>
    <col min="7684" max="7684" width="9.85546875" style="204" customWidth="1"/>
    <col min="7685" max="7686" width="10.140625" style="204" customWidth="1"/>
    <col min="7687" max="7687" width="10.42578125" style="204" customWidth="1"/>
    <col min="7688" max="7688" width="9.42578125" style="204" customWidth="1"/>
    <col min="7689" max="7689" width="10.7109375" style="204" customWidth="1"/>
    <col min="7690" max="7692" width="8.7109375" style="204" customWidth="1"/>
    <col min="7693" max="7693" width="8.85546875" style="204" customWidth="1"/>
    <col min="7694" max="7701" width="8.7109375" style="204" customWidth="1"/>
    <col min="7702" max="7702" width="11.85546875" style="204" customWidth="1"/>
    <col min="7703" max="7703" width="12.5703125" style="204" customWidth="1"/>
    <col min="7704" max="7704" width="12.7109375" style="204" customWidth="1"/>
    <col min="7705" max="7705" width="9.28515625" style="204" customWidth="1"/>
    <col min="7706" max="7706" width="12.28515625" style="204" customWidth="1"/>
    <col min="7707" max="7707" width="9.7109375" style="204" customWidth="1"/>
    <col min="7708" max="7708" width="8.7109375" style="204" customWidth="1"/>
    <col min="7709" max="7709" width="13.140625" style="204" customWidth="1"/>
    <col min="7710" max="7710" width="12.85546875" style="204" customWidth="1"/>
    <col min="7711" max="7711" width="10.85546875" style="204" customWidth="1"/>
    <col min="7712" max="7713" width="11.5703125" style="204" customWidth="1"/>
    <col min="7714" max="7714" width="11.7109375" style="204" customWidth="1"/>
    <col min="7715" max="7715" width="11.85546875" style="204" customWidth="1"/>
    <col min="7716" max="7716" width="10.7109375" style="204" customWidth="1"/>
    <col min="7717" max="7717" width="12.7109375" style="204" customWidth="1"/>
    <col min="7718" max="7719" width="10.7109375" style="204" customWidth="1"/>
    <col min="7720" max="7720" width="10.85546875" style="204" customWidth="1"/>
    <col min="7721" max="7721" width="2" style="204" customWidth="1"/>
    <col min="7722" max="7738" width="10.85546875" style="204" customWidth="1"/>
    <col min="7739" max="7744" width="12.5703125" style="204" customWidth="1"/>
    <col min="7745" max="7798" width="0" style="204" hidden="1" customWidth="1"/>
    <col min="7799" max="7936" width="11.42578125" style="204"/>
    <col min="7937" max="7937" width="29" style="204" customWidth="1"/>
    <col min="7938" max="7938" width="23.28515625" style="204" bestFit="1" customWidth="1"/>
    <col min="7939" max="7939" width="11.28515625" style="204" customWidth="1"/>
    <col min="7940" max="7940" width="9.85546875" style="204" customWidth="1"/>
    <col min="7941" max="7942" width="10.140625" style="204" customWidth="1"/>
    <col min="7943" max="7943" width="10.42578125" style="204" customWidth="1"/>
    <col min="7944" max="7944" width="9.42578125" style="204" customWidth="1"/>
    <col min="7945" max="7945" width="10.7109375" style="204" customWidth="1"/>
    <col min="7946" max="7948" width="8.7109375" style="204" customWidth="1"/>
    <col min="7949" max="7949" width="8.85546875" style="204" customWidth="1"/>
    <col min="7950" max="7957" width="8.7109375" style="204" customWidth="1"/>
    <col min="7958" max="7958" width="11.85546875" style="204" customWidth="1"/>
    <col min="7959" max="7959" width="12.5703125" style="204" customWidth="1"/>
    <col min="7960" max="7960" width="12.7109375" style="204" customWidth="1"/>
    <col min="7961" max="7961" width="9.28515625" style="204" customWidth="1"/>
    <col min="7962" max="7962" width="12.28515625" style="204" customWidth="1"/>
    <col min="7963" max="7963" width="9.7109375" style="204" customWidth="1"/>
    <col min="7964" max="7964" width="8.7109375" style="204" customWidth="1"/>
    <col min="7965" max="7965" width="13.140625" style="204" customWidth="1"/>
    <col min="7966" max="7966" width="12.85546875" style="204" customWidth="1"/>
    <col min="7967" max="7967" width="10.85546875" style="204" customWidth="1"/>
    <col min="7968" max="7969" width="11.5703125" style="204" customWidth="1"/>
    <col min="7970" max="7970" width="11.7109375" style="204" customWidth="1"/>
    <col min="7971" max="7971" width="11.85546875" style="204" customWidth="1"/>
    <col min="7972" max="7972" width="10.7109375" style="204" customWidth="1"/>
    <col min="7973" max="7973" width="12.7109375" style="204" customWidth="1"/>
    <col min="7974" max="7975" width="10.7109375" style="204" customWidth="1"/>
    <col min="7976" max="7976" width="10.85546875" style="204" customWidth="1"/>
    <col min="7977" max="7977" width="2" style="204" customWidth="1"/>
    <col min="7978" max="7994" width="10.85546875" style="204" customWidth="1"/>
    <col min="7995" max="8000" width="12.5703125" style="204" customWidth="1"/>
    <col min="8001" max="8054" width="0" style="204" hidden="1" customWidth="1"/>
    <col min="8055" max="8192" width="11.42578125" style="204"/>
    <col min="8193" max="8193" width="29" style="204" customWidth="1"/>
    <col min="8194" max="8194" width="23.28515625" style="204" bestFit="1" customWidth="1"/>
    <col min="8195" max="8195" width="11.28515625" style="204" customWidth="1"/>
    <col min="8196" max="8196" width="9.85546875" style="204" customWidth="1"/>
    <col min="8197" max="8198" width="10.140625" style="204" customWidth="1"/>
    <col min="8199" max="8199" width="10.42578125" style="204" customWidth="1"/>
    <col min="8200" max="8200" width="9.42578125" style="204" customWidth="1"/>
    <col min="8201" max="8201" width="10.7109375" style="204" customWidth="1"/>
    <col min="8202" max="8204" width="8.7109375" style="204" customWidth="1"/>
    <col min="8205" max="8205" width="8.85546875" style="204" customWidth="1"/>
    <col min="8206" max="8213" width="8.7109375" style="204" customWidth="1"/>
    <col min="8214" max="8214" width="11.85546875" style="204" customWidth="1"/>
    <col min="8215" max="8215" width="12.5703125" style="204" customWidth="1"/>
    <col min="8216" max="8216" width="12.7109375" style="204" customWidth="1"/>
    <col min="8217" max="8217" width="9.28515625" style="204" customWidth="1"/>
    <col min="8218" max="8218" width="12.28515625" style="204" customWidth="1"/>
    <col min="8219" max="8219" width="9.7109375" style="204" customWidth="1"/>
    <col min="8220" max="8220" width="8.7109375" style="204" customWidth="1"/>
    <col min="8221" max="8221" width="13.140625" style="204" customWidth="1"/>
    <col min="8222" max="8222" width="12.85546875" style="204" customWidth="1"/>
    <col min="8223" max="8223" width="10.85546875" style="204" customWidth="1"/>
    <col min="8224" max="8225" width="11.5703125" style="204" customWidth="1"/>
    <col min="8226" max="8226" width="11.7109375" style="204" customWidth="1"/>
    <col min="8227" max="8227" width="11.85546875" style="204" customWidth="1"/>
    <col min="8228" max="8228" width="10.7109375" style="204" customWidth="1"/>
    <col min="8229" max="8229" width="12.7109375" style="204" customWidth="1"/>
    <col min="8230" max="8231" width="10.7109375" style="204" customWidth="1"/>
    <col min="8232" max="8232" width="10.85546875" style="204" customWidth="1"/>
    <col min="8233" max="8233" width="2" style="204" customWidth="1"/>
    <col min="8234" max="8250" width="10.85546875" style="204" customWidth="1"/>
    <col min="8251" max="8256" width="12.5703125" style="204" customWidth="1"/>
    <col min="8257" max="8310" width="0" style="204" hidden="1" customWidth="1"/>
    <col min="8311" max="8448" width="11.42578125" style="204"/>
    <col min="8449" max="8449" width="29" style="204" customWidth="1"/>
    <col min="8450" max="8450" width="23.28515625" style="204" bestFit="1" customWidth="1"/>
    <col min="8451" max="8451" width="11.28515625" style="204" customWidth="1"/>
    <col min="8452" max="8452" width="9.85546875" style="204" customWidth="1"/>
    <col min="8453" max="8454" width="10.140625" style="204" customWidth="1"/>
    <col min="8455" max="8455" width="10.42578125" style="204" customWidth="1"/>
    <col min="8456" max="8456" width="9.42578125" style="204" customWidth="1"/>
    <col min="8457" max="8457" width="10.7109375" style="204" customWidth="1"/>
    <col min="8458" max="8460" width="8.7109375" style="204" customWidth="1"/>
    <col min="8461" max="8461" width="8.85546875" style="204" customWidth="1"/>
    <col min="8462" max="8469" width="8.7109375" style="204" customWidth="1"/>
    <col min="8470" max="8470" width="11.85546875" style="204" customWidth="1"/>
    <col min="8471" max="8471" width="12.5703125" style="204" customWidth="1"/>
    <col min="8472" max="8472" width="12.7109375" style="204" customWidth="1"/>
    <col min="8473" max="8473" width="9.28515625" style="204" customWidth="1"/>
    <col min="8474" max="8474" width="12.28515625" style="204" customWidth="1"/>
    <col min="8475" max="8475" width="9.7109375" style="204" customWidth="1"/>
    <col min="8476" max="8476" width="8.7109375" style="204" customWidth="1"/>
    <col min="8477" max="8477" width="13.140625" style="204" customWidth="1"/>
    <col min="8478" max="8478" width="12.85546875" style="204" customWidth="1"/>
    <col min="8479" max="8479" width="10.85546875" style="204" customWidth="1"/>
    <col min="8480" max="8481" width="11.5703125" style="204" customWidth="1"/>
    <col min="8482" max="8482" width="11.7109375" style="204" customWidth="1"/>
    <col min="8483" max="8483" width="11.85546875" style="204" customWidth="1"/>
    <col min="8484" max="8484" width="10.7109375" style="204" customWidth="1"/>
    <col min="8485" max="8485" width="12.7109375" style="204" customWidth="1"/>
    <col min="8486" max="8487" width="10.7109375" style="204" customWidth="1"/>
    <col min="8488" max="8488" width="10.85546875" style="204" customWidth="1"/>
    <col min="8489" max="8489" width="2" style="204" customWidth="1"/>
    <col min="8490" max="8506" width="10.85546875" style="204" customWidth="1"/>
    <col min="8507" max="8512" width="12.5703125" style="204" customWidth="1"/>
    <col min="8513" max="8566" width="0" style="204" hidden="1" customWidth="1"/>
    <col min="8567" max="8704" width="11.42578125" style="204"/>
    <col min="8705" max="8705" width="29" style="204" customWidth="1"/>
    <col min="8706" max="8706" width="23.28515625" style="204" bestFit="1" customWidth="1"/>
    <col min="8707" max="8707" width="11.28515625" style="204" customWidth="1"/>
    <col min="8708" max="8708" width="9.85546875" style="204" customWidth="1"/>
    <col min="8709" max="8710" width="10.140625" style="204" customWidth="1"/>
    <col min="8711" max="8711" width="10.42578125" style="204" customWidth="1"/>
    <col min="8712" max="8712" width="9.42578125" style="204" customWidth="1"/>
    <col min="8713" max="8713" width="10.7109375" style="204" customWidth="1"/>
    <col min="8714" max="8716" width="8.7109375" style="204" customWidth="1"/>
    <col min="8717" max="8717" width="8.85546875" style="204" customWidth="1"/>
    <col min="8718" max="8725" width="8.7109375" style="204" customWidth="1"/>
    <col min="8726" max="8726" width="11.85546875" style="204" customWidth="1"/>
    <col min="8727" max="8727" width="12.5703125" style="204" customWidth="1"/>
    <col min="8728" max="8728" width="12.7109375" style="204" customWidth="1"/>
    <col min="8729" max="8729" width="9.28515625" style="204" customWidth="1"/>
    <col min="8730" max="8730" width="12.28515625" style="204" customWidth="1"/>
    <col min="8731" max="8731" width="9.7109375" style="204" customWidth="1"/>
    <col min="8732" max="8732" width="8.7109375" style="204" customWidth="1"/>
    <col min="8733" max="8733" width="13.140625" style="204" customWidth="1"/>
    <col min="8734" max="8734" width="12.85546875" style="204" customWidth="1"/>
    <col min="8735" max="8735" width="10.85546875" style="204" customWidth="1"/>
    <col min="8736" max="8737" width="11.5703125" style="204" customWidth="1"/>
    <col min="8738" max="8738" width="11.7109375" style="204" customWidth="1"/>
    <col min="8739" max="8739" width="11.85546875" style="204" customWidth="1"/>
    <col min="8740" max="8740" width="10.7109375" style="204" customWidth="1"/>
    <col min="8741" max="8741" width="12.7109375" style="204" customWidth="1"/>
    <col min="8742" max="8743" width="10.7109375" style="204" customWidth="1"/>
    <col min="8744" max="8744" width="10.85546875" style="204" customWidth="1"/>
    <col min="8745" max="8745" width="2" style="204" customWidth="1"/>
    <col min="8746" max="8762" width="10.85546875" style="204" customWidth="1"/>
    <col min="8763" max="8768" width="12.5703125" style="204" customWidth="1"/>
    <col min="8769" max="8822" width="0" style="204" hidden="1" customWidth="1"/>
    <col min="8823" max="8960" width="11.42578125" style="204"/>
    <col min="8961" max="8961" width="29" style="204" customWidth="1"/>
    <col min="8962" max="8962" width="23.28515625" style="204" bestFit="1" customWidth="1"/>
    <col min="8963" max="8963" width="11.28515625" style="204" customWidth="1"/>
    <col min="8964" max="8964" width="9.85546875" style="204" customWidth="1"/>
    <col min="8965" max="8966" width="10.140625" style="204" customWidth="1"/>
    <col min="8967" max="8967" width="10.42578125" style="204" customWidth="1"/>
    <col min="8968" max="8968" width="9.42578125" style="204" customWidth="1"/>
    <col min="8969" max="8969" width="10.7109375" style="204" customWidth="1"/>
    <col min="8970" max="8972" width="8.7109375" style="204" customWidth="1"/>
    <col min="8973" max="8973" width="8.85546875" style="204" customWidth="1"/>
    <col min="8974" max="8981" width="8.7109375" style="204" customWidth="1"/>
    <col min="8982" max="8982" width="11.85546875" style="204" customWidth="1"/>
    <col min="8983" max="8983" width="12.5703125" style="204" customWidth="1"/>
    <col min="8984" max="8984" width="12.7109375" style="204" customWidth="1"/>
    <col min="8985" max="8985" width="9.28515625" style="204" customWidth="1"/>
    <col min="8986" max="8986" width="12.28515625" style="204" customWidth="1"/>
    <col min="8987" max="8987" width="9.7109375" style="204" customWidth="1"/>
    <col min="8988" max="8988" width="8.7109375" style="204" customWidth="1"/>
    <col min="8989" max="8989" width="13.140625" style="204" customWidth="1"/>
    <col min="8990" max="8990" width="12.85546875" style="204" customWidth="1"/>
    <col min="8991" max="8991" width="10.85546875" style="204" customWidth="1"/>
    <col min="8992" max="8993" width="11.5703125" style="204" customWidth="1"/>
    <col min="8994" max="8994" width="11.7109375" style="204" customWidth="1"/>
    <col min="8995" max="8995" width="11.85546875" style="204" customWidth="1"/>
    <col min="8996" max="8996" width="10.7109375" style="204" customWidth="1"/>
    <col min="8997" max="8997" width="12.7109375" style="204" customWidth="1"/>
    <col min="8998" max="8999" width="10.7109375" style="204" customWidth="1"/>
    <col min="9000" max="9000" width="10.85546875" style="204" customWidth="1"/>
    <col min="9001" max="9001" width="2" style="204" customWidth="1"/>
    <col min="9002" max="9018" width="10.85546875" style="204" customWidth="1"/>
    <col min="9019" max="9024" width="12.5703125" style="204" customWidth="1"/>
    <col min="9025" max="9078" width="0" style="204" hidden="1" customWidth="1"/>
    <col min="9079" max="9216" width="11.42578125" style="204"/>
    <col min="9217" max="9217" width="29" style="204" customWidth="1"/>
    <col min="9218" max="9218" width="23.28515625" style="204" bestFit="1" customWidth="1"/>
    <col min="9219" max="9219" width="11.28515625" style="204" customWidth="1"/>
    <col min="9220" max="9220" width="9.85546875" style="204" customWidth="1"/>
    <col min="9221" max="9222" width="10.140625" style="204" customWidth="1"/>
    <col min="9223" max="9223" width="10.42578125" style="204" customWidth="1"/>
    <col min="9224" max="9224" width="9.42578125" style="204" customWidth="1"/>
    <col min="9225" max="9225" width="10.7109375" style="204" customWidth="1"/>
    <col min="9226" max="9228" width="8.7109375" style="204" customWidth="1"/>
    <col min="9229" max="9229" width="8.85546875" style="204" customWidth="1"/>
    <col min="9230" max="9237" width="8.7109375" style="204" customWidth="1"/>
    <col min="9238" max="9238" width="11.85546875" style="204" customWidth="1"/>
    <col min="9239" max="9239" width="12.5703125" style="204" customWidth="1"/>
    <col min="9240" max="9240" width="12.7109375" style="204" customWidth="1"/>
    <col min="9241" max="9241" width="9.28515625" style="204" customWidth="1"/>
    <col min="9242" max="9242" width="12.28515625" style="204" customWidth="1"/>
    <col min="9243" max="9243" width="9.7109375" style="204" customWidth="1"/>
    <col min="9244" max="9244" width="8.7109375" style="204" customWidth="1"/>
    <col min="9245" max="9245" width="13.140625" style="204" customWidth="1"/>
    <col min="9246" max="9246" width="12.85546875" style="204" customWidth="1"/>
    <col min="9247" max="9247" width="10.85546875" style="204" customWidth="1"/>
    <col min="9248" max="9249" width="11.5703125" style="204" customWidth="1"/>
    <col min="9250" max="9250" width="11.7109375" style="204" customWidth="1"/>
    <col min="9251" max="9251" width="11.85546875" style="204" customWidth="1"/>
    <col min="9252" max="9252" width="10.7109375" style="204" customWidth="1"/>
    <col min="9253" max="9253" width="12.7109375" style="204" customWidth="1"/>
    <col min="9254" max="9255" width="10.7109375" style="204" customWidth="1"/>
    <col min="9256" max="9256" width="10.85546875" style="204" customWidth="1"/>
    <col min="9257" max="9257" width="2" style="204" customWidth="1"/>
    <col min="9258" max="9274" width="10.85546875" style="204" customWidth="1"/>
    <col min="9275" max="9280" width="12.5703125" style="204" customWidth="1"/>
    <col min="9281" max="9334" width="0" style="204" hidden="1" customWidth="1"/>
    <col min="9335" max="9472" width="11.42578125" style="204"/>
    <col min="9473" max="9473" width="29" style="204" customWidth="1"/>
    <col min="9474" max="9474" width="23.28515625" style="204" bestFit="1" customWidth="1"/>
    <col min="9475" max="9475" width="11.28515625" style="204" customWidth="1"/>
    <col min="9476" max="9476" width="9.85546875" style="204" customWidth="1"/>
    <col min="9477" max="9478" width="10.140625" style="204" customWidth="1"/>
    <col min="9479" max="9479" width="10.42578125" style="204" customWidth="1"/>
    <col min="9480" max="9480" width="9.42578125" style="204" customWidth="1"/>
    <col min="9481" max="9481" width="10.7109375" style="204" customWidth="1"/>
    <col min="9482" max="9484" width="8.7109375" style="204" customWidth="1"/>
    <col min="9485" max="9485" width="8.85546875" style="204" customWidth="1"/>
    <col min="9486" max="9493" width="8.7109375" style="204" customWidth="1"/>
    <col min="9494" max="9494" width="11.85546875" style="204" customWidth="1"/>
    <col min="9495" max="9495" width="12.5703125" style="204" customWidth="1"/>
    <col min="9496" max="9496" width="12.7109375" style="204" customWidth="1"/>
    <col min="9497" max="9497" width="9.28515625" style="204" customWidth="1"/>
    <col min="9498" max="9498" width="12.28515625" style="204" customWidth="1"/>
    <col min="9499" max="9499" width="9.7109375" style="204" customWidth="1"/>
    <col min="9500" max="9500" width="8.7109375" style="204" customWidth="1"/>
    <col min="9501" max="9501" width="13.140625" style="204" customWidth="1"/>
    <col min="9502" max="9502" width="12.85546875" style="204" customWidth="1"/>
    <col min="9503" max="9503" width="10.85546875" style="204" customWidth="1"/>
    <col min="9504" max="9505" width="11.5703125" style="204" customWidth="1"/>
    <col min="9506" max="9506" width="11.7109375" style="204" customWidth="1"/>
    <col min="9507" max="9507" width="11.85546875" style="204" customWidth="1"/>
    <col min="9508" max="9508" width="10.7109375" style="204" customWidth="1"/>
    <col min="9509" max="9509" width="12.7109375" style="204" customWidth="1"/>
    <col min="9510" max="9511" width="10.7109375" style="204" customWidth="1"/>
    <col min="9512" max="9512" width="10.85546875" style="204" customWidth="1"/>
    <col min="9513" max="9513" width="2" style="204" customWidth="1"/>
    <col min="9514" max="9530" width="10.85546875" style="204" customWidth="1"/>
    <col min="9531" max="9536" width="12.5703125" style="204" customWidth="1"/>
    <col min="9537" max="9590" width="0" style="204" hidden="1" customWidth="1"/>
    <col min="9591" max="9728" width="11.42578125" style="204"/>
    <col min="9729" max="9729" width="29" style="204" customWidth="1"/>
    <col min="9730" max="9730" width="23.28515625" style="204" bestFit="1" customWidth="1"/>
    <col min="9731" max="9731" width="11.28515625" style="204" customWidth="1"/>
    <col min="9732" max="9732" width="9.85546875" style="204" customWidth="1"/>
    <col min="9733" max="9734" width="10.140625" style="204" customWidth="1"/>
    <col min="9735" max="9735" width="10.42578125" style="204" customWidth="1"/>
    <col min="9736" max="9736" width="9.42578125" style="204" customWidth="1"/>
    <col min="9737" max="9737" width="10.7109375" style="204" customWidth="1"/>
    <col min="9738" max="9740" width="8.7109375" style="204" customWidth="1"/>
    <col min="9741" max="9741" width="8.85546875" style="204" customWidth="1"/>
    <col min="9742" max="9749" width="8.7109375" style="204" customWidth="1"/>
    <col min="9750" max="9750" width="11.85546875" style="204" customWidth="1"/>
    <col min="9751" max="9751" width="12.5703125" style="204" customWidth="1"/>
    <col min="9752" max="9752" width="12.7109375" style="204" customWidth="1"/>
    <col min="9753" max="9753" width="9.28515625" style="204" customWidth="1"/>
    <col min="9754" max="9754" width="12.28515625" style="204" customWidth="1"/>
    <col min="9755" max="9755" width="9.7109375" style="204" customWidth="1"/>
    <col min="9756" max="9756" width="8.7109375" style="204" customWidth="1"/>
    <col min="9757" max="9757" width="13.140625" style="204" customWidth="1"/>
    <col min="9758" max="9758" width="12.85546875" style="204" customWidth="1"/>
    <col min="9759" max="9759" width="10.85546875" style="204" customWidth="1"/>
    <col min="9760" max="9761" width="11.5703125" style="204" customWidth="1"/>
    <col min="9762" max="9762" width="11.7109375" style="204" customWidth="1"/>
    <col min="9763" max="9763" width="11.85546875" style="204" customWidth="1"/>
    <col min="9764" max="9764" width="10.7109375" style="204" customWidth="1"/>
    <col min="9765" max="9765" width="12.7109375" style="204" customWidth="1"/>
    <col min="9766" max="9767" width="10.7109375" style="204" customWidth="1"/>
    <col min="9768" max="9768" width="10.85546875" style="204" customWidth="1"/>
    <col min="9769" max="9769" width="2" style="204" customWidth="1"/>
    <col min="9770" max="9786" width="10.85546875" style="204" customWidth="1"/>
    <col min="9787" max="9792" width="12.5703125" style="204" customWidth="1"/>
    <col min="9793" max="9846" width="0" style="204" hidden="1" customWidth="1"/>
    <col min="9847" max="9984" width="11.42578125" style="204"/>
    <col min="9985" max="9985" width="29" style="204" customWidth="1"/>
    <col min="9986" max="9986" width="23.28515625" style="204" bestFit="1" customWidth="1"/>
    <col min="9987" max="9987" width="11.28515625" style="204" customWidth="1"/>
    <col min="9988" max="9988" width="9.85546875" style="204" customWidth="1"/>
    <col min="9989" max="9990" width="10.140625" style="204" customWidth="1"/>
    <col min="9991" max="9991" width="10.42578125" style="204" customWidth="1"/>
    <col min="9992" max="9992" width="9.42578125" style="204" customWidth="1"/>
    <col min="9993" max="9993" width="10.7109375" style="204" customWidth="1"/>
    <col min="9994" max="9996" width="8.7109375" style="204" customWidth="1"/>
    <col min="9997" max="9997" width="8.85546875" style="204" customWidth="1"/>
    <col min="9998" max="10005" width="8.7109375" style="204" customWidth="1"/>
    <col min="10006" max="10006" width="11.85546875" style="204" customWidth="1"/>
    <col min="10007" max="10007" width="12.5703125" style="204" customWidth="1"/>
    <col min="10008" max="10008" width="12.7109375" style="204" customWidth="1"/>
    <col min="10009" max="10009" width="9.28515625" style="204" customWidth="1"/>
    <col min="10010" max="10010" width="12.28515625" style="204" customWidth="1"/>
    <col min="10011" max="10011" width="9.7109375" style="204" customWidth="1"/>
    <col min="10012" max="10012" width="8.7109375" style="204" customWidth="1"/>
    <col min="10013" max="10013" width="13.140625" style="204" customWidth="1"/>
    <col min="10014" max="10014" width="12.85546875" style="204" customWidth="1"/>
    <col min="10015" max="10015" width="10.85546875" style="204" customWidth="1"/>
    <col min="10016" max="10017" width="11.5703125" style="204" customWidth="1"/>
    <col min="10018" max="10018" width="11.7109375" style="204" customWidth="1"/>
    <col min="10019" max="10019" width="11.85546875" style="204" customWidth="1"/>
    <col min="10020" max="10020" width="10.7109375" style="204" customWidth="1"/>
    <col min="10021" max="10021" width="12.7109375" style="204" customWidth="1"/>
    <col min="10022" max="10023" width="10.7109375" style="204" customWidth="1"/>
    <col min="10024" max="10024" width="10.85546875" style="204" customWidth="1"/>
    <col min="10025" max="10025" width="2" style="204" customWidth="1"/>
    <col min="10026" max="10042" width="10.85546875" style="204" customWidth="1"/>
    <col min="10043" max="10048" width="12.5703125" style="204" customWidth="1"/>
    <col min="10049" max="10102" width="0" style="204" hidden="1" customWidth="1"/>
    <col min="10103" max="10240" width="11.42578125" style="204"/>
    <col min="10241" max="10241" width="29" style="204" customWidth="1"/>
    <col min="10242" max="10242" width="23.28515625" style="204" bestFit="1" customWidth="1"/>
    <col min="10243" max="10243" width="11.28515625" style="204" customWidth="1"/>
    <col min="10244" max="10244" width="9.85546875" style="204" customWidth="1"/>
    <col min="10245" max="10246" width="10.140625" style="204" customWidth="1"/>
    <col min="10247" max="10247" width="10.42578125" style="204" customWidth="1"/>
    <col min="10248" max="10248" width="9.42578125" style="204" customWidth="1"/>
    <col min="10249" max="10249" width="10.7109375" style="204" customWidth="1"/>
    <col min="10250" max="10252" width="8.7109375" style="204" customWidth="1"/>
    <col min="10253" max="10253" width="8.85546875" style="204" customWidth="1"/>
    <col min="10254" max="10261" width="8.7109375" style="204" customWidth="1"/>
    <col min="10262" max="10262" width="11.85546875" style="204" customWidth="1"/>
    <col min="10263" max="10263" width="12.5703125" style="204" customWidth="1"/>
    <col min="10264" max="10264" width="12.7109375" style="204" customWidth="1"/>
    <col min="10265" max="10265" width="9.28515625" style="204" customWidth="1"/>
    <col min="10266" max="10266" width="12.28515625" style="204" customWidth="1"/>
    <col min="10267" max="10267" width="9.7109375" style="204" customWidth="1"/>
    <col min="10268" max="10268" width="8.7109375" style="204" customWidth="1"/>
    <col min="10269" max="10269" width="13.140625" style="204" customWidth="1"/>
    <col min="10270" max="10270" width="12.85546875" style="204" customWidth="1"/>
    <col min="10271" max="10271" width="10.85546875" style="204" customWidth="1"/>
    <col min="10272" max="10273" width="11.5703125" style="204" customWidth="1"/>
    <col min="10274" max="10274" width="11.7109375" style="204" customWidth="1"/>
    <col min="10275" max="10275" width="11.85546875" style="204" customWidth="1"/>
    <col min="10276" max="10276" width="10.7109375" style="204" customWidth="1"/>
    <col min="10277" max="10277" width="12.7109375" style="204" customWidth="1"/>
    <col min="10278" max="10279" width="10.7109375" style="204" customWidth="1"/>
    <col min="10280" max="10280" width="10.85546875" style="204" customWidth="1"/>
    <col min="10281" max="10281" width="2" style="204" customWidth="1"/>
    <col min="10282" max="10298" width="10.85546875" style="204" customWidth="1"/>
    <col min="10299" max="10304" width="12.5703125" style="204" customWidth="1"/>
    <col min="10305" max="10358" width="0" style="204" hidden="1" customWidth="1"/>
    <col min="10359" max="10496" width="11.42578125" style="204"/>
    <col min="10497" max="10497" width="29" style="204" customWidth="1"/>
    <col min="10498" max="10498" width="23.28515625" style="204" bestFit="1" customWidth="1"/>
    <col min="10499" max="10499" width="11.28515625" style="204" customWidth="1"/>
    <col min="10500" max="10500" width="9.85546875" style="204" customWidth="1"/>
    <col min="10501" max="10502" width="10.140625" style="204" customWidth="1"/>
    <col min="10503" max="10503" width="10.42578125" style="204" customWidth="1"/>
    <col min="10504" max="10504" width="9.42578125" style="204" customWidth="1"/>
    <col min="10505" max="10505" width="10.7109375" style="204" customWidth="1"/>
    <col min="10506" max="10508" width="8.7109375" style="204" customWidth="1"/>
    <col min="10509" max="10509" width="8.85546875" style="204" customWidth="1"/>
    <col min="10510" max="10517" width="8.7109375" style="204" customWidth="1"/>
    <col min="10518" max="10518" width="11.85546875" style="204" customWidth="1"/>
    <col min="10519" max="10519" width="12.5703125" style="204" customWidth="1"/>
    <col min="10520" max="10520" width="12.7109375" style="204" customWidth="1"/>
    <col min="10521" max="10521" width="9.28515625" style="204" customWidth="1"/>
    <col min="10522" max="10522" width="12.28515625" style="204" customWidth="1"/>
    <col min="10523" max="10523" width="9.7109375" style="204" customWidth="1"/>
    <col min="10524" max="10524" width="8.7109375" style="204" customWidth="1"/>
    <col min="10525" max="10525" width="13.140625" style="204" customWidth="1"/>
    <col min="10526" max="10526" width="12.85546875" style="204" customWidth="1"/>
    <col min="10527" max="10527" width="10.85546875" style="204" customWidth="1"/>
    <col min="10528" max="10529" width="11.5703125" style="204" customWidth="1"/>
    <col min="10530" max="10530" width="11.7109375" style="204" customWidth="1"/>
    <col min="10531" max="10531" width="11.85546875" style="204" customWidth="1"/>
    <col min="10532" max="10532" width="10.7109375" style="204" customWidth="1"/>
    <col min="10533" max="10533" width="12.7109375" style="204" customWidth="1"/>
    <col min="10534" max="10535" width="10.7109375" style="204" customWidth="1"/>
    <col min="10536" max="10536" width="10.85546875" style="204" customWidth="1"/>
    <col min="10537" max="10537" width="2" style="204" customWidth="1"/>
    <col min="10538" max="10554" width="10.85546875" style="204" customWidth="1"/>
    <col min="10555" max="10560" width="12.5703125" style="204" customWidth="1"/>
    <col min="10561" max="10614" width="0" style="204" hidden="1" customWidth="1"/>
    <col min="10615" max="10752" width="11.42578125" style="204"/>
    <col min="10753" max="10753" width="29" style="204" customWidth="1"/>
    <col min="10754" max="10754" width="23.28515625" style="204" bestFit="1" customWidth="1"/>
    <col min="10755" max="10755" width="11.28515625" style="204" customWidth="1"/>
    <col min="10756" max="10756" width="9.85546875" style="204" customWidth="1"/>
    <col min="10757" max="10758" width="10.140625" style="204" customWidth="1"/>
    <col min="10759" max="10759" width="10.42578125" style="204" customWidth="1"/>
    <col min="10760" max="10760" width="9.42578125" style="204" customWidth="1"/>
    <col min="10761" max="10761" width="10.7109375" style="204" customWidth="1"/>
    <col min="10762" max="10764" width="8.7109375" style="204" customWidth="1"/>
    <col min="10765" max="10765" width="8.85546875" style="204" customWidth="1"/>
    <col min="10766" max="10773" width="8.7109375" style="204" customWidth="1"/>
    <col min="10774" max="10774" width="11.85546875" style="204" customWidth="1"/>
    <col min="10775" max="10775" width="12.5703125" style="204" customWidth="1"/>
    <col min="10776" max="10776" width="12.7109375" style="204" customWidth="1"/>
    <col min="10777" max="10777" width="9.28515625" style="204" customWidth="1"/>
    <col min="10778" max="10778" width="12.28515625" style="204" customWidth="1"/>
    <col min="10779" max="10779" width="9.7109375" style="204" customWidth="1"/>
    <col min="10780" max="10780" width="8.7109375" style="204" customWidth="1"/>
    <col min="10781" max="10781" width="13.140625" style="204" customWidth="1"/>
    <col min="10782" max="10782" width="12.85546875" style="204" customWidth="1"/>
    <col min="10783" max="10783" width="10.85546875" style="204" customWidth="1"/>
    <col min="10784" max="10785" width="11.5703125" style="204" customWidth="1"/>
    <col min="10786" max="10786" width="11.7109375" style="204" customWidth="1"/>
    <col min="10787" max="10787" width="11.85546875" style="204" customWidth="1"/>
    <col min="10788" max="10788" width="10.7109375" style="204" customWidth="1"/>
    <col min="10789" max="10789" width="12.7109375" style="204" customWidth="1"/>
    <col min="10790" max="10791" width="10.7109375" style="204" customWidth="1"/>
    <col min="10792" max="10792" width="10.85546875" style="204" customWidth="1"/>
    <col min="10793" max="10793" width="2" style="204" customWidth="1"/>
    <col min="10794" max="10810" width="10.85546875" style="204" customWidth="1"/>
    <col min="10811" max="10816" width="12.5703125" style="204" customWidth="1"/>
    <col min="10817" max="10870" width="0" style="204" hidden="1" customWidth="1"/>
    <col min="10871" max="11008" width="11.42578125" style="204"/>
    <col min="11009" max="11009" width="29" style="204" customWidth="1"/>
    <col min="11010" max="11010" width="23.28515625" style="204" bestFit="1" customWidth="1"/>
    <col min="11011" max="11011" width="11.28515625" style="204" customWidth="1"/>
    <col min="11012" max="11012" width="9.85546875" style="204" customWidth="1"/>
    <col min="11013" max="11014" width="10.140625" style="204" customWidth="1"/>
    <col min="11015" max="11015" width="10.42578125" style="204" customWidth="1"/>
    <col min="11016" max="11016" width="9.42578125" style="204" customWidth="1"/>
    <col min="11017" max="11017" width="10.7109375" style="204" customWidth="1"/>
    <col min="11018" max="11020" width="8.7109375" style="204" customWidth="1"/>
    <col min="11021" max="11021" width="8.85546875" style="204" customWidth="1"/>
    <col min="11022" max="11029" width="8.7109375" style="204" customWidth="1"/>
    <col min="11030" max="11030" width="11.85546875" style="204" customWidth="1"/>
    <col min="11031" max="11031" width="12.5703125" style="204" customWidth="1"/>
    <col min="11032" max="11032" width="12.7109375" style="204" customWidth="1"/>
    <col min="11033" max="11033" width="9.28515625" style="204" customWidth="1"/>
    <col min="11034" max="11034" width="12.28515625" style="204" customWidth="1"/>
    <col min="11035" max="11035" width="9.7109375" style="204" customWidth="1"/>
    <col min="11036" max="11036" width="8.7109375" style="204" customWidth="1"/>
    <col min="11037" max="11037" width="13.140625" style="204" customWidth="1"/>
    <col min="11038" max="11038" width="12.85546875" style="204" customWidth="1"/>
    <col min="11039" max="11039" width="10.85546875" style="204" customWidth="1"/>
    <col min="11040" max="11041" width="11.5703125" style="204" customWidth="1"/>
    <col min="11042" max="11042" width="11.7109375" style="204" customWidth="1"/>
    <col min="11043" max="11043" width="11.85546875" style="204" customWidth="1"/>
    <col min="11044" max="11044" width="10.7109375" style="204" customWidth="1"/>
    <col min="11045" max="11045" width="12.7109375" style="204" customWidth="1"/>
    <col min="11046" max="11047" width="10.7109375" style="204" customWidth="1"/>
    <col min="11048" max="11048" width="10.85546875" style="204" customWidth="1"/>
    <col min="11049" max="11049" width="2" style="204" customWidth="1"/>
    <col min="11050" max="11066" width="10.85546875" style="204" customWidth="1"/>
    <col min="11067" max="11072" width="12.5703125" style="204" customWidth="1"/>
    <col min="11073" max="11126" width="0" style="204" hidden="1" customWidth="1"/>
    <col min="11127" max="11264" width="11.42578125" style="204"/>
    <col min="11265" max="11265" width="29" style="204" customWidth="1"/>
    <col min="11266" max="11266" width="23.28515625" style="204" bestFit="1" customWidth="1"/>
    <col min="11267" max="11267" width="11.28515625" style="204" customWidth="1"/>
    <col min="11268" max="11268" width="9.85546875" style="204" customWidth="1"/>
    <col min="11269" max="11270" width="10.140625" style="204" customWidth="1"/>
    <col min="11271" max="11271" width="10.42578125" style="204" customWidth="1"/>
    <col min="11272" max="11272" width="9.42578125" style="204" customWidth="1"/>
    <col min="11273" max="11273" width="10.7109375" style="204" customWidth="1"/>
    <col min="11274" max="11276" width="8.7109375" style="204" customWidth="1"/>
    <col min="11277" max="11277" width="8.85546875" style="204" customWidth="1"/>
    <col min="11278" max="11285" width="8.7109375" style="204" customWidth="1"/>
    <col min="11286" max="11286" width="11.85546875" style="204" customWidth="1"/>
    <col min="11287" max="11287" width="12.5703125" style="204" customWidth="1"/>
    <col min="11288" max="11288" width="12.7109375" style="204" customWidth="1"/>
    <col min="11289" max="11289" width="9.28515625" style="204" customWidth="1"/>
    <col min="11290" max="11290" width="12.28515625" style="204" customWidth="1"/>
    <col min="11291" max="11291" width="9.7109375" style="204" customWidth="1"/>
    <col min="11292" max="11292" width="8.7109375" style="204" customWidth="1"/>
    <col min="11293" max="11293" width="13.140625" style="204" customWidth="1"/>
    <col min="11294" max="11294" width="12.85546875" style="204" customWidth="1"/>
    <col min="11295" max="11295" width="10.85546875" style="204" customWidth="1"/>
    <col min="11296" max="11297" width="11.5703125" style="204" customWidth="1"/>
    <col min="11298" max="11298" width="11.7109375" style="204" customWidth="1"/>
    <col min="11299" max="11299" width="11.85546875" style="204" customWidth="1"/>
    <col min="11300" max="11300" width="10.7109375" style="204" customWidth="1"/>
    <col min="11301" max="11301" width="12.7109375" style="204" customWidth="1"/>
    <col min="11302" max="11303" width="10.7109375" style="204" customWidth="1"/>
    <col min="11304" max="11304" width="10.85546875" style="204" customWidth="1"/>
    <col min="11305" max="11305" width="2" style="204" customWidth="1"/>
    <col min="11306" max="11322" width="10.85546875" style="204" customWidth="1"/>
    <col min="11323" max="11328" width="12.5703125" style="204" customWidth="1"/>
    <col min="11329" max="11382" width="0" style="204" hidden="1" customWidth="1"/>
    <col min="11383" max="11520" width="11.42578125" style="204"/>
    <col min="11521" max="11521" width="29" style="204" customWidth="1"/>
    <col min="11522" max="11522" width="23.28515625" style="204" bestFit="1" customWidth="1"/>
    <col min="11523" max="11523" width="11.28515625" style="204" customWidth="1"/>
    <col min="11524" max="11524" width="9.85546875" style="204" customWidth="1"/>
    <col min="11525" max="11526" width="10.140625" style="204" customWidth="1"/>
    <col min="11527" max="11527" width="10.42578125" style="204" customWidth="1"/>
    <col min="11528" max="11528" width="9.42578125" style="204" customWidth="1"/>
    <col min="11529" max="11529" width="10.7109375" style="204" customWidth="1"/>
    <col min="11530" max="11532" width="8.7109375" style="204" customWidth="1"/>
    <col min="11533" max="11533" width="8.85546875" style="204" customWidth="1"/>
    <col min="11534" max="11541" width="8.7109375" style="204" customWidth="1"/>
    <col min="11542" max="11542" width="11.85546875" style="204" customWidth="1"/>
    <col min="11543" max="11543" width="12.5703125" style="204" customWidth="1"/>
    <col min="11544" max="11544" width="12.7109375" style="204" customWidth="1"/>
    <col min="11545" max="11545" width="9.28515625" style="204" customWidth="1"/>
    <col min="11546" max="11546" width="12.28515625" style="204" customWidth="1"/>
    <col min="11547" max="11547" width="9.7109375" style="204" customWidth="1"/>
    <col min="11548" max="11548" width="8.7109375" style="204" customWidth="1"/>
    <col min="11549" max="11549" width="13.140625" style="204" customWidth="1"/>
    <col min="11550" max="11550" width="12.85546875" style="204" customWidth="1"/>
    <col min="11551" max="11551" width="10.85546875" style="204" customWidth="1"/>
    <col min="11552" max="11553" width="11.5703125" style="204" customWidth="1"/>
    <col min="11554" max="11554" width="11.7109375" style="204" customWidth="1"/>
    <col min="11555" max="11555" width="11.85546875" style="204" customWidth="1"/>
    <col min="11556" max="11556" width="10.7109375" style="204" customWidth="1"/>
    <col min="11557" max="11557" width="12.7109375" style="204" customWidth="1"/>
    <col min="11558" max="11559" width="10.7109375" style="204" customWidth="1"/>
    <col min="11560" max="11560" width="10.85546875" style="204" customWidth="1"/>
    <col min="11561" max="11561" width="2" style="204" customWidth="1"/>
    <col min="11562" max="11578" width="10.85546875" style="204" customWidth="1"/>
    <col min="11579" max="11584" width="12.5703125" style="204" customWidth="1"/>
    <col min="11585" max="11638" width="0" style="204" hidden="1" customWidth="1"/>
    <col min="11639" max="11776" width="11.42578125" style="204"/>
    <col min="11777" max="11777" width="29" style="204" customWidth="1"/>
    <col min="11778" max="11778" width="23.28515625" style="204" bestFit="1" customWidth="1"/>
    <col min="11779" max="11779" width="11.28515625" style="204" customWidth="1"/>
    <col min="11780" max="11780" width="9.85546875" style="204" customWidth="1"/>
    <col min="11781" max="11782" width="10.140625" style="204" customWidth="1"/>
    <col min="11783" max="11783" width="10.42578125" style="204" customWidth="1"/>
    <col min="11784" max="11784" width="9.42578125" style="204" customWidth="1"/>
    <col min="11785" max="11785" width="10.7109375" style="204" customWidth="1"/>
    <col min="11786" max="11788" width="8.7109375" style="204" customWidth="1"/>
    <col min="11789" max="11789" width="8.85546875" style="204" customWidth="1"/>
    <col min="11790" max="11797" width="8.7109375" style="204" customWidth="1"/>
    <col min="11798" max="11798" width="11.85546875" style="204" customWidth="1"/>
    <col min="11799" max="11799" width="12.5703125" style="204" customWidth="1"/>
    <col min="11800" max="11800" width="12.7109375" style="204" customWidth="1"/>
    <col min="11801" max="11801" width="9.28515625" style="204" customWidth="1"/>
    <col min="11802" max="11802" width="12.28515625" style="204" customWidth="1"/>
    <col min="11803" max="11803" width="9.7109375" style="204" customWidth="1"/>
    <col min="11804" max="11804" width="8.7109375" style="204" customWidth="1"/>
    <col min="11805" max="11805" width="13.140625" style="204" customWidth="1"/>
    <col min="11806" max="11806" width="12.85546875" style="204" customWidth="1"/>
    <col min="11807" max="11807" width="10.85546875" style="204" customWidth="1"/>
    <col min="11808" max="11809" width="11.5703125" style="204" customWidth="1"/>
    <col min="11810" max="11810" width="11.7109375" style="204" customWidth="1"/>
    <col min="11811" max="11811" width="11.85546875" style="204" customWidth="1"/>
    <col min="11812" max="11812" width="10.7109375" style="204" customWidth="1"/>
    <col min="11813" max="11813" width="12.7109375" style="204" customWidth="1"/>
    <col min="11814" max="11815" width="10.7109375" style="204" customWidth="1"/>
    <col min="11816" max="11816" width="10.85546875" style="204" customWidth="1"/>
    <col min="11817" max="11817" width="2" style="204" customWidth="1"/>
    <col min="11818" max="11834" width="10.85546875" style="204" customWidth="1"/>
    <col min="11835" max="11840" width="12.5703125" style="204" customWidth="1"/>
    <col min="11841" max="11894" width="0" style="204" hidden="1" customWidth="1"/>
    <col min="11895" max="12032" width="11.42578125" style="204"/>
    <col min="12033" max="12033" width="29" style="204" customWidth="1"/>
    <col min="12034" max="12034" width="23.28515625" style="204" bestFit="1" customWidth="1"/>
    <col min="12035" max="12035" width="11.28515625" style="204" customWidth="1"/>
    <col min="12036" max="12036" width="9.85546875" style="204" customWidth="1"/>
    <col min="12037" max="12038" width="10.140625" style="204" customWidth="1"/>
    <col min="12039" max="12039" width="10.42578125" style="204" customWidth="1"/>
    <col min="12040" max="12040" width="9.42578125" style="204" customWidth="1"/>
    <col min="12041" max="12041" width="10.7109375" style="204" customWidth="1"/>
    <col min="12042" max="12044" width="8.7109375" style="204" customWidth="1"/>
    <col min="12045" max="12045" width="8.85546875" style="204" customWidth="1"/>
    <col min="12046" max="12053" width="8.7109375" style="204" customWidth="1"/>
    <col min="12054" max="12054" width="11.85546875" style="204" customWidth="1"/>
    <col min="12055" max="12055" width="12.5703125" style="204" customWidth="1"/>
    <col min="12056" max="12056" width="12.7109375" style="204" customWidth="1"/>
    <col min="12057" max="12057" width="9.28515625" style="204" customWidth="1"/>
    <col min="12058" max="12058" width="12.28515625" style="204" customWidth="1"/>
    <col min="12059" max="12059" width="9.7109375" style="204" customWidth="1"/>
    <col min="12060" max="12060" width="8.7109375" style="204" customWidth="1"/>
    <col min="12061" max="12061" width="13.140625" style="204" customWidth="1"/>
    <col min="12062" max="12062" width="12.85546875" style="204" customWidth="1"/>
    <col min="12063" max="12063" width="10.85546875" style="204" customWidth="1"/>
    <col min="12064" max="12065" width="11.5703125" style="204" customWidth="1"/>
    <col min="12066" max="12066" width="11.7109375" style="204" customWidth="1"/>
    <col min="12067" max="12067" width="11.85546875" style="204" customWidth="1"/>
    <col min="12068" max="12068" width="10.7109375" style="204" customWidth="1"/>
    <col min="12069" max="12069" width="12.7109375" style="204" customWidth="1"/>
    <col min="12070" max="12071" width="10.7109375" style="204" customWidth="1"/>
    <col min="12072" max="12072" width="10.85546875" style="204" customWidth="1"/>
    <col min="12073" max="12073" width="2" style="204" customWidth="1"/>
    <col min="12074" max="12090" width="10.85546875" style="204" customWidth="1"/>
    <col min="12091" max="12096" width="12.5703125" style="204" customWidth="1"/>
    <col min="12097" max="12150" width="0" style="204" hidden="1" customWidth="1"/>
    <col min="12151" max="12288" width="11.42578125" style="204"/>
    <col min="12289" max="12289" width="29" style="204" customWidth="1"/>
    <col min="12290" max="12290" width="23.28515625" style="204" bestFit="1" customWidth="1"/>
    <col min="12291" max="12291" width="11.28515625" style="204" customWidth="1"/>
    <col min="12292" max="12292" width="9.85546875" style="204" customWidth="1"/>
    <col min="12293" max="12294" width="10.140625" style="204" customWidth="1"/>
    <col min="12295" max="12295" width="10.42578125" style="204" customWidth="1"/>
    <col min="12296" max="12296" width="9.42578125" style="204" customWidth="1"/>
    <col min="12297" max="12297" width="10.7109375" style="204" customWidth="1"/>
    <col min="12298" max="12300" width="8.7109375" style="204" customWidth="1"/>
    <col min="12301" max="12301" width="8.85546875" style="204" customWidth="1"/>
    <col min="12302" max="12309" width="8.7109375" style="204" customWidth="1"/>
    <col min="12310" max="12310" width="11.85546875" style="204" customWidth="1"/>
    <col min="12311" max="12311" width="12.5703125" style="204" customWidth="1"/>
    <col min="12312" max="12312" width="12.7109375" style="204" customWidth="1"/>
    <col min="12313" max="12313" width="9.28515625" style="204" customWidth="1"/>
    <col min="12314" max="12314" width="12.28515625" style="204" customWidth="1"/>
    <col min="12315" max="12315" width="9.7109375" style="204" customWidth="1"/>
    <col min="12316" max="12316" width="8.7109375" style="204" customWidth="1"/>
    <col min="12317" max="12317" width="13.140625" style="204" customWidth="1"/>
    <col min="12318" max="12318" width="12.85546875" style="204" customWidth="1"/>
    <col min="12319" max="12319" width="10.85546875" style="204" customWidth="1"/>
    <col min="12320" max="12321" width="11.5703125" style="204" customWidth="1"/>
    <col min="12322" max="12322" width="11.7109375" style="204" customWidth="1"/>
    <col min="12323" max="12323" width="11.85546875" style="204" customWidth="1"/>
    <col min="12324" max="12324" width="10.7109375" style="204" customWidth="1"/>
    <col min="12325" max="12325" width="12.7109375" style="204" customWidth="1"/>
    <col min="12326" max="12327" width="10.7109375" style="204" customWidth="1"/>
    <col min="12328" max="12328" width="10.85546875" style="204" customWidth="1"/>
    <col min="12329" max="12329" width="2" style="204" customWidth="1"/>
    <col min="12330" max="12346" width="10.85546875" style="204" customWidth="1"/>
    <col min="12347" max="12352" width="12.5703125" style="204" customWidth="1"/>
    <col min="12353" max="12406" width="0" style="204" hidden="1" customWidth="1"/>
    <col min="12407" max="12544" width="11.42578125" style="204"/>
    <col min="12545" max="12545" width="29" style="204" customWidth="1"/>
    <col min="12546" max="12546" width="23.28515625" style="204" bestFit="1" customWidth="1"/>
    <col min="12547" max="12547" width="11.28515625" style="204" customWidth="1"/>
    <col min="12548" max="12548" width="9.85546875" style="204" customWidth="1"/>
    <col min="12549" max="12550" width="10.140625" style="204" customWidth="1"/>
    <col min="12551" max="12551" width="10.42578125" style="204" customWidth="1"/>
    <col min="12552" max="12552" width="9.42578125" style="204" customWidth="1"/>
    <col min="12553" max="12553" width="10.7109375" style="204" customWidth="1"/>
    <col min="12554" max="12556" width="8.7109375" style="204" customWidth="1"/>
    <col min="12557" max="12557" width="8.85546875" style="204" customWidth="1"/>
    <col min="12558" max="12565" width="8.7109375" style="204" customWidth="1"/>
    <col min="12566" max="12566" width="11.85546875" style="204" customWidth="1"/>
    <col min="12567" max="12567" width="12.5703125" style="204" customWidth="1"/>
    <col min="12568" max="12568" width="12.7109375" style="204" customWidth="1"/>
    <col min="12569" max="12569" width="9.28515625" style="204" customWidth="1"/>
    <col min="12570" max="12570" width="12.28515625" style="204" customWidth="1"/>
    <col min="12571" max="12571" width="9.7109375" style="204" customWidth="1"/>
    <col min="12572" max="12572" width="8.7109375" style="204" customWidth="1"/>
    <col min="12573" max="12573" width="13.140625" style="204" customWidth="1"/>
    <col min="12574" max="12574" width="12.85546875" style="204" customWidth="1"/>
    <col min="12575" max="12575" width="10.85546875" style="204" customWidth="1"/>
    <col min="12576" max="12577" width="11.5703125" style="204" customWidth="1"/>
    <col min="12578" max="12578" width="11.7109375" style="204" customWidth="1"/>
    <col min="12579" max="12579" width="11.85546875" style="204" customWidth="1"/>
    <col min="12580" max="12580" width="10.7109375" style="204" customWidth="1"/>
    <col min="12581" max="12581" width="12.7109375" style="204" customWidth="1"/>
    <col min="12582" max="12583" width="10.7109375" style="204" customWidth="1"/>
    <col min="12584" max="12584" width="10.85546875" style="204" customWidth="1"/>
    <col min="12585" max="12585" width="2" style="204" customWidth="1"/>
    <col min="12586" max="12602" width="10.85546875" style="204" customWidth="1"/>
    <col min="12603" max="12608" width="12.5703125" style="204" customWidth="1"/>
    <col min="12609" max="12662" width="0" style="204" hidden="1" customWidth="1"/>
    <col min="12663" max="12800" width="11.42578125" style="204"/>
    <col min="12801" max="12801" width="29" style="204" customWidth="1"/>
    <col min="12802" max="12802" width="23.28515625" style="204" bestFit="1" customWidth="1"/>
    <col min="12803" max="12803" width="11.28515625" style="204" customWidth="1"/>
    <col min="12804" max="12804" width="9.85546875" style="204" customWidth="1"/>
    <col min="12805" max="12806" width="10.140625" style="204" customWidth="1"/>
    <col min="12807" max="12807" width="10.42578125" style="204" customWidth="1"/>
    <col min="12808" max="12808" width="9.42578125" style="204" customWidth="1"/>
    <col min="12809" max="12809" width="10.7109375" style="204" customWidth="1"/>
    <col min="12810" max="12812" width="8.7109375" style="204" customWidth="1"/>
    <col min="12813" max="12813" width="8.85546875" style="204" customWidth="1"/>
    <col min="12814" max="12821" width="8.7109375" style="204" customWidth="1"/>
    <col min="12822" max="12822" width="11.85546875" style="204" customWidth="1"/>
    <col min="12823" max="12823" width="12.5703125" style="204" customWidth="1"/>
    <col min="12824" max="12824" width="12.7109375" style="204" customWidth="1"/>
    <col min="12825" max="12825" width="9.28515625" style="204" customWidth="1"/>
    <col min="12826" max="12826" width="12.28515625" style="204" customWidth="1"/>
    <col min="12827" max="12827" width="9.7109375" style="204" customWidth="1"/>
    <col min="12828" max="12828" width="8.7109375" style="204" customWidth="1"/>
    <col min="12829" max="12829" width="13.140625" style="204" customWidth="1"/>
    <col min="12830" max="12830" width="12.85546875" style="204" customWidth="1"/>
    <col min="12831" max="12831" width="10.85546875" style="204" customWidth="1"/>
    <col min="12832" max="12833" width="11.5703125" style="204" customWidth="1"/>
    <col min="12834" max="12834" width="11.7109375" style="204" customWidth="1"/>
    <col min="12835" max="12835" width="11.85546875" style="204" customWidth="1"/>
    <col min="12836" max="12836" width="10.7109375" style="204" customWidth="1"/>
    <col min="12837" max="12837" width="12.7109375" style="204" customWidth="1"/>
    <col min="12838" max="12839" width="10.7109375" style="204" customWidth="1"/>
    <col min="12840" max="12840" width="10.85546875" style="204" customWidth="1"/>
    <col min="12841" max="12841" width="2" style="204" customWidth="1"/>
    <col min="12842" max="12858" width="10.85546875" style="204" customWidth="1"/>
    <col min="12859" max="12864" width="12.5703125" style="204" customWidth="1"/>
    <col min="12865" max="12918" width="0" style="204" hidden="1" customWidth="1"/>
    <col min="12919" max="13056" width="11.42578125" style="204"/>
    <col min="13057" max="13057" width="29" style="204" customWidth="1"/>
    <col min="13058" max="13058" width="23.28515625" style="204" bestFit="1" customWidth="1"/>
    <col min="13059" max="13059" width="11.28515625" style="204" customWidth="1"/>
    <col min="13060" max="13060" width="9.85546875" style="204" customWidth="1"/>
    <col min="13061" max="13062" width="10.140625" style="204" customWidth="1"/>
    <col min="13063" max="13063" width="10.42578125" style="204" customWidth="1"/>
    <col min="13064" max="13064" width="9.42578125" style="204" customWidth="1"/>
    <col min="13065" max="13065" width="10.7109375" style="204" customWidth="1"/>
    <col min="13066" max="13068" width="8.7109375" style="204" customWidth="1"/>
    <col min="13069" max="13069" width="8.85546875" style="204" customWidth="1"/>
    <col min="13070" max="13077" width="8.7109375" style="204" customWidth="1"/>
    <col min="13078" max="13078" width="11.85546875" style="204" customWidth="1"/>
    <col min="13079" max="13079" width="12.5703125" style="204" customWidth="1"/>
    <col min="13080" max="13080" width="12.7109375" style="204" customWidth="1"/>
    <col min="13081" max="13081" width="9.28515625" style="204" customWidth="1"/>
    <col min="13082" max="13082" width="12.28515625" style="204" customWidth="1"/>
    <col min="13083" max="13083" width="9.7109375" style="204" customWidth="1"/>
    <col min="13084" max="13084" width="8.7109375" style="204" customWidth="1"/>
    <col min="13085" max="13085" width="13.140625" style="204" customWidth="1"/>
    <col min="13086" max="13086" width="12.85546875" style="204" customWidth="1"/>
    <col min="13087" max="13087" width="10.85546875" style="204" customWidth="1"/>
    <col min="13088" max="13089" width="11.5703125" style="204" customWidth="1"/>
    <col min="13090" max="13090" width="11.7109375" style="204" customWidth="1"/>
    <col min="13091" max="13091" width="11.85546875" style="204" customWidth="1"/>
    <col min="13092" max="13092" width="10.7109375" style="204" customWidth="1"/>
    <col min="13093" max="13093" width="12.7109375" style="204" customWidth="1"/>
    <col min="13094" max="13095" width="10.7109375" style="204" customWidth="1"/>
    <col min="13096" max="13096" width="10.85546875" style="204" customWidth="1"/>
    <col min="13097" max="13097" width="2" style="204" customWidth="1"/>
    <col min="13098" max="13114" width="10.85546875" style="204" customWidth="1"/>
    <col min="13115" max="13120" width="12.5703125" style="204" customWidth="1"/>
    <col min="13121" max="13174" width="0" style="204" hidden="1" customWidth="1"/>
    <col min="13175" max="13312" width="11.42578125" style="204"/>
    <col min="13313" max="13313" width="29" style="204" customWidth="1"/>
    <col min="13314" max="13314" width="23.28515625" style="204" bestFit="1" customWidth="1"/>
    <col min="13315" max="13315" width="11.28515625" style="204" customWidth="1"/>
    <col min="13316" max="13316" width="9.85546875" style="204" customWidth="1"/>
    <col min="13317" max="13318" width="10.140625" style="204" customWidth="1"/>
    <col min="13319" max="13319" width="10.42578125" style="204" customWidth="1"/>
    <col min="13320" max="13320" width="9.42578125" style="204" customWidth="1"/>
    <col min="13321" max="13321" width="10.7109375" style="204" customWidth="1"/>
    <col min="13322" max="13324" width="8.7109375" style="204" customWidth="1"/>
    <col min="13325" max="13325" width="8.85546875" style="204" customWidth="1"/>
    <col min="13326" max="13333" width="8.7109375" style="204" customWidth="1"/>
    <col min="13334" max="13334" width="11.85546875" style="204" customWidth="1"/>
    <col min="13335" max="13335" width="12.5703125" style="204" customWidth="1"/>
    <col min="13336" max="13336" width="12.7109375" style="204" customWidth="1"/>
    <col min="13337" max="13337" width="9.28515625" style="204" customWidth="1"/>
    <col min="13338" max="13338" width="12.28515625" style="204" customWidth="1"/>
    <col min="13339" max="13339" width="9.7109375" style="204" customWidth="1"/>
    <col min="13340" max="13340" width="8.7109375" style="204" customWidth="1"/>
    <col min="13341" max="13341" width="13.140625" style="204" customWidth="1"/>
    <col min="13342" max="13342" width="12.85546875" style="204" customWidth="1"/>
    <col min="13343" max="13343" width="10.85546875" style="204" customWidth="1"/>
    <col min="13344" max="13345" width="11.5703125" style="204" customWidth="1"/>
    <col min="13346" max="13346" width="11.7109375" style="204" customWidth="1"/>
    <col min="13347" max="13347" width="11.85546875" style="204" customWidth="1"/>
    <col min="13348" max="13348" width="10.7109375" style="204" customWidth="1"/>
    <col min="13349" max="13349" width="12.7109375" style="204" customWidth="1"/>
    <col min="13350" max="13351" width="10.7109375" style="204" customWidth="1"/>
    <col min="13352" max="13352" width="10.85546875" style="204" customWidth="1"/>
    <col min="13353" max="13353" width="2" style="204" customWidth="1"/>
    <col min="13354" max="13370" width="10.85546875" style="204" customWidth="1"/>
    <col min="13371" max="13376" width="12.5703125" style="204" customWidth="1"/>
    <col min="13377" max="13430" width="0" style="204" hidden="1" customWidth="1"/>
    <col min="13431" max="13568" width="11.42578125" style="204"/>
    <col min="13569" max="13569" width="29" style="204" customWidth="1"/>
    <col min="13570" max="13570" width="23.28515625" style="204" bestFit="1" customWidth="1"/>
    <col min="13571" max="13571" width="11.28515625" style="204" customWidth="1"/>
    <col min="13572" max="13572" width="9.85546875" style="204" customWidth="1"/>
    <col min="13573" max="13574" width="10.140625" style="204" customWidth="1"/>
    <col min="13575" max="13575" width="10.42578125" style="204" customWidth="1"/>
    <col min="13576" max="13576" width="9.42578125" style="204" customWidth="1"/>
    <col min="13577" max="13577" width="10.7109375" style="204" customWidth="1"/>
    <col min="13578" max="13580" width="8.7109375" style="204" customWidth="1"/>
    <col min="13581" max="13581" width="8.85546875" style="204" customWidth="1"/>
    <col min="13582" max="13589" width="8.7109375" style="204" customWidth="1"/>
    <col min="13590" max="13590" width="11.85546875" style="204" customWidth="1"/>
    <col min="13591" max="13591" width="12.5703125" style="204" customWidth="1"/>
    <col min="13592" max="13592" width="12.7109375" style="204" customWidth="1"/>
    <col min="13593" max="13593" width="9.28515625" style="204" customWidth="1"/>
    <col min="13594" max="13594" width="12.28515625" style="204" customWidth="1"/>
    <col min="13595" max="13595" width="9.7109375" style="204" customWidth="1"/>
    <col min="13596" max="13596" width="8.7109375" style="204" customWidth="1"/>
    <col min="13597" max="13597" width="13.140625" style="204" customWidth="1"/>
    <col min="13598" max="13598" width="12.85546875" style="204" customWidth="1"/>
    <col min="13599" max="13599" width="10.85546875" style="204" customWidth="1"/>
    <col min="13600" max="13601" width="11.5703125" style="204" customWidth="1"/>
    <col min="13602" max="13602" width="11.7109375" style="204" customWidth="1"/>
    <col min="13603" max="13603" width="11.85546875" style="204" customWidth="1"/>
    <col min="13604" max="13604" width="10.7109375" style="204" customWidth="1"/>
    <col min="13605" max="13605" width="12.7109375" style="204" customWidth="1"/>
    <col min="13606" max="13607" width="10.7109375" style="204" customWidth="1"/>
    <col min="13608" max="13608" width="10.85546875" style="204" customWidth="1"/>
    <col min="13609" max="13609" width="2" style="204" customWidth="1"/>
    <col min="13610" max="13626" width="10.85546875" style="204" customWidth="1"/>
    <col min="13627" max="13632" width="12.5703125" style="204" customWidth="1"/>
    <col min="13633" max="13686" width="0" style="204" hidden="1" customWidth="1"/>
    <col min="13687" max="13824" width="11.42578125" style="204"/>
    <col min="13825" max="13825" width="29" style="204" customWidth="1"/>
    <col min="13826" max="13826" width="23.28515625" style="204" bestFit="1" customWidth="1"/>
    <col min="13827" max="13827" width="11.28515625" style="204" customWidth="1"/>
    <col min="13828" max="13828" width="9.85546875" style="204" customWidth="1"/>
    <col min="13829" max="13830" width="10.140625" style="204" customWidth="1"/>
    <col min="13831" max="13831" width="10.42578125" style="204" customWidth="1"/>
    <col min="13832" max="13832" width="9.42578125" style="204" customWidth="1"/>
    <col min="13833" max="13833" width="10.7109375" style="204" customWidth="1"/>
    <col min="13834" max="13836" width="8.7109375" style="204" customWidth="1"/>
    <col min="13837" max="13837" width="8.85546875" style="204" customWidth="1"/>
    <col min="13838" max="13845" width="8.7109375" style="204" customWidth="1"/>
    <col min="13846" max="13846" width="11.85546875" style="204" customWidth="1"/>
    <col min="13847" max="13847" width="12.5703125" style="204" customWidth="1"/>
    <col min="13848" max="13848" width="12.7109375" style="204" customWidth="1"/>
    <col min="13849" max="13849" width="9.28515625" style="204" customWidth="1"/>
    <col min="13850" max="13850" width="12.28515625" style="204" customWidth="1"/>
    <col min="13851" max="13851" width="9.7109375" style="204" customWidth="1"/>
    <col min="13852" max="13852" width="8.7109375" style="204" customWidth="1"/>
    <col min="13853" max="13853" width="13.140625" style="204" customWidth="1"/>
    <col min="13854" max="13854" width="12.85546875" style="204" customWidth="1"/>
    <col min="13855" max="13855" width="10.85546875" style="204" customWidth="1"/>
    <col min="13856" max="13857" width="11.5703125" style="204" customWidth="1"/>
    <col min="13858" max="13858" width="11.7109375" style="204" customWidth="1"/>
    <col min="13859" max="13859" width="11.85546875" style="204" customWidth="1"/>
    <col min="13860" max="13860" width="10.7109375" style="204" customWidth="1"/>
    <col min="13861" max="13861" width="12.7109375" style="204" customWidth="1"/>
    <col min="13862" max="13863" width="10.7109375" style="204" customWidth="1"/>
    <col min="13864" max="13864" width="10.85546875" style="204" customWidth="1"/>
    <col min="13865" max="13865" width="2" style="204" customWidth="1"/>
    <col min="13866" max="13882" width="10.85546875" style="204" customWidth="1"/>
    <col min="13883" max="13888" width="12.5703125" style="204" customWidth="1"/>
    <col min="13889" max="13942" width="0" style="204" hidden="1" customWidth="1"/>
    <col min="13943" max="14080" width="11.42578125" style="204"/>
    <col min="14081" max="14081" width="29" style="204" customWidth="1"/>
    <col min="14082" max="14082" width="23.28515625" style="204" bestFit="1" customWidth="1"/>
    <col min="14083" max="14083" width="11.28515625" style="204" customWidth="1"/>
    <col min="14084" max="14084" width="9.85546875" style="204" customWidth="1"/>
    <col min="14085" max="14086" width="10.140625" style="204" customWidth="1"/>
    <col min="14087" max="14087" width="10.42578125" style="204" customWidth="1"/>
    <col min="14088" max="14088" width="9.42578125" style="204" customWidth="1"/>
    <col min="14089" max="14089" width="10.7109375" style="204" customWidth="1"/>
    <col min="14090" max="14092" width="8.7109375" style="204" customWidth="1"/>
    <col min="14093" max="14093" width="8.85546875" style="204" customWidth="1"/>
    <col min="14094" max="14101" width="8.7109375" style="204" customWidth="1"/>
    <col min="14102" max="14102" width="11.85546875" style="204" customWidth="1"/>
    <col min="14103" max="14103" width="12.5703125" style="204" customWidth="1"/>
    <col min="14104" max="14104" width="12.7109375" style="204" customWidth="1"/>
    <col min="14105" max="14105" width="9.28515625" style="204" customWidth="1"/>
    <col min="14106" max="14106" width="12.28515625" style="204" customWidth="1"/>
    <col min="14107" max="14107" width="9.7109375" style="204" customWidth="1"/>
    <col min="14108" max="14108" width="8.7109375" style="204" customWidth="1"/>
    <col min="14109" max="14109" width="13.140625" style="204" customWidth="1"/>
    <col min="14110" max="14110" width="12.85546875" style="204" customWidth="1"/>
    <col min="14111" max="14111" width="10.85546875" style="204" customWidth="1"/>
    <col min="14112" max="14113" width="11.5703125" style="204" customWidth="1"/>
    <col min="14114" max="14114" width="11.7109375" style="204" customWidth="1"/>
    <col min="14115" max="14115" width="11.85546875" style="204" customWidth="1"/>
    <col min="14116" max="14116" width="10.7109375" style="204" customWidth="1"/>
    <col min="14117" max="14117" width="12.7109375" style="204" customWidth="1"/>
    <col min="14118" max="14119" width="10.7109375" style="204" customWidth="1"/>
    <col min="14120" max="14120" width="10.85546875" style="204" customWidth="1"/>
    <col min="14121" max="14121" width="2" style="204" customWidth="1"/>
    <col min="14122" max="14138" width="10.85546875" style="204" customWidth="1"/>
    <col min="14139" max="14144" width="12.5703125" style="204" customWidth="1"/>
    <col min="14145" max="14198" width="0" style="204" hidden="1" customWidth="1"/>
    <col min="14199" max="14336" width="11.42578125" style="204"/>
    <col min="14337" max="14337" width="29" style="204" customWidth="1"/>
    <col min="14338" max="14338" width="23.28515625" style="204" bestFit="1" customWidth="1"/>
    <col min="14339" max="14339" width="11.28515625" style="204" customWidth="1"/>
    <col min="14340" max="14340" width="9.85546875" style="204" customWidth="1"/>
    <col min="14341" max="14342" width="10.140625" style="204" customWidth="1"/>
    <col min="14343" max="14343" width="10.42578125" style="204" customWidth="1"/>
    <col min="14344" max="14344" width="9.42578125" style="204" customWidth="1"/>
    <col min="14345" max="14345" width="10.7109375" style="204" customWidth="1"/>
    <col min="14346" max="14348" width="8.7109375" style="204" customWidth="1"/>
    <col min="14349" max="14349" width="8.85546875" style="204" customWidth="1"/>
    <col min="14350" max="14357" width="8.7109375" style="204" customWidth="1"/>
    <col min="14358" max="14358" width="11.85546875" style="204" customWidth="1"/>
    <col min="14359" max="14359" width="12.5703125" style="204" customWidth="1"/>
    <col min="14360" max="14360" width="12.7109375" style="204" customWidth="1"/>
    <col min="14361" max="14361" width="9.28515625" style="204" customWidth="1"/>
    <col min="14362" max="14362" width="12.28515625" style="204" customWidth="1"/>
    <col min="14363" max="14363" width="9.7109375" style="204" customWidth="1"/>
    <col min="14364" max="14364" width="8.7109375" style="204" customWidth="1"/>
    <col min="14365" max="14365" width="13.140625" style="204" customWidth="1"/>
    <col min="14366" max="14366" width="12.85546875" style="204" customWidth="1"/>
    <col min="14367" max="14367" width="10.85546875" style="204" customWidth="1"/>
    <col min="14368" max="14369" width="11.5703125" style="204" customWidth="1"/>
    <col min="14370" max="14370" width="11.7109375" style="204" customWidth="1"/>
    <col min="14371" max="14371" width="11.85546875" style="204" customWidth="1"/>
    <col min="14372" max="14372" width="10.7109375" style="204" customWidth="1"/>
    <col min="14373" max="14373" width="12.7109375" style="204" customWidth="1"/>
    <col min="14374" max="14375" width="10.7109375" style="204" customWidth="1"/>
    <col min="14376" max="14376" width="10.85546875" style="204" customWidth="1"/>
    <col min="14377" max="14377" width="2" style="204" customWidth="1"/>
    <col min="14378" max="14394" width="10.85546875" style="204" customWidth="1"/>
    <col min="14395" max="14400" width="12.5703125" style="204" customWidth="1"/>
    <col min="14401" max="14454" width="0" style="204" hidden="1" customWidth="1"/>
    <col min="14455" max="14592" width="11.42578125" style="204"/>
    <col min="14593" max="14593" width="29" style="204" customWidth="1"/>
    <col min="14594" max="14594" width="23.28515625" style="204" bestFit="1" customWidth="1"/>
    <col min="14595" max="14595" width="11.28515625" style="204" customWidth="1"/>
    <col min="14596" max="14596" width="9.85546875" style="204" customWidth="1"/>
    <col min="14597" max="14598" width="10.140625" style="204" customWidth="1"/>
    <col min="14599" max="14599" width="10.42578125" style="204" customWidth="1"/>
    <col min="14600" max="14600" width="9.42578125" style="204" customWidth="1"/>
    <col min="14601" max="14601" width="10.7109375" style="204" customWidth="1"/>
    <col min="14602" max="14604" width="8.7109375" style="204" customWidth="1"/>
    <col min="14605" max="14605" width="8.85546875" style="204" customWidth="1"/>
    <col min="14606" max="14613" width="8.7109375" style="204" customWidth="1"/>
    <col min="14614" max="14614" width="11.85546875" style="204" customWidth="1"/>
    <col min="14615" max="14615" width="12.5703125" style="204" customWidth="1"/>
    <col min="14616" max="14616" width="12.7109375" style="204" customWidth="1"/>
    <col min="14617" max="14617" width="9.28515625" style="204" customWidth="1"/>
    <col min="14618" max="14618" width="12.28515625" style="204" customWidth="1"/>
    <col min="14619" max="14619" width="9.7109375" style="204" customWidth="1"/>
    <col min="14620" max="14620" width="8.7109375" style="204" customWidth="1"/>
    <col min="14621" max="14621" width="13.140625" style="204" customWidth="1"/>
    <col min="14622" max="14622" width="12.85546875" style="204" customWidth="1"/>
    <col min="14623" max="14623" width="10.85546875" style="204" customWidth="1"/>
    <col min="14624" max="14625" width="11.5703125" style="204" customWidth="1"/>
    <col min="14626" max="14626" width="11.7109375" style="204" customWidth="1"/>
    <col min="14627" max="14627" width="11.85546875" style="204" customWidth="1"/>
    <col min="14628" max="14628" width="10.7109375" style="204" customWidth="1"/>
    <col min="14629" max="14629" width="12.7109375" style="204" customWidth="1"/>
    <col min="14630" max="14631" width="10.7109375" style="204" customWidth="1"/>
    <col min="14632" max="14632" width="10.85546875" style="204" customWidth="1"/>
    <col min="14633" max="14633" width="2" style="204" customWidth="1"/>
    <col min="14634" max="14650" width="10.85546875" style="204" customWidth="1"/>
    <col min="14651" max="14656" width="12.5703125" style="204" customWidth="1"/>
    <col min="14657" max="14710" width="0" style="204" hidden="1" customWidth="1"/>
    <col min="14711" max="14848" width="11.42578125" style="204"/>
    <col min="14849" max="14849" width="29" style="204" customWidth="1"/>
    <col min="14850" max="14850" width="23.28515625" style="204" bestFit="1" customWidth="1"/>
    <col min="14851" max="14851" width="11.28515625" style="204" customWidth="1"/>
    <col min="14852" max="14852" width="9.85546875" style="204" customWidth="1"/>
    <col min="14853" max="14854" width="10.140625" style="204" customWidth="1"/>
    <col min="14855" max="14855" width="10.42578125" style="204" customWidth="1"/>
    <col min="14856" max="14856" width="9.42578125" style="204" customWidth="1"/>
    <col min="14857" max="14857" width="10.7109375" style="204" customWidth="1"/>
    <col min="14858" max="14860" width="8.7109375" style="204" customWidth="1"/>
    <col min="14861" max="14861" width="8.85546875" style="204" customWidth="1"/>
    <col min="14862" max="14869" width="8.7109375" style="204" customWidth="1"/>
    <col min="14870" max="14870" width="11.85546875" style="204" customWidth="1"/>
    <col min="14871" max="14871" width="12.5703125" style="204" customWidth="1"/>
    <col min="14872" max="14872" width="12.7109375" style="204" customWidth="1"/>
    <col min="14873" max="14873" width="9.28515625" style="204" customWidth="1"/>
    <col min="14874" max="14874" width="12.28515625" style="204" customWidth="1"/>
    <col min="14875" max="14875" width="9.7109375" style="204" customWidth="1"/>
    <col min="14876" max="14876" width="8.7109375" style="204" customWidth="1"/>
    <col min="14877" max="14877" width="13.140625" style="204" customWidth="1"/>
    <col min="14878" max="14878" width="12.85546875" style="204" customWidth="1"/>
    <col min="14879" max="14879" width="10.85546875" style="204" customWidth="1"/>
    <col min="14880" max="14881" width="11.5703125" style="204" customWidth="1"/>
    <col min="14882" max="14882" width="11.7109375" style="204" customWidth="1"/>
    <col min="14883" max="14883" width="11.85546875" style="204" customWidth="1"/>
    <col min="14884" max="14884" width="10.7109375" style="204" customWidth="1"/>
    <col min="14885" max="14885" width="12.7109375" style="204" customWidth="1"/>
    <col min="14886" max="14887" width="10.7109375" style="204" customWidth="1"/>
    <col min="14888" max="14888" width="10.85546875" style="204" customWidth="1"/>
    <col min="14889" max="14889" width="2" style="204" customWidth="1"/>
    <col min="14890" max="14906" width="10.85546875" style="204" customWidth="1"/>
    <col min="14907" max="14912" width="12.5703125" style="204" customWidth="1"/>
    <col min="14913" max="14966" width="0" style="204" hidden="1" customWidth="1"/>
    <col min="14967" max="15104" width="11.42578125" style="204"/>
    <col min="15105" max="15105" width="29" style="204" customWidth="1"/>
    <col min="15106" max="15106" width="23.28515625" style="204" bestFit="1" customWidth="1"/>
    <col min="15107" max="15107" width="11.28515625" style="204" customWidth="1"/>
    <col min="15108" max="15108" width="9.85546875" style="204" customWidth="1"/>
    <col min="15109" max="15110" width="10.140625" style="204" customWidth="1"/>
    <col min="15111" max="15111" width="10.42578125" style="204" customWidth="1"/>
    <col min="15112" max="15112" width="9.42578125" style="204" customWidth="1"/>
    <col min="15113" max="15113" width="10.7109375" style="204" customWidth="1"/>
    <col min="15114" max="15116" width="8.7109375" style="204" customWidth="1"/>
    <col min="15117" max="15117" width="8.85546875" style="204" customWidth="1"/>
    <col min="15118" max="15125" width="8.7109375" style="204" customWidth="1"/>
    <col min="15126" max="15126" width="11.85546875" style="204" customWidth="1"/>
    <col min="15127" max="15127" width="12.5703125" style="204" customWidth="1"/>
    <col min="15128" max="15128" width="12.7109375" style="204" customWidth="1"/>
    <col min="15129" max="15129" width="9.28515625" style="204" customWidth="1"/>
    <col min="15130" max="15130" width="12.28515625" style="204" customWidth="1"/>
    <col min="15131" max="15131" width="9.7109375" style="204" customWidth="1"/>
    <col min="15132" max="15132" width="8.7109375" style="204" customWidth="1"/>
    <col min="15133" max="15133" width="13.140625" style="204" customWidth="1"/>
    <col min="15134" max="15134" width="12.85546875" style="204" customWidth="1"/>
    <col min="15135" max="15135" width="10.85546875" style="204" customWidth="1"/>
    <col min="15136" max="15137" width="11.5703125" style="204" customWidth="1"/>
    <col min="15138" max="15138" width="11.7109375" style="204" customWidth="1"/>
    <col min="15139" max="15139" width="11.85546875" style="204" customWidth="1"/>
    <col min="15140" max="15140" width="10.7109375" style="204" customWidth="1"/>
    <col min="15141" max="15141" width="12.7109375" style="204" customWidth="1"/>
    <col min="15142" max="15143" width="10.7109375" style="204" customWidth="1"/>
    <col min="15144" max="15144" width="10.85546875" style="204" customWidth="1"/>
    <col min="15145" max="15145" width="2" style="204" customWidth="1"/>
    <col min="15146" max="15162" width="10.85546875" style="204" customWidth="1"/>
    <col min="15163" max="15168" width="12.5703125" style="204" customWidth="1"/>
    <col min="15169" max="15222" width="0" style="204" hidden="1" customWidth="1"/>
    <col min="15223" max="15360" width="11.42578125" style="204"/>
    <col min="15361" max="15361" width="29" style="204" customWidth="1"/>
    <col min="15362" max="15362" width="23.28515625" style="204" bestFit="1" customWidth="1"/>
    <col min="15363" max="15363" width="11.28515625" style="204" customWidth="1"/>
    <col min="15364" max="15364" width="9.85546875" style="204" customWidth="1"/>
    <col min="15365" max="15366" width="10.140625" style="204" customWidth="1"/>
    <col min="15367" max="15367" width="10.42578125" style="204" customWidth="1"/>
    <col min="15368" max="15368" width="9.42578125" style="204" customWidth="1"/>
    <col min="15369" max="15369" width="10.7109375" style="204" customWidth="1"/>
    <col min="15370" max="15372" width="8.7109375" style="204" customWidth="1"/>
    <col min="15373" max="15373" width="8.85546875" style="204" customWidth="1"/>
    <col min="15374" max="15381" width="8.7109375" style="204" customWidth="1"/>
    <col min="15382" max="15382" width="11.85546875" style="204" customWidth="1"/>
    <col min="15383" max="15383" width="12.5703125" style="204" customWidth="1"/>
    <col min="15384" max="15384" width="12.7109375" style="204" customWidth="1"/>
    <col min="15385" max="15385" width="9.28515625" style="204" customWidth="1"/>
    <col min="15386" max="15386" width="12.28515625" style="204" customWidth="1"/>
    <col min="15387" max="15387" width="9.7109375" style="204" customWidth="1"/>
    <col min="15388" max="15388" width="8.7109375" style="204" customWidth="1"/>
    <col min="15389" max="15389" width="13.140625" style="204" customWidth="1"/>
    <col min="15390" max="15390" width="12.85546875" style="204" customWidth="1"/>
    <col min="15391" max="15391" width="10.85546875" style="204" customWidth="1"/>
    <col min="15392" max="15393" width="11.5703125" style="204" customWidth="1"/>
    <col min="15394" max="15394" width="11.7109375" style="204" customWidth="1"/>
    <col min="15395" max="15395" width="11.85546875" style="204" customWidth="1"/>
    <col min="15396" max="15396" width="10.7109375" style="204" customWidth="1"/>
    <col min="15397" max="15397" width="12.7109375" style="204" customWidth="1"/>
    <col min="15398" max="15399" width="10.7109375" style="204" customWidth="1"/>
    <col min="15400" max="15400" width="10.85546875" style="204" customWidth="1"/>
    <col min="15401" max="15401" width="2" style="204" customWidth="1"/>
    <col min="15402" max="15418" width="10.85546875" style="204" customWidth="1"/>
    <col min="15419" max="15424" width="12.5703125" style="204" customWidth="1"/>
    <col min="15425" max="15478" width="0" style="204" hidden="1" customWidth="1"/>
    <col min="15479" max="15616" width="11.42578125" style="204"/>
    <col min="15617" max="15617" width="29" style="204" customWidth="1"/>
    <col min="15618" max="15618" width="23.28515625" style="204" bestFit="1" customWidth="1"/>
    <col min="15619" max="15619" width="11.28515625" style="204" customWidth="1"/>
    <col min="15620" max="15620" width="9.85546875" style="204" customWidth="1"/>
    <col min="15621" max="15622" width="10.140625" style="204" customWidth="1"/>
    <col min="15623" max="15623" width="10.42578125" style="204" customWidth="1"/>
    <col min="15624" max="15624" width="9.42578125" style="204" customWidth="1"/>
    <col min="15625" max="15625" width="10.7109375" style="204" customWidth="1"/>
    <col min="15626" max="15628" width="8.7109375" style="204" customWidth="1"/>
    <col min="15629" max="15629" width="8.85546875" style="204" customWidth="1"/>
    <col min="15630" max="15637" width="8.7109375" style="204" customWidth="1"/>
    <col min="15638" max="15638" width="11.85546875" style="204" customWidth="1"/>
    <col min="15639" max="15639" width="12.5703125" style="204" customWidth="1"/>
    <col min="15640" max="15640" width="12.7109375" style="204" customWidth="1"/>
    <col min="15641" max="15641" width="9.28515625" style="204" customWidth="1"/>
    <col min="15642" max="15642" width="12.28515625" style="204" customWidth="1"/>
    <col min="15643" max="15643" width="9.7109375" style="204" customWidth="1"/>
    <col min="15644" max="15644" width="8.7109375" style="204" customWidth="1"/>
    <col min="15645" max="15645" width="13.140625" style="204" customWidth="1"/>
    <col min="15646" max="15646" width="12.85546875" style="204" customWidth="1"/>
    <col min="15647" max="15647" width="10.85546875" style="204" customWidth="1"/>
    <col min="15648" max="15649" width="11.5703125" style="204" customWidth="1"/>
    <col min="15650" max="15650" width="11.7109375" style="204" customWidth="1"/>
    <col min="15651" max="15651" width="11.85546875" style="204" customWidth="1"/>
    <col min="15652" max="15652" width="10.7109375" style="204" customWidth="1"/>
    <col min="15653" max="15653" width="12.7109375" style="204" customWidth="1"/>
    <col min="15654" max="15655" width="10.7109375" style="204" customWidth="1"/>
    <col min="15656" max="15656" width="10.85546875" style="204" customWidth="1"/>
    <col min="15657" max="15657" width="2" style="204" customWidth="1"/>
    <col min="15658" max="15674" width="10.85546875" style="204" customWidth="1"/>
    <col min="15675" max="15680" width="12.5703125" style="204" customWidth="1"/>
    <col min="15681" max="15734" width="0" style="204" hidden="1" customWidth="1"/>
    <col min="15735" max="15872" width="11.42578125" style="204"/>
    <col min="15873" max="15873" width="29" style="204" customWidth="1"/>
    <col min="15874" max="15874" width="23.28515625" style="204" bestFit="1" customWidth="1"/>
    <col min="15875" max="15875" width="11.28515625" style="204" customWidth="1"/>
    <col min="15876" max="15876" width="9.85546875" style="204" customWidth="1"/>
    <col min="15877" max="15878" width="10.140625" style="204" customWidth="1"/>
    <col min="15879" max="15879" width="10.42578125" style="204" customWidth="1"/>
    <col min="15880" max="15880" width="9.42578125" style="204" customWidth="1"/>
    <col min="15881" max="15881" width="10.7109375" style="204" customWidth="1"/>
    <col min="15882" max="15884" width="8.7109375" style="204" customWidth="1"/>
    <col min="15885" max="15885" width="8.85546875" style="204" customWidth="1"/>
    <col min="15886" max="15893" width="8.7109375" style="204" customWidth="1"/>
    <col min="15894" max="15894" width="11.85546875" style="204" customWidth="1"/>
    <col min="15895" max="15895" width="12.5703125" style="204" customWidth="1"/>
    <col min="15896" max="15896" width="12.7109375" style="204" customWidth="1"/>
    <col min="15897" max="15897" width="9.28515625" style="204" customWidth="1"/>
    <col min="15898" max="15898" width="12.28515625" style="204" customWidth="1"/>
    <col min="15899" max="15899" width="9.7109375" style="204" customWidth="1"/>
    <col min="15900" max="15900" width="8.7109375" style="204" customWidth="1"/>
    <col min="15901" max="15901" width="13.140625" style="204" customWidth="1"/>
    <col min="15902" max="15902" width="12.85546875" style="204" customWidth="1"/>
    <col min="15903" max="15903" width="10.85546875" style="204" customWidth="1"/>
    <col min="15904" max="15905" width="11.5703125" style="204" customWidth="1"/>
    <col min="15906" max="15906" width="11.7109375" style="204" customWidth="1"/>
    <col min="15907" max="15907" width="11.85546875" style="204" customWidth="1"/>
    <col min="15908" max="15908" width="10.7109375" style="204" customWidth="1"/>
    <col min="15909" max="15909" width="12.7109375" style="204" customWidth="1"/>
    <col min="15910" max="15911" width="10.7109375" style="204" customWidth="1"/>
    <col min="15912" max="15912" width="10.85546875" style="204" customWidth="1"/>
    <col min="15913" max="15913" width="2" style="204" customWidth="1"/>
    <col min="15914" max="15930" width="10.85546875" style="204" customWidth="1"/>
    <col min="15931" max="15936" width="12.5703125" style="204" customWidth="1"/>
    <col min="15937" max="15990" width="0" style="204" hidden="1" customWidth="1"/>
    <col min="15991" max="16128" width="11.42578125" style="204"/>
    <col min="16129" max="16129" width="29" style="204" customWidth="1"/>
    <col min="16130" max="16130" width="23.28515625" style="204" bestFit="1" customWidth="1"/>
    <col min="16131" max="16131" width="11.28515625" style="204" customWidth="1"/>
    <col min="16132" max="16132" width="9.85546875" style="204" customWidth="1"/>
    <col min="16133" max="16134" width="10.140625" style="204" customWidth="1"/>
    <col min="16135" max="16135" width="10.42578125" style="204" customWidth="1"/>
    <col min="16136" max="16136" width="9.42578125" style="204" customWidth="1"/>
    <col min="16137" max="16137" width="10.7109375" style="204" customWidth="1"/>
    <col min="16138" max="16140" width="8.7109375" style="204" customWidth="1"/>
    <col min="16141" max="16141" width="8.85546875" style="204" customWidth="1"/>
    <col min="16142" max="16149" width="8.7109375" style="204" customWidth="1"/>
    <col min="16150" max="16150" width="11.85546875" style="204" customWidth="1"/>
    <col min="16151" max="16151" width="12.5703125" style="204" customWidth="1"/>
    <col min="16152" max="16152" width="12.7109375" style="204" customWidth="1"/>
    <col min="16153" max="16153" width="9.28515625" style="204" customWidth="1"/>
    <col min="16154" max="16154" width="12.28515625" style="204" customWidth="1"/>
    <col min="16155" max="16155" width="9.7109375" style="204" customWidth="1"/>
    <col min="16156" max="16156" width="8.7109375" style="204" customWidth="1"/>
    <col min="16157" max="16157" width="13.140625" style="204" customWidth="1"/>
    <col min="16158" max="16158" width="12.85546875" style="204" customWidth="1"/>
    <col min="16159" max="16159" width="10.85546875" style="204" customWidth="1"/>
    <col min="16160" max="16161" width="11.5703125" style="204" customWidth="1"/>
    <col min="16162" max="16162" width="11.7109375" style="204" customWidth="1"/>
    <col min="16163" max="16163" width="11.85546875" style="204" customWidth="1"/>
    <col min="16164" max="16164" width="10.7109375" style="204" customWidth="1"/>
    <col min="16165" max="16165" width="12.7109375" style="204" customWidth="1"/>
    <col min="16166" max="16167" width="10.7109375" style="204" customWidth="1"/>
    <col min="16168" max="16168" width="10.85546875" style="204" customWidth="1"/>
    <col min="16169" max="16169" width="2" style="204" customWidth="1"/>
    <col min="16170" max="16186" width="10.85546875" style="204" customWidth="1"/>
    <col min="16187" max="16192" width="12.5703125" style="204" customWidth="1"/>
    <col min="16193" max="16246" width="0" style="204" hidden="1" customWidth="1"/>
    <col min="16247" max="16384" width="11.42578125" style="204"/>
  </cols>
  <sheetData>
    <row r="1" spans="1:105" s="3" customFormat="1" ht="12.75" customHeight="1" x14ac:dyDescent="0.15">
      <c r="A1" s="1" t="s">
        <v>0</v>
      </c>
      <c r="B1" s="1"/>
      <c r="C1" s="2"/>
      <c r="D1" s="2"/>
      <c r="E1" s="2"/>
      <c r="F1" s="2"/>
      <c r="G1" s="2"/>
      <c r="H1" s="2"/>
      <c r="I1" s="2"/>
      <c r="J1" s="2"/>
      <c r="K1" s="2"/>
      <c r="L1" s="2"/>
      <c r="AD1" s="2"/>
      <c r="AE1" s="2"/>
      <c r="AH1" s="2"/>
      <c r="AK1" s="2"/>
      <c r="AL1" s="2"/>
      <c r="AM1" s="2"/>
      <c r="AN1" s="2"/>
      <c r="AO1" s="2"/>
      <c r="AP1" s="2"/>
    </row>
    <row r="2" spans="1:105" s="3" customFormat="1" ht="12.75" customHeight="1" x14ac:dyDescent="0.15">
      <c r="A2" s="1" t="str">
        <f>CONCATENATE("COMUNA: ",[6]NOMBRE!B2," - ","( ",[6]NOMBRE!C2,[6]NOMBRE!D2,[6]NOMBRE!E2,[6]NOMBRE!F2,[6]NOMBRE!G2," )")</f>
        <v>COMUNA: LINARES  - ( 07401 )</v>
      </c>
      <c r="B2" s="1"/>
      <c r="C2" s="2"/>
      <c r="D2" s="2"/>
      <c r="E2" s="2"/>
      <c r="F2" s="2"/>
      <c r="G2" s="2"/>
      <c r="H2" s="2"/>
      <c r="I2" s="2"/>
      <c r="J2" s="2"/>
      <c r="K2" s="2"/>
      <c r="L2" s="2"/>
      <c r="AD2" s="2"/>
      <c r="AE2" s="2"/>
      <c r="AH2" s="2"/>
      <c r="AK2" s="2"/>
      <c r="AL2" s="2"/>
      <c r="AM2" s="2"/>
      <c r="AN2" s="2"/>
      <c r="AO2" s="2"/>
      <c r="AP2" s="2"/>
    </row>
    <row r="3" spans="1:105" s="3" customFormat="1" ht="12.75" customHeight="1" x14ac:dyDescent="0.2">
      <c r="A3" s="1" t="str">
        <f>CONCATENATE("ESTABLECIMIENTO/ESTRATEGIA: ",[6]NOMBRE!B3," - ","( ",[6]NOMBRE!C3,[6]NOMBRE!D3,[6]NOMBRE!E3,[6]NOMBRE!F3,[6]NOMBRE!G3,[6]NOMBRE!H3," )")</f>
        <v>ESTABLECIMIENTO/ESTRATEGIA: HOSPITAL DE LINARES  - ( 116108 )</v>
      </c>
      <c r="B3" s="1"/>
      <c r="C3" s="2"/>
      <c r="D3" s="2"/>
      <c r="E3" s="4"/>
      <c r="F3" s="2"/>
      <c r="G3" s="2"/>
      <c r="H3" s="2"/>
      <c r="I3" s="2"/>
      <c r="J3" s="2"/>
      <c r="K3" s="2"/>
      <c r="L3" s="2"/>
      <c r="AD3" s="2"/>
      <c r="AE3" s="2"/>
      <c r="AH3" s="2"/>
      <c r="AK3" s="2"/>
      <c r="AL3" s="2"/>
      <c r="AM3" s="2"/>
      <c r="AN3" s="2"/>
      <c r="AO3" s="2"/>
      <c r="AP3" s="2"/>
    </row>
    <row r="4" spans="1:105" s="3" customFormat="1" ht="12.75" customHeight="1" x14ac:dyDescent="0.15">
      <c r="A4" s="1" t="str">
        <f>CONCATENATE("MES: ",[6]NOMBRE!B6," - ","( ",[6]NOMBRE!C6,[6]NOMBRE!D6," )")</f>
        <v>MES: MAYO - ( 05 )</v>
      </c>
      <c r="B4" s="1"/>
      <c r="C4" s="2"/>
      <c r="D4" s="2"/>
      <c r="E4" s="2"/>
      <c r="F4" s="2"/>
      <c r="G4" s="2"/>
      <c r="H4" s="2"/>
      <c r="I4" s="2"/>
      <c r="J4" s="2"/>
      <c r="K4" s="2"/>
      <c r="L4" s="2"/>
      <c r="AD4" s="2"/>
      <c r="AE4" s="2"/>
      <c r="AH4" s="2"/>
      <c r="AK4" s="2"/>
      <c r="AL4" s="2"/>
      <c r="AM4" s="2"/>
      <c r="AN4" s="2"/>
      <c r="AO4" s="2"/>
      <c r="AP4" s="2"/>
    </row>
    <row r="5" spans="1:105" s="3" customFormat="1" ht="12.75" customHeight="1" x14ac:dyDescent="0.15">
      <c r="A5" s="5" t="str">
        <f>CONCATENATE("AÑO: ",[6]NOMBRE!B7)</f>
        <v>AÑO: 2015</v>
      </c>
      <c r="B5" s="5"/>
      <c r="C5" s="2"/>
      <c r="D5" s="2"/>
      <c r="E5" s="2"/>
      <c r="F5" s="2"/>
      <c r="G5" s="2"/>
      <c r="H5" s="2"/>
      <c r="I5" s="2"/>
      <c r="J5" s="2"/>
      <c r="K5" s="2"/>
      <c r="L5" s="2"/>
      <c r="AD5" s="2"/>
      <c r="AE5" s="2"/>
      <c r="AH5" s="2"/>
      <c r="AK5" s="2"/>
      <c r="AL5" s="2"/>
      <c r="AM5" s="2"/>
      <c r="AN5" s="2"/>
      <c r="AO5" s="2"/>
      <c r="AP5" s="2"/>
    </row>
    <row r="6" spans="1:105" s="6" customFormat="1" ht="39.75" customHeight="1" x14ac:dyDescent="0.15">
      <c r="A6" s="324" t="s">
        <v>1</v>
      </c>
      <c r="B6" s="324"/>
      <c r="C6" s="324"/>
      <c r="D6" s="324"/>
      <c r="E6" s="324"/>
      <c r="F6" s="324"/>
      <c r="G6" s="324"/>
      <c r="H6" s="324"/>
      <c r="I6" s="324"/>
      <c r="J6" s="324"/>
      <c r="K6" s="324"/>
      <c r="L6" s="324"/>
      <c r="M6" s="324"/>
      <c r="N6" s="324"/>
      <c r="O6" s="324"/>
      <c r="P6" s="324"/>
      <c r="Q6" s="324"/>
      <c r="R6" s="324"/>
      <c r="S6" s="324"/>
      <c r="T6" s="324"/>
      <c r="U6" s="324"/>
      <c r="V6" s="324"/>
      <c r="W6" s="324"/>
      <c r="X6" s="324"/>
      <c r="Y6" s="324"/>
      <c r="Z6" s="325"/>
      <c r="AA6" s="325"/>
      <c r="AB6" s="325"/>
      <c r="AC6" s="325"/>
      <c r="AD6" s="325"/>
      <c r="AH6" s="223"/>
      <c r="AK6" s="223"/>
      <c r="AN6" s="222"/>
      <c r="AP6" s="323" t="s">
        <v>2</v>
      </c>
      <c r="AQ6" s="323"/>
      <c r="AR6" s="323" t="s">
        <v>3</v>
      </c>
      <c r="AS6" s="323"/>
      <c r="AU6" s="223"/>
      <c r="AV6" s="326" t="s">
        <v>4</v>
      </c>
      <c r="CZ6" s="3"/>
      <c r="DA6" s="3"/>
    </row>
    <row r="7" spans="1:105" s="6" customFormat="1" ht="67.5" customHeight="1" thickBot="1" x14ac:dyDescent="0.25">
      <c r="A7" s="11" t="s">
        <v>5</v>
      </c>
      <c r="B7" s="11"/>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3"/>
      <c r="AE7" s="14"/>
      <c r="AF7" s="14"/>
      <c r="AG7" s="14"/>
      <c r="AH7" s="14"/>
      <c r="AK7" s="223"/>
      <c r="AN7" s="222"/>
      <c r="AO7" s="223"/>
      <c r="AP7" s="323"/>
      <c r="AQ7" s="323"/>
      <c r="AR7" s="323"/>
      <c r="AS7" s="323"/>
      <c r="AT7" s="323" t="s">
        <v>6</v>
      </c>
      <c r="AU7" s="323"/>
      <c r="AV7" s="326"/>
      <c r="AW7" s="323" t="s">
        <v>7</v>
      </c>
      <c r="AX7" s="323"/>
      <c r="CZ7" s="3"/>
      <c r="DA7" s="3"/>
    </row>
    <row r="8" spans="1:105" s="15" customFormat="1" ht="34.5" customHeight="1" thickTop="1" x14ac:dyDescent="0.15">
      <c r="A8" s="238" t="s">
        <v>8</v>
      </c>
      <c r="B8" s="317" t="s">
        <v>9</v>
      </c>
      <c r="C8" s="318"/>
      <c r="D8" s="318"/>
      <c r="E8" s="318"/>
      <c r="F8" s="318"/>
      <c r="G8" s="318"/>
      <c r="H8" s="318"/>
      <c r="I8" s="318"/>
      <c r="J8" s="318"/>
      <c r="K8" s="318"/>
      <c r="L8" s="318"/>
      <c r="M8" s="318"/>
      <c r="N8" s="318"/>
      <c r="O8" s="318"/>
      <c r="P8" s="318"/>
      <c r="Q8" s="318"/>
      <c r="R8" s="318"/>
      <c r="S8" s="318"/>
      <c r="T8" s="318"/>
      <c r="U8" s="318"/>
      <c r="V8" s="318"/>
      <c r="W8" s="318"/>
      <c r="X8" s="318"/>
      <c r="Y8" s="318"/>
      <c r="Z8" s="318"/>
      <c r="AA8" s="318"/>
      <c r="AB8" s="318"/>
      <c r="AC8" s="318"/>
      <c r="AD8" s="318"/>
      <c r="AE8" s="319"/>
      <c r="AF8" s="238" t="s">
        <v>10</v>
      </c>
      <c r="AG8" s="245"/>
      <c r="AH8" s="238" t="s">
        <v>11</v>
      </c>
      <c r="AI8" s="245"/>
      <c r="AJ8" s="320" t="s">
        <v>12</v>
      </c>
      <c r="AK8" s="238" t="s">
        <v>13</v>
      </c>
      <c r="AL8" s="245"/>
      <c r="AM8" s="238" t="s">
        <v>14</v>
      </c>
      <c r="AN8" s="245"/>
      <c r="AO8" s="13"/>
      <c r="AP8" s="314" t="s">
        <v>15</v>
      </c>
      <c r="AQ8" s="301" t="s">
        <v>16</v>
      </c>
      <c r="AR8" s="314" t="s">
        <v>17</v>
      </c>
      <c r="AS8" s="301" t="s">
        <v>18</v>
      </c>
      <c r="AT8" s="314" t="s">
        <v>19</v>
      </c>
      <c r="AU8" s="301" t="s">
        <v>20</v>
      </c>
      <c r="AV8" s="304" t="s">
        <v>21</v>
      </c>
      <c r="AW8" s="307" t="s">
        <v>22</v>
      </c>
      <c r="AX8" s="310" t="s">
        <v>23</v>
      </c>
      <c r="AY8" s="6"/>
      <c r="AZ8" s="6"/>
      <c r="BA8" s="6"/>
      <c r="BB8" s="6"/>
      <c r="BC8" s="6"/>
      <c r="BD8" s="6"/>
      <c r="BE8" s="6"/>
      <c r="BF8" s="6"/>
      <c r="BG8" s="6"/>
      <c r="BH8" s="6"/>
      <c r="BI8" s="6"/>
      <c r="BJ8" s="6"/>
      <c r="BK8" s="6"/>
      <c r="BL8" s="6"/>
      <c r="BM8" s="6"/>
      <c r="BN8" s="6"/>
      <c r="BO8" s="6"/>
      <c r="BP8" s="6"/>
      <c r="BQ8" s="6"/>
      <c r="BR8" s="6"/>
      <c r="CY8" s="16"/>
      <c r="CZ8" s="16"/>
    </row>
    <row r="9" spans="1:105" s="15" customFormat="1" ht="10.5" customHeight="1" x14ac:dyDescent="0.15">
      <c r="A9" s="239"/>
      <c r="B9" s="241" t="s">
        <v>24</v>
      </c>
      <c r="C9" s="238" t="s">
        <v>25</v>
      </c>
      <c r="D9" s="244"/>
      <c r="E9" s="244"/>
      <c r="F9" s="244"/>
      <c r="G9" s="244"/>
      <c r="H9" s="244"/>
      <c r="I9" s="244"/>
      <c r="J9" s="244"/>
      <c r="K9" s="244"/>
      <c r="L9" s="244"/>
      <c r="M9" s="244"/>
      <c r="N9" s="244"/>
      <c r="O9" s="244"/>
      <c r="P9" s="244"/>
      <c r="Q9" s="244"/>
      <c r="R9" s="244"/>
      <c r="S9" s="245"/>
      <c r="T9" s="238" t="s">
        <v>26</v>
      </c>
      <c r="U9" s="245"/>
      <c r="V9" s="258" t="s">
        <v>27</v>
      </c>
      <c r="W9" s="259"/>
      <c r="X9" s="256" t="s">
        <v>28</v>
      </c>
      <c r="Y9" s="262"/>
      <c r="Z9" s="262"/>
      <c r="AA9" s="262"/>
      <c r="AB9" s="313"/>
      <c r="AC9" s="313"/>
      <c r="AD9" s="313"/>
      <c r="AE9" s="313"/>
      <c r="AF9" s="239"/>
      <c r="AG9" s="247"/>
      <c r="AH9" s="239"/>
      <c r="AI9" s="247"/>
      <c r="AJ9" s="321"/>
      <c r="AK9" s="239"/>
      <c r="AL9" s="247"/>
      <c r="AM9" s="239"/>
      <c r="AN9" s="247"/>
      <c r="AO9" s="13"/>
      <c r="AP9" s="315"/>
      <c r="AQ9" s="302"/>
      <c r="AR9" s="315"/>
      <c r="AS9" s="302"/>
      <c r="AT9" s="315"/>
      <c r="AU9" s="302"/>
      <c r="AV9" s="305"/>
      <c r="AW9" s="308"/>
      <c r="AX9" s="311"/>
      <c r="AY9" s="6"/>
      <c r="AZ9" s="6"/>
      <c r="BA9" s="6"/>
      <c r="BB9" s="6"/>
      <c r="BC9" s="6"/>
      <c r="BD9" s="6"/>
      <c r="BE9" s="6"/>
      <c r="BF9" s="6"/>
      <c r="BG9" s="6"/>
      <c r="BH9" s="6"/>
      <c r="BI9" s="6"/>
      <c r="BJ9" s="6"/>
      <c r="BK9" s="6"/>
      <c r="BL9" s="6"/>
      <c r="BM9" s="6"/>
      <c r="BN9" s="6"/>
      <c r="BO9" s="6"/>
      <c r="BP9" s="6"/>
      <c r="BQ9" s="6"/>
      <c r="BR9" s="6"/>
      <c r="CY9" s="16"/>
      <c r="CZ9" s="16"/>
    </row>
    <row r="10" spans="1:105" s="15" customFormat="1" x14ac:dyDescent="0.15">
      <c r="A10" s="239"/>
      <c r="B10" s="242"/>
      <c r="C10" s="240"/>
      <c r="D10" s="248"/>
      <c r="E10" s="248"/>
      <c r="F10" s="248"/>
      <c r="G10" s="248"/>
      <c r="H10" s="248"/>
      <c r="I10" s="248"/>
      <c r="J10" s="248"/>
      <c r="K10" s="248"/>
      <c r="L10" s="248"/>
      <c r="M10" s="248"/>
      <c r="N10" s="248"/>
      <c r="O10" s="248"/>
      <c r="P10" s="248"/>
      <c r="Q10" s="248"/>
      <c r="R10" s="248"/>
      <c r="S10" s="249"/>
      <c r="T10" s="240"/>
      <c r="U10" s="249"/>
      <c r="V10" s="260"/>
      <c r="W10" s="261"/>
      <c r="X10" s="269" t="s">
        <v>29</v>
      </c>
      <c r="Y10" s="270"/>
      <c r="Z10" s="270"/>
      <c r="AA10" s="271"/>
      <c r="AB10" s="269" t="s">
        <v>30</v>
      </c>
      <c r="AC10" s="270"/>
      <c r="AD10" s="270"/>
      <c r="AE10" s="270"/>
      <c r="AF10" s="240"/>
      <c r="AG10" s="249"/>
      <c r="AH10" s="240"/>
      <c r="AI10" s="249"/>
      <c r="AJ10" s="321"/>
      <c r="AK10" s="240"/>
      <c r="AL10" s="249"/>
      <c r="AM10" s="240"/>
      <c r="AN10" s="249"/>
      <c r="AO10" s="13"/>
      <c r="AP10" s="315"/>
      <c r="AQ10" s="302"/>
      <c r="AR10" s="315"/>
      <c r="AS10" s="302"/>
      <c r="AT10" s="315"/>
      <c r="AU10" s="302"/>
      <c r="AV10" s="305"/>
      <c r="AW10" s="308"/>
      <c r="AX10" s="311"/>
      <c r="AY10" s="6"/>
      <c r="AZ10" s="6"/>
      <c r="BA10" s="6"/>
      <c r="BB10" s="6"/>
      <c r="BC10" s="6"/>
      <c r="BD10" s="6"/>
      <c r="BE10" s="6"/>
      <c r="BF10" s="6"/>
      <c r="BG10" s="6"/>
      <c r="BH10" s="6"/>
      <c r="BI10" s="6"/>
      <c r="BJ10" s="6"/>
      <c r="BK10" s="6"/>
      <c r="BL10" s="6"/>
      <c r="BM10" s="6"/>
      <c r="BN10" s="6"/>
      <c r="BO10" s="6"/>
      <c r="BP10" s="6"/>
      <c r="BQ10" s="6"/>
      <c r="BR10" s="6"/>
      <c r="CY10" s="16"/>
      <c r="CZ10" s="16"/>
    </row>
    <row r="11" spans="1:105" s="15" customFormat="1" ht="34.5" customHeight="1" thickBot="1" x14ac:dyDescent="0.2">
      <c r="A11" s="240"/>
      <c r="B11" s="243"/>
      <c r="C11" s="17" t="s">
        <v>31</v>
      </c>
      <c r="D11" s="18" t="s">
        <v>32</v>
      </c>
      <c r="E11" s="19" t="s">
        <v>33</v>
      </c>
      <c r="F11" s="19" t="s">
        <v>34</v>
      </c>
      <c r="G11" s="19" t="s">
        <v>35</v>
      </c>
      <c r="H11" s="20" t="s">
        <v>36</v>
      </c>
      <c r="I11" s="20" t="s">
        <v>37</v>
      </c>
      <c r="J11" s="20" t="s">
        <v>38</v>
      </c>
      <c r="K11" s="20" t="s">
        <v>39</v>
      </c>
      <c r="L11" s="20" t="s">
        <v>40</v>
      </c>
      <c r="M11" s="20" t="s">
        <v>41</v>
      </c>
      <c r="N11" s="20" t="s">
        <v>42</v>
      </c>
      <c r="O11" s="20" t="s">
        <v>43</v>
      </c>
      <c r="P11" s="20" t="s">
        <v>44</v>
      </c>
      <c r="Q11" s="20" t="s">
        <v>45</v>
      </c>
      <c r="R11" s="20" t="s">
        <v>46</v>
      </c>
      <c r="S11" s="21" t="s">
        <v>47</v>
      </c>
      <c r="T11" s="17" t="s">
        <v>22</v>
      </c>
      <c r="U11" s="22" t="s">
        <v>48</v>
      </c>
      <c r="V11" s="215" t="s">
        <v>49</v>
      </c>
      <c r="W11" s="22" t="s">
        <v>50</v>
      </c>
      <c r="X11" s="219" t="s">
        <v>51</v>
      </c>
      <c r="Y11" s="25" t="s">
        <v>52</v>
      </c>
      <c r="Z11" s="19" t="s">
        <v>53</v>
      </c>
      <c r="AA11" s="22" t="s">
        <v>54</v>
      </c>
      <c r="AB11" s="25" t="s">
        <v>51</v>
      </c>
      <c r="AC11" s="25" t="s">
        <v>52</v>
      </c>
      <c r="AD11" s="19" t="s">
        <v>53</v>
      </c>
      <c r="AE11" s="22" t="s">
        <v>54</v>
      </c>
      <c r="AF11" s="17" t="s">
        <v>55</v>
      </c>
      <c r="AG11" s="216" t="s">
        <v>56</v>
      </c>
      <c r="AH11" s="17" t="s">
        <v>22</v>
      </c>
      <c r="AI11" s="22" t="s">
        <v>48</v>
      </c>
      <c r="AJ11" s="322"/>
      <c r="AK11" s="17" t="s">
        <v>22</v>
      </c>
      <c r="AL11" s="22" t="s">
        <v>48</v>
      </c>
      <c r="AM11" s="17" t="s">
        <v>22</v>
      </c>
      <c r="AN11" s="22" t="s">
        <v>48</v>
      </c>
      <c r="AO11" s="27"/>
      <c r="AP11" s="316"/>
      <c r="AQ11" s="303"/>
      <c r="AR11" s="316"/>
      <c r="AS11" s="303"/>
      <c r="AT11" s="316"/>
      <c r="AU11" s="303"/>
      <c r="AV11" s="306"/>
      <c r="AW11" s="309"/>
      <c r="AX11" s="312"/>
      <c r="AY11" s="6"/>
      <c r="AZ11" s="6"/>
      <c r="BA11" s="6"/>
      <c r="BB11" s="6"/>
      <c r="BC11" s="6"/>
      <c r="BD11" s="6"/>
      <c r="BE11" s="6"/>
      <c r="BF11" s="6"/>
      <c r="BG11" s="6"/>
      <c r="BH11" s="6"/>
      <c r="BI11" s="6"/>
      <c r="BJ11" s="6"/>
      <c r="BK11" s="6"/>
      <c r="BL11" s="6"/>
      <c r="BM11" s="6"/>
      <c r="BN11" s="6"/>
      <c r="BO11" s="6"/>
      <c r="BP11" s="6"/>
      <c r="BQ11" s="6"/>
      <c r="BR11" s="6"/>
      <c r="CY11" s="16"/>
      <c r="CZ11" s="16"/>
    </row>
    <row r="12" spans="1:105" s="15" customFormat="1" ht="12" customHeight="1" thickTop="1" x14ac:dyDescent="0.15">
      <c r="A12" s="28" t="s">
        <v>57</v>
      </c>
      <c r="B12" s="29">
        <f>SUM(C12:F12)</f>
        <v>520</v>
      </c>
      <c r="C12" s="30">
        <v>247</v>
      </c>
      <c r="D12" s="31">
        <v>164</v>
      </c>
      <c r="E12" s="32">
        <v>96</v>
      </c>
      <c r="F12" s="32">
        <v>13</v>
      </c>
      <c r="G12" s="33"/>
      <c r="H12" s="33"/>
      <c r="I12" s="33"/>
      <c r="J12" s="33"/>
      <c r="K12" s="33"/>
      <c r="L12" s="33"/>
      <c r="M12" s="33"/>
      <c r="N12" s="33"/>
      <c r="O12" s="33"/>
      <c r="P12" s="33"/>
      <c r="Q12" s="33"/>
      <c r="R12" s="33"/>
      <c r="S12" s="33"/>
      <c r="T12" s="34">
        <v>507</v>
      </c>
      <c r="U12" s="35">
        <v>13</v>
      </c>
      <c r="V12" s="34">
        <v>309</v>
      </c>
      <c r="W12" s="35">
        <v>211</v>
      </c>
      <c r="X12" s="36">
        <f>SUM(Y12:AA12)</f>
        <v>171</v>
      </c>
      <c r="Y12" s="34">
        <v>163</v>
      </c>
      <c r="Z12" s="37">
        <v>1</v>
      </c>
      <c r="AA12" s="35">
        <v>7</v>
      </c>
      <c r="AB12" s="38">
        <f>SUM(AC12:AE12)</f>
        <v>0</v>
      </c>
      <c r="AC12" s="34"/>
      <c r="AD12" s="37"/>
      <c r="AE12" s="35"/>
      <c r="AF12" s="30">
        <v>154</v>
      </c>
      <c r="AG12" s="39">
        <v>0</v>
      </c>
      <c r="AH12" s="40">
        <v>76</v>
      </c>
      <c r="AI12" s="41"/>
      <c r="AJ12" s="39">
        <v>75</v>
      </c>
      <c r="AK12" s="40">
        <v>11</v>
      </c>
      <c r="AL12" s="41"/>
      <c r="AM12" s="40">
        <v>32</v>
      </c>
      <c r="AN12" s="41"/>
      <c r="AO12" s="42"/>
      <c r="AP12" s="43"/>
      <c r="AQ12" s="44"/>
      <c r="AR12" s="43"/>
      <c r="AS12" s="44"/>
      <c r="AT12" s="43"/>
      <c r="AU12" s="44"/>
      <c r="AV12" s="45"/>
      <c r="AW12" s="46"/>
      <c r="AX12" s="47"/>
      <c r="AY12" s="48" t="str">
        <f>+BP12&amp;BQ12&amp;BR12&amp;BS12&amp;BT12&amp;BU12&amp;BV12</f>
        <v/>
      </c>
      <c r="BF12" s="6"/>
      <c r="BG12" s="6"/>
      <c r="BH12" s="6"/>
      <c r="BI12" s="6"/>
      <c r="BJ12" s="6"/>
      <c r="BK12" s="6"/>
      <c r="BL12" s="6"/>
      <c r="BM12" s="6"/>
      <c r="BN12" s="6"/>
      <c r="BO12" s="6"/>
      <c r="BP12" s="49" t="str">
        <f>IF($B12&lt;&gt;($V12+$W12)," El número de consultas según sexo NO puede ser diferente al Total. ","")</f>
        <v/>
      </c>
      <c r="BQ12" s="50" t="str">
        <f>IF($B12=0,"",IF(($T12+$U12)=0,IF($B12="",""," No olvide escribir la columna Beneficiarios. "),""))</f>
        <v/>
      </c>
      <c r="BR12" s="50" t="str">
        <f>IF($B12&lt;($T12+$U12)," El número de Beneficiarios NO puede ser mayor que el Total. ","")</f>
        <v/>
      </c>
      <c r="BS12" s="50" t="str">
        <f>IF($B12&lt;($AP12+$AQ12)," Seccion A.2 NO puede ser mayor que sección A.1. ","")</f>
        <v/>
      </c>
      <c r="BT12" s="50" t="str">
        <f>IF($B12&lt;($AR12+$AS12)," Seccion A.3 NO puede ser mayor que sección A.1. ","")</f>
        <v/>
      </c>
      <c r="BU12" s="51" t="str">
        <f>IF($B12&gt;=($X12+$AB12),"","El total de Consulta Nuevas NO debe ser MAYOR que el total de las Consultas Médicas. ")</f>
        <v/>
      </c>
      <c r="BV12" s="52" t="str">
        <f>IF(AND($Y12+$AC12&lt;&gt;0,OR($AF12="",$AG12="")),"No  olvide registrar datos en Pertinencia. ","")</f>
        <v/>
      </c>
      <c r="BW12" s="53"/>
      <c r="BX12" s="54">
        <f>IF($B12&lt;&gt;($V12+$W12),1,0)</f>
        <v>0</v>
      </c>
      <c r="BY12" s="54">
        <f>IF($B12&lt;($T12+$U12),1,0)</f>
        <v>0</v>
      </c>
      <c r="BZ12" s="54">
        <f>IF($B12&lt;($AP12+$AQ12),1,0)</f>
        <v>0</v>
      </c>
      <c r="CA12" s="54">
        <f>IF($B12&lt;($AR12+$AS12),1,0)</f>
        <v>0</v>
      </c>
      <c r="CB12" s="54">
        <f>IF($B12&gt;=($X12+$AB12),0,1)</f>
        <v>0</v>
      </c>
      <c r="CC12" s="54">
        <f>IF($B12=0,"",IF(($T12+$U12)=0,IF($B12="","",1),0))</f>
        <v>0</v>
      </c>
      <c r="CD12" s="54">
        <f>IF(AND($Y12+$AC12&lt;&gt;0,OR($AF12="",$AG12="")),1,0)</f>
        <v>0</v>
      </c>
      <c r="CY12" s="16"/>
      <c r="CZ12" s="16"/>
    </row>
    <row r="13" spans="1:105" s="15" customFormat="1" ht="11.25" x14ac:dyDescent="0.15">
      <c r="A13" s="55" t="s">
        <v>58</v>
      </c>
      <c r="B13" s="29">
        <f>SUM(C13:S13)</f>
        <v>544</v>
      </c>
      <c r="C13" s="34">
        <v>1</v>
      </c>
      <c r="D13" s="56">
        <v>1</v>
      </c>
      <c r="E13" s="57"/>
      <c r="F13" s="57">
        <v>8</v>
      </c>
      <c r="G13" s="57">
        <v>11</v>
      </c>
      <c r="H13" s="58">
        <v>15</v>
      </c>
      <c r="I13" s="58">
        <v>8</v>
      </c>
      <c r="J13" s="58">
        <v>12</v>
      </c>
      <c r="K13" s="58">
        <v>26</v>
      </c>
      <c r="L13" s="58">
        <v>17</v>
      </c>
      <c r="M13" s="58">
        <v>38</v>
      </c>
      <c r="N13" s="58">
        <v>51</v>
      </c>
      <c r="O13" s="58">
        <v>68</v>
      </c>
      <c r="P13" s="58">
        <v>79</v>
      </c>
      <c r="Q13" s="58">
        <v>68</v>
      </c>
      <c r="R13" s="58">
        <v>60</v>
      </c>
      <c r="S13" s="59">
        <v>81</v>
      </c>
      <c r="T13" s="34">
        <v>2</v>
      </c>
      <c r="U13" s="35">
        <v>542</v>
      </c>
      <c r="V13" s="34">
        <v>222</v>
      </c>
      <c r="W13" s="35">
        <v>322</v>
      </c>
      <c r="X13" s="36">
        <f t="shared" ref="X13:X57" si="0">SUM(Y13:AA13)</f>
        <v>0</v>
      </c>
      <c r="Y13" s="34"/>
      <c r="Z13" s="37"/>
      <c r="AA13" s="35"/>
      <c r="AB13" s="38">
        <f t="shared" ref="AB13:AB57" si="1">SUM(AC13:AE13)</f>
        <v>252</v>
      </c>
      <c r="AC13" s="34">
        <v>251</v>
      </c>
      <c r="AD13" s="37"/>
      <c r="AE13" s="35">
        <v>1</v>
      </c>
      <c r="AF13" s="34">
        <v>189</v>
      </c>
      <c r="AG13" s="39">
        <v>0</v>
      </c>
      <c r="AH13" s="34"/>
      <c r="AI13" s="35">
        <v>84</v>
      </c>
      <c r="AJ13" s="39">
        <v>178</v>
      </c>
      <c r="AK13" s="40"/>
      <c r="AL13" s="35">
        <v>32</v>
      </c>
      <c r="AM13" s="40"/>
      <c r="AN13" s="35">
        <v>30</v>
      </c>
      <c r="AO13" s="42"/>
      <c r="AP13" s="60"/>
      <c r="AQ13" s="61"/>
      <c r="AR13" s="60"/>
      <c r="AS13" s="61"/>
      <c r="AT13" s="60"/>
      <c r="AU13" s="61"/>
      <c r="AV13" s="62"/>
      <c r="AW13" s="63"/>
      <c r="AX13" s="64"/>
      <c r="AY13" s="48" t="str">
        <f t="shared" ref="AY13:AY58" si="2">+BP13&amp;BQ13&amp;BR13&amp;BS13&amp;BT13&amp;BU13&amp;BV13</f>
        <v/>
      </c>
      <c r="BF13" s="6"/>
      <c r="BG13" s="6"/>
      <c r="BH13" s="6"/>
      <c r="BI13" s="6"/>
      <c r="BJ13" s="6"/>
      <c r="BK13" s="6"/>
      <c r="BL13" s="6"/>
      <c r="BM13" s="6"/>
      <c r="BN13" s="6"/>
      <c r="BO13" s="6"/>
      <c r="BP13" s="49" t="str">
        <f t="shared" ref="BP13:BP58" si="3">IF($B13&lt;&gt;($V13+$W13)," El número de consultas según sexo NO puede ser diferente al Total. ","")</f>
        <v/>
      </c>
      <c r="BQ13" s="50" t="str">
        <f t="shared" ref="BQ13:BQ58" si="4">IF($B13=0,"",IF(($T13+$U13)=0,IF($B13="",""," No olvide escribir la columna Beneficiarios. "),""))</f>
        <v/>
      </c>
      <c r="BR13" s="50" t="str">
        <f t="shared" ref="BR13:BR58" si="5">IF($B13&lt;($T13+$U13)," El número de Beneficiarios NO puede ser mayor que el Total. ","")</f>
        <v/>
      </c>
      <c r="BS13" s="50" t="str">
        <f t="shared" ref="BS13:BS58" si="6">IF($B13&lt;($AP13+$AQ13)," Seccion A.2 NO puede ser mayor que sección A.1. ","")</f>
        <v/>
      </c>
      <c r="BT13" s="50" t="str">
        <f t="shared" ref="BT13:BT58" si="7">IF($B13&lt;($AR13+$AS13)," Seccion A.3 NO puede ser mayor que sección A.1. ","")</f>
        <v/>
      </c>
      <c r="BU13" s="50" t="str">
        <f t="shared" ref="BU13:BU58" si="8">IF($B13&gt;=($X13+$AB13),"","El total de Consulta Nuevas NO debe ser MAYOR que el total de las Consultas Médicas. ")</f>
        <v/>
      </c>
      <c r="BV13" s="52" t="str">
        <f>IF(AND($Y13+$AC13&lt;&gt;0,OR($AF13="",$AG13="")),"No  olvide registrar datos en Pertinencia. ","")</f>
        <v/>
      </c>
      <c r="BW13" s="53"/>
      <c r="BX13" s="54">
        <f t="shared" ref="BX13:BX58" si="9">IF($B13&lt;&gt;($V13+$W13),1,0)</f>
        <v>0</v>
      </c>
      <c r="BY13" s="54">
        <f t="shared" ref="BY13:BY58" si="10">IF($B13&lt;($T13+$U13),1,0)</f>
        <v>0</v>
      </c>
      <c r="BZ13" s="54">
        <f t="shared" ref="BZ13:BZ58" si="11">IF($B13&lt;($AP13+$AQ13),1,0)</f>
        <v>0</v>
      </c>
      <c r="CA13" s="54">
        <f t="shared" ref="CA13:CA58" si="12">IF($B13&lt;($AR13+$AS13),1,0)</f>
        <v>0</v>
      </c>
      <c r="CB13" s="54">
        <f t="shared" ref="CB13:CB58" si="13">IF($B13&gt;=($X13+$AB13),0,1)</f>
        <v>0</v>
      </c>
      <c r="CC13" s="54">
        <f t="shared" ref="CC13:CC58" si="14">IF($B13=0,"",IF(($T13+$U13)=0,IF($B13="","",1),0))</f>
        <v>0</v>
      </c>
      <c r="CD13" s="54">
        <f>IF(AND($Y13+$AC13&lt;&gt;0,OR($AF13="",$AG13="")),1,0)</f>
        <v>0</v>
      </c>
      <c r="CY13" s="16"/>
      <c r="CZ13" s="16"/>
    </row>
    <row r="14" spans="1:105" s="15" customFormat="1" ht="11.25" x14ac:dyDescent="0.15">
      <c r="A14" s="55" t="s">
        <v>59</v>
      </c>
      <c r="B14" s="29">
        <f>SUM(C14)</f>
        <v>69</v>
      </c>
      <c r="C14" s="34">
        <v>69</v>
      </c>
      <c r="D14" s="65"/>
      <c r="E14" s="66"/>
      <c r="F14" s="66"/>
      <c r="G14" s="66"/>
      <c r="H14" s="67"/>
      <c r="I14" s="67"/>
      <c r="J14" s="67"/>
      <c r="K14" s="67"/>
      <c r="L14" s="67"/>
      <c r="M14" s="67"/>
      <c r="N14" s="67"/>
      <c r="O14" s="67"/>
      <c r="P14" s="67"/>
      <c r="Q14" s="67"/>
      <c r="R14" s="67"/>
      <c r="S14" s="67"/>
      <c r="T14" s="34">
        <v>69</v>
      </c>
      <c r="U14" s="68"/>
      <c r="V14" s="34">
        <v>44</v>
      </c>
      <c r="W14" s="35">
        <v>25</v>
      </c>
      <c r="X14" s="36">
        <f t="shared" si="0"/>
        <v>16</v>
      </c>
      <c r="Y14" s="34">
        <v>16</v>
      </c>
      <c r="Z14" s="37"/>
      <c r="AA14" s="35"/>
      <c r="AC14" s="69"/>
      <c r="AD14" s="65"/>
      <c r="AE14" s="66"/>
      <c r="AF14" s="66"/>
      <c r="AG14" s="65"/>
      <c r="AH14" s="34">
        <v>10</v>
      </c>
      <c r="AI14" s="68"/>
      <c r="AJ14" s="39"/>
      <c r="AK14" s="40"/>
      <c r="AL14" s="68"/>
      <c r="AM14" s="40"/>
      <c r="AN14" s="68"/>
      <c r="AO14" s="42"/>
      <c r="AP14" s="60"/>
      <c r="AQ14" s="61"/>
      <c r="AR14" s="60"/>
      <c r="AS14" s="61"/>
      <c r="AT14" s="60"/>
      <c r="AU14" s="61"/>
      <c r="AV14" s="62"/>
      <c r="AW14" s="63"/>
      <c r="AX14" s="70"/>
      <c r="AY14" s="48" t="str">
        <f t="shared" si="2"/>
        <v/>
      </c>
      <c r="BF14" s="6"/>
      <c r="BG14" s="6"/>
      <c r="BH14" s="6"/>
      <c r="BI14" s="6"/>
      <c r="BJ14" s="6"/>
      <c r="BK14" s="6"/>
      <c r="BL14" s="6"/>
      <c r="BM14" s="6"/>
      <c r="BN14" s="6"/>
      <c r="BO14" s="6"/>
      <c r="BP14" s="49" t="str">
        <f t="shared" si="3"/>
        <v/>
      </c>
      <c r="BQ14" s="50" t="str">
        <f t="shared" si="4"/>
        <v/>
      </c>
      <c r="BR14" s="50" t="str">
        <f t="shared" si="5"/>
        <v/>
      </c>
      <c r="BS14" s="50" t="str">
        <f t="shared" si="6"/>
        <v/>
      </c>
      <c r="BT14" s="50" t="str">
        <f t="shared" si="7"/>
        <v/>
      </c>
      <c r="BU14" s="50" t="str">
        <f t="shared" si="8"/>
        <v/>
      </c>
      <c r="BV14" s="53"/>
      <c r="BW14" s="53"/>
      <c r="BX14" s="54">
        <f t="shared" si="9"/>
        <v>0</v>
      </c>
      <c r="BY14" s="54">
        <f t="shared" si="10"/>
        <v>0</v>
      </c>
      <c r="BZ14" s="54">
        <f t="shared" si="11"/>
        <v>0</v>
      </c>
      <c r="CA14" s="54">
        <f t="shared" si="12"/>
        <v>0</v>
      </c>
      <c r="CB14" s="54">
        <f t="shared" si="13"/>
        <v>0</v>
      </c>
      <c r="CC14" s="54">
        <f t="shared" si="14"/>
        <v>0</v>
      </c>
      <c r="CD14" s="71"/>
      <c r="CY14" s="16"/>
      <c r="CZ14" s="16"/>
    </row>
    <row r="15" spans="1:105" s="15" customFormat="1" ht="11.25" x14ac:dyDescent="0.15">
      <c r="A15" s="55" t="s">
        <v>60</v>
      </c>
      <c r="B15" s="29">
        <f t="shared" ref="B15:B57" si="15">SUM(C15:S15)</f>
        <v>31</v>
      </c>
      <c r="C15" s="34"/>
      <c r="D15" s="56"/>
      <c r="E15" s="37"/>
      <c r="F15" s="37"/>
      <c r="G15" s="37"/>
      <c r="H15" s="59">
        <v>1</v>
      </c>
      <c r="I15" s="59"/>
      <c r="J15" s="59"/>
      <c r="K15" s="59">
        <v>1</v>
      </c>
      <c r="L15" s="59">
        <v>5</v>
      </c>
      <c r="M15" s="59"/>
      <c r="N15" s="59">
        <v>2</v>
      </c>
      <c r="O15" s="59">
        <v>3</v>
      </c>
      <c r="P15" s="59">
        <v>4</v>
      </c>
      <c r="Q15" s="59">
        <v>6</v>
      </c>
      <c r="R15" s="59">
        <v>7</v>
      </c>
      <c r="S15" s="59">
        <v>2</v>
      </c>
      <c r="T15" s="34"/>
      <c r="U15" s="35">
        <v>31</v>
      </c>
      <c r="V15" s="34">
        <v>17</v>
      </c>
      <c r="W15" s="35">
        <v>14</v>
      </c>
      <c r="X15" s="36">
        <f t="shared" si="0"/>
        <v>0</v>
      </c>
      <c r="Y15" s="34"/>
      <c r="Z15" s="37"/>
      <c r="AA15" s="35"/>
      <c r="AB15" s="38">
        <f t="shared" si="1"/>
        <v>13</v>
      </c>
      <c r="AC15" s="34">
        <v>13</v>
      </c>
      <c r="AD15" s="37"/>
      <c r="AE15" s="35"/>
      <c r="AF15" s="34">
        <v>3</v>
      </c>
      <c r="AG15" s="39">
        <v>0</v>
      </c>
      <c r="AH15" s="34"/>
      <c r="AI15" s="35">
        <v>1</v>
      </c>
      <c r="AJ15" s="39"/>
      <c r="AK15" s="40"/>
      <c r="AL15" s="35">
        <v>2</v>
      </c>
      <c r="AM15" s="40"/>
      <c r="AN15" s="35"/>
      <c r="AO15" s="42"/>
      <c r="AP15" s="60"/>
      <c r="AQ15" s="61"/>
      <c r="AR15" s="60"/>
      <c r="AS15" s="61"/>
      <c r="AT15" s="60"/>
      <c r="AU15" s="61"/>
      <c r="AV15" s="62"/>
      <c r="AW15" s="63"/>
      <c r="AX15" s="64"/>
      <c r="AY15" s="48" t="str">
        <f t="shared" si="2"/>
        <v/>
      </c>
      <c r="BF15" s="6"/>
      <c r="BG15" s="6"/>
      <c r="BH15" s="6"/>
      <c r="BI15" s="6"/>
      <c r="BJ15" s="6"/>
      <c r="BK15" s="6"/>
      <c r="BL15" s="6"/>
      <c r="BM15" s="6"/>
      <c r="BN15" s="6"/>
      <c r="BO15" s="6"/>
      <c r="BP15" s="49" t="str">
        <f t="shared" si="3"/>
        <v/>
      </c>
      <c r="BQ15" s="50" t="str">
        <f t="shared" si="4"/>
        <v/>
      </c>
      <c r="BR15" s="50" t="str">
        <f t="shared" si="5"/>
        <v/>
      </c>
      <c r="BS15" s="50" t="str">
        <f t="shared" si="6"/>
        <v/>
      </c>
      <c r="BT15" s="50" t="str">
        <f t="shared" si="7"/>
        <v/>
      </c>
      <c r="BU15" s="50" t="str">
        <f t="shared" si="8"/>
        <v/>
      </c>
      <c r="BV15" s="72" t="str">
        <f>IF(AND($Y15+$AC15&lt;&gt;0,OR($AF15="",$AG15="")),"No  olvide registrar datos en Pertinencia. ","")</f>
        <v/>
      </c>
      <c r="BW15" s="53"/>
      <c r="BX15" s="54">
        <f t="shared" si="9"/>
        <v>0</v>
      </c>
      <c r="BY15" s="54">
        <f t="shared" si="10"/>
        <v>0</v>
      </c>
      <c r="BZ15" s="54">
        <f t="shared" si="11"/>
        <v>0</v>
      </c>
      <c r="CA15" s="54">
        <f t="shared" si="12"/>
        <v>0</v>
      </c>
      <c r="CB15" s="54">
        <f t="shared" si="13"/>
        <v>0</v>
      </c>
      <c r="CC15" s="54">
        <f t="shared" si="14"/>
        <v>0</v>
      </c>
      <c r="CD15" s="54">
        <f>IF(AND($Y15+$AC15&lt;&gt;0,OR($AF15="",$AG15="")),1,0)</f>
        <v>0</v>
      </c>
      <c r="CY15" s="16"/>
      <c r="CZ15" s="16"/>
    </row>
    <row r="16" spans="1:105" s="15" customFormat="1" ht="11.25" x14ac:dyDescent="0.15">
      <c r="A16" s="55" t="s">
        <v>61</v>
      </c>
      <c r="B16" s="29">
        <f t="shared" si="15"/>
        <v>357</v>
      </c>
      <c r="C16" s="34">
        <v>51</v>
      </c>
      <c r="D16" s="56">
        <v>13</v>
      </c>
      <c r="E16" s="37">
        <v>22</v>
      </c>
      <c r="F16" s="37">
        <v>7</v>
      </c>
      <c r="G16" s="37">
        <v>2</v>
      </c>
      <c r="H16" s="59">
        <v>2</v>
      </c>
      <c r="I16" s="59">
        <v>1</v>
      </c>
      <c r="J16" s="59">
        <v>4</v>
      </c>
      <c r="K16" s="59">
        <v>4</v>
      </c>
      <c r="L16" s="59">
        <v>9</v>
      </c>
      <c r="M16" s="59">
        <v>19</v>
      </c>
      <c r="N16" s="59">
        <v>24</v>
      </c>
      <c r="O16" s="59">
        <v>43</v>
      </c>
      <c r="P16" s="59">
        <v>40</v>
      </c>
      <c r="Q16" s="59">
        <v>41</v>
      </c>
      <c r="R16" s="59">
        <v>37</v>
      </c>
      <c r="S16" s="59">
        <v>38</v>
      </c>
      <c r="T16" s="34">
        <v>86</v>
      </c>
      <c r="U16" s="35">
        <v>271</v>
      </c>
      <c r="V16" s="34">
        <v>187</v>
      </c>
      <c r="W16" s="35">
        <v>170</v>
      </c>
      <c r="X16" s="36">
        <f t="shared" si="0"/>
        <v>28</v>
      </c>
      <c r="Y16" s="34">
        <v>28</v>
      </c>
      <c r="Z16" s="37"/>
      <c r="AA16" s="35"/>
      <c r="AB16" s="38">
        <f t="shared" si="1"/>
        <v>125</v>
      </c>
      <c r="AC16" s="34">
        <v>125</v>
      </c>
      <c r="AD16" s="37"/>
      <c r="AE16" s="35"/>
      <c r="AF16" s="34">
        <v>144</v>
      </c>
      <c r="AG16" s="39">
        <v>42</v>
      </c>
      <c r="AH16" s="34">
        <v>9</v>
      </c>
      <c r="AI16" s="35">
        <v>33</v>
      </c>
      <c r="AJ16" s="39">
        <v>27</v>
      </c>
      <c r="AK16" s="40">
        <v>29</v>
      </c>
      <c r="AL16" s="35">
        <v>29</v>
      </c>
      <c r="AM16" s="40">
        <v>8</v>
      </c>
      <c r="AN16" s="35">
        <v>40</v>
      </c>
      <c r="AO16" s="42"/>
      <c r="AP16" s="60">
        <v>28</v>
      </c>
      <c r="AQ16" s="61"/>
      <c r="AR16" s="60"/>
      <c r="AS16" s="61"/>
      <c r="AT16" s="60"/>
      <c r="AU16" s="61"/>
      <c r="AV16" s="62"/>
      <c r="AW16" s="63"/>
      <c r="AX16" s="64"/>
      <c r="AY16" s="48" t="str">
        <f t="shared" si="2"/>
        <v/>
      </c>
      <c r="BF16" s="6"/>
      <c r="BG16" s="6"/>
      <c r="BH16" s="6"/>
      <c r="BI16" s="6"/>
      <c r="BJ16" s="6"/>
      <c r="BK16" s="6"/>
      <c r="BL16" s="6"/>
      <c r="BM16" s="6"/>
      <c r="BN16" s="6"/>
      <c r="BO16" s="6"/>
      <c r="BP16" s="49" t="str">
        <f t="shared" si="3"/>
        <v/>
      </c>
      <c r="BQ16" s="50" t="str">
        <f t="shared" si="4"/>
        <v/>
      </c>
      <c r="BR16" s="50" t="str">
        <f t="shared" si="5"/>
        <v/>
      </c>
      <c r="BS16" s="50" t="str">
        <f t="shared" si="6"/>
        <v/>
      </c>
      <c r="BT16" s="50" t="str">
        <f t="shared" si="7"/>
        <v/>
      </c>
      <c r="BU16" s="50" t="str">
        <f t="shared" si="8"/>
        <v/>
      </c>
      <c r="BV16" s="72" t="str">
        <f t="shared" ref="BV16:BV58" si="16">IF(AND($Y16+$AC16&lt;&gt;0,OR($AF16="",$AG16="")),"No  olvide registrar datos en Pertinencia. ","")</f>
        <v/>
      </c>
      <c r="BW16" s="53"/>
      <c r="BX16" s="54">
        <f t="shared" si="9"/>
        <v>0</v>
      </c>
      <c r="BY16" s="54">
        <f t="shared" si="10"/>
        <v>0</v>
      </c>
      <c r="BZ16" s="54">
        <f t="shared" si="11"/>
        <v>0</v>
      </c>
      <c r="CA16" s="54">
        <f t="shared" si="12"/>
        <v>0</v>
      </c>
      <c r="CB16" s="54">
        <f t="shared" si="13"/>
        <v>0</v>
      </c>
      <c r="CC16" s="54">
        <f t="shared" si="14"/>
        <v>0</v>
      </c>
      <c r="CD16" s="54">
        <f t="shared" ref="CD16:CD58" si="17">IF(AND($Y16+$AC16&lt;&gt;0,OR($AF16="",$AG16="")),1,0)</f>
        <v>0</v>
      </c>
      <c r="CY16" s="16"/>
      <c r="CZ16" s="16"/>
    </row>
    <row r="17" spans="1:104" s="15" customFormat="1" ht="11.25" x14ac:dyDescent="0.15">
      <c r="A17" s="55" t="s">
        <v>62</v>
      </c>
      <c r="B17" s="29">
        <f t="shared" si="15"/>
        <v>0</v>
      </c>
      <c r="C17" s="34"/>
      <c r="D17" s="56"/>
      <c r="E17" s="37"/>
      <c r="F17" s="37"/>
      <c r="G17" s="37"/>
      <c r="H17" s="59"/>
      <c r="I17" s="59"/>
      <c r="J17" s="59"/>
      <c r="K17" s="59"/>
      <c r="L17" s="59"/>
      <c r="M17" s="59"/>
      <c r="N17" s="59"/>
      <c r="O17" s="59"/>
      <c r="P17" s="59"/>
      <c r="Q17" s="59"/>
      <c r="R17" s="59"/>
      <c r="S17" s="59"/>
      <c r="T17" s="34"/>
      <c r="U17" s="35"/>
      <c r="V17" s="34"/>
      <c r="W17" s="35"/>
      <c r="X17" s="36">
        <f t="shared" si="0"/>
        <v>0</v>
      </c>
      <c r="Y17" s="34"/>
      <c r="Z17" s="37"/>
      <c r="AA17" s="35"/>
      <c r="AB17" s="38">
        <f t="shared" si="1"/>
        <v>0</v>
      </c>
      <c r="AC17" s="34"/>
      <c r="AD17" s="37"/>
      <c r="AE17" s="35"/>
      <c r="AF17" s="34"/>
      <c r="AG17" s="39">
        <v>0</v>
      </c>
      <c r="AH17" s="34"/>
      <c r="AI17" s="35"/>
      <c r="AJ17" s="39"/>
      <c r="AK17" s="40"/>
      <c r="AL17" s="35"/>
      <c r="AM17" s="40"/>
      <c r="AN17" s="35"/>
      <c r="AO17" s="42"/>
      <c r="AP17" s="60"/>
      <c r="AQ17" s="61"/>
      <c r="AR17" s="60"/>
      <c r="AS17" s="61"/>
      <c r="AT17" s="60"/>
      <c r="AU17" s="61"/>
      <c r="AV17" s="62"/>
      <c r="AW17" s="63"/>
      <c r="AX17" s="64"/>
      <c r="AY17" s="48" t="str">
        <f t="shared" si="2"/>
        <v/>
      </c>
      <c r="BF17" s="6"/>
      <c r="BG17" s="6"/>
      <c r="BH17" s="6"/>
      <c r="BI17" s="6"/>
      <c r="BJ17" s="6"/>
      <c r="BK17" s="6"/>
      <c r="BL17" s="6"/>
      <c r="BM17" s="6"/>
      <c r="BN17" s="6"/>
      <c r="BO17" s="6"/>
      <c r="BP17" s="49" t="str">
        <f t="shared" si="3"/>
        <v/>
      </c>
      <c r="BQ17" s="50" t="str">
        <f t="shared" si="4"/>
        <v/>
      </c>
      <c r="BR17" s="50" t="str">
        <f t="shared" si="5"/>
        <v/>
      </c>
      <c r="BS17" s="50" t="str">
        <f t="shared" si="6"/>
        <v/>
      </c>
      <c r="BT17" s="50" t="str">
        <f t="shared" si="7"/>
        <v/>
      </c>
      <c r="BU17" s="50" t="str">
        <f t="shared" si="8"/>
        <v/>
      </c>
      <c r="BV17" s="72" t="str">
        <f t="shared" si="16"/>
        <v/>
      </c>
      <c r="BW17" s="53"/>
      <c r="BX17" s="54">
        <f t="shared" si="9"/>
        <v>0</v>
      </c>
      <c r="BY17" s="54">
        <f t="shared" si="10"/>
        <v>0</v>
      </c>
      <c r="BZ17" s="54">
        <f t="shared" si="11"/>
        <v>0</v>
      </c>
      <c r="CA17" s="54">
        <f t="shared" si="12"/>
        <v>0</v>
      </c>
      <c r="CB17" s="54">
        <f t="shared" si="13"/>
        <v>0</v>
      </c>
      <c r="CC17" s="54" t="str">
        <f t="shared" si="14"/>
        <v/>
      </c>
      <c r="CD17" s="54">
        <f t="shared" si="17"/>
        <v>0</v>
      </c>
      <c r="CY17" s="16"/>
      <c r="CZ17" s="16"/>
    </row>
    <row r="18" spans="1:104" s="15" customFormat="1" ht="11.25" x14ac:dyDescent="0.15">
      <c r="A18" s="55" t="s">
        <v>63</v>
      </c>
      <c r="B18" s="29">
        <f t="shared" si="15"/>
        <v>184</v>
      </c>
      <c r="C18" s="34"/>
      <c r="D18" s="56"/>
      <c r="E18" s="37"/>
      <c r="F18" s="37">
        <v>2</v>
      </c>
      <c r="G18" s="37">
        <v>2</v>
      </c>
      <c r="H18" s="59">
        <v>5</v>
      </c>
      <c r="I18" s="59">
        <v>7</v>
      </c>
      <c r="J18" s="59">
        <v>8</v>
      </c>
      <c r="K18" s="59">
        <v>12</v>
      </c>
      <c r="L18" s="59">
        <v>17</v>
      </c>
      <c r="M18" s="59">
        <v>25</v>
      </c>
      <c r="N18" s="59">
        <v>24</v>
      </c>
      <c r="O18" s="59">
        <v>18</v>
      </c>
      <c r="P18" s="59">
        <v>26</v>
      </c>
      <c r="Q18" s="59">
        <v>18</v>
      </c>
      <c r="R18" s="59">
        <v>14</v>
      </c>
      <c r="S18" s="59">
        <v>6</v>
      </c>
      <c r="T18" s="34"/>
      <c r="U18" s="35">
        <v>184</v>
      </c>
      <c r="V18" s="34">
        <v>69</v>
      </c>
      <c r="W18" s="35">
        <v>115</v>
      </c>
      <c r="X18" s="36">
        <f t="shared" si="0"/>
        <v>0</v>
      </c>
      <c r="Y18" s="34"/>
      <c r="Z18" s="37"/>
      <c r="AA18" s="35"/>
      <c r="AB18" s="38">
        <f t="shared" si="1"/>
        <v>107</v>
      </c>
      <c r="AC18" s="34">
        <v>107</v>
      </c>
      <c r="AD18" s="37"/>
      <c r="AE18" s="35"/>
      <c r="AF18" s="34">
        <v>109</v>
      </c>
      <c r="AG18" s="39">
        <v>0</v>
      </c>
      <c r="AH18" s="34"/>
      <c r="AI18" s="35">
        <v>49</v>
      </c>
      <c r="AJ18" s="39"/>
      <c r="AK18" s="40"/>
      <c r="AL18" s="35">
        <v>14</v>
      </c>
      <c r="AM18" s="40"/>
      <c r="AN18" s="35">
        <v>44</v>
      </c>
      <c r="AO18" s="42"/>
      <c r="AP18" s="60"/>
      <c r="AQ18" s="61"/>
      <c r="AR18" s="60"/>
      <c r="AS18" s="61"/>
      <c r="AT18" s="60"/>
      <c r="AU18" s="61"/>
      <c r="AV18" s="62"/>
      <c r="AW18" s="63"/>
      <c r="AX18" s="64"/>
      <c r="AY18" s="48" t="str">
        <f t="shared" si="2"/>
        <v/>
      </c>
      <c r="BF18" s="6"/>
      <c r="BG18" s="6"/>
      <c r="BH18" s="6"/>
      <c r="BI18" s="6"/>
      <c r="BJ18" s="6"/>
      <c r="BK18" s="6"/>
      <c r="BL18" s="6"/>
      <c r="BM18" s="6"/>
      <c r="BN18" s="6"/>
      <c r="BO18" s="6"/>
      <c r="BP18" s="49" t="str">
        <f t="shared" si="3"/>
        <v/>
      </c>
      <c r="BQ18" s="50" t="str">
        <f t="shared" si="4"/>
        <v/>
      </c>
      <c r="BR18" s="50" t="str">
        <f t="shared" si="5"/>
        <v/>
      </c>
      <c r="BS18" s="50" t="str">
        <f t="shared" si="6"/>
        <v/>
      </c>
      <c r="BT18" s="50" t="str">
        <f t="shared" si="7"/>
        <v/>
      </c>
      <c r="BU18" s="50" t="str">
        <f t="shared" si="8"/>
        <v/>
      </c>
      <c r="BV18" s="72" t="str">
        <f t="shared" si="16"/>
        <v/>
      </c>
      <c r="BW18" s="53" t="str">
        <f>IF(AND($AT18&lt;&gt;0,($B92="")),"No olvide registrar si algunas de estas compras de servicio corresponden al Programa de Resolutividad. ","")</f>
        <v/>
      </c>
      <c r="BX18" s="54">
        <f t="shared" si="9"/>
        <v>0</v>
      </c>
      <c r="BY18" s="54">
        <f t="shared" si="10"/>
        <v>0</v>
      </c>
      <c r="BZ18" s="54">
        <f t="shared" si="11"/>
        <v>0</v>
      </c>
      <c r="CA18" s="54">
        <f t="shared" si="12"/>
        <v>0</v>
      </c>
      <c r="CB18" s="54">
        <f t="shared" si="13"/>
        <v>0</v>
      </c>
      <c r="CC18" s="54">
        <f t="shared" si="14"/>
        <v>0</v>
      </c>
      <c r="CD18" s="54">
        <f t="shared" si="17"/>
        <v>0</v>
      </c>
      <c r="CE18" s="54">
        <f>IF(AND($AT18&lt;&gt;0,($B92="")),1,0)</f>
        <v>0</v>
      </c>
      <c r="CY18" s="16"/>
      <c r="CZ18" s="16"/>
    </row>
    <row r="19" spans="1:104" s="15" customFormat="1" ht="11.25" x14ac:dyDescent="0.15">
      <c r="A19" s="55" t="s">
        <v>64</v>
      </c>
      <c r="B19" s="29">
        <f t="shared" si="15"/>
        <v>0</v>
      </c>
      <c r="C19" s="34"/>
      <c r="D19" s="56"/>
      <c r="E19" s="37"/>
      <c r="F19" s="37"/>
      <c r="G19" s="37"/>
      <c r="H19" s="59"/>
      <c r="I19" s="59"/>
      <c r="J19" s="59"/>
      <c r="K19" s="59"/>
      <c r="L19" s="59"/>
      <c r="M19" s="59"/>
      <c r="N19" s="59"/>
      <c r="O19" s="59"/>
      <c r="P19" s="59"/>
      <c r="Q19" s="59"/>
      <c r="R19" s="59"/>
      <c r="S19" s="59"/>
      <c r="T19" s="34"/>
      <c r="U19" s="35"/>
      <c r="V19" s="34"/>
      <c r="W19" s="35"/>
      <c r="X19" s="36">
        <f t="shared" si="0"/>
        <v>0</v>
      </c>
      <c r="Y19" s="34"/>
      <c r="Z19" s="37"/>
      <c r="AA19" s="35"/>
      <c r="AB19" s="38">
        <f t="shared" si="1"/>
        <v>0</v>
      </c>
      <c r="AC19" s="34"/>
      <c r="AD19" s="37"/>
      <c r="AE19" s="35"/>
      <c r="AF19" s="69"/>
      <c r="AG19" s="73"/>
      <c r="AH19" s="34"/>
      <c r="AI19" s="35"/>
      <c r="AJ19" s="39"/>
      <c r="AK19" s="40"/>
      <c r="AL19" s="35"/>
      <c r="AM19" s="40"/>
      <c r="AN19" s="35"/>
      <c r="AO19" s="42"/>
      <c r="AP19" s="60"/>
      <c r="AQ19" s="61"/>
      <c r="AR19" s="60"/>
      <c r="AS19" s="61"/>
      <c r="AT19" s="60"/>
      <c r="AU19" s="61"/>
      <c r="AV19" s="62"/>
      <c r="AW19" s="63"/>
      <c r="AX19" s="64"/>
      <c r="AY19" s="48" t="str">
        <f t="shared" si="2"/>
        <v/>
      </c>
      <c r="BF19" s="6"/>
      <c r="BG19" s="6"/>
      <c r="BH19" s="6"/>
      <c r="BI19" s="6"/>
      <c r="BJ19" s="6"/>
      <c r="BK19" s="6"/>
      <c r="BL19" s="6"/>
      <c r="BM19" s="6"/>
      <c r="BN19" s="6"/>
      <c r="BO19" s="6"/>
      <c r="BP19" s="49" t="str">
        <f t="shared" si="3"/>
        <v/>
      </c>
      <c r="BQ19" s="50" t="str">
        <f t="shared" si="4"/>
        <v/>
      </c>
      <c r="BR19" s="50" t="str">
        <f t="shared" si="5"/>
        <v/>
      </c>
      <c r="BS19" s="50" t="str">
        <f t="shared" si="6"/>
        <v/>
      </c>
      <c r="BT19" s="50" t="str">
        <f t="shared" si="7"/>
        <v/>
      </c>
      <c r="BU19" s="50" t="str">
        <f t="shared" si="8"/>
        <v/>
      </c>
      <c r="BV19" s="53"/>
      <c r="BW19" s="53"/>
      <c r="BX19" s="54">
        <f t="shared" si="9"/>
        <v>0</v>
      </c>
      <c r="BY19" s="54">
        <f t="shared" si="10"/>
        <v>0</v>
      </c>
      <c r="BZ19" s="54">
        <f t="shared" si="11"/>
        <v>0</v>
      </c>
      <c r="CA19" s="54">
        <f t="shared" si="12"/>
        <v>0</v>
      </c>
      <c r="CB19" s="54">
        <f t="shared" si="13"/>
        <v>0</v>
      </c>
      <c r="CC19" s="54" t="str">
        <f t="shared" si="14"/>
        <v/>
      </c>
      <c r="CD19" s="71"/>
      <c r="CY19" s="16"/>
      <c r="CZ19" s="16"/>
    </row>
    <row r="20" spans="1:104" s="15" customFormat="1" ht="11.25" x14ac:dyDescent="0.15">
      <c r="A20" s="55" t="s">
        <v>65</v>
      </c>
      <c r="B20" s="29">
        <f t="shared" si="15"/>
        <v>0</v>
      </c>
      <c r="C20" s="34"/>
      <c r="D20" s="56"/>
      <c r="E20" s="37"/>
      <c r="F20" s="37"/>
      <c r="G20" s="37"/>
      <c r="H20" s="59"/>
      <c r="I20" s="59"/>
      <c r="J20" s="59"/>
      <c r="K20" s="59"/>
      <c r="L20" s="59"/>
      <c r="M20" s="59"/>
      <c r="N20" s="59"/>
      <c r="O20" s="59"/>
      <c r="P20" s="59"/>
      <c r="Q20" s="59"/>
      <c r="R20" s="59"/>
      <c r="S20" s="59"/>
      <c r="T20" s="34"/>
      <c r="U20" s="35"/>
      <c r="V20" s="34"/>
      <c r="W20" s="35"/>
      <c r="X20" s="36">
        <f t="shared" si="0"/>
        <v>0</v>
      </c>
      <c r="Y20" s="34"/>
      <c r="Z20" s="37"/>
      <c r="AA20" s="35"/>
      <c r="AB20" s="38">
        <f t="shared" si="1"/>
        <v>0</v>
      </c>
      <c r="AC20" s="34"/>
      <c r="AD20" s="37"/>
      <c r="AE20" s="35"/>
      <c r="AF20" s="34"/>
      <c r="AG20" s="39">
        <v>0</v>
      </c>
      <c r="AH20" s="34"/>
      <c r="AI20" s="35"/>
      <c r="AJ20" s="39"/>
      <c r="AK20" s="40"/>
      <c r="AL20" s="35"/>
      <c r="AM20" s="40"/>
      <c r="AN20" s="35"/>
      <c r="AO20" s="42"/>
      <c r="AP20" s="60"/>
      <c r="AQ20" s="61"/>
      <c r="AR20" s="60"/>
      <c r="AS20" s="61"/>
      <c r="AT20" s="60"/>
      <c r="AU20" s="61"/>
      <c r="AV20" s="62"/>
      <c r="AW20" s="63"/>
      <c r="AX20" s="64"/>
      <c r="AY20" s="48" t="str">
        <f t="shared" si="2"/>
        <v/>
      </c>
      <c r="BF20" s="6"/>
      <c r="BG20" s="6"/>
      <c r="BH20" s="6"/>
      <c r="BI20" s="6"/>
      <c r="BJ20" s="6"/>
      <c r="BK20" s="6"/>
      <c r="BL20" s="6"/>
      <c r="BM20" s="6"/>
      <c r="BN20" s="6"/>
      <c r="BO20" s="6"/>
      <c r="BP20" s="49" t="str">
        <f t="shared" si="3"/>
        <v/>
      </c>
      <c r="BQ20" s="50" t="str">
        <f t="shared" si="4"/>
        <v/>
      </c>
      <c r="BR20" s="50" t="str">
        <f t="shared" si="5"/>
        <v/>
      </c>
      <c r="BS20" s="50" t="str">
        <f t="shared" si="6"/>
        <v/>
      </c>
      <c r="BT20" s="50" t="str">
        <f t="shared" si="7"/>
        <v/>
      </c>
      <c r="BU20" s="50" t="str">
        <f t="shared" si="8"/>
        <v/>
      </c>
      <c r="BV20" s="72" t="str">
        <f t="shared" si="16"/>
        <v/>
      </c>
      <c r="BW20" s="53"/>
      <c r="BX20" s="54">
        <f t="shared" si="9"/>
        <v>0</v>
      </c>
      <c r="BY20" s="54">
        <f t="shared" si="10"/>
        <v>0</v>
      </c>
      <c r="BZ20" s="54">
        <f t="shared" si="11"/>
        <v>0</v>
      </c>
      <c r="CA20" s="54">
        <f t="shared" si="12"/>
        <v>0</v>
      </c>
      <c r="CB20" s="54">
        <f t="shared" si="13"/>
        <v>0</v>
      </c>
      <c r="CC20" s="54" t="str">
        <f t="shared" si="14"/>
        <v/>
      </c>
      <c r="CD20" s="54">
        <f t="shared" si="17"/>
        <v>0</v>
      </c>
      <c r="CY20" s="16"/>
      <c r="CZ20" s="16"/>
    </row>
    <row r="21" spans="1:104" s="15" customFormat="1" ht="11.25" x14ac:dyDescent="0.15">
      <c r="A21" s="55" t="s">
        <v>66</v>
      </c>
      <c r="B21" s="29">
        <f t="shared" si="15"/>
        <v>0</v>
      </c>
      <c r="C21" s="34"/>
      <c r="D21" s="56"/>
      <c r="E21" s="37"/>
      <c r="F21" s="37"/>
      <c r="G21" s="37"/>
      <c r="H21" s="59"/>
      <c r="I21" s="59"/>
      <c r="J21" s="59"/>
      <c r="K21" s="59"/>
      <c r="L21" s="59"/>
      <c r="M21" s="59"/>
      <c r="N21" s="59"/>
      <c r="O21" s="59"/>
      <c r="P21" s="59"/>
      <c r="Q21" s="59"/>
      <c r="R21" s="59"/>
      <c r="S21" s="59"/>
      <c r="T21" s="34"/>
      <c r="U21" s="35"/>
      <c r="V21" s="34"/>
      <c r="W21" s="35"/>
      <c r="X21" s="36">
        <f t="shared" si="0"/>
        <v>0</v>
      </c>
      <c r="Y21" s="34"/>
      <c r="Z21" s="37"/>
      <c r="AA21" s="35"/>
      <c r="AB21" s="38">
        <f t="shared" si="1"/>
        <v>0</v>
      </c>
      <c r="AC21" s="34"/>
      <c r="AD21" s="37"/>
      <c r="AE21" s="35"/>
      <c r="AF21" s="69"/>
      <c r="AG21" s="73"/>
      <c r="AH21" s="34"/>
      <c r="AI21" s="35"/>
      <c r="AJ21" s="39"/>
      <c r="AK21" s="40"/>
      <c r="AL21" s="35"/>
      <c r="AM21" s="40"/>
      <c r="AN21" s="35"/>
      <c r="AO21" s="42"/>
      <c r="AP21" s="60"/>
      <c r="AQ21" s="61"/>
      <c r="AR21" s="60"/>
      <c r="AS21" s="61"/>
      <c r="AT21" s="60"/>
      <c r="AU21" s="61"/>
      <c r="AV21" s="62"/>
      <c r="AW21" s="63"/>
      <c r="AX21" s="64"/>
      <c r="AY21" s="48" t="str">
        <f t="shared" si="2"/>
        <v/>
      </c>
      <c r="BF21" s="6"/>
      <c r="BG21" s="6"/>
      <c r="BH21" s="6"/>
      <c r="BI21" s="6"/>
      <c r="BJ21" s="6"/>
      <c r="BK21" s="6"/>
      <c r="BL21" s="6"/>
      <c r="BM21" s="6"/>
      <c r="BN21" s="6"/>
      <c r="BO21" s="6"/>
      <c r="BP21" s="49" t="str">
        <f t="shared" si="3"/>
        <v/>
      </c>
      <c r="BQ21" s="50" t="str">
        <f t="shared" si="4"/>
        <v/>
      </c>
      <c r="BR21" s="50" t="str">
        <f t="shared" si="5"/>
        <v/>
      </c>
      <c r="BS21" s="50" t="str">
        <f t="shared" si="6"/>
        <v/>
      </c>
      <c r="BT21" s="50" t="str">
        <f t="shared" si="7"/>
        <v/>
      </c>
      <c r="BU21" s="50" t="str">
        <f t="shared" si="8"/>
        <v/>
      </c>
      <c r="BV21" s="53"/>
      <c r="BW21" s="53"/>
      <c r="BX21" s="54">
        <f t="shared" si="9"/>
        <v>0</v>
      </c>
      <c r="BY21" s="54">
        <f t="shared" si="10"/>
        <v>0</v>
      </c>
      <c r="BZ21" s="54">
        <f t="shared" si="11"/>
        <v>0</v>
      </c>
      <c r="CA21" s="54">
        <f t="shared" si="12"/>
        <v>0</v>
      </c>
      <c r="CB21" s="54">
        <f t="shared" si="13"/>
        <v>0</v>
      </c>
      <c r="CC21" s="54" t="str">
        <f t="shared" si="14"/>
        <v/>
      </c>
      <c r="CD21" s="71"/>
      <c r="CY21" s="16"/>
      <c r="CZ21" s="16"/>
    </row>
    <row r="22" spans="1:104" s="15" customFormat="1" ht="11.25" x14ac:dyDescent="0.15">
      <c r="A22" s="55" t="s">
        <v>67</v>
      </c>
      <c r="B22" s="29">
        <f t="shared" si="15"/>
        <v>36</v>
      </c>
      <c r="C22" s="34"/>
      <c r="D22" s="56"/>
      <c r="E22" s="37"/>
      <c r="F22" s="37"/>
      <c r="G22" s="37">
        <v>1</v>
      </c>
      <c r="H22" s="59"/>
      <c r="I22" s="59"/>
      <c r="J22" s="59"/>
      <c r="K22" s="59"/>
      <c r="L22" s="59">
        <v>3</v>
      </c>
      <c r="M22" s="59">
        <v>1</v>
      </c>
      <c r="N22" s="59">
        <v>2</v>
      </c>
      <c r="O22" s="59">
        <v>3</v>
      </c>
      <c r="P22" s="59">
        <v>8</v>
      </c>
      <c r="Q22" s="59">
        <v>7</v>
      </c>
      <c r="R22" s="59">
        <v>6</v>
      </c>
      <c r="S22" s="59">
        <v>5</v>
      </c>
      <c r="T22" s="34"/>
      <c r="U22" s="35">
        <v>36</v>
      </c>
      <c r="V22" s="34">
        <v>16</v>
      </c>
      <c r="W22" s="35">
        <v>20</v>
      </c>
      <c r="X22" s="36">
        <f t="shared" si="0"/>
        <v>0</v>
      </c>
      <c r="Y22" s="34"/>
      <c r="Z22" s="37"/>
      <c r="AA22" s="35"/>
      <c r="AB22" s="38">
        <f t="shared" si="1"/>
        <v>23</v>
      </c>
      <c r="AC22" s="34">
        <v>23</v>
      </c>
      <c r="AD22" s="37"/>
      <c r="AE22" s="35"/>
      <c r="AF22" s="34">
        <v>22</v>
      </c>
      <c r="AG22" s="39">
        <v>0</v>
      </c>
      <c r="AH22" s="34"/>
      <c r="AI22" s="35"/>
      <c r="AJ22" s="39">
        <v>72</v>
      </c>
      <c r="AK22" s="40"/>
      <c r="AL22" s="35"/>
      <c r="AM22" s="40"/>
      <c r="AN22" s="35">
        <v>15</v>
      </c>
      <c r="AO22" s="42"/>
      <c r="AP22" s="60"/>
      <c r="AQ22" s="61"/>
      <c r="AR22" s="60"/>
      <c r="AS22" s="61"/>
      <c r="AT22" s="60"/>
      <c r="AU22" s="61"/>
      <c r="AV22" s="62"/>
      <c r="AW22" s="63"/>
      <c r="AX22" s="64"/>
      <c r="AY22" s="48" t="str">
        <f t="shared" si="2"/>
        <v/>
      </c>
      <c r="BF22" s="6"/>
      <c r="BG22" s="6"/>
      <c r="BH22" s="6"/>
      <c r="BI22" s="6"/>
      <c r="BJ22" s="6"/>
      <c r="BK22" s="6"/>
      <c r="BL22" s="6"/>
      <c r="BM22" s="6"/>
      <c r="BN22" s="6"/>
      <c r="BO22" s="6"/>
      <c r="BP22" s="49" t="str">
        <f t="shared" si="3"/>
        <v/>
      </c>
      <c r="BQ22" s="50" t="str">
        <f t="shared" si="4"/>
        <v/>
      </c>
      <c r="BR22" s="50" t="str">
        <f t="shared" si="5"/>
        <v/>
      </c>
      <c r="BS22" s="50" t="str">
        <f t="shared" si="6"/>
        <v/>
      </c>
      <c r="BT22" s="50" t="str">
        <f t="shared" si="7"/>
        <v/>
      </c>
      <c r="BU22" s="50" t="str">
        <f t="shared" si="8"/>
        <v/>
      </c>
      <c r="BV22" s="72" t="str">
        <f t="shared" si="16"/>
        <v/>
      </c>
      <c r="BW22" s="53"/>
      <c r="BX22" s="54">
        <f t="shared" si="9"/>
        <v>0</v>
      </c>
      <c r="BY22" s="54">
        <f t="shared" si="10"/>
        <v>0</v>
      </c>
      <c r="BZ22" s="54">
        <f t="shared" si="11"/>
        <v>0</v>
      </c>
      <c r="CA22" s="54">
        <f t="shared" si="12"/>
        <v>0</v>
      </c>
      <c r="CB22" s="54">
        <f t="shared" si="13"/>
        <v>0</v>
      </c>
      <c r="CC22" s="54">
        <f t="shared" si="14"/>
        <v>0</v>
      </c>
      <c r="CD22" s="54">
        <f t="shared" si="17"/>
        <v>0</v>
      </c>
      <c r="CY22" s="16"/>
      <c r="CZ22" s="16"/>
    </row>
    <row r="23" spans="1:104" s="15" customFormat="1" ht="11.25" x14ac:dyDescent="0.15">
      <c r="A23" s="55" t="s">
        <v>68</v>
      </c>
      <c r="B23" s="29">
        <f t="shared" si="15"/>
        <v>0</v>
      </c>
      <c r="C23" s="34"/>
      <c r="D23" s="56"/>
      <c r="E23" s="37"/>
      <c r="F23" s="37"/>
      <c r="G23" s="37"/>
      <c r="H23" s="59"/>
      <c r="I23" s="59"/>
      <c r="J23" s="59"/>
      <c r="K23" s="59"/>
      <c r="L23" s="59"/>
      <c r="M23" s="59"/>
      <c r="N23" s="59"/>
      <c r="O23" s="59"/>
      <c r="P23" s="59"/>
      <c r="Q23" s="59"/>
      <c r="R23" s="59"/>
      <c r="S23" s="59"/>
      <c r="T23" s="34"/>
      <c r="U23" s="35"/>
      <c r="V23" s="34"/>
      <c r="W23" s="35"/>
      <c r="X23" s="36">
        <f t="shared" si="0"/>
        <v>0</v>
      </c>
      <c r="Y23" s="34"/>
      <c r="Z23" s="37"/>
      <c r="AA23" s="35"/>
      <c r="AB23" s="38">
        <f t="shared" si="1"/>
        <v>0</v>
      </c>
      <c r="AC23" s="34"/>
      <c r="AD23" s="37"/>
      <c r="AE23" s="35"/>
      <c r="AF23" s="69"/>
      <c r="AG23" s="73"/>
      <c r="AH23" s="34"/>
      <c r="AI23" s="35"/>
      <c r="AJ23" s="39"/>
      <c r="AK23" s="40"/>
      <c r="AL23" s="35"/>
      <c r="AM23" s="40"/>
      <c r="AN23" s="35"/>
      <c r="AO23" s="42"/>
      <c r="AP23" s="60"/>
      <c r="AQ23" s="61"/>
      <c r="AR23" s="60"/>
      <c r="AS23" s="61"/>
      <c r="AT23" s="60"/>
      <c r="AU23" s="61"/>
      <c r="AV23" s="62"/>
      <c r="AW23" s="63"/>
      <c r="AX23" s="64"/>
      <c r="AY23" s="48" t="str">
        <f t="shared" si="2"/>
        <v/>
      </c>
      <c r="BF23" s="6"/>
      <c r="BG23" s="6"/>
      <c r="BH23" s="6"/>
      <c r="BI23" s="6"/>
      <c r="BJ23" s="6"/>
      <c r="BK23" s="6"/>
      <c r="BL23" s="6"/>
      <c r="BM23" s="6"/>
      <c r="BN23" s="6"/>
      <c r="BO23" s="6"/>
      <c r="BP23" s="49" t="str">
        <f t="shared" si="3"/>
        <v/>
      </c>
      <c r="BQ23" s="50" t="str">
        <f t="shared" si="4"/>
        <v/>
      </c>
      <c r="BR23" s="50" t="str">
        <f t="shared" si="5"/>
        <v/>
      </c>
      <c r="BS23" s="50" t="str">
        <f t="shared" si="6"/>
        <v/>
      </c>
      <c r="BT23" s="50" t="str">
        <f t="shared" si="7"/>
        <v/>
      </c>
      <c r="BU23" s="50" t="str">
        <f t="shared" si="8"/>
        <v/>
      </c>
      <c r="BV23" s="53"/>
      <c r="BW23" s="53"/>
      <c r="BX23" s="54">
        <f t="shared" si="9"/>
        <v>0</v>
      </c>
      <c r="BY23" s="54">
        <f t="shared" si="10"/>
        <v>0</v>
      </c>
      <c r="BZ23" s="54">
        <f t="shared" si="11"/>
        <v>0</v>
      </c>
      <c r="CA23" s="54">
        <f t="shared" si="12"/>
        <v>0</v>
      </c>
      <c r="CB23" s="54">
        <f t="shared" si="13"/>
        <v>0</v>
      </c>
      <c r="CC23" s="54" t="str">
        <f t="shared" si="14"/>
        <v/>
      </c>
      <c r="CD23" s="71"/>
      <c r="CY23" s="16"/>
      <c r="CZ23" s="16"/>
    </row>
    <row r="24" spans="1:104" s="15" customFormat="1" ht="11.25" x14ac:dyDescent="0.15">
      <c r="A24" s="55" t="s">
        <v>69</v>
      </c>
      <c r="B24" s="29">
        <f t="shared" si="15"/>
        <v>0</v>
      </c>
      <c r="C24" s="34"/>
      <c r="D24" s="56"/>
      <c r="E24" s="37"/>
      <c r="F24" s="37"/>
      <c r="G24" s="37"/>
      <c r="H24" s="59"/>
      <c r="I24" s="59"/>
      <c r="J24" s="59"/>
      <c r="K24" s="59"/>
      <c r="L24" s="59"/>
      <c r="M24" s="59"/>
      <c r="N24" s="59"/>
      <c r="O24" s="59"/>
      <c r="P24" s="59"/>
      <c r="Q24" s="59"/>
      <c r="R24" s="59"/>
      <c r="S24" s="59"/>
      <c r="T24" s="34"/>
      <c r="U24" s="35"/>
      <c r="V24" s="34"/>
      <c r="W24" s="35"/>
      <c r="X24" s="36">
        <f t="shared" si="0"/>
        <v>0</v>
      </c>
      <c r="Y24" s="34"/>
      <c r="Z24" s="37"/>
      <c r="AA24" s="35"/>
      <c r="AB24" s="38">
        <f t="shared" si="1"/>
        <v>0</v>
      </c>
      <c r="AC24" s="34"/>
      <c r="AD24" s="37"/>
      <c r="AE24" s="35"/>
      <c r="AF24" s="34"/>
      <c r="AG24" s="39">
        <v>0</v>
      </c>
      <c r="AH24" s="34"/>
      <c r="AI24" s="35"/>
      <c r="AJ24" s="39"/>
      <c r="AK24" s="40"/>
      <c r="AL24" s="35"/>
      <c r="AM24" s="40"/>
      <c r="AN24" s="35"/>
      <c r="AO24" s="42"/>
      <c r="AP24" s="60"/>
      <c r="AQ24" s="61"/>
      <c r="AR24" s="60"/>
      <c r="AS24" s="61"/>
      <c r="AT24" s="60"/>
      <c r="AU24" s="61"/>
      <c r="AV24" s="62"/>
      <c r="AW24" s="63"/>
      <c r="AX24" s="64"/>
      <c r="AY24" s="48" t="str">
        <f t="shared" si="2"/>
        <v/>
      </c>
      <c r="BF24" s="6"/>
      <c r="BG24" s="6"/>
      <c r="BH24" s="6"/>
      <c r="BI24" s="6"/>
      <c r="BJ24" s="6"/>
      <c r="BK24" s="6"/>
      <c r="BL24" s="6"/>
      <c r="BM24" s="6"/>
      <c r="BN24" s="6"/>
      <c r="BO24" s="6"/>
      <c r="BP24" s="49" t="str">
        <f t="shared" si="3"/>
        <v/>
      </c>
      <c r="BQ24" s="50" t="str">
        <f t="shared" si="4"/>
        <v/>
      </c>
      <c r="BR24" s="50" t="str">
        <f t="shared" si="5"/>
        <v/>
      </c>
      <c r="BS24" s="50" t="str">
        <f t="shared" si="6"/>
        <v/>
      </c>
      <c r="BT24" s="50" t="str">
        <f t="shared" si="7"/>
        <v/>
      </c>
      <c r="BU24" s="50" t="str">
        <f t="shared" si="8"/>
        <v/>
      </c>
      <c r="BV24" s="72" t="str">
        <f t="shared" si="16"/>
        <v/>
      </c>
      <c r="BW24" s="53"/>
      <c r="BX24" s="54">
        <f t="shared" si="9"/>
        <v>0</v>
      </c>
      <c r="BY24" s="54">
        <f t="shared" si="10"/>
        <v>0</v>
      </c>
      <c r="BZ24" s="54">
        <f t="shared" si="11"/>
        <v>0</v>
      </c>
      <c r="CA24" s="54">
        <f t="shared" si="12"/>
        <v>0</v>
      </c>
      <c r="CB24" s="54">
        <f t="shared" si="13"/>
        <v>0</v>
      </c>
      <c r="CC24" s="54" t="str">
        <f t="shared" si="14"/>
        <v/>
      </c>
      <c r="CD24" s="54">
        <f t="shared" si="17"/>
        <v>0</v>
      </c>
      <c r="CY24" s="16"/>
      <c r="CZ24" s="16"/>
    </row>
    <row r="25" spans="1:104" s="15" customFormat="1" ht="11.25" x14ac:dyDescent="0.15">
      <c r="A25" s="55" t="s">
        <v>70</v>
      </c>
      <c r="B25" s="29">
        <f t="shared" si="15"/>
        <v>0</v>
      </c>
      <c r="C25" s="34"/>
      <c r="D25" s="56"/>
      <c r="E25" s="37"/>
      <c r="F25" s="37"/>
      <c r="G25" s="37"/>
      <c r="H25" s="59"/>
      <c r="I25" s="59"/>
      <c r="J25" s="59"/>
      <c r="K25" s="59"/>
      <c r="L25" s="59"/>
      <c r="M25" s="59"/>
      <c r="N25" s="59"/>
      <c r="O25" s="59"/>
      <c r="P25" s="59"/>
      <c r="Q25" s="59"/>
      <c r="R25" s="59"/>
      <c r="S25" s="59"/>
      <c r="T25" s="34"/>
      <c r="U25" s="35"/>
      <c r="V25" s="34"/>
      <c r="W25" s="35"/>
      <c r="X25" s="36">
        <f t="shared" si="0"/>
        <v>0</v>
      </c>
      <c r="Y25" s="34"/>
      <c r="Z25" s="37"/>
      <c r="AA25" s="35"/>
      <c r="AB25" s="38">
        <f t="shared" si="1"/>
        <v>0</v>
      </c>
      <c r="AC25" s="34"/>
      <c r="AD25" s="37"/>
      <c r="AE25" s="35"/>
      <c r="AF25" s="34"/>
      <c r="AG25" s="39">
        <v>0</v>
      </c>
      <c r="AH25" s="34"/>
      <c r="AI25" s="35"/>
      <c r="AJ25" s="39"/>
      <c r="AK25" s="40"/>
      <c r="AL25" s="35"/>
      <c r="AM25" s="40"/>
      <c r="AN25" s="35"/>
      <c r="AO25" s="42"/>
      <c r="AP25" s="60"/>
      <c r="AQ25" s="61"/>
      <c r="AR25" s="60"/>
      <c r="AS25" s="61"/>
      <c r="AT25" s="60"/>
      <c r="AU25" s="61"/>
      <c r="AV25" s="62"/>
      <c r="AW25" s="63"/>
      <c r="AX25" s="64"/>
      <c r="AY25" s="48" t="str">
        <f t="shared" si="2"/>
        <v/>
      </c>
      <c r="BF25" s="6"/>
      <c r="BG25" s="6"/>
      <c r="BH25" s="6"/>
      <c r="BI25" s="6"/>
      <c r="BJ25" s="6"/>
      <c r="BK25" s="6"/>
      <c r="BL25" s="6"/>
      <c r="BM25" s="6"/>
      <c r="BN25" s="6"/>
      <c r="BO25" s="6"/>
      <c r="BP25" s="49" t="str">
        <f t="shared" si="3"/>
        <v/>
      </c>
      <c r="BQ25" s="50" t="str">
        <f t="shared" si="4"/>
        <v/>
      </c>
      <c r="BR25" s="50" t="str">
        <f t="shared" si="5"/>
        <v/>
      </c>
      <c r="BS25" s="50" t="str">
        <f t="shared" si="6"/>
        <v/>
      </c>
      <c r="BT25" s="50" t="str">
        <f t="shared" si="7"/>
        <v/>
      </c>
      <c r="BU25" s="50" t="str">
        <f t="shared" si="8"/>
        <v/>
      </c>
      <c r="BV25" s="72" t="str">
        <f t="shared" si="16"/>
        <v/>
      </c>
      <c r="BW25" s="53"/>
      <c r="BX25" s="54">
        <f t="shared" si="9"/>
        <v>0</v>
      </c>
      <c r="BY25" s="54">
        <f t="shared" si="10"/>
        <v>0</v>
      </c>
      <c r="BZ25" s="54">
        <f t="shared" si="11"/>
        <v>0</v>
      </c>
      <c r="CA25" s="54">
        <f t="shared" si="12"/>
        <v>0</v>
      </c>
      <c r="CB25" s="54">
        <f t="shared" si="13"/>
        <v>0</v>
      </c>
      <c r="CC25" s="54" t="str">
        <f t="shared" si="14"/>
        <v/>
      </c>
      <c r="CD25" s="54">
        <f t="shared" si="17"/>
        <v>0</v>
      </c>
      <c r="CY25" s="16"/>
      <c r="CZ25" s="16"/>
    </row>
    <row r="26" spans="1:104" s="15" customFormat="1" ht="21" x14ac:dyDescent="0.15">
      <c r="A26" s="74" t="s">
        <v>71</v>
      </c>
      <c r="B26" s="29">
        <f t="shared" si="15"/>
        <v>21</v>
      </c>
      <c r="C26" s="34"/>
      <c r="D26" s="56"/>
      <c r="E26" s="37"/>
      <c r="F26" s="37">
        <v>3</v>
      </c>
      <c r="G26" s="37">
        <v>2</v>
      </c>
      <c r="H26" s="59">
        <v>2</v>
      </c>
      <c r="I26" s="59">
        <v>1</v>
      </c>
      <c r="J26" s="59">
        <v>3</v>
      </c>
      <c r="K26" s="59">
        <v>3</v>
      </c>
      <c r="L26" s="59">
        <v>5</v>
      </c>
      <c r="M26" s="59">
        <v>1</v>
      </c>
      <c r="N26" s="59"/>
      <c r="O26" s="59">
        <v>1</v>
      </c>
      <c r="P26" s="59"/>
      <c r="Q26" s="59"/>
      <c r="R26" s="59"/>
      <c r="S26" s="59"/>
      <c r="T26" s="34"/>
      <c r="U26" s="35">
        <v>21</v>
      </c>
      <c r="V26" s="34"/>
      <c r="W26" s="35">
        <v>21</v>
      </c>
      <c r="X26" s="36">
        <f t="shared" si="0"/>
        <v>0</v>
      </c>
      <c r="Y26" s="34"/>
      <c r="Z26" s="37"/>
      <c r="AA26" s="35"/>
      <c r="AB26" s="38">
        <f t="shared" si="1"/>
        <v>10</v>
      </c>
      <c r="AC26" s="34">
        <v>10</v>
      </c>
      <c r="AD26" s="37"/>
      <c r="AE26" s="35"/>
      <c r="AF26" s="34">
        <v>5</v>
      </c>
      <c r="AG26" s="39">
        <v>0</v>
      </c>
      <c r="AH26" s="34"/>
      <c r="AI26" s="35">
        <v>8</v>
      </c>
      <c r="AJ26" s="39"/>
      <c r="AK26" s="40"/>
      <c r="AL26" s="35"/>
      <c r="AM26" s="40"/>
      <c r="AN26" s="35">
        <v>1</v>
      </c>
      <c r="AO26" s="42"/>
      <c r="AP26" s="60"/>
      <c r="AQ26" s="61"/>
      <c r="AR26" s="60"/>
      <c r="AS26" s="61"/>
      <c r="AT26" s="60"/>
      <c r="AU26" s="61"/>
      <c r="AV26" s="62"/>
      <c r="AW26" s="63"/>
      <c r="AX26" s="64"/>
      <c r="AY26" s="48" t="str">
        <f t="shared" si="2"/>
        <v/>
      </c>
      <c r="BF26" s="6"/>
      <c r="BG26" s="6"/>
      <c r="BH26" s="6"/>
      <c r="BI26" s="6"/>
      <c r="BJ26" s="6"/>
      <c r="BK26" s="6"/>
      <c r="BL26" s="6"/>
      <c r="BM26" s="6"/>
      <c r="BN26" s="6"/>
      <c r="BO26" s="6"/>
      <c r="BP26" s="49" t="str">
        <f t="shared" si="3"/>
        <v/>
      </c>
      <c r="BQ26" s="50" t="str">
        <f t="shared" si="4"/>
        <v/>
      </c>
      <c r="BR26" s="50" t="str">
        <f t="shared" si="5"/>
        <v/>
      </c>
      <c r="BS26" s="50" t="str">
        <f t="shared" si="6"/>
        <v/>
      </c>
      <c r="BT26" s="50" t="str">
        <f t="shared" si="7"/>
        <v/>
      </c>
      <c r="BU26" s="50" t="str">
        <f t="shared" si="8"/>
        <v/>
      </c>
      <c r="BV26" s="72" t="str">
        <f t="shared" si="16"/>
        <v/>
      </c>
      <c r="BW26" s="53"/>
      <c r="BX26" s="54">
        <f t="shared" si="9"/>
        <v>0</v>
      </c>
      <c r="BY26" s="54">
        <f t="shared" si="10"/>
        <v>0</v>
      </c>
      <c r="BZ26" s="54">
        <f t="shared" si="11"/>
        <v>0</v>
      </c>
      <c r="CA26" s="54">
        <f t="shared" si="12"/>
        <v>0</v>
      </c>
      <c r="CB26" s="54">
        <f t="shared" si="13"/>
        <v>0</v>
      </c>
      <c r="CC26" s="54">
        <f t="shared" si="14"/>
        <v>0</v>
      </c>
      <c r="CD26" s="54">
        <f t="shared" si="17"/>
        <v>0</v>
      </c>
      <c r="CY26" s="16"/>
      <c r="CZ26" s="16"/>
    </row>
    <row r="27" spans="1:104" s="15" customFormat="1" ht="11.25" x14ac:dyDescent="0.15">
      <c r="A27" s="55" t="s">
        <v>72</v>
      </c>
      <c r="B27" s="29">
        <f t="shared" si="15"/>
        <v>0</v>
      </c>
      <c r="C27" s="34"/>
      <c r="D27" s="56"/>
      <c r="E27" s="37"/>
      <c r="F27" s="37"/>
      <c r="G27" s="37"/>
      <c r="H27" s="59"/>
      <c r="I27" s="59"/>
      <c r="J27" s="59"/>
      <c r="K27" s="59"/>
      <c r="L27" s="59"/>
      <c r="M27" s="59"/>
      <c r="N27" s="59"/>
      <c r="O27" s="59"/>
      <c r="P27" s="59"/>
      <c r="Q27" s="59"/>
      <c r="R27" s="59"/>
      <c r="S27" s="59"/>
      <c r="T27" s="34"/>
      <c r="U27" s="35"/>
      <c r="V27" s="34"/>
      <c r="W27" s="35"/>
      <c r="X27" s="36">
        <f t="shared" si="0"/>
        <v>0</v>
      </c>
      <c r="Y27" s="34"/>
      <c r="Z27" s="37"/>
      <c r="AA27" s="35"/>
      <c r="AB27" s="38">
        <f t="shared" si="1"/>
        <v>0</v>
      </c>
      <c r="AC27" s="34"/>
      <c r="AD27" s="37"/>
      <c r="AE27" s="35"/>
      <c r="AF27" s="34"/>
      <c r="AG27" s="39">
        <v>0</v>
      </c>
      <c r="AH27" s="34"/>
      <c r="AI27" s="35"/>
      <c r="AJ27" s="39"/>
      <c r="AK27" s="40"/>
      <c r="AL27" s="35"/>
      <c r="AM27" s="40"/>
      <c r="AN27" s="35"/>
      <c r="AO27" s="42"/>
      <c r="AP27" s="60"/>
      <c r="AQ27" s="61"/>
      <c r="AR27" s="60"/>
      <c r="AS27" s="61"/>
      <c r="AT27" s="60"/>
      <c r="AU27" s="61"/>
      <c r="AV27" s="62"/>
      <c r="AW27" s="63"/>
      <c r="AX27" s="64"/>
      <c r="AY27" s="48" t="str">
        <f t="shared" si="2"/>
        <v/>
      </c>
      <c r="BB27" s="75"/>
      <c r="BF27" s="6"/>
      <c r="BG27" s="6"/>
      <c r="BH27" s="6"/>
      <c r="BI27" s="6"/>
      <c r="BJ27" s="6"/>
      <c r="BK27" s="6"/>
      <c r="BL27" s="6"/>
      <c r="BM27" s="6"/>
      <c r="BN27" s="6"/>
      <c r="BO27" s="6"/>
      <c r="BP27" s="49" t="str">
        <f t="shared" si="3"/>
        <v/>
      </c>
      <c r="BQ27" s="50" t="str">
        <f t="shared" si="4"/>
        <v/>
      </c>
      <c r="BR27" s="50" t="str">
        <f t="shared" si="5"/>
        <v/>
      </c>
      <c r="BS27" s="50" t="str">
        <f t="shared" si="6"/>
        <v/>
      </c>
      <c r="BT27" s="50" t="str">
        <f t="shared" si="7"/>
        <v/>
      </c>
      <c r="BU27" s="50" t="str">
        <f t="shared" si="8"/>
        <v/>
      </c>
      <c r="BV27" s="72" t="str">
        <f t="shared" si="16"/>
        <v/>
      </c>
      <c r="BW27" s="53"/>
      <c r="BX27" s="54">
        <f t="shared" si="9"/>
        <v>0</v>
      </c>
      <c r="BY27" s="54">
        <f t="shared" si="10"/>
        <v>0</v>
      </c>
      <c r="BZ27" s="54">
        <f t="shared" si="11"/>
        <v>0</v>
      </c>
      <c r="CA27" s="54">
        <f t="shared" si="12"/>
        <v>0</v>
      </c>
      <c r="CB27" s="54">
        <f t="shared" si="13"/>
        <v>0</v>
      </c>
      <c r="CC27" s="54" t="str">
        <f t="shared" si="14"/>
        <v/>
      </c>
      <c r="CD27" s="54">
        <f t="shared" si="17"/>
        <v>0</v>
      </c>
      <c r="CY27" s="16"/>
      <c r="CZ27" s="16"/>
    </row>
    <row r="28" spans="1:104" s="15" customFormat="1" ht="11.25" x14ac:dyDescent="0.15">
      <c r="A28" s="55" t="s">
        <v>73</v>
      </c>
      <c r="B28" s="29">
        <f>SUM(O28:S28)</f>
        <v>0</v>
      </c>
      <c r="C28" s="69"/>
      <c r="D28" s="65"/>
      <c r="E28" s="66"/>
      <c r="F28" s="66"/>
      <c r="G28" s="66"/>
      <c r="H28" s="67"/>
      <c r="I28" s="67"/>
      <c r="J28" s="67"/>
      <c r="K28" s="67"/>
      <c r="L28" s="67"/>
      <c r="M28" s="67"/>
      <c r="N28" s="67"/>
      <c r="O28" s="59"/>
      <c r="P28" s="59"/>
      <c r="Q28" s="59"/>
      <c r="R28" s="59"/>
      <c r="S28" s="59"/>
      <c r="T28" s="69"/>
      <c r="U28" s="35"/>
      <c r="V28" s="34"/>
      <c r="W28" s="35"/>
      <c r="X28" s="76"/>
      <c r="Y28" s="69"/>
      <c r="Z28" s="66"/>
      <c r="AA28" s="68"/>
      <c r="AB28" s="38">
        <f t="shared" si="1"/>
        <v>0</v>
      </c>
      <c r="AC28" s="34"/>
      <c r="AD28" s="37"/>
      <c r="AE28" s="35"/>
      <c r="AF28" s="34"/>
      <c r="AG28" s="39"/>
      <c r="AH28" s="69"/>
      <c r="AI28" s="35"/>
      <c r="AJ28" s="39"/>
      <c r="AK28" s="76"/>
      <c r="AL28" s="35"/>
      <c r="AM28" s="76"/>
      <c r="AN28" s="35"/>
      <c r="AO28" s="42"/>
      <c r="AP28" s="60"/>
      <c r="AQ28" s="61"/>
      <c r="AR28" s="60"/>
      <c r="AS28" s="61"/>
      <c r="AT28" s="60"/>
      <c r="AU28" s="61"/>
      <c r="AV28" s="62"/>
      <c r="AW28" s="77"/>
      <c r="AX28" s="64"/>
      <c r="AY28" s="48" t="str">
        <f t="shared" si="2"/>
        <v/>
      </c>
      <c r="BF28" s="6"/>
      <c r="BG28" s="6"/>
      <c r="BH28" s="6"/>
      <c r="BI28" s="6"/>
      <c r="BJ28" s="6"/>
      <c r="BK28" s="6"/>
      <c r="BL28" s="6"/>
      <c r="BM28" s="6"/>
      <c r="BN28" s="6"/>
      <c r="BO28" s="6"/>
      <c r="BP28" s="49" t="str">
        <f t="shared" si="3"/>
        <v/>
      </c>
      <c r="BQ28" s="50" t="str">
        <f t="shared" si="4"/>
        <v/>
      </c>
      <c r="BR28" s="50" t="str">
        <f t="shared" si="5"/>
        <v/>
      </c>
      <c r="BS28" s="50" t="str">
        <f t="shared" si="6"/>
        <v/>
      </c>
      <c r="BT28" s="50" t="str">
        <f t="shared" si="7"/>
        <v/>
      </c>
      <c r="BU28" s="50" t="str">
        <f t="shared" si="8"/>
        <v/>
      </c>
      <c r="BV28" s="72" t="str">
        <f t="shared" si="16"/>
        <v/>
      </c>
      <c r="BW28" s="53"/>
      <c r="BX28" s="54">
        <f t="shared" si="9"/>
        <v>0</v>
      </c>
      <c r="BY28" s="54">
        <f t="shared" si="10"/>
        <v>0</v>
      </c>
      <c r="BZ28" s="54">
        <f t="shared" si="11"/>
        <v>0</v>
      </c>
      <c r="CA28" s="54">
        <f t="shared" si="12"/>
        <v>0</v>
      </c>
      <c r="CB28" s="54">
        <f t="shared" si="13"/>
        <v>0</v>
      </c>
      <c r="CC28" s="54" t="str">
        <f t="shared" si="14"/>
        <v/>
      </c>
      <c r="CD28" s="54">
        <f t="shared" si="17"/>
        <v>0</v>
      </c>
      <c r="CY28" s="16"/>
      <c r="CZ28" s="16"/>
    </row>
    <row r="29" spans="1:104" s="15" customFormat="1" ht="11.25" x14ac:dyDescent="0.15">
      <c r="A29" s="55" t="s">
        <v>74</v>
      </c>
      <c r="B29" s="29">
        <f t="shared" si="15"/>
        <v>0</v>
      </c>
      <c r="C29" s="34"/>
      <c r="D29" s="56"/>
      <c r="E29" s="37"/>
      <c r="F29" s="37"/>
      <c r="G29" s="37"/>
      <c r="H29" s="59"/>
      <c r="I29" s="59"/>
      <c r="J29" s="59"/>
      <c r="K29" s="59"/>
      <c r="L29" s="59"/>
      <c r="M29" s="59"/>
      <c r="N29" s="59"/>
      <c r="O29" s="59"/>
      <c r="P29" s="59"/>
      <c r="Q29" s="59"/>
      <c r="R29" s="59"/>
      <c r="S29" s="59"/>
      <c r="T29" s="34"/>
      <c r="U29" s="35"/>
      <c r="V29" s="34"/>
      <c r="W29" s="35"/>
      <c r="X29" s="36">
        <f t="shared" si="0"/>
        <v>0</v>
      </c>
      <c r="Y29" s="34"/>
      <c r="Z29" s="37"/>
      <c r="AA29" s="35"/>
      <c r="AB29" s="38">
        <f t="shared" si="1"/>
        <v>0</v>
      </c>
      <c r="AC29" s="34"/>
      <c r="AD29" s="37"/>
      <c r="AE29" s="35"/>
      <c r="AF29" s="34"/>
      <c r="AG29" s="39"/>
      <c r="AH29" s="34"/>
      <c r="AI29" s="35"/>
      <c r="AJ29" s="39"/>
      <c r="AK29" s="40"/>
      <c r="AL29" s="35"/>
      <c r="AM29" s="40"/>
      <c r="AN29" s="35"/>
      <c r="AO29" s="42"/>
      <c r="AP29" s="60"/>
      <c r="AQ29" s="61"/>
      <c r="AR29" s="60"/>
      <c r="AS29" s="61"/>
      <c r="AT29" s="60"/>
      <c r="AU29" s="61"/>
      <c r="AV29" s="62"/>
      <c r="AW29" s="63"/>
      <c r="AX29" s="64"/>
      <c r="AY29" s="48" t="str">
        <f t="shared" si="2"/>
        <v/>
      </c>
      <c r="BF29" s="6"/>
      <c r="BG29" s="6"/>
      <c r="BH29" s="6"/>
      <c r="BI29" s="6"/>
      <c r="BJ29" s="6"/>
      <c r="BK29" s="6"/>
      <c r="BL29" s="6"/>
      <c r="BM29" s="6"/>
      <c r="BN29" s="6"/>
      <c r="BO29" s="6"/>
      <c r="BP29" s="49" t="str">
        <f t="shared" si="3"/>
        <v/>
      </c>
      <c r="BQ29" s="50" t="str">
        <f t="shared" si="4"/>
        <v/>
      </c>
      <c r="BR29" s="50" t="str">
        <f t="shared" si="5"/>
        <v/>
      </c>
      <c r="BS29" s="50" t="str">
        <f t="shared" si="6"/>
        <v/>
      </c>
      <c r="BT29" s="50" t="str">
        <f t="shared" si="7"/>
        <v/>
      </c>
      <c r="BU29" s="50" t="str">
        <f t="shared" si="8"/>
        <v/>
      </c>
      <c r="BV29" s="72" t="str">
        <f t="shared" si="16"/>
        <v/>
      </c>
      <c r="BW29" s="53"/>
      <c r="BX29" s="54">
        <f t="shared" si="9"/>
        <v>0</v>
      </c>
      <c r="BY29" s="54">
        <f t="shared" si="10"/>
        <v>0</v>
      </c>
      <c r="BZ29" s="54">
        <f t="shared" si="11"/>
        <v>0</v>
      </c>
      <c r="CA29" s="54">
        <f t="shared" si="12"/>
        <v>0</v>
      </c>
      <c r="CB29" s="54">
        <f t="shared" si="13"/>
        <v>0</v>
      </c>
      <c r="CC29" s="54" t="str">
        <f t="shared" si="14"/>
        <v/>
      </c>
      <c r="CD29" s="54">
        <f t="shared" si="17"/>
        <v>0</v>
      </c>
      <c r="CY29" s="16"/>
      <c r="CZ29" s="16"/>
    </row>
    <row r="30" spans="1:104" s="15" customFormat="1" ht="11.25" x14ac:dyDescent="0.15">
      <c r="A30" s="55" t="s">
        <v>75</v>
      </c>
      <c r="B30" s="29">
        <f t="shared" si="15"/>
        <v>253</v>
      </c>
      <c r="C30" s="34">
        <v>33</v>
      </c>
      <c r="D30" s="56">
        <v>61</v>
      </c>
      <c r="E30" s="37">
        <v>51</v>
      </c>
      <c r="F30" s="37">
        <v>13</v>
      </c>
      <c r="G30" s="37">
        <v>5</v>
      </c>
      <c r="H30" s="59">
        <v>5</v>
      </c>
      <c r="I30" s="59">
        <v>2</v>
      </c>
      <c r="J30" s="59"/>
      <c r="K30" s="59">
        <v>6</v>
      </c>
      <c r="L30" s="59">
        <v>8</v>
      </c>
      <c r="M30" s="59">
        <v>4</v>
      </c>
      <c r="N30" s="59">
        <v>13</v>
      </c>
      <c r="O30" s="59">
        <v>13</v>
      </c>
      <c r="P30" s="59">
        <v>10</v>
      </c>
      <c r="Q30" s="59">
        <v>8</v>
      </c>
      <c r="R30" s="59">
        <v>12</v>
      </c>
      <c r="S30" s="59">
        <v>9</v>
      </c>
      <c r="T30" s="34">
        <v>145</v>
      </c>
      <c r="U30" s="35">
        <v>108</v>
      </c>
      <c r="V30" s="34">
        <v>148</v>
      </c>
      <c r="W30" s="35">
        <v>105</v>
      </c>
      <c r="X30" s="36">
        <f t="shared" si="0"/>
        <v>79</v>
      </c>
      <c r="Y30" s="34">
        <v>79</v>
      </c>
      <c r="Z30" s="37"/>
      <c r="AA30" s="35"/>
      <c r="AB30" s="38">
        <f t="shared" si="1"/>
        <v>44</v>
      </c>
      <c r="AC30" s="34">
        <v>44</v>
      </c>
      <c r="AD30" s="37"/>
      <c r="AE30" s="35"/>
      <c r="AF30" s="34">
        <v>74</v>
      </c>
      <c r="AG30" s="39">
        <v>0</v>
      </c>
      <c r="AH30" s="34">
        <v>17</v>
      </c>
      <c r="AI30" s="35">
        <v>25</v>
      </c>
      <c r="AJ30" s="39">
        <v>116</v>
      </c>
      <c r="AK30" s="40">
        <v>11</v>
      </c>
      <c r="AL30" s="35">
        <v>6</v>
      </c>
      <c r="AM30" s="40">
        <v>3</v>
      </c>
      <c r="AN30" s="35">
        <v>13</v>
      </c>
      <c r="AO30" s="42"/>
      <c r="AP30" s="60"/>
      <c r="AQ30" s="61"/>
      <c r="AR30" s="60"/>
      <c r="AS30" s="61"/>
      <c r="AT30" s="60"/>
      <c r="AU30" s="61"/>
      <c r="AV30" s="62"/>
      <c r="AW30" s="63"/>
      <c r="AX30" s="64"/>
      <c r="AY30" s="48" t="str">
        <f t="shared" si="2"/>
        <v/>
      </c>
      <c r="BF30" s="6"/>
      <c r="BG30" s="6"/>
      <c r="BH30" s="6"/>
      <c r="BI30" s="6"/>
      <c r="BJ30" s="6"/>
      <c r="BK30" s="6"/>
      <c r="BL30" s="6"/>
      <c r="BM30" s="6"/>
      <c r="BN30" s="6"/>
      <c r="BO30" s="6"/>
      <c r="BP30" s="49" t="str">
        <f t="shared" si="3"/>
        <v/>
      </c>
      <c r="BQ30" s="50" t="str">
        <f t="shared" si="4"/>
        <v/>
      </c>
      <c r="BR30" s="50" t="str">
        <f t="shared" si="5"/>
        <v/>
      </c>
      <c r="BS30" s="50" t="str">
        <f t="shared" si="6"/>
        <v/>
      </c>
      <c r="BT30" s="50" t="str">
        <f t="shared" si="7"/>
        <v/>
      </c>
      <c r="BU30" s="50" t="str">
        <f t="shared" si="8"/>
        <v/>
      </c>
      <c r="BV30" s="72" t="str">
        <f t="shared" si="16"/>
        <v/>
      </c>
      <c r="BW30" s="53"/>
      <c r="BX30" s="54">
        <f t="shared" si="9"/>
        <v>0</v>
      </c>
      <c r="BY30" s="54">
        <f t="shared" si="10"/>
        <v>0</v>
      </c>
      <c r="BZ30" s="54">
        <f t="shared" si="11"/>
        <v>0</v>
      </c>
      <c r="CA30" s="54">
        <f t="shared" si="12"/>
        <v>0</v>
      </c>
      <c r="CB30" s="54">
        <f t="shared" si="13"/>
        <v>0</v>
      </c>
      <c r="CC30" s="54">
        <f t="shared" si="14"/>
        <v>0</v>
      </c>
      <c r="CD30" s="54">
        <f t="shared" si="17"/>
        <v>0</v>
      </c>
      <c r="CY30" s="16"/>
      <c r="CZ30" s="16"/>
    </row>
    <row r="31" spans="1:104" s="15" customFormat="1" ht="11.25" x14ac:dyDescent="0.15">
      <c r="A31" s="55" t="s">
        <v>76</v>
      </c>
      <c r="B31" s="29">
        <f t="shared" si="15"/>
        <v>0</v>
      </c>
      <c r="C31" s="34"/>
      <c r="D31" s="56"/>
      <c r="E31" s="37"/>
      <c r="F31" s="37"/>
      <c r="G31" s="37"/>
      <c r="H31" s="59"/>
      <c r="I31" s="59"/>
      <c r="J31" s="59"/>
      <c r="K31" s="59"/>
      <c r="L31" s="59"/>
      <c r="M31" s="59"/>
      <c r="N31" s="59"/>
      <c r="O31" s="59"/>
      <c r="P31" s="59"/>
      <c r="Q31" s="59"/>
      <c r="R31" s="59"/>
      <c r="S31" s="59"/>
      <c r="T31" s="34"/>
      <c r="U31" s="35"/>
      <c r="V31" s="34"/>
      <c r="W31" s="35"/>
      <c r="X31" s="36">
        <f t="shared" si="0"/>
        <v>0</v>
      </c>
      <c r="Y31" s="34"/>
      <c r="Z31" s="37"/>
      <c r="AA31" s="35"/>
      <c r="AB31" s="38">
        <f t="shared" si="1"/>
        <v>0</v>
      </c>
      <c r="AC31" s="34"/>
      <c r="AD31" s="37"/>
      <c r="AE31" s="35"/>
      <c r="AF31" s="34"/>
      <c r="AG31" s="39"/>
      <c r="AH31" s="34"/>
      <c r="AI31" s="35"/>
      <c r="AJ31" s="39"/>
      <c r="AK31" s="40"/>
      <c r="AL31" s="35"/>
      <c r="AM31" s="40"/>
      <c r="AN31" s="35"/>
      <c r="AO31" s="42"/>
      <c r="AP31" s="60"/>
      <c r="AQ31" s="61"/>
      <c r="AR31" s="60"/>
      <c r="AS31" s="61"/>
      <c r="AT31" s="60"/>
      <c r="AU31" s="61"/>
      <c r="AV31" s="62"/>
      <c r="AW31" s="63"/>
      <c r="AX31" s="64"/>
      <c r="AY31" s="48" t="str">
        <f t="shared" si="2"/>
        <v/>
      </c>
      <c r="BF31" s="6"/>
      <c r="BG31" s="6"/>
      <c r="BH31" s="6"/>
      <c r="BI31" s="6"/>
      <c r="BJ31" s="6"/>
      <c r="BK31" s="6"/>
      <c r="BL31" s="6"/>
      <c r="BM31" s="6"/>
      <c r="BN31" s="6"/>
      <c r="BO31" s="6"/>
      <c r="BP31" s="49" t="str">
        <f t="shared" si="3"/>
        <v/>
      </c>
      <c r="BQ31" s="50" t="str">
        <f t="shared" si="4"/>
        <v/>
      </c>
      <c r="BR31" s="50" t="str">
        <f t="shared" si="5"/>
        <v/>
      </c>
      <c r="BS31" s="50" t="str">
        <f t="shared" si="6"/>
        <v/>
      </c>
      <c r="BT31" s="50" t="str">
        <f t="shared" si="7"/>
        <v/>
      </c>
      <c r="BU31" s="50" t="str">
        <f t="shared" si="8"/>
        <v/>
      </c>
      <c r="BV31" s="72" t="str">
        <f t="shared" si="16"/>
        <v/>
      </c>
      <c r="BW31" s="53"/>
      <c r="BX31" s="54">
        <f t="shared" si="9"/>
        <v>0</v>
      </c>
      <c r="BY31" s="54">
        <f t="shared" si="10"/>
        <v>0</v>
      </c>
      <c r="BZ31" s="54">
        <f t="shared" si="11"/>
        <v>0</v>
      </c>
      <c r="CA31" s="54">
        <f t="shared" si="12"/>
        <v>0</v>
      </c>
      <c r="CB31" s="54">
        <f t="shared" si="13"/>
        <v>0</v>
      </c>
      <c r="CC31" s="54" t="str">
        <f t="shared" si="14"/>
        <v/>
      </c>
      <c r="CD31" s="54">
        <f t="shared" si="17"/>
        <v>0</v>
      </c>
      <c r="CY31" s="16"/>
      <c r="CZ31" s="16"/>
    </row>
    <row r="32" spans="1:104" s="15" customFormat="1" ht="11.25" x14ac:dyDescent="0.15">
      <c r="A32" s="55" t="s">
        <v>77</v>
      </c>
      <c r="B32" s="29">
        <f t="shared" si="15"/>
        <v>181</v>
      </c>
      <c r="C32" s="34"/>
      <c r="D32" s="56">
        <v>3</v>
      </c>
      <c r="E32" s="37">
        <v>8</v>
      </c>
      <c r="F32" s="37">
        <v>12</v>
      </c>
      <c r="G32" s="37">
        <v>12</v>
      </c>
      <c r="H32" s="59">
        <v>11</v>
      </c>
      <c r="I32" s="59">
        <v>9</v>
      </c>
      <c r="J32" s="59">
        <v>22</v>
      </c>
      <c r="K32" s="59">
        <v>24</v>
      </c>
      <c r="L32" s="59">
        <v>19</v>
      </c>
      <c r="M32" s="59">
        <v>19</v>
      </c>
      <c r="N32" s="59">
        <v>9</v>
      </c>
      <c r="O32" s="59">
        <v>18</v>
      </c>
      <c r="P32" s="59">
        <v>5</v>
      </c>
      <c r="Q32" s="59">
        <v>3</v>
      </c>
      <c r="R32" s="59">
        <v>6</v>
      </c>
      <c r="S32" s="59">
        <v>1</v>
      </c>
      <c r="T32" s="34">
        <v>11</v>
      </c>
      <c r="U32" s="35">
        <v>170</v>
      </c>
      <c r="V32" s="34">
        <v>66</v>
      </c>
      <c r="W32" s="35">
        <v>115</v>
      </c>
      <c r="X32" s="36">
        <f t="shared" si="0"/>
        <v>15</v>
      </c>
      <c r="Y32" s="34">
        <v>15</v>
      </c>
      <c r="Z32" s="37"/>
      <c r="AA32" s="35"/>
      <c r="AB32" s="38">
        <f t="shared" si="1"/>
        <v>68</v>
      </c>
      <c r="AC32" s="34">
        <v>68</v>
      </c>
      <c r="AD32" s="37"/>
      <c r="AE32" s="35"/>
      <c r="AF32" s="34">
        <v>17</v>
      </c>
      <c r="AG32" s="39">
        <v>2</v>
      </c>
      <c r="AH32" s="34">
        <v>4</v>
      </c>
      <c r="AI32" s="35">
        <v>39</v>
      </c>
      <c r="AJ32" s="39">
        <v>343</v>
      </c>
      <c r="AK32" s="40"/>
      <c r="AL32" s="35"/>
      <c r="AM32" s="40"/>
      <c r="AN32" s="35">
        <v>1</v>
      </c>
      <c r="AO32" s="42"/>
      <c r="AP32" s="60">
        <v>21</v>
      </c>
      <c r="AQ32" s="61"/>
      <c r="AR32" s="60"/>
      <c r="AS32" s="61"/>
      <c r="AT32" s="60"/>
      <c r="AU32" s="61"/>
      <c r="AV32" s="62"/>
      <c r="AW32" s="63"/>
      <c r="AX32" s="64"/>
      <c r="AY32" s="48" t="str">
        <f t="shared" si="2"/>
        <v/>
      </c>
      <c r="BF32" s="6"/>
      <c r="BG32" s="6"/>
      <c r="BH32" s="6"/>
      <c r="BI32" s="6"/>
      <c r="BJ32" s="6"/>
      <c r="BK32" s="6"/>
      <c r="BL32" s="6"/>
      <c r="BM32" s="6"/>
      <c r="BN32" s="6"/>
      <c r="BO32" s="6"/>
      <c r="BP32" s="49" t="str">
        <f t="shared" si="3"/>
        <v/>
      </c>
      <c r="BQ32" s="50" t="str">
        <f t="shared" si="4"/>
        <v/>
      </c>
      <c r="BR32" s="50" t="str">
        <f t="shared" si="5"/>
        <v/>
      </c>
      <c r="BS32" s="50" t="str">
        <f t="shared" si="6"/>
        <v/>
      </c>
      <c r="BT32" s="50" t="str">
        <f t="shared" si="7"/>
        <v/>
      </c>
      <c r="BU32" s="50" t="str">
        <f t="shared" si="8"/>
        <v/>
      </c>
      <c r="BV32" s="72" t="str">
        <f t="shared" si="16"/>
        <v/>
      </c>
      <c r="BW32" s="53"/>
      <c r="BX32" s="54">
        <f t="shared" si="9"/>
        <v>0</v>
      </c>
      <c r="BY32" s="54">
        <f t="shared" si="10"/>
        <v>0</v>
      </c>
      <c r="BZ32" s="54">
        <f t="shared" si="11"/>
        <v>0</v>
      </c>
      <c r="CA32" s="54">
        <f t="shared" si="12"/>
        <v>0</v>
      </c>
      <c r="CB32" s="54">
        <f t="shared" si="13"/>
        <v>0</v>
      </c>
      <c r="CC32" s="54">
        <f t="shared" si="14"/>
        <v>0</v>
      </c>
      <c r="CD32" s="54">
        <f t="shared" si="17"/>
        <v>0</v>
      </c>
      <c r="CY32" s="16"/>
      <c r="CZ32" s="16"/>
    </row>
    <row r="33" spans="1:104" s="15" customFormat="1" ht="11.25" x14ac:dyDescent="0.15">
      <c r="A33" s="55" t="s">
        <v>78</v>
      </c>
      <c r="B33" s="29">
        <f t="shared" si="15"/>
        <v>0</v>
      </c>
      <c r="C33" s="34"/>
      <c r="D33" s="56"/>
      <c r="E33" s="37"/>
      <c r="F33" s="37"/>
      <c r="G33" s="37"/>
      <c r="H33" s="59"/>
      <c r="I33" s="59"/>
      <c r="J33" s="59"/>
      <c r="K33" s="59"/>
      <c r="L33" s="59"/>
      <c r="M33" s="59"/>
      <c r="N33" s="59"/>
      <c r="O33" s="59"/>
      <c r="P33" s="59"/>
      <c r="Q33" s="59"/>
      <c r="R33" s="59"/>
      <c r="S33" s="59"/>
      <c r="T33" s="34"/>
      <c r="U33" s="78"/>
      <c r="V33" s="34"/>
      <c r="W33" s="35"/>
      <c r="X33" s="36">
        <f t="shared" si="0"/>
        <v>0</v>
      </c>
      <c r="Y33" s="34"/>
      <c r="Z33" s="37"/>
      <c r="AA33" s="35"/>
      <c r="AB33" s="38">
        <f t="shared" si="1"/>
        <v>0</v>
      </c>
      <c r="AC33" s="34"/>
      <c r="AD33" s="37"/>
      <c r="AE33" s="35"/>
      <c r="AF33" s="34"/>
      <c r="AG33" s="39"/>
      <c r="AH33" s="34"/>
      <c r="AI33" s="35"/>
      <c r="AJ33" s="39"/>
      <c r="AK33" s="40"/>
      <c r="AL33" s="35"/>
      <c r="AM33" s="40"/>
      <c r="AN33" s="35"/>
      <c r="AO33" s="42"/>
      <c r="AP33" s="60"/>
      <c r="AQ33" s="61"/>
      <c r="AR33" s="60"/>
      <c r="AS33" s="61"/>
      <c r="AT33" s="60"/>
      <c r="AU33" s="61"/>
      <c r="AV33" s="62"/>
      <c r="AW33" s="63"/>
      <c r="AX33" s="64"/>
      <c r="AY33" s="48" t="str">
        <f t="shared" si="2"/>
        <v/>
      </c>
      <c r="BF33" s="6"/>
      <c r="BG33" s="6"/>
      <c r="BH33" s="6"/>
      <c r="BI33" s="6"/>
      <c r="BJ33" s="6"/>
      <c r="BK33" s="6"/>
      <c r="BL33" s="6"/>
      <c r="BM33" s="6"/>
      <c r="BN33" s="6"/>
      <c r="BO33" s="6"/>
      <c r="BP33" s="49" t="str">
        <f t="shared" si="3"/>
        <v/>
      </c>
      <c r="BQ33" s="50" t="str">
        <f t="shared" si="4"/>
        <v/>
      </c>
      <c r="BR33" s="50" t="str">
        <f t="shared" si="5"/>
        <v/>
      </c>
      <c r="BS33" s="50" t="str">
        <f t="shared" si="6"/>
        <v/>
      </c>
      <c r="BT33" s="50" t="str">
        <f t="shared" si="7"/>
        <v/>
      </c>
      <c r="BU33" s="50" t="str">
        <f t="shared" si="8"/>
        <v/>
      </c>
      <c r="BV33" s="72" t="str">
        <f t="shared" si="16"/>
        <v/>
      </c>
      <c r="BW33" s="53"/>
      <c r="BX33" s="54">
        <f t="shared" si="9"/>
        <v>0</v>
      </c>
      <c r="BY33" s="54">
        <f t="shared" si="10"/>
        <v>0</v>
      </c>
      <c r="BZ33" s="54">
        <f t="shared" si="11"/>
        <v>0</v>
      </c>
      <c r="CA33" s="54">
        <f t="shared" si="12"/>
        <v>0</v>
      </c>
      <c r="CB33" s="54">
        <f t="shared" si="13"/>
        <v>0</v>
      </c>
      <c r="CC33" s="54" t="str">
        <f t="shared" si="14"/>
        <v/>
      </c>
      <c r="CD33" s="54">
        <f t="shared" si="17"/>
        <v>0</v>
      </c>
      <c r="CY33" s="16"/>
      <c r="CZ33" s="16"/>
    </row>
    <row r="34" spans="1:104" s="15" customFormat="1" ht="11.25" x14ac:dyDescent="0.15">
      <c r="A34" s="55" t="s">
        <v>79</v>
      </c>
      <c r="B34" s="29">
        <f>SUM(C34:E34)</f>
        <v>59</v>
      </c>
      <c r="C34" s="34">
        <v>19</v>
      </c>
      <c r="D34" s="56">
        <v>23</v>
      </c>
      <c r="E34" s="37">
        <v>17</v>
      </c>
      <c r="F34" s="66"/>
      <c r="G34" s="66"/>
      <c r="H34" s="66"/>
      <c r="I34" s="66"/>
      <c r="J34" s="66"/>
      <c r="K34" s="66"/>
      <c r="L34" s="66"/>
      <c r="M34" s="66"/>
      <c r="N34" s="66"/>
      <c r="O34" s="66"/>
      <c r="P34" s="66"/>
      <c r="Q34" s="66"/>
      <c r="R34" s="66"/>
      <c r="S34" s="66"/>
      <c r="T34" s="34">
        <v>59</v>
      </c>
      <c r="U34" s="68"/>
      <c r="V34" s="34">
        <v>42</v>
      </c>
      <c r="W34" s="35">
        <v>17</v>
      </c>
      <c r="X34" s="36">
        <f t="shared" si="0"/>
        <v>36</v>
      </c>
      <c r="Y34" s="34">
        <v>36</v>
      </c>
      <c r="Z34" s="37"/>
      <c r="AA34" s="35"/>
      <c r="AB34" s="38">
        <f t="shared" si="1"/>
        <v>0</v>
      </c>
      <c r="AC34" s="34"/>
      <c r="AD34" s="37"/>
      <c r="AE34" s="35"/>
      <c r="AF34" s="34">
        <v>36</v>
      </c>
      <c r="AG34" s="39">
        <v>0</v>
      </c>
      <c r="AH34" s="34">
        <v>5</v>
      </c>
      <c r="AI34" s="79"/>
      <c r="AJ34" s="39"/>
      <c r="AK34" s="40">
        <v>1</v>
      </c>
      <c r="AL34" s="35"/>
      <c r="AM34" s="40">
        <v>18</v>
      </c>
      <c r="AN34" s="35"/>
      <c r="AO34" s="42"/>
      <c r="AP34" s="60"/>
      <c r="AQ34" s="61"/>
      <c r="AR34" s="60"/>
      <c r="AS34" s="61"/>
      <c r="AT34" s="60"/>
      <c r="AU34" s="61"/>
      <c r="AV34" s="62"/>
      <c r="AW34" s="63"/>
      <c r="AX34" s="64"/>
      <c r="AY34" s="48" t="str">
        <f t="shared" si="2"/>
        <v/>
      </c>
      <c r="BF34" s="6"/>
      <c r="BG34" s="6"/>
      <c r="BH34" s="6"/>
      <c r="BI34" s="6"/>
      <c r="BJ34" s="6"/>
      <c r="BK34" s="6"/>
      <c r="BL34" s="6"/>
      <c r="BM34" s="6"/>
      <c r="BN34" s="6"/>
      <c r="BO34" s="6"/>
      <c r="BP34" s="49" t="str">
        <f t="shared" si="3"/>
        <v/>
      </c>
      <c r="BQ34" s="50" t="str">
        <f t="shared" si="4"/>
        <v/>
      </c>
      <c r="BR34" s="50" t="str">
        <f t="shared" si="5"/>
        <v/>
      </c>
      <c r="BS34" s="50" t="str">
        <f t="shared" si="6"/>
        <v/>
      </c>
      <c r="BT34" s="50" t="str">
        <f t="shared" si="7"/>
        <v/>
      </c>
      <c r="BU34" s="50" t="str">
        <f t="shared" si="8"/>
        <v/>
      </c>
      <c r="BV34" s="72" t="str">
        <f t="shared" si="16"/>
        <v/>
      </c>
      <c r="BW34" s="53"/>
      <c r="BX34" s="54">
        <f t="shared" si="9"/>
        <v>0</v>
      </c>
      <c r="BY34" s="54">
        <f t="shared" si="10"/>
        <v>0</v>
      </c>
      <c r="BZ34" s="54">
        <f t="shared" si="11"/>
        <v>0</v>
      </c>
      <c r="CA34" s="54">
        <f t="shared" si="12"/>
        <v>0</v>
      </c>
      <c r="CB34" s="54">
        <f t="shared" si="13"/>
        <v>0</v>
      </c>
      <c r="CC34" s="54">
        <f t="shared" si="14"/>
        <v>0</v>
      </c>
      <c r="CD34" s="54">
        <f t="shared" si="17"/>
        <v>0</v>
      </c>
      <c r="CY34" s="16"/>
      <c r="CZ34" s="16"/>
    </row>
    <row r="35" spans="1:104" s="15" customFormat="1" ht="11.25" x14ac:dyDescent="0.15">
      <c r="A35" s="55" t="s">
        <v>80</v>
      </c>
      <c r="B35" s="29">
        <f>SUM(F35:S35)</f>
        <v>312</v>
      </c>
      <c r="C35" s="69"/>
      <c r="D35" s="65"/>
      <c r="E35" s="66"/>
      <c r="F35" s="37">
        <v>8</v>
      </c>
      <c r="G35" s="37">
        <v>8</v>
      </c>
      <c r="H35" s="59">
        <v>7</v>
      </c>
      <c r="I35" s="59">
        <v>12</v>
      </c>
      <c r="J35" s="59">
        <v>17</v>
      </c>
      <c r="K35" s="59">
        <v>21</v>
      </c>
      <c r="L35" s="59">
        <v>33</v>
      </c>
      <c r="M35" s="59">
        <v>39</v>
      </c>
      <c r="N35" s="59">
        <v>39</v>
      </c>
      <c r="O35" s="59">
        <v>36</v>
      </c>
      <c r="P35" s="59">
        <v>32</v>
      </c>
      <c r="Q35" s="59">
        <v>34</v>
      </c>
      <c r="R35" s="59">
        <v>13</v>
      </c>
      <c r="S35" s="59">
        <v>13</v>
      </c>
      <c r="T35" s="69"/>
      <c r="U35" s="35">
        <v>312</v>
      </c>
      <c r="V35" s="34">
        <v>120</v>
      </c>
      <c r="W35" s="35">
        <v>192</v>
      </c>
      <c r="X35" s="76"/>
      <c r="Y35" s="69"/>
      <c r="Z35" s="66"/>
      <c r="AA35" s="68"/>
      <c r="AB35" s="38">
        <f t="shared" si="1"/>
        <v>221</v>
      </c>
      <c r="AC35" s="34">
        <v>221</v>
      </c>
      <c r="AD35" s="37"/>
      <c r="AE35" s="35"/>
      <c r="AF35" s="34">
        <v>154</v>
      </c>
      <c r="AG35" s="39">
        <v>38</v>
      </c>
      <c r="AH35" s="69"/>
      <c r="AI35" s="79">
        <v>68</v>
      </c>
      <c r="AJ35" s="79"/>
      <c r="AK35" s="76"/>
      <c r="AL35" s="35">
        <v>15</v>
      </c>
      <c r="AM35" s="76"/>
      <c r="AN35" s="35">
        <v>43</v>
      </c>
      <c r="AO35" s="42"/>
      <c r="AP35" s="60"/>
      <c r="AQ35" s="61"/>
      <c r="AR35" s="60"/>
      <c r="AS35" s="61"/>
      <c r="AT35" s="60"/>
      <c r="AU35" s="61"/>
      <c r="AV35" s="62"/>
      <c r="AW35" s="77"/>
      <c r="AX35" s="64"/>
      <c r="AY35" s="48" t="str">
        <f t="shared" si="2"/>
        <v/>
      </c>
      <c r="BF35" s="6"/>
      <c r="BG35" s="6"/>
      <c r="BH35" s="6"/>
      <c r="BI35" s="6"/>
      <c r="BJ35" s="6"/>
      <c r="BK35" s="6"/>
      <c r="BL35" s="6"/>
      <c r="BM35" s="6"/>
      <c r="BN35" s="6"/>
      <c r="BO35" s="6"/>
      <c r="BP35" s="49" t="str">
        <f t="shared" si="3"/>
        <v/>
      </c>
      <c r="BQ35" s="50" t="str">
        <f t="shared" si="4"/>
        <v/>
      </c>
      <c r="BR35" s="50" t="str">
        <f t="shared" si="5"/>
        <v/>
      </c>
      <c r="BS35" s="50" t="str">
        <f t="shared" si="6"/>
        <v/>
      </c>
      <c r="BT35" s="50" t="str">
        <f t="shared" si="7"/>
        <v/>
      </c>
      <c r="BU35" s="50" t="str">
        <f t="shared" si="8"/>
        <v/>
      </c>
      <c r="BV35" s="72" t="str">
        <f t="shared" si="16"/>
        <v/>
      </c>
      <c r="BW35" s="53"/>
      <c r="BX35" s="54">
        <f t="shared" si="9"/>
        <v>0</v>
      </c>
      <c r="BY35" s="54">
        <f t="shared" si="10"/>
        <v>0</v>
      </c>
      <c r="BZ35" s="54">
        <f t="shared" si="11"/>
        <v>0</v>
      </c>
      <c r="CA35" s="54">
        <f t="shared" si="12"/>
        <v>0</v>
      </c>
      <c r="CB35" s="54">
        <f t="shared" si="13"/>
        <v>0</v>
      </c>
      <c r="CC35" s="54">
        <f t="shared" si="14"/>
        <v>0</v>
      </c>
      <c r="CD35" s="54">
        <f t="shared" si="17"/>
        <v>0</v>
      </c>
      <c r="CY35" s="16"/>
      <c r="CZ35" s="16"/>
    </row>
    <row r="36" spans="1:104" s="15" customFormat="1" ht="11.25" x14ac:dyDescent="0.15">
      <c r="A36" s="55" t="s">
        <v>81</v>
      </c>
      <c r="B36" s="29">
        <f t="shared" si="15"/>
        <v>0</v>
      </c>
      <c r="C36" s="34"/>
      <c r="D36" s="56"/>
      <c r="E36" s="37"/>
      <c r="F36" s="37"/>
      <c r="G36" s="37"/>
      <c r="H36" s="59"/>
      <c r="I36" s="59"/>
      <c r="J36" s="59"/>
      <c r="K36" s="59"/>
      <c r="L36" s="59"/>
      <c r="M36" s="59"/>
      <c r="N36" s="59"/>
      <c r="O36" s="59"/>
      <c r="P36" s="59"/>
      <c r="Q36" s="59"/>
      <c r="R36" s="59"/>
      <c r="S36" s="59"/>
      <c r="T36" s="34"/>
      <c r="U36" s="35"/>
      <c r="V36" s="34"/>
      <c r="W36" s="35"/>
      <c r="X36" s="36">
        <f t="shared" si="0"/>
        <v>0</v>
      </c>
      <c r="Y36" s="34"/>
      <c r="Z36" s="37"/>
      <c r="AA36" s="35"/>
      <c r="AB36" s="38">
        <f t="shared" si="1"/>
        <v>0</v>
      </c>
      <c r="AC36" s="34"/>
      <c r="AD36" s="37"/>
      <c r="AE36" s="35"/>
      <c r="AF36" s="34"/>
      <c r="AG36" s="39"/>
      <c r="AH36" s="34"/>
      <c r="AI36" s="35"/>
      <c r="AJ36" s="39"/>
      <c r="AK36" s="40"/>
      <c r="AL36" s="35"/>
      <c r="AM36" s="40"/>
      <c r="AN36" s="35"/>
      <c r="AO36" s="42"/>
      <c r="AP36" s="60"/>
      <c r="AQ36" s="61"/>
      <c r="AR36" s="60"/>
      <c r="AS36" s="61"/>
      <c r="AT36" s="60"/>
      <c r="AU36" s="61"/>
      <c r="AV36" s="62"/>
      <c r="AW36" s="63"/>
      <c r="AX36" s="64"/>
      <c r="AY36" s="48" t="str">
        <f t="shared" si="2"/>
        <v/>
      </c>
      <c r="BF36" s="6"/>
      <c r="BG36" s="6"/>
      <c r="BH36" s="6"/>
      <c r="BI36" s="6"/>
      <c r="BJ36" s="6"/>
      <c r="BK36" s="6"/>
      <c r="BL36" s="6"/>
      <c r="BM36" s="6"/>
      <c r="BN36" s="6"/>
      <c r="BO36" s="6"/>
      <c r="BP36" s="49" t="str">
        <f t="shared" si="3"/>
        <v/>
      </c>
      <c r="BQ36" s="50" t="str">
        <f t="shared" si="4"/>
        <v/>
      </c>
      <c r="BR36" s="50" t="str">
        <f t="shared" si="5"/>
        <v/>
      </c>
      <c r="BS36" s="50" t="str">
        <f t="shared" si="6"/>
        <v/>
      </c>
      <c r="BT36" s="50" t="str">
        <f t="shared" si="7"/>
        <v/>
      </c>
      <c r="BU36" s="50" t="str">
        <f t="shared" si="8"/>
        <v/>
      </c>
      <c r="BV36" s="72" t="str">
        <f t="shared" si="16"/>
        <v/>
      </c>
      <c r="BW36" s="53"/>
      <c r="BX36" s="54">
        <f t="shared" si="9"/>
        <v>0</v>
      </c>
      <c r="BY36" s="54">
        <f t="shared" si="10"/>
        <v>0</v>
      </c>
      <c r="BZ36" s="54">
        <f t="shared" si="11"/>
        <v>0</v>
      </c>
      <c r="CA36" s="54">
        <f t="shared" si="12"/>
        <v>0</v>
      </c>
      <c r="CB36" s="54">
        <f t="shared" si="13"/>
        <v>0</v>
      </c>
      <c r="CC36" s="54" t="str">
        <f t="shared" si="14"/>
        <v/>
      </c>
      <c r="CD36" s="54">
        <f t="shared" si="17"/>
        <v>0</v>
      </c>
      <c r="CY36" s="16"/>
      <c r="CZ36" s="16"/>
    </row>
    <row r="37" spans="1:104" s="15" customFormat="1" ht="21" x14ac:dyDescent="0.15">
      <c r="A37" s="74" t="s">
        <v>82</v>
      </c>
      <c r="B37" s="29">
        <f>SUM(F37:S37)</f>
        <v>0</v>
      </c>
      <c r="C37" s="69"/>
      <c r="D37" s="65"/>
      <c r="E37" s="66"/>
      <c r="F37" s="37"/>
      <c r="G37" s="37"/>
      <c r="H37" s="59"/>
      <c r="I37" s="59"/>
      <c r="J37" s="59"/>
      <c r="K37" s="59"/>
      <c r="L37" s="59"/>
      <c r="M37" s="59"/>
      <c r="N37" s="59"/>
      <c r="O37" s="59"/>
      <c r="P37" s="59"/>
      <c r="Q37" s="59"/>
      <c r="R37" s="59"/>
      <c r="S37" s="59"/>
      <c r="T37" s="69"/>
      <c r="U37" s="35"/>
      <c r="V37" s="34"/>
      <c r="W37" s="35"/>
      <c r="X37" s="76"/>
      <c r="Y37" s="69"/>
      <c r="Z37" s="66"/>
      <c r="AA37" s="68"/>
      <c r="AB37" s="38">
        <f t="shared" si="1"/>
        <v>0</v>
      </c>
      <c r="AC37" s="34"/>
      <c r="AD37" s="37"/>
      <c r="AE37" s="35"/>
      <c r="AF37" s="34"/>
      <c r="AG37" s="39"/>
      <c r="AH37" s="69"/>
      <c r="AI37" s="35"/>
      <c r="AJ37" s="39"/>
      <c r="AK37" s="76"/>
      <c r="AL37" s="35"/>
      <c r="AM37" s="76"/>
      <c r="AN37" s="35"/>
      <c r="AO37" s="42"/>
      <c r="AP37" s="60"/>
      <c r="AQ37" s="61"/>
      <c r="AR37" s="60"/>
      <c r="AS37" s="61"/>
      <c r="AT37" s="60"/>
      <c r="AU37" s="61"/>
      <c r="AV37" s="62"/>
      <c r="AW37" s="77"/>
      <c r="AX37" s="64"/>
      <c r="AY37" s="48" t="str">
        <f t="shared" si="2"/>
        <v/>
      </c>
      <c r="BF37" s="6"/>
      <c r="BG37" s="6"/>
      <c r="BH37" s="6"/>
      <c r="BI37" s="6"/>
      <c r="BJ37" s="6"/>
      <c r="BK37" s="6"/>
      <c r="BL37" s="6"/>
      <c r="BM37" s="6"/>
      <c r="BN37" s="6"/>
      <c r="BO37" s="6"/>
      <c r="BP37" s="49" t="str">
        <f t="shared" si="3"/>
        <v/>
      </c>
      <c r="BQ37" s="50" t="str">
        <f t="shared" si="4"/>
        <v/>
      </c>
      <c r="BR37" s="50" t="str">
        <f t="shared" si="5"/>
        <v/>
      </c>
      <c r="BS37" s="50" t="str">
        <f t="shared" si="6"/>
        <v/>
      </c>
      <c r="BT37" s="50" t="str">
        <f t="shared" si="7"/>
        <v/>
      </c>
      <c r="BU37" s="50" t="str">
        <f t="shared" si="8"/>
        <v/>
      </c>
      <c r="BV37" s="72" t="str">
        <f t="shared" si="16"/>
        <v/>
      </c>
      <c r="BW37" s="53"/>
      <c r="BX37" s="54">
        <f t="shared" si="9"/>
        <v>0</v>
      </c>
      <c r="BY37" s="54">
        <f t="shared" si="10"/>
        <v>0</v>
      </c>
      <c r="BZ37" s="54">
        <f t="shared" si="11"/>
        <v>0</v>
      </c>
      <c r="CA37" s="54">
        <f t="shared" si="12"/>
        <v>0</v>
      </c>
      <c r="CB37" s="54">
        <f t="shared" si="13"/>
        <v>0</v>
      </c>
      <c r="CC37" s="54" t="str">
        <f t="shared" si="14"/>
        <v/>
      </c>
      <c r="CD37" s="54">
        <f t="shared" si="17"/>
        <v>0</v>
      </c>
      <c r="CY37" s="16"/>
      <c r="CZ37" s="16"/>
    </row>
    <row r="38" spans="1:104" s="15" customFormat="1" ht="21" x14ac:dyDescent="0.15">
      <c r="A38" s="74" t="s">
        <v>83</v>
      </c>
      <c r="B38" s="29">
        <f>SUM(F38:S38)</f>
        <v>201</v>
      </c>
      <c r="C38" s="69"/>
      <c r="D38" s="65"/>
      <c r="E38" s="66"/>
      <c r="F38" s="37">
        <v>4</v>
      </c>
      <c r="G38" s="37">
        <v>5</v>
      </c>
      <c r="H38" s="59">
        <v>1</v>
      </c>
      <c r="I38" s="59">
        <v>4</v>
      </c>
      <c r="J38" s="59">
        <v>7</v>
      </c>
      <c r="K38" s="59">
        <v>14</v>
      </c>
      <c r="L38" s="59">
        <v>27</v>
      </c>
      <c r="M38" s="59">
        <v>32</v>
      </c>
      <c r="N38" s="59">
        <v>30</v>
      </c>
      <c r="O38" s="59">
        <v>19</v>
      </c>
      <c r="P38" s="59">
        <v>26</v>
      </c>
      <c r="Q38" s="59">
        <v>14</v>
      </c>
      <c r="R38" s="59">
        <v>4</v>
      </c>
      <c r="S38" s="59">
        <v>14</v>
      </c>
      <c r="T38" s="69"/>
      <c r="U38" s="35">
        <v>201</v>
      </c>
      <c r="V38" s="34"/>
      <c r="W38" s="35">
        <v>201</v>
      </c>
      <c r="X38" s="76"/>
      <c r="Y38" s="69"/>
      <c r="Z38" s="66"/>
      <c r="AA38" s="68"/>
      <c r="AB38" s="38">
        <f t="shared" si="1"/>
        <v>60</v>
      </c>
      <c r="AC38" s="34">
        <v>60</v>
      </c>
      <c r="AD38" s="37"/>
      <c r="AE38" s="35"/>
      <c r="AF38" s="34">
        <v>0</v>
      </c>
      <c r="AG38" s="39">
        <v>0</v>
      </c>
      <c r="AH38" s="69"/>
      <c r="AI38" s="35">
        <v>11</v>
      </c>
      <c r="AJ38" s="39">
        <v>47</v>
      </c>
      <c r="AK38" s="76"/>
      <c r="AL38" s="35">
        <v>7</v>
      </c>
      <c r="AM38" s="76"/>
      <c r="AN38" s="35">
        <v>8</v>
      </c>
      <c r="AO38" s="42"/>
      <c r="AP38" s="60"/>
      <c r="AQ38" s="61"/>
      <c r="AR38" s="60"/>
      <c r="AS38" s="61"/>
      <c r="AT38" s="60"/>
      <c r="AU38" s="61"/>
      <c r="AV38" s="62"/>
      <c r="AW38" s="77"/>
      <c r="AX38" s="64"/>
      <c r="AY38" s="48" t="str">
        <f t="shared" si="2"/>
        <v/>
      </c>
      <c r="BF38" s="6"/>
      <c r="BG38" s="6"/>
      <c r="BH38" s="6"/>
      <c r="BI38" s="6"/>
      <c r="BJ38" s="6"/>
      <c r="BK38" s="6"/>
      <c r="BL38" s="6"/>
      <c r="BM38" s="6"/>
      <c r="BN38" s="6"/>
      <c r="BO38" s="6"/>
      <c r="BP38" s="49" t="str">
        <f t="shared" si="3"/>
        <v/>
      </c>
      <c r="BQ38" s="50" t="str">
        <f t="shared" si="4"/>
        <v/>
      </c>
      <c r="BR38" s="50" t="str">
        <f t="shared" si="5"/>
        <v/>
      </c>
      <c r="BS38" s="50" t="str">
        <f t="shared" si="6"/>
        <v/>
      </c>
      <c r="BT38" s="50" t="str">
        <f t="shared" si="7"/>
        <v/>
      </c>
      <c r="BU38" s="50" t="str">
        <f t="shared" si="8"/>
        <v/>
      </c>
      <c r="BV38" s="72" t="str">
        <f t="shared" si="16"/>
        <v/>
      </c>
      <c r="BW38" s="53"/>
      <c r="BX38" s="54">
        <f t="shared" si="9"/>
        <v>0</v>
      </c>
      <c r="BY38" s="54">
        <f t="shared" si="10"/>
        <v>0</v>
      </c>
      <c r="BZ38" s="54">
        <f t="shared" si="11"/>
        <v>0</v>
      </c>
      <c r="CA38" s="54">
        <f t="shared" si="12"/>
        <v>0</v>
      </c>
      <c r="CB38" s="54">
        <f t="shared" si="13"/>
        <v>0</v>
      </c>
      <c r="CC38" s="54">
        <f t="shared" si="14"/>
        <v>0</v>
      </c>
      <c r="CD38" s="54">
        <f t="shared" si="17"/>
        <v>0</v>
      </c>
      <c r="CY38" s="16"/>
      <c r="CZ38" s="16"/>
    </row>
    <row r="39" spans="1:104" s="15" customFormat="1" ht="11.25" x14ac:dyDescent="0.15">
      <c r="A39" s="55" t="s">
        <v>84</v>
      </c>
      <c r="B39" s="29">
        <f t="shared" si="15"/>
        <v>0</v>
      </c>
      <c r="C39" s="34"/>
      <c r="D39" s="56"/>
      <c r="E39" s="37"/>
      <c r="F39" s="37"/>
      <c r="G39" s="37"/>
      <c r="H39" s="59"/>
      <c r="I39" s="59"/>
      <c r="J39" s="59"/>
      <c r="K39" s="59"/>
      <c r="L39" s="59"/>
      <c r="M39" s="59"/>
      <c r="N39" s="59"/>
      <c r="O39" s="59"/>
      <c r="P39" s="59"/>
      <c r="Q39" s="59"/>
      <c r="R39" s="59"/>
      <c r="S39" s="59"/>
      <c r="T39" s="34"/>
      <c r="U39" s="35"/>
      <c r="V39" s="34"/>
      <c r="W39" s="35"/>
      <c r="X39" s="36">
        <f t="shared" si="0"/>
        <v>0</v>
      </c>
      <c r="Y39" s="34"/>
      <c r="Z39" s="37"/>
      <c r="AA39" s="35"/>
      <c r="AB39" s="38">
        <f t="shared" si="1"/>
        <v>0</v>
      </c>
      <c r="AC39" s="34"/>
      <c r="AD39" s="37"/>
      <c r="AE39" s="35"/>
      <c r="AF39" s="34"/>
      <c r="AG39" s="39"/>
      <c r="AH39" s="34"/>
      <c r="AI39" s="35"/>
      <c r="AJ39" s="39"/>
      <c r="AK39" s="40"/>
      <c r="AL39" s="35"/>
      <c r="AM39" s="40"/>
      <c r="AN39" s="35"/>
      <c r="AO39" s="42"/>
      <c r="AP39" s="60"/>
      <c r="AQ39" s="61"/>
      <c r="AR39" s="60"/>
      <c r="AS39" s="61"/>
      <c r="AT39" s="60"/>
      <c r="AU39" s="61"/>
      <c r="AV39" s="62"/>
      <c r="AW39" s="63"/>
      <c r="AX39" s="64"/>
      <c r="AY39" s="48" t="str">
        <f t="shared" si="2"/>
        <v/>
      </c>
      <c r="BF39" s="6"/>
      <c r="BG39" s="6"/>
      <c r="BH39" s="6"/>
      <c r="BI39" s="6"/>
      <c r="BJ39" s="6"/>
      <c r="BK39" s="6"/>
      <c r="BL39" s="6"/>
      <c r="BM39" s="6"/>
      <c r="BN39" s="6"/>
      <c r="BO39" s="6"/>
      <c r="BP39" s="49" t="str">
        <f t="shared" si="3"/>
        <v/>
      </c>
      <c r="BQ39" s="50" t="str">
        <f t="shared" si="4"/>
        <v/>
      </c>
      <c r="BR39" s="50" t="str">
        <f t="shared" si="5"/>
        <v/>
      </c>
      <c r="BS39" s="50" t="str">
        <f t="shared" si="6"/>
        <v/>
      </c>
      <c r="BT39" s="50" t="str">
        <f t="shared" si="7"/>
        <v/>
      </c>
      <c r="BU39" s="50" t="str">
        <f t="shared" si="8"/>
        <v/>
      </c>
      <c r="BV39" s="72" t="str">
        <f t="shared" si="16"/>
        <v/>
      </c>
      <c r="BW39" s="53"/>
      <c r="BX39" s="54">
        <f t="shared" si="9"/>
        <v>0</v>
      </c>
      <c r="BY39" s="54">
        <f t="shared" si="10"/>
        <v>0</v>
      </c>
      <c r="BZ39" s="54">
        <f t="shared" si="11"/>
        <v>0</v>
      </c>
      <c r="CA39" s="54">
        <f t="shared" si="12"/>
        <v>0</v>
      </c>
      <c r="CB39" s="54">
        <f t="shared" si="13"/>
        <v>0</v>
      </c>
      <c r="CC39" s="54" t="str">
        <f t="shared" si="14"/>
        <v/>
      </c>
      <c r="CD39" s="54">
        <f t="shared" si="17"/>
        <v>0</v>
      </c>
      <c r="CY39" s="16"/>
      <c r="CZ39" s="16"/>
    </row>
    <row r="40" spans="1:104" s="15" customFormat="1" ht="11.25" x14ac:dyDescent="0.15">
      <c r="A40" s="55" t="s">
        <v>85</v>
      </c>
      <c r="B40" s="29">
        <f t="shared" si="15"/>
        <v>0</v>
      </c>
      <c r="C40" s="34"/>
      <c r="D40" s="56"/>
      <c r="E40" s="37"/>
      <c r="F40" s="37"/>
      <c r="G40" s="37"/>
      <c r="H40" s="59"/>
      <c r="I40" s="59"/>
      <c r="J40" s="59"/>
      <c r="K40" s="59"/>
      <c r="L40" s="59"/>
      <c r="M40" s="59"/>
      <c r="N40" s="59"/>
      <c r="O40" s="59"/>
      <c r="P40" s="59"/>
      <c r="Q40" s="59"/>
      <c r="R40" s="59"/>
      <c r="S40" s="59"/>
      <c r="T40" s="34"/>
      <c r="U40" s="35"/>
      <c r="V40" s="34"/>
      <c r="W40" s="35"/>
      <c r="X40" s="36">
        <f t="shared" si="0"/>
        <v>0</v>
      </c>
      <c r="Y40" s="34"/>
      <c r="Z40" s="37"/>
      <c r="AA40" s="35"/>
      <c r="AB40" s="38">
        <f t="shared" si="1"/>
        <v>0</v>
      </c>
      <c r="AC40" s="34"/>
      <c r="AD40" s="37"/>
      <c r="AE40" s="35"/>
      <c r="AF40" s="34"/>
      <c r="AG40" s="39"/>
      <c r="AH40" s="34"/>
      <c r="AI40" s="35"/>
      <c r="AJ40" s="39"/>
      <c r="AK40" s="40"/>
      <c r="AL40" s="35"/>
      <c r="AM40" s="40"/>
      <c r="AN40" s="35"/>
      <c r="AO40" s="42"/>
      <c r="AP40" s="60"/>
      <c r="AQ40" s="61"/>
      <c r="AR40" s="60"/>
      <c r="AS40" s="61"/>
      <c r="AT40" s="60"/>
      <c r="AU40" s="61"/>
      <c r="AV40" s="62"/>
      <c r="AW40" s="63"/>
      <c r="AX40" s="64"/>
      <c r="AY40" s="48" t="str">
        <f t="shared" si="2"/>
        <v/>
      </c>
      <c r="BF40" s="6"/>
      <c r="BG40" s="6"/>
      <c r="BH40" s="6"/>
      <c r="BI40" s="6"/>
      <c r="BJ40" s="6"/>
      <c r="BK40" s="6"/>
      <c r="BL40" s="6"/>
      <c r="BM40" s="6"/>
      <c r="BN40" s="6"/>
      <c r="BO40" s="6"/>
      <c r="BP40" s="49" t="str">
        <f t="shared" si="3"/>
        <v/>
      </c>
      <c r="BQ40" s="50" t="str">
        <f t="shared" si="4"/>
        <v/>
      </c>
      <c r="BR40" s="50" t="str">
        <f t="shared" si="5"/>
        <v/>
      </c>
      <c r="BS40" s="50" t="str">
        <f t="shared" si="6"/>
        <v/>
      </c>
      <c r="BT40" s="50" t="str">
        <f t="shared" si="7"/>
        <v/>
      </c>
      <c r="BU40" s="50" t="str">
        <f t="shared" si="8"/>
        <v/>
      </c>
      <c r="BV40" s="72" t="str">
        <f t="shared" si="16"/>
        <v/>
      </c>
      <c r="BW40" s="53"/>
      <c r="BX40" s="54">
        <f t="shared" si="9"/>
        <v>0</v>
      </c>
      <c r="BY40" s="54">
        <f t="shared" si="10"/>
        <v>0</v>
      </c>
      <c r="BZ40" s="54">
        <f t="shared" si="11"/>
        <v>0</v>
      </c>
      <c r="CA40" s="54">
        <f t="shared" si="12"/>
        <v>0</v>
      </c>
      <c r="CB40" s="54">
        <f t="shared" si="13"/>
        <v>0</v>
      </c>
      <c r="CC40" s="54" t="str">
        <f t="shared" si="14"/>
        <v/>
      </c>
      <c r="CD40" s="54">
        <f t="shared" si="17"/>
        <v>0</v>
      </c>
      <c r="CY40" s="16"/>
      <c r="CZ40" s="16"/>
    </row>
    <row r="41" spans="1:104" s="15" customFormat="1" ht="11.25" x14ac:dyDescent="0.15">
      <c r="A41" s="55" t="s">
        <v>86</v>
      </c>
      <c r="B41" s="29">
        <f>SUM(F41:S41)</f>
        <v>0</v>
      </c>
      <c r="C41" s="69"/>
      <c r="D41" s="65"/>
      <c r="E41" s="66"/>
      <c r="F41" s="37"/>
      <c r="G41" s="37"/>
      <c r="H41" s="59"/>
      <c r="I41" s="59"/>
      <c r="J41" s="59"/>
      <c r="K41" s="59"/>
      <c r="L41" s="59"/>
      <c r="M41" s="59"/>
      <c r="N41" s="59"/>
      <c r="O41" s="59"/>
      <c r="P41" s="59"/>
      <c r="Q41" s="59"/>
      <c r="R41" s="59"/>
      <c r="S41" s="59"/>
      <c r="T41" s="69"/>
      <c r="U41" s="35"/>
      <c r="V41" s="34"/>
      <c r="W41" s="35"/>
      <c r="X41" s="76"/>
      <c r="Y41" s="69"/>
      <c r="Z41" s="66"/>
      <c r="AA41" s="68"/>
      <c r="AB41" s="38">
        <f t="shared" si="1"/>
        <v>0</v>
      </c>
      <c r="AC41" s="34"/>
      <c r="AD41" s="37"/>
      <c r="AE41" s="35"/>
      <c r="AF41" s="34"/>
      <c r="AG41" s="39"/>
      <c r="AH41" s="69"/>
      <c r="AI41" s="35"/>
      <c r="AJ41" s="39"/>
      <c r="AK41" s="76"/>
      <c r="AL41" s="35"/>
      <c r="AM41" s="76"/>
      <c r="AN41" s="35"/>
      <c r="AO41" s="42"/>
      <c r="AP41" s="60"/>
      <c r="AQ41" s="61"/>
      <c r="AR41" s="60"/>
      <c r="AS41" s="61"/>
      <c r="AT41" s="60"/>
      <c r="AU41" s="61"/>
      <c r="AV41" s="62"/>
      <c r="AW41" s="77"/>
      <c r="AX41" s="64"/>
      <c r="AY41" s="48" t="str">
        <f t="shared" si="2"/>
        <v/>
      </c>
      <c r="BF41" s="6"/>
      <c r="BG41" s="6"/>
      <c r="BH41" s="6"/>
      <c r="BI41" s="6"/>
      <c r="BJ41" s="6"/>
      <c r="BK41" s="6"/>
      <c r="BL41" s="6"/>
      <c r="BM41" s="6"/>
      <c r="BN41" s="6"/>
      <c r="BO41" s="6"/>
      <c r="BP41" s="49" t="str">
        <f t="shared" si="3"/>
        <v/>
      </c>
      <c r="BQ41" s="50" t="str">
        <f t="shared" si="4"/>
        <v/>
      </c>
      <c r="BR41" s="50" t="str">
        <f t="shared" si="5"/>
        <v/>
      </c>
      <c r="BS41" s="50" t="str">
        <f t="shared" si="6"/>
        <v/>
      </c>
      <c r="BT41" s="50" t="str">
        <f t="shared" si="7"/>
        <v/>
      </c>
      <c r="BU41" s="50" t="str">
        <f t="shared" si="8"/>
        <v/>
      </c>
      <c r="BV41" s="72" t="str">
        <f t="shared" si="16"/>
        <v/>
      </c>
      <c r="BW41" s="53"/>
      <c r="BX41" s="54">
        <f t="shared" si="9"/>
        <v>0</v>
      </c>
      <c r="BY41" s="54">
        <f t="shared" si="10"/>
        <v>0</v>
      </c>
      <c r="BZ41" s="54">
        <f t="shared" si="11"/>
        <v>0</v>
      </c>
      <c r="CA41" s="54">
        <f t="shared" si="12"/>
        <v>0</v>
      </c>
      <c r="CB41" s="54">
        <f t="shared" si="13"/>
        <v>0</v>
      </c>
      <c r="CC41" s="54" t="str">
        <f t="shared" si="14"/>
        <v/>
      </c>
      <c r="CD41" s="54">
        <f t="shared" si="17"/>
        <v>0</v>
      </c>
      <c r="CY41" s="16"/>
      <c r="CZ41" s="16"/>
    </row>
    <row r="42" spans="1:104" s="15" customFormat="1" ht="11.25" x14ac:dyDescent="0.15">
      <c r="A42" s="55" t="s">
        <v>87</v>
      </c>
      <c r="B42" s="29">
        <f t="shared" si="15"/>
        <v>0</v>
      </c>
      <c r="C42" s="34"/>
      <c r="D42" s="56"/>
      <c r="E42" s="37"/>
      <c r="F42" s="37"/>
      <c r="G42" s="37"/>
      <c r="H42" s="59"/>
      <c r="I42" s="59"/>
      <c r="J42" s="59"/>
      <c r="K42" s="59"/>
      <c r="L42" s="59"/>
      <c r="M42" s="59"/>
      <c r="N42" s="59"/>
      <c r="O42" s="59"/>
      <c r="P42" s="59"/>
      <c r="Q42" s="59"/>
      <c r="R42" s="59"/>
      <c r="S42" s="59"/>
      <c r="T42" s="34"/>
      <c r="U42" s="35"/>
      <c r="V42" s="34"/>
      <c r="W42" s="35"/>
      <c r="X42" s="36">
        <f t="shared" si="0"/>
        <v>0</v>
      </c>
      <c r="Y42" s="34"/>
      <c r="Z42" s="37"/>
      <c r="AA42" s="35"/>
      <c r="AB42" s="38">
        <f t="shared" si="1"/>
        <v>0</v>
      </c>
      <c r="AC42" s="34"/>
      <c r="AD42" s="37"/>
      <c r="AE42" s="35"/>
      <c r="AF42" s="34"/>
      <c r="AG42" s="39"/>
      <c r="AH42" s="34"/>
      <c r="AI42" s="35"/>
      <c r="AJ42" s="39"/>
      <c r="AK42" s="40"/>
      <c r="AL42" s="35"/>
      <c r="AM42" s="40"/>
      <c r="AN42" s="35"/>
      <c r="AO42" s="42"/>
      <c r="AP42" s="60"/>
      <c r="AQ42" s="61"/>
      <c r="AR42" s="60"/>
      <c r="AS42" s="61"/>
      <c r="AT42" s="60"/>
      <c r="AU42" s="61"/>
      <c r="AV42" s="62"/>
      <c r="AW42" s="63"/>
      <c r="AX42" s="64"/>
      <c r="AY42" s="48" t="str">
        <f t="shared" si="2"/>
        <v/>
      </c>
      <c r="BF42" s="6"/>
      <c r="BG42" s="6"/>
      <c r="BH42" s="6"/>
      <c r="BI42" s="6"/>
      <c r="BJ42" s="6"/>
      <c r="BK42" s="6"/>
      <c r="BL42" s="6"/>
      <c r="BM42" s="6"/>
      <c r="BN42" s="6"/>
      <c r="BO42" s="6"/>
      <c r="BP42" s="49" t="str">
        <f t="shared" si="3"/>
        <v/>
      </c>
      <c r="BQ42" s="50" t="str">
        <f t="shared" si="4"/>
        <v/>
      </c>
      <c r="BR42" s="50" t="str">
        <f t="shared" si="5"/>
        <v/>
      </c>
      <c r="BS42" s="50" t="str">
        <f t="shared" si="6"/>
        <v/>
      </c>
      <c r="BT42" s="50" t="str">
        <f t="shared" si="7"/>
        <v/>
      </c>
      <c r="BU42" s="50" t="str">
        <f t="shared" si="8"/>
        <v/>
      </c>
      <c r="BV42" s="72" t="str">
        <f t="shared" si="16"/>
        <v/>
      </c>
      <c r="BW42" s="53"/>
      <c r="BX42" s="54">
        <f t="shared" si="9"/>
        <v>0</v>
      </c>
      <c r="BY42" s="54">
        <f t="shared" si="10"/>
        <v>0</v>
      </c>
      <c r="BZ42" s="54">
        <f t="shared" si="11"/>
        <v>0</v>
      </c>
      <c r="CA42" s="54">
        <f t="shared" si="12"/>
        <v>0</v>
      </c>
      <c r="CB42" s="54">
        <f t="shared" si="13"/>
        <v>0</v>
      </c>
      <c r="CC42" s="54" t="str">
        <f t="shared" si="14"/>
        <v/>
      </c>
      <c r="CD42" s="54">
        <f t="shared" si="17"/>
        <v>0</v>
      </c>
      <c r="CY42" s="16"/>
      <c r="CZ42" s="16"/>
    </row>
    <row r="43" spans="1:104" s="15" customFormat="1" ht="11.25" x14ac:dyDescent="0.15">
      <c r="A43" s="55" t="s">
        <v>88</v>
      </c>
      <c r="B43" s="29">
        <f>SUM(F43:S43)</f>
        <v>0</v>
      </c>
      <c r="C43" s="69"/>
      <c r="D43" s="65"/>
      <c r="E43" s="66"/>
      <c r="F43" s="37"/>
      <c r="G43" s="37"/>
      <c r="H43" s="59"/>
      <c r="I43" s="59"/>
      <c r="J43" s="59"/>
      <c r="K43" s="59"/>
      <c r="L43" s="59"/>
      <c r="M43" s="59"/>
      <c r="N43" s="59"/>
      <c r="O43" s="59"/>
      <c r="P43" s="59"/>
      <c r="Q43" s="59"/>
      <c r="R43" s="59"/>
      <c r="S43" s="59"/>
      <c r="T43" s="69"/>
      <c r="U43" s="35"/>
      <c r="V43" s="34"/>
      <c r="W43" s="35"/>
      <c r="X43" s="76"/>
      <c r="Y43" s="69"/>
      <c r="Z43" s="66"/>
      <c r="AA43" s="68"/>
      <c r="AB43" s="38">
        <f t="shared" si="1"/>
        <v>0</v>
      </c>
      <c r="AC43" s="34"/>
      <c r="AD43" s="37"/>
      <c r="AE43" s="35"/>
      <c r="AF43" s="34"/>
      <c r="AG43" s="39"/>
      <c r="AH43" s="69"/>
      <c r="AI43" s="35"/>
      <c r="AJ43" s="39"/>
      <c r="AK43" s="76"/>
      <c r="AL43" s="35"/>
      <c r="AM43" s="76"/>
      <c r="AN43" s="35"/>
      <c r="AO43" s="42"/>
      <c r="AP43" s="60"/>
      <c r="AQ43" s="61"/>
      <c r="AR43" s="60"/>
      <c r="AS43" s="61"/>
      <c r="AT43" s="60"/>
      <c r="AU43" s="61"/>
      <c r="AV43" s="62"/>
      <c r="AW43" s="77"/>
      <c r="AX43" s="64"/>
      <c r="AY43" s="48" t="str">
        <f t="shared" si="2"/>
        <v/>
      </c>
      <c r="BF43" s="6"/>
      <c r="BG43" s="6"/>
      <c r="BH43" s="6"/>
      <c r="BI43" s="6"/>
      <c r="BJ43" s="6"/>
      <c r="BK43" s="6"/>
      <c r="BL43" s="6"/>
      <c r="BM43" s="6"/>
      <c r="BN43" s="6"/>
      <c r="BO43" s="6"/>
      <c r="BP43" s="49" t="str">
        <f t="shared" si="3"/>
        <v/>
      </c>
      <c r="BQ43" s="50" t="str">
        <f t="shared" si="4"/>
        <v/>
      </c>
      <c r="BR43" s="50" t="str">
        <f t="shared" si="5"/>
        <v/>
      </c>
      <c r="BS43" s="50" t="str">
        <f t="shared" si="6"/>
        <v/>
      </c>
      <c r="BT43" s="50" t="str">
        <f t="shared" si="7"/>
        <v/>
      </c>
      <c r="BU43" s="50" t="str">
        <f t="shared" si="8"/>
        <v/>
      </c>
      <c r="BV43" s="72" t="str">
        <f t="shared" si="16"/>
        <v/>
      </c>
      <c r="BW43" s="53"/>
      <c r="BX43" s="54">
        <f t="shared" si="9"/>
        <v>0</v>
      </c>
      <c r="BY43" s="54">
        <f t="shared" si="10"/>
        <v>0</v>
      </c>
      <c r="BZ43" s="54">
        <f t="shared" si="11"/>
        <v>0</v>
      </c>
      <c r="CA43" s="54">
        <f t="shared" si="12"/>
        <v>0</v>
      </c>
      <c r="CB43" s="54">
        <f t="shared" si="13"/>
        <v>0</v>
      </c>
      <c r="CC43" s="54" t="str">
        <f t="shared" si="14"/>
        <v/>
      </c>
      <c r="CD43" s="54">
        <f t="shared" si="17"/>
        <v>0</v>
      </c>
      <c r="CY43" s="16"/>
      <c r="CZ43" s="16"/>
    </row>
    <row r="44" spans="1:104" s="15" customFormat="1" ht="11.25" x14ac:dyDescent="0.15">
      <c r="A44" s="55" t="s">
        <v>89</v>
      </c>
      <c r="B44" s="29">
        <f t="shared" si="15"/>
        <v>0</v>
      </c>
      <c r="C44" s="34"/>
      <c r="D44" s="56"/>
      <c r="E44" s="37"/>
      <c r="F44" s="37"/>
      <c r="G44" s="37"/>
      <c r="H44" s="59"/>
      <c r="I44" s="59"/>
      <c r="J44" s="59"/>
      <c r="K44" s="59"/>
      <c r="L44" s="59"/>
      <c r="M44" s="59"/>
      <c r="N44" s="59"/>
      <c r="O44" s="59"/>
      <c r="P44" s="59"/>
      <c r="Q44" s="59"/>
      <c r="R44" s="59"/>
      <c r="S44" s="59"/>
      <c r="T44" s="34"/>
      <c r="U44" s="35"/>
      <c r="V44" s="34"/>
      <c r="W44" s="35"/>
      <c r="X44" s="36">
        <f t="shared" si="0"/>
        <v>0</v>
      </c>
      <c r="Y44" s="34"/>
      <c r="Z44" s="37"/>
      <c r="AA44" s="35"/>
      <c r="AB44" s="38">
        <f t="shared" si="1"/>
        <v>0</v>
      </c>
      <c r="AC44" s="34"/>
      <c r="AD44" s="37"/>
      <c r="AE44" s="35"/>
      <c r="AF44" s="34"/>
      <c r="AG44" s="39"/>
      <c r="AH44" s="34"/>
      <c r="AI44" s="35"/>
      <c r="AJ44" s="39"/>
      <c r="AK44" s="40"/>
      <c r="AL44" s="35"/>
      <c r="AM44" s="40"/>
      <c r="AN44" s="35"/>
      <c r="AO44" s="42"/>
      <c r="AP44" s="60"/>
      <c r="AQ44" s="61"/>
      <c r="AR44" s="60"/>
      <c r="AS44" s="61"/>
      <c r="AT44" s="60"/>
      <c r="AU44" s="61"/>
      <c r="AV44" s="62"/>
      <c r="AW44" s="63"/>
      <c r="AX44" s="64"/>
      <c r="AY44" s="48" t="str">
        <f t="shared" si="2"/>
        <v/>
      </c>
      <c r="BF44" s="6"/>
      <c r="BG44" s="6"/>
      <c r="BH44" s="6"/>
      <c r="BI44" s="6"/>
      <c r="BJ44" s="6"/>
      <c r="BK44" s="6"/>
      <c r="BL44" s="6"/>
      <c r="BM44" s="6"/>
      <c r="BN44" s="6"/>
      <c r="BO44" s="6"/>
      <c r="BP44" s="49" t="str">
        <f t="shared" si="3"/>
        <v/>
      </c>
      <c r="BQ44" s="50" t="str">
        <f t="shared" si="4"/>
        <v/>
      </c>
      <c r="BR44" s="50" t="str">
        <f t="shared" si="5"/>
        <v/>
      </c>
      <c r="BS44" s="50" t="str">
        <f t="shared" si="6"/>
        <v/>
      </c>
      <c r="BT44" s="50" t="str">
        <f t="shared" si="7"/>
        <v/>
      </c>
      <c r="BU44" s="50" t="str">
        <f t="shared" si="8"/>
        <v/>
      </c>
      <c r="BV44" s="72" t="str">
        <f t="shared" si="16"/>
        <v/>
      </c>
      <c r="BW44" s="53"/>
      <c r="BX44" s="54">
        <f t="shared" si="9"/>
        <v>0</v>
      </c>
      <c r="BY44" s="54">
        <f t="shared" si="10"/>
        <v>0</v>
      </c>
      <c r="BZ44" s="54">
        <f t="shared" si="11"/>
        <v>0</v>
      </c>
      <c r="CA44" s="54">
        <f t="shared" si="12"/>
        <v>0</v>
      </c>
      <c r="CB44" s="54">
        <f t="shared" si="13"/>
        <v>0</v>
      </c>
      <c r="CC44" s="54" t="str">
        <f t="shared" si="14"/>
        <v/>
      </c>
      <c r="CD44" s="54">
        <f t="shared" si="17"/>
        <v>0</v>
      </c>
      <c r="CY44" s="16"/>
      <c r="CZ44" s="16"/>
    </row>
    <row r="45" spans="1:104" s="15" customFormat="1" ht="11.25" x14ac:dyDescent="0.15">
      <c r="A45" s="55" t="s">
        <v>90</v>
      </c>
      <c r="B45" s="29">
        <f t="shared" si="15"/>
        <v>0</v>
      </c>
      <c r="C45" s="34"/>
      <c r="D45" s="56"/>
      <c r="E45" s="37"/>
      <c r="F45" s="37"/>
      <c r="G45" s="37"/>
      <c r="H45" s="59"/>
      <c r="I45" s="59"/>
      <c r="J45" s="59"/>
      <c r="K45" s="59"/>
      <c r="L45" s="59"/>
      <c r="M45" s="59"/>
      <c r="N45" s="59"/>
      <c r="O45" s="59"/>
      <c r="P45" s="59"/>
      <c r="Q45" s="59"/>
      <c r="R45" s="59"/>
      <c r="S45" s="59"/>
      <c r="T45" s="34"/>
      <c r="U45" s="35"/>
      <c r="V45" s="34"/>
      <c r="W45" s="35"/>
      <c r="X45" s="36">
        <f t="shared" si="0"/>
        <v>0</v>
      </c>
      <c r="Y45" s="34"/>
      <c r="Z45" s="37"/>
      <c r="AA45" s="35"/>
      <c r="AB45" s="38">
        <f t="shared" si="1"/>
        <v>0</v>
      </c>
      <c r="AC45" s="34"/>
      <c r="AD45" s="37"/>
      <c r="AE45" s="35"/>
      <c r="AF45" s="34"/>
      <c r="AG45" s="39"/>
      <c r="AH45" s="34"/>
      <c r="AI45" s="35"/>
      <c r="AJ45" s="39"/>
      <c r="AK45" s="40"/>
      <c r="AL45" s="35"/>
      <c r="AM45" s="40"/>
      <c r="AN45" s="35"/>
      <c r="AO45" s="42"/>
      <c r="AP45" s="60"/>
      <c r="AQ45" s="61"/>
      <c r="AR45" s="60"/>
      <c r="AS45" s="61"/>
      <c r="AT45" s="60"/>
      <c r="AU45" s="61"/>
      <c r="AV45" s="62"/>
      <c r="AW45" s="63"/>
      <c r="AX45" s="64"/>
      <c r="AY45" s="48" t="str">
        <f t="shared" si="2"/>
        <v/>
      </c>
      <c r="BF45" s="6"/>
      <c r="BG45" s="6"/>
      <c r="BH45" s="6"/>
      <c r="BI45" s="6"/>
      <c r="BJ45" s="6"/>
      <c r="BK45" s="6"/>
      <c r="BL45" s="6"/>
      <c r="BM45" s="6"/>
      <c r="BN45" s="6"/>
      <c r="BO45" s="6"/>
      <c r="BP45" s="49" t="str">
        <f t="shared" si="3"/>
        <v/>
      </c>
      <c r="BQ45" s="50" t="str">
        <f t="shared" si="4"/>
        <v/>
      </c>
      <c r="BR45" s="50" t="str">
        <f t="shared" si="5"/>
        <v/>
      </c>
      <c r="BS45" s="50" t="str">
        <f t="shared" si="6"/>
        <v/>
      </c>
      <c r="BT45" s="50" t="str">
        <f t="shared" si="7"/>
        <v/>
      </c>
      <c r="BU45" s="50" t="str">
        <f t="shared" si="8"/>
        <v/>
      </c>
      <c r="BV45" s="72" t="str">
        <f t="shared" si="16"/>
        <v/>
      </c>
      <c r="BW45" s="53"/>
      <c r="BX45" s="54">
        <f t="shared" si="9"/>
        <v>0</v>
      </c>
      <c r="BY45" s="54">
        <f t="shared" si="10"/>
        <v>0</v>
      </c>
      <c r="BZ45" s="54">
        <f t="shared" si="11"/>
        <v>0</v>
      </c>
      <c r="CA45" s="54">
        <f t="shared" si="12"/>
        <v>0</v>
      </c>
      <c r="CB45" s="54">
        <f t="shared" si="13"/>
        <v>0</v>
      </c>
      <c r="CC45" s="54" t="str">
        <f t="shared" si="14"/>
        <v/>
      </c>
      <c r="CD45" s="54">
        <f t="shared" si="17"/>
        <v>0</v>
      </c>
      <c r="CY45" s="16"/>
      <c r="CZ45" s="16"/>
    </row>
    <row r="46" spans="1:104" s="15" customFormat="1" ht="11.25" x14ac:dyDescent="0.15">
      <c r="A46" s="55" t="s">
        <v>91</v>
      </c>
      <c r="B46" s="29">
        <f t="shared" si="15"/>
        <v>0</v>
      </c>
      <c r="C46" s="34"/>
      <c r="D46" s="56"/>
      <c r="E46" s="37"/>
      <c r="F46" s="37"/>
      <c r="G46" s="37"/>
      <c r="H46" s="59"/>
      <c r="I46" s="59"/>
      <c r="J46" s="59"/>
      <c r="K46" s="59"/>
      <c r="L46" s="59"/>
      <c r="M46" s="59"/>
      <c r="N46" s="59"/>
      <c r="O46" s="59"/>
      <c r="P46" s="59"/>
      <c r="Q46" s="59"/>
      <c r="R46" s="59"/>
      <c r="S46" s="59"/>
      <c r="T46" s="34"/>
      <c r="U46" s="35"/>
      <c r="V46" s="34"/>
      <c r="W46" s="35"/>
      <c r="X46" s="36">
        <f t="shared" si="0"/>
        <v>0</v>
      </c>
      <c r="Y46" s="34"/>
      <c r="Z46" s="37"/>
      <c r="AA46" s="35"/>
      <c r="AB46" s="38">
        <f t="shared" si="1"/>
        <v>0</v>
      </c>
      <c r="AC46" s="34"/>
      <c r="AD46" s="37"/>
      <c r="AE46" s="35"/>
      <c r="AF46" s="69"/>
      <c r="AG46" s="73"/>
      <c r="AH46" s="34"/>
      <c r="AI46" s="35"/>
      <c r="AJ46" s="39"/>
      <c r="AK46" s="40"/>
      <c r="AL46" s="35"/>
      <c r="AM46" s="40"/>
      <c r="AN46" s="35"/>
      <c r="AO46" s="42"/>
      <c r="AP46" s="60"/>
      <c r="AQ46" s="61"/>
      <c r="AR46" s="60"/>
      <c r="AS46" s="61"/>
      <c r="AT46" s="60"/>
      <c r="AU46" s="61"/>
      <c r="AV46" s="62"/>
      <c r="AW46" s="63"/>
      <c r="AX46" s="64"/>
      <c r="AY46" s="48" t="str">
        <f t="shared" si="2"/>
        <v/>
      </c>
      <c r="BF46" s="6"/>
      <c r="BG46" s="6"/>
      <c r="BH46" s="6"/>
      <c r="BI46" s="6"/>
      <c r="BJ46" s="6"/>
      <c r="BK46" s="6"/>
      <c r="BL46" s="6"/>
      <c r="BM46" s="6"/>
      <c r="BN46" s="6"/>
      <c r="BO46" s="6"/>
      <c r="BP46" s="49" t="str">
        <f t="shared" si="3"/>
        <v/>
      </c>
      <c r="BQ46" s="50" t="str">
        <f t="shared" si="4"/>
        <v/>
      </c>
      <c r="BR46" s="50" t="str">
        <f t="shared" si="5"/>
        <v/>
      </c>
      <c r="BS46" s="50" t="str">
        <f t="shared" si="6"/>
        <v/>
      </c>
      <c r="BT46" s="50" t="str">
        <f t="shared" si="7"/>
        <v/>
      </c>
      <c r="BU46" s="50" t="str">
        <f t="shared" si="8"/>
        <v/>
      </c>
      <c r="BV46" s="53"/>
      <c r="BW46" s="53"/>
      <c r="BX46" s="54">
        <f t="shared" si="9"/>
        <v>0</v>
      </c>
      <c r="BY46" s="54">
        <f t="shared" si="10"/>
        <v>0</v>
      </c>
      <c r="BZ46" s="54">
        <f t="shared" si="11"/>
        <v>0</v>
      </c>
      <c r="CA46" s="54">
        <f t="shared" si="12"/>
        <v>0</v>
      </c>
      <c r="CB46" s="54">
        <f t="shared" si="13"/>
        <v>0</v>
      </c>
      <c r="CC46" s="54" t="str">
        <f t="shared" si="14"/>
        <v/>
      </c>
      <c r="CD46" s="71"/>
      <c r="CY46" s="16"/>
      <c r="CZ46" s="16"/>
    </row>
    <row r="47" spans="1:104" s="15" customFormat="1" ht="11.25" x14ac:dyDescent="0.15">
      <c r="A47" s="55" t="s">
        <v>92</v>
      </c>
      <c r="B47" s="29">
        <f>SUM(E47:L47)</f>
        <v>257</v>
      </c>
      <c r="C47" s="69"/>
      <c r="D47" s="65"/>
      <c r="E47" s="37">
        <v>2</v>
      </c>
      <c r="F47" s="37">
        <v>40</v>
      </c>
      <c r="G47" s="37">
        <v>39</v>
      </c>
      <c r="H47" s="59">
        <v>51</v>
      </c>
      <c r="I47" s="59">
        <v>64</v>
      </c>
      <c r="J47" s="59">
        <v>41</v>
      </c>
      <c r="K47" s="59">
        <v>19</v>
      </c>
      <c r="L47" s="59">
        <v>1</v>
      </c>
      <c r="M47" s="65"/>
      <c r="N47" s="65"/>
      <c r="O47" s="65"/>
      <c r="P47" s="65"/>
      <c r="Q47" s="65"/>
      <c r="R47" s="65"/>
      <c r="S47" s="65"/>
      <c r="T47" s="34">
        <v>2</v>
      </c>
      <c r="U47" s="35">
        <v>255</v>
      </c>
      <c r="V47" s="69"/>
      <c r="W47" s="35">
        <v>257</v>
      </c>
      <c r="X47" s="36">
        <f t="shared" si="0"/>
        <v>0</v>
      </c>
      <c r="Y47" s="34"/>
      <c r="Z47" s="37"/>
      <c r="AA47" s="35"/>
      <c r="AB47" s="38">
        <f t="shared" si="1"/>
        <v>113</v>
      </c>
      <c r="AC47" s="34">
        <v>113</v>
      </c>
      <c r="AD47" s="37"/>
      <c r="AE47" s="35"/>
      <c r="AF47" s="34">
        <v>74</v>
      </c>
      <c r="AG47" s="39">
        <v>0</v>
      </c>
      <c r="AH47" s="34"/>
      <c r="AI47" s="35">
        <v>58</v>
      </c>
      <c r="AJ47" s="39"/>
      <c r="AK47" s="40"/>
      <c r="AL47" s="35"/>
      <c r="AM47" s="40"/>
      <c r="AN47" s="35">
        <v>16</v>
      </c>
      <c r="AO47" s="42"/>
      <c r="AP47" s="60"/>
      <c r="AQ47" s="61"/>
      <c r="AR47" s="60"/>
      <c r="AS47" s="61"/>
      <c r="AT47" s="60"/>
      <c r="AU47" s="61"/>
      <c r="AV47" s="62"/>
      <c r="AW47" s="63"/>
      <c r="AX47" s="64"/>
      <c r="AY47" s="48" t="str">
        <f t="shared" si="2"/>
        <v/>
      </c>
      <c r="BF47" s="6"/>
      <c r="BG47" s="6"/>
      <c r="BH47" s="6"/>
      <c r="BI47" s="6"/>
      <c r="BJ47" s="6"/>
      <c r="BK47" s="6"/>
      <c r="BL47" s="6"/>
      <c r="BM47" s="6"/>
      <c r="BN47" s="6"/>
      <c r="BO47" s="6"/>
      <c r="BP47" s="49" t="str">
        <f t="shared" si="3"/>
        <v/>
      </c>
      <c r="BQ47" s="50" t="str">
        <f t="shared" si="4"/>
        <v/>
      </c>
      <c r="BR47" s="50" t="str">
        <f t="shared" si="5"/>
        <v/>
      </c>
      <c r="BS47" s="50" t="str">
        <f t="shared" si="6"/>
        <v/>
      </c>
      <c r="BT47" s="50" t="str">
        <f t="shared" si="7"/>
        <v/>
      </c>
      <c r="BU47" s="50" t="str">
        <f t="shared" si="8"/>
        <v/>
      </c>
      <c r="BV47" s="72" t="str">
        <f t="shared" si="16"/>
        <v/>
      </c>
      <c r="BW47" s="53"/>
      <c r="BX47" s="54">
        <f t="shared" si="9"/>
        <v>0</v>
      </c>
      <c r="BY47" s="54">
        <f t="shared" si="10"/>
        <v>0</v>
      </c>
      <c r="BZ47" s="54">
        <f t="shared" si="11"/>
        <v>0</v>
      </c>
      <c r="CA47" s="54">
        <f t="shared" si="12"/>
        <v>0</v>
      </c>
      <c r="CB47" s="54">
        <f t="shared" si="13"/>
        <v>0</v>
      </c>
      <c r="CC47" s="54">
        <f t="shared" si="14"/>
        <v>0</v>
      </c>
      <c r="CD47" s="54">
        <f t="shared" si="17"/>
        <v>0</v>
      </c>
      <c r="CY47" s="16"/>
      <c r="CZ47" s="16"/>
    </row>
    <row r="48" spans="1:104" s="15" customFormat="1" ht="24.75" customHeight="1" x14ac:dyDescent="0.15">
      <c r="A48" s="74" t="s">
        <v>93</v>
      </c>
      <c r="B48" s="29">
        <f t="shared" si="15"/>
        <v>237</v>
      </c>
      <c r="C48" s="34"/>
      <c r="D48" s="56"/>
      <c r="E48" s="37">
        <v>1</v>
      </c>
      <c r="F48" s="37">
        <v>8</v>
      </c>
      <c r="G48" s="37">
        <v>8</v>
      </c>
      <c r="H48" s="59">
        <v>14</v>
      </c>
      <c r="I48" s="59">
        <v>10</v>
      </c>
      <c r="J48" s="59">
        <v>30</v>
      </c>
      <c r="K48" s="59">
        <v>28</v>
      </c>
      <c r="L48" s="59">
        <v>43</v>
      </c>
      <c r="M48" s="59">
        <v>35</v>
      </c>
      <c r="N48" s="59">
        <v>21</v>
      </c>
      <c r="O48" s="59">
        <v>10</v>
      </c>
      <c r="P48" s="59">
        <v>17</v>
      </c>
      <c r="Q48" s="59">
        <v>9</v>
      </c>
      <c r="R48" s="59">
        <v>3</v>
      </c>
      <c r="S48" s="59"/>
      <c r="T48" s="34">
        <v>1</v>
      </c>
      <c r="U48" s="35">
        <v>236</v>
      </c>
      <c r="V48" s="34"/>
      <c r="W48" s="35">
        <v>237</v>
      </c>
      <c r="X48" s="36">
        <f t="shared" si="0"/>
        <v>0</v>
      </c>
      <c r="Y48" s="34"/>
      <c r="Z48" s="37"/>
      <c r="AA48" s="35"/>
      <c r="AB48" s="38">
        <f t="shared" si="1"/>
        <v>129</v>
      </c>
      <c r="AC48" s="34">
        <v>129</v>
      </c>
      <c r="AD48" s="37"/>
      <c r="AE48" s="35"/>
      <c r="AF48" s="34">
        <v>89</v>
      </c>
      <c r="AG48" s="39">
        <v>0</v>
      </c>
      <c r="AH48" s="34"/>
      <c r="AI48" s="35">
        <v>36</v>
      </c>
      <c r="AJ48" s="39"/>
      <c r="AK48" s="40"/>
      <c r="AL48" s="35">
        <v>4</v>
      </c>
      <c r="AM48" s="40"/>
      <c r="AN48" s="35">
        <v>20</v>
      </c>
      <c r="AO48" s="42"/>
      <c r="AP48" s="60"/>
      <c r="AQ48" s="61"/>
      <c r="AR48" s="60"/>
      <c r="AS48" s="61"/>
      <c r="AT48" s="60"/>
      <c r="AU48" s="61"/>
      <c r="AV48" s="62"/>
      <c r="AW48" s="63"/>
      <c r="AX48" s="64"/>
      <c r="AY48" s="48" t="str">
        <f t="shared" si="2"/>
        <v/>
      </c>
      <c r="BF48" s="6"/>
      <c r="BG48" s="6"/>
      <c r="BH48" s="6"/>
      <c r="BI48" s="6"/>
      <c r="BJ48" s="6"/>
      <c r="BK48" s="6"/>
      <c r="BL48" s="6"/>
      <c r="BM48" s="6"/>
      <c r="BN48" s="6"/>
      <c r="BO48" s="6"/>
      <c r="BP48" s="49" t="str">
        <f t="shared" si="3"/>
        <v/>
      </c>
      <c r="BQ48" s="50" t="str">
        <f t="shared" si="4"/>
        <v/>
      </c>
      <c r="BR48" s="50" t="str">
        <f t="shared" si="5"/>
        <v/>
      </c>
      <c r="BS48" s="50" t="str">
        <f t="shared" si="6"/>
        <v/>
      </c>
      <c r="BT48" s="50" t="str">
        <f t="shared" si="7"/>
        <v/>
      </c>
      <c r="BU48" s="50" t="str">
        <f t="shared" si="8"/>
        <v/>
      </c>
      <c r="BV48" s="72" t="str">
        <f t="shared" si="16"/>
        <v/>
      </c>
      <c r="BW48" s="53"/>
      <c r="BX48" s="54">
        <f t="shared" si="9"/>
        <v>0</v>
      </c>
      <c r="BY48" s="54">
        <f t="shared" si="10"/>
        <v>0</v>
      </c>
      <c r="BZ48" s="54">
        <f t="shared" si="11"/>
        <v>0</v>
      </c>
      <c r="CA48" s="54">
        <f t="shared" si="12"/>
        <v>0</v>
      </c>
      <c r="CB48" s="54">
        <f t="shared" si="13"/>
        <v>0</v>
      </c>
      <c r="CC48" s="54">
        <f t="shared" si="14"/>
        <v>0</v>
      </c>
      <c r="CD48" s="54">
        <f t="shared" si="17"/>
        <v>0</v>
      </c>
      <c r="CY48" s="16"/>
      <c r="CZ48" s="16"/>
    </row>
    <row r="49" spans="1:105" s="15" customFormat="1" ht="15.75" customHeight="1" x14ac:dyDescent="0.15">
      <c r="A49" s="55" t="s">
        <v>94</v>
      </c>
      <c r="B49" s="29">
        <f>SUM(F49:S49)</f>
        <v>206</v>
      </c>
      <c r="C49" s="69"/>
      <c r="D49" s="65"/>
      <c r="E49" s="65"/>
      <c r="F49" s="37">
        <v>1</v>
      </c>
      <c r="G49" s="37">
        <v>12</v>
      </c>
      <c r="H49" s="59">
        <v>29</v>
      </c>
      <c r="I49" s="59">
        <v>23</v>
      </c>
      <c r="J49" s="59">
        <v>19</v>
      </c>
      <c r="K49" s="59">
        <v>32</v>
      </c>
      <c r="L49" s="59">
        <v>37</v>
      </c>
      <c r="M49" s="59">
        <v>31</v>
      </c>
      <c r="N49" s="59">
        <v>9</v>
      </c>
      <c r="O49" s="59">
        <v>8</v>
      </c>
      <c r="P49" s="59">
        <v>3</v>
      </c>
      <c r="Q49" s="59"/>
      <c r="R49" s="59">
        <v>1</v>
      </c>
      <c r="S49" s="59">
        <v>1</v>
      </c>
      <c r="T49" s="69"/>
      <c r="U49" s="35">
        <v>206</v>
      </c>
      <c r="V49" s="69"/>
      <c r="W49" s="35">
        <v>206</v>
      </c>
      <c r="X49" s="36">
        <f t="shared" si="0"/>
        <v>0</v>
      </c>
      <c r="Y49" s="34"/>
      <c r="Z49" s="37"/>
      <c r="AA49" s="35"/>
      <c r="AB49" s="38">
        <f t="shared" si="1"/>
        <v>106</v>
      </c>
      <c r="AC49" s="34">
        <v>106</v>
      </c>
      <c r="AD49" s="37"/>
      <c r="AE49" s="35"/>
      <c r="AF49" s="34">
        <v>102</v>
      </c>
      <c r="AG49" s="39">
        <v>0</v>
      </c>
      <c r="AH49" s="34"/>
      <c r="AI49" s="35">
        <v>39</v>
      </c>
      <c r="AJ49" s="39"/>
      <c r="AK49" s="40"/>
      <c r="AL49" s="35"/>
      <c r="AM49" s="40"/>
      <c r="AN49" s="35">
        <v>7</v>
      </c>
      <c r="AO49" s="42"/>
      <c r="AP49" s="60"/>
      <c r="AQ49" s="61"/>
      <c r="AR49" s="60"/>
      <c r="AS49" s="61"/>
      <c r="AT49" s="60"/>
      <c r="AU49" s="61"/>
      <c r="AV49" s="62"/>
      <c r="AW49" s="63"/>
      <c r="AX49" s="64"/>
      <c r="AY49" s="48" t="str">
        <f t="shared" si="2"/>
        <v/>
      </c>
      <c r="BF49" s="6"/>
      <c r="BG49" s="6"/>
      <c r="BH49" s="6"/>
      <c r="BI49" s="6"/>
      <c r="BJ49" s="6"/>
      <c r="BK49" s="6"/>
      <c r="BL49" s="6"/>
      <c r="BM49" s="6"/>
      <c r="BN49" s="6"/>
      <c r="BO49" s="6"/>
      <c r="BP49" s="49" t="str">
        <f t="shared" si="3"/>
        <v/>
      </c>
      <c r="BQ49" s="50" t="str">
        <f t="shared" si="4"/>
        <v/>
      </c>
      <c r="BR49" s="50" t="str">
        <f t="shared" si="5"/>
        <v/>
      </c>
      <c r="BS49" s="50" t="str">
        <f t="shared" si="6"/>
        <v/>
      </c>
      <c r="BT49" s="50" t="str">
        <f t="shared" si="7"/>
        <v/>
      </c>
      <c r="BU49" s="50" t="str">
        <f t="shared" si="8"/>
        <v/>
      </c>
      <c r="BV49" s="72" t="str">
        <f t="shared" si="16"/>
        <v/>
      </c>
      <c r="BW49" s="53"/>
      <c r="BX49" s="54">
        <f t="shared" si="9"/>
        <v>0</v>
      </c>
      <c r="BY49" s="54">
        <f t="shared" si="10"/>
        <v>0</v>
      </c>
      <c r="BZ49" s="54">
        <f t="shared" si="11"/>
        <v>0</v>
      </c>
      <c r="CA49" s="54">
        <f t="shared" si="12"/>
        <v>0</v>
      </c>
      <c r="CB49" s="54">
        <f t="shared" si="13"/>
        <v>0</v>
      </c>
      <c r="CC49" s="54">
        <f t="shared" si="14"/>
        <v>0</v>
      </c>
      <c r="CD49" s="54">
        <f t="shared" si="17"/>
        <v>0</v>
      </c>
      <c r="CY49" s="16"/>
      <c r="CZ49" s="16"/>
    </row>
    <row r="50" spans="1:105" s="15" customFormat="1" ht="15.75" customHeight="1" x14ac:dyDescent="0.15">
      <c r="A50" s="55" t="s">
        <v>95</v>
      </c>
      <c r="B50" s="29">
        <f>SUM(G50:S50)</f>
        <v>0</v>
      </c>
      <c r="C50" s="69"/>
      <c r="D50" s="65"/>
      <c r="E50" s="65"/>
      <c r="F50" s="65"/>
      <c r="G50" s="37"/>
      <c r="H50" s="59"/>
      <c r="I50" s="59"/>
      <c r="J50" s="59"/>
      <c r="K50" s="59"/>
      <c r="L50" s="59"/>
      <c r="M50" s="59"/>
      <c r="N50" s="65"/>
      <c r="O50" s="65"/>
      <c r="P50" s="65"/>
      <c r="Q50" s="65"/>
      <c r="R50" s="65"/>
      <c r="S50" s="65"/>
      <c r="T50" s="69"/>
      <c r="U50" s="35"/>
      <c r="V50" s="34"/>
      <c r="W50" s="35"/>
      <c r="X50" s="36">
        <f t="shared" si="0"/>
        <v>0</v>
      </c>
      <c r="Y50" s="34"/>
      <c r="Z50" s="37"/>
      <c r="AA50" s="35"/>
      <c r="AB50" s="38">
        <f t="shared" si="1"/>
        <v>0</v>
      </c>
      <c r="AC50" s="34"/>
      <c r="AD50" s="37"/>
      <c r="AE50" s="35"/>
      <c r="AF50" s="34"/>
      <c r="AG50" s="39">
        <v>0</v>
      </c>
      <c r="AH50" s="34"/>
      <c r="AI50" s="35"/>
      <c r="AJ50" s="39"/>
      <c r="AK50" s="40"/>
      <c r="AL50" s="35"/>
      <c r="AM50" s="40"/>
      <c r="AN50" s="35"/>
      <c r="AO50" s="42"/>
      <c r="AP50" s="60"/>
      <c r="AQ50" s="61"/>
      <c r="AR50" s="60"/>
      <c r="AS50" s="61"/>
      <c r="AT50" s="60"/>
      <c r="AU50" s="61"/>
      <c r="AV50" s="62"/>
      <c r="AW50" s="63"/>
      <c r="AX50" s="64"/>
      <c r="AY50" s="48" t="str">
        <f t="shared" si="2"/>
        <v/>
      </c>
      <c r="BF50" s="6"/>
      <c r="BG50" s="6"/>
      <c r="BH50" s="6"/>
      <c r="BI50" s="6"/>
      <c r="BJ50" s="6"/>
      <c r="BK50" s="6"/>
      <c r="BL50" s="6"/>
      <c r="BM50" s="6"/>
      <c r="BN50" s="6"/>
      <c r="BO50" s="6"/>
      <c r="BP50" s="49" t="str">
        <f t="shared" si="3"/>
        <v/>
      </c>
      <c r="BQ50" s="50" t="str">
        <f t="shared" si="4"/>
        <v/>
      </c>
      <c r="BR50" s="50" t="str">
        <f t="shared" si="5"/>
        <v/>
      </c>
      <c r="BS50" s="50" t="str">
        <f t="shared" si="6"/>
        <v/>
      </c>
      <c r="BT50" s="50" t="str">
        <f t="shared" si="7"/>
        <v/>
      </c>
      <c r="BU50" s="50" t="str">
        <f t="shared" si="8"/>
        <v/>
      </c>
      <c r="BV50" s="72" t="str">
        <f t="shared" si="16"/>
        <v/>
      </c>
      <c r="BW50" s="53"/>
      <c r="BX50" s="54">
        <f t="shared" si="9"/>
        <v>0</v>
      </c>
      <c r="BY50" s="54">
        <f t="shared" si="10"/>
        <v>0</v>
      </c>
      <c r="BZ50" s="54">
        <f t="shared" si="11"/>
        <v>0</v>
      </c>
      <c r="CA50" s="54">
        <f t="shared" si="12"/>
        <v>0</v>
      </c>
      <c r="CB50" s="54">
        <f t="shared" si="13"/>
        <v>0</v>
      </c>
      <c r="CC50" s="54" t="str">
        <f t="shared" si="14"/>
        <v/>
      </c>
      <c r="CD50" s="54">
        <f t="shared" si="17"/>
        <v>0</v>
      </c>
      <c r="CY50" s="16"/>
      <c r="CZ50" s="16"/>
    </row>
    <row r="51" spans="1:105" s="15" customFormat="1" ht="11.25" customHeight="1" x14ac:dyDescent="0.15">
      <c r="A51" s="55" t="s">
        <v>96</v>
      </c>
      <c r="B51" s="29">
        <f t="shared" si="15"/>
        <v>667</v>
      </c>
      <c r="C51" s="34">
        <v>32</v>
      </c>
      <c r="D51" s="56">
        <v>17</v>
      </c>
      <c r="E51" s="37">
        <v>12</v>
      </c>
      <c r="F51" s="37">
        <v>9</v>
      </c>
      <c r="G51" s="37">
        <v>9</v>
      </c>
      <c r="H51" s="59">
        <v>25</v>
      </c>
      <c r="I51" s="59">
        <v>7</v>
      </c>
      <c r="J51" s="59">
        <v>25</v>
      </c>
      <c r="K51" s="59">
        <v>31</v>
      </c>
      <c r="L51" s="59">
        <v>36</v>
      </c>
      <c r="M51" s="59">
        <v>46</v>
      </c>
      <c r="N51" s="59">
        <v>50</v>
      </c>
      <c r="O51" s="59">
        <v>40</v>
      </c>
      <c r="P51" s="59">
        <v>76</v>
      </c>
      <c r="Q51" s="59">
        <v>101</v>
      </c>
      <c r="R51" s="59">
        <v>90</v>
      </c>
      <c r="S51" s="59">
        <v>61</v>
      </c>
      <c r="T51" s="34">
        <v>61</v>
      </c>
      <c r="U51" s="35">
        <v>606</v>
      </c>
      <c r="V51" s="34">
        <v>311</v>
      </c>
      <c r="W51" s="35">
        <v>356</v>
      </c>
      <c r="X51" s="36">
        <f t="shared" si="0"/>
        <v>41</v>
      </c>
      <c r="Y51" s="34">
        <v>35</v>
      </c>
      <c r="Z51" s="37"/>
      <c r="AA51" s="35">
        <v>6</v>
      </c>
      <c r="AB51" s="38">
        <f t="shared" si="1"/>
        <v>330</v>
      </c>
      <c r="AC51" s="34">
        <v>264</v>
      </c>
      <c r="AD51" s="37"/>
      <c r="AE51" s="35">
        <v>66</v>
      </c>
      <c r="AF51" s="34">
        <v>266</v>
      </c>
      <c r="AG51" s="39">
        <v>11</v>
      </c>
      <c r="AH51" s="34">
        <v>15</v>
      </c>
      <c r="AI51" s="35">
        <v>108</v>
      </c>
      <c r="AJ51" s="39">
        <v>133</v>
      </c>
      <c r="AK51" s="40"/>
      <c r="AL51" s="35"/>
      <c r="AM51" s="40">
        <v>20</v>
      </c>
      <c r="AN51" s="35">
        <v>86</v>
      </c>
      <c r="AO51" s="42"/>
      <c r="AP51" s="60"/>
      <c r="AQ51" s="61"/>
      <c r="AR51" s="60"/>
      <c r="AS51" s="61"/>
      <c r="AT51" s="60"/>
      <c r="AU51" s="61"/>
      <c r="AV51" s="62"/>
      <c r="AW51" s="63"/>
      <c r="AX51" s="64"/>
      <c r="AY51" s="48" t="str">
        <f t="shared" si="2"/>
        <v/>
      </c>
      <c r="BF51" s="6"/>
      <c r="BG51" s="6"/>
      <c r="BH51" s="6"/>
      <c r="BI51" s="6"/>
      <c r="BJ51" s="6"/>
      <c r="BK51" s="6"/>
      <c r="BL51" s="6"/>
      <c r="BM51" s="6"/>
      <c r="BN51" s="6"/>
      <c r="BO51" s="6"/>
      <c r="BP51" s="49" t="str">
        <f t="shared" si="3"/>
        <v/>
      </c>
      <c r="BQ51" s="50" t="str">
        <f t="shared" si="4"/>
        <v/>
      </c>
      <c r="BR51" s="50" t="str">
        <f t="shared" si="5"/>
        <v/>
      </c>
      <c r="BS51" s="50" t="str">
        <f t="shared" si="6"/>
        <v/>
      </c>
      <c r="BT51" s="50" t="str">
        <f t="shared" si="7"/>
        <v/>
      </c>
      <c r="BU51" s="50" t="str">
        <f t="shared" si="8"/>
        <v/>
      </c>
      <c r="BV51" s="72" t="str">
        <f t="shared" si="16"/>
        <v/>
      </c>
      <c r="BW51" s="72" t="str">
        <f>IF(AND($AT51&lt;&gt;0,($B90="")),"No olvide registrar si algunas de estas compras de servicio corresponden al Programa de Resolutividad. ","")</f>
        <v/>
      </c>
      <c r="BX51" s="54">
        <f t="shared" si="9"/>
        <v>0</v>
      </c>
      <c r="BY51" s="54">
        <f t="shared" si="10"/>
        <v>0</v>
      </c>
      <c r="BZ51" s="54">
        <f t="shared" si="11"/>
        <v>0</v>
      </c>
      <c r="CA51" s="54">
        <f t="shared" si="12"/>
        <v>0</v>
      </c>
      <c r="CB51" s="54">
        <f t="shared" si="13"/>
        <v>0</v>
      </c>
      <c r="CC51" s="54">
        <f t="shared" si="14"/>
        <v>0</v>
      </c>
      <c r="CD51" s="54">
        <f t="shared" si="17"/>
        <v>0</v>
      </c>
      <c r="CE51" s="54">
        <f>IF(AND($AT51&lt;&gt;0,($B90="")),1,0)</f>
        <v>0</v>
      </c>
      <c r="CY51" s="16"/>
      <c r="CZ51" s="16"/>
    </row>
    <row r="52" spans="1:105" s="15" customFormat="1" ht="11.25" customHeight="1" x14ac:dyDescent="0.15">
      <c r="A52" s="55" t="s">
        <v>97</v>
      </c>
      <c r="B52" s="29">
        <f t="shared" si="15"/>
        <v>0</v>
      </c>
      <c r="C52" s="34"/>
      <c r="D52" s="56"/>
      <c r="E52" s="37"/>
      <c r="F52" s="37"/>
      <c r="G52" s="37"/>
      <c r="H52" s="59"/>
      <c r="I52" s="59"/>
      <c r="J52" s="59"/>
      <c r="K52" s="59"/>
      <c r="L52" s="59"/>
      <c r="M52" s="59"/>
      <c r="N52" s="59"/>
      <c r="O52" s="59"/>
      <c r="P52" s="59"/>
      <c r="Q52" s="59"/>
      <c r="R52" s="59"/>
      <c r="S52" s="59"/>
      <c r="T52" s="34"/>
      <c r="U52" s="35"/>
      <c r="V52" s="34"/>
      <c r="W52" s="35"/>
      <c r="X52" s="36">
        <f t="shared" si="0"/>
        <v>0</v>
      </c>
      <c r="Y52" s="34"/>
      <c r="Z52" s="37"/>
      <c r="AA52" s="35"/>
      <c r="AB52" s="38">
        <f t="shared" si="1"/>
        <v>0</v>
      </c>
      <c r="AC52" s="34"/>
      <c r="AD52" s="37"/>
      <c r="AE52" s="35"/>
      <c r="AF52" s="34"/>
      <c r="AG52" s="39">
        <v>0</v>
      </c>
      <c r="AH52" s="34"/>
      <c r="AI52" s="35"/>
      <c r="AJ52" s="39"/>
      <c r="AK52" s="40"/>
      <c r="AL52" s="35"/>
      <c r="AM52" s="40"/>
      <c r="AN52" s="35"/>
      <c r="AO52" s="42"/>
      <c r="AP52" s="60"/>
      <c r="AQ52" s="61"/>
      <c r="AR52" s="60"/>
      <c r="AS52" s="61"/>
      <c r="AT52" s="60"/>
      <c r="AU52" s="61"/>
      <c r="AV52" s="62"/>
      <c r="AW52" s="63"/>
      <c r="AX52" s="64"/>
      <c r="AY52" s="48" t="str">
        <f t="shared" si="2"/>
        <v/>
      </c>
      <c r="BF52" s="6"/>
      <c r="BG52" s="6"/>
      <c r="BH52" s="6"/>
      <c r="BI52" s="6"/>
      <c r="BJ52" s="6"/>
      <c r="BK52" s="6"/>
      <c r="BL52" s="6"/>
      <c r="BM52" s="6"/>
      <c r="BN52" s="6"/>
      <c r="BO52" s="6"/>
      <c r="BP52" s="49" t="str">
        <f t="shared" si="3"/>
        <v/>
      </c>
      <c r="BQ52" s="50" t="str">
        <f t="shared" si="4"/>
        <v/>
      </c>
      <c r="BR52" s="50" t="str">
        <f t="shared" si="5"/>
        <v/>
      </c>
      <c r="BS52" s="50" t="str">
        <f t="shared" si="6"/>
        <v/>
      </c>
      <c r="BT52" s="50" t="str">
        <f t="shared" si="7"/>
        <v/>
      </c>
      <c r="BU52" s="50" t="str">
        <f t="shared" si="8"/>
        <v/>
      </c>
      <c r="BV52" s="72" t="str">
        <f t="shared" si="16"/>
        <v/>
      </c>
      <c r="BW52" s="72" t="str">
        <f>IF(AND($AT52&lt;&gt;0,($B90="")),"No olvide registrar si algunas de estas compras de servicio corresponden al Programa de Resolutividad. ","")</f>
        <v/>
      </c>
      <c r="BX52" s="54">
        <f t="shared" si="9"/>
        <v>0</v>
      </c>
      <c r="BY52" s="54">
        <f t="shared" si="10"/>
        <v>0</v>
      </c>
      <c r="BZ52" s="54">
        <f t="shared" si="11"/>
        <v>0</v>
      </c>
      <c r="CA52" s="54">
        <f t="shared" si="12"/>
        <v>0</v>
      </c>
      <c r="CB52" s="54">
        <f t="shared" si="13"/>
        <v>0</v>
      </c>
      <c r="CC52" s="54" t="str">
        <f t="shared" si="14"/>
        <v/>
      </c>
      <c r="CD52" s="54">
        <f t="shared" si="17"/>
        <v>0</v>
      </c>
      <c r="CE52" s="54">
        <f>IF(AND($AT52&lt;&gt;0,($B90="")),1,0)</f>
        <v>0</v>
      </c>
      <c r="CY52" s="16"/>
      <c r="CZ52" s="16"/>
    </row>
    <row r="53" spans="1:105" s="15" customFormat="1" ht="11.25" customHeight="1" x14ac:dyDescent="0.15">
      <c r="A53" s="55" t="s">
        <v>98</v>
      </c>
      <c r="B53" s="29">
        <f t="shared" si="15"/>
        <v>183</v>
      </c>
      <c r="C53" s="34">
        <v>12</v>
      </c>
      <c r="D53" s="56">
        <v>33</v>
      </c>
      <c r="E53" s="37">
        <v>23</v>
      </c>
      <c r="F53" s="37">
        <v>6</v>
      </c>
      <c r="G53" s="37">
        <v>7</v>
      </c>
      <c r="H53" s="59">
        <v>3</v>
      </c>
      <c r="I53" s="59">
        <v>7</v>
      </c>
      <c r="J53" s="59">
        <v>8</v>
      </c>
      <c r="K53" s="59">
        <v>6</v>
      </c>
      <c r="L53" s="59">
        <v>9</v>
      </c>
      <c r="M53" s="59">
        <v>6</v>
      </c>
      <c r="N53" s="59">
        <v>4</v>
      </c>
      <c r="O53" s="59">
        <v>7</v>
      </c>
      <c r="P53" s="59">
        <v>13</v>
      </c>
      <c r="Q53" s="59">
        <v>16</v>
      </c>
      <c r="R53" s="59">
        <v>8</v>
      </c>
      <c r="S53" s="59">
        <v>15</v>
      </c>
      <c r="T53" s="34">
        <v>68</v>
      </c>
      <c r="U53" s="35">
        <v>115</v>
      </c>
      <c r="V53" s="34">
        <v>84</v>
      </c>
      <c r="W53" s="35">
        <v>99</v>
      </c>
      <c r="X53" s="36">
        <f t="shared" si="0"/>
        <v>37</v>
      </c>
      <c r="Y53" s="34">
        <v>34</v>
      </c>
      <c r="Z53" s="37"/>
      <c r="AA53" s="35">
        <v>3</v>
      </c>
      <c r="AB53" s="38">
        <f t="shared" si="1"/>
        <v>42</v>
      </c>
      <c r="AC53" s="34">
        <v>39</v>
      </c>
      <c r="AD53" s="37"/>
      <c r="AE53" s="35">
        <v>3</v>
      </c>
      <c r="AF53" s="34">
        <v>73</v>
      </c>
      <c r="AG53" s="39">
        <v>0</v>
      </c>
      <c r="AH53" s="34">
        <v>10</v>
      </c>
      <c r="AI53" s="35">
        <v>22</v>
      </c>
      <c r="AJ53" s="39"/>
      <c r="AK53" s="40"/>
      <c r="AL53" s="35"/>
      <c r="AM53" s="40">
        <v>16</v>
      </c>
      <c r="AN53" s="35">
        <v>24</v>
      </c>
      <c r="AO53" s="42"/>
      <c r="AP53" s="60"/>
      <c r="AQ53" s="61"/>
      <c r="AR53" s="60"/>
      <c r="AS53" s="61"/>
      <c r="AT53" s="60"/>
      <c r="AU53" s="61"/>
      <c r="AV53" s="62"/>
      <c r="AW53" s="63"/>
      <c r="AX53" s="64"/>
      <c r="AY53" s="48" t="str">
        <f t="shared" si="2"/>
        <v/>
      </c>
      <c r="BF53" s="6"/>
      <c r="BG53" s="6"/>
      <c r="BH53" s="6"/>
      <c r="BI53" s="6"/>
      <c r="BJ53" s="6"/>
      <c r="BK53" s="6"/>
      <c r="BL53" s="6"/>
      <c r="BM53" s="6"/>
      <c r="BN53" s="6"/>
      <c r="BO53" s="6"/>
      <c r="BP53" s="49" t="str">
        <f t="shared" si="3"/>
        <v/>
      </c>
      <c r="BQ53" s="50" t="str">
        <f t="shared" si="4"/>
        <v/>
      </c>
      <c r="BR53" s="50" t="str">
        <f t="shared" si="5"/>
        <v/>
      </c>
      <c r="BS53" s="50" t="str">
        <f t="shared" si="6"/>
        <v/>
      </c>
      <c r="BT53" s="50" t="str">
        <f t="shared" si="7"/>
        <v/>
      </c>
      <c r="BU53" s="50" t="str">
        <f t="shared" si="8"/>
        <v/>
      </c>
      <c r="BV53" s="72" t="str">
        <f t="shared" si="16"/>
        <v/>
      </c>
      <c r="BW53" s="72" t="str">
        <f>IF(AND($AT53&lt;&gt;0,($B91="")),"No olvide registrar si algunas de estas compras de servicio corresponden al Programa de Resolutividad. ","")</f>
        <v/>
      </c>
      <c r="BX53" s="54">
        <f t="shared" si="9"/>
        <v>0</v>
      </c>
      <c r="BY53" s="54">
        <f t="shared" si="10"/>
        <v>0</v>
      </c>
      <c r="BZ53" s="54">
        <f t="shared" si="11"/>
        <v>0</v>
      </c>
      <c r="CA53" s="54">
        <f t="shared" si="12"/>
        <v>0</v>
      </c>
      <c r="CB53" s="54">
        <f t="shared" si="13"/>
        <v>0</v>
      </c>
      <c r="CC53" s="54">
        <f t="shared" si="14"/>
        <v>0</v>
      </c>
      <c r="CD53" s="54">
        <f t="shared" si="17"/>
        <v>0</v>
      </c>
      <c r="CE53" s="54">
        <f>IF(AND($AT53&lt;&gt;0,($B91="")),1,0)</f>
        <v>0</v>
      </c>
      <c r="CY53" s="16"/>
      <c r="CZ53" s="16"/>
    </row>
    <row r="54" spans="1:105" s="15" customFormat="1" ht="11.25" x14ac:dyDescent="0.15">
      <c r="A54" s="55" t="s">
        <v>99</v>
      </c>
      <c r="B54" s="29">
        <f>SUM(F54:S54)</f>
        <v>0</v>
      </c>
      <c r="C54" s="69"/>
      <c r="D54" s="65"/>
      <c r="E54" s="66"/>
      <c r="F54" s="37"/>
      <c r="G54" s="37"/>
      <c r="H54" s="59"/>
      <c r="I54" s="59"/>
      <c r="J54" s="59"/>
      <c r="K54" s="59"/>
      <c r="L54" s="59"/>
      <c r="M54" s="59"/>
      <c r="N54" s="59"/>
      <c r="O54" s="59"/>
      <c r="P54" s="59"/>
      <c r="Q54" s="59"/>
      <c r="R54" s="59"/>
      <c r="S54" s="59"/>
      <c r="T54" s="69"/>
      <c r="U54" s="35"/>
      <c r="V54" s="34"/>
      <c r="W54" s="35"/>
      <c r="X54" s="76"/>
      <c r="Y54" s="69"/>
      <c r="Z54" s="66"/>
      <c r="AA54" s="68"/>
      <c r="AB54" s="38">
        <f t="shared" si="1"/>
        <v>0</v>
      </c>
      <c r="AC54" s="34"/>
      <c r="AD54" s="37"/>
      <c r="AE54" s="35"/>
      <c r="AF54" s="34"/>
      <c r="AG54" s="39">
        <v>0</v>
      </c>
      <c r="AH54" s="69"/>
      <c r="AI54" s="35"/>
      <c r="AJ54" s="39"/>
      <c r="AK54" s="76"/>
      <c r="AL54" s="35"/>
      <c r="AM54" s="76"/>
      <c r="AN54" s="35"/>
      <c r="AO54" s="42"/>
      <c r="AP54" s="60"/>
      <c r="AQ54" s="61"/>
      <c r="AR54" s="60"/>
      <c r="AS54" s="61"/>
      <c r="AT54" s="60"/>
      <c r="AU54" s="61"/>
      <c r="AV54" s="62"/>
      <c r="AW54" s="77"/>
      <c r="AX54" s="64"/>
      <c r="AY54" s="48" t="str">
        <f t="shared" si="2"/>
        <v/>
      </c>
      <c r="BF54" s="6"/>
      <c r="BG54" s="6"/>
      <c r="BH54" s="6"/>
      <c r="BI54" s="6"/>
      <c r="BJ54" s="6"/>
      <c r="BK54" s="6"/>
      <c r="BL54" s="6"/>
      <c r="BM54" s="6"/>
      <c r="BN54" s="6"/>
      <c r="BO54" s="6"/>
      <c r="BP54" s="49" t="str">
        <f t="shared" si="3"/>
        <v/>
      </c>
      <c r="BQ54" s="50" t="str">
        <f t="shared" si="4"/>
        <v/>
      </c>
      <c r="BR54" s="50" t="str">
        <f t="shared" si="5"/>
        <v/>
      </c>
      <c r="BS54" s="50" t="str">
        <f t="shared" si="6"/>
        <v/>
      </c>
      <c r="BT54" s="50" t="str">
        <f t="shared" si="7"/>
        <v/>
      </c>
      <c r="BU54" s="50" t="str">
        <f t="shared" si="8"/>
        <v/>
      </c>
      <c r="BV54" s="72" t="str">
        <f t="shared" si="16"/>
        <v/>
      </c>
      <c r="BW54" s="53"/>
      <c r="BX54" s="54">
        <f t="shared" si="9"/>
        <v>0</v>
      </c>
      <c r="BY54" s="54">
        <f t="shared" si="10"/>
        <v>0</v>
      </c>
      <c r="BZ54" s="54">
        <f t="shared" si="11"/>
        <v>0</v>
      </c>
      <c r="CA54" s="54">
        <f t="shared" si="12"/>
        <v>0</v>
      </c>
      <c r="CB54" s="54">
        <f t="shared" si="13"/>
        <v>0</v>
      </c>
      <c r="CC54" s="54" t="str">
        <f t="shared" si="14"/>
        <v/>
      </c>
      <c r="CD54" s="54">
        <f t="shared" si="17"/>
        <v>0</v>
      </c>
      <c r="CY54" s="16"/>
      <c r="CZ54" s="16"/>
    </row>
    <row r="55" spans="1:105" s="15" customFormat="1" ht="11.25" x14ac:dyDescent="0.15">
      <c r="A55" s="55" t="s">
        <v>100</v>
      </c>
      <c r="B55" s="29">
        <f t="shared" si="15"/>
        <v>630</v>
      </c>
      <c r="C55" s="34">
        <v>50</v>
      </c>
      <c r="D55" s="56">
        <v>39</v>
      </c>
      <c r="E55" s="37">
        <v>42</v>
      </c>
      <c r="F55" s="37">
        <v>34</v>
      </c>
      <c r="G55" s="37">
        <v>27</v>
      </c>
      <c r="H55" s="59">
        <v>28</v>
      </c>
      <c r="I55" s="59">
        <v>19</v>
      </c>
      <c r="J55" s="59">
        <v>24</v>
      </c>
      <c r="K55" s="59">
        <v>24</v>
      </c>
      <c r="L55" s="59">
        <v>46</v>
      </c>
      <c r="M55" s="59">
        <v>63</v>
      </c>
      <c r="N55" s="59">
        <v>60</v>
      </c>
      <c r="O55" s="59">
        <v>49</v>
      </c>
      <c r="P55" s="59">
        <v>34</v>
      </c>
      <c r="Q55" s="59">
        <v>47</v>
      </c>
      <c r="R55" s="59">
        <v>18</v>
      </c>
      <c r="S55" s="59">
        <v>26</v>
      </c>
      <c r="T55" s="34">
        <v>131</v>
      </c>
      <c r="U55" s="35">
        <v>499</v>
      </c>
      <c r="V55" s="34">
        <v>283</v>
      </c>
      <c r="W55" s="35">
        <v>347</v>
      </c>
      <c r="X55" s="36">
        <f t="shared" si="0"/>
        <v>58</v>
      </c>
      <c r="Y55" s="34">
        <v>38</v>
      </c>
      <c r="Z55" s="37"/>
      <c r="AA55" s="35">
        <v>20</v>
      </c>
      <c r="AB55" s="38">
        <f t="shared" si="1"/>
        <v>327</v>
      </c>
      <c r="AC55" s="34">
        <v>254</v>
      </c>
      <c r="AD55" s="37"/>
      <c r="AE55" s="35">
        <v>73</v>
      </c>
      <c r="AF55" s="34">
        <v>244</v>
      </c>
      <c r="AG55" s="39">
        <v>10</v>
      </c>
      <c r="AH55" s="34">
        <v>35</v>
      </c>
      <c r="AI55" s="35">
        <v>128</v>
      </c>
      <c r="AJ55" s="39"/>
      <c r="AK55" s="40">
        <v>2</v>
      </c>
      <c r="AL55" s="35">
        <v>27</v>
      </c>
      <c r="AM55" s="40">
        <v>67</v>
      </c>
      <c r="AN55" s="35">
        <v>95</v>
      </c>
      <c r="AO55" s="42"/>
      <c r="AP55" s="60"/>
      <c r="AQ55" s="61"/>
      <c r="AR55" s="60"/>
      <c r="AS55" s="61"/>
      <c r="AT55" s="60"/>
      <c r="AU55" s="61"/>
      <c r="AV55" s="62"/>
      <c r="AW55" s="63"/>
      <c r="AX55" s="64"/>
      <c r="AY55" s="48" t="str">
        <f t="shared" si="2"/>
        <v/>
      </c>
      <c r="BF55" s="6"/>
      <c r="BG55" s="6"/>
      <c r="BH55" s="6"/>
      <c r="BI55" s="6"/>
      <c r="BJ55" s="6"/>
      <c r="BK55" s="6"/>
      <c r="BL55" s="6"/>
      <c r="BM55" s="6"/>
      <c r="BN55" s="6"/>
      <c r="BO55" s="6"/>
      <c r="BP55" s="49" t="str">
        <f t="shared" si="3"/>
        <v/>
      </c>
      <c r="BQ55" s="50" t="str">
        <f t="shared" si="4"/>
        <v/>
      </c>
      <c r="BR55" s="50" t="str">
        <f t="shared" si="5"/>
        <v/>
      </c>
      <c r="BS55" s="50" t="str">
        <f t="shared" si="6"/>
        <v/>
      </c>
      <c r="BT55" s="50" t="str">
        <f t="shared" si="7"/>
        <v/>
      </c>
      <c r="BU55" s="50" t="str">
        <f t="shared" si="8"/>
        <v/>
      </c>
      <c r="BV55" s="72" t="str">
        <f t="shared" si="16"/>
        <v/>
      </c>
      <c r="BW55" s="53"/>
      <c r="BX55" s="54">
        <f t="shared" si="9"/>
        <v>0</v>
      </c>
      <c r="BY55" s="54">
        <f t="shared" si="10"/>
        <v>0</v>
      </c>
      <c r="BZ55" s="54">
        <f t="shared" si="11"/>
        <v>0</v>
      </c>
      <c r="CA55" s="54">
        <f t="shared" si="12"/>
        <v>0</v>
      </c>
      <c r="CB55" s="54">
        <f t="shared" si="13"/>
        <v>0</v>
      </c>
      <c r="CC55" s="54">
        <f t="shared" si="14"/>
        <v>0</v>
      </c>
      <c r="CD55" s="54">
        <f t="shared" si="17"/>
        <v>0</v>
      </c>
      <c r="CY55" s="16"/>
      <c r="CZ55" s="16"/>
    </row>
    <row r="56" spans="1:105" s="15" customFormat="1" ht="11.25" x14ac:dyDescent="0.15">
      <c r="A56" s="55" t="s">
        <v>101</v>
      </c>
      <c r="B56" s="29">
        <f t="shared" si="15"/>
        <v>269</v>
      </c>
      <c r="C56" s="34"/>
      <c r="D56" s="56"/>
      <c r="E56" s="37"/>
      <c r="F56" s="37">
        <v>1</v>
      </c>
      <c r="G56" s="37">
        <v>5</v>
      </c>
      <c r="H56" s="59">
        <v>4</v>
      </c>
      <c r="I56" s="59">
        <v>12</v>
      </c>
      <c r="J56" s="59">
        <v>5</v>
      </c>
      <c r="K56" s="59">
        <v>6</v>
      </c>
      <c r="L56" s="59">
        <v>14</v>
      </c>
      <c r="M56" s="59">
        <v>15</v>
      </c>
      <c r="N56" s="59">
        <v>19</v>
      </c>
      <c r="O56" s="59">
        <v>18</v>
      </c>
      <c r="P56" s="59">
        <v>44</v>
      </c>
      <c r="Q56" s="59">
        <v>49</v>
      </c>
      <c r="R56" s="59">
        <v>22</v>
      </c>
      <c r="S56" s="59">
        <v>55</v>
      </c>
      <c r="T56" s="34"/>
      <c r="U56" s="35">
        <v>269</v>
      </c>
      <c r="V56" s="34">
        <v>233</v>
      </c>
      <c r="W56" s="35">
        <v>36</v>
      </c>
      <c r="X56" s="36">
        <f t="shared" si="0"/>
        <v>0</v>
      </c>
      <c r="Y56" s="34"/>
      <c r="Z56" s="37"/>
      <c r="AA56" s="35"/>
      <c r="AB56" s="38">
        <f t="shared" si="1"/>
        <v>109</v>
      </c>
      <c r="AC56" s="34">
        <v>109</v>
      </c>
      <c r="AD56" s="37"/>
      <c r="AE56" s="35"/>
      <c r="AF56" s="34">
        <v>105</v>
      </c>
      <c r="AG56" s="39">
        <v>24</v>
      </c>
      <c r="AH56" s="34"/>
      <c r="AI56" s="35">
        <v>50</v>
      </c>
      <c r="AJ56" s="39"/>
      <c r="AK56" s="40"/>
      <c r="AL56" s="35">
        <v>23</v>
      </c>
      <c r="AM56" s="40"/>
      <c r="AN56" s="35">
        <v>7</v>
      </c>
      <c r="AO56" s="42"/>
      <c r="AP56" s="60"/>
      <c r="AQ56" s="61"/>
      <c r="AR56" s="60"/>
      <c r="AS56" s="61"/>
      <c r="AT56" s="60"/>
      <c r="AU56" s="61"/>
      <c r="AV56" s="62"/>
      <c r="AW56" s="63"/>
      <c r="AX56" s="64"/>
      <c r="AY56" s="48" t="str">
        <f t="shared" si="2"/>
        <v/>
      </c>
      <c r="BF56" s="6"/>
      <c r="BG56" s="6"/>
      <c r="BH56" s="6"/>
      <c r="BI56" s="6"/>
      <c r="BJ56" s="6"/>
      <c r="BK56" s="6"/>
      <c r="BL56" s="6"/>
      <c r="BM56" s="6"/>
      <c r="BN56" s="6"/>
      <c r="BO56" s="6"/>
      <c r="BP56" s="49" t="str">
        <f t="shared" si="3"/>
        <v/>
      </c>
      <c r="BQ56" s="50" t="str">
        <f t="shared" si="4"/>
        <v/>
      </c>
      <c r="BR56" s="50" t="str">
        <f t="shared" si="5"/>
        <v/>
      </c>
      <c r="BS56" s="50" t="str">
        <f t="shared" si="6"/>
        <v/>
      </c>
      <c r="BT56" s="50" t="str">
        <f t="shared" si="7"/>
        <v/>
      </c>
      <c r="BU56" s="50" t="str">
        <f t="shared" si="8"/>
        <v/>
      </c>
      <c r="BV56" s="72" t="str">
        <f t="shared" si="16"/>
        <v/>
      </c>
      <c r="BW56" s="53"/>
      <c r="BX56" s="54">
        <f t="shared" si="9"/>
        <v>0</v>
      </c>
      <c r="BY56" s="54">
        <f t="shared" si="10"/>
        <v>0</v>
      </c>
      <c r="BZ56" s="54">
        <f t="shared" si="11"/>
        <v>0</v>
      </c>
      <c r="CA56" s="54">
        <f t="shared" si="12"/>
        <v>0</v>
      </c>
      <c r="CB56" s="54">
        <f t="shared" si="13"/>
        <v>0</v>
      </c>
      <c r="CC56" s="54">
        <f t="shared" si="14"/>
        <v>0</v>
      </c>
      <c r="CD56" s="54">
        <f t="shared" si="17"/>
        <v>0</v>
      </c>
      <c r="CY56" s="16"/>
      <c r="CZ56" s="16"/>
    </row>
    <row r="57" spans="1:105" s="15" customFormat="1" ht="11.25" x14ac:dyDescent="0.15">
      <c r="A57" s="80" t="s">
        <v>102</v>
      </c>
      <c r="B57" s="81">
        <f t="shared" si="15"/>
        <v>0</v>
      </c>
      <c r="C57" s="82"/>
      <c r="D57" s="83"/>
      <c r="E57" s="84"/>
      <c r="F57" s="84"/>
      <c r="G57" s="84"/>
      <c r="H57" s="85"/>
      <c r="I57" s="85"/>
      <c r="J57" s="85"/>
      <c r="K57" s="85"/>
      <c r="L57" s="85"/>
      <c r="M57" s="85"/>
      <c r="N57" s="85"/>
      <c r="O57" s="85"/>
      <c r="P57" s="85"/>
      <c r="Q57" s="85"/>
      <c r="R57" s="85"/>
      <c r="S57" s="85"/>
      <c r="T57" s="82"/>
      <c r="U57" s="78"/>
      <c r="V57" s="86"/>
      <c r="W57" s="87"/>
      <c r="X57" s="88">
        <f t="shared" si="0"/>
        <v>0</v>
      </c>
      <c r="Y57" s="82"/>
      <c r="Z57" s="84"/>
      <c r="AA57" s="78"/>
      <c r="AB57" s="89">
        <f t="shared" si="1"/>
        <v>0</v>
      </c>
      <c r="AC57" s="82"/>
      <c r="AD57" s="84"/>
      <c r="AE57" s="78"/>
      <c r="AF57" s="82"/>
      <c r="AG57" s="90"/>
      <c r="AH57" s="91"/>
      <c r="AI57" s="92"/>
      <c r="AJ57" s="90"/>
      <c r="AK57" s="93"/>
      <c r="AL57" s="92"/>
      <c r="AM57" s="93"/>
      <c r="AN57" s="92"/>
      <c r="AO57" s="42"/>
      <c r="AP57" s="94"/>
      <c r="AQ57" s="95"/>
      <c r="AR57" s="94"/>
      <c r="AS57" s="95"/>
      <c r="AT57" s="94"/>
      <c r="AU57" s="95"/>
      <c r="AV57" s="96"/>
      <c r="AW57" s="97"/>
      <c r="AX57" s="98"/>
      <c r="AY57" s="48" t="str">
        <f t="shared" si="2"/>
        <v/>
      </c>
      <c r="BF57" s="6"/>
      <c r="BG57" s="6"/>
      <c r="BH57" s="6"/>
      <c r="BI57" s="6"/>
      <c r="BJ57" s="6"/>
      <c r="BK57" s="6"/>
      <c r="BL57" s="6"/>
      <c r="BM57" s="6"/>
      <c r="BN57" s="6"/>
      <c r="BO57" s="6"/>
      <c r="BP57" s="49" t="str">
        <f t="shared" si="3"/>
        <v/>
      </c>
      <c r="BQ57" s="50" t="str">
        <f t="shared" si="4"/>
        <v/>
      </c>
      <c r="BR57" s="50" t="str">
        <f t="shared" si="5"/>
        <v/>
      </c>
      <c r="BS57" s="50" t="str">
        <f t="shared" si="6"/>
        <v/>
      </c>
      <c r="BT57" s="50" t="str">
        <f t="shared" si="7"/>
        <v/>
      </c>
      <c r="BU57" s="50" t="str">
        <f t="shared" si="8"/>
        <v/>
      </c>
      <c r="BV57" s="72" t="str">
        <f t="shared" si="16"/>
        <v/>
      </c>
      <c r="BW57" s="53"/>
      <c r="BX57" s="54">
        <f t="shared" si="9"/>
        <v>0</v>
      </c>
      <c r="BY57" s="54">
        <f t="shared" si="10"/>
        <v>0</v>
      </c>
      <c r="BZ57" s="54">
        <f t="shared" si="11"/>
        <v>0</v>
      </c>
      <c r="CA57" s="54">
        <f t="shared" si="12"/>
        <v>0</v>
      </c>
      <c r="CB57" s="54">
        <f t="shared" si="13"/>
        <v>0</v>
      </c>
      <c r="CC57" s="54" t="str">
        <f t="shared" si="14"/>
        <v/>
      </c>
      <c r="CD57" s="54">
        <f t="shared" si="17"/>
        <v>0</v>
      </c>
      <c r="CY57" s="16"/>
      <c r="CZ57" s="16"/>
    </row>
    <row r="58" spans="1:105" s="15" customFormat="1" ht="15" customHeight="1" thickBot="1" x14ac:dyDescent="0.2">
      <c r="A58" s="219" t="s">
        <v>51</v>
      </c>
      <c r="B58" s="99">
        <f>SUM(B12:B57)</f>
        <v>5217</v>
      </c>
      <c r="C58" s="100">
        <f>SUM(C12:C57)</f>
        <v>514</v>
      </c>
      <c r="D58" s="101">
        <f t="shared" ref="D58:AX58" si="18">SUM(D12:D57)</f>
        <v>354</v>
      </c>
      <c r="E58" s="102">
        <f t="shared" si="18"/>
        <v>274</v>
      </c>
      <c r="F58" s="103">
        <f t="shared" si="18"/>
        <v>169</v>
      </c>
      <c r="G58" s="104">
        <f t="shared" si="18"/>
        <v>155</v>
      </c>
      <c r="H58" s="104">
        <f t="shared" si="18"/>
        <v>203</v>
      </c>
      <c r="I58" s="104">
        <f t="shared" si="18"/>
        <v>186</v>
      </c>
      <c r="J58" s="104">
        <f t="shared" si="18"/>
        <v>225</v>
      </c>
      <c r="K58" s="104">
        <f t="shared" si="18"/>
        <v>257</v>
      </c>
      <c r="L58" s="104">
        <f t="shared" si="18"/>
        <v>329</v>
      </c>
      <c r="M58" s="104">
        <f t="shared" si="18"/>
        <v>374</v>
      </c>
      <c r="N58" s="104">
        <f t="shared" si="18"/>
        <v>357</v>
      </c>
      <c r="O58" s="104">
        <f t="shared" si="18"/>
        <v>354</v>
      </c>
      <c r="P58" s="104">
        <f t="shared" si="18"/>
        <v>417</v>
      </c>
      <c r="Q58" s="104">
        <f t="shared" si="18"/>
        <v>421</v>
      </c>
      <c r="R58" s="104">
        <f t="shared" si="18"/>
        <v>301</v>
      </c>
      <c r="S58" s="104">
        <f t="shared" si="18"/>
        <v>327</v>
      </c>
      <c r="T58" s="105">
        <f t="shared" si="18"/>
        <v>1142</v>
      </c>
      <c r="U58" s="106">
        <f t="shared" si="18"/>
        <v>4075</v>
      </c>
      <c r="V58" s="105">
        <f t="shared" si="18"/>
        <v>2151</v>
      </c>
      <c r="W58" s="106">
        <f t="shared" si="18"/>
        <v>3066</v>
      </c>
      <c r="X58" s="105">
        <f t="shared" si="18"/>
        <v>481</v>
      </c>
      <c r="Y58" s="105">
        <f t="shared" si="18"/>
        <v>444</v>
      </c>
      <c r="Z58" s="102">
        <f t="shared" si="18"/>
        <v>1</v>
      </c>
      <c r="AA58" s="101">
        <f t="shared" si="18"/>
        <v>36</v>
      </c>
      <c r="AB58" s="100">
        <f t="shared" si="18"/>
        <v>2079</v>
      </c>
      <c r="AC58" s="105">
        <f t="shared" si="18"/>
        <v>1936</v>
      </c>
      <c r="AD58" s="102">
        <f t="shared" si="18"/>
        <v>0</v>
      </c>
      <c r="AE58" s="106">
        <f t="shared" si="18"/>
        <v>143</v>
      </c>
      <c r="AF58" s="100">
        <f t="shared" si="18"/>
        <v>1860</v>
      </c>
      <c r="AG58" s="101">
        <f t="shared" si="18"/>
        <v>127</v>
      </c>
      <c r="AH58" s="105">
        <f t="shared" si="18"/>
        <v>181</v>
      </c>
      <c r="AI58" s="106">
        <f t="shared" si="18"/>
        <v>759</v>
      </c>
      <c r="AJ58" s="101">
        <f t="shared" si="18"/>
        <v>991</v>
      </c>
      <c r="AK58" s="105">
        <f t="shared" si="18"/>
        <v>54</v>
      </c>
      <c r="AL58" s="106">
        <f t="shared" si="18"/>
        <v>159</v>
      </c>
      <c r="AM58" s="105">
        <f t="shared" si="18"/>
        <v>164</v>
      </c>
      <c r="AN58" s="106">
        <f t="shared" si="18"/>
        <v>450</v>
      </c>
      <c r="AO58" s="107"/>
      <c r="AP58" s="108">
        <f t="shared" si="18"/>
        <v>49</v>
      </c>
      <c r="AQ58" s="109">
        <f t="shared" si="18"/>
        <v>0</v>
      </c>
      <c r="AR58" s="108">
        <f t="shared" si="18"/>
        <v>0</v>
      </c>
      <c r="AS58" s="109">
        <f t="shared" si="18"/>
        <v>0</v>
      </c>
      <c r="AT58" s="108">
        <f t="shared" si="18"/>
        <v>0</v>
      </c>
      <c r="AU58" s="109">
        <f t="shared" si="18"/>
        <v>0</v>
      </c>
      <c r="AV58" s="110">
        <f t="shared" si="18"/>
        <v>0</v>
      </c>
      <c r="AW58" s="111">
        <f t="shared" si="18"/>
        <v>0</v>
      </c>
      <c r="AX58" s="112">
        <f t="shared" si="18"/>
        <v>0</v>
      </c>
      <c r="AY58" s="48" t="str">
        <f t="shared" si="2"/>
        <v/>
      </c>
      <c r="BF58" s="6"/>
      <c r="BG58" s="6"/>
      <c r="BH58" s="6"/>
      <c r="BI58" s="6"/>
      <c r="BJ58" s="6"/>
      <c r="BK58" s="6"/>
      <c r="BL58" s="6"/>
      <c r="BM58" s="6"/>
      <c r="BN58" s="6"/>
      <c r="BO58" s="6"/>
      <c r="BP58" s="49" t="str">
        <f t="shared" si="3"/>
        <v/>
      </c>
      <c r="BQ58" s="50" t="str">
        <f t="shared" si="4"/>
        <v/>
      </c>
      <c r="BR58" s="50" t="str">
        <f t="shared" si="5"/>
        <v/>
      </c>
      <c r="BS58" s="50" t="str">
        <f t="shared" si="6"/>
        <v/>
      </c>
      <c r="BT58" s="50" t="str">
        <f t="shared" si="7"/>
        <v/>
      </c>
      <c r="BU58" s="50" t="str">
        <f t="shared" si="8"/>
        <v/>
      </c>
      <c r="BV58" s="72" t="str">
        <f t="shared" si="16"/>
        <v/>
      </c>
      <c r="BW58" s="53"/>
      <c r="BX58" s="54">
        <f t="shared" si="9"/>
        <v>0</v>
      </c>
      <c r="BY58" s="54">
        <f t="shared" si="10"/>
        <v>0</v>
      </c>
      <c r="BZ58" s="54">
        <f t="shared" si="11"/>
        <v>0</v>
      </c>
      <c r="CA58" s="54">
        <f t="shared" si="12"/>
        <v>0</v>
      </c>
      <c r="CB58" s="54">
        <f t="shared" si="13"/>
        <v>0</v>
      </c>
      <c r="CC58" s="54">
        <f t="shared" si="14"/>
        <v>0</v>
      </c>
      <c r="CD58" s="54">
        <f t="shared" si="17"/>
        <v>0</v>
      </c>
      <c r="CY58" s="16"/>
      <c r="CZ58" s="16"/>
    </row>
    <row r="59" spans="1:105" s="15" customFormat="1" ht="30" customHeight="1" thickTop="1" x14ac:dyDescent="0.2">
      <c r="A59" s="113" t="s">
        <v>103</v>
      </c>
      <c r="B59" s="113"/>
      <c r="C59" s="113"/>
      <c r="D59" s="113"/>
      <c r="E59" s="113"/>
      <c r="F59" s="113"/>
      <c r="G59" s="113"/>
      <c r="H59" s="113"/>
      <c r="I59" s="113"/>
      <c r="J59" s="113"/>
      <c r="K59" s="71"/>
      <c r="L59" s="71"/>
      <c r="M59" s="71"/>
      <c r="N59" s="114"/>
      <c r="O59" s="114"/>
      <c r="P59" s="6"/>
      <c r="Q59" s="6"/>
      <c r="R59" s="6"/>
      <c r="S59" s="6"/>
      <c r="T59" s="6"/>
      <c r="U59" s="6"/>
      <c r="V59" s="6"/>
      <c r="W59" s="6"/>
      <c r="X59" s="6"/>
      <c r="Y59" s="6"/>
      <c r="Z59" s="6"/>
      <c r="AA59" s="6"/>
      <c r="AB59" s="6"/>
      <c r="AC59" s="6"/>
      <c r="AD59" s="114"/>
      <c r="AE59" s="6"/>
      <c r="AF59" s="6"/>
      <c r="AG59" s="114"/>
      <c r="AH59" s="6"/>
      <c r="AI59" s="6"/>
      <c r="AJ59" s="114"/>
      <c r="AK59" s="6"/>
      <c r="AL59" s="6"/>
      <c r="AM59" s="114"/>
      <c r="AN59" s="114"/>
      <c r="AO59" s="114"/>
      <c r="AP59" s="6"/>
      <c r="AQ59" s="6"/>
      <c r="AR59" s="6"/>
      <c r="AS59" s="6"/>
      <c r="AT59" s="6"/>
      <c r="AU59" s="6"/>
      <c r="BG59" s="6"/>
      <c r="BH59" s="6"/>
      <c r="BI59" s="6"/>
      <c r="BJ59" s="6"/>
      <c r="BK59" s="6"/>
      <c r="BL59" s="6"/>
      <c r="BM59" s="6"/>
      <c r="BN59" s="6"/>
      <c r="BO59" s="6"/>
      <c r="BP59" s="6"/>
      <c r="BQ59" s="6"/>
      <c r="BR59" s="6"/>
      <c r="BS59" s="6"/>
      <c r="BT59" s="6"/>
      <c r="BU59" s="6"/>
      <c r="BV59" s="6"/>
      <c r="BW59" s="6"/>
      <c r="BX59" s="6"/>
      <c r="BY59" s="6"/>
      <c r="BZ59" s="6"/>
      <c r="CA59" s="6"/>
      <c r="CB59" s="6"/>
      <c r="CC59" s="6"/>
      <c r="CZ59" s="16"/>
      <c r="DA59" s="16"/>
    </row>
    <row r="60" spans="1:105" s="15" customFormat="1" ht="22.5" customHeight="1" x14ac:dyDescent="0.15">
      <c r="A60" s="290" t="s">
        <v>104</v>
      </c>
      <c r="B60" s="217"/>
      <c r="C60" s="290" t="s">
        <v>105</v>
      </c>
      <c r="D60" s="269" t="s">
        <v>106</v>
      </c>
      <c r="E60" s="270"/>
      <c r="F60" s="270"/>
      <c r="G60" s="270"/>
      <c r="H60" s="270"/>
      <c r="I60" s="270"/>
      <c r="J60" s="270"/>
      <c r="K60" s="270"/>
      <c r="L60" s="270"/>
      <c r="M60" s="270"/>
      <c r="N60" s="270"/>
      <c r="O60" s="270"/>
      <c r="P60" s="270"/>
      <c r="Q60" s="270"/>
      <c r="R60" s="270"/>
      <c r="S60" s="270"/>
      <c r="T60" s="271"/>
      <c r="U60" s="275" t="s">
        <v>27</v>
      </c>
      <c r="V60" s="275"/>
      <c r="W60" s="256" t="s">
        <v>107</v>
      </c>
      <c r="X60" s="300" t="s">
        <v>108</v>
      </c>
      <c r="Y60" s="6"/>
      <c r="Z60" s="6"/>
      <c r="AA60" s="6"/>
      <c r="AB60" s="114"/>
      <c r="AC60" s="6"/>
      <c r="AD60" s="6"/>
      <c r="AE60" s="114"/>
      <c r="AF60" s="6"/>
      <c r="AG60" s="6"/>
      <c r="AH60" s="114"/>
      <c r="AI60" s="6"/>
      <c r="AJ60" s="6"/>
      <c r="AK60" s="114"/>
      <c r="AL60" s="6"/>
      <c r="AM60" s="6"/>
      <c r="AN60" s="6"/>
      <c r="AO60" s="6"/>
      <c r="AP60" s="6"/>
      <c r="AQ60" s="6"/>
      <c r="AR60" s="3"/>
      <c r="AS60" s="6"/>
      <c r="AT60" s="6"/>
      <c r="AU60" s="6"/>
      <c r="BG60" s="6"/>
      <c r="BH60" s="6"/>
      <c r="BI60" s="6"/>
      <c r="BJ60" s="6"/>
      <c r="BK60" s="6"/>
      <c r="BL60" s="6"/>
      <c r="BM60" s="6"/>
      <c r="BN60" s="6"/>
      <c r="BO60" s="6"/>
      <c r="BP60" s="6"/>
      <c r="BQ60" s="6"/>
      <c r="BR60" s="6"/>
      <c r="BS60" s="6"/>
      <c r="BT60" s="6"/>
      <c r="BU60" s="6"/>
      <c r="BV60" s="6"/>
      <c r="BW60" s="6"/>
      <c r="BX60" s="6"/>
      <c r="BY60" s="6"/>
      <c r="BZ60" s="6"/>
      <c r="CA60" s="6"/>
      <c r="CB60" s="6"/>
      <c r="CC60" s="6"/>
      <c r="CZ60" s="16"/>
      <c r="DA60" s="16"/>
    </row>
    <row r="61" spans="1:105" s="15" customFormat="1" ht="33" customHeight="1" x14ac:dyDescent="0.15">
      <c r="A61" s="291"/>
      <c r="B61" s="218"/>
      <c r="C61" s="291"/>
      <c r="D61" s="17" t="s">
        <v>31</v>
      </c>
      <c r="E61" s="117" t="s">
        <v>32</v>
      </c>
      <c r="F61" s="19" t="s">
        <v>33</v>
      </c>
      <c r="G61" s="19" t="s">
        <v>34</v>
      </c>
      <c r="H61" s="19" t="s">
        <v>35</v>
      </c>
      <c r="I61" s="20" t="s">
        <v>36</v>
      </c>
      <c r="J61" s="20" t="s">
        <v>37</v>
      </c>
      <c r="K61" s="20" t="s">
        <v>38</v>
      </c>
      <c r="L61" s="20" t="s">
        <v>39</v>
      </c>
      <c r="M61" s="20" t="s">
        <v>40</v>
      </c>
      <c r="N61" s="20" t="s">
        <v>41</v>
      </c>
      <c r="O61" s="20" t="s">
        <v>42</v>
      </c>
      <c r="P61" s="20" t="s">
        <v>43</v>
      </c>
      <c r="Q61" s="20" t="s">
        <v>44</v>
      </c>
      <c r="R61" s="20" t="s">
        <v>45</v>
      </c>
      <c r="S61" s="20" t="s">
        <v>46</v>
      </c>
      <c r="T61" s="21" t="s">
        <v>47</v>
      </c>
      <c r="U61" s="220" t="s">
        <v>109</v>
      </c>
      <c r="V61" s="220" t="s">
        <v>50</v>
      </c>
      <c r="W61" s="256"/>
      <c r="X61" s="300"/>
      <c r="Y61" s="6"/>
      <c r="Z61" s="6"/>
      <c r="AA61" s="6"/>
      <c r="AB61" s="2"/>
      <c r="AC61" s="6"/>
      <c r="AD61" s="6"/>
      <c r="AE61" s="114"/>
      <c r="AF61" s="6"/>
      <c r="AG61" s="6"/>
      <c r="AH61" s="114"/>
      <c r="AI61" s="6"/>
      <c r="AJ61" s="6"/>
      <c r="AK61" s="114"/>
      <c r="AL61" s="6"/>
      <c r="AM61" s="6"/>
      <c r="AN61" s="6"/>
      <c r="AO61" s="6"/>
      <c r="AP61" s="3"/>
      <c r="AQ61" s="3"/>
      <c r="AR61" s="3"/>
      <c r="AS61" s="6"/>
      <c r="AT61" s="6"/>
      <c r="AU61" s="6"/>
      <c r="BG61" s="6"/>
      <c r="BH61" s="6"/>
      <c r="BI61" s="6"/>
      <c r="BJ61" s="6"/>
      <c r="BK61" s="6"/>
      <c r="BL61" s="6"/>
      <c r="BM61" s="6"/>
      <c r="BN61" s="6"/>
      <c r="BO61" s="6"/>
      <c r="BP61" s="6"/>
      <c r="BQ61" s="6"/>
      <c r="BR61" s="6"/>
      <c r="BS61" s="6"/>
      <c r="BT61" s="6"/>
      <c r="BU61" s="6"/>
      <c r="BV61" s="6"/>
      <c r="BW61" s="6"/>
      <c r="BX61" s="6"/>
      <c r="BY61" s="6"/>
      <c r="BZ61" s="6"/>
      <c r="CA61" s="6"/>
      <c r="CB61" s="6"/>
      <c r="CC61" s="6"/>
      <c r="CZ61" s="16"/>
      <c r="DA61" s="16"/>
    </row>
    <row r="62" spans="1:105" s="15" customFormat="1" ht="20.25" customHeight="1" x14ac:dyDescent="0.15">
      <c r="A62" s="294" t="s">
        <v>110</v>
      </c>
      <c r="B62" s="295"/>
      <c r="C62" s="119">
        <f>SUM(D62:T62)</f>
        <v>594</v>
      </c>
      <c r="D62" s="30">
        <v>2</v>
      </c>
      <c r="E62" s="31">
        <v>4</v>
      </c>
      <c r="F62" s="32">
        <v>5</v>
      </c>
      <c r="G62" s="32">
        <v>16</v>
      </c>
      <c r="H62" s="32">
        <v>18</v>
      </c>
      <c r="I62" s="32">
        <v>33</v>
      </c>
      <c r="J62" s="32">
        <v>24</v>
      </c>
      <c r="K62" s="32">
        <v>12</v>
      </c>
      <c r="L62" s="32">
        <v>27</v>
      </c>
      <c r="M62" s="32">
        <v>46</v>
      </c>
      <c r="N62" s="32">
        <v>31</v>
      </c>
      <c r="O62" s="32">
        <v>46</v>
      </c>
      <c r="P62" s="32">
        <v>55</v>
      </c>
      <c r="Q62" s="32">
        <v>72</v>
      </c>
      <c r="R62" s="32">
        <v>68</v>
      </c>
      <c r="S62" s="32">
        <v>71</v>
      </c>
      <c r="T62" s="41">
        <v>64</v>
      </c>
      <c r="U62" s="120">
        <v>283</v>
      </c>
      <c r="V62" s="120">
        <v>311</v>
      </c>
      <c r="W62" s="121">
        <v>594</v>
      </c>
      <c r="X62" s="122">
        <v>535</v>
      </c>
      <c r="Y62" s="123" t="str">
        <f>+BQ62&amp;BR62&amp;BS62&amp;BT62</f>
        <v/>
      </c>
      <c r="Z62" s="124"/>
      <c r="AA62" s="6"/>
      <c r="AB62" s="6"/>
      <c r="AC62" s="6"/>
      <c r="AD62" s="2"/>
      <c r="AE62" s="2"/>
      <c r="AF62" s="3"/>
      <c r="AG62" s="3"/>
      <c r="AH62" s="2"/>
      <c r="AI62" s="125"/>
      <c r="AJ62" s="3"/>
      <c r="AK62" s="2"/>
      <c r="AL62" s="125"/>
      <c r="AM62" s="3"/>
      <c r="AN62" s="3"/>
      <c r="AO62" s="3"/>
      <c r="AP62" s="2"/>
      <c r="AQ62" s="3"/>
      <c r="AR62" s="3"/>
      <c r="AS62" s="3"/>
      <c r="AT62" s="3"/>
      <c r="AU62" s="6"/>
      <c r="BG62" s="6"/>
      <c r="BH62" s="6"/>
      <c r="BI62" s="6"/>
      <c r="BJ62" s="6"/>
      <c r="BK62" s="6"/>
      <c r="BL62" s="6"/>
      <c r="BM62" s="6"/>
      <c r="BN62" s="6"/>
      <c r="BO62" s="6"/>
      <c r="BP62" s="6"/>
      <c r="BQ62" s="49" t="str">
        <f>IF($C62&lt;&gt;($U62+$V62)," El número de consultas según sexo NO puede ser diferente al Total.","")</f>
        <v/>
      </c>
      <c r="BR62" s="49" t="str">
        <f>IF($C62=0,"",IF(($W62)="",IF($C62="",""," No olvide escribir la columna Beneficiarios."),""))</f>
        <v/>
      </c>
      <c r="BS62" s="49" t="str">
        <f>IF($C62&lt;($W62)," El número de Beneficiarios NO puede ser mayor que el Total.","")</f>
        <v/>
      </c>
      <c r="BT62" s="49" t="str">
        <f>IF($C62&lt;($X62)," El número de Controles NO puede ser mayor que el Total.","")</f>
        <v/>
      </c>
      <c r="BU62" s="6"/>
      <c r="BV62" s="6"/>
      <c r="BW62" s="6"/>
      <c r="BX62" s="6"/>
      <c r="BY62" s="126">
        <f>IF($C62&lt;&gt;($U62+$V62),1,0)</f>
        <v>0</v>
      </c>
      <c r="BZ62" s="126">
        <f>IF($C62&lt;($W62),1,0)</f>
        <v>0</v>
      </c>
      <c r="CA62" s="126">
        <f>IF($C62=0,"",IF(($W62)="",IF($C62="","",1),0))</f>
        <v>0</v>
      </c>
      <c r="CB62" s="54">
        <f>IF($C62&lt;($X62),1,0)</f>
        <v>0</v>
      </c>
      <c r="CC62" s="6"/>
      <c r="CZ62" s="16"/>
      <c r="DA62" s="16"/>
    </row>
    <row r="63" spans="1:105" s="15" customFormat="1" ht="15" customHeight="1" x14ac:dyDescent="0.15">
      <c r="A63" s="296" t="s">
        <v>111</v>
      </c>
      <c r="B63" s="55" t="s">
        <v>112</v>
      </c>
      <c r="C63" s="127">
        <f>SUM(F63:T63)</f>
        <v>281</v>
      </c>
      <c r="D63" s="65"/>
      <c r="E63" s="65"/>
      <c r="F63" s="37">
        <v>3</v>
      </c>
      <c r="G63" s="37">
        <v>40</v>
      </c>
      <c r="H63" s="37">
        <v>44</v>
      </c>
      <c r="I63" s="37">
        <v>51</v>
      </c>
      <c r="J63" s="37">
        <v>76</v>
      </c>
      <c r="K63" s="37">
        <v>45</v>
      </c>
      <c r="L63" s="37">
        <v>21</v>
      </c>
      <c r="M63" s="37">
        <v>1</v>
      </c>
      <c r="N63" s="37"/>
      <c r="O63" s="37"/>
      <c r="P63" s="37"/>
      <c r="Q63" s="37"/>
      <c r="R63" s="37"/>
      <c r="S63" s="37"/>
      <c r="T63" s="35"/>
      <c r="U63" s="65"/>
      <c r="V63" s="128">
        <v>281</v>
      </c>
      <c r="W63" s="40">
        <v>281</v>
      </c>
      <c r="X63" s="60">
        <v>281</v>
      </c>
      <c r="Y63" s="123" t="str">
        <f t="shared" ref="Y63:Y73" si="19">+BQ63&amp;BR63&amp;BS63&amp;BT63</f>
        <v/>
      </c>
      <c r="Z63" s="124"/>
      <c r="AA63" s="6"/>
      <c r="AB63" s="6"/>
      <c r="AC63" s="6"/>
      <c r="AD63" s="2"/>
      <c r="AE63" s="2"/>
      <c r="AF63" s="3"/>
      <c r="AG63" s="3"/>
      <c r="AH63" s="2"/>
      <c r="AI63" s="125"/>
      <c r="AJ63" s="3"/>
      <c r="AK63" s="2"/>
      <c r="AL63" s="125"/>
      <c r="AM63" s="3"/>
      <c r="AN63" s="3"/>
      <c r="AO63" s="3"/>
      <c r="AP63" s="2"/>
      <c r="AQ63" s="3"/>
      <c r="AR63" s="3"/>
      <c r="AS63" s="3"/>
      <c r="AT63" s="3"/>
      <c r="AU63" s="6"/>
      <c r="BG63" s="6"/>
      <c r="BH63" s="6"/>
      <c r="BI63" s="6"/>
      <c r="BJ63" s="6"/>
      <c r="BK63" s="6"/>
      <c r="BL63" s="6"/>
      <c r="BM63" s="6"/>
      <c r="BN63" s="6"/>
      <c r="BO63" s="6"/>
      <c r="BP63" s="6"/>
      <c r="BQ63" s="49" t="str">
        <f t="shared" ref="BQ63:BQ73" si="20">IF($C63&lt;&gt;($U63+$V63)," El número de consultas según sexo NO puede ser diferente al Total.","")</f>
        <v/>
      </c>
      <c r="BR63" s="49" t="str">
        <f t="shared" ref="BR63:BR73" si="21">IF($C63=0,"",IF(($W63)="",IF($C63="",""," No olvide escribir la columna Beneficiarios."),""))</f>
        <v/>
      </c>
      <c r="BS63" s="49" t="str">
        <f t="shared" ref="BS63:BS73" si="22">IF($C63&lt;($W63)," El número de Beneficiarios NO puede ser mayor que el Total.","")</f>
        <v/>
      </c>
      <c r="BT63" s="49" t="str">
        <f t="shared" ref="BT63:BT73" si="23">IF($C63&lt;($X63)," El número de Controles NO puede ser mayor que el Total.","")</f>
        <v/>
      </c>
      <c r="BU63" s="6"/>
      <c r="BV63" s="6"/>
      <c r="BW63" s="6"/>
      <c r="BX63" s="6"/>
      <c r="BY63" s="126">
        <f t="shared" ref="BY63:BY73" si="24">IF($C63&lt;&gt;($U63+$V63),1,0)</f>
        <v>0</v>
      </c>
      <c r="BZ63" s="126">
        <f t="shared" ref="BZ63:BZ73" si="25">IF($C63&lt;($W63),1,0)</f>
        <v>0</v>
      </c>
      <c r="CA63" s="126">
        <f t="shared" ref="CA63:CA73" si="26">IF($C63=0,"",IF(($W63)="",IF($C63="","",1),0))</f>
        <v>0</v>
      </c>
      <c r="CB63" s="54">
        <f t="shared" ref="CB63:CB73" si="27">IF($C63&lt;($X63),1,0)</f>
        <v>0</v>
      </c>
      <c r="CC63" s="6"/>
      <c r="CZ63" s="16"/>
      <c r="DA63" s="16"/>
    </row>
    <row r="64" spans="1:105" s="15" customFormat="1" ht="15.75" customHeight="1" x14ac:dyDescent="0.15">
      <c r="A64" s="242"/>
      <c r="B64" s="55" t="s">
        <v>113</v>
      </c>
      <c r="C64" s="127">
        <f>SUM(D64:T64)</f>
        <v>357</v>
      </c>
      <c r="D64" s="37"/>
      <c r="E64" s="37">
        <v>2</v>
      </c>
      <c r="F64" s="37">
        <v>3</v>
      </c>
      <c r="G64" s="37">
        <v>43</v>
      </c>
      <c r="H64" s="37">
        <v>49</v>
      </c>
      <c r="I64" s="37">
        <v>59</v>
      </c>
      <c r="J64" s="37">
        <v>88</v>
      </c>
      <c r="K64" s="37">
        <v>49</v>
      </c>
      <c r="L64" s="37">
        <v>32</v>
      </c>
      <c r="M64" s="37">
        <v>15</v>
      </c>
      <c r="N64" s="37">
        <v>3</v>
      </c>
      <c r="O64" s="37">
        <v>6</v>
      </c>
      <c r="P64" s="37">
        <v>3</v>
      </c>
      <c r="Q64" s="37">
        <v>3</v>
      </c>
      <c r="R64" s="37"/>
      <c r="S64" s="37">
        <v>2</v>
      </c>
      <c r="T64" s="35"/>
      <c r="U64" s="128">
        <v>6</v>
      </c>
      <c r="V64" s="128">
        <v>351</v>
      </c>
      <c r="W64" s="40">
        <v>357</v>
      </c>
      <c r="X64" s="60">
        <v>320</v>
      </c>
      <c r="Y64" s="123" t="str">
        <f t="shared" si="19"/>
        <v/>
      </c>
      <c r="Z64" s="124"/>
      <c r="AA64" s="6"/>
      <c r="AB64" s="6"/>
      <c r="AC64" s="6"/>
      <c r="AD64" s="2"/>
      <c r="AE64" s="2"/>
      <c r="AF64" s="3"/>
      <c r="AG64" s="3"/>
      <c r="AH64" s="2"/>
      <c r="AI64" s="125"/>
      <c r="AJ64" s="3"/>
      <c r="AK64" s="2"/>
      <c r="AL64" s="125"/>
      <c r="AM64" s="3"/>
      <c r="AN64" s="3"/>
      <c r="AO64" s="3"/>
      <c r="AP64" s="2"/>
      <c r="AQ64" s="3"/>
      <c r="AR64" s="3"/>
      <c r="AS64" s="3"/>
      <c r="AT64" s="3"/>
      <c r="AU64" s="6"/>
      <c r="BG64" s="6"/>
      <c r="BH64" s="6"/>
      <c r="BI64" s="6"/>
      <c r="BJ64" s="6"/>
      <c r="BK64" s="6"/>
      <c r="BL64" s="6"/>
      <c r="BM64" s="6"/>
      <c r="BN64" s="6"/>
      <c r="BO64" s="6"/>
      <c r="BP64" s="6"/>
      <c r="BQ64" s="49" t="str">
        <f t="shared" si="20"/>
        <v/>
      </c>
      <c r="BR64" s="49" t="str">
        <f t="shared" si="21"/>
        <v/>
      </c>
      <c r="BS64" s="49" t="str">
        <f t="shared" si="22"/>
        <v/>
      </c>
      <c r="BT64" s="49" t="str">
        <f t="shared" si="23"/>
        <v/>
      </c>
      <c r="BU64" s="6"/>
      <c r="BV64" s="6"/>
      <c r="BW64" s="6"/>
      <c r="BX64" s="6"/>
      <c r="BY64" s="126">
        <f t="shared" si="24"/>
        <v>0</v>
      </c>
      <c r="BZ64" s="126">
        <f t="shared" si="25"/>
        <v>0</v>
      </c>
      <c r="CA64" s="126">
        <f t="shared" si="26"/>
        <v>0</v>
      </c>
      <c r="CB64" s="54">
        <f t="shared" si="27"/>
        <v>0</v>
      </c>
      <c r="CC64" s="6"/>
      <c r="CZ64" s="16"/>
      <c r="DA64" s="16"/>
    </row>
    <row r="65" spans="1:105" s="15" customFormat="1" ht="15" customHeight="1" x14ac:dyDescent="0.15">
      <c r="A65" s="297"/>
      <c r="B65" s="55" t="s">
        <v>114</v>
      </c>
      <c r="C65" s="29">
        <f t="shared" ref="C65:C72" si="28">SUM(D65:T65)</f>
        <v>0</v>
      </c>
      <c r="D65" s="65"/>
      <c r="E65" s="65"/>
      <c r="F65" s="65"/>
      <c r="G65" s="65"/>
      <c r="H65" s="37"/>
      <c r="I65" s="37"/>
      <c r="J65" s="37"/>
      <c r="K65" s="37"/>
      <c r="L65" s="37"/>
      <c r="M65" s="37"/>
      <c r="N65" s="37"/>
      <c r="O65" s="65"/>
      <c r="P65" s="65"/>
      <c r="Q65" s="65"/>
      <c r="R65" s="65"/>
      <c r="S65" s="65"/>
      <c r="T65" s="65"/>
      <c r="U65" s="128"/>
      <c r="V65" s="128"/>
      <c r="W65" s="40"/>
      <c r="X65" s="60"/>
      <c r="Y65" s="123" t="str">
        <f t="shared" si="19"/>
        <v/>
      </c>
      <c r="Z65" s="124"/>
      <c r="AA65" s="6"/>
      <c r="AB65" s="6"/>
      <c r="AC65" s="6"/>
      <c r="AD65" s="2"/>
      <c r="AE65" s="2"/>
      <c r="AF65" s="3"/>
      <c r="AG65" s="3"/>
      <c r="AH65" s="2"/>
      <c r="AI65" s="125"/>
      <c r="AJ65" s="3"/>
      <c r="AK65" s="2"/>
      <c r="AL65" s="125"/>
      <c r="AM65" s="3"/>
      <c r="AN65" s="3"/>
      <c r="AO65" s="3"/>
      <c r="AP65" s="2"/>
      <c r="AQ65" s="3"/>
      <c r="AR65" s="3"/>
      <c r="AS65" s="3"/>
      <c r="AT65" s="3"/>
      <c r="AU65" s="6"/>
      <c r="BG65" s="6"/>
      <c r="BH65" s="6"/>
      <c r="BI65" s="6"/>
      <c r="BJ65" s="6"/>
      <c r="BK65" s="6"/>
      <c r="BL65" s="6"/>
      <c r="BM65" s="6"/>
      <c r="BN65" s="6"/>
      <c r="BO65" s="6"/>
      <c r="BP65" s="6"/>
      <c r="BQ65" s="49" t="str">
        <f t="shared" si="20"/>
        <v/>
      </c>
      <c r="BR65" s="49" t="str">
        <f t="shared" si="21"/>
        <v/>
      </c>
      <c r="BS65" s="49" t="str">
        <f t="shared" si="22"/>
        <v/>
      </c>
      <c r="BT65" s="49" t="str">
        <f t="shared" si="23"/>
        <v/>
      </c>
      <c r="BU65" s="6"/>
      <c r="BV65" s="6"/>
      <c r="BW65" s="6"/>
      <c r="BX65" s="6"/>
      <c r="BY65" s="126">
        <f t="shared" si="24"/>
        <v>0</v>
      </c>
      <c r="BZ65" s="126">
        <f t="shared" si="25"/>
        <v>0</v>
      </c>
      <c r="CA65" s="126" t="str">
        <f t="shared" si="26"/>
        <v/>
      </c>
      <c r="CB65" s="54">
        <f t="shared" si="27"/>
        <v>0</v>
      </c>
      <c r="CC65" s="6"/>
      <c r="CZ65" s="16"/>
      <c r="DA65" s="16"/>
    </row>
    <row r="66" spans="1:105" s="15" customFormat="1" ht="15.75" customHeight="1" x14ac:dyDescent="0.15">
      <c r="A66" s="284" t="s">
        <v>115</v>
      </c>
      <c r="B66" s="285"/>
      <c r="C66" s="127">
        <f t="shared" si="28"/>
        <v>447</v>
      </c>
      <c r="D66" s="34">
        <v>85</v>
      </c>
      <c r="E66" s="56">
        <v>37</v>
      </c>
      <c r="F66" s="37">
        <v>34</v>
      </c>
      <c r="G66" s="37">
        <v>22</v>
      </c>
      <c r="H66" s="37">
        <v>9</v>
      </c>
      <c r="I66" s="37">
        <v>7</v>
      </c>
      <c r="J66" s="37">
        <v>12</v>
      </c>
      <c r="K66" s="37">
        <v>22</v>
      </c>
      <c r="L66" s="37">
        <v>19</v>
      </c>
      <c r="M66" s="37">
        <v>18</v>
      </c>
      <c r="N66" s="37">
        <v>18</v>
      </c>
      <c r="O66" s="37">
        <v>17</v>
      </c>
      <c r="P66" s="37">
        <v>27</v>
      </c>
      <c r="Q66" s="37">
        <v>25</v>
      </c>
      <c r="R66" s="37">
        <v>25</v>
      </c>
      <c r="S66" s="56">
        <v>26</v>
      </c>
      <c r="T66" s="35">
        <v>44</v>
      </c>
      <c r="U66" s="128">
        <v>189</v>
      </c>
      <c r="V66" s="128">
        <v>258</v>
      </c>
      <c r="W66" s="40">
        <v>447</v>
      </c>
      <c r="X66" s="60">
        <v>402</v>
      </c>
      <c r="Y66" s="123" t="str">
        <f t="shared" si="19"/>
        <v/>
      </c>
      <c r="Z66" s="124"/>
      <c r="AA66" s="6"/>
      <c r="AB66" s="6"/>
      <c r="AC66" s="6"/>
      <c r="AD66" s="2"/>
      <c r="AE66" s="2"/>
      <c r="AF66" s="3"/>
      <c r="AG66" s="3"/>
      <c r="AH66" s="2"/>
      <c r="AI66" s="125"/>
      <c r="AJ66" s="3"/>
      <c r="AK66" s="2"/>
      <c r="AL66" s="125"/>
      <c r="AM66" s="3"/>
      <c r="AN66" s="3"/>
      <c r="AO66" s="3"/>
      <c r="AP66" s="2"/>
      <c r="AQ66" s="3"/>
      <c r="AR66" s="3"/>
      <c r="AS66" s="3"/>
      <c r="AT66" s="3"/>
      <c r="AU66" s="6"/>
      <c r="BG66" s="6"/>
      <c r="BH66" s="6"/>
      <c r="BI66" s="6"/>
      <c r="BJ66" s="6"/>
      <c r="BK66" s="6"/>
      <c r="BL66" s="6"/>
      <c r="BM66" s="6"/>
      <c r="BN66" s="6"/>
      <c r="BO66" s="6"/>
      <c r="BP66" s="6"/>
      <c r="BQ66" s="49" t="str">
        <f t="shared" si="20"/>
        <v/>
      </c>
      <c r="BR66" s="49" t="str">
        <f t="shared" si="21"/>
        <v/>
      </c>
      <c r="BS66" s="49" t="str">
        <f t="shared" si="22"/>
        <v/>
      </c>
      <c r="BT66" s="49" t="str">
        <f t="shared" si="23"/>
        <v/>
      </c>
      <c r="BU66" s="6"/>
      <c r="BV66" s="6"/>
      <c r="BW66" s="6"/>
      <c r="BX66" s="6"/>
      <c r="BY66" s="126">
        <f t="shared" si="24"/>
        <v>0</v>
      </c>
      <c r="BZ66" s="126">
        <f t="shared" si="25"/>
        <v>0</v>
      </c>
      <c r="CA66" s="126">
        <f t="shared" si="26"/>
        <v>0</v>
      </c>
      <c r="CB66" s="54">
        <f t="shared" si="27"/>
        <v>0</v>
      </c>
      <c r="CC66" s="6"/>
      <c r="CZ66" s="16"/>
      <c r="DA66" s="16"/>
    </row>
    <row r="67" spans="1:105" s="15" customFormat="1" ht="15" customHeight="1" x14ac:dyDescent="0.15">
      <c r="A67" s="284" t="s">
        <v>116</v>
      </c>
      <c r="B67" s="285"/>
      <c r="C67" s="36">
        <f t="shared" si="28"/>
        <v>0</v>
      </c>
      <c r="D67" s="34"/>
      <c r="E67" s="56"/>
      <c r="F67" s="37"/>
      <c r="G67" s="37"/>
      <c r="H67" s="37"/>
      <c r="I67" s="37"/>
      <c r="J67" s="37"/>
      <c r="K67" s="37"/>
      <c r="L67" s="37"/>
      <c r="M67" s="37"/>
      <c r="N67" s="37"/>
      <c r="O67" s="37"/>
      <c r="P67" s="56"/>
      <c r="Q67" s="56"/>
      <c r="R67" s="37"/>
      <c r="S67" s="56"/>
      <c r="T67" s="35"/>
      <c r="U67" s="128"/>
      <c r="V67" s="128"/>
      <c r="W67" s="40"/>
      <c r="X67" s="60"/>
      <c r="Y67" s="123" t="str">
        <f t="shared" si="19"/>
        <v/>
      </c>
      <c r="Z67" s="124"/>
      <c r="AA67" s="6"/>
      <c r="AB67" s="6"/>
      <c r="AC67" s="6"/>
      <c r="AD67" s="2"/>
      <c r="AE67" s="2"/>
      <c r="AF67" s="3"/>
      <c r="AG67" s="3"/>
      <c r="AH67" s="2"/>
      <c r="AI67" s="125"/>
      <c r="AJ67" s="3"/>
      <c r="AK67" s="2"/>
      <c r="AL67" s="125"/>
      <c r="AM67" s="3"/>
      <c r="AN67" s="3"/>
      <c r="AO67" s="3"/>
      <c r="AP67" s="2"/>
      <c r="AQ67" s="3"/>
      <c r="AR67" s="3"/>
      <c r="AS67" s="3"/>
      <c r="AT67" s="3"/>
      <c r="AU67" s="6"/>
      <c r="BG67" s="6"/>
      <c r="BH67" s="6"/>
      <c r="BI67" s="6"/>
      <c r="BJ67" s="6"/>
      <c r="BK67" s="6"/>
      <c r="BL67" s="6"/>
      <c r="BM67" s="6"/>
      <c r="BN67" s="6"/>
      <c r="BO67" s="6"/>
      <c r="BP67" s="6"/>
      <c r="BQ67" s="49" t="str">
        <f t="shared" si="20"/>
        <v/>
      </c>
      <c r="BR67" s="49" t="str">
        <f t="shared" si="21"/>
        <v/>
      </c>
      <c r="BS67" s="49" t="str">
        <f t="shared" si="22"/>
        <v/>
      </c>
      <c r="BT67" s="49" t="str">
        <f t="shared" si="23"/>
        <v/>
      </c>
      <c r="BU67" s="6"/>
      <c r="BV67" s="6"/>
      <c r="BW67" s="6"/>
      <c r="BX67" s="6"/>
      <c r="BY67" s="126">
        <f t="shared" si="24"/>
        <v>0</v>
      </c>
      <c r="BZ67" s="126">
        <f t="shared" si="25"/>
        <v>0</v>
      </c>
      <c r="CA67" s="126" t="str">
        <f t="shared" si="26"/>
        <v/>
      </c>
      <c r="CB67" s="54">
        <f t="shared" si="27"/>
        <v>0</v>
      </c>
      <c r="CC67" s="6"/>
      <c r="CZ67" s="16"/>
      <c r="DA67" s="16"/>
    </row>
    <row r="68" spans="1:105" s="15" customFormat="1" ht="18" customHeight="1" x14ac:dyDescent="0.15">
      <c r="A68" s="298" t="s">
        <v>117</v>
      </c>
      <c r="B68" s="299"/>
      <c r="C68" s="127">
        <f t="shared" si="28"/>
        <v>148</v>
      </c>
      <c r="D68" s="34">
        <v>35</v>
      </c>
      <c r="E68" s="56">
        <v>34</v>
      </c>
      <c r="F68" s="37">
        <v>10</v>
      </c>
      <c r="G68" s="37"/>
      <c r="H68" s="37">
        <v>4</v>
      </c>
      <c r="I68" s="37">
        <v>1</v>
      </c>
      <c r="J68" s="37"/>
      <c r="K68" s="37">
        <v>3</v>
      </c>
      <c r="L68" s="37">
        <v>3</v>
      </c>
      <c r="M68" s="37"/>
      <c r="N68" s="37">
        <v>2</v>
      </c>
      <c r="O68" s="37">
        <v>6</v>
      </c>
      <c r="P68" s="56">
        <v>5</v>
      </c>
      <c r="Q68" s="56">
        <v>13</v>
      </c>
      <c r="R68" s="37">
        <v>2</v>
      </c>
      <c r="S68" s="56">
        <v>8</v>
      </c>
      <c r="T68" s="35">
        <v>22</v>
      </c>
      <c r="U68" s="128">
        <v>92</v>
      </c>
      <c r="V68" s="128">
        <v>56</v>
      </c>
      <c r="W68" s="40">
        <v>148</v>
      </c>
      <c r="X68" s="60">
        <v>119</v>
      </c>
      <c r="Y68" s="123" t="str">
        <f t="shared" si="19"/>
        <v/>
      </c>
      <c r="Z68" s="124"/>
      <c r="AA68" s="6"/>
      <c r="AB68" s="6"/>
      <c r="AC68" s="6"/>
      <c r="AD68" s="2"/>
      <c r="AE68" s="2"/>
      <c r="AF68" s="3"/>
      <c r="AG68" s="3"/>
      <c r="AH68" s="2"/>
      <c r="AI68" s="125"/>
      <c r="AJ68" s="3"/>
      <c r="AK68" s="2"/>
      <c r="AL68" s="125"/>
      <c r="AM68" s="3"/>
      <c r="AN68" s="3"/>
      <c r="AO68" s="3"/>
      <c r="AP68" s="2"/>
      <c r="AQ68" s="3"/>
      <c r="AR68" s="3"/>
      <c r="AS68" s="3"/>
      <c r="AT68" s="3"/>
      <c r="AU68" s="6"/>
      <c r="BG68" s="6"/>
      <c r="BH68" s="6"/>
      <c r="BI68" s="6"/>
      <c r="BJ68" s="6"/>
      <c r="BK68" s="6"/>
      <c r="BL68" s="6"/>
      <c r="BM68" s="6"/>
      <c r="BN68" s="6"/>
      <c r="BO68" s="6"/>
      <c r="BP68" s="6"/>
      <c r="BQ68" s="49" t="str">
        <f t="shared" si="20"/>
        <v/>
      </c>
      <c r="BR68" s="49" t="str">
        <f t="shared" si="21"/>
        <v/>
      </c>
      <c r="BS68" s="49" t="str">
        <f t="shared" si="22"/>
        <v/>
      </c>
      <c r="BT68" s="49" t="str">
        <f t="shared" si="23"/>
        <v/>
      </c>
      <c r="BU68" s="6"/>
      <c r="BV68" s="6"/>
      <c r="BW68" s="6"/>
      <c r="BX68" s="6"/>
      <c r="BY68" s="126">
        <f t="shared" si="24"/>
        <v>0</v>
      </c>
      <c r="BZ68" s="126">
        <f t="shared" si="25"/>
        <v>0</v>
      </c>
      <c r="CA68" s="126">
        <f t="shared" si="26"/>
        <v>0</v>
      </c>
      <c r="CB68" s="54">
        <f t="shared" si="27"/>
        <v>0</v>
      </c>
      <c r="CC68" s="6"/>
      <c r="CZ68" s="16"/>
      <c r="DA68" s="16"/>
    </row>
    <row r="69" spans="1:105" s="15" customFormat="1" ht="12.75" customHeight="1" x14ac:dyDescent="0.15">
      <c r="A69" s="292" t="s">
        <v>118</v>
      </c>
      <c r="B69" s="293"/>
      <c r="C69" s="36">
        <f t="shared" si="28"/>
        <v>0</v>
      </c>
      <c r="D69" s="34"/>
      <c r="E69" s="56"/>
      <c r="F69" s="37"/>
      <c r="G69" s="37"/>
      <c r="H69" s="37"/>
      <c r="I69" s="37"/>
      <c r="J69" s="37"/>
      <c r="K69" s="37"/>
      <c r="L69" s="37"/>
      <c r="M69" s="37"/>
      <c r="N69" s="37"/>
      <c r="O69" s="37"/>
      <c r="P69" s="56"/>
      <c r="Q69" s="56"/>
      <c r="R69" s="37"/>
      <c r="S69" s="56"/>
      <c r="T69" s="35"/>
      <c r="U69" s="128"/>
      <c r="V69" s="128"/>
      <c r="W69" s="40"/>
      <c r="X69" s="60"/>
      <c r="Y69" s="123" t="str">
        <f t="shared" si="19"/>
        <v/>
      </c>
      <c r="Z69" s="124"/>
      <c r="AA69" s="6"/>
      <c r="AB69" s="6"/>
      <c r="AC69" s="6"/>
      <c r="AD69" s="2"/>
      <c r="AE69" s="2"/>
      <c r="AF69" s="3"/>
      <c r="AG69" s="3"/>
      <c r="AH69" s="2"/>
      <c r="AI69" s="125"/>
      <c r="AJ69" s="3"/>
      <c r="AK69" s="2"/>
      <c r="AL69" s="125"/>
      <c r="AM69" s="3"/>
      <c r="AN69" s="3"/>
      <c r="AO69" s="3"/>
      <c r="AP69" s="2"/>
      <c r="AQ69" s="3"/>
      <c r="AR69" s="3"/>
      <c r="AS69" s="3"/>
      <c r="AT69" s="3"/>
      <c r="AU69" s="6"/>
      <c r="BG69" s="6"/>
      <c r="BH69" s="6"/>
      <c r="BI69" s="6"/>
      <c r="BJ69" s="6"/>
      <c r="BK69" s="6"/>
      <c r="BL69" s="6"/>
      <c r="BM69" s="6"/>
      <c r="BN69" s="6"/>
      <c r="BO69" s="6"/>
      <c r="BP69" s="6"/>
      <c r="BQ69" s="49" t="str">
        <f t="shared" si="20"/>
        <v/>
      </c>
      <c r="BR69" s="49" t="str">
        <f t="shared" si="21"/>
        <v/>
      </c>
      <c r="BS69" s="49" t="str">
        <f t="shared" si="22"/>
        <v/>
      </c>
      <c r="BT69" s="49" t="str">
        <f t="shared" si="23"/>
        <v/>
      </c>
      <c r="BU69" s="6"/>
      <c r="BV69" s="6"/>
      <c r="BW69" s="6"/>
      <c r="BX69" s="6"/>
      <c r="BY69" s="126">
        <f t="shared" si="24"/>
        <v>0</v>
      </c>
      <c r="BZ69" s="126">
        <f t="shared" si="25"/>
        <v>0</v>
      </c>
      <c r="CA69" s="126" t="str">
        <f t="shared" si="26"/>
        <v/>
      </c>
      <c r="CB69" s="54">
        <f t="shared" si="27"/>
        <v>0</v>
      </c>
      <c r="CC69" s="6"/>
      <c r="CZ69" s="16"/>
      <c r="DA69" s="16"/>
    </row>
    <row r="70" spans="1:105" s="15" customFormat="1" ht="16.5" customHeight="1" x14ac:dyDescent="0.15">
      <c r="A70" s="284" t="s">
        <v>119</v>
      </c>
      <c r="B70" s="285"/>
      <c r="C70" s="36">
        <f t="shared" si="28"/>
        <v>0</v>
      </c>
      <c r="D70" s="34"/>
      <c r="E70" s="56"/>
      <c r="F70" s="37"/>
      <c r="G70" s="37"/>
      <c r="H70" s="37"/>
      <c r="I70" s="37"/>
      <c r="J70" s="37"/>
      <c r="K70" s="37"/>
      <c r="L70" s="37"/>
      <c r="M70" s="37"/>
      <c r="N70" s="37"/>
      <c r="O70" s="37"/>
      <c r="P70" s="56"/>
      <c r="Q70" s="56"/>
      <c r="R70" s="37"/>
      <c r="S70" s="56"/>
      <c r="T70" s="35"/>
      <c r="U70" s="128"/>
      <c r="V70" s="128"/>
      <c r="W70" s="40"/>
      <c r="X70" s="60"/>
      <c r="Y70" s="123" t="str">
        <f t="shared" si="19"/>
        <v/>
      </c>
      <c r="Z70" s="124"/>
      <c r="AA70" s="6"/>
      <c r="AB70" s="6"/>
      <c r="AC70" s="6"/>
      <c r="AD70" s="2"/>
      <c r="AE70" s="2"/>
      <c r="AF70" s="3"/>
      <c r="AG70" s="3"/>
      <c r="AH70" s="2"/>
      <c r="AI70" s="125"/>
      <c r="AJ70" s="3"/>
      <c r="AK70" s="2"/>
      <c r="AL70" s="125"/>
      <c r="AM70" s="3"/>
      <c r="AN70" s="3"/>
      <c r="AO70" s="3"/>
      <c r="AP70" s="2"/>
      <c r="AQ70" s="3"/>
      <c r="AR70" s="3"/>
      <c r="AS70" s="3"/>
      <c r="AT70" s="3"/>
      <c r="AU70" s="6"/>
      <c r="BG70" s="6"/>
      <c r="BH70" s="6"/>
      <c r="BI70" s="6"/>
      <c r="BJ70" s="6"/>
      <c r="BK70" s="6"/>
      <c r="BL70" s="6"/>
      <c r="BM70" s="6"/>
      <c r="BN70" s="6"/>
      <c r="BO70" s="6"/>
      <c r="BP70" s="6"/>
      <c r="BQ70" s="49" t="str">
        <f t="shared" si="20"/>
        <v/>
      </c>
      <c r="BR70" s="49" t="str">
        <f t="shared" si="21"/>
        <v/>
      </c>
      <c r="BS70" s="49" t="str">
        <f t="shared" si="22"/>
        <v/>
      </c>
      <c r="BT70" s="49" t="str">
        <f t="shared" si="23"/>
        <v/>
      </c>
      <c r="BU70" s="6"/>
      <c r="BV70" s="6"/>
      <c r="BW70" s="6"/>
      <c r="BX70" s="6"/>
      <c r="BY70" s="126">
        <f t="shared" si="24"/>
        <v>0</v>
      </c>
      <c r="BZ70" s="126">
        <f t="shared" si="25"/>
        <v>0</v>
      </c>
      <c r="CA70" s="126" t="str">
        <f t="shared" si="26"/>
        <v/>
      </c>
      <c r="CB70" s="54">
        <f t="shared" si="27"/>
        <v>0</v>
      </c>
      <c r="CC70" s="6"/>
      <c r="CZ70" s="16"/>
      <c r="DA70" s="16"/>
    </row>
    <row r="71" spans="1:105" s="15" customFormat="1" ht="16.5" customHeight="1" x14ac:dyDescent="0.15">
      <c r="A71" s="284" t="s">
        <v>120</v>
      </c>
      <c r="B71" s="285"/>
      <c r="C71" s="36">
        <f t="shared" si="28"/>
        <v>181</v>
      </c>
      <c r="D71" s="34">
        <v>1</v>
      </c>
      <c r="E71" s="56">
        <v>5</v>
      </c>
      <c r="F71" s="37">
        <v>1</v>
      </c>
      <c r="G71" s="37">
        <v>1</v>
      </c>
      <c r="H71" s="37"/>
      <c r="I71" s="37">
        <v>1</v>
      </c>
      <c r="J71" s="37"/>
      <c r="K71" s="37"/>
      <c r="L71" s="37"/>
      <c r="M71" s="37">
        <v>1</v>
      </c>
      <c r="N71" s="37"/>
      <c r="O71" s="37"/>
      <c r="P71" s="37">
        <v>3</v>
      </c>
      <c r="Q71" s="37">
        <v>77</v>
      </c>
      <c r="R71" s="37">
        <v>41</v>
      </c>
      <c r="S71" s="56">
        <v>29</v>
      </c>
      <c r="T71" s="35">
        <v>21</v>
      </c>
      <c r="U71" s="128">
        <v>71</v>
      </c>
      <c r="V71" s="128">
        <v>110</v>
      </c>
      <c r="W71" s="40">
        <v>181</v>
      </c>
      <c r="X71" s="60">
        <v>58</v>
      </c>
      <c r="Y71" s="123" t="str">
        <f t="shared" si="19"/>
        <v/>
      </c>
      <c r="Z71" s="124"/>
      <c r="AA71" s="6"/>
      <c r="AB71" s="6"/>
      <c r="AC71" s="6"/>
      <c r="AD71" s="2"/>
      <c r="AE71" s="2"/>
      <c r="AF71" s="3"/>
      <c r="AG71" s="3"/>
      <c r="AH71" s="2"/>
      <c r="AI71" s="125"/>
      <c r="AJ71" s="3"/>
      <c r="AK71" s="2"/>
      <c r="AL71" s="125"/>
      <c r="AM71" s="3"/>
      <c r="AN71" s="3"/>
      <c r="AO71" s="3"/>
      <c r="AP71" s="2"/>
      <c r="AQ71" s="3"/>
      <c r="AR71" s="3"/>
      <c r="AS71" s="3"/>
      <c r="AT71" s="3"/>
      <c r="AU71" s="6"/>
      <c r="BG71" s="6"/>
      <c r="BH71" s="6"/>
      <c r="BI71" s="6"/>
      <c r="BJ71" s="6"/>
      <c r="BK71" s="6"/>
      <c r="BL71" s="6"/>
      <c r="BM71" s="6"/>
      <c r="BN71" s="6"/>
      <c r="BO71" s="6"/>
      <c r="BP71" s="6"/>
      <c r="BQ71" s="49" t="str">
        <f t="shared" si="20"/>
        <v/>
      </c>
      <c r="BR71" s="49" t="str">
        <f t="shared" si="21"/>
        <v/>
      </c>
      <c r="BS71" s="49" t="str">
        <f t="shared" si="22"/>
        <v/>
      </c>
      <c r="BT71" s="49" t="str">
        <f t="shared" si="23"/>
        <v/>
      </c>
      <c r="BU71" s="6"/>
      <c r="BV71" s="6"/>
      <c r="BW71" s="6"/>
      <c r="BX71" s="6"/>
      <c r="BY71" s="126">
        <f t="shared" si="24"/>
        <v>0</v>
      </c>
      <c r="BZ71" s="126">
        <f t="shared" si="25"/>
        <v>0</v>
      </c>
      <c r="CA71" s="126">
        <f t="shared" si="26"/>
        <v>0</v>
      </c>
      <c r="CB71" s="54">
        <f t="shared" si="27"/>
        <v>0</v>
      </c>
      <c r="CC71" s="6"/>
      <c r="CZ71" s="16"/>
      <c r="DA71" s="16"/>
    </row>
    <row r="72" spans="1:105" s="15" customFormat="1" ht="17.25" customHeight="1" x14ac:dyDescent="0.15">
      <c r="A72" s="286" t="s">
        <v>121</v>
      </c>
      <c r="B72" s="287"/>
      <c r="C72" s="129">
        <f t="shared" si="28"/>
        <v>0</v>
      </c>
      <c r="D72" s="91"/>
      <c r="E72" s="130"/>
      <c r="F72" s="131"/>
      <c r="G72" s="131"/>
      <c r="H72" s="131"/>
      <c r="I72" s="131"/>
      <c r="J72" s="131"/>
      <c r="K72" s="131"/>
      <c r="L72" s="131"/>
      <c r="M72" s="131"/>
      <c r="N72" s="131"/>
      <c r="O72" s="131"/>
      <c r="P72" s="131"/>
      <c r="Q72" s="131"/>
      <c r="R72" s="131"/>
      <c r="S72" s="131"/>
      <c r="T72" s="92"/>
      <c r="U72" s="132"/>
      <c r="V72" s="132"/>
      <c r="W72" s="93"/>
      <c r="X72" s="133"/>
      <c r="Y72" s="123" t="str">
        <f t="shared" si="19"/>
        <v/>
      </c>
      <c r="Z72" s="124"/>
      <c r="AA72" s="6"/>
      <c r="AB72" s="6"/>
      <c r="AC72" s="6"/>
      <c r="AD72" s="2"/>
      <c r="AE72" s="2"/>
      <c r="AF72" s="3"/>
      <c r="AG72" s="3"/>
      <c r="AH72" s="2"/>
      <c r="AI72" s="125"/>
      <c r="AJ72" s="3"/>
      <c r="AK72" s="2"/>
      <c r="AL72" s="125"/>
      <c r="AM72" s="3"/>
      <c r="AN72" s="3"/>
      <c r="AO72" s="3"/>
      <c r="AP72" s="2"/>
      <c r="AQ72" s="3"/>
      <c r="AR72" s="3"/>
      <c r="AS72" s="3"/>
      <c r="AT72" s="3"/>
      <c r="AU72" s="6"/>
      <c r="BG72" s="6"/>
      <c r="BH72" s="6"/>
      <c r="BI72" s="6"/>
      <c r="BJ72" s="6"/>
      <c r="BK72" s="6"/>
      <c r="BL72" s="6"/>
      <c r="BM72" s="6"/>
      <c r="BN72" s="6"/>
      <c r="BO72" s="6"/>
      <c r="BP72" s="6"/>
      <c r="BQ72" s="49" t="str">
        <f t="shared" si="20"/>
        <v/>
      </c>
      <c r="BR72" s="49" t="str">
        <f t="shared" si="21"/>
        <v/>
      </c>
      <c r="BS72" s="49" t="str">
        <f t="shared" si="22"/>
        <v/>
      </c>
      <c r="BT72" s="49" t="str">
        <f t="shared" si="23"/>
        <v/>
      </c>
      <c r="BU72" s="6"/>
      <c r="BV72" s="6"/>
      <c r="BW72" s="6"/>
      <c r="BX72" s="6"/>
      <c r="BY72" s="126">
        <f t="shared" si="24"/>
        <v>0</v>
      </c>
      <c r="BZ72" s="126">
        <f t="shared" si="25"/>
        <v>0</v>
      </c>
      <c r="CA72" s="126" t="str">
        <f t="shared" si="26"/>
        <v/>
      </c>
      <c r="CB72" s="54">
        <f t="shared" si="27"/>
        <v>0</v>
      </c>
      <c r="CC72" s="6"/>
      <c r="CZ72" s="16"/>
      <c r="DA72" s="16"/>
    </row>
    <row r="73" spans="1:105" s="15" customFormat="1" ht="15" customHeight="1" x14ac:dyDescent="0.15">
      <c r="A73" s="288" t="s">
        <v>51</v>
      </c>
      <c r="B73" s="289"/>
      <c r="C73" s="134">
        <f t="shared" ref="C73:X73" si="29">SUM(C62:C72)</f>
        <v>2008</v>
      </c>
      <c r="D73" s="135">
        <f>SUM(D62:D72)</f>
        <v>123</v>
      </c>
      <c r="E73" s="136">
        <f t="shared" si="29"/>
        <v>82</v>
      </c>
      <c r="F73" s="102">
        <f t="shared" si="29"/>
        <v>56</v>
      </c>
      <c r="G73" s="102">
        <f t="shared" si="29"/>
        <v>122</v>
      </c>
      <c r="H73" s="102">
        <f t="shared" si="29"/>
        <v>124</v>
      </c>
      <c r="I73" s="102">
        <f t="shared" si="29"/>
        <v>152</v>
      </c>
      <c r="J73" s="102">
        <f t="shared" si="29"/>
        <v>200</v>
      </c>
      <c r="K73" s="102">
        <f t="shared" si="29"/>
        <v>131</v>
      </c>
      <c r="L73" s="102">
        <f t="shared" si="29"/>
        <v>102</v>
      </c>
      <c r="M73" s="102">
        <f t="shared" si="29"/>
        <v>81</v>
      </c>
      <c r="N73" s="102">
        <f t="shared" si="29"/>
        <v>54</v>
      </c>
      <c r="O73" s="102">
        <f t="shared" si="29"/>
        <v>75</v>
      </c>
      <c r="P73" s="102">
        <f t="shared" si="29"/>
        <v>93</v>
      </c>
      <c r="Q73" s="102">
        <f t="shared" si="29"/>
        <v>190</v>
      </c>
      <c r="R73" s="102">
        <f t="shared" si="29"/>
        <v>136</v>
      </c>
      <c r="S73" s="102">
        <f t="shared" si="29"/>
        <v>136</v>
      </c>
      <c r="T73" s="106">
        <f t="shared" si="29"/>
        <v>151</v>
      </c>
      <c r="U73" s="134">
        <f t="shared" si="29"/>
        <v>641</v>
      </c>
      <c r="V73" s="134">
        <f t="shared" si="29"/>
        <v>1367</v>
      </c>
      <c r="W73" s="137">
        <f t="shared" si="29"/>
        <v>2008</v>
      </c>
      <c r="X73" s="138">
        <f t="shared" si="29"/>
        <v>1715</v>
      </c>
      <c r="Y73" s="123" t="str">
        <f t="shared" si="19"/>
        <v/>
      </c>
      <c r="Z73" s="124"/>
      <c r="AA73" s="6"/>
      <c r="AB73" s="6"/>
      <c r="AC73" s="6"/>
      <c r="AD73" s="2"/>
      <c r="AE73" s="2"/>
      <c r="AF73" s="3"/>
      <c r="AG73" s="3"/>
      <c r="AH73" s="2"/>
      <c r="AI73" s="125"/>
      <c r="AJ73" s="3"/>
      <c r="AK73" s="2"/>
      <c r="AL73" s="125"/>
      <c r="AM73" s="3"/>
      <c r="AN73" s="3"/>
      <c r="AO73" s="3"/>
      <c r="AP73" s="2"/>
      <c r="AQ73" s="3"/>
      <c r="AR73" s="3"/>
      <c r="AS73" s="3"/>
      <c r="AT73" s="3"/>
      <c r="AU73" s="6"/>
      <c r="BG73" s="6"/>
      <c r="BH73" s="6"/>
      <c r="BI73" s="6"/>
      <c r="BJ73" s="6"/>
      <c r="BK73" s="6"/>
      <c r="BL73" s="6"/>
      <c r="BM73" s="6"/>
      <c r="BN73" s="6"/>
      <c r="BO73" s="6"/>
      <c r="BP73" s="6"/>
      <c r="BQ73" s="49" t="str">
        <f t="shared" si="20"/>
        <v/>
      </c>
      <c r="BR73" s="49" t="str">
        <f t="shared" si="21"/>
        <v/>
      </c>
      <c r="BS73" s="49" t="str">
        <f t="shared" si="22"/>
        <v/>
      </c>
      <c r="BT73" s="49" t="str">
        <f t="shared" si="23"/>
        <v/>
      </c>
      <c r="BU73" s="6"/>
      <c r="BV73" s="6"/>
      <c r="BW73" s="6"/>
      <c r="BX73" s="6"/>
      <c r="BY73" s="126">
        <f t="shared" si="24"/>
        <v>0</v>
      </c>
      <c r="BZ73" s="126">
        <f t="shared" si="25"/>
        <v>0</v>
      </c>
      <c r="CA73" s="126">
        <f t="shared" si="26"/>
        <v>0</v>
      </c>
      <c r="CB73" s="54">
        <f t="shared" si="27"/>
        <v>0</v>
      </c>
      <c r="CC73" s="6"/>
      <c r="CZ73" s="16"/>
      <c r="DA73" s="16"/>
    </row>
    <row r="74" spans="1:105" s="15" customFormat="1" ht="30" customHeight="1" x14ac:dyDescent="0.2">
      <c r="A74" s="139" t="s">
        <v>122</v>
      </c>
      <c r="B74" s="139"/>
      <c r="C74" s="139"/>
      <c r="D74" s="139"/>
      <c r="E74" s="139"/>
      <c r="F74" s="139"/>
      <c r="G74" s="140"/>
      <c r="H74" s="140"/>
      <c r="I74" s="140"/>
      <c r="J74" s="140"/>
      <c r="K74" s="71"/>
      <c r="L74" s="71"/>
      <c r="N74" s="6"/>
      <c r="O74" s="6"/>
      <c r="P74" s="6"/>
      <c r="Q74" s="6"/>
      <c r="R74" s="6"/>
      <c r="S74" s="6"/>
      <c r="T74" s="6"/>
      <c r="U74" s="6"/>
      <c r="V74" s="6"/>
      <c r="W74" s="6"/>
      <c r="X74" s="6"/>
      <c r="Y74" s="6"/>
      <c r="Z74" s="6"/>
      <c r="AA74" s="6"/>
      <c r="AB74" s="6"/>
      <c r="AC74" s="6"/>
      <c r="AD74" s="114"/>
      <c r="AE74" s="6"/>
      <c r="AF74" s="6"/>
      <c r="AG74" s="114"/>
      <c r="AH74" s="6"/>
      <c r="AI74" s="6"/>
      <c r="AJ74" s="114"/>
      <c r="AK74" s="6"/>
      <c r="AL74" s="6"/>
      <c r="AM74" s="114"/>
      <c r="AN74" s="114"/>
      <c r="AO74" s="114"/>
      <c r="AP74" s="6"/>
      <c r="AQ74" s="6"/>
      <c r="AR74" s="6"/>
      <c r="AS74" s="6"/>
      <c r="AT74" s="6"/>
      <c r="AU74" s="6"/>
      <c r="BG74" s="6"/>
      <c r="BH74" s="6"/>
      <c r="BI74" s="6"/>
      <c r="BJ74" s="6"/>
      <c r="BK74" s="6"/>
      <c r="BL74" s="6"/>
      <c r="BM74" s="6"/>
      <c r="BN74" s="6"/>
      <c r="BO74" s="6"/>
      <c r="BP74" s="6"/>
      <c r="BQ74" s="6"/>
      <c r="BR74" s="6"/>
      <c r="BS74" s="6"/>
      <c r="BT74" s="6"/>
      <c r="BU74" s="6"/>
      <c r="BV74" s="6"/>
      <c r="BW74" s="6"/>
      <c r="BX74" s="6"/>
      <c r="BY74" s="6"/>
      <c r="BZ74" s="6"/>
      <c r="CA74" s="6"/>
      <c r="CB74" s="6"/>
      <c r="CC74" s="6"/>
      <c r="CZ74" s="16"/>
      <c r="DA74" s="16"/>
    </row>
    <row r="75" spans="1:105" s="15" customFormat="1" ht="21" customHeight="1" x14ac:dyDescent="0.15">
      <c r="A75" s="290" t="s">
        <v>123</v>
      </c>
      <c r="B75" s="241" t="s">
        <v>104</v>
      </c>
      <c r="C75" s="258" t="s">
        <v>105</v>
      </c>
      <c r="D75" s="269" t="s">
        <v>106</v>
      </c>
      <c r="E75" s="270"/>
      <c r="F75" s="270"/>
      <c r="G75" s="270"/>
      <c r="H75" s="270"/>
      <c r="I75" s="270"/>
      <c r="J75" s="270"/>
      <c r="K75" s="270"/>
      <c r="L75" s="270"/>
      <c r="M75" s="270"/>
      <c r="N75" s="270"/>
      <c r="O75" s="270"/>
      <c r="P75" s="270"/>
      <c r="Q75" s="270"/>
      <c r="R75" s="270"/>
      <c r="S75" s="270"/>
      <c r="T75" s="271"/>
      <c r="U75" s="275" t="s">
        <v>27</v>
      </c>
      <c r="V75" s="275"/>
      <c r="W75" s="275" t="s">
        <v>107</v>
      </c>
      <c r="X75" s="6"/>
      <c r="Y75" s="6"/>
      <c r="Z75" s="114"/>
      <c r="AA75" s="6"/>
      <c r="AB75" s="6"/>
      <c r="AC75" s="6"/>
      <c r="AD75" s="6"/>
      <c r="AE75" s="6"/>
      <c r="AF75" s="6"/>
      <c r="AG75" s="6"/>
      <c r="AH75" s="3"/>
      <c r="AI75" s="3"/>
      <c r="AJ75" s="3"/>
      <c r="AK75" s="3"/>
      <c r="AL75" s="3"/>
      <c r="AM75" s="3"/>
      <c r="AN75" s="3"/>
      <c r="AO75" s="3"/>
      <c r="AP75" s="3"/>
      <c r="AQ75" s="3"/>
      <c r="AR75" s="6"/>
      <c r="AS75" s="6"/>
      <c r="AT75" s="6"/>
      <c r="BF75" s="6"/>
      <c r="BG75" s="6"/>
      <c r="BH75" s="6"/>
      <c r="BI75" s="6"/>
      <c r="BJ75" s="6"/>
      <c r="BK75" s="6"/>
      <c r="BL75" s="6"/>
      <c r="BM75" s="6"/>
      <c r="BN75" s="6"/>
      <c r="BO75" s="6"/>
      <c r="BP75" s="6"/>
      <c r="BQ75" s="6"/>
      <c r="BR75" s="6"/>
      <c r="BS75" s="6"/>
      <c r="BT75" s="6"/>
      <c r="BU75" s="6"/>
      <c r="BV75" s="6"/>
      <c r="BW75" s="6"/>
      <c r="BX75" s="6"/>
      <c r="BY75" s="6"/>
      <c r="BZ75" s="6"/>
      <c r="CA75" s="6"/>
      <c r="CB75" s="6"/>
      <c r="CY75" s="16"/>
      <c r="CZ75" s="16"/>
    </row>
    <row r="76" spans="1:105" s="15" customFormat="1" ht="22.5" customHeight="1" x14ac:dyDescent="0.15">
      <c r="A76" s="291"/>
      <c r="B76" s="243"/>
      <c r="C76" s="260"/>
      <c r="D76" s="17" t="s">
        <v>31</v>
      </c>
      <c r="E76" s="117" t="s">
        <v>32</v>
      </c>
      <c r="F76" s="19" t="s">
        <v>33</v>
      </c>
      <c r="G76" s="19" t="s">
        <v>34</v>
      </c>
      <c r="H76" s="19" t="s">
        <v>35</v>
      </c>
      <c r="I76" s="20" t="s">
        <v>36</v>
      </c>
      <c r="J76" s="20" t="s">
        <v>37</v>
      </c>
      <c r="K76" s="20" t="s">
        <v>38</v>
      </c>
      <c r="L76" s="20" t="s">
        <v>39</v>
      </c>
      <c r="M76" s="20" t="s">
        <v>40</v>
      </c>
      <c r="N76" s="20" t="s">
        <v>41</v>
      </c>
      <c r="O76" s="20" t="s">
        <v>42</v>
      </c>
      <c r="P76" s="20" t="s">
        <v>43</v>
      </c>
      <c r="Q76" s="20" t="s">
        <v>44</v>
      </c>
      <c r="R76" s="20" t="s">
        <v>45</v>
      </c>
      <c r="S76" s="20" t="s">
        <v>46</v>
      </c>
      <c r="T76" s="21" t="s">
        <v>47</v>
      </c>
      <c r="U76" s="220" t="s">
        <v>109</v>
      </c>
      <c r="V76" s="220" t="s">
        <v>50</v>
      </c>
      <c r="W76" s="275"/>
      <c r="X76" s="6"/>
      <c r="Y76" s="6"/>
      <c r="Z76" s="114"/>
      <c r="AA76" s="6"/>
      <c r="AB76" s="6"/>
      <c r="AC76" s="6"/>
      <c r="AD76" s="6"/>
      <c r="AE76" s="6"/>
      <c r="AF76" s="6"/>
      <c r="AG76" s="6"/>
      <c r="AH76" s="3"/>
      <c r="AI76" s="3"/>
      <c r="AJ76" s="3"/>
      <c r="AK76" s="3"/>
      <c r="AL76" s="3"/>
      <c r="AM76" s="3"/>
      <c r="AN76" s="3"/>
      <c r="AO76" s="3"/>
      <c r="AP76" s="3"/>
      <c r="AQ76" s="3"/>
      <c r="AR76" s="6"/>
      <c r="AS76" s="6"/>
      <c r="AT76" s="6"/>
      <c r="BF76" s="6"/>
      <c r="BG76" s="6"/>
      <c r="BH76" s="6"/>
      <c r="BI76" s="6"/>
      <c r="BJ76" s="6"/>
      <c r="BK76" s="6"/>
      <c r="BL76" s="6"/>
      <c r="BM76" s="6"/>
      <c r="BN76" s="6"/>
      <c r="BO76" s="6"/>
      <c r="BP76" s="6"/>
      <c r="BQ76" s="6"/>
      <c r="BR76" s="6"/>
      <c r="BS76" s="6"/>
      <c r="BT76" s="6"/>
      <c r="BU76" s="6"/>
      <c r="BV76" s="6"/>
      <c r="BW76" s="6"/>
      <c r="BX76" s="6"/>
      <c r="BY76" s="6"/>
      <c r="BZ76" s="6"/>
      <c r="CA76" s="6"/>
      <c r="CB76" s="6"/>
      <c r="CY76" s="16"/>
      <c r="CZ76" s="16"/>
    </row>
    <row r="77" spans="1:105" s="15" customFormat="1" ht="18.75" customHeight="1" x14ac:dyDescent="0.15">
      <c r="A77" s="276" t="s">
        <v>124</v>
      </c>
      <c r="B77" s="141" t="s">
        <v>110</v>
      </c>
      <c r="C77" s="119">
        <f>SUM(D77:T77)</f>
        <v>0</v>
      </c>
      <c r="D77" s="30"/>
      <c r="E77" s="31"/>
      <c r="F77" s="32"/>
      <c r="G77" s="32"/>
      <c r="H77" s="32"/>
      <c r="I77" s="32"/>
      <c r="J77" s="32"/>
      <c r="K77" s="32"/>
      <c r="L77" s="32"/>
      <c r="M77" s="32"/>
      <c r="N77" s="32"/>
      <c r="O77" s="32"/>
      <c r="P77" s="32"/>
      <c r="Q77" s="32"/>
      <c r="R77" s="32"/>
      <c r="S77" s="32"/>
      <c r="T77" s="41"/>
      <c r="U77" s="120"/>
      <c r="V77" s="120"/>
      <c r="W77" s="120"/>
      <c r="X77" s="142" t="str">
        <f>+BP77&amp;BQ77&amp;BR77&amp;BS77</f>
        <v/>
      </c>
      <c r="Y77" s="6"/>
      <c r="Z77" s="114"/>
      <c r="AA77" s="6"/>
      <c r="AB77" s="6"/>
      <c r="AC77" s="6"/>
      <c r="AD77" s="6"/>
      <c r="AE77" s="6"/>
      <c r="AF77" s="6"/>
      <c r="AG77" s="6"/>
      <c r="AH77" s="3"/>
      <c r="AI77" s="3"/>
      <c r="AJ77" s="3"/>
      <c r="AK77" s="3"/>
      <c r="AL77" s="3"/>
      <c r="AM77" s="3"/>
      <c r="AN77" s="3"/>
      <c r="AO77" s="3"/>
      <c r="AP77" s="3"/>
      <c r="AQ77" s="3"/>
      <c r="AR77" s="6"/>
      <c r="AS77" s="6"/>
      <c r="AT77" s="6"/>
      <c r="BF77" s="6"/>
      <c r="BG77" s="6"/>
      <c r="BH77" s="6"/>
      <c r="BI77" s="6"/>
      <c r="BJ77" s="6"/>
      <c r="BK77" s="6"/>
      <c r="BL77" s="6"/>
      <c r="BM77" s="6"/>
      <c r="BN77" s="6"/>
      <c r="BO77" s="6"/>
      <c r="BP77" s="49" t="str">
        <f>IF($C77&lt;&gt;($U77+$V77)," El número atenciones según sexo NO puede ser diferente al Total.","")</f>
        <v/>
      </c>
      <c r="BQ77" s="49" t="str">
        <f>IF($C77=0,"",IF(($W77)="",IF($C77="",""," No olvide escribir la columna Beneficiarios."),""))</f>
        <v/>
      </c>
      <c r="BR77" s="49" t="str">
        <f>IF($C77&lt;($W77)," El número de Beneficiarios NO puede ser mayor que el Total.","")</f>
        <v/>
      </c>
      <c r="BS77" s="49" t="str">
        <f>IF(C77+C79+C82+C84+C86&lt;=C62,"","Las consultas por enfermera NO pueden ser mayor que el Total de consultas de sección B.")</f>
        <v/>
      </c>
      <c r="BT77" s="6"/>
      <c r="BU77" s="6"/>
      <c r="BV77" s="6"/>
      <c r="BW77" s="6"/>
      <c r="BX77" s="126">
        <f>IF($C77&lt;&gt;($U77+$V77),1,0)</f>
        <v>0</v>
      </c>
      <c r="BY77" s="126">
        <f>IF($C77&lt;($W77),1,0)</f>
        <v>0</v>
      </c>
      <c r="BZ77" s="126" t="str">
        <f>IF($C77=0,"",IF(($W77)="",IF($C77="","",1),0))</f>
        <v/>
      </c>
      <c r="CA77" s="126">
        <f>IF(C77+C79+C82+C84+C86&lt;=C62,0,1)</f>
        <v>0</v>
      </c>
      <c r="CB77" s="6"/>
      <c r="CY77" s="16"/>
      <c r="CZ77" s="16"/>
    </row>
    <row r="78" spans="1:105" s="15" customFormat="1" ht="21.75" customHeight="1" x14ac:dyDescent="0.15">
      <c r="A78" s="277"/>
      <c r="B78" s="143" t="s">
        <v>111</v>
      </c>
      <c r="C78" s="129">
        <f t="shared" ref="C78:C85" si="30">SUM(D78:T78)</f>
        <v>13</v>
      </c>
      <c r="D78" s="91"/>
      <c r="E78" s="130">
        <v>2</v>
      </c>
      <c r="F78" s="131"/>
      <c r="G78" s="131">
        <v>2</v>
      </c>
      <c r="H78" s="131">
        <v>1</v>
      </c>
      <c r="I78" s="131">
        <v>2</v>
      </c>
      <c r="J78" s="131">
        <v>5</v>
      </c>
      <c r="K78" s="131"/>
      <c r="L78" s="131"/>
      <c r="M78" s="131"/>
      <c r="N78" s="131"/>
      <c r="O78" s="131"/>
      <c r="P78" s="131"/>
      <c r="Q78" s="131">
        <v>1</v>
      </c>
      <c r="R78" s="131"/>
      <c r="S78" s="131"/>
      <c r="T78" s="92"/>
      <c r="U78" s="132">
        <v>6</v>
      </c>
      <c r="V78" s="132">
        <v>7</v>
      </c>
      <c r="W78" s="132">
        <v>13</v>
      </c>
      <c r="X78" s="142" t="str">
        <f t="shared" ref="X78:X87" si="31">+BP78&amp;BQ78&amp;BR78&amp;BS78</f>
        <v/>
      </c>
      <c r="Y78" s="6"/>
      <c r="Z78" s="114"/>
      <c r="AA78" s="6"/>
      <c r="AB78" s="6"/>
      <c r="AC78" s="6"/>
      <c r="AD78" s="6"/>
      <c r="AE78" s="6"/>
      <c r="AF78" s="6"/>
      <c r="AG78" s="6"/>
      <c r="AH78" s="3"/>
      <c r="AI78" s="3"/>
      <c r="AJ78" s="3"/>
      <c r="AK78" s="3"/>
      <c r="AL78" s="3"/>
      <c r="AM78" s="3"/>
      <c r="AN78" s="3"/>
      <c r="AO78" s="3"/>
      <c r="AP78" s="3"/>
      <c r="AQ78" s="3"/>
      <c r="AR78" s="6"/>
      <c r="AS78" s="6"/>
      <c r="AT78" s="6"/>
      <c r="BF78" s="6"/>
      <c r="BG78" s="6"/>
      <c r="BH78" s="6"/>
      <c r="BI78" s="6"/>
      <c r="BJ78" s="6"/>
      <c r="BK78" s="6"/>
      <c r="BL78" s="6"/>
      <c r="BM78" s="6"/>
      <c r="BN78" s="6"/>
      <c r="BO78" s="6"/>
      <c r="BP78" s="49" t="str">
        <f t="shared" ref="BP78:BP87" si="32">IF($C78&lt;&gt;($U78+$V78)," El número atenciones según sexo NO puede ser diferente al Total.","")</f>
        <v/>
      </c>
      <c r="BQ78" s="49" t="str">
        <f t="shared" ref="BQ78:BQ87" si="33">IF($C78=0,"",IF(($W78)="",IF($C78="",""," No olvide escribir la columna Beneficiarios."),""))</f>
        <v/>
      </c>
      <c r="BR78" s="49" t="str">
        <f t="shared" ref="BR78:BR87" si="34">IF($C78&lt;($W78)," El número de Beneficiarios NO puede ser mayor que el Total.","")</f>
        <v/>
      </c>
      <c r="BS78" s="49" t="str">
        <f>IF(C78+C80+C83+C85+C87&lt;=C63+C64+C65,"","Las consultas por matrona NO pueden ser mayor que el Total de consultas de sección B.")</f>
        <v/>
      </c>
      <c r="BT78" s="6"/>
      <c r="BU78" s="6"/>
      <c r="BV78" s="6"/>
      <c r="BW78" s="6"/>
      <c r="BX78" s="126">
        <f t="shared" ref="BX78:BX87" si="35">IF($C78&lt;&gt;($U78+$V78),1,0)</f>
        <v>0</v>
      </c>
      <c r="BY78" s="126">
        <f t="shared" ref="BY78:BY87" si="36">IF($C78&lt;($W78),1,0)</f>
        <v>0</v>
      </c>
      <c r="BZ78" s="126">
        <f t="shared" ref="BZ78:BZ87" si="37">IF($C78=0,"",IF(($W78)="",IF($C78="","",1),0))</f>
        <v>0</v>
      </c>
      <c r="CA78" s="126">
        <f>IF(C78+C80+C83+C85+C87&lt;=C63+C64+C65,0,1)</f>
        <v>0</v>
      </c>
      <c r="CB78" s="6"/>
      <c r="CY78" s="16"/>
      <c r="CZ78" s="16"/>
    </row>
    <row r="79" spans="1:105" s="15" customFormat="1" ht="18" customHeight="1" x14ac:dyDescent="0.15">
      <c r="A79" s="278" t="s">
        <v>125</v>
      </c>
      <c r="B79" s="141" t="s">
        <v>110</v>
      </c>
      <c r="C79" s="119">
        <f t="shared" si="30"/>
        <v>42</v>
      </c>
      <c r="D79" s="30">
        <v>1</v>
      </c>
      <c r="E79" s="31"/>
      <c r="F79" s="32"/>
      <c r="G79" s="32"/>
      <c r="H79" s="32">
        <v>1</v>
      </c>
      <c r="I79" s="32">
        <v>5</v>
      </c>
      <c r="J79" s="32">
        <v>8</v>
      </c>
      <c r="K79" s="32">
        <v>3</v>
      </c>
      <c r="L79" s="32">
        <v>6</v>
      </c>
      <c r="M79" s="32">
        <v>10</v>
      </c>
      <c r="N79" s="32">
        <v>4</v>
      </c>
      <c r="O79" s="32">
        <v>2</v>
      </c>
      <c r="P79" s="32"/>
      <c r="Q79" s="32">
        <v>2</v>
      </c>
      <c r="R79" s="32"/>
      <c r="S79" s="32"/>
      <c r="T79" s="41"/>
      <c r="U79" s="120">
        <v>29</v>
      </c>
      <c r="V79" s="120">
        <v>13</v>
      </c>
      <c r="W79" s="120">
        <v>42</v>
      </c>
      <c r="X79" s="142" t="str">
        <f t="shared" si="31"/>
        <v/>
      </c>
      <c r="Y79" s="6"/>
      <c r="Z79" s="114"/>
      <c r="AA79" s="6"/>
      <c r="AB79" s="6"/>
      <c r="AC79" s="6"/>
      <c r="AD79" s="6"/>
      <c r="AE79" s="6"/>
      <c r="AF79" s="6"/>
      <c r="AG79" s="6"/>
      <c r="AH79" s="3"/>
      <c r="AI79" s="3"/>
      <c r="AJ79" s="3"/>
      <c r="AK79" s="3"/>
      <c r="AL79" s="3"/>
      <c r="AM79" s="3"/>
      <c r="AN79" s="3"/>
      <c r="AO79" s="3"/>
      <c r="AP79" s="3"/>
      <c r="AQ79" s="3"/>
      <c r="AR79" s="6"/>
      <c r="AS79" s="6"/>
      <c r="AT79" s="6"/>
      <c r="BF79" s="6"/>
      <c r="BG79" s="6"/>
      <c r="BH79" s="6"/>
      <c r="BI79" s="6"/>
      <c r="BJ79" s="6"/>
      <c r="BK79" s="6"/>
      <c r="BL79" s="6"/>
      <c r="BM79" s="6"/>
      <c r="BN79" s="6"/>
      <c r="BO79" s="6"/>
      <c r="BP79" s="49" t="str">
        <f t="shared" si="32"/>
        <v/>
      </c>
      <c r="BQ79" s="49" t="str">
        <f t="shared" si="33"/>
        <v/>
      </c>
      <c r="BR79" s="49" t="str">
        <f t="shared" si="34"/>
        <v/>
      </c>
      <c r="BS79" s="49" t="str">
        <f>IF(C81&lt;=C67,"","Las consultas por psicológo NO pueden ser mayor que el Total de consultas de sección B.")</f>
        <v/>
      </c>
      <c r="BT79" s="6"/>
      <c r="BU79" s="6"/>
      <c r="BV79" s="6"/>
      <c r="BW79" s="6"/>
      <c r="BX79" s="126">
        <f t="shared" si="35"/>
        <v>0</v>
      </c>
      <c r="BY79" s="126">
        <f t="shared" si="36"/>
        <v>0</v>
      </c>
      <c r="BZ79" s="126">
        <f t="shared" si="37"/>
        <v>0</v>
      </c>
      <c r="CA79" s="126">
        <f>IF(C81&lt;=C67,0,1)</f>
        <v>0</v>
      </c>
      <c r="CB79" s="6"/>
      <c r="CY79" s="16"/>
      <c r="CZ79" s="16"/>
    </row>
    <row r="80" spans="1:105" s="15" customFormat="1" ht="18" customHeight="1" x14ac:dyDescent="0.15">
      <c r="A80" s="279"/>
      <c r="B80" s="144" t="s">
        <v>111</v>
      </c>
      <c r="C80" s="127">
        <f t="shared" si="30"/>
        <v>0</v>
      </c>
      <c r="D80" s="34"/>
      <c r="E80" s="56"/>
      <c r="F80" s="37"/>
      <c r="G80" s="37"/>
      <c r="H80" s="37"/>
      <c r="I80" s="37"/>
      <c r="J80" s="37"/>
      <c r="K80" s="37"/>
      <c r="L80" s="37"/>
      <c r="M80" s="37"/>
      <c r="N80" s="37"/>
      <c r="O80" s="37"/>
      <c r="P80" s="37"/>
      <c r="Q80" s="37"/>
      <c r="R80" s="37"/>
      <c r="S80" s="37"/>
      <c r="T80" s="35"/>
      <c r="U80" s="128"/>
      <c r="V80" s="128"/>
      <c r="W80" s="128"/>
      <c r="X80" s="142" t="str">
        <f t="shared" si="31"/>
        <v/>
      </c>
      <c r="Y80" s="6"/>
      <c r="Z80" s="114"/>
      <c r="AA80" s="6"/>
      <c r="AB80" s="6"/>
      <c r="AC80" s="6"/>
      <c r="AD80" s="6"/>
      <c r="AE80" s="6"/>
      <c r="AF80" s="6"/>
      <c r="AG80" s="6"/>
      <c r="AH80" s="3"/>
      <c r="AI80" s="3"/>
      <c r="AJ80" s="3"/>
      <c r="AK80" s="3"/>
      <c r="AL80" s="3"/>
      <c r="AM80" s="3"/>
      <c r="AN80" s="3"/>
      <c r="AO80" s="3"/>
      <c r="AP80" s="3"/>
      <c r="AQ80" s="3"/>
      <c r="AR80" s="6"/>
      <c r="AS80" s="6"/>
      <c r="AT80" s="6"/>
      <c r="BF80" s="6"/>
      <c r="BG80" s="6"/>
      <c r="BH80" s="6"/>
      <c r="BI80" s="6"/>
      <c r="BJ80" s="6"/>
      <c r="BK80" s="6"/>
      <c r="BL80" s="6"/>
      <c r="BM80" s="6"/>
      <c r="BN80" s="6"/>
      <c r="BO80" s="6"/>
      <c r="BP80" s="49" t="str">
        <f t="shared" si="32"/>
        <v/>
      </c>
      <c r="BQ80" s="49" t="str">
        <f t="shared" si="33"/>
        <v/>
      </c>
      <c r="BR80" s="49" t="str">
        <f t="shared" si="34"/>
        <v/>
      </c>
      <c r="BS80" s="49"/>
      <c r="BT80" s="6"/>
      <c r="BU80" s="6"/>
      <c r="BV80" s="6"/>
      <c r="BW80" s="6"/>
      <c r="BX80" s="126">
        <f t="shared" si="35"/>
        <v>0</v>
      </c>
      <c r="BY80" s="126">
        <f t="shared" si="36"/>
        <v>0</v>
      </c>
      <c r="BZ80" s="126" t="str">
        <f t="shared" si="37"/>
        <v/>
      </c>
      <c r="CA80" s="126"/>
      <c r="CB80" s="6"/>
      <c r="CY80" s="16"/>
      <c r="CZ80" s="16"/>
    </row>
    <row r="81" spans="1:105" s="15" customFormat="1" ht="18" customHeight="1" x14ac:dyDescent="0.15">
      <c r="A81" s="280"/>
      <c r="B81" s="143" t="s">
        <v>126</v>
      </c>
      <c r="C81" s="129">
        <f t="shared" si="30"/>
        <v>0</v>
      </c>
      <c r="D81" s="91"/>
      <c r="E81" s="130"/>
      <c r="F81" s="131"/>
      <c r="G81" s="131"/>
      <c r="H81" s="131"/>
      <c r="I81" s="131"/>
      <c r="J81" s="131"/>
      <c r="K81" s="131"/>
      <c r="L81" s="131"/>
      <c r="M81" s="131"/>
      <c r="N81" s="131"/>
      <c r="O81" s="131"/>
      <c r="P81" s="131"/>
      <c r="Q81" s="131"/>
      <c r="R81" s="131"/>
      <c r="S81" s="131"/>
      <c r="T81" s="92"/>
      <c r="U81" s="132"/>
      <c r="V81" s="132"/>
      <c r="W81" s="132"/>
      <c r="X81" s="142" t="str">
        <f t="shared" si="31"/>
        <v/>
      </c>
      <c r="Y81" s="6"/>
      <c r="Z81" s="114"/>
      <c r="AA81" s="6"/>
      <c r="AB81" s="6"/>
      <c r="AC81" s="6"/>
      <c r="AD81" s="6"/>
      <c r="AE81" s="6"/>
      <c r="AF81" s="6"/>
      <c r="AG81" s="6"/>
      <c r="AH81" s="3"/>
      <c r="AI81" s="3"/>
      <c r="AJ81" s="3"/>
      <c r="AK81" s="3"/>
      <c r="AL81" s="3"/>
      <c r="AM81" s="3"/>
      <c r="AN81" s="3"/>
      <c r="AO81" s="3"/>
      <c r="AP81" s="3"/>
      <c r="AQ81" s="3"/>
      <c r="AR81" s="6"/>
      <c r="AS81" s="6"/>
      <c r="AT81" s="6"/>
      <c r="BF81" s="6"/>
      <c r="BG81" s="6"/>
      <c r="BH81" s="6"/>
      <c r="BI81" s="6"/>
      <c r="BJ81" s="6"/>
      <c r="BK81" s="6"/>
      <c r="BL81" s="6"/>
      <c r="BM81" s="6"/>
      <c r="BN81" s="6"/>
      <c r="BO81" s="6"/>
      <c r="BP81" s="49" t="str">
        <f t="shared" si="32"/>
        <v/>
      </c>
      <c r="BQ81" s="49" t="str">
        <f t="shared" si="33"/>
        <v/>
      </c>
      <c r="BR81" s="49" t="str">
        <f t="shared" si="34"/>
        <v/>
      </c>
      <c r="BS81" s="49"/>
      <c r="BT81" s="6"/>
      <c r="BU81" s="6"/>
      <c r="BV81" s="6"/>
      <c r="BW81" s="6"/>
      <c r="BX81" s="126">
        <f t="shared" si="35"/>
        <v>0</v>
      </c>
      <c r="BY81" s="126">
        <f t="shared" si="36"/>
        <v>0</v>
      </c>
      <c r="BZ81" s="126" t="str">
        <f t="shared" si="37"/>
        <v/>
      </c>
      <c r="CA81" s="126"/>
      <c r="CB81" s="6"/>
      <c r="CY81" s="16"/>
      <c r="CZ81" s="16"/>
    </row>
    <row r="82" spans="1:105" s="15" customFormat="1" ht="18" customHeight="1" x14ac:dyDescent="0.15">
      <c r="A82" s="259" t="s">
        <v>127</v>
      </c>
      <c r="B82" s="141" t="s">
        <v>110</v>
      </c>
      <c r="C82" s="119">
        <f t="shared" si="30"/>
        <v>42</v>
      </c>
      <c r="D82" s="30">
        <v>1</v>
      </c>
      <c r="E82" s="31"/>
      <c r="F82" s="32"/>
      <c r="G82" s="32"/>
      <c r="H82" s="32">
        <v>1</v>
      </c>
      <c r="I82" s="32">
        <v>5</v>
      </c>
      <c r="J82" s="32">
        <v>8</v>
      </c>
      <c r="K82" s="32">
        <v>3</v>
      </c>
      <c r="L82" s="31">
        <v>6</v>
      </c>
      <c r="M82" s="32">
        <v>10</v>
      </c>
      <c r="N82" s="32">
        <v>4</v>
      </c>
      <c r="O82" s="32">
        <v>2</v>
      </c>
      <c r="P82" s="32"/>
      <c r="Q82" s="32">
        <v>2</v>
      </c>
      <c r="R82" s="32"/>
      <c r="S82" s="32"/>
      <c r="T82" s="41"/>
      <c r="U82" s="120">
        <v>29</v>
      </c>
      <c r="V82" s="120">
        <v>13</v>
      </c>
      <c r="W82" s="120">
        <v>42</v>
      </c>
      <c r="X82" s="142" t="str">
        <f t="shared" si="31"/>
        <v/>
      </c>
      <c r="Y82" s="6"/>
      <c r="Z82" s="114"/>
      <c r="AA82" s="6"/>
      <c r="AB82" s="6"/>
      <c r="AC82" s="6"/>
      <c r="AD82" s="6"/>
      <c r="AE82" s="6"/>
      <c r="AF82" s="6"/>
      <c r="AG82" s="6"/>
      <c r="AH82" s="3"/>
      <c r="AI82" s="3"/>
      <c r="AJ82" s="3"/>
      <c r="AK82" s="3"/>
      <c r="AL82" s="3"/>
      <c r="AM82" s="3"/>
      <c r="AN82" s="3"/>
      <c r="AO82" s="3"/>
      <c r="AP82" s="3"/>
      <c r="AQ82" s="3"/>
      <c r="AR82" s="6"/>
      <c r="AS82" s="6"/>
      <c r="AT82" s="6"/>
      <c r="BF82" s="6"/>
      <c r="BG82" s="6"/>
      <c r="BH82" s="6"/>
      <c r="BI82" s="6"/>
      <c r="BJ82" s="6"/>
      <c r="BK82" s="6"/>
      <c r="BL82" s="6"/>
      <c r="BM82" s="6"/>
      <c r="BN82" s="6"/>
      <c r="BO82" s="6"/>
      <c r="BP82" s="49" t="str">
        <f t="shared" si="32"/>
        <v/>
      </c>
      <c r="BQ82" s="49" t="str">
        <f t="shared" si="33"/>
        <v/>
      </c>
      <c r="BR82" s="49" t="str">
        <f t="shared" si="34"/>
        <v/>
      </c>
      <c r="BS82" s="49"/>
      <c r="BT82" s="6"/>
      <c r="BU82" s="6"/>
      <c r="BV82" s="6"/>
      <c r="BW82" s="6"/>
      <c r="BX82" s="126">
        <f t="shared" si="35"/>
        <v>0</v>
      </c>
      <c r="BY82" s="126">
        <f t="shared" si="36"/>
        <v>0</v>
      </c>
      <c r="BZ82" s="126">
        <f t="shared" si="37"/>
        <v>0</v>
      </c>
      <c r="CA82" s="126"/>
      <c r="CB82" s="6"/>
      <c r="CY82" s="16"/>
      <c r="CZ82" s="16"/>
    </row>
    <row r="83" spans="1:105" s="15" customFormat="1" ht="18" customHeight="1" x14ac:dyDescent="0.15">
      <c r="A83" s="281"/>
      <c r="B83" s="144" t="s">
        <v>111</v>
      </c>
      <c r="C83" s="127">
        <f t="shared" si="30"/>
        <v>0</v>
      </c>
      <c r="D83" s="91"/>
      <c r="E83" s="130"/>
      <c r="F83" s="131"/>
      <c r="G83" s="131"/>
      <c r="H83" s="131"/>
      <c r="I83" s="131"/>
      <c r="J83" s="131"/>
      <c r="K83" s="131"/>
      <c r="L83" s="131"/>
      <c r="M83" s="131"/>
      <c r="N83" s="131"/>
      <c r="O83" s="131"/>
      <c r="P83" s="131"/>
      <c r="Q83" s="131"/>
      <c r="R83" s="131"/>
      <c r="S83" s="131"/>
      <c r="T83" s="92"/>
      <c r="U83" s="132"/>
      <c r="V83" s="132"/>
      <c r="W83" s="132"/>
      <c r="X83" s="142" t="str">
        <f t="shared" si="31"/>
        <v/>
      </c>
      <c r="Y83" s="6"/>
      <c r="Z83" s="114"/>
      <c r="AA83" s="6"/>
      <c r="AB83" s="6"/>
      <c r="AC83" s="6"/>
      <c r="AD83" s="6"/>
      <c r="AE83" s="6"/>
      <c r="AF83" s="6"/>
      <c r="AG83" s="6"/>
      <c r="AH83" s="3"/>
      <c r="AI83" s="3"/>
      <c r="AJ83" s="3"/>
      <c r="AK83" s="3"/>
      <c r="AL83" s="3"/>
      <c r="AM83" s="3"/>
      <c r="AN83" s="3"/>
      <c r="AO83" s="3"/>
      <c r="AP83" s="3"/>
      <c r="AQ83" s="3"/>
      <c r="AR83" s="6"/>
      <c r="AS83" s="6"/>
      <c r="AT83" s="6"/>
      <c r="BF83" s="6"/>
      <c r="BG83" s="6"/>
      <c r="BH83" s="6"/>
      <c r="BI83" s="6"/>
      <c r="BJ83" s="6"/>
      <c r="BK83" s="6"/>
      <c r="BL83" s="6"/>
      <c r="BM83" s="6"/>
      <c r="BN83" s="6"/>
      <c r="BO83" s="6"/>
      <c r="BP83" s="49" t="str">
        <f t="shared" si="32"/>
        <v/>
      </c>
      <c r="BQ83" s="49" t="str">
        <f t="shared" si="33"/>
        <v/>
      </c>
      <c r="BR83" s="49" t="str">
        <f t="shared" si="34"/>
        <v/>
      </c>
      <c r="BS83" s="49"/>
      <c r="BT83" s="6"/>
      <c r="BU83" s="6"/>
      <c r="BV83" s="6"/>
      <c r="BW83" s="6"/>
      <c r="BX83" s="126">
        <f t="shared" si="35"/>
        <v>0</v>
      </c>
      <c r="BY83" s="126">
        <f t="shared" si="36"/>
        <v>0</v>
      </c>
      <c r="BZ83" s="126" t="str">
        <f t="shared" si="37"/>
        <v/>
      </c>
      <c r="CA83" s="126"/>
      <c r="CB83" s="6"/>
      <c r="CY83" s="16"/>
      <c r="CZ83" s="16"/>
    </row>
    <row r="84" spans="1:105" s="15" customFormat="1" ht="18" customHeight="1" x14ac:dyDescent="0.15">
      <c r="A84" s="259" t="s">
        <v>128</v>
      </c>
      <c r="B84" s="141" t="s">
        <v>110</v>
      </c>
      <c r="C84" s="119">
        <f t="shared" si="30"/>
        <v>0</v>
      </c>
      <c r="D84" s="30"/>
      <c r="E84" s="31"/>
      <c r="F84" s="32"/>
      <c r="G84" s="32"/>
      <c r="H84" s="32"/>
      <c r="I84" s="32"/>
      <c r="J84" s="32"/>
      <c r="K84" s="32"/>
      <c r="L84" s="57"/>
      <c r="M84" s="57"/>
      <c r="N84" s="57"/>
      <c r="O84" s="57"/>
      <c r="P84" s="57"/>
      <c r="Q84" s="57"/>
      <c r="R84" s="57"/>
      <c r="S84" s="57"/>
      <c r="T84" s="145"/>
      <c r="U84" s="120"/>
      <c r="V84" s="120"/>
      <c r="W84" s="120"/>
      <c r="X84" s="142" t="str">
        <f t="shared" si="31"/>
        <v/>
      </c>
      <c r="Y84" s="6"/>
      <c r="Z84" s="114"/>
      <c r="AA84" s="6"/>
      <c r="AB84" s="6"/>
      <c r="AC84" s="6"/>
      <c r="AD84" s="6"/>
      <c r="AE84" s="6"/>
      <c r="AF84" s="6"/>
      <c r="AG84" s="6"/>
      <c r="AH84" s="3"/>
      <c r="AI84" s="3"/>
      <c r="AJ84" s="3"/>
      <c r="AK84" s="3"/>
      <c r="AL84" s="3"/>
      <c r="AM84" s="3"/>
      <c r="AN84" s="3"/>
      <c r="AO84" s="3"/>
      <c r="AP84" s="3"/>
      <c r="AQ84" s="3"/>
      <c r="AR84" s="6"/>
      <c r="AS84" s="6"/>
      <c r="AT84" s="6"/>
      <c r="BF84" s="6"/>
      <c r="BG84" s="6"/>
      <c r="BH84" s="6"/>
      <c r="BI84" s="6"/>
      <c r="BJ84" s="6"/>
      <c r="BK84" s="6"/>
      <c r="BL84" s="6"/>
      <c r="BM84" s="6"/>
      <c r="BN84" s="6"/>
      <c r="BO84" s="6"/>
      <c r="BP84" s="49" t="str">
        <f t="shared" si="32"/>
        <v/>
      </c>
      <c r="BQ84" s="49" t="str">
        <f t="shared" si="33"/>
        <v/>
      </c>
      <c r="BR84" s="49" t="str">
        <f t="shared" si="34"/>
        <v/>
      </c>
      <c r="BS84" s="49"/>
      <c r="BT84" s="6"/>
      <c r="BU84" s="6"/>
      <c r="BV84" s="6"/>
      <c r="BW84" s="6"/>
      <c r="BX84" s="126">
        <f t="shared" si="35"/>
        <v>0</v>
      </c>
      <c r="BY84" s="126">
        <f t="shared" si="36"/>
        <v>0</v>
      </c>
      <c r="BZ84" s="126" t="str">
        <f t="shared" si="37"/>
        <v/>
      </c>
      <c r="CA84" s="126"/>
      <c r="CB84" s="6"/>
      <c r="CY84" s="16"/>
      <c r="CZ84" s="16"/>
    </row>
    <row r="85" spans="1:105" s="15" customFormat="1" ht="18" customHeight="1" x14ac:dyDescent="0.15">
      <c r="A85" s="281"/>
      <c r="B85" s="144" t="s">
        <v>111</v>
      </c>
      <c r="C85" s="127">
        <f t="shared" si="30"/>
        <v>0</v>
      </c>
      <c r="D85" s="91"/>
      <c r="E85" s="130"/>
      <c r="F85" s="131"/>
      <c r="G85" s="131"/>
      <c r="H85" s="131"/>
      <c r="I85" s="131"/>
      <c r="J85" s="131"/>
      <c r="K85" s="131"/>
      <c r="L85" s="146"/>
      <c r="M85" s="57"/>
      <c r="N85" s="57"/>
      <c r="O85" s="57"/>
      <c r="P85" s="57"/>
      <c r="Q85" s="57"/>
      <c r="R85" s="57"/>
      <c r="S85" s="57"/>
      <c r="T85" s="145"/>
      <c r="U85" s="147"/>
      <c r="V85" s="147"/>
      <c r="W85" s="147"/>
      <c r="X85" s="142" t="str">
        <f t="shared" si="31"/>
        <v/>
      </c>
      <c r="Y85" s="6"/>
      <c r="Z85" s="114"/>
      <c r="AA85" s="6"/>
      <c r="AB85" s="6"/>
      <c r="AC85" s="6"/>
      <c r="AD85" s="6"/>
      <c r="AE85" s="6"/>
      <c r="AF85" s="6"/>
      <c r="AG85" s="6"/>
      <c r="AH85" s="3"/>
      <c r="AI85" s="3"/>
      <c r="AJ85" s="3"/>
      <c r="AK85" s="3"/>
      <c r="AL85" s="3"/>
      <c r="AM85" s="3"/>
      <c r="AN85" s="3"/>
      <c r="AO85" s="3"/>
      <c r="AP85" s="3"/>
      <c r="AQ85" s="3"/>
      <c r="AR85" s="6"/>
      <c r="AS85" s="6"/>
      <c r="AT85" s="6"/>
      <c r="BF85" s="6"/>
      <c r="BG85" s="6"/>
      <c r="BH85" s="6"/>
      <c r="BI85" s="6"/>
      <c r="BJ85" s="6"/>
      <c r="BK85" s="6"/>
      <c r="BL85" s="6"/>
      <c r="BM85" s="6"/>
      <c r="BN85" s="6"/>
      <c r="BO85" s="6"/>
      <c r="BP85" s="49" t="str">
        <f t="shared" si="32"/>
        <v/>
      </c>
      <c r="BQ85" s="49" t="str">
        <f t="shared" si="33"/>
        <v/>
      </c>
      <c r="BR85" s="49" t="str">
        <f t="shared" si="34"/>
        <v/>
      </c>
      <c r="BS85" s="49"/>
      <c r="BT85" s="6"/>
      <c r="BU85" s="6"/>
      <c r="BV85" s="6"/>
      <c r="BW85" s="6"/>
      <c r="BX85" s="126">
        <f t="shared" si="35"/>
        <v>0</v>
      </c>
      <c r="BY85" s="126">
        <f t="shared" si="36"/>
        <v>0</v>
      </c>
      <c r="BZ85" s="126" t="str">
        <f t="shared" si="37"/>
        <v/>
      </c>
      <c r="CA85" s="126"/>
      <c r="CB85" s="6"/>
      <c r="CY85" s="16"/>
      <c r="CZ85" s="16"/>
    </row>
    <row r="86" spans="1:105" s="15" customFormat="1" ht="18" customHeight="1" x14ac:dyDescent="0.15">
      <c r="A86" s="241" t="s">
        <v>129</v>
      </c>
      <c r="B86" s="148" t="s">
        <v>110</v>
      </c>
      <c r="C86" s="149">
        <f>SUM(G86:T86)</f>
        <v>0</v>
      </c>
      <c r="D86" s="150"/>
      <c r="E86" s="150"/>
      <c r="F86" s="150"/>
      <c r="G86" s="151"/>
      <c r="H86" s="151"/>
      <c r="I86" s="151"/>
      <c r="J86" s="151"/>
      <c r="K86" s="151"/>
      <c r="L86" s="151"/>
      <c r="M86" s="151"/>
      <c r="N86" s="151"/>
      <c r="O86" s="151"/>
      <c r="P86" s="151"/>
      <c r="Q86" s="151"/>
      <c r="R86" s="151"/>
      <c r="S86" s="151"/>
      <c r="T86" s="152"/>
      <c r="U86" s="153"/>
      <c r="V86" s="153"/>
      <c r="W86" s="153"/>
      <c r="X86" s="142" t="str">
        <f t="shared" si="31"/>
        <v/>
      </c>
      <c r="Y86" s="6"/>
      <c r="Z86" s="114"/>
      <c r="AA86" s="6"/>
      <c r="AB86" s="6"/>
      <c r="AC86" s="6"/>
      <c r="AD86" s="6"/>
      <c r="AE86" s="6"/>
      <c r="AF86" s="6"/>
      <c r="AG86" s="6"/>
      <c r="AH86" s="3"/>
      <c r="AI86" s="3"/>
      <c r="AJ86" s="3"/>
      <c r="AK86" s="3"/>
      <c r="AL86" s="3"/>
      <c r="AM86" s="3"/>
      <c r="AN86" s="3"/>
      <c r="AO86" s="3"/>
      <c r="AP86" s="3"/>
      <c r="AQ86" s="3"/>
      <c r="AR86" s="6"/>
      <c r="AS86" s="6"/>
      <c r="AT86" s="6"/>
      <c r="BF86" s="6"/>
      <c r="BG86" s="6"/>
      <c r="BH86" s="6"/>
      <c r="BI86" s="6"/>
      <c r="BJ86" s="6"/>
      <c r="BK86" s="6"/>
      <c r="BL86" s="6"/>
      <c r="BM86" s="6"/>
      <c r="BN86" s="6"/>
      <c r="BO86" s="6"/>
      <c r="BP86" s="49" t="str">
        <f t="shared" si="32"/>
        <v/>
      </c>
      <c r="BQ86" s="49" t="str">
        <f t="shared" si="33"/>
        <v/>
      </c>
      <c r="BR86" s="49" t="str">
        <f t="shared" si="34"/>
        <v/>
      </c>
      <c r="BT86" s="6"/>
      <c r="BU86" s="6"/>
      <c r="BV86" s="6"/>
      <c r="BW86" s="6"/>
      <c r="BX86" s="126">
        <f t="shared" si="35"/>
        <v>0</v>
      </c>
      <c r="BY86" s="126">
        <f t="shared" si="36"/>
        <v>0</v>
      </c>
      <c r="BZ86" s="126" t="str">
        <f t="shared" si="37"/>
        <v/>
      </c>
      <c r="CA86" s="6"/>
      <c r="CB86" s="6"/>
      <c r="CY86" s="16"/>
      <c r="CZ86" s="16"/>
    </row>
    <row r="87" spans="1:105" s="15" customFormat="1" ht="18" customHeight="1" x14ac:dyDescent="0.15">
      <c r="A87" s="243"/>
      <c r="B87" s="143" t="s">
        <v>111</v>
      </c>
      <c r="C87" s="129">
        <f>SUM(G87:T87)</f>
        <v>7</v>
      </c>
      <c r="D87" s="154"/>
      <c r="E87" s="154"/>
      <c r="F87" s="154"/>
      <c r="G87" s="131"/>
      <c r="H87" s="131">
        <v>2</v>
      </c>
      <c r="I87" s="131">
        <v>1</v>
      </c>
      <c r="J87" s="131">
        <v>2</v>
      </c>
      <c r="K87" s="131"/>
      <c r="L87" s="131"/>
      <c r="M87" s="131">
        <v>2</v>
      </c>
      <c r="N87" s="131"/>
      <c r="O87" s="131"/>
      <c r="P87" s="131"/>
      <c r="Q87" s="131"/>
      <c r="R87" s="131"/>
      <c r="S87" s="131"/>
      <c r="T87" s="92"/>
      <c r="U87" s="132"/>
      <c r="V87" s="132">
        <v>7</v>
      </c>
      <c r="W87" s="132">
        <v>7</v>
      </c>
      <c r="X87" s="142" t="str">
        <f t="shared" si="31"/>
        <v/>
      </c>
      <c r="Y87" s="6"/>
      <c r="Z87" s="114"/>
      <c r="AA87" s="6"/>
      <c r="AB87" s="6"/>
      <c r="AC87" s="6"/>
      <c r="AD87" s="6"/>
      <c r="AE87" s="6"/>
      <c r="AF87" s="6"/>
      <c r="AG87" s="6"/>
      <c r="AH87" s="3"/>
      <c r="AI87" s="3"/>
      <c r="AJ87" s="3"/>
      <c r="AK87" s="3"/>
      <c r="AL87" s="3"/>
      <c r="AM87" s="3"/>
      <c r="AN87" s="3"/>
      <c r="AO87" s="3"/>
      <c r="AP87" s="3"/>
      <c r="AQ87" s="3"/>
      <c r="AR87" s="6"/>
      <c r="AS87" s="6"/>
      <c r="AT87" s="6"/>
      <c r="BF87" s="6"/>
      <c r="BG87" s="6"/>
      <c r="BH87" s="6"/>
      <c r="BI87" s="6"/>
      <c r="BJ87" s="6"/>
      <c r="BK87" s="6"/>
      <c r="BL87" s="6"/>
      <c r="BM87" s="6"/>
      <c r="BN87" s="6"/>
      <c r="BO87" s="6"/>
      <c r="BP87" s="49" t="str">
        <f t="shared" si="32"/>
        <v/>
      </c>
      <c r="BQ87" s="49" t="str">
        <f t="shared" si="33"/>
        <v/>
      </c>
      <c r="BR87" s="49" t="str">
        <f t="shared" si="34"/>
        <v/>
      </c>
      <c r="BT87" s="6"/>
      <c r="BU87" s="6"/>
      <c r="BV87" s="6"/>
      <c r="BW87" s="6"/>
      <c r="BX87" s="126">
        <f t="shared" si="35"/>
        <v>0</v>
      </c>
      <c r="BY87" s="126">
        <f t="shared" si="36"/>
        <v>0</v>
      </c>
      <c r="BZ87" s="126">
        <f t="shared" si="37"/>
        <v>0</v>
      </c>
      <c r="CA87" s="6"/>
      <c r="CB87" s="6"/>
      <c r="CY87" s="16"/>
      <c r="CZ87" s="16"/>
    </row>
    <row r="88" spans="1:105" s="6" customFormat="1" ht="30" customHeight="1" x14ac:dyDescent="0.2">
      <c r="A88" s="155" t="s">
        <v>130</v>
      </c>
      <c r="B88" s="11"/>
      <c r="C88" s="156"/>
      <c r="D88" s="156"/>
      <c r="E88" s="156"/>
      <c r="F88" s="156"/>
      <c r="G88" s="156"/>
      <c r="H88" s="156"/>
      <c r="I88" s="156"/>
      <c r="J88" s="156"/>
      <c r="K88" s="156"/>
      <c r="AD88" s="114"/>
      <c r="AG88" s="114"/>
      <c r="AJ88" s="114"/>
      <c r="AM88" s="114"/>
      <c r="AN88" s="114"/>
      <c r="AO88" s="114"/>
      <c r="CZ88" s="3"/>
      <c r="DA88" s="3"/>
    </row>
    <row r="89" spans="1:105" s="15" customFormat="1" ht="57" customHeight="1" x14ac:dyDescent="0.15">
      <c r="A89" s="221" t="s">
        <v>131</v>
      </c>
      <c r="B89" s="158" t="s">
        <v>132</v>
      </c>
      <c r="C89" s="114"/>
      <c r="D89" s="114"/>
      <c r="E89" s="114"/>
      <c r="F89" s="6"/>
      <c r="G89" s="6"/>
      <c r="H89" s="6"/>
      <c r="I89" s="6"/>
      <c r="J89" s="6"/>
      <c r="K89" s="6"/>
      <c r="L89" s="6"/>
      <c r="M89" s="6"/>
      <c r="N89" s="6"/>
      <c r="O89" s="6"/>
      <c r="P89" s="6"/>
      <c r="Q89" s="6"/>
      <c r="R89" s="6"/>
      <c r="S89" s="6"/>
      <c r="T89" s="6"/>
      <c r="U89" s="6"/>
      <c r="V89" s="6"/>
      <c r="W89" s="6"/>
      <c r="X89" s="114"/>
      <c r="Y89" s="6"/>
      <c r="Z89" s="6"/>
      <c r="AA89" s="114"/>
      <c r="AB89" s="6"/>
      <c r="AC89" s="6"/>
      <c r="AD89" s="114"/>
      <c r="AE89" s="6"/>
      <c r="AF89" s="6"/>
      <c r="AG89" s="114"/>
      <c r="AH89" s="6"/>
      <c r="AI89" s="6"/>
      <c r="AJ89" s="6"/>
      <c r="AK89" s="6"/>
      <c r="AL89" s="6"/>
      <c r="AM89" s="6"/>
      <c r="AN89" s="6"/>
      <c r="AO89" s="6"/>
      <c r="AP89" s="6"/>
      <c r="AQ89" s="6"/>
      <c r="AR89" s="6"/>
      <c r="AS89" s="6"/>
      <c r="AT89" s="6"/>
      <c r="BF89" s="6"/>
      <c r="BG89" s="6"/>
      <c r="BH89" s="6"/>
      <c r="BI89" s="6"/>
      <c r="BJ89" s="6"/>
      <c r="BK89" s="6"/>
      <c r="BL89" s="6"/>
      <c r="BM89" s="6"/>
      <c r="BN89" s="6"/>
      <c r="BO89" s="6"/>
      <c r="BP89" s="6"/>
      <c r="BQ89" s="6"/>
      <c r="BR89" s="6"/>
      <c r="BS89" s="6"/>
      <c r="BT89" s="6"/>
      <c r="BU89" s="6"/>
      <c r="BV89" s="6"/>
      <c r="BW89" s="6"/>
      <c r="BX89" s="6"/>
      <c r="BY89" s="6"/>
      <c r="BZ89" s="6"/>
      <c r="CA89" s="6"/>
      <c r="CB89" s="6"/>
      <c r="CW89" s="16"/>
      <c r="CX89" s="16"/>
    </row>
    <row r="90" spans="1:105" s="15" customFormat="1" ht="18" customHeight="1" x14ac:dyDescent="0.15">
      <c r="A90" s="141" t="s">
        <v>133</v>
      </c>
      <c r="B90" s="159"/>
      <c r="C90" s="160" t="str">
        <f>$BP90</f>
        <v/>
      </c>
      <c r="D90" s="6"/>
      <c r="E90" s="6"/>
      <c r="F90" s="6"/>
      <c r="G90" s="6"/>
      <c r="H90" s="6"/>
      <c r="I90" s="6"/>
      <c r="J90" s="6"/>
      <c r="K90" s="6"/>
      <c r="L90" s="6"/>
      <c r="M90" s="6"/>
      <c r="N90" s="6"/>
      <c r="O90" s="6"/>
      <c r="P90" s="6"/>
      <c r="Q90" s="6"/>
      <c r="R90" s="6"/>
      <c r="S90" s="6"/>
      <c r="T90" s="6"/>
      <c r="U90" s="6"/>
      <c r="V90" s="6"/>
      <c r="W90" s="6"/>
      <c r="X90" s="114"/>
      <c r="Y90" s="6"/>
      <c r="Z90" s="6"/>
      <c r="AA90" s="114"/>
      <c r="AB90" s="6"/>
      <c r="AC90" s="6"/>
      <c r="AD90" s="114"/>
      <c r="AE90" s="6"/>
      <c r="AF90" s="6"/>
      <c r="AG90" s="114"/>
      <c r="AH90" s="6"/>
      <c r="AI90" s="6"/>
      <c r="AJ90" s="6"/>
      <c r="AK90" s="6"/>
      <c r="AL90" s="6"/>
      <c r="AM90" s="6"/>
      <c r="AN90" s="6"/>
      <c r="AO90" s="6"/>
      <c r="AP90" s="6"/>
      <c r="AQ90" s="6"/>
      <c r="AR90" s="6"/>
      <c r="AS90" s="6"/>
      <c r="AT90" s="6"/>
      <c r="BF90" s="6"/>
      <c r="BG90" s="6"/>
      <c r="BH90" s="6"/>
      <c r="BI90" s="6"/>
      <c r="BJ90" s="6"/>
      <c r="BK90" s="6"/>
      <c r="BL90" s="6"/>
      <c r="BM90" s="6"/>
      <c r="BN90" s="6"/>
      <c r="BO90" s="6"/>
      <c r="BP90" s="72" t="str">
        <f>IF(AND(($B90&lt;&gt;0),$AT51+$AT52=0),"No olvidar que estas consultas resueltas deben estar incluidas en Sección A.4","")</f>
        <v/>
      </c>
      <c r="BR90" s="6"/>
      <c r="BS90" s="6"/>
      <c r="BT90" s="6"/>
      <c r="BU90" s="6"/>
      <c r="BV90" s="6"/>
      <c r="BW90" s="6"/>
      <c r="BX90" s="126">
        <f>IF(AND(($B90&lt;&gt;0),$AT51+$AT52=0),1,0)</f>
        <v>0</v>
      </c>
      <c r="BY90" s="6"/>
      <c r="BZ90" s="6"/>
      <c r="CA90" s="6"/>
      <c r="CB90" s="6"/>
      <c r="CW90" s="16"/>
      <c r="CX90" s="16"/>
    </row>
    <row r="91" spans="1:105" s="15" customFormat="1" ht="20.25" customHeight="1" x14ac:dyDescent="0.15">
      <c r="A91" s="144" t="s">
        <v>98</v>
      </c>
      <c r="B91" s="161"/>
      <c r="C91" s="160" t="str">
        <f>$BP91</f>
        <v/>
      </c>
      <c r="D91" s="6"/>
      <c r="E91" s="6"/>
      <c r="F91" s="6"/>
      <c r="G91" s="6"/>
      <c r="H91" s="6"/>
      <c r="I91" s="6"/>
      <c r="J91" s="6"/>
      <c r="K91" s="6"/>
      <c r="L91" s="6"/>
      <c r="M91" s="6"/>
      <c r="N91" s="6"/>
      <c r="O91" s="6"/>
      <c r="P91" s="6"/>
      <c r="Q91" s="6"/>
      <c r="R91" s="6"/>
      <c r="S91" s="6"/>
      <c r="T91" s="6"/>
      <c r="U91" s="6"/>
      <c r="V91" s="6"/>
      <c r="W91" s="6"/>
      <c r="X91" s="114"/>
      <c r="Y91" s="6"/>
      <c r="Z91" s="6"/>
      <c r="AA91" s="114"/>
      <c r="AB91" s="6"/>
      <c r="AC91" s="6"/>
      <c r="AD91" s="114"/>
      <c r="AE91" s="6"/>
      <c r="AF91" s="6"/>
      <c r="AG91" s="114"/>
      <c r="AH91" s="6"/>
      <c r="AI91" s="6"/>
      <c r="AJ91" s="6"/>
      <c r="AK91" s="6"/>
      <c r="AL91" s="6"/>
      <c r="AM91" s="6"/>
      <c r="AN91" s="6"/>
      <c r="AO91" s="6"/>
      <c r="AP91" s="6"/>
      <c r="AQ91" s="6"/>
      <c r="AR91" s="6"/>
      <c r="AS91" s="6"/>
      <c r="AT91" s="6"/>
      <c r="BF91" s="6"/>
      <c r="BG91" s="6"/>
      <c r="BH91" s="6"/>
      <c r="BI91" s="6"/>
      <c r="BJ91" s="6"/>
      <c r="BK91" s="6"/>
      <c r="BL91" s="6"/>
      <c r="BM91" s="6"/>
      <c r="BN91" s="6"/>
      <c r="BO91" s="6"/>
      <c r="BP91" s="72" t="str">
        <f>IF(AND(($B91&lt;&gt;0),$AT53=0),"No olvidar que estas consultas resueltas deben estar incluidas en Sección A.4","")</f>
        <v/>
      </c>
      <c r="BR91" s="6"/>
      <c r="BS91" s="6"/>
      <c r="BT91" s="6"/>
      <c r="BU91" s="6"/>
      <c r="BV91" s="6"/>
      <c r="BW91" s="6"/>
      <c r="BX91" s="126">
        <f>IF(AND(($B91&lt;&gt;0),$AT53=0),1,0)</f>
        <v>0</v>
      </c>
      <c r="BY91" s="6"/>
      <c r="BZ91" s="6"/>
      <c r="CA91" s="6"/>
      <c r="CB91" s="6"/>
      <c r="CW91" s="16"/>
      <c r="CX91" s="16"/>
    </row>
    <row r="92" spans="1:105" s="15" customFormat="1" ht="17.25" customHeight="1" x14ac:dyDescent="0.15">
      <c r="A92" s="162" t="s">
        <v>63</v>
      </c>
      <c r="B92" s="161"/>
      <c r="C92" s="160">
        <f>$BP92</f>
        <v>0</v>
      </c>
      <c r="D92" s="6"/>
      <c r="E92" s="6"/>
      <c r="F92" s="6"/>
      <c r="G92" s="6"/>
      <c r="H92" s="6"/>
      <c r="I92" s="6"/>
      <c r="J92" s="6"/>
      <c r="K92" s="6"/>
      <c r="L92" s="6"/>
      <c r="M92" s="6"/>
      <c r="N92" s="6"/>
      <c r="O92" s="6"/>
      <c r="P92" s="6"/>
      <c r="Q92" s="6"/>
      <c r="R92" s="6"/>
      <c r="S92" s="6"/>
      <c r="T92" s="6"/>
      <c r="U92" s="6"/>
      <c r="V92" s="6"/>
      <c r="W92" s="6"/>
      <c r="X92" s="114"/>
      <c r="Y92" s="6"/>
      <c r="Z92" s="6"/>
      <c r="AA92" s="114"/>
      <c r="AB92" s="6"/>
      <c r="AC92" s="6"/>
      <c r="AD92" s="114"/>
      <c r="AE92" s="6"/>
      <c r="AF92" s="6"/>
      <c r="AG92" s="114"/>
      <c r="AH92" s="6"/>
      <c r="AI92" s="6"/>
      <c r="AJ92" s="6"/>
      <c r="AK92" s="6"/>
      <c r="AL92" s="6"/>
      <c r="AM92" s="6"/>
      <c r="AN92" s="6"/>
      <c r="AO92" s="6"/>
      <c r="AP92" s="6"/>
      <c r="AQ92" s="6"/>
      <c r="AR92" s="6"/>
      <c r="AS92" s="6"/>
      <c r="AT92" s="6"/>
      <c r="BF92" s="6"/>
      <c r="BG92" s="6"/>
      <c r="BH92" s="6"/>
      <c r="BI92" s="6"/>
      <c r="BJ92" s="6"/>
      <c r="BK92" s="6"/>
      <c r="BL92" s="6"/>
      <c r="BM92" s="6"/>
      <c r="BN92" s="6"/>
      <c r="BO92" s="6"/>
      <c r="BP92" s="72"/>
      <c r="BR92" s="6"/>
      <c r="BS92" s="6"/>
      <c r="BT92" s="6"/>
      <c r="BU92" s="6"/>
      <c r="BV92" s="6"/>
      <c r="BW92" s="6"/>
      <c r="BX92" s="126"/>
      <c r="BY92" s="6"/>
      <c r="BZ92" s="6"/>
      <c r="CA92" s="6"/>
      <c r="CB92" s="6"/>
      <c r="CW92" s="16"/>
      <c r="CX92" s="16"/>
    </row>
    <row r="93" spans="1:105" s="15" customFormat="1" ht="15.75" customHeight="1" x14ac:dyDescent="0.15">
      <c r="A93" s="163" t="s">
        <v>134</v>
      </c>
      <c r="B93" s="164"/>
      <c r="C93" s="48"/>
      <c r="E93" s="6"/>
      <c r="F93" s="6"/>
      <c r="G93" s="6"/>
      <c r="H93" s="6"/>
      <c r="I93" s="6"/>
      <c r="J93" s="6"/>
      <c r="K93" s="6"/>
      <c r="L93" s="6"/>
      <c r="M93" s="6"/>
      <c r="N93" s="6"/>
      <c r="O93" s="6"/>
      <c r="P93" s="6"/>
      <c r="Q93" s="6"/>
      <c r="R93" s="6"/>
      <c r="S93" s="6"/>
      <c r="T93" s="6"/>
      <c r="U93" s="6"/>
      <c r="V93" s="6"/>
      <c r="W93" s="6"/>
      <c r="X93" s="114"/>
      <c r="Y93" s="6"/>
      <c r="Z93" s="6"/>
      <c r="AA93" s="114"/>
      <c r="AB93" s="6"/>
      <c r="AC93" s="6"/>
      <c r="AD93" s="114"/>
      <c r="AE93" s="6"/>
      <c r="AF93" s="6"/>
      <c r="AG93" s="114"/>
      <c r="AH93" s="6"/>
      <c r="AI93" s="6"/>
      <c r="AJ93" s="6"/>
      <c r="AK93" s="6"/>
      <c r="AL93" s="6"/>
      <c r="AM93" s="6"/>
      <c r="AN93" s="6"/>
      <c r="AO93" s="6"/>
      <c r="AP93" s="6"/>
      <c r="AQ93" s="6"/>
      <c r="AR93" s="6"/>
      <c r="AS93" s="6"/>
      <c r="AT93" s="6"/>
      <c r="BF93" s="6"/>
      <c r="BG93" s="6"/>
      <c r="BH93" s="6"/>
      <c r="BI93" s="6"/>
      <c r="BJ93" s="6"/>
      <c r="BK93" s="6"/>
      <c r="BL93" s="6"/>
      <c r="BM93" s="6"/>
      <c r="BN93" s="6"/>
      <c r="BO93" s="6"/>
      <c r="BP93" s="72"/>
      <c r="BR93" s="6"/>
      <c r="BS93" s="6"/>
      <c r="BT93" s="6"/>
      <c r="BU93" s="6"/>
      <c r="BV93" s="6"/>
      <c r="BW93" s="6"/>
      <c r="BX93" s="126"/>
      <c r="BY93" s="6"/>
      <c r="BZ93" s="6"/>
      <c r="CA93" s="6"/>
      <c r="CB93" s="6"/>
      <c r="CW93" s="16"/>
      <c r="CX93" s="16"/>
    </row>
    <row r="94" spans="1:105" s="6" customFormat="1" ht="30" customHeight="1" x14ac:dyDescent="0.2">
      <c r="A94" s="165" t="s">
        <v>135</v>
      </c>
      <c r="B94" s="166"/>
      <c r="C94" s="166"/>
      <c r="D94" s="166"/>
      <c r="E94" s="167"/>
      <c r="F94" s="167"/>
      <c r="G94" s="167"/>
      <c r="AA94" s="114"/>
      <c r="AD94" s="114"/>
      <c r="AG94" s="114"/>
      <c r="AJ94" s="114"/>
      <c r="AR94" s="3"/>
      <c r="BZ94" s="15"/>
      <c r="CZ94" s="3"/>
      <c r="DA94" s="3"/>
    </row>
    <row r="95" spans="1:105" s="15" customFormat="1" ht="52.5" x14ac:dyDescent="0.15">
      <c r="A95" s="256" t="s">
        <v>136</v>
      </c>
      <c r="B95" s="282"/>
      <c r="C95" s="168" t="s">
        <v>137</v>
      </c>
      <c r="D95" s="168" t="s">
        <v>138</v>
      </c>
      <c r="E95" s="168" t="s">
        <v>139</v>
      </c>
      <c r="F95" s="169"/>
      <c r="G95" s="6"/>
      <c r="H95" s="6"/>
      <c r="I95" s="6"/>
      <c r="J95" s="6"/>
      <c r="K95" s="6"/>
      <c r="L95" s="6"/>
      <c r="M95" s="6"/>
      <c r="N95" s="6"/>
      <c r="O95" s="6"/>
      <c r="P95" s="6"/>
      <c r="Q95" s="6"/>
      <c r="R95" s="6"/>
      <c r="S95" s="6"/>
      <c r="T95" s="6"/>
      <c r="U95" s="6"/>
      <c r="V95" s="6"/>
      <c r="W95" s="6"/>
      <c r="X95" s="6"/>
      <c r="Y95" s="6"/>
      <c r="Z95" s="114"/>
      <c r="AA95" s="6"/>
      <c r="AB95" s="6"/>
      <c r="AC95" s="114"/>
      <c r="AD95" s="6"/>
      <c r="AE95" s="6"/>
      <c r="AF95" s="114"/>
      <c r="AG95" s="6"/>
      <c r="AH95" s="6"/>
      <c r="AI95" s="114"/>
      <c r="AJ95" s="6"/>
      <c r="AK95" s="6"/>
      <c r="AL95" s="6"/>
      <c r="AM95" s="6"/>
      <c r="AN95" s="6"/>
      <c r="AO95" s="6"/>
      <c r="AP95" s="6"/>
      <c r="AQ95" s="6"/>
      <c r="AR95" s="6"/>
      <c r="AS95" s="6"/>
      <c r="AT95" s="6"/>
      <c r="BF95" s="6"/>
      <c r="BG95" s="6"/>
      <c r="BH95" s="6"/>
      <c r="BI95" s="6"/>
      <c r="BJ95" s="6"/>
      <c r="BK95" s="6"/>
      <c r="BL95" s="6"/>
      <c r="BM95" s="6"/>
      <c r="BN95" s="6"/>
      <c r="BO95" s="6"/>
      <c r="BP95" s="6"/>
      <c r="BQ95" s="6"/>
      <c r="BR95" s="6"/>
      <c r="BS95" s="6"/>
      <c r="BT95" s="6"/>
      <c r="BU95" s="6"/>
      <c r="BV95" s="6"/>
      <c r="BW95" s="6"/>
      <c r="BX95" s="6"/>
      <c r="BY95" s="6"/>
      <c r="BZ95" s="6"/>
      <c r="CA95" s="6"/>
      <c r="CB95" s="6"/>
      <c r="CY95" s="16"/>
      <c r="CZ95" s="16"/>
    </row>
    <row r="96" spans="1:105" s="15" customFormat="1" ht="15" customHeight="1" x14ac:dyDescent="0.15">
      <c r="A96" s="283" t="s">
        <v>140</v>
      </c>
      <c r="B96" s="283"/>
      <c r="C96" s="120"/>
      <c r="D96" s="120"/>
      <c r="E96" s="120"/>
      <c r="F96" s="169"/>
      <c r="G96" s="6"/>
      <c r="H96" s="6"/>
      <c r="I96" s="6"/>
      <c r="J96" s="6"/>
      <c r="K96" s="6"/>
      <c r="L96" s="6"/>
      <c r="M96" s="6"/>
      <c r="N96" s="6"/>
      <c r="O96" s="6"/>
      <c r="P96" s="6"/>
      <c r="Q96" s="6"/>
      <c r="R96" s="6"/>
      <c r="S96" s="6"/>
      <c r="T96" s="6"/>
      <c r="U96" s="6"/>
      <c r="V96" s="6"/>
      <c r="W96" s="6"/>
      <c r="X96" s="6"/>
      <c r="Y96" s="6"/>
      <c r="Z96" s="6"/>
      <c r="AA96" s="6"/>
      <c r="AB96" s="6"/>
      <c r="AC96" s="114"/>
      <c r="AD96" s="6"/>
      <c r="AE96" s="6"/>
      <c r="AF96" s="114"/>
      <c r="AG96" s="6"/>
      <c r="AH96" s="6"/>
      <c r="AI96" s="114"/>
      <c r="AJ96" s="6"/>
      <c r="AK96" s="6"/>
      <c r="AL96" s="114"/>
      <c r="AM96" s="114"/>
      <c r="AN96" s="114"/>
      <c r="AO96" s="6"/>
      <c r="AP96" s="6"/>
      <c r="AQ96" s="6"/>
      <c r="AR96" s="6"/>
      <c r="AS96" s="6"/>
      <c r="AT96" s="6"/>
      <c r="BF96" s="6"/>
      <c r="BG96" s="6"/>
      <c r="BH96" s="6"/>
      <c r="BI96" s="6"/>
      <c r="BJ96" s="6"/>
      <c r="BK96" s="6"/>
      <c r="BL96" s="6"/>
      <c r="BM96" s="6"/>
      <c r="BN96" s="6"/>
      <c r="BO96" s="6"/>
      <c r="BP96" s="6"/>
      <c r="BQ96" s="6"/>
      <c r="BR96" s="6"/>
      <c r="BS96" s="6"/>
      <c r="BT96" s="6"/>
      <c r="BU96" s="6"/>
      <c r="BV96" s="6"/>
      <c r="BW96" s="6"/>
      <c r="BX96" s="6"/>
      <c r="BY96" s="6"/>
      <c r="BZ96" s="6"/>
      <c r="CA96" s="6"/>
      <c r="CB96" s="6"/>
      <c r="CY96" s="16"/>
      <c r="CZ96" s="16"/>
    </row>
    <row r="97" spans="1:104" s="15" customFormat="1" ht="15" customHeight="1" x14ac:dyDescent="0.15">
      <c r="A97" s="272" t="s">
        <v>141</v>
      </c>
      <c r="B97" s="272"/>
      <c r="C97" s="128"/>
      <c r="D97" s="128"/>
      <c r="E97" s="128"/>
      <c r="F97" s="6"/>
      <c r="G97" s="6"/>
      <c r="H97" s="6"/>
      <c r="I97" s="6"/>
      <c r="J97" s="6"/>
      <c r="K97" s="6"/>
      <c r="L97" s="6"/>
      <c r="M97" s="6"/>
      <c r="N97" s="6"/>
      <c r="O97" s="6"/>
      <c r="P97" s="6"/>
      <c r="Q97" s="6"/>
      <c r="R97" s="6"/>
      <c r="S97" s="6"/>
      <c r="T97" s="6"/>
      <c r="U97" s="6"/>
      <c r="V97" s="6"/>
      <c r="W97" s="6"/>
      <c r="X97" s="6"/>
      <c r="Y97" s="6"/>
      <c r="Z97" s="6"/>
      <c r="AA97" s="6"/>
      <c r="AB97" s="6"/>
      <c r="AC97" s="114"/>
      <c r="AD97" s="6"/>
      <c r="AE97" s="6"/>
      <c r="AF97" s="114"/>
      <c r="AG97" s="6"/>
      <c r="AH97" s="6"/>
      <c r="AI97" s="114"/>
      <c r="AJ97" s="6"/>
      <c r="AK97" s="6"/>
      <c r="AL97" s="114"/>
      <c r="AM97" s="114"/>
      <c r="AN97" s="114"/>
      <c r="AO97" s="6"/>
      <c r="AP97" s="6"/>
      <c r="AQ97" s="6"/>
      <c r="AR97" s="6"/>
      <c r="AS97" s="6"/>
      <c r="AT97" s="6"/>
      <c r="BF97" s="6"/>
      <c r="BG97" s="6"/>
      <c r="BH97" s="6"/>
      <c r="BI97" s="6"/>
      <c r="BJ97" s="6"/>
      <c r="BK97" s="6"/>
      <c r="BL97" s="6"/>
      <c r="BM97" s="6"/>
      <c r="BN97" s="6"/>
      <c r="BO97" s="6"/>
      <c r="BP97" s="6"/>
      <c r="BQ97" s="6"/>
      <c r="BR97" s="6"/>
      <c r="BS97" s="6"/>
      <c r="BT97" s="6"/>
      <c r="BU97" s="6"/>
      <c r="BV97" s="6"/>
      <c r="BW97" s="6"/>
      <c r="BX97" s="6"/>
      <c r="BY97" s="6"/>
      <c r="BZ97" s="6"/>
      <c r="CA97" s="6"/>
      <c r="CB97" s="6"/>
      <c r="CY97" s="16"/>
      <c r="CZ97" s="16"/>
    </row>
    <row r="98" spans="1:104" s="15" customFormat="1" ht="15" customHeight="1" x14ac:dyDescent="0.15">
      <c r="A98" s="272" t="s">
        <v>142</v>
      </c>
      <c r="B98" s="272"/>
      <c r="C98" s="128"/>
      <c r="D98" s="128"/>
      <c r="E98" s="128"/>
      <c r="F98" s="6"/>
      <c r="G98" s="6"/>
      <c r="H98" s="6"/>
      <c r="I98" s="6"/>
      <c r="J98" s="6"/>
      <c r="K98" s="6"/>
      <c r="L98" s="6"/>
      <c r="M98" s="6"/>
      <c r="N98" s="6"/>
      <c r="O98" s="6"/>
      <c r="P98" s="6"/>
      <c r="Q98" s="6"/>
      <c r="R98" s="6"/>
      <c r="S98" s="6"/>
      <c r="T98" s="6"/>
      <c r="U98" s="6"/>
      <c r="V98" s="6"/>
      <c r="W98" s="6"/>
      <c r="X98" s="6"/>
      <c r="Y98" s="6"/>
      <c r="Z98" s="6"/>
      <c r="AA98" s="6"/>
      <c r="AB98" s="6"/>
      <c r="AC98" s="114"/>
      <c r="AD98" s="6"/>
      <c r="AE98" s="6"/>
      <c r="AF98" s="114"/>
      <c r="AG98" s="6"/>
      <c r="AH98" s="6"/>
      <c r="AI98" s="114"/>
      <c r="AJ98" s="6"/>
      <c r="AK98" s="6"/>
      <c r="AL98" s="114"/>
      <c r="AM98" s="114"/>
      <c r="AN98" s="114"/>
      <c r="AO98" s="6"/>
      <c r="AP98" s="6"/>
      <c r="AQ98" s="6"/>
      <c r="AR98" s="6"/>
      <c r="AS98" s="6"/>
      <c r="AT98" s="6"/>
      <c r="BF98" s="6"/>
      <c r="BG98" s="6"/>
      <c r="BH98" s="6"/>
      <c r="BI98" s="6"/>
      <c r="BJ98" s="6"/>
      <c r="BK98" s="6"/>
      <c r="BL98" s="6"/>
      <c r="BM98" s="6"/>
      <c r="BN98" s="6"/>
      <c r="BO98" s="6"/>
      <c r="BP98" s="6"/>
      <c r="BQ98" s="6"/>
      <c r="BR98" s="6"/>
      <c r="BS98" s="6"/>
      <c r="BT98" s="6"/>
      <c r="BU98" s="6"/>
      <c r="BV98" s="6"/>
      <c r="BW98" s="6"/>
      <c r="BX98" s="6"/>
      <c r="BY98" s="6"/>
      <c r="BZ98" s="6"/>
      <c r="CA98" s="6"/>
      <c r="CB98" s="6"/>
      <c r="CY98" s="16"/>
      <c r="CZ98" s="16"/>
    </row>
    <row r="99" spans="1:104" s="15" customFormat="1" ht="15" customHeight="1" x14ac:dyDescent="0.15">
      <c r="A99" s="272" t="s">
        <v>143</v>
      </c>
      <c r="B99" s="272"/>
      <c r="C99" s="128"/>
      <c r="D99" s="128"/>
      <c r="E99" s="128"/>
      <c r="F99" s="6"/>
      <c r="G99" s="6"/>
      <c r="H99" s="6"/>
      <c r="I99" s="6"/>
      <c r="J99" s="6"/>
      <c r="K99" s="6"/>
      <c r="L99" s="6"/>
      <c r="M99" s="6"/>
      <c r="N99" s="6"/>
      <c r="O99" s="6"/>
      <c r="P99" s="6"/>
      <c r="Q99" s="6"/>
      <c r="R99" s="6"/>
      <c r="S99" s="6"/>
      <c r="T99" s="6"/>
      <c r="U99" s="6"/>
      <c r="V99" s="6"/>
      <c r="W99" s="6"/>
      <c r="X99" s="6"/>
      <c r="Y99" s="6"/>
      <c r="Z99" s="6"/>
      <c r="AA99" s="6"/>
      <c r="AB99" s="6"/>
      <c r="AC99" s="114"/>
      <c r="AD99" s="6"/>
      <c r="AE99" s="6"/>
      <c r="AF99" s="114"/>
      <c r="AG99" s="6"/>
      <c r="AH99" s="6"/>
      <c r="AI99" s="114"/>
      <c r="AJ99" s="6"/>
      <c r="AK99" s="6"/>
      <c r="AL99" s="114"/>
      <c r="AM99" s="114"/>
      <c r="AN99" s="114"/>
      <c r="AO99" s="6"/>
      <c r="AP99" s="6"/>
      <c r="AQ99" s="6"/>
      <c r="AR99" s="6"/>
      <c r="AS99" s="6"/>
      <c r="AT99" s="6"/>
      <c r="BF99" s="6"/>
      <c r="BG99" s="6"/>
      <c r="BH99" s="6"/>
      <c r="BI99" s="6"/>
      <c r="BJ99" s="6"/>
      <c r="BK99" s="6"/>
      <c r="BL99" s="6"/>
      <c r="BM99" s="6"/>
      <c r="BN99" s="6"/>
      <c r="BO99" s="6"/>
      <c r="BP99" s="6"/>
      <c r="BQ99" s="6"/>
      <c r="BR99" s="6"/>
      <c r="BS99" s="6"/>
      <c r="BT99" s="6"/>
      <c r="BU99" s="6"/>
      <c r="BV99" s="6"/>
      <c r="BW99" s="6"/>
      <c r="BX99" s="6"/>
      <c r="BY99" s="6"/>
      <c r="BZ99" s="6"/>
      <c r="CA99" s="6"/>
      <c r="CB99" s="6"/>
      <c r="CY99" s="16"/>
      <c r="CZ99" s="16"/>
    </row>
    <row r="100" spans="1:104" s="15" customFormat="1" ht="15" customHeight="1" x14ac:dyDescent="0.15">
      <c r="A100" s="272" t="s">
        <v>144</v>
      </c>
      <c r="B100" s="272"/>
      <c r="C100" s="128"/>
      <c r="D100" s="128"/>
      <c r="E100" s="128"/>
      <c r="F100" s="6"/>
      <c r="G100" s="6"/>
      <c r="H100" s="6"/>
      <c r="I100" s="6"/>
      <c r="J100" s="6"/>
      <c r="K100" s="6"/>
      <c r="L100" s="6"/>
      <c r="M100" s="6"/>
      <c r="N100" s="6"/>
      <c r="O100" s="6"/>
      <c r="P100" s="6"/>
      <c r="Q100" s="6"/>
      <c r="R100" s="6"/>
      <c r="S100" s="6"/>
      <c r="T100" s="6"/>
      <c r="U100" s="6"/>
      <c r="V100" s="6"/>
      <c r="W100" s="6"/>
      <c r="X100" s="6"/>
      <c r="Y100" s="6"/>
      <c r="Z100" s="6"/>
      <c r="AA100" s="6"/>
      <c r="AB100" s="6"/>
      <c r="AC100" s="114"/>
      <c r="AD100" s="6"/>
      <c r="AE100" s="6"/>
      <c r="AF100" s="114"/>
      <c r="AG100" s="6"/>
      <c r="AH100" s="6"/>
      <c r="AI100" s="114"/>
      <c r="AJ100" s="6"/>
      <c r="AK100" s="6"/>
      <c r="AL100" s="114"/>
      <c r="AM100" s="114"/>
      <c r="AN100" s="114"/>
      <c r="AO100" s="6"/>
      <c r="AP100" s="6"/>
      <c r="AQ100" s="6"/>
      <c r="AR100" s="6"/>
      <c r="AS100" s="6"/>
      <c r="AT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Y100" s="16"/>
      <c r="CZ100" s="16"/>
    </row>
    <row r="101" spans="1:104" s="15" customFormat="1" ht="15" customHeight="1" x14ac:dyDescent="0.15">
      <c r="A101" s="272" t="s">
        <v>145</v>
      </c>
      <c r="B101" s="272"/>
      <c r="C101" s="128"/>
      <c r="D101" s="128"/>
      <c r="E101" s="128"/>
      <c r="F101" s="6"/>
      <c r="G101" s="6"/>
      <c r="H101" s="6"/>
      <c r="I101" s="6"/>
      <c r="J101" s="6"/>
      <c r="K101" s="6"/>
      <c r="L101" s="6"/>
      <c r="M101" s="6"/>
      <c r="N101" s="6"/>
      <c r="O101" s="6"/>
      <c r="P101" s="6"/>
      <c r="Q101" s="6"/>
      <c r="R101" s="6"/>
      <c r="S101" s="6"/>
      <c r="T101" s="6"/>
      <c r="U101" s="6"/>
      <c r="V101" s="6"/>
      <c r="W101" s="6"/>
      <c r="X101" s="6"/>
      <c r="Y101" s="6"/>
      <c r="Z101" s="6"/>
      <c r="AA101" s="6"/>
      <c r="AB101" s="6"/>
      <c r="AC101" s="114"/>
      <c r="AD101" s="6"/>
      <c r="AE101" s="6"/>
      <c r="AF101" s="114"/>
      <c r="AG101" s="6"/>
      <c r="AH101" s="6"/>
      <c r="AI101" s="114"/>
      <c r="AJ101" s="6"/>
      <c r="AK101" s="6"/>
      <c r="AL101" s="114"/>
      <c r="AM101" s="114"/>
      <c r="AN101" s="114"/>
      <c r="AO101" s="6"/>
      <c r="AP101" s="6"/>
      <c r="AQ101" s="6"/>
      <c r="AR101" s="6"/>
      <c r="AS101" s="6"/>
      <c r="AT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Y101" s="16"/>
      <c r="CZ101" s="16"/>
    </row>
    <row r="102" spans="1:104" s="15" customFormat="1" ht="15" customHeight="1" x14ac:dyDescent="0.15">
      <c r="A102" s="272" t="s">
        <v>146</v>
      </c>
      <c r="B102" s="272"/>
      <c r="C102" s="128"/>
      <c r="D102" s="128"/>
      <c r="E102" s="128"/>
      <c r="F102" s="6"/>
      <c r="G102" s="6"/>
      <c r="H102" s="6"/>
      <c r="I102" s="6"/>
      <c r="J102" s="6"/>
      <c r="K102" s="6"/>
      <c r="L102" s="6"/>
      <c r="M102" s="6"/>
      <c r="N102" s="6"/>
      <c r="O102" s="6"/>
      <c r="P102" s="6"/>
      <c r="Q102" s="6"/>
      <c r="R102" s="6"/>
      <c r="S102" s="6"/>
      <c r="T102" s="6"/>
      <c r="U102" s="6"/>
      <c r="V102" s="6"/>
      <c r="W102" s="6"/>
      <c r="X102" s="6"/>
      <c r="Y102" s="6"/>
      <c r="Z102" s="6"/>
      <c r="AA102" s="6"/>
      <c r="AB102" s="6"/>
      <c r="AC102" s="114"/>
      <c r="AD102" s="6"/>
      <c r="AE102" s="6"/>
      <c r="AF102" s="114"/>
      <c r="AG102" s="6"/>
      <c r="AH102" s="6"/>
      <c r="AI102" s="114"/>
      <c r="AJ102" s="6"/>
      <c r="AK102" s="6"/>
      <c r="AL102" s="114"/>
      <c r="AM102" s="114"/>
      <c r="AN102" s="114"/>
      <c r="AO102" s="6"/>
      <c r="AP102" s="6"/>
      <c r="AQ102" s="6"/>
      <c r="AR102" s="6"/>
      <c r="AS102" s="6"/>
      <c r="AT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Y102" s="16"/>
      <c r="CZ102" s="16"/>
    </row>
    <row r="103" spans="1:104" s="15" customFormat="1" ht="15" customHeight="1" x14ac:dyDescent="0.15">
      <c r="A103" s="272" t="s">
        <v>147</v>
      </c>
      <c r="B103" s="272"/>
      <c r="C103" s="128"/>
      <c r="D103" s="128"/>
      <c r="E103" s="128"/>
      <c r="F103" s="6"/>
      <c r="G103" s="6"/>
      <c r="H103" s="6"/>
      <c r="I103" s="6"/>
      <c r="J103" s="6"/>
      <c r="K103" s="6"/>
      <c r="L103" s="6"/>
      <c r="M103" s="6"/>
      <c r="N103" s="6"/>
      <c r="O103" s="6"/>
      <c r="P103" s="6"/>
      <c r="Q103" s="6"/>
      <c r="R103" s="6"/>
      <c r="S103" s="6"/>
      <c r="T103" s="6"/>
      <c r="U103" s="6"/>
      <c r="V103" s="6"/>
      <c r="W103" s="6"/>
      <c r="X103" s="6"/>
      <c r="Y103" s="6"/>
      <c r="Z103" s="6"/>
      <c r="AA103" s="6"/>
      <c r="AB103" s="6"/>
      <c r="AC103" s="114"/>
      <c r="AD103" s="6"/>
      <c r="AE103" s="6"/>
      <c r="AF103" s="114"/>
      <c r="AG103" s="6"/>
      <c r="AH103" s="6"/>
      <c r="AI103" s="114"/>
      <c r="AJ103" s="6"/>
      <c r="AK103" s="6"/>
      <c r="AL103" s="114"/>
      <c r="AM103" s="114"/>
      <c r="AN103" s="114"/>
      <c r="AO103" s="6"/>
      <c r="AP103" s="6"/>
      <c r="AQ103" s="114"/>
      <c r="AR103" s="6"/>
      <c r="AS103" s="6"/>
      <c r="AT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Y103" s="16"/>
      <c r="CZ103" s="16"/>
    </row>
    <row r="104" spans="1:104" s="15" customFormat="1" ht="15" customHeight="1" x14ac:dyDescent="0.15">
      <c r="A104" s="272" t="s">
        <v>148</v>
      </c>
      <c r="B104" s="272"/>
      <c r="C104" s="128"/>
      <c r="D104" s="128"/>
      <c r="E104" s="128"/>
      <c r="F104" s="6"/>
      <c r="G104" s="6"/>
      <c r="H104" s="6"/>
      <c r="I104" s="6"/>
      <c r="J104" s="6"/>
      <c r="K104" s="6"/>
      <c r="L104" s="6"/>
      <c r="M104" s="6"/>
      <c r="N104" s="6"/>
      <c r="O104" s="6"/>
      <c r="P104" s="6"/>
      <c r="Q104" s="6"/>
      <c r="R104" s="6"/>
      <c r="S104" s="6"/>
      <c r="T104" s="6"/>
      <c r="U104" s="6"/>
      <c r="V104" s="6"/>
      <c r="W104" s="6"/>
      <c r="X104" s="6"/>
      <c r="Y104" s="6"/>
      <c r="Z104" s="6"/>
      <c r="AA104" s="6"/>
      <c r="AB104" s="6"/>
      <c r="AC104" s="114"/>
      <c r="AD104" s="6"/>
      <c r="AE104" s="6"/>
      <c r="AF104" s="114"/>
      <c r="AG104" s="6"/>
      <c r="AH104" s="6"/>
      <c r="AI104" s="114"/>
      <c r="AJ104" s="6"/>
      <c r="AK104" s="6"/>
      <c r="AL104" s="114"/>
      <c r="AM104" s="114"/>
      <c r="AN104" s="114"/>
      <c r="AO104" s="6"/>
      <c r="AP104" s="6"/>
      <c r="AQ104" s="114"/>
      <c r="AR104" s="6"/>
      <c r="AS104" s="6"/>
      <c r="AT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Y104" s="16"/>
      <c r="CZ104" s="16"/>
    </row>
    <row r="105" spans="1:104" s="15" customFormat="1" ht="15" customHeight="1" x14ac:dyDescent="0.15">
      <c r="A105" s="272" t="s">
        <v>149</v>
      </c>
      <c r="B105" s="272"/>
      <c r="C105" s="128"/>
      <c r="D105" s="128"/>
      <c r="E105" s="128"/>
      <c r="F105" s="6"/>
      <c r="G105" s="6"/>
      <c r="H105" s="6"/>
      <c r="I105" s="6"/>
      <c r="J105" s="6"/>
      <c r="K105" s="6"/>
      <c r="L105" s="6"/>
      <c r="M105" s="6"/>
      <c r="N105" s="6"/>
      <c r="O105" s="6"/>
      <c r="P105" s="6"/>
      <c r="Q105" s="6"/>
      <c r="R105" s="6"/>
      <c r="S105" s="6"/>
      <c r="T105" s="6"/>
      <c r="U105" s="6"/>
      <c r="V105" s="6"/>
      <c r="W105" s="6"/>
      <c r="X105" s="6"/>
      <c r="Y105" s="6"/>
      <c r="Z105" s="6"/>
      <c r="AA105" s="6"/>
      <c r="AB105" s="6"/>
      <c r="AC105" s="114"/>
      <c r="AD105" s="6"/>
      <c r="AE105" s="6"/>
      <c r="AF105" s="114"/>
      <c r="AG105" s="6"/>
      <c r="AH105" s="6"/>
      <c r="AI105" s="114"/>
      <c r="AJ105" s="6"/>
      <c r="AK105" s="6"/>
      <c r="AL105" s="114"/>
      <c r="AM105" s="114"/>
      <c r="AN105" s="114"/>
      <c r="AO105" s="6"/>
      <c r="AP105" s="6"/>
      <c r="AQ105" s="114"/>
      <c r="AR105" s="6"/>
      <c r="AS105" s="6"/>
      <c r="AT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Y105" s="16"/>
      <c r="CZ105" s="16"/>
    </row>
    <row r="106" spans="1:104" s="15" customFormat="1" ht="15" customHeight="1" x14ac:dyDescent="0.15">
      <c r="A106" s="272" t="s">
        <v>98</v>
      </c>
      <c r="B106" s="272"/>
      <c r="C106" s="128"/>
      <c r="D106" s="128"/>
      <c r="E106" s="128"/>
      <c r="F106" s="6"/>
      <c r="G106" s="6"/>
      <c r="H106" s="6"/>
      <c r="I106" s="6"/>
      <c r="J106" s="6"/>
      <c r="K106" s="6"/>
      <c r="L106" s="6"/>
      <c r="M106" s="6"/>
      <c r="N106" s="6"/>
      <c r="O106" s="6"/>
      <c r="P106" s="6"/>
      <c r="Q106" s="6"/>
      <c r="R106" s="6"/>
      <c r="S106" s="6"/>
      <c r="T106" s="6"/>
      <c r="U106" s="6"/>
      <c r="V106" s="6"/>
      <c r="W106" s="6"/>
      <c r="X106" s="6"/>
      <c r="Y106" s="6"/>
      <c r="Z106" s="6"/>
      <c r="AA106" s="6"/>
      <c r="AB106" s="6"/>
      <c r="AC106" s="114"/>
      <c r="AD106" s="6"/>
      <c r="AE106" s="6"/>
      <c r="AF106" s="114"/>
      <c r="AG106" s="6"/>
      <c r="AH106" s="6"/>
      <c r="AI106" s="114"/>
      <c r="AJ106" s="6"/>
      <c r="AK106" s="6"/>
      <c r="AL106" s="114"/>
      <c r="AM106" s="114"/>
      <c r="AN106" s="114"/>
      <c r="AO106" s="6"/>
      <c r="AP106" s="6"/>
      <c r="AQ106" s="114"/>
      <c r="AR106" s="6"/>
      <c r="AS106" s="6"/>
      <c r="AT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Y106" s="16"/>
      <c r="CZ106" s="16"/>
    </row>
    <row r="107" spans="1:104" s="15" customFormat="1" ht="15" customHeight="1" x14ac:dyDescent="0.15">
      <c r="A107" s="272" t="s">
        <v>133</v>
      </c>
      <c r="B107" s="272"/>
      <c r="C107" s="128"/>
      <c r="D107" s="128"/>
      <c r="E107" s="128"/>
      <c r="F107" s="6"/>
      <c r="G107" s="6"/>
      <c r="H107" s="6"/>
      <c r="I107" s="6"/>
      <c r="J107" s="6"/>
      <c r="K107" s="6"/>
      <c r="L107" s="6"/>
      <c r="M107" s="6"/>
      <c r="N107" s="6"/>
      <c r="O107" s="6"/>
      <c r="P107" s="6"/>
      <c r="Q107" s="6"/>
      <c r="R107" s="6"/>
      <c r="S107" s="6"/>
      <c r="T107" s="6"/>
      <c r="U107" s="6"/>
      <c r="V107" s="6"/>
      <c r="W107" s="6"/>
      <c r="X107" s="6"/>
      <c r="Y107" s="6"/>
      <c r="Z107" s="6"/>
      <c r="AA107" s="6"/>
      <c r="AB107" s="6"/>
      <c r="AC107" s="114"/>
      <c r="AD107" s="6"/>
      <c r="AE107" s="6"/>
      <c r="AF107" s="114"/>
      <c r="AG107" s="6"/>
      <c r="AH107" s="6"/>
      <c r="AI107" s="114"/>
      <c r="AJ107" s="6"/>
      <c r="AK107" s="6"/>
      <c r="AL107" s="114"/>
      <c r="AM107" s="114"/>
      <c r="AN107" s="114"/>
      <c r="AO107" s="6"/>
      <c r="AP107" s="6"/>
      <c r="AQ107" s="114"/>
      <c r="AR107" s="6"/>
      <c r="AS107" s="6"/>
      <c r="AT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Y107" s="16"/>
      <c r="CZ107" s="16"/>
    </row>
    <row r="108" spans="1:104" s="15" customFormat="1" ht="15" customHeight="1" x14ac:dyDescent="0.15">
      <c r="A108" s="272" t="s">
        <v>150</v>
      </c>
      <c r="B108" s="272"/>
      <c r="C108" s="128"/>
      <c r="D108" s="128"/>
      <c r="E108" s="128"/>
      <c r="F108" s="6"/>
      <c r="G108" s="6"/>
      <c r="H108" s="6"/>
      <c r="I108" s="6"/>
      <c r="J108" s="6"/>
      <c r="K108" s="6"/>
      <c r="L108" s="6"/>
      <c r="M108" s="6"/>
      <c r="N108" s="6"/>
      <c r="O108" s="6"/>
      <c r="P108" s="6"/>
      <c r="Q108" s="6"/>
      <c r="R108" s="6"/>
      <c r="S108" s="6"/>
      <c r="T108" s="6"/>
      <c r="U108" s="6"/>
      <c r="V108" s="6"/>
      <c r="W108" s="6"/>
      <c r="X108" s="6"/>
      <c r="Y108" s="6"/>
      <c r="Z108" s="6"/>
      <c r="AA108" s="6"/>
      <c r="AB108" s="6"/>
      <c r="AC108" s="114"/>
      <c r="AD108" s="6"/>
      <c r="AE108" s="6"/>
      <c r="AF108" s="114"/>
      <c r="AG108" s="6"/>
      <c r="AH108" s="6"/>
      <c r="AI108" s="114"/>
      <c r="AJ108" s="6"/>
      <c r="AK108" s="6"/>
      <c r="AL108" s="114"/>
      <c r="AM108" s="114"/>
      <c r="AN108" s="114"/>
      <c r="AO108" s="6"/>
      <c r="AP108" s="6"/>
      <c r="AQ108" s="114"/>
      <c r="AR108" s="6"/>
      <c r="AS108" s="6"/>
      <c r="AT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Y108" s="16"/>
      <c r="CZ108" s="16"/>
    </row>
    <row r="109" spans="1:104" s="15" customFormat="1" ht="15" customHeight="1" x14ac:dyDescent="0.15">
      <c r="A109" s="272" t="s">
        <v>151</v>
      </c>
      <c r="B109" s="272"/>
      <c r="C109" s="128"/>
      <c r="D109" s="128"/>
      <c r="E109" s="128"/>
      <c r="F109" s="6"/>
      <c r="G109" s="6"/>
      <c r="H109" s="6"/>
      <c r="I109" s="6"/>
      <c r="J109" s="6"/>
      <c r="K109" s="6"/>
      <c r="L109" s="6"/>
      <c r="M109" s="6"/>
      <c r="N109" s="6"/>
      <c r="O109" s="6"/>
      <c r="P109" s="6"/>
      <c r="Q109" s="6"/>
      <c r="R109" s="6"/>
      <c r="S109" s="6"/>
      <c r="T109" s="6"/>
      <c r="U109" s="6"/>
      <c r="V109" s="6"/>
      <c r="W109" s="6"/>
      <c r="X109" s="6"/>
      <c r="Y109" s="6"/>
      <c r="Z109" s="6"/>
      <c r="AA109" s="6"/>
      <c r="AB109" s="6"/>
      <c r="AC109" s="114"/>
      <c r="AD109" s="6"/>
      <c r="AE109" s="6"/>
      <c r="AF109" s="114"/>
      <c r="AG109" s="6"/>
      <c r="AH109" s="6"/>
      <c r="AI109" s="114"/>
      <c r="AJ109" s="6"/>
      <c r="AK109" s="6"/>
      <c r="AL109" s="114"/>
      <c r="AM109" s="114"/>
      <c r="AN109" s="114"/>
      <c r="AO109" s="6"/>
      <c r="AP109" s="6"/>
      <c r="AQ109" s="114"/>
      <c r="AR109" s="6"/>
      <c r="AS109" s="6"/>
      <c r="AT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Y109" s="16"/>
      <c r="CZ109" s="16"/>
    </row>
    <row r="110" spans="1:104" s="15" customFormat="1" ht="15" customHeight="1" x14ac:dyDescent="0.15">
      <c r="A110" s="272" t="s">
        <v>152</v>
      </c>
      <c r="B110" s="272"/>
      <c r="C110" s="128"/>
      <c r="D110" s="128"/>
      <c r="E110" s="128"/>
      <c r="F110" s="6"/>
      <c r="G110" s="6"/>
      <c r="H110" s="6"/>
      <c r="I110" s="6"/>
      <c r="J110" s="6"/>
      <c r="K110" s="6"/>
      <c r="L110" s="6"/>
      <c r="M110" s="6"/>
      <c r="N110" s="6"/>
      <c r="O110" s="6"/>
      <c r="P110" s="6"/>
      <c r="Q110" s="6"/>
      <c r="R110" s="6"/>
      <c r="S110" s="6"/>
      <c r="T110" s="6"/>
      <c r="U110" s="6"/>
      <c r="V110" s="6"/>
      <c r="W110" s="6"/>
      <c r="X110" s="6"/>
      <c r="Y110" s="6"/>
      <c r="Z110" s="6"/>
      <c r="AA110" s="6"/>
      <c r="AB110" s="6"/>
      <c r="AC110" s="114"/>
      <c r="AD110" s="6"/>
      <c r="AE110" s="6"/>
      <c r="AF110" s="114"/>
      <c r="AG110" s="6"/>
      <c r="AH110" s="6"/>
      <c r="AI110" s="114"/>
      <c r="AJ110" s="6"/>
      <c r="AK110" s="6"/>
      <c r="AL110" s="114"/>
      <c r="AM110" s="114"/>
      <c r="AN110" s="114"/>
      <c r="AO110" s="6"/>
      <c r="AP110" s="6"/>
      <c r="AQ110" s="114"/>
      <c r="AR110" s="6"/>
      <c r="AS110" s="6"/>
      <c r="AT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Y110" s="16"/>
      <c r="CZ110" s="16"/>
    </row>
    <row r="111" spans="1:104" s="15" customFormat="1" ht="21" customHeight="1" x14ac:dyDescent="0.15">
      <c r="A111" s="273" t="s">
        <v>58</v>
      </c>
      <c r="B111" s="273"/>
      <c r="C111" s="132"/>
      <c r="D111" s="132"/>
      <c r="E111" s="132"/>
      <c r="F111" s="6"/>
      <c r="G111" s="6"/>
      <c r="H111" s="6"/>
      <c r="I111" s="6"/>
      <c r="J111" s="6"/>
      <c r="K111" s="6"/>
      <c r="L111" s="6"/>
      <c r="M111" s="6"/>
      <c r="N111" s="6"/>
      <c r="O111" s="6"/>
      <c r="P111" s="6"/>
      <c r="Q111" s="6"/>
      <c r="R111" s="6"/>
      <c r="S111" s="6"/>
      <c r="T111" s="6"/>
      <c r="U111" s="6"/>
      <c r="V111" s="6"/>
      <c r="W111" s="6"/>
      <c r="X111" s="6"/>
      <c r="Y111" s="6"/>
      <c r="Z111" s="6"/>
      <c r="AA111" s="6"/>
      <c r="AB111" s="6"/>
      <c r="AC111" s="114"/>
      <c r="AD111" s="6"/>
      <c r="AE111" s="6"/>
      <c r="AF111" s="114"/>
      <c r="AG111" s="6"/>
      <c r="AH111" s="6"/>
      <c r="AI111" s="114"/>
      <c r="AJ111" s="6"/>
      <c r="AK111" s="6"/>
      <c r="AL111" s="114"/>
      <c r="AM111" s="114"/>
      <c r="AN111" s="114"/>
      <c r="AO111" s="6"/>
      <c r="AP111" s="6"/>
      <c r="AQ111" s="114"/>
      <c r="AR111" s="6"/>
      <c r="AS111" s="6"/>
      <c r="AT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Y111" s="16"/>
      <c r="CZ111" s="16"/>
    </row>
    <row r="112" spans="1:104" s="6" customFormat="1" ht="30" customHeight="1" x14ac:dyDescent="0.2">
      <c r="A112" s="170" t="s">
        <v>153</v>
      </c>
      <c r="B112" s="170"/>
      <c r="N112" s="12"/>
      <c r="X112" s="171"/>
      <c r="AD112" s="114"/>
      <c r="AE112" s="114"/>
      <c r="AH112" s="114"/>
      <c r="AK112" s="114"/>
      <c r="AP112" s="114"/>
    </row>
    <row r="113" spans="1:82" s="15" customFormat="1" ht="89.25" customHeight="1" x14ac:dyDescent="0.15">
      <c r="A113" s="238" t="s">
        <v>8</v>
      </c>
      <c r="B113" s="256" t="s">
        <v>9</v>
      </c>
      <c r="C113" s="262"/>
      <c r="D113" s="262"/>
      <c r="E113" s="262"/>
      <c r="F113" s="262"/>
      <c r="G113" s="262"/>
      <c r="H113" s="262"/>
      <c r="I113" s="262"/>
      <c r="J113" s="262"/>
      <c r="K113" s="262"/>
      <c r="L113" s="262"/>
      <c r="M113" s="262"/>
      <c r="N113" s="262"/>
      <c r="O113" s="262"/>
      <c r="P113" s="262"/>
      <c r="Q113" s="262"/>
      <c r="R113" s="262"/>
      <c r="S113" s="262"/>
      <c r="T113" s="262"/>
      <c r="U113" s="262"/>
      <c r="V113" s="262"/>
      <c r="W113" s="262"/>
      <c r="X113" s="262"/>
      <c r="Y113" s="262"/>
      <c r="Z113" s="262"/>
      <c r="AA113" s="262"/>
      <c r="AB113" s="262"/>
      <c r="AC113" s="262"/>
      <c r="AD113" s="262"/>
      <c r="AE113" s="262"/>
      <c r="AF113" s="274" t="s">
        <v>154</v>
      </c>
      <c r="AG113" s="257"/>
      <c r="AH113" s="256" t="s">
        <v>155</v>
      </c>
      <c r="AI113" s="257"/>
      <c r="AJ113" s="256" t="s">
        <v>156</v>
      </c>
      <c r="AK113" s="257"/>
      <c r="AL113" s="6"/>
      <c r="AM113" s="6"/>
      <c r="AN113" s="114"/>
      <c r="AO113" s="6"/>
      <c r="AP113" s="6"/>
      <c r="AQ113" s="6"/>
      <c r="AR113" s="6"/>
      <c r="AS113" s="6"/>
      <c r="AT113" s="6"/>
      <c r="AU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row>
    <row r="114" spans="1:82" s="15" customFormat="1" ht="24.75" customHeight="1" x14ac:dyDescent="0.15">
      <c r="A114" s="239"/>
      <c r="B114" s="241" t="s">
        <v>24</v>
      </c>
      <c r="C114" s="238" t="s">
        <v>25</v>
      </c>
      <c r="D114" s="244"/>
      <c r="E114" s="244"/>
      <c r="F114" s="244"/>
      <c r="G114" s="244"/>
      <c r="H114" s="244"/>
      <c r="I114" s="244"/>
      <c r="J114" s="244"/>
      <c r="K114" s="244"/>
      <c r="L114" s="244"/>
      <c r="M114" s="244"/>
      <c r="N114" s="244"/>
      <c r="O114" s="244"/>
      <c r="P114" s="244"/>
      <c r="Q114" s="244"/>
      <c r="R114" s="244"/>
      <c r="S114" s="245"/>
      <c r="T114" s="238" t="s">
        <v>26</v>
      </c>
      <c r="U114" s="245"/>
      <c r="V114" s="258" t="s">
        <v>27</v>
      </c>
      <c r="W114" s="259"/>
      <c r="X114" s="256" t="s">
        <v>28</v>
      </c>
      <c r="Y114" s="262"/>
      <c r="Z114" s="262"/>
      <c r="AA114" s="262"/>
      <c r="AB114" s="262"/>
      <c r="AC114" s="262"/>
      <c r="AD114" s="262"/>
      <c r="AE114" s="262"/>
      <c r="AF114" s="263" t="s">
        <v>157</v>
      </c>
      <c r="AG114" s="266" t="s">
        <v>158</v>
      </c>
      <c r="AH114" s="235" t="s">
        <v>22</v>
      </c>
      <c r="AI114" s="266" t="s">
        <v>23</v>
      </c>
      <c r="AJ114" s="235" t="s">
        <v>22</v>
      </c>
      <c r="AK114" s="266" t="s">
        <v>23</v>
      </c>
      <c r="AL114" s="6"/>
      <c r="AM114" s="6"/>
      <c r="AN114" s="114"/>
      <c r="AO114" s="6"/>
      <c r="AP114" s="6"/>
      <c r="AQ114" s="6"/>
      <c r="AR114" s="6"/>
      <c r="AS114" s="6"/>
      <c r="AT114" s="6"/>
      <c r="AU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row>
    <row r="115" spans="1:82" s="15" customFormat="1" ht="13.5" customHeight="1" x14ac:dyDescent="0.15">
      <c r="A115" s="239"/>
      <c r="B115" s="242"/>
      <c r="C115" s="240"/>
      <c r="D115" s="248"/>
      <c r="E115" s="248"/>
      <c r="F115" s="248"/>
      <c r="G115" s="248"/>
      <c r="H115" s="248"/>
      <c r="I115" s="248"/>
      <c r="J115" s="248"/>
      <c r="K115" s="248"/>
      <c r="L115" s="248"/>
      <c r="M115" s="248"/>
      <c r="N115" s="248"/>
      <c r="O115" s="248"/>
      <c r="P115" s="248"/>
      <c r="Q115" s="248"/>
      <c r="R115" s="248"/>
      <c r="S115" s="249"/>
      <c r="T115" s="240"/>
      <c r="U115" s="249"/>
      <c r="V115" s="260"/>
      <c r="W115" s="261"/>
      <c r="X115" s="269" t="s">
        <v>29</v>
      </c>
      <c r="Y115" s="270"/>
      <c r="Z115" s="270"/>
      <c r="AA115" s="271"/>
      <c r="AB115" s="269" t="s">
        <v>30</v>
      </c>
      <c r="AC115" s="270"/>
      <c r="AD115" s="270"/>
      <c r="AE115" s="270"/>
      <c r="AF115" s="264"/>
      <c r="AG115" s="267"/>
      <c r="AH115" s="236"/>
      <c r="AI115" s="267"/>
      <c r="AJ115" s="236"/>
      <c r="AK115" s="267"/>
      <c r="AL115" s="6"/>
      <c r="AM115" s="6"/>
      <c r="AN115" s="114"/>
      <c r="AO115" s="6"/>
      <c r="AP115" s="6"/>
      <c r="AQ115" s="6"/>
      <c r="AR115" s="6"/>
      <c r="AS115" s="6"/>
      <c r="AT115" s="6"/>
      <c r="AU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row>
    <row r="116" spans="1:82" s="15" customFormat="1" ht="27.75" customHeight="1" x14ac:dyDescent="0.15">
      <c r="A116" s="240"/>
      <c r="B116" s="243"/>
      <c r="C116" s="17" t="s">
        <v>31</v>
      </c>
      <c r="D116" s="117" t="s">
        <v>32</v>
      </c>
      <c r="E116" s="19" t="s">
        <v>33</v>
      </c>
      <c r="F116" s="19" t="s">
        <v>34</v>
      </c>
      <c r="G116" s="19" t="s">
        <v>35</v>
      </c>
      <c r="H116" s="20" t="s">
        <v>36</v>
      </c>
      <c r="I116" s="20" t="s">
        <v>37</v>
      </c>
      <c r="J116" s="20" t="s">
        <v>38</v>
      </c>
      <c r="K116" s="20" t="s">
        <v>39</v>
      </c>
      <c r="L116" s="20" t="s">
        <v>40</v>
      </c>
      <c r="M116" s="20" t="s">
        <v>41</v>
      </c>
      <c r="N116" s="20" t="s">
        <v>42</v>
      </c>
      <c r="O116" s="20" t="s">
        <v>43</v>
      </c>
      <c r="P116" s="20" t="s">
        <v>44</v>
      </c>
      <c r="Q116" s="20" t="s">
        <v>45</v>
      </c>
      <c r="R116" s="20" t="s">
        <v>46</v>
      </c>
      <c r="S116" s="21" t="s">
        <v>47</v>
      </c>
      <c r="T116" s="17" t="s">
        <v>22</v>
      </c>
      <c r="U116" s="22" t="s">
        <v>48</v>
      </c>
      <c r="V116" s="215" t="s">
        <v>49</v>
      </c>
      <c r="W116" s="22" t="s">
        <v>50</v>
      </c>
      <c r="X116" s="219" t="s">
        <v>51</v>
      </c>
      <c r="Y116" s="25" t="s">
        <v>52</v>
      </c>
      <c r="Z116" s="19" t="s">
        <v>53</v>
      </c>
      <c r="AA116" s="22" t="s">
        <v>54</v>
      </c>
      <c r="AB116" s="25" t="s">
        <v>51</v>
      </c>
      <c r="AC116" s="25" t="s">
        <v>52</v>
      </c>
      <c r="AD116" s="19" t="s">
        <v>53</v>
      </c>
      <c r="AE116" s="173" t="s">
        <v>54</v>
      </c>
      <c r="AF116" s="265"/>
      <c r="AG116" s="268"/>
      <c r="AH116" s="237"/>
      <c r="AI116" s="268"/>
      <c r="AJ116" s="237"/>
      <c r="AK116" s="268"/>
      <c r="AL116" s="6"/>
      <c r="AM116" s="6"/>
      <c r="AN116" s="114"/>
      <c r="AO116" s="6"/>
      <c r="AP116" s="6"/>
      <c r="AQ116" s="6"/>
      <c r="AR116" s="6"/>
      <c r="AS116" s="6"/>
      <c r="AT116" s="6"/>
      <c r="AU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row>
    <row r="117" spans="1:82" s="15" customFormat="1" ht="15" customHeight="1" x14ac:dyDescent="0.15">
      <c r="A117" s="55" t="s">
        <v>159</v>
      </c>
      <c r="B117" s="29">
        <f>SUM(C117:S117)</f>
        <v>0</v>
      </c>
      <c r="C117" s="30"/>
      <c r="D117" s="56"/>
      <c r="E117" s="37"/>
      <c r="F117" s="37"/>
      <c r="G117" s="37"/>
      <c r="H117" s="59"/>
      <c r="I117" s="59"/>
      <c r="J117" s="59"/>
      <c r="K117" s="59"/>
      <c r="L117" s="59"/>
      <c r="M117" s="59"/>
      <c r="N117" s="59"/>
      <c r="O117" s="59"/>
      <c r="P117" s="59"/>
      <c r="Q117" s="59"/>
      <c r="R117" s="59"/>
      <c r="S117" s="59"/>
      <c r="T117" s="34"/>
      <c r="U117" s="35"/>
      <c r="V117" s="34"/>
      <c r="W117" s="35"/>
      <c r="X117" s="36">
        <f t="shared" ref="X117:X124" si="38">SUM(Y117:AA117)</f>
        <v>0</v>
      </c>
      <c r="Y117" s="34"/>
      <c r="Z117" s="37"/>
      <c r="AA117" s="35"/>
      <c r="AB117" s="38">
        <f t="shared" ref="AB117:AB124" si="39">SUM(AC117:AE117)</f>
        <v>0</v>
      </c>
      <c r="AC117" s="34"/>
      <c r="AD117" s="37"/>
      <c r="AE117" s="59"/>
      <c r="AF117" s="174"/>
      <c r="AG117" s="35"/>
      <c r="AH117" s="175"/>
      <c r="AI117" s="176"/>
      <c r="AJ117" s="175"/>
      <c r="AK117" s="176">
        <v>15</v>
      </c>
      <c r="AL117" s="48" t="str">
        <f>+BP117&amp;BQ117&amp;BR117&amp;BS117&amp;BT117&amp;BU117&amp;BV117</f>
        <v/>
      </c>
      <c r="AM117" s="6"/>
      <c r="AN117" s="114"/>
      <c r="AO117" s="6"/>
      <c r="AP117" s="6"/>
      <c r="AQ117" s="6"/>
      <c r="AR117" s="6"/>
      <c r="AS117" s="6"/>
      <c r="AT117" s="6"/>
      <c r="AU117" s="6"/>
      <c r="BF117" s="6"/>
      <c r="BG117" s="6"/>
      <c r="BH117" s="6"/>
      <c r="BI117" s="6"/>
      <c r="BJ117" s="6"/>
      <c r="BK117" s="6"/>
      <c r="BL117" s="6"/>
      <c r="BM117" s="6"/>
      <c r="BN117" s="6"/>
      <c r="BO117" s="6"/>
      <c r="BP117" s="49" t="str">
        <f>IF($B117&lt;&gt;($V117+$W117)," El número de consultas según sexo NO puede ser diferente al Total. ","")</f>
        <v/>
      </c>
      <c r="BQ117" s="50" t="str">
        <f>IF($B117=0,"",IF(($T117+$U117)=0,IF($B117="",""," No olvide escribir la columna Beneficiarios. "),""))</f>
        <v/>
      </c>
      <c r="BR117" s="50" t="str">
        <f>IF($B117&lt;($T117+$U117)," El número de Beneficiarios NO puede ser mayor que el Total. ","")</f>
        <v/>
      </c>
      <c r="BS117" s="50"/>
      <c r="BT117" s="50"/>
      <c r="BU117" s="51" t="str">
        <f>IF($B117&gt;=($X117+$AB117),"","El total de Consulta Nuevas NO debe ser MAYOR que el total de las Consultas Médicas. ")</f>
        <v/>
      </c>
      <c r="BV117" s="52"/>
      <c r="BW117" s="53"/>
      <c r="BX117" s="54">
        <f>IF($B117&lt;&gt;($V117+$W117),1,0)</f>
        <v>0</v>
      </c>
      <c r="BY117" s="54">
        <f>IF($B117&lt;($T117+$U117),1,0)</f>
        <v>0</v>
      </c>
      <c r="BZ117" s="54"/>
      <c r="CA117" s="54"/>
      <c r="CB117" s="54">
        <f>IF($B117&gt;=($X117+$AB117),0,1)</f>
        <v>0</v>
      </c>
      <c r="CC117" s="54" t="str">
        <f>IF($B117=0,"",IF(($T117+$U117)=0,IF($B117="","",1),0))</f>
        <v/>
      </c>
      <c r="CD117" s="54"/>
    </row>
    <row r="118" spans="1:82" s="15" customFormat="1" ht="15" customHeight="1" x14ac:dyDescent="0.15">
      <c r="A118" s="55" t="s">
        <v>160</v>
      </c>
      <c r="B118" s="29">
        <f t="shared" ref="B118:B124" si="40">SUM(C118:S118)</f>
        <v>0</v>
      </c>
      <c r="C118" s="34"/>
      <c r="D118" s="56"/>
      <c r="E118" s="37"/>
      <c r="F118" s="37"/>
      <c r="G118" s="37"/>
      <c r="H118" s="59"/>
      <c r="I118" s="59"/>
      <c r="J118" s="59"/>
      <c r="K118" s="59"/>
      <c r="L118" s="59"/>
      <c r="M118" s="59"/>
      <c r="N118" s="59"/>
      <c r="O118" s="59"/>
      <c r="P118" s="59"/>
      <c r="Q118" s="59"/>
      <c r="R118" s="59"/>
      <c r="S118" s="59"/>
      <c r="T118" s="34"/>
      <c r="U118" s="35"/>
      <c r="V118" s="34"/>
      <c r="W118" s="35"/>
      <c r="X118" s="36">
        <f t="shared" si="38"/>
        <v>0</v>
      </c>
      <c r="Y118" s="34"/>
      <c r="Z118" s="37"/>
      <c r="AA118" s="35"/>
      <c r="AB118" s="38">
        <f t="shared" si="39"/>
        <v>0</v>
      </c>
      <c r="AC118" s="34"/>
      <c r="AD118" s="37"/>
      <c r="AE118" s="59"/>
      <c r="AF118" s="174"/>
      <c r="AG118" s="35"/>
      <c r="AH118" s="177"/>
      <c r="AI118" s="178"/>
      <c r="AJ118" s="177"/>
      <c r="AK118" s="178"/>
      <c r="AL118" s="142" t="str">
        <f t="shared" ref="AL118:AL125" si="41">+BP118&amp;BQ118&amp;BR118&amp;BS118&amp;BT118&amp;BU118&amp;BV118</f>
        <v/>
      </c>
      <c r="AM118" s="6"/>
      <c r="AN118" s="114"/>
      <c r="AO118" s="6"/>
      <c r="AP118" s="6"/>
      <c r="AQ118" s="6"/>
      <c r="AR118" s="6"/>
      <c r="AS118" s="6"/>
      <c r="AT118" s="6"/>
      <c r="AU118" s="6"/>
      <c r="BG118" s="6"/>
      <c r="BH118" s="6"/>
      <c r="BI118" s="6"/>
      <c r="BJ118" s="6"/>
      <c r="BK118" s="6"/>
      <c r="BL118" s="6"/>
      <c r="BM118" s="6"/>
      <c r="BN118" s="6"/>
      <c r="BO118" s="6"/>
      <c r="BP118" s="6" t="str">
        <f t="shared" ref="BP118:BP125" si="42">IF($B118&lt;&gt;($V118+$W118)," El número de consultas según sexo NO puede ser diferente al Total. ","")</f>
        <v/>
      </c>
      <c r="BQ118" s="49" t="str">
        <f t="shared" ref="BQ118:BQ125" si="43">IF($B118=0,"",IF(($T118+$U118)=0,IF($B118="",""," No olvide escribir la columna Beneficiarios. "),""))</f>
        <v/>
      </c>
      <c r="BR118" s="49" t="str">
        <f t="shared" ref="BR118:BR125" si="44">IF($B118&lt;($T118+$U118)," El número de Beneficiarios NO puede ser mayor que el Total. ","")</f>
        <v/>
      </c>
      <c r="BS118" s="49"/>
      <c r="BT118" s="49"/>
      <c r="BU118" s="49" t="str">
        <f t="shared" ref="BU118:BU125" si="45">IF($B118&gt;=($X118+$AB118),"","El total de Consulta Nuevas NO debe ser MAYOR que el total de las Consultas Médicas. ")</f>
        <v/>
      </c>
      <c r="BX118" s="15">
        <f t="shared" ref="BX118:BX125" si="46">IF($B118&lt;&gt;($V118+$W118),1,0)</f>
        <v>0</v>
      </c>
      <c r="BY118" s="126">
        <f t="shared" ref="BY118:BY125" si="47">IF($B118&lt;($T118+$U118),1,0)</f>
        <v>0</v>
      </c>
      <c r="BZ118" s="126"/>
      <c r="CA118" s="126"/>
      <c r="CB118" s="126">
        <f t="shared" ref="CB118:CB125" si="48">IF($B118&gt;=($X118+$AB118),0,1)</f>
        <v>0</v>
      </c>
      <c r="CC118" s="6" t="str">
        <f t="shared" ref="CC118:CC125" si="49">IF($B118=0,"",IF(($T118+$U118)=0,IF($B118="","",1),0))</f>
        <v/>
      </c>
    </row>
    <row r="119" spans="1:82" s="15" customFormat="1" ht="15" customHeight="1" x14ac:dyDescent="0.15">
      <c r="A119" s="55" t="s">
        <v>161</v>
      </c>
      <c r="B119" s="29">
        <f t="shared" si="40"/>
        <v>0</v>
      </c>
      <c r="C119" s="34"/>
      <c r="D119" s="56"/>
      <c r="E119" s="37"/>
      <c r="F119" s="37"/>
      <c r="G119" s="37"/>
      <c r="H119" s="59"/>
      <c r="I119" s="59"/>
      <c r="J119" s="59"/>
      <c r="K119" s="59"/>
      <c r="L119" s="59"/>
      <c r="M119" s="59"/>
      <c r="N119" s="59"/>
      <c r="O119" s="59"/>
      <c r="P119" s="59"/>
      <c r="Q119" s="59"/>
      <c r="R119" s="59"/>
      <c r="S119" s="59"/>
      <c r="T119" s="34"/>
      <c r="U119" s="35"/>
      <c r="V119" s="34"/>
      <c r="W119" s="35"/>
      <c r="X119" s="36">
        <f t="shared" si="38"/>
        <v>0</v>
      </c>
      <c r="Y119" s="34"/>
      <c r="Z119" s="37"/>
      <c r="AA119" s="35"/>
      <c r="AB119" s="38">
        <f t="shared" si="39"/>
        <v>0</v>
      </c>
      <c r="AC119" s="34"/>
      <c r="AD119" s="37"/>
      <c r="AE119" s="59"/>
      <c r="AF119" s="174"/>
      <c r="AG119" s="35"/>
      <c r="AH119" s="177"/>
      <c r="AI119" s="178"/>
      <c r="AJ119" s="177">
        <v>12</v>
      </c>
      <c r="AK119" s="178">
        <v>2</v>
      </c>
      <c r="AL119" s="142" t="str">
        <f t="shared" si="41"/>
        <v/>
      </c>
      <c r="AM119" s="6"/>
      <c r="AN119" s="114"/>
      <c r="AO119" s="6"/>
      <c r="AP119" s="6"/>
      <c r="AQ119" s="6"/>
      <c r="AR119" s="6"/>
      <c r="AS119" s="6"/>
      <c r="AT119" s="6"/>
      <c r="AU119" s="6"/>
      <c r="BG119" s="6"/>
      <c r="BH119" s="6"/>
      <c r="BI119" s="6"/>
      <c r="BJ119" s="6"/>
      <c r="BK119" s="6"/>
      <c r="BL119" s="6"/>
      <c r="BM119" s="6"/>
      <c r="BN119" s="6"/>
      <c r="BO119" s="6"/>
      <c r="BP119" s="6" t="str">
        <f t="shared" si="42"/>
        <v/>
      </c>
      <c r="BQ119" s="49" t="str">
        <f t="shared" si="43"/>
        <v/>
      </c>
      <c r="BR119" s="49" t="str">
        <f t="shared" si="44"/>
        <v/>
      </c>
      <c r="BS119" s="49"/>
      <c r="BT119" s="49"/>
      <c r="BU119" s="49" t="str">
        <f t="shared" si="45"/>
        <v/>
      </c>
      <c r="BX119" s="15">
        <f t="shared" si="46"/>
        <v>0</v>
      </c>
      <c r="BY119" s="126">
        <f t="shared" si="47"/>
        <v>0</v>
      </c>
      <c r="BZ119" s="126"/>
      <c r="CA119" s="126"/>
      <c r="CB119" s="126">
        <f t="shared" si="48"/>
        <v>0</v>
      </c>
      <c r="CC119" s="6" t="str">
        <f t="shared" si="49"/>
        <v/>
      </c>
    </row>
    <row r="120" spans="1:82" s="15" customFormat="1" ht="15" customHeight="1" x14ac:dyDescent="0.15">
      <c r="A120" s="55" t="s">
        <v>162</v>
      </c>
      <c r="B120" s="29">
        <f t="shared" si="40"/>
        <v>0</v>
      </c>
      <c r="C120" s="34"/>
      <c r="D120" s="56"/>
      <c r="E120" s="37"/>
      <c r="F120" s="37"/>
      <c r="G120" s="37"/>
      <c r="H120" s="59"/>
      <c r="I120" s="59"/>
      <c r="J120" s="59"/>
      <c r="K120" s="59"/>
      <c r="L120" s="59"/>
      <c r="M120" s="59"/>
      <c r="N120" s="59"/>
      <c r="O120" s="59"/>
      <c r="P120" s="59"/>
      <c r="Q120" s="59"/>
      <c r="R120" s="59"/>
      <c r="S120" s="59"/>
      <c r="T120" s="34"/>
      <c r="U120" s="35"/>
      <c r="V120" s="34"/>
      <c r="W120" s="35"/>
      <c r="X120" s="36">
        <f t="shared" si="38"/>
        <v>0</v>
      </c>
      <c r="Y120" s="34"/>
      <c r="Z120" s="37"/>
      <c r="AA120" s="35"/>
      <c r="AB120" s="38">
        <f t="shared" si="39"/>
        <v>0</v>
      </c>
      <c r="AC120" s="34"/>
      <c r="AD120" s="37"/>
      <c r="AE120" s="59"/>
      <c r="AF120" s="174"/>
      <c r="AG120" s="35"/>
      <c r="AH120" s="177"/>
      <c r="AI120" s="178"/>
      <c r="AJ120" s="177"/>
      <c r="AK120" s="178"/>
      <c r="AL120" s="142" t="str">
        <f t="shared" si="41"/>
        <v/>
      </c>
      <c r="AM120" s="6"/>
      <c r="AN120" s="114"/>
      <c r="AO120" s="6"/>
      <c r="AP120" s="6"/>
      <c r="AQ120" s="6"/>
      <c r="AR120" s="6"/>
      <c r="AS120" s="6"/>
      <c r="AT120" s="6"/>
      <c r="AU120" s="6"/>
      <c r="BG120" s="6"/>
      <c r="BH120" s="6"/>
      <c r="BI120" s="6"/>
      <c r="BJ120" s="6"/>
      <c r="BK120" s="6"/>
      <c r="BL120" s="6"/>
      <c r="BM120" s="6"/>
      <c r="BN120" s="6"/>
      <c r="BO120" s="6"/>
      <c r="BP120" s="6" t="str">
        <f t="shared" si="42"/>
        <v/>
      </c>
      <c r="BQ120" s="49" t="str">
        <f t="shared" si="43"/>
        <v/>
      </c>
      <c r="BR120" s="49" t="str">
        <f t="shared" si="44"/>
        <v/>
      </c>
      <c r="BS120" s="49"/>
      <c r="BT120" s="49"/>
      <c r="BU120" s="49" t="str">
        <f t="shared" si="45"/>
        <v/>
      </c>
      <c r="BX120" s="15">
        <f t="shared" si="46"/>
        <v>0</v>
      </c>
      <c r="BY120" s="126">
        <f t="shared" si="47"/>
        <v>0</v>
      </c>
      <c r="BZ120" s="126"/>
      <c r="CA120" s="126"/>
      <c r="CB120" s="126">
        <f t="shared" si="48"/>
        <v>0</v>
      </c>
      <c r="CC120" s="6" t="str">
        <f t="shared" si="49"/>
        <v/>
      </c>
    </row>
    <row r="121" spans="1:82" s="15" customFormat="1" ht="15" customHeight="1" x14ac:dyDescent="0.15">
      <c r="A121" s="55" t="s">
        <v>163</v>
      </c>
      <c r="B121" s="29">
        <f t="shared" si="40"/>
        <v>0</v>
      </c>
      <c r="C121" s="34"/>
      <c r="D121" s="56"/>
      <c r="E121" s="37"/>
      <c r="F121" s="37"/>
      <c r="G121" s="37"/>
      <c r="H121" s="59"/>
      <c r="I121" s="59"/>
      <c r="J121" s="59"/>
      <c r="K121" s="59"/>
      <c r="L121" s="59"/>
      <c r="M121" s="59"/>
      <c r="N121" s="59"/>
      <c r="O121" s="59"/>
      <c r="P121" s="59"/>
      <c r="Q121" s="59"/>
      <c r="R121" s="59"/>
      <c r="S121" s="59"/>
      <c r="T121" s="34"/>
      <c r="U121" s="35"/>
      <c r="V121" s="34"/>
      <c r="W121" s="35"/>
      <c r="X121" s="36">
        <f t="shared" si="38"/>
        <v>0</v>
      </c>
      <c r="Y121" s="34"/>
      <c r="Z121" s="37"/>
      <c r="AA121" s="35"/>
      <c r="AB121" s="38">
        <f t="shared" si="39"/>
        <v>0</v>
      </c>
      <c r="AC121" s="34"/>
      <c r="AD121" s="37"/>
      <c r="AE121" s="59"/>
      <c r="AF121" s="174"/>
      <c r="AG121" s="35"/>
      <c r="AH121" s="177"/>
      <c r="AI121" s="178"/>
      <c r="AJ121" s="177"/>
      <c r="AK121" s="178"/>
      <c r="AL121" s="142" t="str">
        <f t="shared" si="41"/>
        <v/>
      </c>
      <c r="AM121" s="6"/>
      <c r="AN121" s="114"/>
      <c r="AO121" s="6"/>
      <c r="AP121" s="6"/>
      <c r="AQ121" s="6"/>
      <c r="AR121" s="6"/>
      <c r="AS121" s="6"/>
      <c r="AT121" s="6"/>
      <c r="AU121" s="6"/>
      <c r="BG121" s="6"/>
      <c r="BH121" s="6"/>
      <c r="BI121" s="6"/>
      <c r="BJ121" s="6"/>
      <c r="BK121" s="6"/>
      <c r="BL121" s="6"/>
      <c r="BM121" s="6"/>
      <c r="BN121" s="6"/>
      <c r="BO121" s="6"/>
      <c r="BP121" s="6" t="str">
        <f t="shared" si="42"/>
        <v/>
      </c>
      <c r="BQ121" s="49" t="str">
        <f t="shared" si="43"/>
        <v/>
      </c>
      <c r="BR121" s="49" t="str">
        <f t="shared" si="44"/>
        <v/>
      </c>
      <c r="BS121" s="49"/>
      <c r="BT121" s="49"/>
      <c r="BU121" s="49" t="str">
        <f t="shared" si="45"/>
        <v/>
      </c>
      <c r="BX121" s="15">
        <f t="shared" si="46"/>
        <v>0</v>
      </c>
      <c r="BY121" s="126">
        <f t="shared" si="47"/>
        <v>0</v>
      </c>
      <c r="BZ121" s="126"/>
      <c r="CA121" s="126"/>
      <c r="CB121" s="126">
        <f t="shared" si="48"/>
        <v>0</v>
      </c>
      <c r="CC121" s="6" t="str">
        <f t="shared" si="49"/>
        <v/>
      </c>
    </row>
    <row r="122" spans="1:82" s="15" customFormat="1" ht="15" customHeight="1" x14ac:dyDescent="0.15">
      <c r="A122" s="55" t="s">
        <v>164</v>
      </c>
      <c r="B122" s="29">
        <f t="shared" si="40"/>
        <v>0</v>
      </c>
      <c r="C122" s="34"/>
      <c r="D122" s="56"/>
      <c r="E122" s="37"/>
      <c r="F122" s="37"/>
      <c r="G122" s="37"/>
      <c r="H122" s="59"/>
      <c r="I122" s="59"/>
      <c r="J122" s="59"/>
      <c r="K122" s="59"/>
      <c r="L122" s="59"/>
      <c r="M122" s="59"/>
      <c r="N122" s="59"/>
      <c r="O122" s="59"/>
      <c r="P122" s="59"/>
      <c r="Q122" s="59"/>
      <c r="R122" s="59"/>
      <c r="S122" s="59"/>
      <c r="T122" s="34"/>
      <c r="U122" s="35"/>
      <c r="V122" s="34"/>
      <c r="W122" s="35"/>
      <c r="X122" s="36">
        <f t="shared" si="38"/>
        <v>0</v>
      </c>
      <c r="Y122" s="34"/>
      <c r="Z122" s="37"/>
      <c r="AA122" s="35"/>
      <c r="AB122" s="38">
        <f t="shared" si="39"/>
        <v>0</v>
      </c>
      <c r="AC122" s="34"/>
      <c r="AD122" s="37"/>
      <c r="AE122" s="59"/>
      <c r="AF122" s="174"/>
      <c r="AG122" s="35"/>
      <c r="AH122" s="177"/>
      <c r="AI122" s="178"/>
      <c r="AJ122" s="177"/>
      <c r="AK122" s="178"/>
      <c r="AL122" s="142" t="str">
        <f t="shared" si="41"/>
        <v/>
      </c>
      <c r="AM122" s="6"/>
      <c r="AN122" s="114"/>
      <c r="AO122" s="6"/>
      <c r="AP122" s="6"/>
      <c r="AQ122" s="6"/>
      <c r="AR122" s="6"/>
      <c r="AS122" s="6"/>
      <c r="AT122" s="6"/>
      <c r="AU122" s="6"/>
      <c r="BG122" s="6"/>
      <c r="BH122" s="6"/>
      <c r="BI122" s="6"/>
      <c r="BJ122" s="6"/>
      <c r="BK122" s="6"/>
      <c r="BL122" s="6"/>
      <c r="BM122" s="6"/>
      <c r="BN122" s="6"/>
      <c r="BO122" s="6"/>
      <c r="BP122" s="6" t="str">
        <f t="shared" si="42"/>
        <v/>
      </c>
      <c r="BQ122" s="49" t="str">
        <f t="shared" si="43"/>
        <v/>
      </c>
      <c r="BR122" s="49" t="str">
        <f t="shared" si="44"/>
        <v/>
      </c>
      <c r="BS122" s="49"/>
      <c r="BT122" s="49"/>
      <c r="BU122" s="49" t="str">
        <f t="shared" si="45"/>
        <v/>
      </c>
      <c r="BX122" s="15">
        <f t="shared" si="46"/>
        <v>0</v>
      </c>
      <c r="BY122" s="126">
        <f t="shared" si="47"/>
        <v>0</v>
      </c>
      <c r="BZ122" s="126"/>
      <c r="CA122" s="126"/>
      <c r="CB122" s="126">
        <f t="shared" si="48"/>
        <v>0</v>
      </c>
      <c r="CC122" s="6" t="str">
        <f t="shared" si="49"/>
        <v/>
      </c>
    </row>
    <row r="123" spans="1:82" s="15" customFormat="1" ht="15" customHeight="1" x14ac:dyDescent="0.15">
      <c r="A123" s="55" t="s">
        <v>165</v>
      </c>
      <c r="B123" s="29">
        <f t="shared" si="40"/>
        <v>0</v>
      </c>
      <c r="C123" s="34"/>
      <c r="D123" s="56"/>
      <c r="E123" s="37"/>
      <c r="F123" s="37"/>
      <c r="G123" s="37"/>
      <c r="H123" s="59"/>
      <c r="I123" s="59"/>
      <c r="J123" s="59"/>
      <c r="K123" s="59"/>
      <c r="L123" s="59"/>
      <c r="M123" s="59"/>
      <c r="N123" s="59"/>
      <c r="O123" s="59"/>
      <c r="P123" s="59"/>
      <c r="Q123" s="59"/>
      <c r="R123" s="59"/>
      <c r="S123" s="59"/>
      <c r="T123" s="34"/>
      <c r="U123" s="35"/>
      <c r="V123" s="34"/>
      <c r="W123" s="35"/>
      <c r="X123" s="36">
        <f t="shared" si="38"/>
        <v>0</v>
      </c>
      <c r="Y123" s="34"/>
      <c r="Z123" s="37"/>
      <c r="AA123" s="35"/>
      <c r="AB123" s="38">
        <f t="shared" si="39"/>
        <v>0</v>
      </c>
      <c r="AC123" s="34"/>
      <c r="AD123" s="37"/>
      <c r="AE123" s="59"/>
      <c r="AF123" s="174"/>
      <c r="AG123" s="35"/>
      <c r="AH123" s="177"/>
      <c r="AI123" s="178"/>
      <c r="AJ123" s="177"/>
      <c r="AK123" s="178"/>
      <c r="AL123" s="142" t="str">
        <f t="shared" si="41"/>
        <v/>
      </c>
      <c r="AM123" s="6"/>
      <c r="AN123" s="114"/>
      <c r="AO123" s="6"/>
      <c r="AP123" s="6"/>
      <c r="AQ123" s="6"/>
      <c r="AR123" s="6"/>
      <c r="AS123" s="6"/>
      <c r="AT123" s="6"/>
      <c r="AU123" s="6"/>
      <c r="BG123" s="6"/>
      <c r="BH123" s="6"/>
      <c r="BI123" s="6"/>
      <c r="BJ123" s="6"/>
      <c r="BK123" s="6"/>
      <c r="BL123" s="6"/>
      <c r="BM123" s="6"/>
      <c r="BN123" s="6"/>
      <c r="BO123" s="6"/>
      <c r="BP123" s="6" t="str">
        <f t="shared" si="42"/>
        <v/>
      </c>
      <c r="BQ123" s="49" t="str">
        <f t="shared" si="43"/>
        <v/>
      </c>
      <c r="BR123" s="49" t="str">
        <f t="shared" si="44"/>
        <v/>
      </c>
      <c r="BS123" s="49"/>
      <c r="BT123" s="49"/>
      <c r="BU123" s="49" t="str">
        <f t="shared" si="45"/>
        <v/>
      </c>
      <c r="BX123" s="15">
        <f t="shared" si="46"/>
        <v>0</v>
      </c>
      <c r="BY123" s="126">
        <f t="shared" si="47"/>
        <v>0</v>
      </c>
      <c r="BZ123" s="126"/>
      <c r="CA123" s="126"/>
      <c r="CB123" s="126">
        <f t="shared" si="48"/>
        <v>0</v>
      </c>
      <c r="CC123" s="6" t="str">
        <f t="shared" si="49"/>
        <v/>
      </c>
    </row>
    <row r="124" spans="1:82" s="15" customFormat="1" ht="15" customHeight="1" x14ac:dyDescent="0.15">
      <c r="A124" s="80" t="s">
        <v>166</v>
      </c>
      <c r="B124" s="81">
        <f t="shared" si="40"/>
        <v>0</v>
      </c>
      <c r="C124" s="82"/>
      <c r="D124" s="83"/>
      <c r="E124" s="84"/>
      <c r="F124" s="84"/>
      <c r="G124" s="84"/>
      <c r="H124" s="85"/>
      <c r="I124" s="85"/>
      <c r="J124" s="85"/>
      <c r="K124" s="85"/>
      <c r="L124" s="85"/>
      <c r="M124" s="85"/>
      <c r="N124" s="85"/>
      <c r="O124" s="85"/>
      <c r="P124" s="85"/>
      <c r="Q124" s="85"/>
      <c r="R124" s="85"/>
      <c r="S124" s="85"/>
      <c r="T124" s="82"/>
      <c r="U124" s="78"/>
      <c r="V124" s="86"/>
      <c r="W124" s="87"/>
      <c r="X124" s="88">
        <f t="shared" si="38"/>
        <v>0</v>
      </c>
      <c r="Y124" s="82"/>
      <c r="Z124" s="84"/>
      <c r="AA124" s="78"/>
      <c r="AB124" s="89">
        <f t="shared" si="39"/>
        <v>0</v>
      </c>
      <c r="AC124" s="82"/>
      <c r="AD124" s="84"/>
      <c r="AE124" s="85"/>
      <c r="AF124" s="174"/>
      <c r="AG124" s="35"/>
      <c r="AH124" s="177"/>
      <c r="AI124" s="178"/>
      <c r="AJ124" s="177"/>
      <c r="AK124" s="178"/>
      <c r="AL124" s="142" t="str">
        <f t="shared" si="41"/>
        <v/>
      </c>
      <c r="AM124" s="6"/>
      <c r="AN124" s="114"/>
      <c r="AO124" s="6"/>
      <c r="AP124" s="6"/>
      <c r="AQ124" s="6"/>
      <c r="AR124" s="6"/>
      <c r="AS124" s="6"/>
      <c r="AT124" s="6"/>
      <c r="AU124" s="6"/>
      <c r="BG124" s="6"/>
      <c r="BH124" s="6"/>
      <c r="BI124" s="6"/>
      <c r="BJ124" s="6"/>
      <c r="BK124" s="6"/>
      <c r="BL124" s="6"/>
      <c r="BM124" s="6"/>
      <c r="BN124" s="6"/>
      <c r="BO124" s="6"/>
      <c r="BP124" s="6" t="str">
        <f t="shared" si="42"/>
        <v/>
      </c>
      <c r="BQ124" s="49" t="str">
        <f t="shared" si="43"/>
        <v/>
      </c>
      <c r="BR124" s="49" t="str">
        <f t="shared" si="44"/>
        <v/>
      </c>
      <c r="BS124" s="49"/>
      <c r="BT124" s="49"/>
      <c r="BU124" s="49" t="str">
        <f t="shared" si="45"/>
        <v/>
      </c>
      <c r="BX124" s="15">
        <f t="shared" si="46"/>
        <v>0</v>
      </c>
      <c r="BY124" s="126">
        <f t="shared" si="47"/>
        <v>0</v>
      </c>
      <c r="BZ124" s="126"/>
      <c r="CA124" s="126"/>
      <c r="CB124" s="126">
        <f t="shared" si="48"/>
        <v>0</v>
      </c>
      <c r="CC124" s="6" t="str">
        <f t="shared" si="49"/>
        <v/>
      </c>
    </row>
    <row r="125" spans="1:82" s="15" customFormat="1" ht="15" customHeight="1" x14ac:dyDescent="0.15">
      <c r="A125" s="219" t="s">
        <v>51</v>
      </c>
      <c r="B125" s="99">
        <f>SUM(B117:B124)</f>
        <v>0</v>
      </c>
      <c r="C125" s="100">
        <f>SUM(C117:C124)</f>
        <v>0</v>
      </c>
      <c r="D125" s="101">
        <f t="shared" ref="D125:AI125" si="50">SUM(D117:D124)</f>
        <v>0</v>
      </c>
      <c r="E125" s="102">
        <f t="shared" si="50"/>
        <v>0</v>
      </c>
      <c r="F125" s="103">
        <f t="shared" si="50"/>
        <v>0</v>
      </c>
      <c r="G125" s="104">
        <f t="shared" si="50"/>
        <v>0</v>
      </c>
      <c r="H125" s="104">
        <f t="shared" si="50"/>
        <v>0</v>
      </c>
      <c r="I125" s="104">
        <f t="shared" si="50"/>
        <v>0</v>
      </c>
      <c r="J125" s="104">
        <f t="shared" si="50"/>
        <v>0</v>
      </c>
      <c r="K125" s="104">
        <f t="shared" si="50"/>
        <v>0</v>
      </c>
      <c r="L125" s="104">
        <f t="shared" si="50"/>
        <v>0</v>
      </c>
      <c r="M125" s="104">
        <f t="shared" si="50"/>
        <v>0</v>
      </c>
      <c r="N125" s="104">
        <f t="shared" si="50"/>
        <v>0</v>
      </c>
      <c r="O125" s="104">
        <f t="shared" si="50"/>
        <v>0</v>
      </c>
      <c r="P125" s="104">
        <f t="shared" si="50"/>
        <v>0</v>
      </c>
      <c r="Q125" s="104">
        <f t="shared" si="50"/>
        <v>0</v>
      </c>
      <c r="R125" s="104">
        <f t="shared" si="50"/>
        <v>0</v>
      </c>
      <c r="S125" s="104">
        <f t="shared" si="50"/>
        <v>0</v>
      </c>
      <c r="T125" s="105">
        <f t="shared" si="50"/>
        <v>0</v>
      </c>
      <c r="U125" s="106">
        <f t="shared" si="50"/>
        <v>0</v>
      </c>
      <c r="V125" s="105">
        <f t="shared" si="50"/>
        <v>0</v>
      </c>
      <c r="W125" s="106">
        <f t="shared" si="50"/>
        <v>0</v>
      </c>
      <c r="X125" s="105">
        <f t="shared" si="50"/>
        <v>0</v>
      </c>
      <c r="Y125" s="105">
        <f t="shared" si="50"/>
        <v>0</v>
      </c>
      <c r="Z125" s="102">
        <f t="shared" si="50"/>
        <v>0</v>
      </c>
      <c r="AA125" s="101">
        <f t="shared" si="50"/>
        <v>0</v>
      </c>
      <c r="AB125" s="100">
        <f t="shared" si="50"/>
        <v>0</v>
      </c>
      <c r="AC125" s="105">
        <f t="shared" si="50"/>
        <v>0</v>
      </c>
      <c r="AD125" s="102">
        <f t="shared" si="50"/>
        <v>0</v>
      </c>
      <c r="AE125" s="101">
        <f t="shared" si="50"/>
        <v>0</v>
      </c>
      <c r="AF125" s="179">
        <f t="shared" si="50"/>
        <v>0</v>
      </c>
      <c r="AG125" s="106">
        <f t="shared" si="50"/>
        <v>0</v>
      </c>
      <c r="AH125" s="100">
        <f t="shared" si="50"/>
        <v>0</v>
      </c>
      <c r="AI125" s="106">
        <f t="shared" si="50"/>
        <v>0</v>
      </c>
      <c r="AJ125" s="100">
        <f>SUM(AJ117:AJ124)</f>
        <v>12</v>
      </c>
      <c r="AK125" s="106">
        <f>SUM(AK117:AK124)</f>
        <v>17</v>
      </c>
      <c r="AL125" s="142" t="str">
        <f t="shared" si="41"/>
        <v/>
      </c>
      <c r="AM125" s="6"/>
      <c r="AN125" s="114"/>
      <c r="AO125" s="6"/>
      <c r="AP125" s="6"/>
      <c r="AQ125" s="6"/>
      <c r="AR125" s="6"/>
      <c r="AS125" s="6"/>
      <c r="AT125" s="6"/>
      <c r="AU125" s="6"/>
      <c r="BG125" s="6"/>
      <c r="BH125" s="6"/>
      <c r="BI125" s="6"/>
      <c r="BJ125" s="6"/>
      <c r="BK125" s="6"/>
      <c r="BL125" s="6"/>
      <c r="BM125" s="6"/>
      <c r="BN125" s="6"/>
      <c r="BO125" s="6"/>
      <c r="BP125" s="6" t="str">
        <f t="shared" si="42"/>
        <v/>
      </c>
      <c r="BQ125" s="49" t="str">
        <f t="shared" si="43"/>
        <v/>
      </c>
      <c r="BR125" s="49" t="str">
        <f t="shared" si="44"/>
        <v/>
      </c>
      <c r="BS125" s="49"/>
      <c r="BT125" s="49"/>
      <c r="BU125" s="49" t="str">
        <f t="shared" si="45"/>
        <v/>
      </c>
      <c r="BX125" s="15">
        <f t="shared" si="46"/>
        <v>0</v>
      </c>
      <c r="BY125" s="126">
        <f t="shared" si="47"/>
        <v>0</v>
      </c>
      <c r="BZ125" s="126"/>
      <c r="CA125" s="126"/>
      <c r="CB125" s="126">
        <f t="shared" si="48"/>
        <v>0</v>
      </c>
      <c r="CC125" s="6" t="str">
        <f t="shared" si="49"/>
        <v/>
      </c>
    </row>
    <row r="126" spans="1:82" s="6" customFormat="1" ht="21.75" customHeight="1" x14ac:dyDescent="0.15">
      <c r="A126" s="180" t="s">
        <v>167</v>
      </c>
      <c r="X126" s="181"/>
      <c r="AD126" s="114"/>
      <c r="AE126" s="114"/>
      <c r="AH126" s="114"/>
      <c r="AK126" s="114"/>
      <c r="AP126" s="114"/>
    </row>
    <row r="127" spans="1:82" s="6" customFormat="1" ht="13.5" customHeight="1" x14ac:dyDescent="0.15">
      <c r="A127" s="180" t="s">
        <v>168</v>
      </c>
      <c r="AD127" s="114"/>
      <c r="AE127" s="114"/>
      <c r="AH127" s="114"/>
      <c r="AK127" s="114"/>
      <c r="AP127" s="114"/>
    </row>
    <row r="128" spans="1:82" s="6" customFormat="1" ht="33" customHeight="1" x14ac:dyDescent="0.25">
      <c r="A128" s="182" t="s">
        <v>169</v>
      </c>
      <c r="B128" s="12"/>
      <c r="C128" s="12"/>
      <c r="D128" s="12"/>
      <c r="E128" s="183"/>
      <c r="F128" s="183"/>
      <c r="G128" s="183"/>
      <c r="H128" s="183"/>
      <c r="AD128" s="114"/>
      <c r="AE128" s="114"/>
      <c r="AH128" s="114"/>
      <c r="AK128" s="114"/>
      <c r="AP128" s="114"/>
    </row>
    <row r="129" spans="1:77" s="6" customFormat="1" ht="10.5" customHeight="1" x14ac:dyDescent="0.15">
      <c r="A129" s="238" t="s">
        <v>8</v>
      </c>
      <c r="B129" s="241" t="s">
        <v>24</v>
      </c>
      <c r="C129" s="238" t="s">
        <v>170</v>
      </c>
      <c r="D129" s="244"/>
      <c r="E129" s="244"/>
      <c r="F129" s="244"/>
      <c r="G129" s="244"/>
      <c r="H129" s="244"/>
      <c r="I129" s="244"/>
      <c r="J129" s="244"/>
      <c r="K129" s="244"/>
      <c r="L129" s="244"/>
      <c r="M129" s="244"/>
      <c r="N129" s="244"/>
      <c r="O129" s="244"/>
      <c r="P129" s="244"/>
      <c r="Q129" s="244"/>
      <c r="R129" s="244"/>
      <c r="S129" s="245"/>
      <c r="T129" s="238" t="s">
        <v>171</v>
      </c>
      <c r="U129" s="250"/>
      <c r="V129" s="253" t="s">
        <v>172</v>
      </c>
      <c r="W129" s="245"/>
      <c r="AR129" s="114"/>
      <c r="AS129" s="114"/>
      <c r="AU129" s="114"/>
      <c r="BA129" s="114"/>
    </row>
    <row r="130" spans="1:77" s="6" customFormat="1" x14ac:dyDescent="0.15">
      <c r="A130" s="239"/>
      <c r="B130" s="242"/>
      <c r="C130" s="239"/>
      <c r="D130" s="246"/>
      <c r="E130" s="246"/>
      <c r="F130" s="246"/>
      <c r="G130" s="246"/>
      <c r="H130" s="246"/>
      <c r="I130" s="246"/>
      <c r="J130" s="246"/>
      <c r="K130" s="246"/>
      <c r="L130" s="246"/>
      <c r="M130" s="246"/>
      <c r="N130" s="246"/>
      <c r="O130" s="246"/>
      <c r="P130" s="246"/>
      <c r="Q130" s="246"/>
      <c r="R130" s="246"/>
      <c r="S130" s="247"/>
      <c r="T130" s="239"/>
      <c r="U130" s="251"/>
      <c r="V130" s="254"/>
      <c r="W130" s="247"/>
      <c r="AR130" s="114"/>
      <c r="AS130" s="114"/>
      <c r="AU130" s="114"/>
      <c r="BA130" s="114"/>
    </row>
    <row r="131" spans="1:77" s="6" customFormat="1" ht="27" customHeight="1" x14ac:dyDescent="0.25">
      <c r="A131" s="239"/>
      <c r="B131" s="242"/>
      <c r="C131" s="240"/>
      <c r="D131" s="248"/>
      <c r="E131" s="248"/>
      <c r="F131" s="248"/>
      <c r="G131" s="248"/>
      <c r="H131" s="248"/>
      <c r="I131" s="248"/>
      <c r="J131" s="248"/>
      <c r="K131" s="248"/>
      <c r="L131" s="248"/>
      <c r="M131" s="248"/>
      <c r="N131" s="248"/>
      <c r="O131" s="248"/>
      <c r="P131" s="248"/>
      <c r="Q131" s="248"/>
      <c r="R131" s="248"/>
      <c r="S131" s="249"/>
      <c r="T131" s="240"/>
      <c r="U131" s="252"/>
      <c r="V131" s="255"/>
      <c r="W131" s="249"/>
      <c r="Y131" s="184"/>
      <c r="AR131" s="114"/>
      <c r="AS131" s="114"/>
      <c r="AU131" s="114"/>
      <c r="BA131" s="114"/>
    </row>
    <row r="132" spans="1:77" s="6" customFormat="1" ht="27" customHeight="1" x14ac:dyDescent="0.15">
      <c r="A132" s="240"/>
      <c r="B132" s="243"/>
      <c r="C132" s="17" t="s">
        <v>31</v>
      </c>
      <c r="D132" s="185" t="s">
        <v>32</v>
      </c>
      <c r="E132" s="19" t="s">
        <v>33</v>
      </c>
      <c r="F132" s="19" t="s">
        <v>34</v>
      </c>
      <c r="G132" s="19" t="s">
        <v>35</v>
      </c>
      <c r="H132" s="20" t="s">
        <v>36</v>
      </c>
      <c r="I132" s="20" t="s">
        <v>37</v>
      </c>
      <c r="J132" s="20" t="s">
        <v>38</v>
      </c>
      <c r="K132" s="20" t="s">
        <v>39</v>
      </c>
      <c r="L132" s="20" t="s">
        <v>40</v>
      </c>
      <c r="M132" s="20" t="s">
        <v>41</v>
      </c>
      <c r="N132" s="20" t="s">
        <v>42</v>
      </c>
      <c r="O132" s="20" t="s">
        <v>43</v>
      </c>
      <c r="P132" s="20" t="s">
        <v>44</v>
      </c>
      <c r="Q132" s="20" t="s">
        <v>45</v>
      </c>
      <c r="R132" s="20" t="s">
        <v>46</v>
      </c>
      <c r="S132" s="21" t="s">
        <v>47</v>
      </c>
      <c r="T132" s="17" t="s">
        <v>49</v>
      </c>
      <c r="U132" s="186" t="s">
        <v>50</v>
      </c>
      <c r="V132" s="187" t="s">
        <v>22</v>
      </c>
      <c r="W132" s="22" t="s">
        <v>23</v>
      </c>
      <c r="AR132" s="114"/>
      <c r="AS132" s="114"/>
      <c r="AU132" s="114"/>
      <c r="BA132" s="114"/>
    </row>
    <row r="133" spans="1:77" s="6" customFormat="1" ht="13.5" customHeight="1" x14ac:dyDescent="0.15">
      <c r="A133" s="28" t="s">
        <v>57</v>
      </c>
      <c r="B133" s="29">
        <f t="shared" ref="B133:B174" si="51">SUM(C133:S133)</f>
        <v>0</v>
      </c>
      <c r="C133" s="34"/>
      <c r="D133" s="32"/>
      <c r="E133" s="37"/>
      <c r="F133" s="32"/>
      <c r="G133" s="37"/>
      <c r="H133" s="32"/>
      <c r="I133" s="37"/>
      <c r="J133" s="32"/>
      <c r="K133" s="37"/>
      <c r="L133" s="32"/>
      <c r="M133" s="37"/>
      <c r="N133" s="32"/>
      <c r="O133" s="37"/>
      <c r="P133" s="32"/>
      <c r="Q133" s="37"/>
      <c r="R133" s="32"/>
      <c r="S133" s="35"/>
      <c r="T133" s="188"/>
      <c r="U133" s="189"/>
      <c r="V133" s="40"/>
      <c r="W133" s="189"/>
      <c r="X133" s="142" t="str">
        <f>+BQ133</f>
        <v/>
      </c>
      <c r="AR133" s="114"/>
      <c r="AS133" s="114"/>
      <c r="AU133" s="114"/>
      <c r="BA133" s="114"/>
      <c r="BQ133" s="49" t="str">
        <f>IF($B133&lt;&gt;($T133+$U133)," El número de consultas según sexo NO puede ser diferente al Total.","")</f>
        <v/>
      </c>
      <c r="BY133" s="126">
        <f>IF($B133&lt;&gt;($T133+$U133),1,0)</f>
        <v>0</v>
      </c>
    </row>
    <row r="134" spans="1:77" s="6" customFormat="1" ht="13.5" customHeight="1" x14ac:dyDescent="0.15">
      <c r="A134" s="55" t="s">
        <v>58</v>
      </c>
      <c r="B134" s="29">
        <f t="shared" si="51"/>
        <v>0</v>
      </c>
      <c r="C134" s="34"/>
      <c r="D134" s="37"/>
      <c r="E134" s="37"/>
      <c r="F134" s="37"/>
      <c r="G134" s="37"/>
      <c r="H134" s="37"/>
      <c r="I134" s="37"/>
      <c r="J134" s="37"/>
      <c r="K134" s="37"/>
      <c r="L134" s="37"/>
      <c r="M134" s="37"/>
      <c r="N134" s="37"/>
      <c r="O134" s="37"/>
      <c r="P134" s="37"/>
      <c r="Q134" s="37"/>
      <c r="R134" s="37"/>
      <c r="S134" s="35"/>
      <c r="T134" s="40"/>
      <c r="U134" s="190"/>
      <c r="V134" s="40"/>
      <c r="W134" s="190"/>
      <c r="X134" s="142" t="str">
        <f t="shared" ref="X134:X175" si="52">+BQ134</f>
        <v/>
      </c>
      <c r="AR134" s="114"/>
      <c r="AS134" s="114"/>
      <c r="AU134" s="114"/>
      <c r="BA134" s="114"/>
      <c r="BQ134" s="49" t="str">
        <f t="shared" ref="BQ134:BQ175" si="53">IF($B134&lt;&gt;($T134+$U134)," El número de consultas según sexo NO puede ser diferente al Total.","")</f>
        <v/>
      </c>
      <c r="BY134" s="126">
        <f t="shared" ref="BY134:BY175" si="54">IF($B134&lt;&gt;($T134+$U134),1,0)</f>
        <v>0</v>
      </c>
    </row>
    <row r="135" spans="1:77" s="6" customFormat="1" ht="13.5" customHeight="1" x14ac:dyDescent="0.15">
      <c r="A135" s="55" t="s">
        <v>60</v>
      </c>
      <c r="B135" s="29">
        <f t="shared" si="51"/>
        <v>0</v>
      </c>
      <c r="C135" s="34"/>
      <c r="D135" s="37"/>
      <c r="E135" s="37"/>
      <c r="F135" s="37"/>
      <c r="G135" s="37"/>
      <c r="H135" s="37"/>
      <c r="I135" s="37"/>
      <c r="J135" s="37"/>
      <c r="K135" s="37"/>
      <c r="L135" s="37"/>
      <c r="M135" s="37"/>
      <c r="N135" s="37"/>
      <c r="O135" s="37"/>
      <c r="P135" s="37"/>
      <c r="Q135" s="37"/>
      <c r="R135" s="37"/>
      <c r="S135" s="35"/>
      <c r="T135" s="40"/>
      <c r="U135" s="190"/>
      <c r="V135" s="40"/>
      <c r="W135" s="190"/>
      <c r="X135" s="142" t="str">
        <f t="shared" si="52"/>
        <v/>
      </c>
      <c r="AR135" s="114"/>
      <c r="AS135" s="114"/>
      <c r="AU135" s="114"/>
      <c r="BA135" s="114"/>
      <c r="BQ135" s="49" t="str">
        <f t="shared" si="53"/>
        <v/>
      </c>
      <c r="BY135" s="126">
        <f t="shared" si="54"/>
        <v>0</v>
      </c>
    </row>
    <row r="136" spans="1:77" s="6" customFormat="1" ht="13.5" customHeight="1" x14ac:dyDescent="0.15">
      <c r="A136" s="55" t="s">
        <v>61</v>
      </c>
      <c r="B136" s="29">
        <f t="shared" si="51"/>
        <v>0</v>
      </c>
      <c r="C136" s="34"/>
      <c r="D136" s="37"/>
      <c r="E136" s="37"/>
      <c r="F136" s="37"/>
      <c r="G136" s="37"/>
      <c r="H136" s="37"/>
      <c r="I136" s="37"/>
      <c r="J136" s="37"/>
      <c r="K136" s="37"/>
      <c r="L136" s="37"/>
      <c r="M136" s="37"/>
      <c r="N136" s="37"/>
      <c r="O136" s="37"/>
      <c r="P136" s="37"/>
      <c r="Q136" s="37"/>
      <c r="R136" s="37"/>
      <c r="S136" s="35"/>
      <c r="T136" s="40"/>
      <c r="U136" s="190"/>
      <c r="V136" s="40"/>
      <c r="W136" s="190"/>
      <c r="X136" s="142" t="str">
        <f t="shared" si="52"/>
        <v/>
      </c>
      <c r="AR136" s="114"/>
      <c r="AS136" s="114"/>
      <c r="AU136" s="114"/>
      <c r="BA136" s="114"/>
      <c r="BQ136" s="49" t="str">
        <f t="shared" si="53"/>
        <v/>
      </c>
      <c r="BY136" s="126">
        <f t="shared" si="54"/>
        <v>0</v>
      </c>
    </row>
    <row r="137" spans="1:77" s="6" customFormat="1" ht="13.5" customHeight="1" x14ac:dyDescent="0.15">
      <c r="A137" s="55" t="s">
        <v>62</v>
      </c>
      <c r="B137" s="29">
        <f t="shared" si="51"/>
        <v>0</v>
      </c>
      <c r="C137" s="34"/>
      <c r="D137" s="37"/>
      <c r="E137" s="37"/>
      <c r="F137" s="37"/>
      <c r="G137" s="37"/>
      <c r="H137" s="37"/>
      <c r="I137" s="37"/>
      <c r="J137" s="37"/>
      <c r="K137" s="37"/>
      <c r="L137" s="37"/>
      <c r="M137" s="37"/>
      <c r="N137" s="37"/>
      <c r="O137" s="37"/>
      <c r="P137" s="37"/>
      <c r="Q137" s="37"/>
      <c r="R137" s="37"/>
      <c r="S137" s="35"/>
      <c r="T137" s="40"/>
      <c r="U137" s="190"/>
      <c r="V137" s="40"/>
      <c r="W137" s="190"/>
      <c r="X137" s="142" t="str">
        <f t="shared" si="52"/>
        <v/>
      </c>
      <c r="AR137" s="114"/>
      <c r="AS137" s="114"/>
      <c r="AU137" s="114"/>
      <c r="BA137" s="114"/>
      <c r="BQ137" s="49" t="str">
        <f t="shared" si="53"/>
        <v/>
      </c>
      <c r="BY137" s="126">
        <f t="shared" si="54"/>
        <v>0</v>
      </c>
    </row>
    <row r="138" spans="1:77" s="6" customFormat="1" ht="13.5" customHeight="1" x14ac:dyDescent="0.15">
      <c r="A138" s="55" t="s">
        <v>63</v>
      </c>
      <c r="B138" s="29">
        <f t="shared" si="51"/>
        <v>0</v>
      </c>
      <c r="C138" s="34"/>
      <c r="D138" s="37"/>
      <c r="E138" s="37"/>
      <c r="F138" s="37"/>
      <c r="G138" s="37"/>
      <c r="H138" s="37"/>
      <c r="I138" s="37"/>
      <c r="J138" s="37"/>
      <c r="K138" s="37"/>
      <c r="L138" s="37"/>
      <c r="M138" s="37"/>
      <c r="N138" s="37"/>
      <c r="O138" s="37"/>
      <c r="P138" s="37"/>
      <c r="Q138" s="37"/>
      <c r="R138" s="37"/>
      <c r="S138" s="35"/>
      <c r="T138" s="40"/>
      <c r="U138" s="190"/>
      <c r="V138" s="40"/>
      <c r="W138" s="190"/>
      <c r="X138" s="142" t="str">
        <f t="shared" si="52"/>
        <v/>
      </c>
      <c r="AR138" s="114"/>
      <c r="AS138" s="114"/>
      <c r="AU138" s="114"/>
      <c r="BA138" s="114"/>
      <c r="BQ138" s="49" t="str">
        <f t="shared" si="53"/>
        <v/>
      </c>
      <c r="BY138" s="126">
        <f t="shared" si="54"/>
        <v>0</v>
      </c>
    </row>
    <row r="139" spans="1:77" s="6" customFormat="1" ht="13.5" customHeight="1" x14ac:dyDescent="0.15">
      <c r="A139" s="55" t="s">
        <v>67</v>
      </c>
      <c r="B139" s="29">
        <f t="shared" si="51"/>
        <v>0</v>
      </c>
      <c r="C139" s="34"/>
      <c r="D139" s="37"/>
      <c r="E139" s="37"/>
      <c r="F139" s="37"/>
      <c r="G139" s="37"/>
      <c r="H139" s="37"/>
      <c r="I139" s="37"/>
      <c r="J139" s="37"/>
      <c r="K139" s="37"/>
      <c r="L139" s="37"/>
      <c r="M139" s="37"/>
      <c r="N139" s="37"/>
      <c r="O139" s="37"/>
      <c r="P139" s="37"/>
      <c r="Q139" s="37"/>
      <c r="R139" s="37"/>
      <c r="S139" s="35"/>
      <c r="T139" s="40"/>
      <c r="U139" s="190"/>
      <c r="V139" s="40"/>
      <c r="W139" s="190"/>
      <c r="X139" s="142" t="str">
        <f t="shared" si="52"/>
        <v/>
      </c>
      <c r="AR139" s="114"/>
      <c r="AS139" s="114"/>
      <c r="AU139" s="114"/>
      <c r="BA139" s="114"/>
      <c r="BQ139" s="49" t="str">
        <f t="shared" si="53"/>
        <v/>
      </c>
      <c r="BY139" s="126">
        <f t="shared" si="54"/>
        <v>0</v>
      </c>
    </row>
    <row r="140" spans="1:77" s="6" customFormat="1" ht="13.5" customHeight="1" x14ac:dyDescent="0.15">
      <c r="A140" s="55" t="s">
        <v>68</v>
      </c>
      <c r="B140" s="29">
        <f t="shared" si="51"/>
        <v>0</v>
      </c>
      <c r="C140" s="34"/>
      <c r="D140" s="37"/>
      <c r="E140" s="37"/>
      <c r="F140" s="37"/>
      <c r="G140" s="37"/>
      <c r="H140" s="37"/>
      <c r="I140" s="37"/>
      <c r="J140" s="37"/>
      <c r="K140" s="37"/>
      <c r="L140" s="37"/>
      <c r="M140" s="37"/>
      <c r="N140" s="37"/>
      <c r="O140" s="37"/>
      <c r="P140" s="37"/>
      <c r="Q140" s="37"/>
      <c r="R140" s="37"/>
      <c r="S140" s="35"/>
      <c r="T140" s="40"/>
      <c r="U140" s="190"/>
      <c r="V140" s="40"/>
      <c r="W140" s="190"/>
      <c r="X140" s="142" t="str">
        <f t="shared" si="52"/>
        <v/>
      </c>
      <c r="AR140" s="114"/>
      <c r="AS140" s="114"/>
      <c r="AU140" s="114"/>
      <c r="BA140" s="114"/>
      <c r="BQ140" s="49" t="str">
        <f t="shared" si="53"/>
        <v/>
      </c>
      <c r="BY140" s="126">
        <f t="shared" si="54"/>
        <v>0</v>
      </c>
    </row>
    <row r="141" spans="1:77" s="6" customFormat="1" ht="13.5" customHeight="1" x14ac:dyDescent="0.15">
      <c r="A141" s="55" t="s">
        <v>69</v>
      </c>
      <c r="B141" s="29">
        <f t="shared" si="51"/>
        <v>0</v>
      </c>
      <c r="C141" s="34"/>
      <c r="D141" s="37"/>
      <c r="E141" s="37"/>
      <c r="F141" s="37"/>
      <c r="G141" s="37"/>
      <c r="H141" s="37"/>
      <c r="I141" s="37"/>
      <c r="J141" s="37"/>
      <c r="K141" s="37"/>
      <c r="L141" s="37"/>
      <c r="M141" s="37"/>
      <c r="N141" s="37"/>
      <c r="O141" s="37"/>
      <c r="P141" s="37"/>
      <c r="Q141" s="37"/>
      <c r="R141" s="37"/>
      <c r="S141" s="35"/>
      <c r="T141" s="40"/>
      <c r="U141" s="190"/>
      <c r="V141" s="40"/>
      <c r="W141" s="190"/>
      <c r="X141" s="142" t="str">
        <f t="shared" si="52"/>
        <v/>
      </c>
      <c r="AR141" s="114"/>
      <c r="AS141" s="114"/>
      <c r="AU141" s="114"/>
      <c r="BA141" s="114"/>
      <c r="BQ141" s="49" t="str">
        <f t="shared" si="53"/>
        <v/>
      </c>
      <c r="BY141" s="126">
        <f t="shared" si="54"/>
        <v>0</v>
      </c>
    </row>
    <row r="142" spans="1:77" s="6" customFormat="1" ht="13.5" customHeight="1" x14ac:dyDescent="0.15">
      <c r="A142" s="55" t="s">
        <v>70</v>
      </c>
      <c r="B142" s="29">
        <f t="shared" si="51"/>
        <v>0</v>
      </c>
      <c r="C142" s="34"/>
      <c r="D142" s="37"/>
      <c r="E142" s="37"/>
      <c r="F142" s="37"/>
      <c r="G142" s="37"/>
      <c r="H142" s="37"/>
      <c r="I142" s="37"/>
      <c r="J142" s="37"/>
      <c r="K142" s="37"/>
      <c r="L142" s="37"/>
      <c r="M142" s="37"/>
      <c r="N142" s="37"/>
      <c r="O142" s="37"/>
      <c r="P142" s="37"/>
      <c r="Q142" s="37"/>
      <c r="R142" s="37"/>
      <c r="S142" s="35"/>
      <c r="T142" s="40"/>
      <c r="U142" s="190"/>
      <c r="V142" s="40"/>
      <c r="W142" s="190"/>
      <c r="X142" s="142" t="str">
        <f t="shared" si="52"/>
        <v/>
      </c>
      <c r="AR142" s="114"/>
      <c r="AS142" s="114"/>
      <c r="AU142" s="114"/>
      <c r="BA142" s="114"/>
      <c r="BQ142" s="49" t="str">
        <f t="shared" si="53"/>
        <v/>
      </c>
      <c r="BY142" s="126">
        <f t="shared" si="54"/>
        <v>0</v>
      </c>
    </row>
    <row r="143" spans="1:77" s="6" customFormat="1" ht="21" x14ac:dyDescent="0.15">
      <c r="A143" s="74" t="s">
        <v>71</v>
      </c>
      <c r="B143" s="29">
        <f t="shared" si="51"/>
        <v>0</v>
      </c>
      <c r="C143" s="34"/>
      <c r="D143" s="37"/>
      <c r="E143" s="37"/>
      <c r="F143" s="37"/>
      <c r="G143" s="37"/>
      <c r="H143" s="37"/>
      <c r="I143" s="37"/>
      <c r="J143" s="37"/>
      <c r="K143" s="37"/>
      <c r="L143" s="37"/>
      <c r="M143" s="37"/>
      <c r="N143" s="37"/>
      <c r="O143" s="37"/>
      <c r="P143" s="37"/>
      <c r="Q143" s="37"/>
      <c r="R143" s="37"/>
      <c r="S143" s="35"/>
      <c r="T143" s="40"/>
      <c r="U143" s="190"/>
      <c r="V143" s="40"/>
      <c r="W143" s="190"/>
      <c r="X143" s="142" t="str">
        <f t="shared" si="52"/>
        <v/>
      </c>
      <c r="AR143" s="114"/>
      <c r="AS143" s="114"/>
      <c r="AU143" s="114"/>
      <c r="BA143" s="114"/>
      <c r="BQ143" s="49" t="str">
        <f t="shared" si="53"/>
        <v/>
      </c>
      <c r="BY143" s="126">
        <f t="shared" si="54"/>
        <v>0</v>
      </c>
    </row>
    <row r="144" spans="1:77" s="6" customFormat="1" ht="16.5" customHeight="1" x14ac:dyDescent="0.15">
      <c r="A144" s="55" t="s">
        <v>72</v>
      </c>
      <c r="B144" s="29">
        <f t="shared" si="51"/>
        <v>0</v>
      </c>
      <c r="C144" s="34"/>
      <c r="D144" s="37"/>
      <c r="E144" s="37"/>
      <c r="F144" s="37"/>
      <c r="G144" s="37"/>
      <c r="H144" s="37"/>
      <c r="I144" s="37"/>
      <c r="J144" s="37"/>
      <c r="K144" s="37"/>
      <c r="L144" s="37"/>
      <c r="M144" s="37"/>
      <c r="N144" s="37"/>
      <c r="O144" s="37"/>
      <c r="P144" s="37"/>
      <c r="Q144" s="37"/>
      <c r="R144" s="37"/>
      <c r="S144" s="35"/>
      <c r="T144" s="40"/>
      <c r="U144" s="190"/>
      <c r="V144" s="40"/>
      <c r="W144" s="190"/>
      <c r="X144" s="142" t="str">
        <f t="shared" si="52"/>
        <v/>
      </c>
      <c r="AR144" s="114"/>
      <c r="AS144" s="114"/>
      <c r="AU144" s="114"/>
      <c r="BA144" s="114"/>
      <c r="BQ144" s="49" t="str">
        <f t="shared" si="53"/>
        <v/>
      </c>
      <c r="BY144" s="126">
        <f t="shared" si="54"/>
        <v>0</v>
      </c>
    </row>
    <row r="145" spans="1:77" s="6" customFormat="1" ht="14.25" customHeight="1" x14ac:dyDescent="0.15">
      <c r="A145" s="55" t="s">
        <v>73</v>
      </c>
      <c r="B145" s="29">
        <f t="shared" si="51"/>
        <v>0</v>
      </c>
      <c r="C145" s="69"/>
      <c r="D145" s="66"/>
      <c r="E145" s="66"/>
      <c r="F145" s="66"/>
      <c r="G145" s="66"/>
      <c r="H145" s="66"/>
      <c r="I145" s="66"/>
      <c r="J145" s="66"/>
      <c r="K145" s="66"/>
      <c r="L145" s="66"/>
      <c r="M145" s="66"/>
      <c r="N145" s="66"/>
      <c r="O145" s="37"/>
      <c r="P145" s="37"/>
      <c r="Q145" s="37"/>
      <c r="R145" s="37"/>
      <c r="S145" s="35"/>
      <c r="T145" s="40"/>
      <c r="U145" s="190"/>
      <c r="V145" s="76"/>
      <c r="W145" s="190"/>
      <c r="X145" s="142" t="str">
        <f t="shared" si="52"/>
        <v/>
      </c>
      <c r="AR145" s="114"/>
      <c r="AS145" s="114"/>
      <c r="AU145" s="114"/>
      <c r="BA145" s="114"/>
      <c r="BQ145" s="49" t="str">
        <f t="shared" si="53"/>
        <v/>
      </c>
      <c r="BY145" s="126">
        <f t="shared" si="54"/>
        <v>0</v>
      </c>
    </row>
    <row r="146" spans="1:77" s="6" customFormat="1" ht="16.5" customHeight="1" x14ac:dyDescent="0.15">
      <c r="A146" s="191" t="s">
        <v>74</v>
      </c>
      <c r="B146" s="29">
        <f t="shared" si="51"/>
        <v>0</v>
      </c>
      <c r="C146" s="34"/>
      <c r="D146" s="37"/>
      <c r="E146" s="37"/>
      <c r="F146" s="37"/>
      <c r="G146" s="37"/>
      <c r="H146" s="37"/>
      <c r="I146" s="37"/>
      <c r="J146" s="37"/>
      <c r="K146" s="37"/>
      <c r="L146" s="37"/>
      <c r="M146" s="37"/>
      <c r="N146" s="37"/>
      <c r="O146" s="37"/>
      <c r="P146" s="37"/>
      <c r="Q146" s="37"/>
      <c r="R146" s="37"/>
      <c r="S146" s="35"/>
      <c r="T146" s="40"/>
      <c r="U146" s="190"/>
      <c r="V146" s="40"/>
      <c r="W146" s="190"/>
      <c r="X146" s="142" t="str">
        <f t="shared" si="52"/>
        <v/>
      </c>
      <c r="AR146" s="114"/>
      <c r="AS146" s="114"/>
      <c r="AU146" s="114"/>
      <c r="BA146" s="114"/>
      <c r="BQ146" s="49" t="str">
        <f t="shared" si="53"/>
        <v/>
      </c>
      <c r="BY146" s="126">
        <f t="shared" si="54"/>
        <v>0</v>
      </c>
    </row>
    <row r="147" spans="1:77" s="6" customFormat="1" ht="12" customHeight="1" x14ac:dyDescent="0.15">
      <c r="A147" s="55" t="s">
        <v>75</v>
      </c>
      <c r="B147" s="29">
        <f t="shared" si="51"/>
        <v>0</v>
      </c>
      <c r="C147" s="34"/>
      <c r="D147" s="37"/>
      <c r="E147" s="37"/>
      <c r="F147" s="37"/>
      <c r="G147" s="37"/>
      <c r="H147" s="37"/>
      <c r="I147" s="37"/>
      <c r="J147" s="37"/>
      <c r="K147" s="37"/>
      <c r="L147" s="37"/>
      <c r="M147" s="37"/>
      <c r="N147" s="37"/>
      <c r="O147" s="37"/>
      <c r="P147" s="37"/>
      <c r="Q147" s="37"/>
      <c r="R147" s="37"/>
      <c r="S147" s="35"/>
      <c r="T147" s="40"/>
      <c r="U147" s="190"/>
      <c r="V147" s="40"/>
      <c r="W147" s="190"/>
      <c r="X147" s="142" t="str">
        <f t="shared" si="52"/>
        <v/>
      </c>
      <c r="AR147" s="114"/>
      <c r="AS147" s="114"/>
      <c r="AU147" s="114"/>
      <c r="BA147" s="114"/>
      <c r="BQ147" s="49" t="str">
        <f t="shared" si="53"/>
        <v/>
      </c>
      <c r="BY147" s="126">
        <f t="shared" si="54"/>
        <v>0</v>
      </c>
    </row>
    <row r="148" spans="1:77" s="6" customFormat="1" ht="12" customHeight="1" x14ac:dyDescent="0.15">
      <c r="A148" s="55" t="s">
        <v>76</v>
      </c>
      <c r="B148" s="29">
        <f t="shared" si="51"/>
        <v>0</v>
      </c>
      <c r="C148" s="34"/>
      <c r="D148" s="37"/>
      <c r="E148" s="37"/>
      <c r="F148" s="37"/>
      <c r="G148" s="37"/>
      <c r="H148" s="37"/>
      <c r="I148" s="37"/>
      <c r="J148" s="37"/>
      <c r="K148" s="37"/>
      <c r="L148" s="37"/>
      <c r="M148" s="37"/>
      <c r="N148" s="37"/>
      <c r="O148" s="37"/>
      <c r="P148" s="37"/>
      <c r="Q148" s="37"/>
      <c r="R148" s="37"/>
      <c r="S148" s="35"/>
      <c r="T148" s="40"/>
      <c r="U148" s="190"/>
      <c r="V148" s="40"/>
      <c r="W148" s="190"/>
      <c r="X148" s="142" t="str">
        <f t="shared" si="52"/>
        <v/>
      </c>
      <c r="AR148" s="114"/>
      <c r="AS148" s="114"/>
      <c r="AU148" s="114"/>
      <c r="BA148" s="114"/>
      <c r="BQ148" s="49" t="str">
        <f t="shared" si="53"/>
        <v/>
      </c>
      <c r="BY148" s="126">
        <f t="shared" si="54"/>
        <v>0</v>
      </c>
    </row>
    <row r="149" spans="1:77" s="6" customFormat="1" ht="12" customHeight="1" x14ac:dyDescent="0.15">
      <c r="A149" s="55" t="s">
        <v>77</v>
      </c>
      <c r="B149" s="29">
        <f t="shared" si="51"/>
        <v>0</v>
      </c>
      <c r="C149" s="34"/>
      <c r="D149" s="37"/>
      <c r="E149" s="37"/>
      <c r="F149" s="37"/>
      <c r="G149" s="37"/>
      <c r="H149" s="37"/>
      <c r="I149" s="37"/>
      <c r="J149" s="37"/>
      <c r="K149" s="37"/>
      <c r="L149" s="37"/>
      <c r="M149" s="37"/>
      <c r="N149" s="37"/>
      <c r="O149" s="37"/>
      <c r="P149" s="37"/>
      <c r="Q149" s="37"/>
      <c r="R149" s="37"/>
      <c r="S149" s="35"/>
      <c r="T149" s="40"/>
      <c r="U149" s="190"/>
      <c r="V149" s="40"/>
      <c r="W149" s="190"/>
      <c r="X149" s="142" t="str">
        <f t="shared" si="52"/>
        <v/>
      </c>
      <c r="AR149" s="114"/>
      <c r="AS149" s="114"/>
      <c r="AU149" s="114"/>
      <c r="BA149" s="114"/>
      <c r="BQ149" s="49" t="str">
        <f t="shared" si="53"/>
        <v/>
      </c>
      <c r="BY149" s="126">
        <f t="shared" si="54"/>
        <v>0</v>
      </c>
    </row>
    <row r="150" spans="1:77" s="6" customFormat="1" ht="12" customHeight="1" x14ac:dyDescent="0.15">
      <c r="A150" s="55" t="s">
        <v>78</v>
      </c>
      <c r="B150" s="29">
        <f t="shared" si="51"/>
        <v>0</v>
      </c>
      <c r="C150" s="34"/>
      <c r="D150" s="37"/>
      <c r="E150" s="37"/>
      <c r="F150" s="37"/>
      <c r="G150" s="37"/>
      <c r="H150" s="37"/>
      <c r="I150" s="37"/>
      <c r="J150" s="37"/>
      <c r="K150" s="37"/>
      <c r="L150" s="37"/>
      <c r="M150" s="37"/>
      <c r="N150" s="37"/>
      <c r="O150" s="37"/>
      <c r="P150" s="37"/>
      <c r="Q150" s="37"/>
      <c r="R150" s="37"/>
      <c r="S150" s="35"/>
      <c r="T150" s="40"/>
      <c r="U150" s="190"/>
      <c r="V150" s="40"/>
      <c r="W150" s="190"/>
      <c r="X150" s="142" t="str">
        <f t="shared" si="52"/>
        <v/>
      </c>
      <c r="AR150" s="114"/>
      <c r="AS150" s="114"/>
      <c r="AU150" s="114"/>
      <c r="BA150" s="114"/>
      <c r="BQ150" s="49" t="str">
        <f t="shared" si="53"/>
        <v/>
      </c>
      <c r="BY150" s="126">
        <f t="shared" si="54"/>
        <v>0</v>
      </c>
    </row>
    <row r="151" spans="1:77" s="6" customFormat="1" ht="12" customHeight="1" x14ac:dyDescent="0.15">
      <c r="A151" s="55" t="s">
        <v>79</v>
      </c>
      <c r="B151" s="29">
        <f t="shared" si="51"/>
        <v>0</v>
      </c>
      <c r="C151" s="34"/>
      <c r="D151" s="37"/>
      <c r="E151" s="37"/>
      <c r="F151" s="66"/>
      <c r="G151" s="66"/>
      <c r="H151" s="66"/>
      <c r="I151" s="66"/>
      <c r="J151" s="66"/>
      <c r="K151" s="66"/>
      <c r="L151" s="66"/>
      <c r="M151" s="66"/>
      <c r="N151" s="66"/>
      <c r="O151" s="66"/>
      <c r="P151" s="66"/>
      <c r="Q151" s="66"/>
      <c r="R151" s="66"/>
      <c r="S151" s="68"/>
      <c r="T151" s="40"/>
      <c r="U151" s="190"/>
      <c r="V151" s="40"/>
      <c r="W151" s="190"/>
      <c r="X151" s="142" t="str">
        <f t="shared" si="52"/>
        <v/>
      </c>
      <c r="AR151" s="114"/>
      <c r="AS151" s="114"/>
      <c r="AU151" s="114"/>
      <c r="BA151" s="114"/>
      <c r="BQ151" s="49" t="str">
        <f t="shared" si="53"/>
        <v/>
      </c>
      <c r="BY151" s="126">
        <f t="shared" si="54"/>
        <v>0</v>
      </c>
    </row>
    <row r="152" spans="1:77" s="6" customFormat="1" ht="12" customHeight="1" x14ac:dyDescent="0.15">
      <c r="A152" s="55" t="s">
        <v>80</v>
      </c>
      <c r="B152" s="29">
        <f t="shared" si="51"/>
        <v>0</v>
      </c>
      <c r="C152" s="69"/>
      <c r="D152" s="66"/>
      <c r="E152" s="66"/>
      <c r="F152" s="37"/>
      <c r="G152" s="37"/>
      <c r="H152" s="37"/>
      <c r="I152" s="37"/>
      <c r="J152" s="37"/>
      <c r="K152" s="37"/>
      <c r="L152" s="37"/>
      <c r="M152" s="37"/>
      <c r="N152" s="37"/>
      <c r="O152" s="37"/>
      <c r="P152" s="37"/>
      <c r="Q152" s="37"/>
      <c r="R152" s="37"/>
      <c r="S152" s="35"/>
      <c r="T152" s="40"/>
      <c r="U152" s="190"/>
      <c r="V152" s="40"/>
      <c r="W152" s="190"/>
      <c r="X152" s="142" t="str">
        <f t="shared" si="52"/>
        <v/>
      </c>
      <c r="AR152" s="114"/>
      <c r="AS152" s="114"/>
      <c r="AU152" s="114"/>
      <c r="BA152" s="114"/>
      <c r="BQ152" s="49" t="str">
        <f t="shared" si="53"/>
        <v/>
      </c>
      <c r="BY152" s="126">
        <f t="shared" si="54"/>
        <v>0</v>
      </c>
    </row>
    <row r="153" spans="1:77" s="6" customFormat="1" ht="12.75" customHeight="1" x14ac:dyDescent="0.15">
      <c r="A153" s="55" t="s">
        <v>81</v>
      </c>
      <c r="B153" s="29">
        <f t="shared" si="51"/>
        <v>0</v>
      </c>
      <c r="C153" s="34"/>
      <c r="D153" s="37"/>
      <c r="E153" s="37"/>
      <c r="F153" s="37"/>
      <c r="G153" s="37"/>
      <c r="H153" s="37"/>
      <c r="I153" s="37"/>
      <c r="J153" s="37"/>
      <c r="K153" s="37"/>
      <c r="L153" s="37"/>
      <c r="M153" s="37"/>
      <c r="N153" s="37"/>
      <c r="O153" s="37"/>
      <c r="P153" s="37"/>
      <c r="Q153" s="37"/>
      <c r="R153" s="37"/>
      <c r="S153" s="35"/>
      <c r="T153" s="40"/>
      <c r="U153" s="190"/>
      <c r="V153" s="40"/>
      <c r="W153" s="190"/>
      <c r="X153" s="142" t="str">
        <f t="shared" si="52"/>
        <v/>
      </c>
      <c r="AR153" s="114"/>
      <c r="AS153" s="114"/>
      <c r="AU153" s="114"/>
      <c r="BA153" s="114"/>
      <c r="BQ153" s="49" t="str">
        <f t="shared" si="53"/>
        <v/>
      </c>
      <c r="BY153" s="126">
        <f t="shared" si="54"/>
        <v>0</v>
      </c>
    </row>
    <row r="154" spans="1:77" s="6" customFormat="1" ht="21" x14ac:dyDescent="0.15">
      <c r="A154" s="191" t="s">
        <v>82</v>
      </c>
      <c r="B154" s="29">
        <f t="shared" si="51"/>
        <v>0</v>
      </c>
      <c r="C154" s="69"/>
      <c r="D154" s="66"/>
      <c r="E154" s="66"/>
      <c r="F154" s="37"/>
      <c r="G154" s="37"/>
      <c r="H154" s="37"/>
      <c r="I154" s="37"/>
      <c r="J154" s="37"/>
      <c r="K154" s="37"/>
      <c r="L154" s="37"/>
      <c r="M154" s="37"/>
      <c r="N154" s="37"/>
      <c r="O154" s="37"/>
      <c r="P154" s="37"/>
      <c r="Q154" s="37"/>
      <c r="R154" s="37"/>
      <c r="S154" s="35"/>
      <c r="T154" s="40"/>
      <c r="U154" s="190"/>
      <c r="V154" s="76"/>
      <c r="W154" s="190"/>
      <c r="X154" s="142" t="str">
        <f t="shared" si="52"/>
        <v/>
      </c>
      <c r="AR154" s="114"/>
      <c r="AS154" s="114"/>
      <c r="AU154" s="114"/>
      <c r="BA154" s="114"/>
      <c r="BQ154" s="49" t="str">
        <f t="shared" si="53"/>
        <v/>
      </c>
      <c r="BY154" s="126">
        <f t="shared" si="54"/>
        <v>0</v>
      </c>
    </row>
    <row r="155" spans="1:77" s="6" customFormat="1" ht="21" x14ac:dyDescent="0.15">
      <c r="A155" s="191" t="s">
        <v>83</v>
      </c>
      <c r="B155" s="29">
        <f t="shared" si="51"/>
        <v>0</v>
      </c>
      <c r="C155" s="69"/>
      <c r="D155" s="66"/>
      <c r="E155" s="66"/>
      <c r="F155" s="37"/>
      <c r="G155" s="37"/>
      <c r="H155" s="37"/>
      <c r="I155" s="37"/>
      <c r="J155" s="37"/>
      <c r="K155" s="37"/>
      <c r="L155" s="37"/>
      <c r="M155" s="37"/>
      <c r="N155" s="37"/>
      <c r="O155" s="37"/>
      <c r="P155" s="37"/>
      <c r="Q155" s="37"/>
      <c r="R155" s="37"/>
      <c r="S155" s="35"/>
      <c r="T155" s="40"/>
      <c r="U155" s="190"/>
      <c r="V155" s="76"/>
      <c r="W155" s="190"/>
      <c r="X155" s="142" t="str">
        <f t="shared" si="52"/>
        <v/>
      </c>
      <c r="AR155" s="114"/>
      <c r="AS155" s="114"/>
      <c r="AU155" s="114"/>
      <c r="BA155" s="114"/>
      <c r="BQ155" s="49" t="str">
        <f t="shared" si="53"/>
        <v/>
      </c>
      <c r="BY155" s="126">
        <f t="shared" si="54"/>
        <v>0</v>
      </c>
    </row>
    <row r="156" spans="1:77" s="6" customFormat="1" ht="15" customHeight="1" x14ac:dyDescent="0.15">
      <c r="A156" s="55" t="s">
        <v>84</v>
      </c>
      <c r="B156" s="29">
        <f t="shared" si="51"/>
        <v>0</v>
      </c>
      <c r="C156" s="34"/>
      <c r="D156" s="37"/>
      <c r="E156" s="37"/>
      <c r="F156" s="37"/>
      <c r="G156" s="37"/>
      <c r="H156" s="37"/>
      <c r="I156" s="37"/>
      <c r="J156" s="37"/>
      <c r="K156" s="37"/>
      <c r="L156" s="37"/>
      <c r="M156" s="37"/>
      <c r="N156" s="37"/>
      <c r="O156" s="37"/>
      <c r="P156" s="37"/>
      <c r="Q156" s="37"/>
      <c r="R156" s="37"/>
      <c r="S156" s="35"/>
      <c r="T156" s="40"/>
      <c r="U156" s="190"/>
      <c r="V156" s="40"/>
      <c r="W156" s="190"/>
      <c r="X156" s="142" t="str">
        <f t="shared" si="52"/>
        <v/>
      </c>
      <c r="AR156" s="114"/>
      <c r="AS156" s="114"/>
      <c r="AU156" s="114"/>
      <c r="BA156" s="114"/>
      <c r="BQ156" s="49" t="str">
        <f t="shared" si="53"/>
        <v/>
      </c>
      <c r="BY156" s="126">
        <f t="shared" si="54"/>
        <v>0</v>
      </c>
    </row>
    <row r="157" spans="1:77" s="6" customFormat="1" ht="15" customHeight="1" x14ac:dyDescent="0.15">
      <c r="A157" s="55" t="s">
        <v>85</v>
      </c>
      <c r="B157" s="29">
        <f t="shared" si="51"/>
        <v>0</v>
      </c>
      <c r="C157" s="34"/>
      <c r="D157" s="37"/>
      <c r="E157" s="37"/>
      <c r="F157" s="37"/>
      <c r="G157" s="37"/>
      <c r="H157" s="37"/>
      <c r="I157" s="37"/>
      <c r="J157" s="37"/>
      <c r="K157" s="37"/>
      <c r="L157" s="37"/>
      <c r="M157" s="37"/>
      <c r="N157" s="37"/>
      <c r="O157" s="37"/>
      <c r="P157" s="37"/>
      <c r="Q157" s="37"/>
      <c r="R157" s="37"/>
      <c r="S157" s="35"/>
      <c r="T157" s="40"/>
      <c r="U157" s="190"/>
      <c r="V157" s="40"/>
      <c r="W157" s="190"/>
      <c r="X157" s="142" t="str">
        <f t="shared" si="52"/>
        <v/>
      </c>
      <c r="AR157" s="114"/>
      <c r="AS157" s="114"/>
      <c r="AU157" s="114"/>
      <c r="BA157" s="114"/>
      <c r="BQ157" s="49" t="str">
        <f t="shared" si="53"/>
        <v/>
      </c>
      <c r="BY157" s="126">
        <f t="shared" si="54"/>
        <v>0</v>
      </c>
    </row>
    <row r="158" spans="1:77" s="6" customFormat="1" ht="15" customHeight="1" x14ac:dyDescent="0.15">
      <c r="A158" s="55" t="s">
        <v>86</v>
      </c>
      <c r="B158" s="29">
        <f t="shared" si="51"/>
        <v>0</v>
      </c>
      <c r="C158" s="69"/>
      <c r="D158" s="66"/>
      <c r="E158" s="66"/>
      <c r="F158" s="37"/>
      <c r="G158" s="37"/>
      <c r="H158" s="37"/>
      <c r="I158" s="37"/>
      <c r="J158" s="37"/>
      <c r="K158" s="37"/>
      <c r="L158" s="37"/>
      <c r="M158" s="37"/>
      <c r="N158" s="37"/>
      <c r="O158" s="37"/>
      <c r="P158" s="37"/>
      <c r="Q158" s="37"/>
      <c r="R158" s="37"/>
      <c r="S158" s="35"/>
      <c r="T158" s="40"/>
      <c r="U158" s="190"/>
      <c r="V158" s="76"/>
      <c r="W158" s="190"/>
      <c r="X158" s="142" t="str">
        <f t="shared" si="52"/>
        <v/>
      </c>
      <c r="AR158" s="114"/>
      <c r="AS158" s="114"/>
      <c r="AU158" s="114"/>
      <c r="BA158" s="114"/>
      <c r="BQ158" s="49" t="str">
        <f t="shared" si="53"/>
        <v/>
      </c>
      <c r="BY158" s="126">
        <f t="shared" si="54"/>
        <v>0</v>
      </c>
    </row>
    <row r="159" spans="1:77" s="6" customFormat="1" ht="15" customHeight="1" x14ac:dyDescent="0.15">
      <c r="A159" s="55" t="s">
        <v>87</v>
      </c>
      <c r="B159" s="29">
        <f t="shared" si="51"/>
        <v>0</v>
      </c>
      <c r="C159" s="34"/>
      <c r="D159" s="37"/>
      <c r="E159" s="37"/>
      <c r="F159" s="37"/>
      <c r="G159" s="37"/>
      <c r="H159" s="37"/>
      <c r="I159" s="37"/>
      <c r="J159" s="37"/>
      <c r="K159" s="37"/>
      <c r="L159" s="37"/>
      <c r="M159" s="37"/>
      <c r="N159" s="37"/>
      <c r="O159" s="37"/>
      <c r="P159" s="37"/>
      <c r="Q159" s="37"/>
      <c r="R159" s="37"/>
      <c r="S159" s="35"/>
      <c r="T159" s="40"/>
      <c r="U159" s="190"/>
      <c r="V159" s="40"/>
      <c r="W159" s="190"/>
      <c r="X159" s="142" t="str">
        <f t="shared" si="52"/>
        <v/>
      </c>
      <c r="AR159" s="114"/>
      <c r="AS159" s="114"/>
      <c r="AU159" s="114"/>
      <c r="BA159" s="114"/>
      <c r="BQ159" s="49" t="str">
        <f t="shared" si="53"/>
        <v/>
      </c>
      <c r="BY159" s="126">
        <f t="shared" si="54"/>
        <v>0</v>
      </c>
    </row>
    <row r="160" spans="1:77" s="6" customFormat="1" ht="15" customHeight="1" x14ac:dyDescent="0.15">
      <c r="A160" s="55" t="s">
        <v>88</v>
      </c>
      <c r="B160" s="29">
        <f t="shared" si="51"/>
        <v>0</v>
      </c>
      <c r="C160" s="69"/>
      <c r="D160" s="66"/>
      <c r="E160" s="66"/>
      <c r="F160" s="37"/>
      <c r="G160" s="37"/>
      <c r="H160" s="37"/>
      <c r="I160" s="37"/>
      <c r="J160" s="37"/>
      <c r="K160" s="37"/>
      <c r="L160" s="37"/>
      <c r="M160" s="37"/>
      <c r="N160" s="37"/>
      <c r="O160" s="37"/>
      <c r="P160" s="37"/>
      <c r="Q160" s="37"/>
      <c r="R160" s="37"/>
      <c r="S160" s="35"/>
      <c r="T160" s="40"/>
      <c r="U160" s="190"/>
      <c r="V160" s="76"/>
      <c r="W160" s="190"/>
      <c r="X160" s="142" t="str">
        <f t="shared" si="52"/>
        <v/>
      </c>
      <c r="AR160" s="114"/>
      <c r="AS160" s="114"/>
      <c r="AU160" s="114"/>
      <c r="BA160" s="114"/>
      <c r="BQ160" s="49" t="str">
        <f t="shared" si="53"/>
        <v/>
      </c>
      <c r="BY160" s="126">
        <f t="shared" si="54"/>
        <v>0</v>
      </c>
    </row>
    <row r="161" spans="1:77" s="6" customFormat="1" ht="15" customHeight="1" x14ac:dyDescent="0.15">
      <c r="A161" s="55" t="s">
        <v>89</v>
      </c>
      <c r="B161" s="29">
        <f t="shared" si="51"/>
        <v>0</v>
      </c>
      <c r="C161" s="34"/>
      <c r="D161" s="37"/>
      <c r="E161" s="37"/>
      <c r="F161" s="37"/>
      <c r="G161" s="37"/>
      <c r="H161" s="37"/>
      <c r="I161" s="37"/>
      <c r="J161" s="37"/>
      <c r="K161" s="37"/>
      <c r="L161" s="37"/>
      <c r="M161" s="37"/>
      <c r="N161" s="37"/>
      <c r="O161" s="37"/>
      <c r="P161" s="37"/>
      <c r="Q161" s="37"/>
      <c r="R161" s="37"/>
      <c r="S161" s="35"/>
      <c r="T161" s="40"/>
      <c r="U161" s="190"/>
      <c r="V161" s="40"/>
      <c r="W161" s="190"/>
      <c r="X161" s="142" t="str">
        <f t="shared" si="52"/>
        <v/>
      </c>
      <c r="AR161" s="114"/>
      <c r="AS161" s="114"/>
      <c r="AU161" s="114"/>
      <c r="BA161" s="114"/>
      <c r="BQ161" s="49" t="str">
        <f t="shared" si="53"/>
        <v/>
      </c>
      <c r="BY161" s="126">
        <f t="shared" si="54"/>
        <v>0</v>
      </c>
    </row>
    <row r="162" spans="1:77" s="6" customFormat="1" ht="15" customHeight="1" x14ac:dyDescent="0.15">
      <c r="A162" s="55" t="s">
        <v>90</v>
      </c>
      <c r="B162" s="29">
        <f t="shared" si="51"/>
        <v>0</v>
      </c>
      <c r="C162" s="34"/>
      <c r="D162" s="37"/>
      <c r="E162" s="37"/>
      <c r="F162" s="37"/>
      <c r="G162" s="37"/>
      <c r="H162" s="37"/>
      <c r="I162" s="37"/>
      <c r="J162" s="37"/>
      <c r="K162" s="37"/>
      <c r="L162" s="37"/>
      <c r="M162" s="37"/>
      <c r="N162" s="37"/>
      <c r="O162" s="37"/>
      <c r="P162" s="37"/>
      <c r="Q162" s="37"/>
      <c r="R162" s="37"/>
      <c r="S162" s="35"/>
      <c r="T162" s="40"/>
      <c r="U162" s="190"/>
      <c r="V162" s="40"/>
      <c r="W162" s="190"/>
      <c r="X162" s="142" t="str">
        <f t="shared" si="52"/>
        <v/>
      </c>
      <c r="AR162" s="114"/>
      <c r="AS162" s="114"/>
      <c r="AU162" s="114"/>
      <c r="BA162" s="114"/>
      <c r="BQ162" s="49" t="str">
        <f t="shared" si="53"/>
        <v/>
      </c>
      <c r="BY162" s="126">
        <f t="shared" si="54"/>
        <v>0</v>
      </c>
    </row>
    <row r="163" spans="1:77" s="6" customFormat="1" ht="15" customHeight="1" x14ac:dyDescent="0.15">
      <c r="A163" s="55" t="s">
        <v>91</v>
      </c>
      <c r="B163" s="29">
        <f t="shared" si="51"/>
        <v>0</v>
      </c>
      <c r="C163" s="34"/>
      <c r="D163" s="37"/>
      <c r="E163" s="37"/>
      <c r="F163" s="37"/>
      <c r="G163" s="37"/>
      <c r="H163" s="37"/>
      <c r="I163" s="37"/>
      <c r="J163" s="37"/>
      <c r="K163" s="37"/>
      <c r="L163" s="37"/>
      <c r="M163" s="37"/>
      <c r="N163" s="37"/>
      <c r="O163" s="37"/>
      <c r="P163" s="37"/>
      <c r="Q163" s="37"/>
      <c r="R163" s="37"/>
      <c r="S163" s="35"/>
      <c r="T163" s="40"/>
      <c r="U163" s="190"/>
      <c r="V163" s="40"/>
      <c r="W163" s="190"/>
      <c r="X163" s="142" t="str">
        <f t="shared" si="52"/>
        <v/>
      </c>
      <c r="AR163" s="114"/>
      <c r="AS163" s="114"/>
      <c r="AU163" s="114"/>
      <c r="BA163" s="114"/>
      <c r="BQ163" s="49" t="str">
        <f t="shared" si="53"/>
        <v/>
      </c>
      <c r="BY163" s="126">
        <f t="shared" si="54"/>
        <v>0</v>
      </c>
    </row>
    <row r="164" spans="1:77" s="6" customFormat="1" ht="15" customHeight="1" x14ac:dyDescent="0.15">
      <c r="A164" s="55" t="s">
        <v>92</v>
      </c>
      <c r="B164" s="29">
        <f t="shared" si="51"/>
        <v>0</v>
      </c>
      <c r="C164" s="69"/>
      <c r="D164" s="66"/>
      <c r="E164" s="37"/>
      <c r="F164" s="37"/>
      <c r="G164" s="37"/>
      <c r="H164" s="37"/>
      <c r="I164" s="37"/>
      <c r="J164" s="37"/>
      <c r="K164" s="37"/>
      <c r="L164" s="37"/>
      <c r="M164" s="66"/>
      <c r="N164" s="66"/>
      <c r="O164" s="66"/>
      <c r="P164" s="66"/>
      <c r="Q164" s="66"/>
      <c r="R164" s="66"/>
      <c r="S164" s="68"/>
      <c r="T164" s="76"/>
      <c r="U164" s="190"/>
      <c r="V164" s="40"/>
      <c r="W164" s="190"/>
      <c r="X164" s="142" t="str">
        <f t="shared" si="52"/>
        <v/>
      </c>
      <c r="AR164" s="114"/>
      <c r="AS164" s="114"/>
      <c r="AU164" s="114"/>
      <c r="BA164" s="114"/>
      <c r="BQ164" s="49" t="str">
        <f t="shared" si="53"/>
        <v/>
      </c>
      <c r="BY164" s="126">
        <f t="shared" si="54"/>
        <v>0</v>
      </c>
    </row>
    <row r="165" spans="1:77" s="6" customFormat="1" ht="24" customHeight="1" x14ac:dyDescent="0.15">
      <c r="A165" s="74" t="s">
        <v>93</v>
      </c>
      <c r="B165" s="29">
        <f t="shared" si="51"/>
        <v>0</v>
      </c>
      <c r="C165" s="34"/>
      <c r="D165" s="37"/>
      <c r="E165" s="37"/>
      <c r="F165" s="37"/>
      <c r="G165" s="37"/>
      <c r="H165" s="37"/>
      <c r="I165" s="37"/>
      <c r="J165" s="37"/>
      <c r="K165" s="37"/>
      <c r="L165" s="37"/>
      <c r="M165" s="37"/>
      <c r="N165" s="37"/>
      <c r="O165" s="37"/>
      <c r="P165" s="37"/>
      <c r="Q165" s="37"/>
      <c r="R165" s="37"/>
      <c r="S165" s="35"/>
      <c r="T165" s="40"/>
      <c r="U165" s="190"/>
      <c r="V165" s="40"/>
      <c r="W165" s="190"/>
      <c r="X165" s="142" t="str">
        <f t="shared" si="52"/>
        <v/>
      </c>
      <c r="AR165" s="114"/>
      <c r="AS165" s="114"/>
      <c r="AU165" s="114"/>
      <c r="BA165" s="114"/>
      <c r="BQ165" s="49" t="str">
        <f t="shared" si="53"/>
        <v/>
      </c>
      <c r="BY165" s="126">
        <f t="shared" si="54"/>
        <v>0</v>
      </c>
    </row>
    <row r="166" spans="1:77" s="6" customFormat="1" ht="15.75" customHeight="1" x14ac:dyDescent="0.15">
      <c r="A166" s="74" t="s">
        <v>173</v>
      </c>
      <c r="B166" s="29">
        <f t="shared" si="51"/>
        <v>0</v>
      </c>
      <c r="C166" s="69"/>
      <c r="D166" s="66"/>
      <c r="E166" s="66"/>
      <c r="F166" s="37"/>
      <c r="G166" s="37"/>
      <c r="H166" s="37"/>
      <c r="I166" s="37"/>
      <c r="J166" s="37"/>
      <c r="K166" s="37"/>
      <c r="L166" s="37"/>
      <c r="M166" s="37"/>
      <c r="N166" s="37"/>
      <c r="O166" s="37"/>
      <c r="P166" s="37"/>
      <c r="Q166" s="37"/>
      <c r="R166" s="37"/>
      <c r="S166" s="35"/>
      <c r="T166" s="76"/>
      <c r="U166" s="190"/>
      <c r="V166" s="40"/>
      <c r="W166" s="190"/>
      <c r="X166" s="142" t="str">
        <f t="shared" si="52"/>
        <v/>
      </c>
      <c r="AR166" s="114"/>
      <c r="AS166" s="114"/>
      <c r="AU166" s="114"/>
      <c r="BA166" s="114"/>
      <c r="BQ166" s="49" t="str">
        <f t="shared" si="53"/>
        <v/>
      </c>
      <c r="BY166" s="126">
        <f t="shared" si="54"/>
        <v>0</v>
      </c>
    </row>
    <row r="167" spans="1:77" s="6" customFormat="1" ht="12.75" customHeight="1" x14ac:dyDescent="0.15">
      <c r="A167" s="55" t="s">
        <v>95</v>
      </c>
      <c r="B167" s="29">
        <f t="shared" si="51"/>
        <v>0</v>
      </c>
      <c r="C167" s="69"/>
      <c r="D167" s="66"/>
      <c r="E167" s="66"/>
      <c r="F167" s="66"/>
      <c r="G167" s="37"/>
      <c r="H167" s="37"/>
      <c r="I167" s="37"/>
      <c r="J167" s="37"/>
      <c r="K167" s="37"/>
      <c r="L167" s="37"/>
      <c r="M167" s="37"/>
      <c r="N167" s="37"/>
      <c r="O167" s="37"/>
      <c r="P167" s="37"/>
      <c r="Q167" s="37"/>
      <c r="R167" s="37"/>
      <c r="S167" s="35"/>
      <c r="T167" s="40"/>
      <c r="U167" s="190"/>
      <c r="V167" s="40"/>
      <c r="W167" s="190"/>
      <c r="X167" s="142" t="str">
        <f t="shared" si="52"/>
        <v/>
      </c>
      <c r="AR167" s="114"/>
      <c r="AS167" s="114"/>
      <c r="AU167" s="114"/>
      <c r="BA167" s="114"/>
      <c r="BQ167" s="49" t="str">
        <f t="shared" si="53"/>
        <v/>
      </c>
      <c r="BY167" s="126">
        <f t="shared" si="54"/>
        <v>0</v>
      </c>
    </row>
    <row r="168" spans="1:77" s="6" customFormat="1" ht="12.75" customHeight="1" x14ac:dyDescent="0.15">
      <c r="A168" s="55" t="s">
        <v>96</v>
      </c>
      <c r="B168" s="29">
        <f t="shared" si="51"/>
        <v>0</v>
      </c>
      <c r="C168" s="34"/>
      <c r="D168" s="37"/>
      <c r="E168" s="37"/>
      <c r="F168" s="37"/>
      <c r="G168" s="37"/>
      <c r="H168" s="37"/>
      <c r="I168" s="37"/>
      <c r="J168" s="37"/>
      <c r="K168" s="37"/>
      <c r="L168" s="37"/>
      <c r="M168" s="37"/>
      <c r="N168" s="37"/>
      <c r="O168" s="37"/>
      <c r="P168" s="37"/>
      <c r="Q168" s="37"/>
      <c r="R168" s="37"/>
      <c r="S168" s="35"/>
      <c r="T168" s="40"/>
      <c r="U168" s="190"/>
      <c r="V168" s="40"/>
      <c r="W168" s="190"/>
      <c r="X168" s="142" t="str">
        <f t="shared" si="52"/>
        <v/>
      </c>
      <c r="AR168" s="114"/>
      <c r="AS168" s="114"/>
      <c r="AU168" s="114"/>
      <c r="BA168" s="114"/>
      <c r="BQ168" s="49" t="str">
        <f t="shared" si="53"/>
        <v/>
      </c>
      <c r="BY168" s="126">
        <f t="shared" si="54"/>
        <v>0</v>
      </c>
    </row>
    <row r="169" spans="1:77" s="6" customFormat="1" ht="12.75" customHeight="1" x14ac:dyDescent="0.15">
      <c r="A169" s="55" t="s">
        <v>97</v>
      </c>
      <c r="B169" s="29">
        <f t="shared" si="51"/>
        <v>0</v>
      </c>
      <c r="C169" s="34"/>
      <c r="D169" s="37"/>
      <c r="E169" s="37"/>
      <c r="F169" s="37"/>
      <c r="G169" s="37"/>
      <c r="H169" s="37"/>
      <c r="I169" s="37"/>
      <c r="J169" s="37"/>
      <c r="K169" s="37"/>
      <c r="L169" s="37"/>
      <c r="M169" s="37"/>
      <c r="N169" s="37"/>
      <c r="O169" s="37"/>
      <c r="P169" s="37"/>
      <c r="Q169" s="37"/>
      <c r="R169" s="37"/>
      <c r="S169" s="35"/>
      <c r="T169" s="40"/>
      <c r="U169" s="190"/>
      <c r="V169" s="40"/>
      <c r="W169" s="190"/>
      <c r="X169" s="142" t="str">
        <f t="shared" si="52"/>
        <v/>
      </c>
      <c r="AR169" s="114"/>
      <c r="AS169" s="114"/>
      <c r="AU169" s="114"/>
      <c r="BA169" s="114"/>
      <c r="BQ169" s="49" t="str">
        <f t="shared" si="53"/>
        <v/>
      </c>
      <c r="BY169" s="126">
        <f t="shared" si="54"/>
        <v>0</v>
      </c>
    </row>
    <row r="170" spans="1:77" s="6" customFormat="1" ht="12.75" customHeight="1" x14ac:dyDescent="0.15">
      <c r="A170" s="55" t="s">
        <v>98</v>
      </c>
      <c r="B170" s="29">
        <f t="shared" si="51"/>
        <v>0</v>
      </c>
      <c r="C170" s="34"/>
      <c r="D170" s="37"/>
      <c r="E170" s="37"/>
      <c r="F170" s="37"/>
      <c r="G170" s="37"/>
      <c r="H170" s="37"/>
      <c r="I170" s="37"/>
      <c r="J170" s="37"/>
      <c r="K170" s="37"/>
      <c r="L170" s="37"/>
      <c r="M170" s="37"/>
      <c r="N170" s="37"/>
      <c r="O170" s="37"/>
      <c r="P170" s="37"/>
      <c r="Q170" s="37"/>
      <c r="R170" s="37"/>
      <c r="S170" s="35"/>
      <c r="T170" s="40"/>
      <c r="U170" s="190"/>
      <c r="V170" s="40"/>
      <c r="W170" s="190"/>
      <c r="X170" s="142" t="str">
        <f t="shared" si="52"/>
        <v/>
      </c>
      <c r="AR170" s="114"/>
      <c r="AS170" s="114"/>
      <c r="AU170" s="114"/>
      <c r="BA170" s="114"/>
      <c r="BQ170" s="49" t="str">
        <f t="shared" si="53"/>
        <v/>
      </c>
      <c r="BY170" s="126">
        <f t="shared" si="54"/>
        <v>0</v>
      </c>
    </row>
    <row r="171" spans="1:77" s="6" customFormat="1" ht="12.75" customHeight="1" x14ac:dyDescent="0.15">
      <c r="A171" s="55" t="s">
        <v>100</v>
      </c>
      <c r="B171" s="29">
        <f t="shared" si="51"/>
        <v>0</v>
      </c>
      <c r="C171" s="34"/>
      <c r="D171" s="37"/>
      <c r="E171" s="37"/>
      <c r="F171" s="37"/>
      <c r="G171" s="37"/>
      <c r="H171" s="37"/>
      <c r="I171" s="37"/>
      <c r="J171" s="37"/>
      <c r="K171" s="37"/>
      <c r="L171" s="37"/>
      <c r="M171" s="37"/>
      <c r="N171" s="37"/>
      <c r="O171" s="37"/>
      <c r="P171" s="37"/>
      <c r="Q171" s="37"/>
      <c r="R171" s="37"/>
      <c r="S171" s="35"/>
      <c r="T171" s="40"/>
      <c r="U171" s="190"/>
      <c r="V171" s="40"/>
      <c r="W171" s="190"/>
      <c r="X171" s="142" t="str">
        <f t="shared" si="52"/>
        <v/>
      </c>
      <c r="AR171" s="114"/>
      <c r="AS171" s="114"/>
      <c r="AU171" s="114"/>
      <c r="BA171" s="114"/>
      <c r="BQ171" s="49" t="str">
        <f t="shared" si="53"/>
        <v/>
      </c>
      <c r="BY171" s="126">
        <f t="shared" si="54"/>
        <v>0</v>
      </c>
    </row>
    <row r="172" spans="1:77" s="6" customFormat="1" ht="12.75" customHeight="1" x14ac:dyDescent="0.15">
      <c r="A172" s="55" t="s">
        <v>101</v>
      </c>
      <c r="B172" s="29">
        <f t="shared" si="51"/>
        <v>0</v>
      </c>
      <c r="C172" s="34"/>
      <c r="D172" s="37"/>
      <c r="E172" s="37"/>
      <c r="F172" s="37"/>
      <c r="G172" s="37"/>
      <c r="H172" s="37"/>
      <c r="I172" s="37"/>
      <c r="J172" s="37"/>
      <c r="K172" s="37"/>
      <c r="L172" s="37"/>
      <c r="M172" s="37"/>
      <c r="N172" s="37"/>
      <c r="O172" s="37"/>
      <c r="P172" s="37"/>
      <c r="Q172" s="37"/>
      <c r="R172" s="37"/>
      <c r="S172" s="35"/>
      <c r="T172" s="40"/>
      <c r="U172" s="190"/>
      <c r="V172" s="40"/>
      <c r="W172" s="190"/>
      <c r="X172" s="142" t="str">
        <f t="shared" si="52"/>
        <v/>
      </c>
      <c r="AR172" s="114"/>
      <c r="AS172" s="114"/>
      <c r="AU172" s="114"/>
      <c r="BA172" s="114"/>
      <c r="BQ172" s="49" t="str">
        <f t="shared" si="53"/>
        <v/>
      </c>
      <c r="BY172" s="126">
        <f t="shared" si="54"/>
        <v>0</v>
      </c>
    </row>
    <row r="173" spans="1:77" s="6" customFormat="1" ht="12.75" customHeight="1" x14ac:dyDescent="0.15">
      <c r="A173" s="80" t="s">
        <v>102</v>
      </c>
      <c r="B173" s="127">
        <f t="shared" si="51"/>
        <v>0</v>
      </c>
      <c r="C173" s="34"/>
      <c r="D173" s="37"/>
      <c r="E173" s="37"/>
      <c r="F173" s="37"/>
      <c r="G173" s="37"/>
      <c r="H173" s="37"/>
      <c r="I173" s="37"/>
      <c r="J173" s="37"/>
      <c r="K173" s="37"/>
      <c r="L173" s="37"/>
      <c r="M173" s="37"/>
      <c r="N173" s="37"/>
      <c r="O173" s="37"/>
      <c r="P173" s="37"/>
      <c r="Q173" s="37"/>
      <c r="R173" s="37"/>
      <c r="S173" s="35"/>
      <c r="T173" s="40"/>
      <c r="U173" s="190"/>
      <c r="V173" s="40"/>
      <c r="W173" s="190"/>
      <c r="X173" s="142" t="str">
        <f t="shared" si="52"/>
        <v/>
      </c>
      <c r="AR173" s="114"/>
      <c r="AS173" s="114"/>
      <c r="AU173" s="114"/>
      <c r="BA173" s="114"/>
      <c r="BQ173" s="49" t="str">
        <f t="shared" si="53"/>
        <v/>
      </c>
      <c r="BY173" s="126">
        <f t="shared" si="54"/>
        <v>0</v>
      </c>
    </row>
    <row r="174" spans="1:77" s="6" customFormat="1" ht="12.75" customHeight="1" x14ac:dyDescent="0.15">
      <c r="A174" s="55" t="s">
        <v>174</v>
      </c>
      <c r="B174" s="29">
        <f t="shared" si="51"/>
        <v>0</v>
      </c>
      <c r="C174" s="86"/>
      <c r="D174" s="131"/>
      <c r="E174" s="192"/>
      <c r="F174" s="131"/>
      <c r="G174" s="192"/>
      <c r="H174" s="131"/>
      <c r="I174" s="192"/>
      <c r="J174" s="131"/>
      <c r="K174" s="192"/>
      <c r="L174" s="131"/>
      <c r="M174" s="192"/>
      <c r="N174" s="131"/>
      <c r="O174" s="192"/>
      <c r="P174" s="131"/>
      <c r="Q174" s="192"/>
      <c r="R174" s="131"/>
      <c r="S174" s="87"/>
      <c r="T174" s="193"/>
      <c r="U174" s="194"/>
      <c r="V174" s="195"/>
      <c r="W174" s="194"/>
      <c r="X174" s="142" t="str">
        <f t="shared" si="52"/>
        <v/>
      </c>
      <c r="AR174" s="114"/>
      <c r="AS174" s="114"/>
      <c r="AU174" s="114"/>
      <c r="BA174" s="114"/>
      <c r="BQ174" s="49" t="str">
        <f t="shared" si="53"/>
        <v/>
      </c>
      <c r="BY174" s="126">
        <f t="shared" si="54"/>
        <v>0</v>
      </c>
    </row>
    <row r="175" spans="1:77" s="6" customFormat="1" ht="18" customHeight="1" x14ac:dyDescent="0.15">
      <c r="A175" s="219" t="s">
        <v>51</v>
      </c>
      <c r="B175" s="99">
        <f>SUM(B133:B174)</f>
        <v>0</v>
      </c>
      <c r="C175" s="100">
        <f t="shared" ref="C175:W175" si="55">SUM(C133:C174)</f>
        <v>0</v>
      </c>
      <c r="D175" s="102">
        <f t="shared" si="55"/>
        <v>0</v>
      </c>
      <c r="E175" s="102">
        <f t="shared" si="55"/>
        <v>0</v>
      </c>
      <c r="F175" s="102">
        <f t="shared" si="55"/>
        <v>0</v>
      </c>
      <c r="G175" s="102">
        <f t="shared" si="55"/>
        <v>0</v>
      </c>
      <c r="H175" s="102">
        <f t="shared" si="55"/>
        <v>0</v>
      </c>
      <c r="I175" s="102">
        <f t="shared" si="55"/>
        <v>0</v>
      </c>
      <c r="J175" s="102">
        <f t="shared" si="55"/>
        <v>0</v>
      </c>
      <c r="K175" s="102">
        <f t="shared" si="55"/>
        <v>0</v>
      </c>
      <c r="L175" s="102">
        <f t="shared" si="55"/>
        <v>0</v>
      </c>
      <c r="M175" s="102">
        <f t="shared" si="55"/>
        <v>0</v>
      </c>
      <c r="N175" s="102">
        <f t="shared" si="55"/>
        <v>0</v>
      </c>
      <c r="O175" s="102">
        <f t="shared" si="55"/>
        <v>0</v>
      </c>
      <c r="P175" s="102">
        <f t="shared" si="55"/>
        <v>0</v>
      </c>
      <c r="Q175" s="102">
        <f t="shared" si="55"/>
        <v>0</v>
      </c>
      <c r="R175" s="102">
        <f t="shared" si="55"/>
        <v>0</v>
      </c>
      <c r="S175" s="106">
        <f t="shared" si="55"/>
        <v>0</v>
      </c>
      <c r="T175" s="99">
        <f t="shared" si="55"/>
        <v>0</v>
      </c>
      <c r="U175" s="196">
        <f t="shared" si="55"/>
        <v>0</v>
      </c>
      <c r="V175" s="197">
        <f t="shared" si="55"/>
        <v>0</v>
      </c>
      <c r="W175" s="196">
        <f t="shared" si="55"/>
        <v>0</v>
      </c>
      <c r="X175" s="142" t="str">
        <f t="shared" si="52"/>
        <v/>
      </c>
      <c r="AR175" s="114"/>
      <c r="AS175" s="114"/>
      <c r="AU175" s="114"/>
      <c r="BA175" s="114"/>
      <c r="BQ175" s="49" t="str">
        <f t="shared" si="53"/>
        <v/>
      </c>
      <c r="BY175" s="126">
        <f t="shared" si="54"/>
        <v>0</v>
      </c>
    </row>
    <row r="176" spans="1:77" s="6" customFormat="1" x14ac:dyDescent="0.15">
      <c r="A176" s="198" t="s">
        <v>175</v>
      </c>
      <c r="B176" s="199"/>
      <c r="C176" s="200"/>
      <c r="D176" s="199"/>
      <c r="E176" s="199"/>
      <c r="F176" s="199"/>
      <c r="G176" s="199"/>
      <c r="H176" s="199"/>
      <c r="AD176" s="114"/>
      <c r="AE176" s="114"/>
      <c r="AH176" s="114"/>
      <c r="AK176" s="114"/>
      <c r="AP176" s="114"/>
    </row>
    <row r="177" spans="1:55" s="71" customFormat="1" ht="36.75" customHeight="1" x14ac:dyDescent="0.2">
      <c r="A177" s="201"/>
      <c r="B177" s="201"/>
    </row>
    <row r="178" spans="1:55" s="71" customFormat="1" ht="21" customHeight="1" x14ac:dyDescent="0.15">
      <c r="A178" s="233"/>
      <c r="B178" s="234"/>
      <c r="C178" s="234"/>
      <c r="D178" s="234"/>
    </row>
    <row r="179" spans="1:55" s="71" customFormat="1" ht="21" customHeight="1" x14ac:dyDescent="0.15">
      <c r="A179" s="233"/>
      <c r="B179" s="234"/>
      <c r="C179" s="234"/>
      <c r="D179" s="234"/>
    </row>
    <row r="180" spans="1:55" s="71" customFormat="1" ht="29.25" customHeight="1" x14ac:dyDescent="0.15">
      <c r="A180" s="202"/>
      <c r="B180" s="199"/>
      <c r="C180" s="203"/>
      <c r="D180" s="203"/>
    </row>
    <row r="181" spans="1:55" s="71" customFormat="1" ht="29.25" customHeight="1" x14ac:dyDescent="0.15">
      <c r="A181" s="202"/>
      <c r="B181" s="199"/>
      <c r="C181" s="203"/>
      <c r="D181" s="203"/>
    </row>
    <row r="182" spans="1:55" s="6" customFormat="1" ht="13.5" customHeight="1" x14ac:dyDescent="0.15">
      <c r="AD182" s="114"/>
      <c r="AE182" s="114"/>
      <c r="AH182" s="114"/>
      <c r="AK182" s="114"/>
      <c r="AP182" s="114"/>
    </row>
    <row r="183" spans="1:55" s="6" customFormat="1" ht="13.5" customHeight="1" x14ac:dyDescent="0.15">
      <c r="B183" s="114"/>
      <c r="AD183" s="114"/>
      <c r="AE183" s="114"/>
      <c r="AH183" s="114"/>
      <c r="AK183" s="114"/>
      <c r="AP183" s="114"/>
    </row>
    <row r="184" spans="1:55" s="6" customFormat="1" ht="13.5" customHeight="1" x14ac:dyDescent="0.15">
      <c r="AD184" s="114"/>
      <c r="AE184" s="114"/>
      <c r="AH184" s="114"/>
      <c r="AK184" s="114"/>
      <c r="AP184" s="114"/>
      <c r="BC184" s="6">
        <f>SUM(BB1:BE183)</f>
        <v>0</v>
      </c>
    </row>
    <row r="185" spans="1:55" s="6" customFormat="1" ht="13.5" customHeight="1" x14ac:dyDescent="0.15">
      <c r="AD185" s="114"/>
      <c r="AE185" s="114"/>
      <c r="AH185" s="114"/>
      <c r="AK185" s="114"/>
      <c r="AP185" s="114"/>
    </row>
    <row r="186" spans="1:55" s="6" customFormat="1" x14ac:dyDescent="0.15">
      <c r="AD186" s="114"/>
      <c r="AE186" s="114"/>
      <c r="AH186" s="114"/>
      <c r="AK186" s="114"/>
      <c r="AP186" s="114"/>
    </row>
    <row r="187" spans="1:55" s="6" customFormat="1" x14ac:dyDescent="0.15">
      <c r="AD187" s="114"/>
      <c r="AE187" s="114"/>
      <c r="AH187" s="114"/>
      <c r="AK187" s="114"/>
      <c r="AP187" s="114"/>
    </row>
    <row r="188" spans="1:55" s="6" customFormat="1" x14ac:dyDescent="0.15">
      <c r="AD188" s="114"/>
      <c r="AE188" s="114"/>
      <c r="AH188" s="114"/>
      <c r="AK188" s="114"/>
      <c r="AP188" s="114"/>
    </row>
    <row r="189" spans="1:55" x14ac:dyDescent="0.15">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114"/>
      <c r="AF189" s="6"/>
      <c r="AG189" s="6"/>
      <c r="AI189" s="169"/>
      <c r="AJ189" s="6"/>
      <c r="AL189" s="6"/>
      <c r="AM189" s="6"/>
      <c r="AO189" s="6"/>
      <c r="AQ189" s="169"/>
    </row>
    <row r="190" spans="1:55" x14ac:dyDescent="0.15">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114"/>
      <c r="AF190" s="6"/>
      <c r="AG190" s="6"/>
      <c r="AI190" s="169"/>
      <c r="AJ190" s="6"/>
      <c r="AL190" s="6"/>
      <c r="AM190" s="6"/>
      <c r="AO190" s="6"/>
      <c r="AQ190" s="169"/>
    </row>
    <row r="191" spans="1:55" x14ac:dyDescent="0.15">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114"/>
      <c r="AF191" s="6"/>
      <c r="AG191" s="6"/>
      <c r="AI191" s="169"/>
      <c r="AJ191" s="6"/>
      <c r="AL191" s="6"/>
      <c r="AM191" s="6"/>
      <c r="AO191" s="6"/>
      <c r="AQ191" s="169"/>
    </row>
    <row r="192" spans="1:55" x14ac:dyDescent="0.15">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114"/>
      <c r="AF192" s="6"/>
      <c r="AG192" s="6"/>
      <c r="AI192" s="169"/>
      <c r="AJ192" s="6"/>
      <c r="AL192" s="6"/>
      <c r="AM192" s="6"/>
      <c r="AO192" s="6"/>
      <c r="AQ192" s="169"/>
    </row>
    <row r="193" spans="1:76" s="169" customFormat="1" x14ac:dyDescent="0.15">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114"/>
      <c r="AE193" s="114"/>
      <c r="AF193" s="6"/>
      <c r="AG193" s="6"/>
      <c r="AH193" s="114"/>
      <c r="AJ193" s="6"/>
      <c r="AK193" s="114"/>
      <c r="AL193" s="6"/>
      <c r="AM193" s="6"/>
      <c r="AN193" s="6"/>
      <c r="AO193" s="6"/>
      <c r="AP193" s="114"/>
    </row>
    <row r="194" spans="1:76" s="169" customFormat="1" x14ac:dyDescent="0.15">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114"/>
      <c r="AE194" s="114"/>
      <c r="AF194" s="6"/>
      <c r="AG194" s="6"/>
      <c r="AH194" s="114"/>
      <c r="AJ194" s="6"/>
      <c r="AK194" s="114"/>
      <c r="AL194" s="6"/>
      <c r="AM194" s="6"/>
      <c r="AN194" s="6"/>
      <c r="AO194" s="6"/>
      <c r="AP194" s="114"/>
    </row>
    <row r="195" spans="1:76" s="169" customFormat="1" x14ac:dyDescent="0.1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114"/>
      <c r="AE195" s="114"/>
      <c r="AF195" s="6"/>
      <c r="AG195" s="6"/>
      <c r="AH195" s="114"/>
      <c r="AJ195" s="6"/>
      <c r="AK195" s="114"/>
      <c r="AL195" s="6"/>
      <c r="AM195" s="6"/>
      <c r="AN195" s="6"/>
      <c r="AO195" s="6"/>
      <c r="AP195" s="114"/>
    </row>
    <row r="196" spans="1:76" s="169" customFormat="1" x14ac:dyDescent="0.1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114"/>
      <c r="AE196" s="114"/>
      <c r="AF196" s="6"/>
      <c r="AG196" s="6"/>
      <c r="AH196" s="114"/>
      <c r="AJ196" s="6"/>
      <c r="AK196" s="114"/>
      <c r="AL196" s="6"/>
      <c r="AM196" s="6"/>
      <c r="AN196" s="6"/>
      <c r="AO196" s="6"/>
      <c r="AP196" s="114"/>
    </row>
    <row r="197" spans="1:76" s="169" customFormat="1" x14ac:dyDescent="0.1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114"/>
      <c r="AE197" s="114"/>
      <c r="AF197" s="6"/>
      <c r="AG197" s="6"/>
      <c r="AH197" s="114"/>
      <c r="AJ197" s="6"/>
      <c r="AK197" s="114"/>
      <c r="AL197" s="6"/>
      <c r="AM197" s="6"/>
      <c r="AN197" s="6"/>
      <c r="AO197" s="6"/>
      <c r="AP197" s="114"/>
    </row>
    <row r="198" spans="1:76" s="169" customFormat="1" x14ac:dyDescent="0.1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114"/>
      <c r="AE198" s="114"/>
      <c r="AF198" s="6"/>
      <c r="AG198" s="6"/>
      <c r="AH198" s="114"/>
      <c r="AJ198" s="6"/>
      <c r="AK198" s="114"/>
      <c r="AL198" s="6"/>
      <c r="AM198" s="6"/>
      <c r="AN198" s="6"/>
      <c r="AO198" s="6"/>
      <c r="AP198" s="114"/>
    </row>
    <row r="199" spans="1:76" s="169" customFormat="1" ht="15.75" hidden="1" customHeight="1" x14ac:dyDescent="0.1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114"/>
      <c r="AE199" s="114"/>
      <c r="AF199" s="6"/>
      <c r="AG199" s="6"/>
      <c r="AH199" s="114"/>
      <c r="AJ199" s="6"/>
      <c r="AK199" s="114"/>
      <c r="AL199" s="6"/>
      <c r="AM199" s="6"/>
      <c r="AN199" s="6"/>
      <c r="AO199" s="6"/>
      <c r="AP199" s="114"/>
    </row>
    <row r="200" spans="1:76" s="169" customFormat="1" ht="15.75" hidden="1" customHeight="1" x14ac:dyDescent="0.15">
      <c r="A200" s="205">
        <f>SUM(A8:AX175)</f>
        <v>81532</v>
      </c>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114"/>
      <c r="AE200" s="114"/>
      <c r="AF200" s="6"/>
      <c r="AG200" s="6"/>
      <c r="AH200" s="114"/>
      <c r="AJ200" s="6"/>
      <c r="AK200" s="114"/>
      <c r="AL200" s="6"/>
      <c r="AM200" s="6"/>
      <c r="AN200" s="6"/>
      <c r="AO200" s="6"/>
      <c r="AP200" s="114"/>
      <c r="BX200" s="205">
        <f>SUM(BX8:CI175)</f>
        <v>0</v>
      </c>
    </row>
    <row r="201" spans="1:76" s="169" customFormat="1" ht="15.75" hidden="1" customHeight="1" x14ac:dyDescent="0.1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114"/>
      <c r="AE201" s="114"/>
      <c r="AF201" s="6"/>
      <c r="AG201" s="6"/>
      <c r="AH201" s="114"/>
      <c r="AJ201" s="6"/>
      <c r="AK201" s="114"/>
      <c r="AL201" s="6"/>
      <c r="AM201" s="6"/>
      <c r="AN201" s="6"/>
      <c r="AO201" s="6"/>
      <c r="AP201" s="114"/>
    </row>
    <row r="202" spans="1:76" s="169" customFormat="1" x14ac:dyDescent="0.1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114"/>
      <c r="AE202" s="114"/>
      <c r="AF202" s="6"/>
      <c r="AG202" s="6"/>
      <c r="AH202" s="114"/>
      <c r="AJ202" s="6"/>
      <c r="AK202" s="114"/>
      <c r="AL202" s="6"/>
      <c r="AM202" s="6"/>
      <c r="AN202" s="6"/>
      <c r="AO202" s="6"/>
      <c r="AP202" s="114"/>
    </row>
    <row r="203" spans="1:76" s="169" customFormat="1" x14ac:dyDescent="0.1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114"/>
      <c r="AE203" s="114"/>
      <c r="AF203" s="6"/>
      <c r="AG203" s="6"/>
      <c r="AH203" s="114"/>
      <c r="AJ203" s="6"/>
      <c r="AK203" s="114"/>
      <c r="AL203" s="6"/>
      <c r="AM203" s="6"/>
      <c r="AN203" s="6"/>
      <c r="AO203" s="6"/>
      <c r="AP203" s="114"/>
    </row>
    <row r="204" spans="1:76" s="169" customFormat="1" x14ac:dyDescent="0.1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114"/>
      <c r="AE204" s="114"/>
      <c r="AF204" s="6"/>
      <c r="AG204" s="6"/>
      <c r="AH204" s="114"/>
      <c r="AJ204" s="6"/>
      <c r="AK204" s="114"/>
      <c r="AL204" s="6"/>
      <c r="AM204" s="6"/>
      <c r="AN204" s="6"/>
      <c r="AO204" s="6"/>
      <c r="AP204" s="114"/>
    </row>
    <row r="205" spans="1:76" s="169" customFormat="1" x14ac:dyDescent="0.1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114"/>
      <c r="AE205" s="114"/>
      <c r="AF205" s="6"/>
      <c r="AG205" s="6"/>
      <c r="AH205" s="114"/>
      <c r="AJ205" s="6"/>
      <c r="AK205" s="114"/>
      <c r="AL205" s="6"/>
      <c r="AM205" s="6"/>
      <c r="AN205" s="6"/>
      <c r="AO205" s="6"/>
      <c r="AP205" s="114"/>
    </row>
    <row r="206" spans="1:76" s="169" customFormat="1" x14ac:dyDescent="0.15">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114"/>
      <c r="AE206" s="114"/>
      <c r="AF206" s="6"/>
      <c r="AG206" s="6"/>
      <c r="AH206" s="114"/>
      <c r="AJ206" s="6"/>
      <c r="AK206" s="114"/>
      <c r="AL206" s="6"/>
      <c r="AM206" s="6"/>
      <c r="AN206" s="6"/>
      <c r="AO206" s="6"/>
      <c r="AP206" s="114"/>
    </row>
    <row r="207" spans="1:76" s="169" customFormat="1" x14ac:dyDescent="0.1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114"/>
      <c r="AE207" s="114"/>
      <c r="AF207" s="6"/>
      <c r="AG207" s="6"/>
      <c r="AH207" s="114"/>
      <c r="AJ207" s="6"/>
      <c r="AK207" s="114"/>
      <c r="AL207" s="6"/>
      <c r="AM207" s="6"/>
      <c r="AN207" s="6"/>
      <c r="AO207" s="6"/>
      <c r="AP207" s="114"/>
    </row>
    <row r="208" spans="1:76" s="169" customFormat="1" x14ac:dyDescent="0.1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114"/>
      <c r="AE208" s="114"/>
      <c r="AF208" s="6"/>
      <c r="AG208" s="6"/>
      <c r="AH208" s="114"/>
      <c r="AJ208" s="6"/>
      <c r="AK208" s="114"/>
      <c r="AL208" s="6"/>
      <c r="AM208" s="6"/>
      <c r="AN208" s="6"/>
      <c r="AO208" s="6"/>
      <c r="AP208" s="114"/>
    </row>
    <row r="209" spans="1:43" x14ac:dyDescent="0.1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114"/>
      <c r="AF209" s="6"/>
      <c r="AG209" s="6"/>
      <c r="AI209" s="169"/>
      <c r="AJ209" s="6"/>
      <c r="AL209" s="6"/>
      <c r="AM209" s="6"/>
      <c r="AO209" s="6"/>
      <c r="AQ209" s="169"/>
    </row>
    <row r="210" spans="1:43" x14ac:dyDescent="0.1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114"/>
      <c r="AF210" s="6"/>
      <c r="AG210" s="6"/>
      <c r="AI210" s="169"/>
      <c r="AJ210" s="6"/>
      <c r="AL210" s="6"/>
      <c r="AM210" s="6"/>
      <c r="AO210" s="6"/>
      <c r="AQ210" s="169"/>
    </row>
    <row r="211" spans="1:43" x14ac:dyDescent="0.1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114"/>
      <c r="AF211" s="6"/>
      <c r="AG211" s="6"/>
      <c r="AI211" s="169"/>
      <c r="AJ211" s="6"/>
      <c r="AL211" s="6"/>
      <c r="AM211" s="6"/>
      <c r="AO211" s="6"/>
      <c r="AQ211" s="169"/>
    </row>
    <row r="212" spans="1:43" x14ac:dyDescent="0.1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114"/>
      <c r="AF212" s="6"/>
      <c r="AG212" s="6"/>
      <c r="AI212" s="169"/>
      <c r="AJ212" s="6"/>
      <c r="AL212" s="6"/>
      <c r="AM212" s="6"/>
      <c r="AO212" s="6"/>
      <c r="AQ212" s="169"/>
    </row>
    <row r="213" spans="1:43" ht="18.75" customHeight="1" x14ac:dyDescent="0.1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114"/>
      <c r="AF213" s="6"/>
      <c r="AG213" s="6"/>
      <c r="AI213" s="169"/>
      <c r="AJ213" s="6"/>
      <c r="AL213" s="6"/>
      <c r="AM213" s="6"/>
      <c r="AO213" s="6"/>
      <c r="AQ213" s="169"/>
    </row>
    <row r="214" spans="1:43" ht="18.75" customHeight="1" x14ac:dyDescent="0.1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114"/>
      <c r="AF214" s="6"/>
      <c r="AG214" s="6"/>
      <c r="AI214" s="169"/>
      <c r="AJ214" s="6"/>
      <c r="AL214" s="6"/>
      <c r="AM214" s="6"/>
      <c r="AO214" s="6"/>
      <c r="AQ214" s="169"/>
    </row>
    <row r="215" spans="1:43" x14ac:dyDescent="0.1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114"/>
      <c r="AF215" s="6"/>
      <c r="AG215" s="6"/>
      <c r="AI215" s="169"/>
      <c r="AJ215" s="6"/>
      <c r="AL215" s="6"/>
      <c r="AM215" s="6"/>
      <c r="AO215" s="6"/>
      <c r="AQ215" s="169"/>
    </row>
    <row r="216" spans="1:43" x14ac:dyDescent="0.1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114"/>
      <c r="AF216" s="6"/>
      <c r="AG216" s="6"/>
      <c r="AI216" s="169"/>
      <c r="AJ216" s="6"/>
      <c r="AL216" s="6"/>
      <c r="AM216" s="6"/>
      <c r="AO216" s="6"/>
      <c r="AQ216" s="169"/>
    </row>
    <row r="217" spans="1:43" x14ac:dyDescent="0.1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114"/>
      <c r="AF217" s="6"/>
      <c r="AG217" s="6"/>
      <c r="AI217" s="169"/>
      <c r="AJ217" s="6"/>
      <c r="AL217" s="6"/>
      <c r="AM217" s="6"/>
      <c r="AO217" s="6"/>
      <c r="AQ217" s="169"/>
    </row>
    <row r="218" spans="1:43" x14ac:dyDescent="0.1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114"/>
      <c r="AF218" s="6"/>
      <c r="AG218" s="6"/>
      <c r="AI218" s="169"/>
      <c r="AJ218" s="6"/>
      <c r="AL218" s="6"/>
      <c r="AM218" s="6"/>
      <c r="AO218" s="6"/>
      <c r="AQ218" s="169"/>
    </row>
    <row r="219" spans="1:43" x14ac:dyDescent="0.1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114"/>
      <c r="AF219" s="6"/>
      <c r="AG219" s="6"/>
      <c r="AI219" s="169"/>
      <c r="AJ219" s="6"/>
      <c r="AL219" s="6"/>
      <c r="AM219" s="6"/>
      <c r="AO219" s="6"/>
      <c r="AQ219" s="169"/>
    </row>
    <row r="220" spans="1:43" x14ac:dyDescent="0.1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114"/>
      <c r="AF220" s="6"/>
      <c r="AG220" s="6"/>
      <c r="AI220" s="169"/>
      <c r="AJ220" s="6"/>
      <c r="AL220" s="6"/>
      <c r="AM220" s="6"/>
      <c r="AO220" s="6"/>
      <c r="AQ220" s="169"/>
    </row>
    <row r="221" spans="1:43" x14ac:dyDescent="0.1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114"/>
      <c r="AF221" s="6"/>
      <c r="AG221" s="6"/>
      <c r="AI221" s="169"/>
      <c r="AJ221" s="6"/>
      <c r="AL221" s="6"/>
      <c r="AM221" s="6"/>
      <c r="AO221" s="6"/>
      <c r="AQ221" s="169"/>
    </row>
    <row r="222" spans="1:43" x14ac:dyDescent="0.1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114"/>
      <c r="AF222" s="6"/>
      <c r="AG222" s="6"/>
      <c r="AI222" s="169"/>
      <c r="AJ222" s="6"/>
      <c r="AL222" s="6"/>
      <c r="AM222" s="6"/>
      <c r="AO222" s="6"/>
      <c r="AQ222" s="169"/>
    </row>
    <row r="223" spans="1:43" x14ac:dyDescent="0.1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114"/>
      <c r="AF223" s="6"/>
      <c r="AG223" s="6"/>
      <c r="AI223" s="169"/>
      <c r="AJ223" s="6"/>
      <c r="AL223" s="6"/>
      <c r="AM223" s="6"/>
      <c r="AO223" s="6"/>
      <c r="AQ223" s="169"/>
    </row>
    <row r="224" spans="1:43" x14ac:dyDescent="0.1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114"/>
      <c r="AF224" s="6"/>
      <c r="AG224" s="6"/>
      <c r="AI224" s="169"/>
      <c r="AJ224" s="6"/>
      <c r="AL224" s="6"/>
      <c r="AM224" s="6"/>
      <c r="AO224" s="6"/>
      <c r="AQ224" s="169"/>
    </row>
    <row r="225" spans="1:43" x14ac:dyDescent="0.1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114"/>
      <c r="AF225" s="6"/>
      <c r="AG225" s="6"/>
      <c r="AI225" s="169"/>
      <c r="AJ225" s="6"/>
      <c r="AL225" s="6"/>
      <c r="AM225" s="6"/>
      <c r="AO225" s="6"/>
      <c r="AQ225" s="169"/>
    </row>
    <row r="226" spans="1:43" x14ac:dyDescent="0.1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114"/>
      <c r="AF226" s="6"/>
      <c r="AG226" s="6"/>
      <c r="AI226" s="169"/>
      <c r="AJ226" s="6"/>
      <c r="AL226" s="6"/>
      <c r="AM226" s="6"/>
      <c r="AO226" s="6"/>
      <c r="AQ226" s="169"/>
    </row>
    <row r="227" spans="1:43" x14ac:dyDescent="0.1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114"/>
      <c r="AF227" s="6"/>
      <c r="AG227" s="6"/>
      <c r="AI227" s="169"/>
      <c r="AJ227" s="6"/>
      <c r="AL227" s="6"/>
      <c r="AM227" s="6"/>
      <c r="AO227" s="6"/>
      <c r="AQ227" s="169"/>
    </row>
    <row r="228" spans="1:43" x14ac:dyDescent="0.1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114"/>
      <c r="AF228" s="6"/>
      <c r="AG228" s="6"/>
      <c r="AI228" s="169"/>
      <c r="AJ228" s="6"/>
      <c r="AL228" s="6"/>
      <c r="AM228" s="6"/>
      <c r="AO228" s="6"/>
      <c r="AQ228" s="169"/>
    </row>
    <row r="229" spans="1:43" x14ac:dyDescent="0.1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114"/>
      <c r="AF229" s="6"/>
      <c r="AG229" s="6"/>
      <c r="AI229" s="169"/>
      <c r="AJ229" s="6"/>
      <c r="AL229" s="6"/>
      <c r="AM229" s="6"/>
      <c r="AO229" s="6"/>
      <c r="AQ229" s="169"/>
    </row>
    <row r="230" spans="1:43" x14ac:dyDescent="0.1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114"/>
      <c r="AF230" s="6"/>
      <c r="AG230" s="6"/>
      <c r="AI230" s="169"/>
      <c r="AJ230" s="6"/>
      <c r="AL230" s="6"/>
      <c r="AM230" s="6"/>
      <c r="AO230" s="6"/>
      <c r="AQ230" s="169"/>
    </row>
    <row r="231" spans="1:43" x14ac:dyDescent="0.1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114"/>
      <c r="AF231" s="6"/>
      <c r="AG231" s="6"/>
      <c r="AI231" s="169"/>
      <c r="AJ231" s="6"/>
      <c r="AL231" s="6"/>
      <c r="AM231" s="6"/>
      <c r="AO231" s="6"/>
      <c r="AQ231" s="169"/>
    </row>
    <row r="232" spans="1:43" x14ac:dyDescent="0.1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114"/>
      <c r="AF232" s="6"/>
      <c r="AG232" s="6"/>
      <c r="AI232" s="169"/>
      <c r="AJ232" s="6"/>
      <c r="AL232" s="6"/>
      <c r="AM232" s="6"/>
      <c r="AO232" s="6"/>
      <c r="AQ232" s="169"/>
    </row>
    <row r="233" spans="1:43" x14ac:dyDescent="0.1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114"/>
      <c r="AF233" s="6"/>
      <c r="AG233" s="6"/>
      <c r="AI233" s="169"/>
      <c r="AJ233" s="6"/>
      <c r="AL233" s="6"/>
      <c r="AM233" s="6"/>
      <c r="AO233" s="6"/>
      <c r="AQ233" s="169"/>
    </row>
    <row r="234" spans="1:43" x14ac:dyDescent="0.1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114"/>
      <c r="AF234" s="6"/>
      <c r="AG234" s="6"/>
      <c r="AI234" s="169"/>
      <c r="AJ234" s="6"/>
      <c r="AL234" s="6"/>
      <c r="AM234" s="6"/>
      <c r="AO234" s="6"/>
      <c r="AQ234" s="169"/>
    </row>
    <row r="235" spans="1:43" x14ac:dyDescent="0.1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114"/>
      <c r="AF235" s="6"/>
      <c r="AG235" s="6"/>
      <c r="AI235" s="169"/>
      <c r="AJ235" s="6"/>
      <c r="AL235" s="6"/>
      <c r="AM235" s="6"/>
      <c r="AO235" s="6"/>
      <c r="AQ235" s="169"/>
    </row>
    <row r="236" spans="1:43" x14ac:dyDescent="0.1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114"/>
      <c r="AF236" s="6"/>
      <c r="AG236" s="6"/>
      <c r="AI236" s="169"/>
      <c r="AJ236" s="6"/>
      <c r="AL236" s="6"/>
      <c r="AM236" s="6"/>
      <c r="AO236" s="6"/>
      <c r="AQ236" s="169"/>
    </row>
    <row r="237" spans="1:43" x14ac:dyDescent="0.1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114"/>
      <c r="AF237" s="6"/>
      <c r="AG237" s="6"/>
      <c r="AI237" s="169"/>
      <c r="AJ237" s="6"/>
      <c r="AL237" s="6"/>
      <c r="AM237" s="6"/>
      <c r="AO237" s="6"/>
      <c r="AQ237" s="169"/>
    </row>
    <row r="238" spans="1:43" x14ac:dyDescent="0.1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114"/>
      <c r="AF238" s="6"/>
      <c r="AG238" s="6"/>
      <c r="AI238" s="169"/>
      <c r="AJ238" s="6"/>
      <c r="AL238" s="6"/>
      <c r="AM238" s="6"/>
      <c r="AO238" s="6"/>
      <c r="AQ238" s="169"/>
    </row>
    <row r="239" spans="1:43" x14ac:dyDescent="0.1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114"/>
      <c r="AF239" s="6"/>
      <c r="AG239" s="6"/>
      <c r="AI239" s="169"/>
      <c r="AJ239" s="6"/>
      <c r="AL239" s="6"/>
      <c r="AM239" s="6"/>
      <c r="AO239" s="6"/>
      <c r="AQ239" s="169"/>
    </row>
  </sheetData>
  <mergeCells count="100">
    <mergeCell ref="AW7:AX7"/>
    <mergeCell ref="A6:AD6"/>
    <mergeCell ref="AP6:AQ7"/>
    <mergeCell ref="AR6:AS7"/>
    <mergeCell ref="AV6:AV7"/>
    <mergeCell ref="AT7:AU7"/>
    <mergeCell ref="A8:A11"/>
    <mergeCell ref="B8:AE8"/>
    <mergeCell ref="AF8:AG10"/>
    <mergeCell ref="AH8:AI10"/>
    <mergeCell ref="AJ8:AJ11"/>
    <mergeCell ref="AB10:AE10"/>
    <mergeCell ref="AX8:AX11"/>
    <mergeCell ref="B9:B11"/>
    <mergeCell ref="C9:S10"/>
    <mergeCell ref="T9:U10"/>
    <mergeCell ref="V9:W10"/>
    <mergeCell ref="X9:AE9"/>
    <mergeCell ref="X10:AA10"/>
    <mergeCell ref="AM8:AN10"/>
    <mergeCell ref="AP8:AP11"/>
    <mergeCell ref="AQ8:AQ11"/>
    <mergeCell ref="AR8:AR11"/>
    <mergeCell ref="AS8:AS11"/>
    <mergeCell ref="AT8:AT11"/>
    <mergeCell ref="AK8:AL10"/>
    <mergeCell ref="W60:W61"/>
    <mergeCell ref="X60:X61"/>
    <mergeCell ref="AU8:AU11"/>
    <mergeCell ref="AV8:AV11"/>
    <mergeCell ref="AW8:AW11"/>
    <mergeCell ref="A69:B69"/>
    <mergeCell ref="A60:A61"/>
    <mergeCell ref="C60:C61"/>
    <mergeCell ref="D60:T60"/>
    <mergeCell ref="U60:V60"/>
    <mergeCell ref="A62:B62"/>
    <mergeCell ref="A63:A65"/>
    <mergeCell ref="A66:B66"/>
    <mergeCell ref="A67:B67"/>
    <mergeCell ref="A68:B68"/>
    <mergeCell ref="A70:B70"/>
    <mergeCell ref="A71:B71"/>
    <mergeCell ref="A72:B72"/>
    <mergeCell ref="A73:B73"/>
    <mergeCell ref="A75:A76"/>
    <mergeCell ref="B75:B76"/>
    <mergeCell ref="A97:B97"/>
    <mergeCell ref="C75:C76"/>
    <mergeCell ref="D75:T75"/>
    <mergeCell ref="U75:V75"/>
    <mergeCell ref="W75:W76"/>
    <mergeCell ref="A77:A78"/>
    <mergeCell ref="A79:A81"/>
    <mergeCell ref="A82:A83"/>
    <mergeCell ref="A84:A85"/>
    <mergeCell ref="A86:A87"/>
    <mergeCell ref="A95:B95"/>
    <mergeCell ref="A96:B96"/>
    <mergeCell ref="A109:B109"/>
    <mergeCell ref="A98:B98"/>
    <mergeCell ref="A99:B99"/>
    <mergeCell ref="A100:B100"/>
    <mergeCell ref="A101:B101"/>
    <mergeCell ref="A102:B102"/>
    <mergeCell ref="A103:B103"/>
    <mergeCell ref="A104:B104"/>
    <mergeCell ref="A105:B105"/>
    <mergeCell ref="A106:B106"/>
    <mergeCell ref="A107:B107"/>
    <mergeCell ref="A108:B108"/>
    <mergeCell ref="A110:B110"/>
    <mergeCell ref="A111:B111"/>
    <mergeCell ref="A113:A116"/>
    <mergeCell ref="B113:AE113"/>
    <mergeCell ref="AF113:AG113"/>
    <mergeCell ref="AJ113:AK113"/>
    <mergeCell ref="B114:B116"/>
    <mergeCell ref="C114:S115"/>
    <mergeCell ref="T114:U115"/>
    <mergeCell ref="V114:W115"/>
    <mergeCell ref="X114:AE114"/>
    <mergeCell ref="AF114:AF116"/>
    <mergeCell ref="AG114:AG116"/>
    <mergeCell ref="AH114:AH116"/>
    <mergeCell ref="AI114:AI116"/>
    <mergeCell ref="AH113:AI113"/>
    <mergeCell ref="AK114:AK116"/>
    <mergeCell ref="X115:AA115"/>
    <mergeCell ref="AB115:AE115"/>
    <mergeCell ref="A129:A132"/>
    <mergeCell ref="B129:B132"/>
    <mergeCell ref="C129:S131"/>
    <mergeCell ref="T129:U131"/>
    <mergeCell ref="V129:W131"/>
    <mergeCell ref="A178:A179"/>
    <mergeCell ref="B178:B179"/>
    <mergeCell ref="C178:C179"/>
    <mergeCell ref="D178:D179"/>
    <mergeCell ref="AJ114:AJ116"/>
  </mergeCells>
  <dataValidations count="2">
    <dataValidation allowBlank="1" showInputMessage="1" showErrorMessage="1" errorTitle="Error" error="Por favor ingrese números enteros" sqref="B64 IX64 ST64 ACP64 AML64 AWH64 BGD64 BPZ64 BZV64 CJR64 CTN64 DDJ64 DNF64 DXB64 EGX64 EQT64 FAP64 FKL64 FUH64 GED64 GNZ64 GXV64 HHR64 HRN64 IBJ64 ILF64 IVB64 JEX64 JOT64 JYP64 KIL64 KSH64 LCD64 LLZ64 LVV64 MFR64 MPN64 MZJ64 NJF64 NTB64 OCX64 OMT64 OWP64 PGL64 PQH64 QAD64 QJZ64 QTV64 RDR64 RNN64 RXJ64 SHF64 SRB64 TAX64 TKT64 TUP64 UEL64 UOH64 UYD64 VHZ64 VRV64 WBR64 WLN64 WVJ64 B65600 IX65600 ST65600 ACP65600 AML65600 AWH65600 BGD65600 BPZ65600 BZV65600 CJR65600 CTN65600 DDJ65600 DNF65600 DXB65600 EGX65600 EQT65600 FAP65600 FKL65600 FUH65600 GED65600 GNZ65600 GXV65600 HHR65600 HRN65600 IBJ65600 ILF65600 IVB65600 JEX65600 JOT65600 JYP65600 KIL65600 KSH65600 LCD65600 LLZ65600 LVV65600 MFR65600 MPN65600 MZJ65600 NJF65600 NTB65600 OCX65600 OMT65600 OWP65600 PGL65600 PQH65600 QAD65600 QJZ65600 QTV65600 RDR65600 RNN65600 RXJ65600 SHF65600 SRB65600 TAX65600 TKT65600 TUP65600 UEL65600 UOH65600 UYD65600 VHZ65600 VRV65600 WBR65600 WLN65600 WVJ65600 B131136 IX131136 ST131136 ACP131136 AML131136 AWH131136 BGD131136 BPZ131136 BZV131136 CJR131136 CTN131136 DDJ131136 DNF131136 DXB131136 EGX131136 EQT131136 FAP131136 FKL131136 FUH131136 GED131136 GNZ131136 GXV131136 HHR131136 HRN131136 IBJ131136 ILF131136 IVB131136 JEX131136 JOT131136 JYP131136 KIL131136 KSH131136 LCD131136 LLZ131136 LVV131136 MFR131136 MPN131136 MZJ131136 NJF131136 NTB131136 OCX131136 OMT131136 OWP131136 PGL131136 PQH131136 QAD131136 QJZ131136 QTV131136 RDR131136 RNN131136 RXJ131136 SHF131136 SRB131136 TAX131136 TKT131136 TUP131136 UEL131136 UOH131136 UYD131136 VHZ131136 VRV131136 WBR131136 WLN131136 WVJ131136 B196672 IX196672 ST196672 ACP196672 AML196672 AWH196672 BGD196672 BPZ196672 BZV196672 CJR196672 CTN196672 DDJ196672 DNF196672 DXB196672 EGX196672 EQT196672 FAP196672 FKL196672 FUH196672 GED196672 GNZ196672 GXV196672 HHR196672 HRN196672 IBJ196672 ILF196672 IVB196672 JEX196672 JOT196672 JYP196672 KIL196672 KSH196672 LCD196672 LLZ196672 LVV196672 MFR196672 MPN196672 MZJ196672 NJF196672 NTB196672 OCX196672 OMT196672 OWP196672 PGL196672 PQH196672 QAD196672 QJZ196672 QTV196672 RDR196672 RNN196672 RXJ196672 SHF196672 SRB196672 TAX196672 TKT196672 TUP196672 UEL196672 UOH196672 UYD196672 VHZ196672 VRV196672 WBR196672 WLN196672 WVJ196672 B262208 IX262208 ST262208 ACP262208 AML262208 AWH262208 BGD262208 BPZ262208 BZV262208 CJR262208 CTN262208 DDJ262208 DNF262208 DXB262208 EGX262208 EQT262208 FAP262208 FKL262208 FUH262208 GED262208 GNZ262208 GXV262208 HHR262208 HRN262208 IBJ262208 ILF262208 IVB262208 JEX262208 JOT262208 JYP262208 KIL262208 KSH262208 LCD262208 LLZ262208 LVV262208 MFR262208 MPN262208 MZJ262208 NJF262208 NTB262208 OCX262208 OMT262208 OWP262208 PGL262208 PQH262208 QAD262208 QJZ262208 QTV262208 RDR262208 RNN262208 RXJ262208 SHF262208 SRB262208 TAX262208 TKT262208 TUP262208 UEL262208 UOH262208 UYD262208 VHZ262208 VRV262208 WBR262208 WLN262208 WVJ262208 B327744 IX327744 ST327744 ACP327744 AML327744 AWH327744 BGD327744 BPZ327744 BZV327744 CJR327744 CTN327744 DDJ327744 DNF327744 DXB327744 EGX327744 EQT327744 FAP327744 FKL327744 FUH327744 GED327744 GNZ327744 GXV327744 HHR327744 HRN327744 IBJ327744 ILF327744 IVB327744 JEX327744 JOT327744 JYP327744 KIL327744 KSH327744 LCD327744 LLZ327744 LVV327744 MFR327744 MPN327744 MZJ327744 NJF327744 NTB327744 OCX327744 OMT327744 OWP327744 PGL327744 PQH327744 QAD327744 QJZ327744 QTV327744 RDR327744 RNN327744 RXJ327744 SHF327744 SRB327744 TAX327744 TKT327744 TUP327744 UEL327744 UOH327744 UYD327744 VHZ327744 VRV327744 WBR327744 WLN327744 WVJ327744 B393280 IX393280 ST393280 ACP393280 AML393280 AWH393280 BGD393280 BPZ393280 BZV393280 CJR393280 CTN393280 DDJ393280 DNF393280 DXB393280 EGX393280 EQT393280 FAP393280 FKL393280 FUH393280 GED393280 GNZ393280 GXV393280 HHR393280 HRN393280 IBJ393280 ILF393280 IVB393280 JEX393280 JOT393280 JYP393280 KIL393280 KSH393280 LCD393280 LLZ393280 LVV393280 MFR393280 MPN393280 MZJ393280 NJF393280 NTB393280 OCX393280 OMT393280 OWP393280 PGL393280 PQH393280 QAD393280 QJZ393280 QTV393280 RDR393280 RNN393280 RXJ393280 SHF393280 SRB393280 TAX393280 TKT393280 TUP393280 UEL393280 UOH393280 UYD393280 VHZ393280 VRV393280 WBR393280 WLN393280 WVJ393280 B458816 IX458816 ST458816 ACP458816 AML458816 AWH458816 BGD458816 BPZ458816 BZV458816 CJR458816 CTN458816 DDJ458816 DNF458816 DXB458816 EGX458816 EQT458816 FAP458816 FKL458816 FUH458816 GED458816 GNZ458816 GXV458816 HHR458816 HRN458816 IBJ458816 ILF458816 IVB458816 JEX458816 JOT458816 JYP458816 KIL458816 KSH458816 LCD458816 LLZ458816 LVV458816 MFR458816 MPN458816 MZJ458816 NJF458816 NTB458816 OCX458816 OMT458816 OWP458816 PGL458816 PQH458816 QAD458816 QJZ458816 QTV458816 RDR458816 RNN458816 RXJ458816 SHF458816 SRB458816 TAX458816 TKT458816 TUP458816 UEL458816 UOH458816 UYD458816 VHZ458816 VRV458816 WBR458816 WLN458816 WVJ458816 B524352 IX524352 ST524352 ACP524352 AML524352 AWH524352 BGD524352 BPZ524352 BZV524352 CJR524352 CTN524352 DDJ524352 DNF524352 DXB524352 EGX524352 EQT524352 FAP524352 FKL524352 FUH524352 GED524352 GNZ524352 GXV524352 HHR524352 HRN524352 IBJ524352 ILF524352 IVB524352 JEX524352 JOT524352 JYP524352 KIL524352 KSH524352 LCD524352 LLZ524352 LVV524352 MFR524352 MPN524352 MZJ524352 NJF524352 NTB524352 OCX524352 OMT524352 OWP524352 PGL524352 PQH524352 QAD524352 QJZ524352 QTV524352 RDR524352 RNN524352 RXJ524352 SHF524352 SRB524352 TAX524352 TKT524352 TUP524352 UEL524352 UOH524352 UYD524352 VHZ524352 VRV524352 WBR524352 WLN524352 WVJ524352 B589888 IX589888 ST589888 ACP589888 AML589888 AWH589888 BGD589888 BPZ589888 BZV589888 CJR589888 CTN589888 DDJ589888 DNF589888 DXB589888 EGX589888 EQT589888 FAP589888 FKL589888 FUH589888 GED589888 GNZ589888 GXV589888 HHR589888 HRN589888 IBJ589888 ILF589888 IVB589888 JEX589888 JOT589888 JYP589888 KIL589888 KSH589888 LCD589888 LLZ589888 LVV589888 MFR589888 MPN589888 MZJ589888 NJF589888 NTB589888 OCX589888 OMT589888 OWP589888 PGL589888 PQH589888 QAD589888 QJZ589888 QTV589888 RDR589888 RNN589888 RXJ589888 SHF589888 SRB589888 TAX589888 TKT589888 TUP589888 UEL589888 UOH589888 UYD589888 VHZ589888 VRV589888 WBR589888 WLN589888 WVJ589888 B655424 IX655424 ST655424 ACP655424 AML655424 AWH655424 BGD655424 BPZ655424 BZV655424 CJR655424 CTN655424 DDJ655424 DNF655424 DXB655424 EGX655424 EQT655424 FAP655424 FKL655424 FUH655424 GED655424 GNZ655424 GXV655424 HHR655424 HRN655424 IBJ655424 ILF655424 IVB655424 JEX655424 JOT655424 JYP655424 KIL655424 KSH655424 LCD655424 LLZ655424 LVV655424 MFR655424 MPN655424 MZJ655424 NJF655424 NTB655424 OCX655424 OMT655424 OWP655424 PGL655424 PQH655424 QAD655424 QJZ655424 QTV655424 RDR655424 RNN655424 RXJ655424 SHF655424 SRB655424 TAX655424 TKT655424 TUP655424 UEL655424 UOH655424 UYD655424 VHZ655424 VRV655424 WBR655424 WLN655424 WVJ655424 B720960 IX720960 ST720960 ACP720960 AML720960 AWH720960 BGD720960 BPZ720960 BZV720960 CJR720960 CTN720960 DDJ720960 DNF720960 DXB720960 EGX720960 EQT720960 FAP720960 FKL720960 FUH720960 GED720960 GNZ720960 GXV720960 HHR720960 HRN720960 IBJ720960 ILF720960 IVB720960 JEX720960 JOT720960 JYP720960 KIL720960 KSH720960 LCD720960 LLZ720960 LVV720960 MFR720960 MPN720960 MZJ720960 NJF720960 NTB720960 OCX720960 OMT720960 OWP720960 PGL720960 PQH720960 QAD720960 QJZ720960 QTV720960 RDR720960 RNN720960 RXJ720960 SHF720960 SRB720960 TAX720960 TKT720960 TUP720960 UEL720960 UOH720960 UYD720960 VHZ720960 VRV720960 WBR720960 WLN720960 WVJ720960 B786496 IX786496 ST786496 ACP786496 AML786496 AWH786496 BGD786496 BPZ786496 BZV786496 CJR786496 CTN786496 DDJ786496 DNF786496 DXB786496 EGX786496 EQT786496 FAP786496 FKL786496 FUH786496 GED786496 GNZ786496 GXV786496 HHR786496 HRN786496 IBJ786496 ILF786496 IVB786496 JEX786496 JOT786496 JYP786496 KIL786496 KSH786496 LCD786496 LLZ786496 LVV786496 MFR786496 MPN786496 MZJ786496 NJF786496 NTB786496 OCX786496 OMT786496 OWP786496 PGL786496 PQH786496 QAD786496 QJZ786496 QTV786496 RDR786496 RNN786496 RXJ786496 SHF786496 SRB786496 TAX786496 TKT786496 TUP786496 UEL786496 UOH786496 UYD786496 VHZ786496 VRV786496 WBR786496 WLN786496 WVJ786496 B852032 IX852032 ST852032 ACP852032 AML852032 AWH852032 BGD852032 BPZ852032 BZV852032 CJR852032 CTN852032 DDJ852032 DNF852032 DXB852032 EGX852032 EQT852032 FAP852032 FKL852032 FUH852032 GED852032 GNZ852032 GXV852032 HHR852032 HRN852032 IBJ852032 ILF852032 IVB852032 JEX852032 JOT852032 JYP852032 KIL852032 KSH852032 LCD852032 LLZ852032 LVV852032 MFR852032 MPN852032 MZJ852032 NJF852032 NTB852032 OCX852032 OMT852032 OWP852032 PGL852032 PQH852032 QAD852032 QJZ852032 QTV852032 RDR852032 RNN852032 RXJ852032 SHF852032 SRB852032 TAX852032 TKT852032 TUP852032 UEL852032 UOH852032 UYD852032 VHZ852032 VRV852032 WBR852032 WLN852032 WVJ852032 B917568 IX917568 ST917568 ACP917568 AML917568 AWH917568 BGD917568 BPZ917568 BZV917568 CJR917568 CTN917568 DDJ917568 DNF917568 DXB917568 EGX917568 EQT917568 FAP917568 FKL917568 FUH917568 GED917568 GNZ917568 GXV917568 HHR917568 HRN917568 IBJ917568 ILF917568 IVB917568 JEX917568 JOT917568 JYP917568 KIL917568 KSH917568 LCD917568 LLZ917568 LVV917568 MFR917568 MPN917568 MZJ917568 NJF917568 NTB917568 OCX917568 OMT917568 OWP917568 PGL917568 PQH917568 QAD917568 QJZ917568 QTV917568 RDR917568 RNN917568 RXJ917568 SHF917568 SRB917568 TAX917568 TKT917568 TUP917568 UEL917568 UOH917568 UYD917568 VHZ917568 VRV917568 WBR917568 WLN917568 WVJ917568 B983104 IX983104 ST983104 ACP983104 AML983104 AWH983104 BGD983104 BPZ983104 BZV983104 CJR983104 CTN983104 DDJ983104 DNF983104 DXB983104 EGX983104 EQT983104 FAP983104 FKL983104 FUH983104 GED983104 GNZ983104 GXV983104 HHR983104 HRN983104 IBJ983104 ILF983104 IVB983104 JEX983104 JOT983104 JYP983104 KIL983104 KSH983104 LCD983104 LLZ983104 LVV983104 MFR983104 MPN983104 MZJ983104 NJF983104 NTB983104 OCX983104 OMT983104 OWP983104 PGL983104 PQH983104 QAD983104 QJZ983104 QTV983104 RDR983104 RNN983104 RXJ983104 SHF983104 SRB983104 TAX983104 TKT983104 TUP983104 UEL983104 UOH983104 UYD983104 VHZ983104 VRV983104 WBR983104 WLN983104 WVJ983104 A94 IW94 SS94 ACO94 AMK94 AWG94 BGC94 BPY94 BZU94 CJQ94 CTM94 DDI94 DNE94 DXA94 EGW94 EQS94 FAO94 FKK94 FUG94 GEC94 GNY94 GXU94 HHQ94 HRM94 IBI94 ILE94 IVA94 JEW94 JOS94 JYO94 KIK94 KSG94 LCC94 LLY94 LVU94 MFQ94 MPM94 MZI94 NJE94 NTA94 OCW94 OMS94 OWO94 PGK94 PQG94 QAC94 QJY94 QTU94 RDQ94 RNM94 RXI94 SHE94 SRA94 TAW94 TKS94 TUO94 UEK94 UOG94 UYC94 VHY94 VRU94 WBQ94 WLM94 WVI94 A65630 IW65630 SS65630 ACO65630 AMK65630 AWG65630 BGC65630 BPY65630 BZU65630 CJQ65630 CTM65630 DDI65630 DNE65630 DXA65630 EGW65630 EQS65630 FAO65630 FKK65630 FUG65630 GEC65630 GNY65630 GXU65630 HHQ65630 HRM65630 IBI65630 ILE65630 IVA65630 JEW65630 JOS65630 JYO65630 KIK65630 KSG65630 LCC65630 LLY65630 LVU65630 MFQ65630 MPM65630 MZI65630 NJE65630 NTA65630 OCW65630 OMS65630 OWO65630 PGK65630 PQG65630 QAC65630 QJY65630 QTU65630 RDQ65630 RNM65630 RXI65630 SHE65630 SRA65630 TAW65630 TKS65630 TUO65630 UEK65630 UOG65630 UYC65630 VHY65630 VRU65630 WBQ65630 WLM65630 WVI65630 A131166 IW131166 SS131166 ACO131166 AMK131166 AWG131166 BGC131166 BPY131166 BZU131166 CJQ131166 CTM131166 DDI131166 DNE131166 DXA131166 EGW131166 EQS131166 FAO131166 FKK131166 FUG131166 GEC131166 GNY131166 GXU131166 HHQ131166 HRM131166 IBI131166 ILE131166 IVA131166 JEW131166 JOS131166 JYO131166 KIK131166 KSG131166 LCC131166 LLY131166 LVU131166 MFQ131166 MPM131166 MZI131166 NJE131166 NTA131166 OCW131166 OMS131166 OWO131166 PGK131166 PQG131166 QAC131166 QJY131166 QTU131166 RDQ131166 RNM131166 RXI131166 SHE131166 SRA131166 TAW131166 TKS131166 TUO131166 UEK131166 UOG131166 UYC131166 VHY131166 VRU131166 WBQ131166 WLM131166 WVI131166 A196702 IW196702 SS196702 ACO196702 AMK196702 AWG196702 BGC196702 BPY196702 BZU196702 CJQ196702 CTM196702 DDI196702 DNE196702 DXA196702 EGW196702 EQS196702 FAO196702 FKK196702 FUG196702 GEC196702 GNY196702 GXU196702 HHQ196702 HRM196702 IBI196702 ILE196702 IVA196702 JEW196702 JOS196702 JYO196702 KIK196702 KSG196702 LCC196702 LLY196702 LVU196702 MFQ196702 MPM196702 MZI196702 NJE196702 NTA196702 OCW196702 OMS196702 OWO196702 PGK196702 PQG196702 QAC196702 QJY196702 QTU196702 RDQ196702 RNM196702 RXI196702 SHE196702 SRA196702 TAW196702 TKS196702 TUO196702 UEK196702 UOG196702 UYC196702 VHY196702 VRU196702 WBQ196702 WLM196702 WVI196702 A262238 IW262238 SS262238 ACO262238 AMK262238 AWG262238 BGC262238 BPY262238 BZU262238 CJQ262238 CTM262238 DDI262238 DNE262238 DXA262238 EGW262238 EQS262238 FAO262238 FKK262238 FUG262238 GEC262238 GNY262238 GXU262238 HHQ262238 HRM262238 IBI262238 ILE262238 IVA262238 JEW262238 JOS262238 JYO262238 KIK262238 KSG262238 LCC262238 LLY262238 LVU262238 MFQ262238 MPM262238 MZI262238 NJE262238 NTA262238 OCW262238 OMS262238 OWO262238 PGK262238 PQG262238 QAC262238 QJY262238 QTU262238 RDQ262238 RNM262238 RXI262238 SHE262238 SRA262238 TAW262238 TKS262238 TUO262238 UEK262238 UOG262238 UYC262238 VHY262238 VRU262238 WBQ262238 WLM262238 WVI262238 A327774 IW327774 SS327774 ACO327774 AMK327774 AWG327774 BGC327774 BPY327774 BZU327774 CJQ327774 CTM327774 DDI327774 DNE327774 DXA327774 EGW327774 EQS327774 FAO327774 FKK327774 FUG327774 GEC327774 GNY327774 GXU327774 HHQ327774 HRM327774 IBI327774 ILE327774 IVA327774 JEW327774 JOS327774 JYO327774 KIK327774 KSG327774 LCC327774 LLY327774 LVU327774 MFQ327774 MPM327774 MZI327774 NJE327774 NTA327774 OCW327774 OMS327774 OWO327774 PGK327774 PQG327774 QAC327774 QJY327774 QTU327774 RDQ327774 RNM327774 RXI327774 SHE327774 SRA327774 TAW327774 TKS327774 TUO327774 UEK327774 UOG327774 UYC327774 VHY327774 VRU327774 WBQ327774 WLM327774 WVI327774 A393310 IW393310 SS393310 ACO393310 AMK393310 AWG393310 BGC393310 BPY393310 BZU393310 CJQ393310 CTM393310 DDI393310 DNE393310 DXA393310 EGW393310 EQS393310 FAO393310 FKK393310 FUG393310 GEC393310 GNY393310 GXU393310 HHQ393310 HRM393310 IBI393310 ILE393310 IVA393310 JEW393310 JOS393310 JYO393310 KIK393310 KSG393310 LCC393310 LLY393310 LVU393310 MFQ393310 MPM393310 MZI393310 NJE393310 NTA393310 OCW393310 OMS393310 OWO393310 PGK393310 PQG393310 QAC393310 QJY393310 QTU393310 RDQ393310 RNM393310 RXI393310 SHE393310 SRA393310 TAW393310 TKS393310 TUO393310 UEK393310 UOG393310 UYC393310 VHY393310 VRU393310 WBQ393310 WLM393310 WVI393310 A458846 IW458846 SS458846 ACO458846 AMK458846 AWG458846 BGC458846 BPY458846 BZU458846 CJQ458846 CTM458846 DDI458846 DNE458846 DXA458846 EGW458846 EQS458846 FAO458846 FKK458846 FUG458846 GEC458846 GNY458846 GXU458846 HHQ458846 HRM458846 IBI458846 ILE458846 IVA458846 JEW458846 JOS458846 JYO458846 KIK458846 KSG458846 LCC458846 LLY458846 LVU458846 MFQ458846 MPM458846 MZI458846 NJE458846 NTA458846 OCW458846 OMS458846 OWO458846 PGK458846 PQG458846 QAC458846 QJY458846 QTU458846 RDQ458846 RNM458846 RXI458846 SHE458846 SRA458846 TAW458846 TKS458846 TUO458846 UEK458846 UOG458846 UYC458846 VHY458846 VRU458846 WBQ458846 WLM458846 WVI458846 A524382 IW524382 SS524382 ACO524382 AMK524382 AWG524382 BGC524382 BPY524382 BZU524382 CJQ524382 CTM524382 DDI524382 DNE524382 DXA524382 EGW524382 EQS524382 FAO524382 FKK524382 FUG524382 GEC524382 GNY524382 GXU524382 HHQ524382 HRM524382 IBI524382 ILE524382 IVA524382 JEW524382 JOS524382 JYO524382 KIK524382 KSG524382 LCC524382 LLY524382 LVU524382 MFQ524382 MPM524382 MZI524382 NJE524382 NTA524382 OCW524382 OMS524382 OWO524382 PGK524382 PQG524382 QAC524382 QJY524382 QTU524382 RDQ524382 RNM524382 RXI524382 SHE524382 SRA524382 TAW524382 TKS524382 TUO524382 UEK524382 UOG524382 UYC524382 VHY524382 VRU524382 WBQ524382 WLM524382 WVI524382 A589918 IW589918 SS589918 ACO589918 AMK589918 AWG589918 BGC589918 BPY589918 BZU589918 CJQ589918 CTM589918 DDI589918 DNE589918 DXA589918 EGW589918 EQS589918 FAO589918 FKK589918 FUG589918 GEC589918 GNY589918 GXU589918 HHQ589918 HRM589918 IBI589918 ILE589918 IVA589918 JEW589918 JOS589918 JYO589918 KIK589918 KSG589918 LCC589918 LLY589918 LVU589918 MFQ589918 MPM589918 MZI589918 NJE589918 NTA589918 OCW589918 OMS589918 OWO589918 PGK589918 PQG589918 QAC589918 QJY589918 QTU589918 RDQ589918 RNM589918 RXI589918 SHE589918 SRA589918 TAW589918 TKS589918 TUO589918 UEK589918 UOG589918 UYC589918 VHY589918 VRU589918 WBQ589918 WLM589918 WVI589918 A655454 IW655454 SS655454 ACO655454 AMK655454 AWG655454 BGC655454 BPY655454 BZU655454 CJQ655454 CTM655454 DDI655454 DNE655454 DXA655454 EGW655454 EQS655454 FAO655454 FKK655454 FUG655454 GEC655454 GNY655454 GXU655454 HHQ655454 HRM655454 IBI655454 ILE655454 IVA655454 JEW655454 JOS655454 JYO655454 KIK655454 KSG655454 LCC655454 LLY655454 LVU655454 MFQ655454 MPM655454 MZI655454 NJE655454 NTA655454 OCW655454 OMS655454 OWO655454 PGK655454 PQG655454 QAC655454 QJY655454 QTU655454 RDQ655454 RNM655454 RXI655454 SHE655454 SRA655454 TAW655454 TKS655454 TUO655454 UEK655454 UOG655454 UYC655454 VHY655454 VRU655454 WBQ655454 WLM655454 WVI655454 A720990 IW720990 SS720990 ACO720990 AMK720990 AWG720990 BGC720990 BPY720990 BZU720990 CJQ720990 CTM720990 DDI720990 DNE720990 DXA720990 EGW720990 EQS720990 FAO720990 FKK720990 FUG720990 GEC720990 GNY720990 GXU720990 HHQ720990 HRM720990 IBI720990 ILE720990 IVA720990 JEW720990 JOS720990 JYO720990 KIK720990 KSG720990 LCC720990 LLY720990 LVU720990 MFQ720990 MPM720990 MZI720990 NJE720990 NTA720990 OCW720990 OMS720990 OWO720990 PGK720990 PQG720990 QAC720990 QJY720990 QTU720990 RDQ720990 RNM720990 RXI720990 SHE720990 SRA720990 TAW720990 TKS720990 TUO720990 UEK720990 UOG720990 UYC720990 VHY720990 VRU720990 WBQ720990 WLM720990 WVI720990 A786526 IW786526 SS786526 ACO786526 AMK786526 AWG786526 BGC786526 BPY786526 BZU786526 CJQ786526 CTM786526 DDI786526 DNE786526 DXA786526 EGW786526 EQS786526 FAO786526 FKK786526 FUG786526 GEC786526 GNY786526 GXU786526 HHQ786526 HRM786526 IBI786526 ILE786526 IVA786526 JEW786526 JOS786526 JYO786526 KIK786526 KSG786526 LCC786526 LLY786526 LVU786526 MFQ786526 MPM786526 MZI786526 NJE786526 NTA786526 OCW786526 OMS786526 OWO786526 PGK786526 PQG786526 QAC786526 QJY786526 QTU786526 RDQ786526 RNM786526 RXI786526 SHE786526 SRA786526 TAW786526 TKS786526 TUO786526 UEK786526 UOG786526 UYC786526 VHY786526 VRU786526 WBQ786526 WLM786526 WVI786526 A852062 IW852062 SS852062 ACO852062 AMK852062 AWG852062 BGC852062 BPY852062 BZU852062 CJQ852062 CTM852062 DDI852062 DNE852062 DXA852062 EGW852062 EQS852062 FAO852062 FKK852062 FUG852062 GEC852062 GNY852062 GXU852062 HHQ852062 HRM852062 IBI852062 ILE852062 IVA852062 JEW852062 JOS852062 JYO852062 KIK852062 KSG852062 LCC852062 LLY852062 LVU852062 MFQ852062 MPM852062 MZI852062 NJE852062 NTA852062 OCW852062 OMS852062 OWO852062 PGK852062 PQG852062 QAC852062 QJY852062 QTU852062 RDQ852062 RNM852062 RXI852062 SHE852062 SRA852062 TAW852062 TKS852062 TUO852062 UEK852062 UOG852062 UYC852062 VHY852062 VRU852062 WBQ852062 WLM852062 WVI852062 A917598 IW917598 SS917598 ACO917598 AMK917598 AWG917598 BGC917598 BPY917598 BZU917598 CJQ917598 CTM917598 DDI917598 DNE917598 DXA917598 EGW917598 EQS917598 FAO917598 FKK917598 FUG917598 GEC917598 GNY917598 GXU917598 HHQ917598 HRM917598 IBI917598 ILE917598 IVA917598 JEW917598 JOS917598 JYO917598 KIK917598 KSG917598 LCC917598 LLY917598 LVU917598 MFQ917598 MPM917598 MZI917598 NJE917598 NTA917598 OCW917598 OMS917598 OWO917598 PGK917598 PQG917598 QAC917598 QJY917598 QTU917598 RDQ917598 RNM917598 RXI917598 SHE917598 SRA917598 TAW917598 TKS917598 TUO917598 UEK917598 UOG917598 UYC917598 VHY917598 VRU917598 WBQ917598 WLM917598 WVI917598 A983134 IW983134 SS983134 ACO983134 AMK983134 AWG983134 BGC983134 BPY983134 BZU983134 CJQ983134 CTM983134 DDI983134 DNE983134 DXA983134 EGW983134 EQS983134 FAO983134 FKK983134 FUG983134 GEC983134 GNY983134 GXU983134 HHQ983134 HRM983134 IBI983134 ILE983134 IVA983134 JEW983134 JOS983134 JYO983134 KIK983134 KSG983134 LCC983134 LLY983134 LVU983134 MFQ983134 MPM983134 MZI983134 NJE983134 NTA983134 OCW983134 OMS983134 OWO983134 PGK983134 PQG983134 QAC983134 QJY983134 QTU983134 RDQ983134 RNM983134 RXI983134 SHE983134 SRA983134 TAW983134 TKS983134 TUO983134 UEK983134 UOG983134 UYC983134 VHY983134 VRU983134 WBQ983134 WLM983134 WVI983134 A177:D181 IW177:IZ181 SS177:SV181 ACO177:ACR181 AMK177:AMN181 AWG177:AWJ181 BGC177:BGF181 BPY177:BQB181 BZU177:BZX181 CJQ177:CJT181 CTM177:CTP181 DDI177:DDL181 DNE177:DNH181 DXA177:DXD181 EGW177:EGZ181 EQS177:EQV181 FAO177:FAR181 FKK177:FKN181 FUG177:FUJ181 GEC177:GEF181 GNY177:GOB181 GXU177:GXX181 HHQ177:HHT181 HRM177:HRP181 IBI177:IBL181 ILE177:ILH181 IVA177:IVD181 JEW177:JEZ181 JOS177:JOV181 JYO177:JYR181 KIK177:KIN181 KSG177:KSJ181 LCC177:LCF181 LLY177:LMB181 LVU177:LVX181 MFQ177:MFT181 MPM177:MPP181 MZI177:MZL181 NJE177:NJH181 NTA177:NTD181 OCW177:OCZ181 OMS177:OMV181 OWO177:OWR181 PGK177:PGN181 PQG177:PQJ181 QAC177:QAF181 QJY177:QKB181 QTU177:QTX181 RDQ177:RDT181 RNM177:RNP181 RXI177:RXL181 SHE177:SHH181 SRA177:SRD181 TAW177:TAZ181 TKS177:TKV181 TUO177:TUR181 UEK177:UEN181 UOG177:UOJ181 UYC177:UYF181 VHY177:VIB181 VRU177:VRX181 WBQ177:WBT181 WLM177:WLP181 WVI177:WVL181 A65713:D65717 IW65713:IZ65717 SS65713:SV65717 ACO65713:ACR65717 AMK65713:AMN65717 AWG65713:AWJ65717 BGC65713:BGF65717 BPY65713:BQB65717 BZU65713:BZX65717 CJQ65713:CJT65717 CTM65713:CTP65717 DDI65713:DDL65717 DNE65713:DNH65717 DXA65713:DXD65717 EGW65713:EGZ65717 EQS65713:EQV65717 FAO65713:FAR65717 FKK65713:FKN65717 FUG65713:FUJ65717 GEC65713:GEF65717 GNY65713:GOB65717 GXU65713:GXX65717 HHQ65713:HHT65717 HRM65713:HRP65717 IBI65713:IBL65717 ILE65713:ILH65717 IVA65713:IVD65717 JEW65713:JEZ65717 JOS65713:JOV65717 JYO65713:JYR65717 KIK65713:KIN65717 KSG65713:KSJ65717 LCC65713:LCF65717 LLY65713:LMB65717 LVU65713:LVX65717 MFQ65713:MFT65717 MPM65713:MPP65717 MZI65713:MZL65717 NJE65713:NJH65717 NTA65713:NTD65717 OCW65713:OCZ65717 OMS65713:OMV65717 OWO65713:OWR65717 PGK65713:PGN65717 PQG65713:PQJ65717 QAC65713:QAF65717 QJY65713:QKB65717 QTU65713:QTX65717 RDQ65713:RDT65717 RNM65713:RNP65717 RXI65713:RXL65717 SHE65713:SHH65717 SRA65713:SRD65717 TAW65713:TAZ65717 TKS65713:TKV65717 TUO65713:TUR65717 UEK65713:UEN65717 UOG65713:UOJ65717 UYC65713:UYF65717 VHY65713:VIB65717 VRU65713:VRX65717 WBQ65713:WBT65717 WLM65713:WLP65717 WVI65713:WVL65717 A131249:D131253 IW131249:IZ131253 SS131249:SV131253 ACO131249:ACR131253 AMK131249:AMN131253 AWG131249:AWJ131253 BGC131249:BGF131253 BPY131249:BQB131253 BZU131249:BZX131253 CJQ131249:CJT131253 CTM131249:CTP131253 DDI131249:DDL131253 DNE131249:DNH131253 DXA131249:DXD131253 EGW131249:EGZ131253 EQS131249:EQV131253 FAO131249:FAR131253 FKK131249:FKN131253 FUG131249:FUJ131253 GEC131249:GEF131253 GNY131249:GOB131253 GXU131249:GXX131253 HHQ131249:HHT131253 HRM131249:HRP131253 IBI131249:IBL131253 ILE131249:ILH131253 IVA131249:IVD131253 JEW131249:JEZ131253 JOS131249:JOV131253 JYO131249:JYR131253 KIK131249:KIN131253 KSG131249:KSJ131253 LCC131249:LCF131253 LLY131249:LMB131253 LVU131249:LVX131253 MFQ131249:MFT131253 MPM131249:MPP131253 MZI131249:MZL131253 NJE131249:NJH131253 NTA131249:NTD131253 OCW131249:OCZ131253 OMS131249:OMV131253 OWO131249:OWR131253 PGK131249:PGN131253 PQG131249:PQJ131253 QAC131249:QAF131253 QJY131249:QKB131253 QTU131249:QTX131253 RDQ131249:RDT131253 RNM131249:RNP131253 RXI131249:RXL131253 SHE131249:SHH131253 SRA131249:SRD131253 TAW131249:TAZ131253 TKS131249:TKV131253 TUO131249:TUR131253 UEK131249:UEN131253 UOG131249:UOJ131253 UYC131249:UYF131253 VHY131249:VIB131253 VRU131249:VRX131253 WBQ131249:WBT131253 WLM131249:WLP131253 WVI131249:WVL131253 A196785:D196789 IW196785:IZ196789 SS196785:SV196789 ACO196785:ACR196789 AMK196785:AMN196789 AWG196785:AWJ196789 BGC196785:BGF196789 BPY196785:BQB196789 BZU196785:BZX196789 CJQ196785:CJT196789 CTM196785:CTP196789 DDI196785:DDL196789 DNE196785:DNH196789 DXA196785:DXD196789 EGW196785:EGZ196789 EQS196785:EQV196789 FAO196785:FAR196789 FKK196785:FKN196789 FUG196785:FUJ196789 GEC196785:GEF196789 GNY196785:GOB196789 GXU196785:GXX196789 HHQ196785:HHT196789 HRM196785:HRP196789 IBI196785:IBL196789 ILE196785:ILH196789 IVA196785:IVD196789 JEW196785:JEZ196789 JOS196785:JOV196789 JYO196785:JYR196789 KIK196785:KIN196789 KSG196785:KSJ196789 LCC196785:LCF196789 LLY196785:LMB196789 LVU196785:LVX196789 MFQ196785:MFT196789 MPM196785:MPP196789 MZI196785:MZL196789 NJE196785:NJH196789 NTA196785:NTD196789 OCW196785:OCZ196789 OMS196785:OMV196789 OWO196785:OWR196789 PGK196785:PGN196789 PQG196785:PQJ196789 QAC196785:QAF196789 QJY196785:QKB196789 QTU196785:QTX196789 RDQ196785:RDT196789 RNM196785:RNP196789 RXI196785:RXL196789 SHE196785:SHH196789 SRA196785:SRD196789 TAW196785:TAZ196789 TKS196785:TKV196789 TUO196785:TUR196789 UEK196785:UEN196789 UOG196785:UOJ196789 UYC196785:UYF196789 VHY196785:VIB196789 VRU196785:VRX196789 WBQ196785:WBT196789 WLM196785:WLP196789 WVI196785:WVL196789 A262321:D262325 IW262321:IZ262325 SS262321:SV262325 ACO262321:ACR262325 AMK262321:AMN262325 AWG262321:AWJ262325 BGC262321:BGF262325 BPY262321:BQB262325 BZU262321:BZX262325 CJQ262321:CJT262325 CTM262321:CTP262325 DDI262321:DDL262325 DNE262321:DNH262325 DXA262321:DXD262325 EGW262321:EGZ262325 EQS262321:EQV262325 FAO262321:FAR262325 FKK262321:FKN262325 FUG262321:FUJ262325 GEC262321:GEF262325 GNY262321:GOB262325 GXU262321:GXX262325 HHQ262321:HHT262325 HRM262321:HRP262325 IBI262321:IBL262325 ILE262321:ILH262325 IVA262321:IVD262325 JEW262321:JEZ262325 JOS262321:JOV262325 JYO262321:JYR262325 KIK262321:KIN262325 KSG262321:KSJ262325 LCC262321:LCF262325 LLY262321:LMB262325 LVU262321:LVX262325 MFQ262321:MFT262325 MPM262321:MPP262325 MZI262321:MZL262325 NJE262321:NJH262325 NTA262321:NTD262325 OCW262321:OCZ262325 OMS262321:OMV262325 OWO262321:OWR262325 PGK262321:PGN262325 PQG262321:PQJ262325 QAC262321:QAF262325 QJY262321:QKB262325 QTU262321:QTX262325 RDQ262321:RDT262325 RNM262321:RNP262325 RXI262321:RXL262325 SHE262321:SHH262325 SRA262321:SRD262325 TAW262321:TAZ262325 TKS262321:TKV262325 TUO262321:TUR262325 UEK262321:UEN262325 UOG262321:UOJ262325 UYC262321:UYF262325 VHY262321:VIB262325 VRU262321:VRX262325 WBQ262321:WBT262325 WLM262321:WLP262325 WVI262321:WVL262325 A327857:D327861 IW327857:IZ327861 SS327857:SV327861 ACO327857:ACR327861 AMK327857:AMN327861 AWG327857:AWJ327861 BGC327857:BGF327861 BPY327857:BQB327861 BZU327857:BZX327861 CJQ327857:CJT327861 CTM327857:CTP327861 DDI327857:DDL327861 DNE327857:DNH327861 DXA327857:DXD327861 EGW327857:EGZ327861 EQS327857:EQV327861 FAO327857:FAR327861 FKK327857:FKN327861 FUG327857:FUJ327861 GEC327857:GEF327861 GNY327857:GOB327861 GXU327857:GXX327861 HHQ327857:HHT327861 HRM327857:HRP327861 IBI327857:IBL327861 ILE327857:ILH327861 IVA327857:IVD327861 JEW327857:JEZ327861 JOS327857:JOV327861 JYO327857:JYR327861 KIK327857:KIN327861 KSG327857:KSJ327861 LCC327857:LCF327861 LLY327857:LMB327861 LVU327857:LVX327861 MFQ327857:MFT327861 MPM327857:MPP327861 MZI327857:MZL327861 NJE327857:NJH327861 NTA327857:NTD327861 OCW327857:OCZ327861 OMS327857:OMV327861 OWO327857:OWR327861 PGK327857:PGN327861 PQG327857:PQJ327861 QAC327857:QAF327861 QJY327857:QKB327861 QTU327857:QTX327861 RDQ327857:RDT327861 RNM327857:RNP327861 RXI327857:RXL327861 SHE327857:SHH327861 SRA327857:SRD327861 TAW327857:TAZ327861 TKS327857:TKV327861 TUO327857:TUR327861 UEK327857:UEN327861 UOG327857:UOJ327861 UYC327857:UYF327861 VHY327857:VIB327861 VRU327857:VRX327861 WBQ327857:WBT327861 WLM327857:WLP327861 WVI327857:WVL327861 A393393:D393397 IW393393:IZ393397 SS393393:SV393397 ACO393393:ACR393397 AMK393393:AMN393397 AWG393393:AWJ393397 BGC393393:BGF393397 BPY393393:BQB393397 BZU393393:BZX393397 CJQ393393:CJT393397 CTM393393:CTP393397 DDI393393:DDL393397 DNE393393:DNH393397 DXA393393:DXD393397 EGW393393:EGZ393397 EQS393393:EQV393397 FAO393393:FAR393397 FKK393393:FKN393397 FUG393393:FUJ393397 GEC393393:GEF393397 GNY393393:GOB393397 GXU393393:GXX393397 HHQ393393:HHT393397 HRM393393:HRP393397 IBI393393:IBL393397 ILE393393:ILH393397 IVA393393:IVD393397 JEW393393:JEZ393397 JOS393393:JOV393397 JYO393393:JYR393397 KIK393393:KIN393397 KSG393393:KSJ393397 LCC393393:LCF393397 LLY393393:LMB393397 LVU393393:LVX393397 MFQ393393:MFT393397 MPM393393:MPP393397 MZI393393:MZL393397 NJE393393:NJH393397 NTA393393:NTD393397 OCW393393:OCZ393397 OMS393393:OMV393397 OWO393393:OWR393397 PGK393393:PGN393397 PQG393393:PQJ393397 QAC393393:QAF393397 QJY393393:QKB393397 QTU393393:QTX393397 RDQ393393:RDT393397 RNM393393:RNP393397 RXI393393:RXL393397 SHE393393:SHH393397 SRA393393:SRD393397 TAW393393:TAZ393397 TKS393393:TKV393397 TUO393393:TUR393397 UEK393393:UEN393397 UOG393393:UOJ393397 UYC393393:UYF393397 VHY393393:VIB393397 VRU393393:VRX393397 WBQ393393:WBT393397 WLM393393:WLP393397 WVI393393:WVL393397 A458929:D458933 IW458929:IZ458933 SS458929:SV458933 ACO458929:ACR458933 AMK458929:AMN458933 AWG458929:AWJ458933 BGC458929:BGF458933 BPY458929:BQB458933 BZU458929:BZX458933 CJQ458929:CJT458933 CTM458929:CTP458933 DDI458929:DDL458933 DNE458929:DNH458933 DXA458929:DXD458933 EGW458929:EGZ458933 EQS458929:EQV458933 FAO458929:FAR458933 FKK458929:FKN458933 FUG458929:FUJ458933 GEC458929:GEF458933 GNY458929:GOB458933 GXU458929:GXX458933 HHQ458929:HHT458933 HRM458929:HRP458933 IBI458929:IBL458933 ILE458929:ILH458933 IVA458929:IVD458933 JEW458929:JEZ458933 JOS458929:JOV458933 JYO458929:JYR458933 KIK458929:KIN458933 KSG458929:KSJ458933 LCC458929:LCF458933 LLY458929:LMB458933 LVU458929:LVX458933 MFQ458929:MFT458933 MPM458929:MPP458933 MZI458929:MZL458933 NJE458929:NJH458933 NTA458929:NTD458933 OCW458929:OCZ458933 OMS458929:OMV458933 OWO458929:OWR458933 PGK458929:PGN458933 PQG458929:PQJ458933 QAC458929:QAF458933 QJY458929:QKB458933 QTU458929:QTX458933 RDQ458929:RDT458933 RNM458929:RNP458933 RXI458929:RXL458933 SHE458929:SHH458933 SRA458929:SRD458933 TAW458929:TAZ458933 TKS458929:TKV458933 TUO458929:TUR458933 UEK458929:UEN458933 UOG458929:UOJ458933 UYC458929:UYF458933 VHY458929:VIB458933 VRU458929:VRX458933 WBQ458929:WBT458933 WLM458929:WLP458933 WVI458929:WVL458933 A524465:D524469 IW524465:IZ524469 SS524465:SV524469 ACO524465:ACR524469 AMK524465:AMN524469 AWG524465:AWJ524469 BGC524465:BGF524469 BPY524465:BQB524469 BZU524465:BZX524469 CJQ524465:CJT524469 CTM524465:CTP524469 DDI524465:DDL524469 DNE524465:DNH524469 DXA524465:DXD524469 EGW524465:EGZ524469 EQS524465:EQV524469 FAO524465:FAR524469 FKK524465:FKN524469 FUG524465:FUJ524469 GEC524465:GEF524469 GNY524465:GOB524469 GXU524465:GXX524469 HHQ524465:HHT524469 HRM524465:HRP524469 IBI524465:IBL524469 ILE524465:ILH524469 IVA524465:IVD524469 JEW524465:JEZ524469 JOS524465:JOV524469 JYO524465:JYR524469 KIK524465:KIN524469 KSG524465:KSJ524469 LCC524465:LCF524469 LLY524465:LMB524469 LVU524465:LVX524469 MFQ524465:MFT524469 MPM524465:MPP524469 MZI524465:MZL524469 NJE524465:NJH524469 NTA524465:NTD524469 OCW524465:OCZ524469 OMS524465:OMV524469 OWO524465:OWR524469 PGK524465:PGN524469 PQG524465:PQJ524469 QAC524465:QAF524469 QJY524465:QKB524469 QTU524465:QTX524469 RDQ524465:RDT524469 RNM524465:RNP524469 RXI524465:RXL524469 SHE524465:SHH524469 SRA524465:SRD524469 TAW524465:TAZ524469 TKS524465:TKV524469 TUO524465:TUR524469 UEK524465:UEN524469 UOG524465:UOJ524469 UYC524465:UYF524469 VHY524465:VIB524469 VRU524465:VRX524469 WBQ524465:WBT524469 WLM524465:WLP524469 WVI524465:WVL524469 A590001:D590005 IW590001:IZ590005 SS590001:SV590005 ACO590001:ACR590005 AMK590001:AMN590005 AWG590001:AWJ590005 BGC590001:BGF590005 BPY590001:BQB590005 BZU590001:BZX590005 CJQ590001:CJT590005 CTM590001:CTP590005 DDI590001:DDL590005 DNE590001:DNH590005 DXA590001:DXD590005 EGW590001:EGZ590005 EQS590001:EQV590005 FAO590001:FAR590005 FKK590001:FKN590005 FUG590001:FUJ590005 GEC590001:GEF590005 GNY590001:GOB590005 GXU590001:GXX590005 HHQ590001:HHT590005 HRM590001:HRP590005 IBI590001:IBL590005 ILE590001:ILH590005 IVA590001:IVD590005 JEW590001:JEZ590005 JOS590001:JOV590005 JYO590001:JYR590005 KIK590001:KIN590005 KSG590001:KSJ590005 LCC590001:LCF590005 LLY590001:LMB590005 LVU590001:LVX590005 MFQ590001:MFT590005 MPM590001:MPP590005 MZI590001:MZL590005 NJE590001:NJH590005 NTA590001:NTD590005 OCW590001:OCZ590005 OMS590001:OMV590005 OWO590001:OWR590005 PGK590001:PGN590005 PQG590001:PQJ590005 QAC590001:QAF590005 QJY590001:QKB590005 QTU590001:QTX590005 RDQ590001:RDT590005 RNM590001:RNP590005 RXI590001:RXL590005 SHE590001:SHH590005 SRA590001:SRD590005 TAW590001:TAZ590005 TKS590001:TKV590005 TUO590001:TUR590005 UEK590001:UEN590005 UOG590001:UOJ590005 UYC590001:UYF590005 VHY590001:VIB590005 VRU590001:VRX590005 WBQ590001:WBT590005 WLM590001:WLP590005 WVI590001:WVL590005 A655537:D655541 IW655537:IZ655541 SS655537:SV655541 ACO655537:ACR655541 AMK655537:AMN655541 AWG655537:AWJ655541 BGC655537:BGF655541 BPY655537:BQB655541 BZU655537:BZX655541 CJQ655537:CJT655541 CTM655537:CTP655541 DDI655537:DDL655541 DNE655537:DNH655541 DXA655537:DXD655541 EGW655537:EGZ655541 EQS655537:EQV655541 FAO655537:FAR655541 FKK655537:FKN655541 FUG655537:FUJ655541 GEC655537:GEF655541 GNY655537:GOB655541 GXU655537:GXX655541 HHQ655537:HHT655541 HRM655537:HRP655541 IBI655537:IBL655541 ILE655537:ILH655541 IVA655537:IVD655541 JEW655537:JEZ655541 JOS655537:JOV655541 JYO655537:JYR655541 KIK655537:KIN655541 KSG655537:KSJ655541 LCC655537:LCF655541 LLY655537:LMB655541 LVU655537:LVX655541 MFQ655537:MFT655541 MPM655537:MPP655541 MZI655537:MZL655541 NJE655537:NJH655541 NTA655537:NTD655541 OCW655537:OCZ655541 OMS655537:OMV655541 OWO655537:OWR655541 PGK655537:PGN655541 PQG655537:PQJ655541 QAC655537:QAF655541 QJY655537:QKB655541 QTU655537:QTX655541 RDQ655537:RDT655541 RNM655537:RNP655541 RXI655537:RXL655541 SHE655537:SHH655541 SRA655537:SRD655541 TAW655537:TAZ655541 TKS655537:TKV655541 TUO655537:TUR655541 UEK655537:UEN655541 UOG655537:UOJ655541 UYC655537:UYF655541 VHY655537:VIB655541 VRU655537:VRX655541 WBQ655537:WBT655541 WLM655537:WLP655541 WVI655537:WVL655541 A721073:D721077 IW721073:IZ721077 SS721073:SV721077 ACO721073:ACR721077 AMK721073:AMN721077 AWG721073:AWJ721077 BGC721073:BGF721077 BPY721073:BQB721077 BZU721073:BZX721077 CJQ721073:CJT721077 CTM721073:CTP721077 DDI721073:DDL721077 DNE721073:DNH721077 DXA721073:DXD721077 EGW721073:EGZ721077 EQS721073:EQV721077 FAO721073:FAR721077 FKK721073:FKN721077 FUG721073:FUJ721077 GEC721073:GEF721077 GNY721073:GOB721077 GXU721073:GXX721077 HHQ721073:HHT721077 HRM721073:HRP721077 IBI721073:IBL721077 ILE721073:ILH721077 IVA721073:IVD721077 JEW721073:JEZ721077 JOS721073:JOV721077 JYO721073:JYR721077 KIK721073:KIN721077 KSG721073:KSJ721077 LCC721073:LCF721077 LLY721073:LMB721077 LVU721073:LVX721077 MFQ721073:MFT721077 MPM721073:MPP721077 MZI721073:MZL721077 NJE721073:NJH721077 NTA721073:NTD721077 OCW721073:OCZ721077 OMS721073:OMV721077 OWO721073:OWR721077 PGK721073:PGN721077 PQG721073:PQJ721077 QAC721073:QAF721077 QJY721073:QKB721077 QTU721073:QTX721077 RDQ721073:RDT721077 RNM721073:RNP721077 RXI721073:RXL721077 SHE721073:SHH721077 SRA721073:SRD721077 TAW721073:TAZ721077 TKS721073:TKV721077 TUO721073:TUR721077 UEK721073:UEN721077 UOG721073:UOJ721077 UYC721073:UYF721077 VHY721073:VIB721077 VRU721073:VRX721077 WBQ721073:WBT721077 WLM721073:WLP721077 WVI721073:WVL721077 A786609:D786613 IW786609:IZ786613 SS786609:SV786613 ACO786609:ACR786613 AMK786609:AMN786613 AWG786609:AWJ786613 BGC786609:BGF786613 BPY786609:BQB786613 BZU786609:BZX786613 CJQ786609:CJT786613 CTM786609:CTP786613 DDI786609:DDL786613 DNE786609:DNH786613 DXA786609:DXD786613 EGW786609:EGZ786613 EQS786609:EQV786613 FAO786609:FAR786613 FKK786609:FKN786613 FUG786609:FUJ786613 GEC786609:GEF786613 GNY786609:GOB786613 GXU786609:GXX786613 HHQ786609:HHT786613 HRM786609:HRP786613 IBI786609:IBL786613 ILE786609:ILH786613 IVA786609:IVD786613 JEW786609:JEZ786613 JOS786609:JOV786613 JYO786609:JYR786613 KIK786609:KIN786613 KSG786609:KSJ786613 LCC786609:LCF786613 LLY786609:LMB786613 LVU786609:LVX786613 MFQ786609:MFT786613 MPM786609:MPP786613 MZI786609:MZL786613 NJE786609:NJH786613 NTA786609:NTD786613 OCW786609:OCZ786613 OMS786609:OMV786613 OWO786609:OWR786613 PGK786609:PGN786613 PQG786609:PQJ786613 QAC786609:QAF786613 QJY786609:QKB786613 QTU786609:QTX786613 RDQ786609:RDT786613 RNM786609:RNP786613 RXI786609:RXL786613 SHE786609:SHH786613 SRA786609:SRD786613 TAW786609:TAZ786613 TKS786609:TKV786613 TUO786609:TUR786613 UEK786609:UEN786613 UOG786609:UOJ786613 UYC786609:UYF786613 VHY786609:VIB786613 VRU786609:VRX786613 WBQ786609:WBT786613 WLM786609:WLP786613 WVI786609:WVL786613 A852145:D852149 IW852145:IZ852149 SS852145:SV852149 ACO852145:ACR852149 AMK852145:AMN852149 AWG852145:AWJ852149 BGC852145:BGF852149 BPY852145:BQB852149 BZU852145:BZX852149 CJQ852145:CJT852149 CTM852145:CTP852149 DDI852145:DDL852149 DNE852145:DNH852149 DXA852145:DXD852149 EGW852145:EGZ852149 EQS852145:EQV852149 FAO852145:FAR852149 FKK852145:FKN852149 FUG852145:FUJ852149 GEC852145:GEF852149 GNY852145:GOB852149 GXU852145:GXX852149 HHQ852145:HHT852149 HRM852145:HRP852149 IBI852145:IBL852149 ILE852145:ILH852149 IVA852145:IVD852149 JEW852145:JEZ852149 JOS852145:JOV852149 JYO852145:JYR852149 KIK852145:KIN852149 KSG852145:KSJ852149 LCC852145:LCF852149 LLY852145:LMB852149 LVU852145:LVX852149 MFQ852145:MFT852149 MPM852145:MPP852149 MZI852145:MZL852149 NJE852145:NJH852149 NTA852145:NTD852149 OCW852145:OCZ852149 OMS852145:OMV852149 OWO852145:OWR852149 PGK852145:PGN852149 PQG852145:PQJ852149 QAC852145:QAF852149 QJY852145:QKB852149 QTU852145:QTX852149 RDQ852145:RDT852149 RNM852145:RNP852149 RXI852145:RXL852149 SHE852145:SHH852149 SRA852145:SRD852149 TAW852145:TAZ852149 TKS852145:TKV852149 TUO852145:TUR852149 UEK852145:UEN852149 UOG852145:UOJ852149 UYC852145:UYF852149 VHY852145:VIB852149 VRU852145:VRX852149 WBQ852145:WBT852149 WLM852145:WLP852149 WVI852145:WVL852149 A917681:D917685 IW917681:IZ917685 SS917681:SV917685 ACO917681:ACR917685 AMK917681:AMN917685 AWG917681:AWJ917685 BGC917681:BGF917685 BPY917681:BQB917685 BZU917681:BZX917685 CJQ917681:CJT917685 CTM917681:CTP917685 DDI917681:DDL917685 DNE917681:DNH917685 DXA917681:DXD917685 EGW917681:EGZ917685 EQS917681:EQV917685 FAO917681:FAR917685 FKK917681:FKN917685 FUG917681:FUJ917685 GEC917681:GEF917685 GNY917681:GOB917685 GXU917681:GXX917685 HHQ917681:HHT917685 HRM917681:HRP917685 IBI917681:IBL917685 ILE917681:ILH917685 IVA917681:IVD917685 JEW917681:JEZ917685 JOS917681:JOV917685 JYO917681:JYR917685 KIK917681:KIN917685 KSG917681:KSJ917685 LCC917681:LCF917685 LLY917681:LMB917685 LVU917681:LVX917685 MFQ917681:MFT917685 MPM917681:MPP917685 MZI917681:MZL917685 NJE917681:NJH917685 NTA917681:NTD917685 OCW917681:OCZ917685 OMS917681:OMV917685 OWO917681:OWR917685 PGK917681:PGN917685 PQG917681:PQJ917685 QAC917681:QAF917685 QJY917681:QKB917685 QTU917681:QTX917685 RDQ917681:RDT917685 RNM917681:RNP917685 RXI917681:RXL917685 SHE917681:SHH917685 SRA917681:SRD917685 TAW917681:TAZ917685 TKS917681:TKV917685 TUO917681:TUR917685 UEK917681:UEN917685 UOG917681:UOJ917685 UYC917681:UYF917685 VHY917681:VIB917685 VRU917681:VRX917685 WBQ917681:WBT917685 WLM917681:WLP917685 WVI917681:WVL917685 A983217:D983221 IW983217:IZ983221 SS983217:SV983221 ACO983217:ACR983221 AMK983217:AMN983221 AWG983217:AWJ983221 BGC983217:BGF983221 BPY983217:BQB983221 BZU983217:BZX983221 CJQ983217:CJT983221 CTM983217:CTP983221 DDI983217:DDL983221 DNE983217:DNH983221 DXA983217:DXD983221 EGW983217:EGZ983221 EQS983217:EQV983221 FAO983217:FAR983221 FKK983217:FKN983221 FUG983217:FUJ983221 GEC983217:GEF983221 GNY983217:GOB983221 GXU983217:GXX983221 HHQ983217:HHT983221 HRM983217:HRP983221 IBI983217:IBL983221 ILE983217:ILH983221 IVA983217:IVD983221 JEW983217:JEZ983221 JOS983217:JOV983221 JYO983217:JYR983221 KIK983217:KIN983221 KSG983217:KSJ983221 LCC983217:LCF983221 LLY983217:LMB983221 LVU983217:LVX983221 MFQ983217:MFT983221 MPM983217:MPP983221 MZI983217:MZL983221 NJE983217:NJH983221 NTA983217:NTD983221 OCW983217:OCZ983221 OMS983217:OMV983221 OWO983217:OWR983221 PGK983217:PGN983221 PQG983217:PQJ983221 QAC983217:QAF983221 QJY983217:QKB983221 QTU983217:QTX983221 RDQ983217:RDT983221 RNM983217:RNP983221 RXI983217:RXL983221 SHE983217:SHH983221 SRA983217:SRD983221 TAW983217:TAZ983221 TKS983217:TKV983221 TUO983217:TUR983221 UEK983217:UEN983221 UOG983217:UOJ983221 UYC983217:UYF983221 VHY983217:VIB983221 VRU983217:VRX983221 WBQ983217:WBT983221 WLM983217:WLP983221 WVI983217:WVL983221"/>
    <dataValidation type="whole" allowBlank="1" showInputMessage="1" showErrorMessage="1" errorTitle="Error" error="Por favor ingrese números enteros" sqref="B1:B63 IX1:IX63 ST1:ST63 ACP1:ACP63 AML1:AML63 AWH1:AWH63 BGD1:BGD63 BPZ1:BPZ63 BZV1:BZV63 CJR1:CJR63 CTN1:CTN63 DDJ1:DDJ63 DNF1:DNF63 DXB1:DXB63 EGX1:EGX63 EQT1:EQT63 FAP1:FAP63 FKL1:FKL63 FUH1:FUH63 GED1:GED63 GNZ1:GNZ63 GXV1:GXV63 HHR1:HHR63 HRN1:HRN63 IBJ1:IBJ63 ILF1:ILF63 IVB1:IVB63 JEX1:JEX63 JOT1:JOT63 JYP1:JYP63 KIL1:KIL63 KSH1:KSH63 LCD1:LCD63 LLZ1:LLZ63 LVV1:LVV63 MFR1:MFR63 MPN1:MPN63 MZJ1:MZJ63 NJF1:NJF63 NTB1:NTB63 OCX1:OCX63 OMT1:OMT63 OWP1:OWP63 PGL1:PGL63 PQH1:PQH63 QAD1:QAD63 QJZ1:QJZ63 QTV1:QTV63 RDR1:RDR63 RNN1:RNN63 RXJ1:RXJ63 SHF1:SHF63 SRB1:SRB63 TAX1:TAX63 TKT1:TKT63 TUP1:TUP63 UEL1:UEL63 UOH1:UOH63 UYD1:UYD63 VHZ1:VHZ63 VRV1:VRV63 WBR1:WBR63 WLN1:WLN63 WVJ1:WVJ63 B65537:B65599 IX65537:IX65599 ST65537:ST65599 ACP65537:ACP65599 AML65537:AML65599 AWH65537:AWH65599 BGD65537:BGD65599 BPZ65537:BPZ65599 BZV65537:BZV65599 CJR65537:CJR65599 CTN65537:CTN65599 DDJ65537:DDJ65599 DNF65537:DNF65599 DXB65537:DXB65599 EGX65537:EGX65599 EQT65537:EQT65599 FAP65537:FAP65599 FKL65537:FKL65599 FUH65537:FUH65599 GED65537:GED65599 GNZ65537:GNZ65599 GXV65537:GXV65599 HHR65537:HHR65599 HRN65537:HRN65599 IBJ65537:IBJ65599 ILF65537:ILF65599 IVB65537:IVB65599 JEX65537:JEX65599 JOT65537:JOT65599 JYP65537:JYP65599 KIL65537:KIL65599 KSH65537:KSH65599 LCD65537:LCD65599 LLZ65537:LLZ65599 LVV65537:LVV65599 MFR65537:MFR65599 MPN65537:MPN65599 MZJ65537:MZJ65599 NJF65537:NJF65599 NTB65537:NTB65599 OCX65537:OCX65599 OMT65537:OMT65599 OWP65537:OWP65599 PGL65537:PGL65599 PQH65537:PQH65599 QAD65537:QAD65599 QJZ65537:QJZ65599 QTV65537:QTV65599 RDR65537:RDR65599 RNN65537:RNN65599 RXJ65537:RXJ65599 SHF65537:SHF65599 SRB65537:SRB65599 TAX65537:TAX65599 TKT65537:TKT65599 TUP65537:TUP65599 UEL65537:UEL65599 UOH65537:UOH65599 UYD65537:UYD65599 VHZ65537:VHZ65599 VRV65537:VRV65599 WBR65537:WBR65599 WLN65537:WLN65599 WVJ65537:WVJ65599 B131073:B131135 IX131073:IX131135 ST131073:ST131135 ACP131073:ACP131135 AML131073:AML131135 AWH131073:AWH131135 BGD131073:BGD131135 BPZ131073:BPZ131135 BZV131073:BZV131135 CJR131073:CJR131135 CTN131073:CTN131135 DDJ131073:DDJ131135 DNF131073:DNF131135 DXB131073:DXB131135 EGX131073:EGX131135 EQT131073:EQT131135 FAP131073:FAP131135 FKL131073:FKL131135 FUH131073:FUH131135 GED131073:GED131135 GNZ131073:GNZ131135 GXV131073:GXV131135 HHR131073:HHR131135 HRN131073:HRN131135 IBJ131073:IBJ131135 ILF131073:ILF131135 IVB131073:IVB131135 JEX131073:JEX131135 JOT131073:JOT131135 JYP131073:JYP131135 KIL131073:KIL131135 KSH131073:KSH131135 LCD131073:LCD131135 LLZ131073:LLZ131135 LVV131073:LVV131135 MFR131073:MFR131135 MPN131073:MPN131135 MZJ131073:MZJ131135 NJF131073:NJF131135 NTB131073:NTB131135 OCX131073:OCX131135 OMT131073:OMT131135 OWP131073:OWP131135 PGL131073:PGL131135 PQH131073:PQH131135 QAD131073:QAD131135 QJZ131073:QJZ131135 QTV131073:QTV131135 RDR131073:RDR131135 RNN131073:RNN131135 RXJ131073:RXJ131135 SHF131073:SHF131135 SRB131073:SRB131135 TAX131073:TAX131135 TKT131073:TKT131135 TUP131073:TUP131135 UEL131073:UEL131135 UOH131073:UOH131135 UYD131073:UYD131135 VHZ131073:VHZ131135 VRV131073:VRV131135 WBR131073:WBR131135 WLN131073:WLN131135 WVJ131073:WVJ131135 B196609:B196671 IX196609:IX196671 ST196609:ST196671 ACP196609:ACP196671 AML196609:AML196671 AWH196609:AWH196671 BGD196609:BGD196671 BPZ196609:BPZ196671 BZV196609:BZV196671 CJR196609:CJR196671 CTN196609:CTN196671 DDJ196609:DDJ196671 DNF196609:DNF196671 DXB196609:DXB196671 EGX196609:EGX196671 EQT196609:EQT196671 FAP196609:FAP196671 FKL196609:FKL196671 FUH196609:FUH196671 GED196609:GED196671 GNZ196609:GNZ196671 GXV196609:GXV196671 HHR196609:HHR196671 HRN196609:HRN196671 IBJ196609:IBJ196671 ILF196609:ILF196671 IVB196609:IVB196671 JEX196609:JEX196671 JOT196609:JOT196671 JYP196609:JYP196671 KIL196609:KIL196671 KSH196609:KSH196671 LCD196609:LCD196671 LLZ196609:LLZ196671 LVV196609:LVV196671 MFR196609:MFR196671 MPN196609:MPN196671 MZJ196609:MZJ196671 NJF196609:NJF196671 NTB196609:NTB196671 OCX196609:OCX196671 OMT196609:OMT196671 OWP196609:OWP196671 PGL196609:PGL196671 PQH196609:PQH196671 QAD196609:QAD196671 QJZ196609:QJZ196671 QTV196609:QTV196671 RDR196609:RDR196671 RNN196609:RNN196671 RXJ196609:RXJ196671 SHF196609:SHF196671 SRB196609:SRB196671 TAX196609:TAX196671 TKT196609:TKT196671 TUP196609:TUP196671 UEL196609:UEL196671 UOH196609:UOH196671 UYD196609:UYD196671 VHZ196609:VHZ196671 VRV196609:VRV196671 WBR196609:WBR196671 WLN196609:WLN196671 WVJ196609:WVJ196671 B262145:B262207 IX262145:IX262207 ST262145:ST262207 ACP262145:ACP262207 AML262145:AML262207 AWH262145:AWH262207 BGD262145:BGD262207 BPZ262145:BPZ262207 BZV262145:BZV262207 CJR262145:CJR262207 CTN262145:CTN262207 DDJ262145:DDJ262207 DNF262145:DNF262207 DXB262145:DXB262207 EGX262145:EGX262207 EQT262145:EQT262207 FAP262145:FAP262207 FKL262145:FKL262207 FUH262145:FUH262207 GED262145:GED262207 GNZ262145:GNZ262207 GXV262145:GXV262207 HHR262145:HHR262207 HRN262145:HRN262207 IBJ262145:IBJ262207 ILF262145:ILF262207 IVB262145:IVB262207 JEX262145:JEX262207 JOT262145:JOT262207 JYP262145:JYP262207 KIL262145:KIL262207 KSH262145:KSH262207 LCD262145:LCD262207 LLZ262145:LLZ262207 LVV262145:LVV262207 MFR262145:MFR262207 MPN262145:MPN262207 MZJ262145:MZJ262207 NJF262145:NJF262207 NTB262145:NTB262207 OCX262145:OCX262207 OMT262145:OMT262207 OWP262145:OWP262207 PGL262145:PGL262207 PQH262145:PQH262207 QAD262145:QAD262207 QJZ262145:QJZ262207 QTV262145:QTV262207 RDR262145:RDR262207 RNN262145:RNN262207 RXJ262145:RXJ262207 SHF262145:SHF262207 SRB262145:SRB262207 TAX262145:TAX262207 TKT262145:TKT262207 TUP262145:TUP262207 UEL262145:UEL262207 UOH262145:UOH262207 UYD262145:UYD262207 VHZ262145:VHZ262207 VRV262145:VRV262207 WBR262145:WBR262207 WLN262145:WLN262207 WVJ262145:WVJ262207 B327681:B327743 IX327681:IX327743 ST327681:ST327743 ACP327681:ACP327743 AML327681:AML327743 AWH327681:AWH327743 BGD327681:BGD327743 BPZ327681:BPZ327743 BZV327681:BZV327743 CJR327681:CJR327743 CTN327681:CTN327743 DDJ327681:DDJ327743 DNF327681:DNF327743 DXB327681:DXB327743 EGX327681:EGX327743 EQT327681:EQT327743 FAP327681:FAP327743 FKL327681:FKL327743 FUH327681:FUH327743 GED327681:GED327743 GNZ327681:GNZ327743 GXV327681:GXV327743 HHR327681:HHR327743 HRN327681:HRN327743 IBJ327681:IBJ327743 ILF327681:ILF327743 IVB327681:IVB327743 JEX327681:JEX327743 JOT327681:JOT327743 JYP327681:JYP327743 KIL327681:KIL327743 KSH327681:KSH327743 LCD327681:LCD327743 LLZ327681:LLZ327743 LVV327681:LVV327743 MFR327681:MFR327743 MPN327681:MPN327743 MZJ327681:MZJ327743 NJF327681:NJF327743 NTB327681:NTB327743 OCX327681:OCX327743 OMT327681:OMT327743 OWP327681:OWP327743 PGL327681:PGL327743 PQH327681:PQH327743 QAD327681:QAD327743 QJZ327681:QJZ327743 QTV327681:QTV327743 RDR327681:RDR327743 RNN327681:RNN327743 RXJ327681:RXJ327743 SHF327681:SHF327743 SRB327681:SRB327743 TAX327681:TAX327743 TKT327681:TKT327743 TUP327681:TUP327743 UEL327681:UEL327743 UOH327681:UOH327743 UYD327681:UYD327743 VHZ327681:VHZ327743 VRV327681:VRV327743 WBR327681:WBR327743 WLN327681:WLN327743 WVJ327681:WVJ327743 B393217:B393279 IX393217:IX393279 ST393217:ST393279 ACP393217:ACP393279 AML393217:AML393279 AWH393217:AWH393279 BGD393217:BGD393279 BPZ393217:BPZ393279 BZV393217:BZV393279 CJR393217:CJR393279 CTN393217:CTN393279 DDJ393217:DDJ393279 DNF393217:DNF393279 DXB393217:DXB393279 EGX393217:EGX393279 EQT393217:EQT393279 FAP393217:FAP393279 FKL393217:FKL393279 FUH393217:FUH393279 GED393217:GED393279 GNZ393217:GNZ393279 GXV393217:GXV393279 HHR393217:HHR393279 HRN393217:HRN393279 IBJ393217:IBJ393279 ILF393217:ILF393279 IVB393217:IVB393279 JEX393217:JEX393279 JOT393217:JOT393279 JYP393217:JYP393279 KIL393217:KIL393279 KSH393217:KSH393279 LCD393217:LCD393279 LLZ393217:LLZ393279 LVV393217:LVV393279 MFR393217:MFR393279 MPN393217:MPN393279 MZJ393217:MZJ393279 NJF393217:NJF393279 NTB393217:NTB393279 OCX393217:OCX393279 OMT393217:OMT393279 OWP393217:OWP393279 PGL393217:PGL393279 PQH393217:PQH393279 QAD393217:QAD393279 QJZ393217:QJZ393279 QTV393217:QTV393279 RDR393217:RDR393279 RNN393217:RNN393279 RXJ393217:RXJ393279 SHF393217:SHF393279 SRB393217:SRB393279 TAX393217:TAX393279 TKT393217:TKT393279 TUP393217:TUP393279 UEL393217:UEL393279 UOH393217:UOH393279 UYD393217:UYD393279 VHZ393217:VHZ393279 VRV393217:VRV393279 WBR393217:WBR393279 WLN393217:WLN393279 WVJ393217:WVJ393279 B458753:B458815 IX458753:IX458815 ST458753:ST458815 ACP458753:ACP458815 AML458753:AML458815 AWH458753:AWH458815 BGD458753:BGD458815 BPZ458753:BPZ458815 BZV458753:BZV458815 CJR458753:CJR458815 CTN458753:CTN458815 DDJ458753:DDJ458815 DNF458753:DNF458815 DXB458753:DXB458815 EGX458753:EGX458815 EQT458753:EQT458815 FAP458753:FAP458815 FKL458753:FKL458815 FUH458753:FUH458815 GED458753:GED458815 GNZ458753:GNZ458815 GXV458753:GXV458815 HHR458753:HHR458815 HRN458753:HRN458815 IBJ458753:IBJ458815 ILF458753:ILF458815 IVB458753:IVB458815 JEX458753:JEX458815 JOT458753:JOT458815 JYP458753:JYP458815 KIL458753:KIL458815 KSH458753:KSH458815 LCD458753:LCD458815 LLZ458753:LLZ458815 LVV458753:LVV458815 MFR458753:MFR458815 MPN458753:MPN458815 MZJ458753:MZJ458815 NJF458753:NJF458815 NTB458753:NTB458815 OCX458753:OCX458815 OMT458753:OMT458815 OWP458753:OWP458815 PGL458753:PGL458815 PQH458753:PQH458815 QAD458753:QAD458815 QJZ458753:QJZ458815 QTV458753:QTV458815 RDR458753:RDR458815 RNN458753:RNN458815 RXJ458753:RXJ458815 SHF458753:SHF458815 SRB458753:SRB458815 TAX458753:TAX458815 TKT458753:TKT458815 TUP458753:TUP458815 UEL458753:UEL458815 UOH458753:UOH458815 UYD458753:UYD458815 VHZ458753:VHZ458815 VRV458753:VRV458815 WBR458753:WBR458815 WLN458753:WLN458815 WVJ458753:WVJ458815 B524289:B524351 IX524289:IX524351 ST524289:ST524351 ACP524289:ACP524351 AML524289:AML524351 AWH524289:AWH524351 BGD524289:BGD524351 BPZ524289:BPZ524351 BZV524289:BZV524351 CJR524289:CJR524351 CTN524289:CTN524351 DDJ524289:DDJ524351 DNF524289:DNF524351 DXB524289:DXB524351 EGX524289:EGX524351 EQT524289:EQT524351 FAP524289:FAP524351 FKL524289:FKL524351 FUH524289:FUH524351 GED524289:GED524351 GNZ524289:GNZ524351 GXV524289:GXV524351 HHR524289:HHR524351 HRN524289:HRN524351 IBJ524289:IBJ524351 ILF524289:ILF524351 IVB524289:IVB524351 JEX524289:JEX524351 JOT524289:JOT524351 JYP524289:JYP524351 KIL524289:KIL524351 KSH524289:KSH524351 LCD524289:LCD524351 LLZ524289:LLZ524351 LVV524289:LVV524351 MFR524289:MFR524351 MPN524289:MPN524351 MZJ524289:MZJ524351 NJF524289:NJF524351 NTB524289:NTB524351 OCX524289:OCX524351 OMT524289:OMT524351 OWP524289:OWP524351 PGL524289:PGL524351 PQH524289:PQH524351 QAD524289:QAD524351 QJZ524289:QJZ524351 QTV524289:QTV524351 RDR524289:RDR524351 RNN524289:RNN524351 RXJ524289:RXJ524351 SHF524289:SHF524351 SRB524289:SRB524351 TAX524289:TAX524351 TKT524289:TKT524351 TUP524289:TUP524351 UEL524289:UEL524351 UOH524289:UOH524351 UYD524289:UYD524351 VHZ524289:VHZ524351 VRV524289:VRV524351 WBR524289:WBR524351 WLN524289:WLN524351 WVJ524289:WVJ524351 B589825:B589887 IX589825:IX589887 ST589825:ST589887 ACP589825:ACP589887 AML589825:AML589887 AWH589825:AWH589887 BGD589825:BGD589887 BPZ589825:BPZ589887 BZV589825:BZV589887 CJR589825:CJR589887 CTN589825:CTN589887 DDJ589825:DDJ589887 DNF589825:DNF589887 DXB589825:DXB589887 EGX589825:EGX589887 EQT589825:EQT589887 FAP589825:FAP589887 FKL589825:FKL589887 FUH589825:FUH589887 GED589825:GED589887 GNZ589825:GNZ589887 GXV589825:GXV589887 HHR589825:HHR589887 HRN589825:HRN589887 IBJ589825:IBJ589887 ILF589825:ILF589887 IVB589825:IVB589887 JEX589825:JEX589887 JOT589825:JOT589887 JYP589825:JYP589887 KIL589825:KIL589887 KSH589825:KSH589887 LCD589825:LCD589887 LLZ589825:LLZ589887 LVV589825:LVV589887 MFR589825:MFR589887 MPN589825:MPN589887 MZJ589825:MZJ589887 NJF589825:NJF589887 NTB589825:NTB589887 OCX589825:OCX589887 OMT589825:OMT589887 OWP589825:OWP589887 PGL589825:PGL589887 PQH589825:PQH589887 QAD589825:QAD589887 QJZ589825:QJZ589887 QTV589825:QTV589887 RDR589825:RDR589887 RNN589825:RNN589887 RXJ589825:RXJ589887 SHF589825:SHF589887 SRB589825:SRB589887 TAX589825:TAX589887 TKT589825:TKT589887 TUP589825:TUP589887 UEL589825:UEL589887 UOH589825:UOH589887 UYD589825:UYD589887 VHZ589825:VHZ589887 VRV589825:VRV589887 WBR589825:WBR589887 WLN589825:WLN589887 WVJ589825:WVJ589887 B655361:B655423 IX655361:IX655423 ST655361:ST655423 ACP655361:ACP655423 AML655361:AML655423 AWH655361:AWH655423 BGD655361:BGD655423 BPZ655361:BPZ655423 BZV655361:BZV655423 CJR655361:CJR655423 CTN655361:CTN655423 DDJ655361:DDJ655423 DNF655361:DNF655423 DXB655361:DXB655423 EGX655361:EGX655423 EQT655361:EQT655423 FAP655361:FAP655423 FKL655361:FKL655423 FUH655361:FUH655423 GED655361:GED655423 GNZ655361:GNZ655423 GXV655361:GXV655423 HHR655361:HHR655423 HRN655361:HRN655423 IBJ655361:IBJ655423 ILF655361:ILF655423 IVB655361:IVB655423 JEX655361:JEX655423 JOT655361:JOT655423 JYP655361:JYP655423 KIL655361:KIL655423 KSH655361:KSH655423 LCD655361:LCD655423 LLZ655361:LLZ655423 LVV655361:LVV655423 MFR655361:MFR655423 MPN655361:MPN655423 MZJ655361:MZJ655423 NJF655361:NJF655423 NTB655361:NTB655423 OCX655361:OCX655423 OMT655361:OMT655423 OWP655361:OWP655423 PGL655361:PGL655423 PQH655361:PQH655423 QAD655361:QAD655423 QJZ655361:QJZ655423 QTV655361:QTV655423 RDR655361:RDR655423 RNN655361:RNN655423 RXJ655361:RXJ655423 SHF655361:SHF655423 SRB655361:SRB655423 TAX655361:TAX655423 TKT655361:TKT655423 TUP655361:TUP655423 UEL655361:UEL655423 UOH655361:UOH655423 UYD655361:UYD655423 VHZ655361:VHZ655423 VRV655361:VRV655423 WBR655361:WBR655423 WLN655361:WLN655423 WVJ655361:WVJ655423 B720897:B720959 IX720897:IX720959 ST720897:ST720959 ACP720897:ACP720959 AML720897:AML720959 AWH720897:AWH720959 BGD720897:BGD720959 BPZ720897:BPZ720959 BZV720897:BZV720959 CJR720897:CJR720959 CTN720897:CTN720959 DDJ720897:DDJ720959 DNF720897:DNF720959 DXB720897:DXB720959 EGX720897:EGX720959 EQT720897:EQT720959 FAP720897:FAP720959 FKL720897:FKL720959 FUH720897:FUH720959 GED720897:GED720959 GNZ720897:GNZ720959 GXV720897:GXV720959 HHR720897:HHR720959 HRN720897:HRN720959 IBJ720897:IBJ720959 ILF720897:ILF720959 IVB720897:IVB720959 JEX720897:JEX720959 JOT720897:JOT720959 JYP720897:JYP720959 KIL720897:KIL720959 KSH720897:KSH720959 LCD720897:LCD720959 LLZ720897:LLZ720959 LVV720897:LVV720959 MFR720897:MFR720959 MPN720897:MPN720959 MZJ720897:MZJ720959 NJF720897:NJF720959 NTB720897:NTB720959 OCX720897:OCX720959 OMT720897:OMT720959 OWP720897:OWP720959 PGL720897:PGL720959 PQH720897:PQH720959 QAD720897:QAD720959 QJZ720897:QJZ720959 QTV720897:QTV720959 RDR720897:RDR720959 RNN720897:RNN720959 RXJ720897:RXJ720959 SHF720897:SHF720959 SRB720897:SRB720959 TAX720897:TAX720959 TKT720897:TKT720959 TUP720897:TUP720959 UEL720897:UEL720959 UOH720897:UOH720959 UYD720897:UYD720959 VHZ720897:VHZ720959 VRV720897:VRV720959 WBR720897:WBR720959 WLN720897:WLN720959 WVJ720897:WVJ720959 B786433:B786495 IX786433:IX786495 ST786433:ST786495 ACP786433:ACP786495 AML786433:AML786495 AWH786433:AWH786495 BGD786433:BGD786495 BPZ786433:BPZ786495 BZV786433:BZV786495 CJR786433:CJR786495 CTN786433:CTN786495 DDJ786433:DDJ786495 DNF786433:DNF786495 DXB786433:DXB786495 EGX786433:EGX786495 EQT786433:EQT786495 FAP786433:FAP786495 FKL786433:FKL786495 FUH786433:FUH786495 GED786433:GED786495 GNZ786433:GNZ786495 GXV786433:GXV786495 HHR786433:HHR786495 HRN786433:HRN786495 IBJ786433:IBJ786495 ILF786433:ILF786495 IVB786433:IVB786495 JEX786433:JEX786495 JOT786433:JOT786495 JYP786433:JYP786495 KIL786433:KIL786495 KSH786433:KSH786495 LCD786433:LCD786495 LLZ786433:LLZ786495 LVV786433:LVV786495 MFR786433:MFR786495 MPN786433:MPN786495 MZJ786433:MZJ786495 NJF786433:NJF786495 NTB786433:NTB786495 OCX786433:OCX786495 OMT786433:OMT786495 OWP786433:OWP786495 PGL786433:PGL786495 PQH786433:PQH786495 QAD786433:QAD786495 QJZ786433:QJZ786495 QTV786433:QTV786495 RDR786433:RDR786495 RNN786433:RNN786495 RXJ786433:RXJ786495 SHF786433:SHF786495 SRB786433:SRB786495 TAX786433:TAX786495 TKT786433:TKT786495 TUP786433:TUP786495 UEL786433:UEL786495 UOH786433:UOH786495 UYD786433:UYD786495 VHZ786433:VHZ786495 VRV786433:VRV786495 WBR786433:WBR786495 WLN786433:WLN786495 WVJ786433:WVJ786495 B851969:B852031 IX851969:IX852031 ST851969:ST852031 ACP851969:ACP852031 AML851969:AML852031 AWH851969:AWH852031 BGD851969:BGD852031 BPZ851969:BPZ852031 BZV851969:BZV852031 CJR851969:CJR852031 CTN851969:CTN852031 DDJ851969:DDJ852031 DNF851969:DNF852031 DXB851969:DXB852031 EGX851969:EGX852031 EQT851969:EQT852031 FAP851969:FAP852031 FKL851969:FKL852031 FUH851969:FUH852031 GED851969:GED852031 GNZ851969:GNZ852031 GXV851969:GXV852031 HHR851969:HHR852031 HRN851969:HRN852031 IBJ851969:IBJ852031 ILF851969:ILF852031 IVB851969:IVB852031 JEX851969:JEX852031 JOT851969:JOT852031 JYP851969:JYP852031 KIL851969:KIL852031 KSH851969:KSH852031 LCD851969:LCD852031 LLZ851969:LLZ852031 LVV851969:LVV852031 MFR851969:MFR852031 MPN851969:MPN852031 MZJ851969:MZJ852031 NJF851969:NJF852031 NTB851969:NTB852031 OCX851969:OCX852031 OMT851969:OMT852031 OWP851969:OWP852031 PGL851969:PGL852031 PQH851969:PQH852031 QAD851969:QAD852031 QJZ851969:QJZ852031 QTV851969:QTV852031 RDR851969:RDR852031 RNN851969:RNN852031 RXJ851969:RXJ852031 SHF851969:SHF852031 SRB851969:SRB852031 TAX851969:TAX852031 TKT851969:TKT852031 TUP851969:TUP852031 UEL851969:UEL852031 UOH851969:UOH852031 UYD851969:UYD852031 VHZ851969:VHZ852031 VRV851969:VRV852031 WBR851969:WBR852031 WLN851969:WLN852031 WVJ851969:WVJ852031 B917505:B917567 IX917505:IX917567 ST917505:ST917567 ACP917505:ACP917567 AML917505:AML917567 AWH917505:AWH917567 BGD917505:BGD917567 BPZ917505:BPZ917567 BZV917505:BZV917567 CJR917505:CJR917567 CTN917505:CTN917567 DDJ917505:DDJ917567 DNF917505:DNF917567 DXB917505:DXB917567 EGX917505:EGX917567 EQT917505:EQT917567 FAP917505:FAP917567 FKL917505:FKL917567 FUH917505:FUH917567 GED917505:GED917567 GNZ917505:GNZ917567 GXV917505:GXV917567 HHR917505:HHR917567 HRN917505:HRN917567 IBJ917505:IBJ917567 ILF917505:ILF917567 IVB917505:IVB917567 JEX917505:JEX917567 JOT917505:JOT917567 JYP917505:JYP917567 KIL917505:KIL917567 KSH917505:KSH917567 LCD917505:LCD917567 LLZ917505:LLZ917567 LVV917505:LVV917567 MFR917505:MFR917567 MPN917505:MPN917567 MZJ917505:MZJ917567 NJF917505:NJF917567 NTB917505:NTB917567 OCX917505:OCX917567 OMT917505:OMT917567 OWP917505:OWP917567 PGL917505:PGL917567 PQH917505:PQH917567 QAD917505:QAD917567 QJZ917505:QJZ917567 QTV917505:QTV917567 RDR917505:RDR917567 RNN917505:RNN917567 RXJ917505:RXJ917567 SHF917505:SHF917567 SRB917505:SRB917567 TAX917505:TAX917567 TKT917505:TKT917567 TUP917505:TUP917567 UEL917505:UEL917567 UOH917505:UOH917567 UYD917505:UYD917567 VHZ917505:VHZ917567 VRV917505:VRV917567 WBR917505:WBR917567 WLN917505:WLN917567 WVJ917505:WVJ917567 B983041:B983103 IX983041:IX983103 ST983041:ST983103 ACP983041:ACP983103 AML983041:AML983103 AWH983041:AWH983103 BGD983041:BGD983103 BPZ983041:BPZ983103 BZV983041:BZV983103 CJR983041:CJR983103 CTN983041:CTN983103 DDJ983041:DDJ983103 DNF983041:DNF983103 DXB983041:DXB983103 EGX983041:EGX983103 EQT983041:EQT983103 FAP983041:FAP983103 FKL983041:FKL983103 FUH983041:FUH983103 GED983041:GED983103 GNZ983041:GNZ983103 GXV983041:GXV983103 HHR983041:HHR983103 HRN983041:HRN983103 IBJ983041:IBJ983103 ILF983041:ILF983103 IVB983041:IVB983103 JEX983041:JEX983103 JOT983041:JOT983103 JYP983041:JYP983103 KIL983041:KIL983103 KSH983041:KSH983103 LCD983041:LCD983103 LLZ983041:LLZ983103 LVV983041:LVV983103 MFR983041:MFR983103 MPN983041:MPN983103 MZJ983041:MZJ983103 NJF983041:NJF983103 NTB983041:NTB983103 OCX983041:OCX983103 OMT983041:OMT983103 OWP983041:OWP983103 PGL983041:PGL983103 PQH983041:PQH983103 QAD983041:QAD983103 QJZ983041:QJZ983103 QTV983041:QTV983103 RDR983041:RDR983103 RNN983041:RNN983103 RXJ983041:RXJ983103 SHF983041:SHF983103 SRB983041:SRB983103 TAX983041:TAX983103 TKT983041:TKT983103 TUP983041:TUP983103 UEL983041:UEL983103 UOH983041:UOH983103 UYD983041:UYD983103 VHZ983041:VHZ983103 VRV983041:VRV983103 WBR983041:WBR983103 WLN983041:WLN983103 WVJ983041:WVJ983103 A1:A93 IW1:IW93 SS1:SS93 ACO1:ACO93 AMK1:AMK93 AWG1:AWG93 BGC1:BGC93 BPY1:BPY93 BZU1:BZU93 CJQ1:CJQ93 CTM1:CTM93 DDI1:DDI93 DNE1:DNE93 DXA1:DXA93 EGW1:EGW93 EQS1:EQS93 FAO1:FAO93 FKK1:FKK93 FUG1:FUG93 GEC1:GEC93 GNY1:GNY93 GXU1:GXU93 HHQ1:HHQ93 HRM1:HRM93 IBI1:IBI93 ILE1:ILE93 IVA1:IVA93 JEW1:JEW93 JOS1:JOS93 JYO1:JYO93 KIK1:KIK93 KSG1:KSG93 LCC1:LCC93 LLY1:LLY93 LVU1:LVU93 MFQ1:MFQ93 MPM1:MPM93 MZI1:MZI93 NJE1:NJE93 NTA1:NTA93 OCW1:OCW93 OMS1:OMS93 OWO1:OWO93 PGK1:PGK93 PQG1:PQG93 QAC1:QAC93 QJY1:QJY93 QTU1:QTU93 RDQ1:RDQ93 RNM1:RNM93 RXI1:RXI93 SHE1:SHE93 SRA1:SRA93 TAW1:TAW93 TKS1:TKS93 TUO1:TUO93 UEK1:UEK93 UOG1:UOG93 UYC1:UYC93 VHY1:VHY93 VRU1:VRU93 WBQ1:WBQ93 WLM1:WLM93 WVI1:WVI93 A65537:A65629 IW65537:IW65629 SS65537:SS65629 ACO65537:ACO65629 AMK65537:AMK65629 AWG65537:AWG65629 BGC65537:BGC65629 BPY65537:BPY65629 BZU65537:BZU65629 CJQ65537:CJQ65629 CTM65537:CTM65629 DDI65537:DDI65629 DNE65537:DNE65629 DXA65537:DXA65629 EGW65537:EGW65629 EQS65537:EQS65629 FAO65537:FAO65629 FKK65537:FKK65629 FUG65537:FUG65629 GEC65537:GEC65629 GNY65537:GNY65629 GXU65537:GXU65629 HHQ65537:HHQ65629 HRM65537:HRM65629 IBI65537:IBI65629 ILE65537:ILE65629 IVA65537:IVA65629 JEW65537:JEW65629 JOS65537:JOS65629 JYO65537:JYO65629 KIK65537:KIK65629 KSG65537:KSG65629 LCC65537:LCC65629 LLY65537:LLY65629 LVU65537:LVU65629 MFQ65537:MFQ65629 MPM65537:MPM65629 MZI65537:MZI65629 NJE65537:NJE65629 NTA65537:NTA65629 OCW65537:OCW65629 OMS65537:OMS65629 OWO65537:OWO65629 PGK65537:PGK65629 PQG65537:PQG65629 QAC65537:QAC65629 QJY65537:QJY65629 QTU65537:QTU65629 RDQ65537:RDQ65629 RNM65537:RNM65629 RXI65537:RXI65629 SHE65537:SHE65629 SRA65537:SRA65629 TAW65537:TAW65629 TKS65537:TKS65629 TUO65537:TUO65629 UEK65537:UEK65629 UOG65537:UOG65629 UYC65537:UYC65629 VHY65537:VHY65629 VRU65537:VRU65629 WBQ65537:WBQ65629 WLM65537:WLM65629 WVI65537:WVI65629 A131073:A131165 IW131073:IW131165 SS131073:SS131165 ACO131073:ACO131165 AMK131073:AMK131165 AWG131073:AWG131165 BGC131073:BGC131165 BPY131073:BPY131165 BZU131073:BZU131165 CJQ131073:CJQ131165 CTM131073:CTM131165 DDI131073:DDI131165 DNE131073:DNE131165 DXA131073:DXA131165 EGW131073:EGW131165 EQS131073:EQS131165 FAO131073:FAO131165 FKK131073:FKK131165 FUG131073:FUG131165 GEC131073:GEC131165 GNY131073:GNY131165 GXU131073:GXU131165 HHQ131073:HHQ131165 HRM131073:HRM131165 IBI131073:IBI131165 ILE131073:ILE131165 IVA131073:IVA131165 JEW131073:JEW131165 JOS131073:JOS131165 JYO131073:JYO131165 KIK131073:KIK131165 KSG131073:KSG131165 LCC131073:LCC131165 LLY131073:LLY131165 LVU131073:LVU131165 MFQ131073:MFQ131165 MPM131073:MPM131165 MZI131073:MZI131165 NJE131073:NJE131165 NTA131073:NTA131165 OCW131073:OCW131165 OMS131073:OMS131165 OWO131073:OWO131165 PGK131073:PGK131165 PQG131073:PQG131165 QAC131073:QAC131165 QJY131073:QJY131165 QTU131073:QTU131165 RDQ131073:RDQ131165 RNM131073:RNM131165 RXI131073:RXI131165 SHE131073:SHE131165 SRA131073:SRA131165 TAW131073:TAW131165 TKS131073:TKS131165 TUO131073:TUO131165 UEK131073:UEK131165 UOG131073:UOG131165 UYC131073:UYC131165 VHY131073:VHY131165 VRU131073:VRU131165 WBQ131073:WBQ131165 WLM131073:WLM131165 WVI131073:WVI131165 A196609:A196701 IW196609:IW196701 SS196609:SS196701 ACO196609:ACO196701 AMK196609:AMK196701 AWG196609:AWG196701 BGC196609:BGC196701 BPY196609:BPY196701 BZU196609:BZU196701 CJQ196609:CJQ196701 CTM196609:CTM196701 DDI196609:DDI196701 DNE196609:DNE196701 DXA196609:DXA196701 EGW196609:EGW196701 EQS196609:EQS196701 FAO196609:FAO196701 FKK196609:FKK196701 FUG196609:FUG196701 GEC196609:GEC196701 GNY196609:GNY196701 GXU196609:GXU196701 HHQ196609:HHQ196701 HRM196609:HRM196701 IBI196609:IBI196701 ILE196609:ILE196701 IVA196609:IVA196701 JEW196609:JEW196701 JOS196609:JOS196701 JYO196609:JYO196701 KIK196609:KIK196701 KSG196609:KSG196701 LCC196609:LCC196701 LLY196609:LLY196701 LVU196609:LVU196701 MFQ196609:MFQ196701 MPM196609:MPM196701 MZI196609:MZI196701 NJE196609:NJE196701 NTA196609:NTA196701 OCW196609:OCW196701 OMS196609:OMS196701 OWO196609:OWO196701 PGK196609:PGK196701 PQG196609:PQG196701 QAC196609:QAC196701 QJY196609:QJY196701 QTU196609:QTU196701 RDQ196609:RDQ196701 RNM196609:RNM196701 RXI196609:RXI196701 SHE196609:SHE196701 SRA196609:SRA196701 TAW196609:TAW196701 TKS196609:TKS196701 TUO196609:TUO196701 UEK196609:UEK196701 UOG196609:UOG196701 UYC196609:UYC196701 VHY196609:VHY196701 VRU196609:VRU196701 WBQ196609:WBQ196701 WLM196609:WLM196701 WVI196609:WVI196701 A262145:A262237 IW262145:IW262237 SS262145:SS262237 ACO262145:ACO262237 AMK262145:AMK262237 AWG262145:AWG262237 BGC262145:BGC262237 BPY262145:BPY262237 BZU262145:BZU262237 CJQ262145:CJQ262237 CTM262145:CTM262237 DDI262145:DDI262237 DNE262145:DNE262237 DXA262145:DXA262237 EGW262145:EGW262237 EQS262145:EQS262237 FAO262145:FAO262237 FKK262145:FKK262237 FUG262145:FUG262237 GEC262145:GEC262237 GNY262145:GNY262237 GXU262145:GXU262237 HHQ262145:HHQ262237 HRM262145:HRM262237 IBI262145:IBI262237 ILE262145:ILE262237 IVA262145:IVA262237 JEW262145:JEW262237 JOS262145:JOS262237 JYO262145:JYO262237 KIK262145:KIK262237 KSG262145:KSG262237 LCC262145:LCC262237 LLY262145:LLY262237 LVU262145:LVU262237 MFQ262145:MFQ262237 MPM262145:MPM262237 MZI262145:MZI262237 NJE262145:NJE262237 NTA262145:NTA262237 OCW262145:OCW262237 OMS262145:OMS262237 OWO262145:OWO262237 PGK262145:PGK262237 PQG262145:PQG262237 QAC262145:QAC262237 QJY262145:QJY262237 QTU262145:QTU262237 RDQ262145:RDQ262237 RNM262145:RNM262237 RXI262145:RXI262237 SHE262145:SHE262237 SRA262145:SRA262237 TAW262145:TAW262237 TKS262145:TKS262237 TUO262145:TUO262237 UEK262145:UEK262237 UOG262145:UOG262237 UYC262145:UYC262237 VHY262145:VHY262237 VRU262145:VRU262237 WBQ262145:WBQ262237 WLM262145:WLM262237 WVI262145:WVI262237 A327681:A327773 IW327681:IW327773 SS327681:SS327773 ACO327681:ACO327773 AMK327681:AMK327773 AWG327681:AWG327773 BGC327681:BGC327773 BPY327681:BPY327773 BZU327681:BZU327773 CJQ327681:CJQ327773 CTM327681:CTM327773 DDI327681:DDI327773 DNE327681:DNE327773 DXA327681:DXA327773 EGW327681:EGW327773 EQS327681:EQS327773 FAO327681:FAO327773 FKK327681:FKK327773 FUG327681:FUG327773 GEC327681:GEC327773 GNY327681:GNY327773 GXU327681:GXU327773 HHQ327681:HHQ327773 HRM327681:HRM327773 IBI327681:IBI327773 ILE327681:ILE327773 IVA327681:IVA327773 JEW327681:JEW327773 JOS327681:JOS327773 JYO327681:JYO327773 KIK327681:KIK327773 KSG327681:KSG327773 LCC327681:LCC327773 LLY327681:LLY327773 LVU327681:LVU327773 MFQ327681:MFQ327773 MPM327681:MPM327773 MZI327681:MZI327773 NJE327681:NJE327773 NTA327681:NTA327773 OCW327681:OCW327773 OMS327681:OMS327773 OWO327681:OWO327773 PGK327681:PGK327773 PQG327681:PQG327773 QAC327681:QAC327773 QJY327681:QJY327773 QTU327681:QTU327773 RDQ327681:RDQ327773 RNM327681:RNM327773 RXI327681:RXI327773 SHE327681:SHE327773 SRA327681:SRA327773 TAW327681:TAW327773 TKS327681:TKS327773 TUO327681:TUO327773 UEK327681:UEK327773 UOG327681:UOG327773 UYC327681:UYC327773 VHY327681:VHY327773 VRU327681:VRU327773 WBQ327681:WBQ327773 WLM327681:WLM327773 WVI327681:WVI327773 A393217:A393309 IW393217:IW393309 SS393217:SS393309 ACO393217:ACO393309 AMK393217:AMK393309 AWG393217:AWG393309 BGC393217:BGC393309 BPY393217:BPY393309 BZU393217:BZU393309 CJQ393217:CJQ393309 CTM393217:CTM393309 DDI393217:DDI393309 DNE393217:DNE393309 DXA393217:DXA393309 EGW393217:EGW393309 EQS393217:EQS393309 FAO393217:FAO393309 FKK393217:FKK393309 FUG393217:FUG393309 GEC393217:GEC393309 GNY393217:GNY393309 GXU393217:GXU393309 HHQ393217:HHQ393309 HRM393217:HRM393309 IBI393217:IBI393309 ILE393217:ILE393309 IVA393217:IVA393309 JEW393217:JEW393309 JOS393217:JOS393309 JYO393217:JYO393309 KIK393217:KIK393309 KSG393217:KSG393309 LCC393217:LCC393309 LLY393217:LLY393309 LVU393217:LVU393309 MFQ393217:MFQ393309 MPM393217:MPM393309 MZI393217:MZI393309 NJE393217:NJE393309 NTA393217:NTA393309 OCW393217:OCW393309 OMS393217:OMS393309 OWO393217:OWO393309 PGK393217:PGK393309 PQG393217:PQG393309 QAC393217:QAC393309 QJY393217:QJY393309 QTU393217:QTU393309 RDQ393217:RDQ393309 RNM393217:RNM393309 RXI393217:RXI393309 SHE393217:SHE393309 SRA393217:SRA393309 TAW393217:TAW393309 TKS393217:TKS393309 TUO393217:TUO393309 UEK393217:UEK393309 UOG393217:UOG393309 UYC393217:UYC393309 VHY393217:VHY393309 VRU393217:VRU393309 WBQ393217:WBQ393309 WLM393217:WLM393309 WVI393217:WVI393309 A458753:A458845 IW458753:IW458845 SS458753:SS458845 ACO458753:ACO458845 AMK458753:AMK458845 AWG458753:AWG458845 BGC458753:BGC458845 BPY458753:BPY458845 BZU458753:BZU458845 CJQ458753:CJQ458845 CTM458753:CTM458845 DDI458753:DDI458845 DNE458753:DNE458845 DXA458753:DXA458845 EGW458753:EGW458845 EQS458753:EQS458845 FAO458753:FAO458845 FKK458753:FKK458845 FUG458753:FUG458845 GEC458753:GEC458845 GNY458753:GNY458845 GXU458753:GXU458845 HHQ458753:HHQ458845 HRM458753:HRM458845 IBI458753:IBI458845 ILE458753:ILE458845 IVA458753:IVA458845 JEW458753:JEW458845 JOS458753:JOS458845 JYO458753:JYO458845 KIK458753:KIK458845 KSG458753:KSG458845 LCC458753:LCC458845 LLY458753:LLY458845 LVU458753:LVU458845 MFQ458753:MFQ458845 MPM458753:MPM458845 MZI458753:MZI458845 NJE458753:NJE458845 NTA458753:NTA458845 OCW458753:OCW458845 OMS458753:OMS458845 OWO458753:OWO458845 PGK458753:PGK458845 PQG458753:PQG458845 QAC458753:QAC458845 QJY458753:QJY458845 QTU458753:QTU458845 RDQ458753:RDQ458845 RNM458753:RNM458845 RXI458753:RXI458845 SHE458753:SHE458845 SRA458753:SRA458845 TAW458753:TAW458845 TKS458753:TKS458845 TUO458753:TUO458845 UEK458753:UEK458845 UOG458753:UOG458845 UYC458753:UYC458845 VHY458753:VHY458845 VRU458753:VRU458845 WBQ458753:WBQ458845 WLM458753:WLM458845 WVI458753:WVI458845 A524289:A524381 IW524289:IW524381 SS524289:SS524381 ACO524289:ACO524381 AMK524289:AMK524381 AWG524289:AWG524381 BGC524289:BGC524381 BPY524289:BPY524381 BZU524289:BZU524381 CJQ524289:CJQ524381 CTM524289:CTM524381 DDI524289:DDI524381 DNE524289:DNE524381 DXA524289:DXA524381 EGW524289:EGW524381 EQS524289:EQS524381 FAO524289:FAO524381 FKK524289:FKK524381 FUG524289:FUG524381 GEC524289:GEC524381 GNY524289:GNY524381 GXU524289:GXU524381 HHQ524289:HHQ524381 HRM524289:HRM524381 IBI524289:IBI524381 ILE524289:ILE524381 IVA524289:IVA524381 JEW524289:JEW524381 JOS524289:JOS524381 JYO524289:JYO524381 KIK524289:KIK524381 KSG524289:KSG524381 LCC524289:LCC524381 LLY524289:LLY524381 LVU524289:LVU524381 MFQ524289:MFQ524381 MPM524289:MPM524381 MZI524289:MZI524381 NJE524289:NJE524381 NTA524289:NTA524381 OCW524289:OCW524381 OMS524289:OMS524381 OWO524289:OWO524381 PGK524289:PGK524381 PQG524289:PQG524381 QAC524289:QAC524381 QJY524289:QJY524381 QTU524289:QTU524381 RDQ524289:RDQ524381 RNM524289:RNM524381 RXI524289:RXI524381 SHE524289:SHE524381 SRA524289:SRA524381 TAW524289:TAW524381 TKS524289:TKS524381 TUO524289:TUO524381 UEK524289:UEK524381 UOG524289:UOG524381 UYC524289:UYC524381 VHY524289:VHY524381 VRU524289:VRU524381 WBQ524289:WBQ524381 WLM524289:WLM524381 WVI524289:WVI524381 A589825:A589917 IW589825:IW589917 SS589825:SS589917 ACO589825:ACO589917 AMK589825:AMK589917 AWG589825:AWG589917 BGC589825:BGC589917 BPY589825:BPY589917 BZU589825:BZU589917 CJQ589825:CJQ589917 CTM589825:CTM589917 DDI589825:DDI589917 DNE589825:DNE589917 DXA589825:DXA589917 EGW589825:EGW589917 EQS589825:EQS589917 FAO589825:FAO589917 FKK589825:FKK589917 FUG589825:FUG589917 GEC589825:GEC589917 GNY589825:GNY589917 GXU589825:GXU589917 HHQ589825:HHQ589917 HRM589825:HRM589917 IBI589825:IBI589917 ILE589825:ILE589917 IVA589825:IVA589917 JEW589825:JEW589917 JOS589825:JOS589917 JYO589825:JYO589917 KIK589825:KIK589917 KSG589825:KSG589917 LCC589825:LCC589917 LLY589825:LLY589917 LVU589825:LVU589917 MFQ589825:MFQ589917 MPM589825:MPM589917 MZI589825:MZI589917 NJE589825:NJE589917 NTA589825:NTA589917 OCW589825:OCW589917 OMS589825:OMS589917 OWO589825:OWO589917 PGK589825:PGK589917 PQG589825:PQG589917 QAC589825:QAC589917 QJY589825:QJY589917 QTU589825:QTU589917 RDQ589825:RDQ589917 RNM589825:RNM589917 RXI589825:RXI589917 SHE589825:SHE589917 SRA589825:SRA589917 TAW589825:TAW589917 TKS589825:TKS589917 TUO589825:TUO589917 UEK589825:UEK589917 UOG589825:UOG589917 UYC589825:UYC589917 VHY589825:VHY589917 VRU589825:VRU589917 WBQ589825:WBQ589917 WLM589825:WLM589917 WVI589825:WVI589917 A655361:A655453 IW655361:IW655453 SS655361:SS655453 ACO655361:ACO655453 AMK655361:AMK655453 AWG655361:AWG655453 BGC655361:BGC655453 BPY655361:BPY655453 BZU655361:BZU655453 CJQ655361:CJQ655453 CTM655361:CTM655453 DDI655361:DDI655453 DNE655361:DNE655453 DXA655361:DXA655453 EGW655361:EGW655453 EQS655361:EQS655453 FAO655361:FAO655453 FKK655361:FKK655453 FUG655361:FUG655453 GEC655361:GEC655453 GNY655361:GNY655453 GXU655361:GXU655453 HHQ655361:HHQ655453 HRM655361:HRM655453 IBI655361:IBI655453 ILE655361:ILE655453 IVA655361:IVA655453 JEW655361:JEW655453 JOS655361:JOS655453 JYO655361:JYO655453 KIK655361:KIK655453 KSG655361:KSG655453 LCC655361:LCC655453 LLY655361:LLY655453 LVU655361:LVU655453 MFQ655361:MFQ655453 MPM655361:MPM655453 MZI655361:MZI655453 NJE655361:NJE655453 NTA655361:NTA655453 OCW655361:OCW655453 OMS655361:OMS655453 OWO655361:OWO655453 PGK655361:PGK655453 PQG655361:PQG655453 QAC655361:QAC655453 QJY655361:QJY655453 QTU655361:QTU655453 RDQ655361:RDQ655453 RNM655361:RNM655453 RXI655361:RXI655453 SHE655361:SHE655453 SRA655361:SRA655453 TAW655361:TAW655453 TKS655361:TKS655453 TUO655361:TUO655453 UEK655361:UEK655453 UOG655361:UOG655453 UYC655361:UYC655453 VHY655361:VHY655453 VRU655361:VRU655453 WBQ655361:WBQ655453 WLM655361:WLM655453 WVI655361:WVI655453 A720897:A720989 IW720897:IW720989 SS720897:SS720989 ACO720897:ACO720989 AMK720897:AMK720989 AWG720897:AWG720989 BGC720897:BGC720989 BPY720897:BPY720989 BZU720897:BZU720989 CJQ720897:CJQ720989 CTM720897:CTM720989 DDI720897:DDI720989 DNE720897:DNE720989 DXA720897:DXA720989 EGW720897:EGW720989 EQS720897:EQS720989 FAO720897:FAO720989 FKK720897:FKK720989 FUG720897:FUG720989 GEC720897:GEC720989 GNY720897:GNY720989 GXU720897:GXU720989 HHQ720897:HHQ720989 HRM720897:HRM720989 IBI720897:IBI720989 ILE720897:ILE720989 IVA720897:IVA720989 JEW720897:JEW720989 JOS720897:JOS720989 JYO720897:JYO720989 KIK720897:KIK720989 KSG720897:KSG720989 LCC720897:LCC720989 LLY720897:LLY720989 LVU720897:LVU720989 MFQ720897:MFQ720989 MPM720897:MPM720989 MZI720897:MZI720989 NJE720897:NJE720989 NTA720897:NTA720989 OCW720897:OCW720989 OMS720897:OMS720989 OWO720897:OWO720989 PGK720897:PGK720989 PQG720897:PQG720989 QAC720897:QAC720989 QJY720897:QJY720989 QTU720897:QTU720989 RDQ720897:RDQ720989 RNM720897:RNM720989 RXI720897:RXI720989 SHE720897:SHE720989 SRA720897:SRA720989 TAW720897:TAW720989 TKS720897:TKS720989 TUO720897:TUO720989 UEK720897:UEK720989 UOG720897:UOG720989 UYC720897:UYC720989 VHY720897:VHY720989 VRU720897:VRU720989 WBQ720897:WBQ720989 WLM720897:WLM720989 WVI720897:WVI720989 A786433:A786525 IW786433:IW786525 SS786433:SS786525 ACO786433:ACO786525 AMK786433:AMK786525 AWG786433:AWG786525 BGC786433:BGC786525 BPY786433:BPY786525 BZU786433:BZU786525 CJQ786433:CJQ786525 CTM786433:CTM786525 DDI786433:DDI786525 DNE786433:DNE786525 DXA786433:DXA786525 EGW786433:EGW786525 EQS786433:EQS786525 FAO786433:FAO786525 FKK786433:FKK786525 FUG786433:FUG786525 GEC786433:GEC786525 GNY786433:GNY786525 GXU786433:GXU786525 HHQ786433:HHQ786525 HRM786433:HRM786525 IBI786433:IBI786525 ILE786433:ILE786525 IVA786433:IVA786525 JEW786433:JEW786525 JOS786433:JOS786525 JYO786433:JYO786525 KIK786433:KIK786525 KSG786433:KSG786525 LCC786433:LCC786525 LLY786433:LLY786525 LVU786433:LVU786525 MFQ786433:MFQ786525 MPM786433:MPM786525 MZI786433:MZI786525 NJE786433:NJE786525 NTA786433:NTA786525 OCW786433:OCW786525 OMS786433:OMS786525 OWO786433:OWO786525 PGK786433:PGK786525 PQG786433:PQG786525 QAC786433:QAC786525 QJY786433:QJY786525 QTU786433:QTU786525 RDQ786433:RDQ786525 RNM786433:RNM786525 RXI786433:RXI786525 SHE786433:SHE786525 SRA786433:SRA786525 TAW786433:TAW786525 TKS786433:TKS786525 TUO786433:TUO786525 UEK786433:UEK786525 UOG786433:UOG786525 UYC786433:UYC786525 VHY786433:VHY786525 VRU786433:VRU786525 WBQ786433:WBQ786525 WLM786433:WLM786525 WVI786433:WVI786525 A851969:A852061 IW851969:IW852061 SS851969:SS852061 ACO851969:ACO852061 AMK851969:AMK852061 AWG851969:AWG852061 BGC851969:BGC852061 BPY851969:BPY852061 BZU851969:BZU852061 CJQ851969:CJQ852061 CTM851969:CTM852061 DDI851969:DDI852061 DNE851969:DNE852061 DXA851969:DXA852061 EGW851969:EGW852061 EQS851969:EQS852061 FAO851969:FAO852061 FKK851969:FKK852061 FUG851969:FUG852061 GEC851969:GEC852061 GNY851969:GNY852061 GXU851969:GXU852061 HHQ851969:HHQ852061 HRM851969:HRM852061 IBI851969:IBI852061 ILE851969:ILE852061 IVA851969:IVA852061 JEW851969:JEW852061 JOS851969:JOS852061 JYO851969:JYO852061 KIK851969:KIK852061 KSG851969:KSG852061 LCC851969:LCC852061 LLY851969:LLY852061 LVU851969:LVU852061 MFQ851969:MFQ852061 MPM851969:MPM852061 MZI851969:MZI852061 NJE851969:NJE852061 NTA851969:NTA852061 OCW851969:OCW852061 OMS851969:OMS852061 OWO851969:OWO852061 PGK851969:PGK852061 PQG851969:PQG852061 QAC851969:QAC852061 QJY851969:QJY852061 QTU851969:QTU852061 RDQ851969:RDQ852061 RNM851969:RNM852061 RXI851969:RXI852061 SHE851969:SHE852061 SRA851969:SRA852061 TAW851969:TAW852061 TKS851969:TKS852061 TUO851969:TUO852061 UEK851969:UEK852061 UOG851969:UOG852061 UYC851969:UYC852061 VHY851969:VHY852061 VRU851969:VRU852061 WBQ851969:WBQ852061 WLM851969:WLM852061 WVI851969:WVI852061 A917505:A917597 IW917505:IW917597 SS917505:SS917597 ACO917505:ACO917597 AMK917505:AMK917597 AWG917505:AWG917597 BGC917505:BGC917597 BPY917505:BPY917597 BZU917505:BZU917597 CJQ917505:CJQ917597 CTM917505:CTM917597 DDI917505:DDI917597 DNE917505:DNE917597 DXA917505:DXA917597 EGW917505:EGW917597 EQS917505:EQS917597 FAO917505:FAO917597 FKK917505:FKK917597 FUG917505:FUG917597 GEC917505:GEC917597 GNY917505:GNY917597 GXU917505:GXU917597 HHQ917505:HHQ917597 HRM917505:HRM917597 IBI917505:IBI917597 ILE917505:ILE917597 IVA917505:IVA917597 JEW917505:JEW917597 JOS917505:JOS917597 JYO917505:JYO917597 KIK917505:KIK917597 KSG917505:KSG917597 LCC917505:LCC917597 LLY917505:LLY917597 LVU917505:LVU917597 MFQ917505:MFQ917597 MPM917505:MPM917597 MZI917505:MZI917597 NJE917505:NJE917597 NTA917505:NTA917597 OCW917505:OCW917597 OMS917505:OMS917597 OWO917505:OWO917597 PGK917505:PGK917597 PQG917505:PQG917597 QAC917505:QAC917597 QJY917505:QJY917597 QTU917505:QTU917597 RDQ917505:RDQ917597 RNM917505:RNM917597 RXI917505:RXI917597 SHE917505:SHE917597 SRA917505:SRA917597 TAW917505:TAW917597 TKS917505:TKS917597 TUO917505:TUO917597 UEK917505:UEK917597 UOG917505:UOG917597 UYC917505:UYC917597 VHY917505:VHY917597 VRU917505:VRU917597 WBQ917505:WBQ917597 WLM917505:WLM917597 WVI917505:WVI917597 A983041:A983133 IW983041:IW983133 SS983041:SS983133 ACO983041:ACO983133 AMK983041:AMK983133 AWG983041:AWG983133 BGC983041:BGC983133 BPY983041:BPY983133 BZU983041:BZU983133 CJQ983041:CJQ983133 CTM983041:CTM983133 DDI983041:DDI983133 DNE983041:DNE983133 DXA983041:DXA983133 EGW983041:EGW983133 EQS983041:EQS983133 FAO983041:FAO983133 FKK983041:FKK983133 FUG983041:FUG983133 GEC983041:GEC983133 GNY983041:GNY983133 GXU983041:GXU983133 HHQ983041:HHQ983133 HRM983041:HRM983133 IBI983041:IBI983133 ILE983041:ILE983133 IVA983041:IVA983133 JEW983041:JEW983133 JOS983041:JOS983133 JYO983041:JYO983133 KIK983041:KIK983133 KSG983041:KSG983133 LCC983041:LCC983133 LLY983041:LLY983133 LVU983041:LVU983133 MFQ983041:MFQ983133 MPM983041:MPM983133 MZI983041:MZI983133 NJE983041:NJE983133 NTA983041:NTA983133 OCW983041:OCW983133 OMS983041:OMS983133 OWO983041:OWO983133 PGK983041:PGK983133 PQG983041:PQG983133 QAC983041:QAC983133 QJY983041:QJY983133 QTU983041:QTU983133 RDQ983041:RDQ983133 RNM983041:RNM983133 RXI983041:RXI983133 SHE983041:SHE983133 SRA983041:SRA983133 TAW983041:TAW983133 TKS983041:TKS983133 TUO983041:TUO983133 UEK983041:UEK983133 UOG983041:UOG983133 UYC983041:UYC983133 VHY983041:VHY983133 VRU983041:VRU983133 WBQ983041:WBQ983133 WLM983041:WLM983133 WVI983041:WVI983133 A95:A176 IW95:IW176 SS95:SS176 ACO95:ACO176 AMK95:AMK176 AWG95:AWG176 BGC95:BGC176 BPY95:BPY176 BZU95:BZU176 CJQ95:CJQ176 CTM95:CTM176 DDI95:DDI176 DNE95:DNE176 DXA95:DXA176 EGW95:EGW176 EQS95:EQS176 FAO95:FAO176 FKK95:FKK176 FUG95:FUG176 GEC95:GEC176 GNY95:GNY176 GXU95:GXU176 HHQ95:HHQ176 HRM95:HRM176 IBI95:IBI176 ILE95:ILE176 IVA95:IVA176 JEW95:JEW176 JOS95:JOS176 JYO95:JYO176 KIK95:KIK176 KSG95:KSG176 LCC95:LCC176 LLY95:LLY176 LVU95:LVU176 MFQ95:MFQ176 MPM95:MPM176 MZI95:MZI176 NJE95:NJE176 NTA95:NTA176 OCW95:OCW176 OMS95:OMS176 OWO95:OWO176 PGK95:PGK176 PQG95:PQG176 QAC95:QAC176 QJY95:QJY176 QTU95:QTU176 RDQ95:RDQ176 RNM95:RNM176 RXI95:RXI176 SHE95:SHE176 SRA95:SRA176 TAW95:TAW176 TKS95:TKS176 TUO95:TUO176 UEK95:UEK176 UOG95:UOG176 UYC95:UYC176 VHY95:VHY176 VRU95:VRU176 WBQ95:WBQ176 WLM95:WLM176 WVI95:WVI176 A65631:A65712 IW65631:IW65712 SS65631:SS65712 ACO65631:ACO65712 AMK65631:AMK65712 AWG65631:AWG65712 BGC65631:BGC65712 BPY65631:BPY65712 BZU65631:BZU65712 CJQ65631:CJQ65712 CTM65631:CTM65712 DDI65631:DDI65712 DNE65631:DNE65712 DXA65631:DXA65712 EGW65631:EGW65712 EQS65631:EQS65712 FAO65631:FAO65712 FKK65631:FKK65712 FUG65631:FUG65712 GEC65631:GEC65712 GNY65631:GNY65712 GXU65631:GXU65712 HHQ65631:HHQ65712 HRM65631:HRM65712 IBI65631:IBI65712 ILE65631:ILE65712 IVA65631:IVA65712 JEW65631:JEW65712 JOS65631:JOS65712 JYO65631:JYO65712 KIK65631:KIK65712 KSG65631:KSG65712 LCC65631:LCC65712 LLY65631:LLY65712 LVU65631:LVU65712 MFQ65631:MFQ65712 MPM65631:MPM65712 MZI65631:MZI65712 NJE65631:NJE65712 NTA65631:NTA65712 OCW65631:OCW65712 OMS65631:OMS65712 OWO65631:OWO65712 PGK65631:PGK65712 PQG65631:PQG65712 QAC65631:QAC65712 QJY65631:QJY65712 QTU65631:QTU65712 RDQ65631:RDQ65712 RNM65631:RNM65712 RXI65631:RXI65712 SHE65631:SHE65712 SRA65631:SRA65712 TAW65631:TAW65712 TKS65631:TKS65712 TUO65631:TUO65712 UEK65631:UEK65712 UOG65631:UOG65712 UYC65631:UYC65712 VHY65631:VHY65712 VRU65631:VRU65712 WBQ65631:WBQ65712 WLM65631:WLM65712 WVI65631:WVI65712 A131167:A131248 IW131167:IW131248 SS131167:SS131248 ACO131167:ACO131248 AMK131167:AMK131248 AWG131167:AWG131248 BGC131167:BGC131248 BPY131167:BPY131248 BZU131167:BZU131248 CJQ131167:CJQ131248 CTM131167:CTM131248 DDI131167:DDI131248 DNE131167:DNE131248 DXA131167:DXA131248 EGW131167:EGW131248 EQS131167:EQS131248 FAO131167:FAO131248 FKK131167:FKK131248 FUG131167:FUG131248 GEC131167:GEC131248 GNY131167:GNY131248 GXU131167:GXU131248 HHQ131167:HHQ131248 HRM131167:HRM131248 IBI131167:IBI131248 ILE131167:ILE131248 IVA131167:IVA131248 JEW131167:JEW131248 JOS131167:JOS131248 JYO131167:JYO131248 KIK131167:KIK131248 KSG131167:KSG131248 LCC131167:LCC131248 LLY131167:LLY131248 LVU131167:LVU131248 MFQ131167:MFQ131248 MPM131167:MPM131248 MZI131167:MZI131248 NJE131167:NJE131248 NTA131167:NTA131248 OCW131167:OCW131248 OMS131167:OMS131248 OWO131167:OWO131248 PGK131167:PGK131248 PQG131167:PQG131248 QAC131167:QAC131248 QJY131167:QJY131248 QTU131167:QTU131248 RDQ131167:RDQ131248 RNM131167:RNM131248 RXI131167:RXI131248 SHE131167:SHE131248 SRA131167:SRA131248 TAW131167:TAW131248 TKS131167:TKS131248 TUO131167:TUO131248 UEK131167:UEK131248 UOG131167:UOG131248 UYC131167:UYC131248 VHY131167:VHY131248 VRU131167:VRU131248 WBQ131167:WBQ131248 WLM131167:WLM131248 WVI131167:WVI131248 A196703:A196784 IW196703:IW196784 SS196703:SS196784 ACO196703:ACO196784 AMK196703:AMK196784 AWG196703:AWG196784 BGC196703:BGC196784 BPY196703:BPY196784 BZU196703:BZU196784 CJQ196703:CJQ196784 CTM196703:CTM196784 DDI196703:DDI196784 DNE196703:DNE196784 DXA196703:DXA196784 EGW196703:EGW196784 EQS196703:EQS196784 FAO196703:FAO196784 FKK196703:FKK196784 FUG196703:FUG196784 GEC196703:GEC196784 GNY196703:GNY196784 GXU196703:GXU196784 HHQ196703:HHQ196784 HRM196703:HRM196784 IBI196703:IBI196784 ILE196703:ILE196784 IVA196703:IVA196784 JEW196703:JEW196784 JOS196703:JOS196784 JYO196703:JYO196784 KIK196703:KIK196784 KSG196703:KSG196784 LCC196703:LCC196784 LLY196703:LLY196784 LVU196703:LVU196784 MFQ196703:MFQ196784 MPM196703:MPM196784 MZI196703:MZI196784 NJE196703:NJE196784 NTA196703:NTA196784 OCW196703:OCW196784 OMS196703:OMS196784 OWO196703:OWO196784 PGK196703:PGK196784 PQG196703:PQG196784 QAC196703:QAC196784 QJY196703:QJY196784 QTU196703:QTU196784 RDQ196703:RDQ196784 RNM196703:RNM196784 RXI196703:RXI196784 SHE196703:SHE196784 SRA196703:SRA196784 TAW196703:TAW196784 TKS196703:TKS196784 TUO196703:TUO196784 UEK196703:UEK196784 UOG196703:UOG196784 UYC196703:UYC196784 VHY196703:VHY196784 VRU196703:VRU196784 WBQ196703:WBQ196784 WLM196703:WLM196784 WVI196703:WVI196784 A262239:A262320 IW262239:IW262320 SS262239:SS262320 ACO262239:ACO262320 AMK262239:AMK262320 AWG262239:AWG262320 BGC262239:BGC262320 BPY262239:BPY262320 BZU262239:BZU262320 CJQ262239:CJQ262320 CTM262239:CTM262320 DDI262239:DDI262320 DNE262239:DNE262320 DXA262239:DXA262320 EGW262239:EGW262320 EQS262239:EQS262320 FAO262239:FAO262320 FKK262239:FKK262320 FUG262239:FUG262320 GEC262239:GEC262320 GNY262239:GNY262320 GXU262239:GXU262320 HHQ262239:HHQ262320 HRM262239:HRM262320 IBI262239:IBI262320 ILE262239:ILE262320 IVA262239:IVA262320 JEW262239:JEW262320 JOS262239:JOS262320 JYO262239:JYO262320 KIK262239:KIK262320 KSG262239:KSG262320 LCC262239:LCC262320 LLY262239:LLY262320 LVU262239:LVU262320 MFQ262239:MFQ262320 MPM262239:MPM262320 MZI262239:MZI262320 NJE262239:NJE262320 NTA262239:NTA262320 OCW262239:OCW262320 OMS262239:OMS262320 OWO262239:OWO262320 PGK262239:PGK262320 PQG262239:PQG262320 QAC262239:QAC262320 QJY262239:QJY262320 QTU262239:QTU262320 RDQ262239:RDQ262320 RNM262239:RNM262320 RXI262239:RXI262320 SHE262239:SHE262320 SRA262239:SRA262320 TAW262239:TAW262320 TKS262239:TKS262320 TUO262239:TUO262320 UEK262239:UEK262320 UOG262239:UOG262320 UYC262239:UYC262320 VHY262239:VHY262320 VRU262239:VRU262320 WBQ262239:WBQ262320 WLM262239:WLM262320 WVI262239:WVI262320 A327775:A327856 IW327775:IW327856 SS327775:SS327856 ACO327775:ACO327856 AMK327775:AMK327856 AWG327775:AWG327856 BGC327775:BGC327856 BPY327775:BPY327856 BZU327775:BZU327856 CJQ327775:CJQ327856 CTM327775:CTM327856 DDI327775:DDI327856 DNE327775:DNE327856 DXA327775:DXA327856 EGW327775:EGW327856 EQS327775:EQS327856 FAO327775:FAO327856 FKK327775:FKK327856 FUG327775:FUG327856 GEC327775:GEC327856 GNY327775:GNY327856 GXU327775:GXU327856 HHQ327775:HHQ327856 HRM327775:HRM327856 IBI327775:IBI327856 ILE327775:ILE327856 IVA327775:IVA327856 JEW327775:JEW327856 JOS327775:JOS327856 JYO327775:JYO327856 KIK327775:KIK327856 KSG327775:KSG327856 LCC327775:LCC327856 LLY327775:LLY327856 LVU327775:LVU327856 MFQ327775:MFQ327856 MPM327775:MPM327856 MZI327775:MZI327856 NJE327775:NJE327856 NTA327775:NTA327856 OCW327775:OCW327856 OMS327775:OMS327856 OWO327775:OWO327856 PGK327775:PGK327856 PQG327775:PQG327856 QAC327775:QAC327856 QJY327775:QJY327856 QTU327775:QTU327856 RDQ327775:RDQ327856 RNM327775:RNM327856 RXI327775:RXI327856 SHE327775:SHE327856 SRA327775:SRA327856 TAW327775:TAW327856 TKS327775:TKS327856 TUO327775:TUO327856 UEK327775:UEK327856 UOG327775:UOG327856 UYC327775:UYC327856 VHY327775:VHY327856 VRU327775:VRU327856 WBQ327775:WBQ327856 WLM327775:WLM327856 WVI327775:WVI327856 A393311:A393392 IW393311:IW393392 SS393311:SS393392 ACO393311:ACO393392 AMK393311:AMK393392 AWG393311:AWG393392 BGC393311:BGC393392 BPY393311:BPY393392 BZU393311:BZU393392 CJQ393311:CJQ393392 CTM393311:CTM393392 DDI393311:DDI393392 DNE393311:DNE393392 DXA393311:DXA393392 EGW393311:EGW393392 EQS393311:EQS393392 FAO393311:FAO393392 FKK393311:FKK393392 FUG393311:FUG393392 GEC393311:GEC393392 GNY393311:GNY393392 GXU393311:GXU393392 HHQ393311:HHQ393392 HRM393311:HRM393392 IBI393311:IBI393392 ILE393311:ILE393392 IVA393311:IVA393392 JEW393311:JEW393392 JOS393311:JOS393392 JYO393311:JYO393392 KIK393311:KIK393392 KSG393311:KSG393392 LCC393311:LCC393392 LLY393311:LLY393392 LVU393311:LVU393392 MFQ393311:MFQ393392 MPM393311:MPM393392 MZI393311:MZI393392 NJE393311:NJE393392 NTA393311:NTA393392 OCW393311:OCW393392 OMS393311:OMS393392 OWO393311:OWO393392 PGK393311:PGK393392 PQG393311:PQG393392 QAC393311:QAC393392 QJY393311:QJY393392 QTU393311:QTU393392 RDQ393311:RDQ393392 RNM393311:RNM393392 RXI393311:RXI393392 SHE393311:SHE393392 SRA393311:SRA393392 TAW393311:TAW393392 TKS393311:TKS393392 TUO393311:TUO393392 UEK393311:UEK393392 UOG393311:UOG393392 UYC393311:UYC393392 VHY393311:VHY393392 VRU393311:VRU393392 WBQ393311:WBQ393392 WLM393311:WLM393392 WVI393311:WVI393392 A458847:A458928 IW458847:IW458928 SS458847:SS458928 ACO458847:ACO458928 AMK458847:AMK458928 AWG458847:AWG458928 BGC458847:BGC458928 BPY458847:BPY458928 BZU458847:BZU458928 CJQ458847:CJQ458928 CTM458847:CTM458928 DDI458847:DDI458928 DNE458847:DNE458928 DXA458847:DXA458928 EGW458847:EGW458928 EQS458847:EQS458928 FAO458847:FAO458928 FKK458847:FKK458928 FUG458847:FUG458928 GEC458847:GEC458928 GNY458847:GNY458928 GXU458847:GXU458928 HHQ458847:HHQ458928 HRM458847:HRM458928 IBI458847:IBI458928 ILE458847:ILE458928 IVA458847:IVA458928 JEW458847:JEW458928 JOS458847:JOS458928 JYO458847:JYO458928 KIK458847:KIK458928 KSG458847:KSG458928 LCC458847:LCC458928 LLY458847:LLY458928 LVU458847:LVU458928 MFQ458847:MFQ458928 MPM458847:MPM458928 MZI458847:MZI458928 NJE458847:NJE458928 NTA458847:NTA458928 OCW458847:OCW458928 OMS458847:OMS458928 OWO458847:OWO458928 PGK458847:PGK458928 PQG458847:PQG458928 QAC458847:QAC458928 QJY458847:QJY458928 QTU458847:QTU458928 RDQ458847:RDQ458928 RNM458847:RNM458928 RXI458847:RXI458928 SHE458847:SHE458928 SRA458847:SRA458928 TAW458847:TAW458928 TKS458847:TKS458928 TUO458847:TUO458928 UEK458847:UEK458928 UOG458847:UOG458928 UYC458847:UYC458928 VHY458847:VHY458928 VRU458847:VRU458928 WBQ458847:WBQ458928 WLM458847:WLM458928 WVI458847:WVI458928 A524383:A524464 IW524383:IW524464 SS524383:SS524464 ACO524383:ACO524464 AMK524383:AMK524464 AWG524383:AWG524464 BGC524383:BGC524464 BPY524383:BPY524464 BZU524383:BZU524464 CJQ524383:CJQ524464 CTM524383:CTM524464 DDI524383:DDI524464 DNE524383:DNE524464 DXA524383:DXA524464 EGW524383:EGW524464 EQS524383:EQS524464 FAO524383:FAO524464 FKK524383:FKK524464 FUG524383:FUG524464 GEC524383:GEC524464 GNY524383:GNY524464 GXU524383:GXU524464 HHQ524383:HHQ524464 HRM524383:HRM524464 IBI524383:IBI524464 ILE524383:ILE524464 IVA524383:IVA524464 JEW524383:JEW524464 JOS524383:JOS524464 JYO524383:JYO524464 KIK524383:KIK524464 KSG524383:KSG524464 LCC524383:LCC524464 LLY524383:LLY524464 LVU524383:LVU524464 MFQ524383:MFQ524464 MPM524383:MPM524464 MZI524383:MZI524464 NJE524383:NJE524464 NTA524383:NTA524464 OCW524383:OCW524464 OMS524383:OMS524464 OWO524383:OWO524464 PGK524383:PGK524464 PQG524383:PQG524464 QAC524383:QAC524464 QJY524383:QJY524464 QTU524383:QTU524464 RDQ524383:RDQ524464 RNM524383:RNM524464 RXI524383:RXI524464 SHE524383:SHE524464 SRA524383:SRA524464 TAW524383:TAW524464 TKS524383:TKS524464 TUO524383:TUO524464 UEK524383:UEK524464 UOG524383:UOG524464 UYC524383:UYC524464 VHY524383:VHY524464 VRU524383:VRU524464 WBQ524383:WBQ524464 WLM524383:WLM524464 WVI524383:WVI524464 A589919:A590000 IW589919:IW590000 SS589919:SS590000 ACO589919:ACO590000 AMK589919:AMK590000 AWG589919:AWG590000 BGC589919:BGC590000 BPY589919:BPY590000 BZU589919:BZU590000 CJQ589919:CJQ590000 CTM589919:CTM590000 DDI589919:DDI590000 DNE589919:DNE590000 DXA589919:DXA590000 EGW589919:EGW590000 EQS589919:EQS590000 FAO589919:FAO590000 FKK589919:FKK590000 FUG589919:FUG590000 GEC589919:GEC590000 GNY589919:GNY590000 GXU589919:GXU590000 HHQ589919:HHQ590000 HRM589919:HRM590000 IBI589919:IBI590000 ILE589919:ILE590000 IVA589919:IVA590000 JEW589919:JEW590000 JOS589919:JOS590000 JYO589919:JYO590000 KIK589919:KIK590000 KSG589919:KSG590000 LCC589919:LCC590000 LLY589919:LLY590000 LVU589919:LVU590000 MFQ589919:MFQ590000 MPM589919:MPM590000 MZI589919:MZI590000 NJE589919:NJE590000 NTA589919:NTA590000 OCW589919:OCW590000 OMS589919:OMS590000 OWO589919:OWO590000 PGK589919:PGK590000 PQG589919:PQG590000 QAC589919:QAC590000 QJY589919:QJY590000 QTU589919:QTU590000 RDQ589919:RDQ590000 RNM589919:RNM590000 RXI589919:RXI590000 SHE589919:SHE590000 SRA589919:SRA590000 TAW589919:TAW590000 TKS589919:TKS590000 TUO589919:TUO590000 UEK589919:UEK590000 UOG589919:UOG590000 UYC589919:UYC590000 VHY589919:VHY590000 VRU589919:VRU590000 WBQ589919:WBQ590000 WLM589919:WLM590000 WVI589919:WVI590000 A655455:A655536 IW655455:IW655536 SS655455:SS655536 ACO655455:ACO655536 AMK655455:AMK655536 AWG655455:AWG655536 BGC655455:BGC655536 BPY655455:BPY655536 BZU655455:BZU655536 CJQ655455:CJQ655536 CTM655455:CTM655536 DDI655455:DDI655536 DNE655455:DNE655536 DXA655455:DXA655536 EGW655455:EGW655536 EQS655455:EQS655536 FAO655455:FAO655536 FKK655455:FKK655536 FUG655455:FUG655536 GEC655455:GEC655536 GNY655455:GNY655536 GXU655455:GXU655536 HHQ655455:HHQ655536 HRM655455:HRM655536 IBI655455:IBI655536 ILE655455:ILE655536 IVA655455:IVA655536 JEW655455:JEW655536 JOS655455:JOS655536 JYO655455:JYO655536 KIK655455:KIK655536 KSG655455:KSG655536 LCC655455:LCC655536 LLY655455:LLY655536 LVU655455:LVU655536 MFQ655455:MFQ655536 MPM655455:MPM655536 MZI655455:MZI655536 NJE655455:NJE655536 NTA655455:NTA655536 OCW655455:OCW655536 OMS655455:OMS655536 OWO655455:OWO655536 PGK655455:PGK655536 PQG655455:PQG655536 QAC655455:QAC655536 QJY655455:QJY655536 QTU655455:QTU655536 RDQ655455:RDQ655536 RNM655455:RNM655536 RXI655455:RXI655536 SHE655455:SHE655536 SRA655455:SRA655536 TAW655455:TAW655536 TKS655455:TKS655536 TUO655455:TUO655536 UEK655455:UEK655536 UOG655455:UOG655536 UYC655455:UYC655536 VHY655455:VHY655536 VRU655455:VRU655536 WBQ655455:WBQ655536 WLM655455:WLM655536 WVI655455:WVI655536 A720991:A721072 IW720991:IW721072 SS720991:SS721072 ACO720991:ACO721072 AMK720991:AMK721072 AWG720991:AWG721072 BGC720991:BGC721072 BPY720991:BPY721072 BZU720991:BZU721072 CJQ720991:CJQ721072 CTM720991:CTM721072 DDI720991:DDI721072 DNE720991:DNE721072 DXA720991:DXA721072 EGW720991:EGW721072 EQS720991:EQS721072 FAO720991:FAO721072 FKK720991:FKK721072 FUG720991:FUG721072 GEC720991:GEC721072 GNY720991:GNY721072 GXU720991:GXU721072 HHQ720991:HHQ721072 HRM720991:HRM721072 IBI720991:IBI721072 ILE720991:ILE721072 IVA720991:IVA721072 JEW720991:JEW721072 JOS720991:JOS721072 JYO720991:JYO721072 KIK720991:KIK721072 KSG720991:KSG721072 LCC720991:LCC721072 LLY720991:LLY721072 LVU720991:LVU721072 MFQ720991:MFQ721072 MPM720991:MPM721072 MZI720991:MZI721072 NJE720991:NJE721072 NTA720991:NTA721072 OCW720991:OCW721072 OMS720991:OMS721072 OWO720991:OWO721072 PGK720991:PGK721072 PQG720991:PQG721072 QAC720991:QAC721072 QJY720991:QJY721072 QTU720991:QTU721072 RDQ720991:RDQ721072 RNM720991:RNM721072 RXI720991:RXI721072 SHE720991:SHE721072 SRA720991:SRA721072 TAW720991:TAW721072 TKS720991:TKS721072 TUO720991:TUO721072 UEK720991:UEK721072 UOG720991:UOG721072 UYC720991:UYC721072 VHY720991:VHY721072 VRU720991:VRU721072 WBQ720991:WBQ721072 WLM720991:WLM721072 WVI720991:WVI721072 A786527:A786608 IW786527:IW786608 SS786527:SS786608 ACO786527:ACO786608 AMK786527:AMK786608 AWG786527:AWG786608 BGC786527:BGC786608 BPY786527:BPY786608 BZU786527:BZU786608 CJQ786527:CJQ786608 CTM786527:CTM786608 DDI786527:DDI786608 DNE786527:DNE786608 DXA786527:DXA786608 EGW786527:EGW786608 EQS786527:EQS786608 FAO786527:FAO786608 FKK786527:FKK786608 FUG786527:FUG786608 GEC786527:GEC786608 GNY786527:GNY786608 GXU786527:GXU786608 HHQ786527:HHQ786608 HRM786527:HRM786608 IBI786527:IBI786608 ILE786527:ILE786608 IVA786527:IVA786608 JEW786527:JEW786608 JOS786527:JOS786608 JYO786527:JYO786608 KIK786527:KIK786608 KSG786527:KSG786608 LCC786527:LCC786608 LLY786527:LLY786608 LVU786527:LVU786608 MFQ786527:MFQ786608 MPM786527:MPM786608 MZI786527:MZI786608 NJE786527:NJE786608 NTA786527:NTA786608 OCW786527:OCW786608 OMS786527:OMS786608 OWO786527:OWO786608 PGK786527:PGK786608 PQG786527:PQG786608 QAC786527:QAC786608 QJY786527:QJY786608 QTU786527:QTU786608 RDQ786527:RDQ786608 RNM786527:RNM786608 RXI786527:RXI786608 SHE786527:SHE786608 SRA786527:SRA786608 TAW786527:TAW786608 TKS786527:TKS786608 TUO786527:TUO786608 UEK786527:UEK786608 UOG786527:UOG786608 UYC786527:UYC786608 VHY786527:VHY786608 VRU786527:VRU786608 WBQ786527:WBQ786608 WLM786527:WLM786608 WVI786527:WVI786608 A852063:A852144 IW852063:IW852144 SS852063:SS852144 ACO852063:ACO852144 AMK852063:AMK852144 AWG852063:AWG852144 BGC852063:BGC852144 BPY852063:BPY852144 BZU852063:BZU852144 CJQ852063:CJQ852144 CTM852063:CTM852144 DDI852063:DDI852144 DNE852063:DNE852144 DXA852063:DXA852144 EGW852063:EGW852144 EQS852063:EQS852144 FAO852063:FAO852144 FKK852063:FKK852144 FUG852063:FUG852144 GEC852063:GEC852144 GNY852063:GNY852144 GXU852063:GXU852144 HHQ852063:HHQ852144 HRM852063:HRM852144 IBI852063:IBI852144 ILE852063:ILE852144 IVA852063:IVA852144 JEW852063:JEW852144 JOS852063:JOS852144 JYO852063:JYO852144 KIK852063:KIK852144 KSG852063:KSG852144 LCC852063:LCC852144 LLY852063:LLY852144 LVU852063:LVU852144 MFQ852063:MFQ852144 MPM852063:MPM852144 MZI852063:MZI852144 NJE852063:NJE852144 NTA852063:NTA852144 OCW852063:OCW852144 OMS852063:OMS852144 OWO852063:OWO852144 PGK852063:PGK852144 PQG852063:PQG852144 QAC852063:QAC852144 QJY852063:QJY852144 QTU852063:QTU852144 RDQ852063:RDQ852144 RNM852063:RNM852144 RXI852063:RXI852144 SHE852063:SHE852144 SRA852063:SRA852144 TAW852063:TAW852144 TKS852063:TKS852144 TUO852063:TUO852144 UEK852063:UEK852144 UOG852063:UOG852144 UYC852063:UYC852144 VHY852063:VHY852144 VRU852063:VRU852144 WBQ852063:WBQ852144 WLM852063:WLM852144 WVI852063:WVI852144 A917599:A917680 IW917599:IW917680 SS917599:SS917680 ACO917599:ACO917680 AMK917599:AMK917680 AWG917599:AWG917680 BGC917599:BGC917680 BPY917599:BPY917680 BZU917599:BZU917680 CJQ917599:CJQ917680 CTM917599:CTM917680 DDI917599:DDI917680 DNE917599:DNE917680 DXA917599:DXA917680 EGW917599:EGW917680 EQS917599:EQS917680 FAO917599:FAO917680 FKK917599:FKK917680 FUG917599:FUG917680 GEC917599:GEC917680 GNY917599:GNY917680 GXU917599:GXU917680 HHQ917599:HHQ917680 HRM917599:HRM917680 IBI917599:IBI917680 ILE917599:ILE917680 IVA917599:IVA917680 JEW917599:JEW917680 JOS917599:JOS917680 JYO917599:JYO917680 KIK917599:KIK917680 KSG917599:KSG917680 LCC917599:LCC917680 LLY917599:LLY917680 LVU917599:LVU917680 MFQ917599:MFQ917680 MPM917599:MPM917680 MZI917599:MZI917680 NJE917599:NJE917680 NTA917599:NTA917680 OCW917599:OCW917680 OMS917599:OMS917680 OWO917599:OWO917680 PGK917599:PGK917680 PQG917599:PQG917680 QAC917599:QAC917680 QJY917599:QJY917680 QTU917599:QTU917680 RDQ917599:RDQ917680 RNM917599:RNM917680 RXI917599:RXI917680 SHE917599:SHE917680 SRA917599:SRA917680 TAW917599:TAW917680 TKS917599:TKS917680 TUO917599:TUO917680 UEK917599:UEK917680 UOG917599:UOG917680 UYC917599:UYC917680 VHY917599:VHY917680 VRU917599:VRU917680 WBQ917599:WBQ917680 WLM917599:WLM917680 WVI917599:WVI917680 A983135:A983216 IW983135:IW983216 SS983135:SS983216 ACO983135:ACO983216 AMK983135:AMK983216 AWG983135:AWG983216 BGC983135:BGC983216 BPY983135:BPY983216 BZU983135:BZU983216 CJQ983135:CJQ983216 CTM983135:CTM983216 DDI983135:DDI983216 DNE983135:DNE983216 DXA983135:DXA983216 EGW983135:EGW983216 EQS983135:EQS983216 FAO983135:FAO983216 FKK983135:FKK983216 FUG983135:FUG983216 GEC983135:GEC983216 GNY983135:GNY983216 GXU983135:GXU983216 HHQ983135:HHQ983216 HRM983135:HRM983216 IBI983135:IBI983216 ILE983135:ILE983216 IVA983135:IVA983216 JEW983135:JEW983216 JOS983135:JOS983216 JYO983135:JYO983216 KIK983135:KIK983216 KSG983135:KSG983216 LCC983135:LCC983216 LLY983135:LLY983216 LVU983135:LVU983216 MFQ983135:MFQ983216 MPM983135:MPM983216 MZI983135:MZI983216 NJE983135:NJE983216 NTA983135:NTA983216 OCW983135:OCW983216 OMS983135:OMS983216 OWO983135:OWO983216 PGK983135:PGK983216 PQG983135:PQG983216 QAC983135:QAC983216 QJY983135:QJY983216 QTU983135:QTU983216 RDQ983135:RDQ983216 RNM983135:RNM983216 RXI983135:RXI983216 SHE983135:SHE983216 SRA983135:SRA983216 TAW983135:TAW983216 TKS983135:TKS983216 TUO983135:TUO983216 UEK983135:UEK983216 UOG983135:UOG983216 UYC983135:UYC983216 VHY983135:VHY983216 VRU983135:VRU983216 WBQ983135:WBQ983216 WLM983135:WLM983216 WVI983135:WVI983216 A182:D65536 IW182:IZ65536 SS182:SV65536 ACO182:ACR65536 AMK182:AMN65536 AWG182:AWJ65536 BGC182:BGF65536 BPY182:BQB65536 BZU182:BZX65536 CJQ182:CJT65536 CTM182:CTP65536 DDI182:DDL65536 DNE182:DNH65536 DXA182:DXD65536 EGW182:EGZ65536 EQS182:EQV65536 FAO182:FAR65536 FKK182:FKN65536 FUG182:FUJ65536 GEC182:GEF65536 GNY182:GOB65536 GXU182:GXX65536 HHQ182:HHT65536 HRM182:HRP65536 IBI182:IBL65536 ILE182:ILH65536 IVA182:IVD65536 JEW182:JEZ65536 JOS182:JOV65536 JYO182:JYR65536 KIK182:KIN65536 KSG182:KSJ65536 LCC182:LCF65536 LLY182:LMB65536 LVU182:LVX65536 MFQ182:MFT65536 MPM182:MPP65536 MZI182:MZL65536 NJE182:NJH65536 NTA182:NTD65536 OCW182:OCZ65536 OMS182:OMV65536 OWO182:OWR65536 PGK182:PGN65536 PQG182:PQJ65536 QAC182:QAF65536 QJY182:QKB65536 QTU182:QTX65536 RDQ182:RDT65536 RNM182:RNP65536 RXI182:RXL65536 SHE182:SHH65536 SRA182:SRD65536 TAW182:TAZ65536 TKS182:TKV65536 TUO182:TUR65536 UEK182:UEN65536 UOG182:UOJ65536 UYC182:UYF65536 VHY182:VIB65536 VRU182:VRX65536 WBQ182:WBT65536 WLM182:WLP65536 WVI182:WVL65536 A65718:D131072 IW65718:IZ131072 SS65718:SV131072 ACO65718:ACR131072 AMK65718:AMN131072 AWG65718:AWJ131072 BGC65718:BGF131072 BPY65718:BQB131072 BZU65718:BZX131072 CJQ65718:CJT131072 CTM65718:CTP131072 DDI65718:DDL131072 DNE65718:DNH131072 DXA65718:DXD131072 EGW65718:EGZ131072 EQS65718:EQV131072 FAO65718:FAR131072 FKK65718:FKN131072 FUG65718:FUJ131072 GEC65718:GEF131072 GNY65718:GOB131072 GXU65718:GXX131072 HHQ65718:HHT131072 HRM65718:HRP131072 IBI65718:IBL131072 ILE65718:ILH131072 IVA65718:IVD131072 JEW65718:JEZ131072 JOS65718:JOV131072 JYO65718:JYR131072 KIK65718:KIN131072 KSG65718:KSJ131072 LCC65718:LCF131072 LLY65718:LMB131072 LVU65718:LVX131072 MFQ65718:MFT131072 MPM65718:MPP131072 MZI65718:MZL131072 NJE65718:NJH131072 NTA65718:NTD131072 OCW65718:OCZ131072 OMS65718:OMV131072 OWO65718:OWR131072 PGK65718:PGN131072 PQG65718:PQJ131072 QAC65718:QAF131072 QJY65718:QKB131072 QTU65718:QTX131072 RDQ65718:RDT131072 RNM65718:RNP131072 RXI65718:RXL131072 SHE65718:SHH131072 SRA65718:SRD131072 TAW65718:TAZ131072 TKS65718:TKV131072 TUO65718:TUR131072 UEK65718:UEN131072 UOG65718:UOJ131072 UYC65718:UYF131072 VHY65718:VIB131072 VRU65718:VRX131072 WBQ65718:WBT131072 WLM65718:WLP131072 WVI65718:WVL131072 A131254:D196608 IW131254:IZ196608 SS131254:SV196608 ACO131254:ACR196608 AMK131254:AMN196608 AWG131254:AWJ196608 BGC131254:BGF196608 BPY131254:BQB196608 BZU131254:BZX196608 CJQ131254:CJT196608 CTM131254:CTP196608 DDI131254:DDL196608 DNE131254:DNH196608 DXA131254:DXD196608 EGW131254:EGZ196608 EQS131254:EQV196608 FAO131254:FAR196608 FKK131254:FKN196608 FUG131254:FUJ196608 GEC131254:GEF196608 GNY131254:GOB196608 GXU131254:GXX196608 HHQ131254:HHT196608 HRM131254:HRP196608 IBI131254:IBL196608 ILE131254:ILH196608 IVA131254:IVD196608 JEW131254:JEZ196608 JOS131254:JOV196608 JYO131254:JYR196608 KIK131254:KIN196608 KSG131254:KSJ196608 LCC131254:LCF196608 LLY131254:LMB196608 LVU131254:LVX196608 MFQ131254:MFT196608 MPM131254:MPP196608 MZI131254:MZL196608 NJE131254:NJH196608 NTA131254:NTD196608 OCW131254:OCZ196608 OMS131254:OMV196608 OWO131254:OWR196608 PGK131254:PGN196608 PQG131254:PQJ196608 QAC131254:QAF196608 QJY131254:QKB196608 QTU131254:QTX196608 RDQ131254:RDT196608 RNM131254:RNP196608 RXI131254:RXL196608 SHE131254:SHH196608 SRA131254:SRD196608 TAW131254:TAZ196608 TKS131254:TKV196608 TUO131254:TUR196608 UEK131254:UEN196608 UOG131254:UOJ196608 UYC131254:UYF196608 VHY131254:VIB196608 VRU131254:VRX196608 WBQ131254:WBT196608 WLM131254:WLP196608 WVI131254:WVL196608 A196790:D262144 IW196790:IZ262144 SS196790:SV262144 ACO196790:ACR262144 AMK196790:AMN262144 AWG196790:AWJ262144 BGC196790:BGF262144 BPY196790:BQB262144 BZU196790:BZX262144 CJQ196790:CJT262144 CTM196790:CTP262144 DDI196790:DDL262144 DNE196790:DNH262144 DXA196790:DXD262144 EGW196790:EGZ262144 EQS196790:EQV262144 FAO196790:FAR262144 FKK196790:FKN262144 FUG196790:FUJ262144 GEC196790:GEF262144 GNY196790:GOB262144 GXU196790:GXX262144 HHQ196790:HHT262144 HRM196790:HRP262144 IBI196790:IBL262144 ILE196790:ILH262144 IVA196790:IVD262144 JEW196790:JEZ262144 JOS196790:JOV262144 JYO196790:JYR262144 KIK196790:KIN262144 KSG196790:KSJ262144 LCC196790:LCF262144 LLY196790:LMB262144 LVU196790:LVX262144 MFQ196790:MFT262144 MPM196790:MPP262144 MZI196790:MZL262144 NJE196790:NJH262144 NTA196790:NTD262144 OCW196790:OCZ262144 OMS196790:OMV262144 OWO196790:OWR262144 PGK196790:PGN262144 PQG196790:PQJ262144 QAC196790:QAF262144 QJY196790:QKB262144 QTU196790:QTX262144 RDQ196790:RDT262144 RNM196790:RNP262144 RXI196790:RXL262144 SHE196790:SHH262144 SRA196790:SRD262144 TAW196790:TAZ262144 TKS196790:TKV262144 TUO196790:TUR262144 UEK196790:UEN262144 UOG196790:UOJ262144 UYC196790:UYF262144 VHY196790:VIB262144 VRU196790:VRX262144 WBQ196790:WBT262144 WLM196790:WLP262144 WVI196790:WVL262144 A262326:D327680 IW262326:IZ327680 SS262326:SV327680 ACO262326:ACR327680 AMK262326:AMN327680 AWG262326:AWJ327680 BGC262326:BGF327680 BPY262326:BQB327680 BZU262326:BZX327680 CJQ262326:CJT327680 CTM262326:CTP327680 DDI262326:DDL327680 DNE262326:DNH327680 DXA262326:DXD327680 EGW262326:EGZ327680 EQS262326:EQV327680 FAO262326:FAR327680 FKK262326:FKN327680 FUG262326:FUJ327680 GEC262326:GEF327680 GNY262326:GOB327680 GXU262326:GXX327680 HHQ262326:HHT327680 HRM262326:HRP327680 IBI262326:IBL327680 ILE262326:ILH327680 IVA262326:IVD327680 JEW262326:JEZ327680 JOS262326:JOV327680 JYO262326:JYR327680 KIK262326:KIN327680 KSG262326:KSJ327680 LCC262326:LCF327680 LLY262326:LMB327680 LVU262326:LVX327680 MFQ262326:MFT327680 MPM262326:MPP327680 MZI262326:MZL327680 NJE262326:NJH327680 NTA262326:NTD327680 OCW262326:OCZ327680 OMS262326:OMV327680 OWO262326:OWR327680 PGK262326:PGN327680 PQG262326:PQJ327680 QAC262326:QAF327680 QJY262326:QKB327680 QTU262326:QTX327680 RDQ262326:RDT327680 RNM262326:RNP327680 RXI262326:RXL327680 SHE262326:SHH327680 SRA262326:SRD327680 TAW262326:TAZ327680 TKS262326:TKV327680 TUO262326:TUR327680 UEK262326:UEN327680 UOG262326:UOJ327680 UYC262326:UYF327680 VHY262326:VIB327680 VRU262326:VRX327680 WBQ262326:WBT327680 WLM262326:WLP327680 WVI262326:WVL327680 A327862:D393216 IW327862:IZ393216 SS327862:SV393216 ACO327862:ACR393216 AMK327862:AMN393216 AWG327862:AWJ393216 BGC327862:BGF393216 BPY327862:BQB393216 BZU327862:BZX393216 CJQ327862:CJT393216 CTM327862:CTP393216 DDI327862:DDL393216 DNE327862:DNH393216 DXA327862:DXD393216 EGW327862:EGZ393216 EQS327862:EQV393216 FAO327862:FAR393216 FKK327862:FKN393216 FUG327862:FUJ393216 GEC327862:GEF393216 GNY327862:GOB393216 GXU327862:GXX393216 HHQ327862:HHT393216 HRM327862:HRP393216 IBI327862:IBL393216 ILE327862:ILH393216 IVA327862:IVD393216 JEW327862:JEZ393216 JOS327862:JOV393216 JYO327862:JYR393216 KIK327862:KIN393216 KSG327862:KSJ393216 LCC327862:LCF393216 LLY327862:LMB393216 LVU327862:LVX393216 MFQ327862:MFT393216 MPM327862:MPP393216 MZI327862:MZL393216 NJE327862:NJH393216 NTA327862:NTD393216 OCW327862:OCZ393216 OMS327862:OMV393216 OWO327862:OWR393216 PGK327862:PGN393216 PQG327862:PQJ393216 QAC327862:QAF393216 QJY327862:QKB393216 QTU327862:QTX393216 RDQ327862:RDT393216 RNM327862:RNP393216 RXI327862:RXL393216 SHE327862:SHH393216 SRA327862:SRD393216 TAW327862:TAZ393216 TKS327862:TKV393216 TUO327862:TUR393216 UEK327862:UEN393216 UOG327862:UOJ393216 UYC327862:UYF393216 VHY327862:VIB393216 VRU327862:VRX393216 WBQ327862:WBT393216 WLM327862:WLP393216 WVI327862:WVL393216 A393398:D458752 IW393398:IZ458752 SS393398:SV458752 ACO393398:ACR458752 AMK393398:AMN458752 AWG393398:AWJ458752 BGC393398:BGF458752 BPY393398:BQB458752 BZU393398:BZX458752 CJQ393398:CJT458752 CTM393398:CTP458752 DDI393398:DDL458752 DNE393398:DNH458752 DXA393398:DXD458752 EGW393398:EGZ458752 EQS393398:EQV458752 FAO393398:FAR458752 FKK393398:FKN458752 FUG393398:FUJ458752 GEC393398:GEF458752 GNY393398:GOB458752 GXU393398:GXX458752 HHQ393398:HHT458752 HRM393398:HRP458752 IBI393398:IBL458752 ILE393398:ILH458752 IVA393398:IVD458752 JEW393398:JEZ458752 JOS393398:JOV458752 JYO393398:JYR458752 KIK393398:KIN458752 KSG393398:KSJ458752 LCC393398:LCF458752 LLY393398:LMB458752 LVU393398:LVX458752 MFQ393398:MFT458752 MPM393398:MPP458752 MZI393398:MZL458752 NJE393398:NJH458752 NTA393398:NTD458752 OCW393398:OCZ458752 OMS393398:OMV458752 OWO393398:OWR458752 PGK393398:PGN458752 PQG393398:PQJ458752 QAC393398:QAF458752 QJY393398:QKB458752 QTU393398:QTX458752 RDQ393398:RDT458752 RNM393398:RNP458752 RXI393398:RXL458752 SHE393398:SHH458752 SRA393398:SRD458752 TAW393398:TAZ458752 TKS393398:TKV458752 TUO393398:TUR458752 UEK393398:UEN458752 UOG393398:UOJ458752 UYC393398:UYF458752 VHY393398:VIB458752 VRU393398:VRX458752 WBQ393398:WBT458752 WLM393398:WLP458752 WVI393398:WVL458752 A458934:D524288 IW458934:IZ524288 SS458934:SV524288 ACO458934:ACR524288 AMK458934:AMN524288 AWG458934:AWJ524288 BGC458934:BGF524288 BPY458934:BQB524288 BZU458934:BZX524288 CJQ458934:CJT524288 CTM458934:CTP524288 DDI458934:DDL524288 DNE458934:DNH524288 DXA458934:DXD524288 EGW458934:EGZ524288 EQS458934:EQV524288 FAO458934:FAR524288 FKK458934:FKN524288 FUG458934:FUJ524288 GEC458934:GEF524288 GNY458934:GOB524288 GXU458934:GXX524288 HHQ458934:HHT524288 HRM458934:HRP524288 IBI458934:IBL524288 ILE458934:ILH524288 IVA458934:IVD524288 JEW458934:JEZ524288 JOS458934:JOV524288 JYO458934:JYR524288 KIK458934:KIN524288 KSG458934:KSJ524288 LCC458934:LCF524288 LLY458934:LMB524288 LVU458934:LVX524288 MFQ458934:MFT524288 MPM458934:MPP524288 MZI458934:MZL524288 NJE458934:NJH524288 NTA458934:NTD524288 OCW458934:OCZ524288 OMS458934:OMV524288 OWO458934:OWR524288 PGK458934:PGN524288 PQG458934:PQJ524288 QAC458934:QAF524288 QJY458934:QKB524288 QTU458934:QTX524288 RDQ458934:RDT524288 RNM458934:RNP524288 RXI458934:RXL524288 SHE458934:SHH524288 SRA458934:SRD524288 TAW458934:TAZ524288 TKS458934:TKV524288 TUO458934:TUR524288 UEK458934:UEN524288 UOG458934:UOJ524288 UYC458934:UYF524288 VHY458934:VIB524288 VRU458934:VRX524288 WBQ458934:WBT524288 WLM458934:WLP524288 WVI458934:WVL524288 A524470:D589824 IW524470:IZ589824 SS524470:SV589824 ACO524470:ACR589824 AMK524470:AMN589824 AWG524470:AWJ589824 BGC524470:BGF589824 BPY524470:BQB589824 BZU524470:BZX589824 CJQ524470:CJT589824 CTM524470:CTP589824 DDI524470:DDL589824 DNE524470:DNH589824 DXA524470:DXD589824 EGW524470:EGZ589824 EQS524470:EQV589824 FAO524470:FAR589824 FKK524470:FKN589824 FUG524470:FUJ589824 GEC524470:GEF589824 GNY524470:GOB589824 GXU524470:GXX589824 HHQ524470:HHT589824 HRM524470:HRP589824 IBI524470:IBL589824 ILE524470:ILH589824 IVA524470:IVD589824 JEW524470:JEZ589824 JOS524470:JOV589824 JYO524470:JYR589824 KIK524470:KIN589824 KSG524470:KSJ589824 LCC524470:LCF589824 LLY524470:LMB589824 LVU524470:LVX589824 MFQ524470:MFT589824 MPM524470:MPP589824 MZI524470:MZL589824 NJE524470:NJH589824 NTA524470:NTD589824 OCW524470:OCZ589824 OMS524470:OMV589824 OWO524470:OWR589824 PGK524470:PGN589824 PQG524470:PQJ589824 QAC524470:QAF589824 QJY524470:QKB589824 QTU524470:QTX589824 RDQ524470:RDT589824 RNM524470:RNP589824 RXI524470:RXL589824 SHE524470:SHH589824 SRA524470:SRD589824 TAW524470:TAZ589824 TKS524470:TKV589824 TUO524470:TUR589824 UEK524470:UEN589824 UOG524470:UOJ589824 UYC524470:UYF589824 VHY524470:VIB589824 VRU524470:VRX589824 WBQ524470:WBT589824 WLM524470:WLP589824 WVI524470:WVL589824 A590006:D655360 IW590006:IZ655360 SS590006:SV655360 ACO590006:ACR655360 AMK590006:AMN655360 AWG590006:AWJ655360 BGC590006:BGF655360 BPY590006:BQB655360 BZU590006:BZX655360 CJQ590006:CJT655360 CTM590006:CTP655360 DDI590006:DDL655360 DNE590006:DNH655360 DXA590006:DXD655360 EGW590006:EGZ655360 EQS590006:EQV655360 FAO590006:FAR655360 FKK590006:FKN655360 FUG590006:FUJ655360 GEC590006:GEF655360 GNY590006:GOB655360 GXU590006:GXX655360 HHQ590006:HHT655360 HRM590006:HRP655360 IBI590006:IBL655360 ILE590006:ILH655360 IVA590006:IVD655360 JEW590006:JEZ655360 JOS590006:JOV655360 JYO590006:JYR655360 KIK590006:KIN655360 KSG590006:KSJ655360 LCC590006:LCF655360 LLY590006:LMB655360 LVU590006:LVX655360 MFQ590006:MFT655360 MPM590006:MPP655360 MZI590006:MZL655360 NJE590006:NJH655360 NTA590006:NTD655360 OCW590006:OCZ655360 OMS590006:OMV655360 OWO590006:OWR655360 PGK590006:PGN655360 PQG590006:PQJ655360 QAC590006:QAF655360 QJY590006:QKB655360 QTU590006:QTX655360 RDQ590006:RDT655360 RNM590006:RNP655360 RXI590006:RXL655360 SHE590006:SHH655360 SRA590006:SRD655360 TAW590006:TAZ655360 TKS590006:TKV655360 TUO590006:TUR655360 UEK590006:UEN655360 UOG590006:UOJ655360 UYC590006:UYF655360 VHY590006:VIB655360 VRU590006:VRX655360 WBQ590006:WBT655360 WLM590006:WLP655360 WVI590006:WVL655360 A655542:D720896 IW655542:IZ720896 SS655542:SV720896 ACO655542:ACR720896 AMK655542:AMN720896 AWG655542:AWJ720896 BGC655542:BGF720896 BPY655542:BQB720896 BZU655542:BZX720896 CJQ655542:CJT720896 CTM655542:CTP720896 DDI655542:DDL720896 DNE655542:DNH720896 DXA655542:DXD720896 EGW655542:EGZ720896 EQS655542:EQV720896 FAO655542:FAR720896 FKK655542:FKN720896 FUG655542:FUJ720896 GEC655542:GEF720896 GNY655542:GOB720896 GXU655542:GXX720896 HHQ655542:HHT720896 HRM655542:HRP720896 IBI655542:IBL720896 ILE655542:ILH720896 IVA655542:IVD720896 JEW655542:JEZ720896 JOS655542:JOV720896 JYO655542:JYR720896 KIK655542:KIN720896 KSG655542:KSJ720896 LCC655542:LCF720896 LLY655542:LMB720896 LVU655542:LVX720896 MFQ655542:MFT720896 MPM655542:MPP720896 MZI655542:MZL720896 NJE655542:NJH720896 NTA655542:NTD720896 OCW655542:OCZ720896 OMS655542:OMV720896 OWO655542:OWR720896 PGK655542:PGN720896 PQG655542:PQJ720896 QAC655542:QAF720896 QJY655542:QKB720896 QTU655542:QTX720896 RDQ655542:RDT720896 RNM655542:RNP720896 RXI655542:RXL720896 SHE655542:SHH720896 SRA655542:SRD720896 TAW655542:TAZ720896 TKS655542:TKV720896 TUO655542:TUR720896 UEK655542:UEN720896 UOG655542:UOJ720896 UYC655542:UYF720896 VHY655542:VIB720896 VRU655542:VRX720896 WBQ655542:WBT720896 WLM655542:WLP720896 WVI655542:WVL720896 A721078:D786432 IW721078:IZ786432 SS721078:SV786432 ACO721078:ACR786432 AMK721078:AMN786432 AWG721078:AWJ786432 BGC721078:BGF786432 BPY721078:BQB786432 BZU721078:BZX786432 CJQ721078:CJT786432 CTM721078:CTP786432 DDI721078:DDL786432 DNE721078:DNH786432 DXA721078:DXD786432 EGW721078:EGZ786432 EQS721078:EQV786432 FAO721078:FAR786432 FKK721078:FKN786432 FUG721078:FUJ786432 GEC721078:GEF786432 GNY721078:GOB786432 GXU721078:GXX786432 HHQ721078:HHT786432 HRM721078:HRP786432 IBI721078:IBL786432 ILE721078:ILH786432 IVA721078:IVD786432 JEW721078:JEZ786432 JOS721078:JOV786432 JYO721078:JYR786432 KIK721078:KIN786432 KSG721078:KSJ786432 LCC721078:LCF786432 LLY721078:LMB786432 LVU721078:LVX786432 MFQ721078:MFT786432 MPM721078:MPP786432 MZI721078:MZL786432 NJE721078:NJH786432 NTA721078:NTD786432 OCW721078:OCZ786432 OMS721078:OMV786432 OWO721078:OWR786432 PGK721078:PGN786432 PQG721078:PQJ786432 QAC721078:QAF786432 QJY721078:QKB786432 QTU721078:QTX786432 RDQ721078:RDT786432 RNM721078:RNP786432 RXI721078:RXL786432 SHE721078:SHH786432 SRA721078:SRD786432 TAW721078:TAZ786432 TKS721078:TKV786432 TUO721078:TUR786432 UEK721078:UEN786432 UOG721078:UOJ786432 UYC721078:UYF786432 VHY721078:VIB786432 VRU721078:VRX786432 WBQ721078:WBT786432 WLM721078:WLP786432 WVI721078:WVL786432 A786614:D851968 IW786614:IZ851968 SS786614:SV851968 ACO786614:ACR851968 AMK786614:AMN851968 AWG786614:AWJ851968 BGC786614:BGF851968 BPY786614:BQB851968 BZU786614:BZX851968 CJQ786614:CJT851968 CTM786614:CTP851968 DDI786614:DDL851968 DNE786614:DNH851968 DXA786614:DXD851968 EGW786614:EGZ851968 EQS786614:EQV851968 FAO786614:FAR851968 FKK786614:FKN851968 FUG786614:FUJ851968 GEC786614:GEF851968 GNY786614:GOB851968 GXU786614:GXX851968 HHQ786614:HHT851968 HRM786614:HRP851968 IBI786614:IBL851968 ILE786614:ILH851968 IVA786614:IVD851968 JEW786614:JEZ851968 JOS786614:JOV851968 JYO786614:JYR851968 KIK786614:KIN851968 KSG786614:KSJ851968 LCC786614:LCF851968 LLY786614:LMB851968 LVU786614:LVX851968 MFQ786614:MFT851968 MPM786614:MPP851968 MZI786614:MZL851968 NJE786614:NJH851968 NTA786614:NTD851968 OCW786614:OCZ851968 OMS786614:OMV851968 OWO786614:OWR851968 PGK786614:PGN851968 PQG786614:PQJ851968 QAC786614:QAF851968 QJY786614:QKB851968 QTU786614:QTX851968 RDQ786614:RDT851968 RNM786614:RNP851968 RXI786614:RXL851968 SHE786614:SHH851968 SRA786614:SRD851968 TAW786614:TAZ851968 TKS786614:TKV851968 TUO786614:TUR851968 UEK786614:UEN851968 UOG786614:UOJ851968 UYC786614:UYF851968 VHY786614:VIB851968 VRU786614:VRX851968 WBQ786614:WBT851968 WLM786614:WLP851968 WVI786614:WVL851968 A852150:D917504 IW852150:IZ917504 SS852150:SV917504 ACO852150:ACR917504 AMK852150:AMN917504 AWG852150:AWJ917504 BGC852150:BGF917504 BPY852150:BQB917504 BZU852150:BZX917504 CJQ852150:CJT917504 CTM852150:CTP917504 DDI852150:DDL917504 DNE852150:DNH917504 DXA852150:DXD917504 EGW852150:EGZ917504 EQS852150:EQV917504 FAO852150:FAR917504 FKK852150:FKN917504 FUG852150:FUJ917504 GEC852150:GEF917504 GNY852150:GOB917504 GXU852150:GXX917504 HHQ852150:HHT917504 HRM852150:HRP917504 IBI852150:IBL917504 ILE852150:ILH917504 IVA852150:IVD917504 JEW852150:JEZ917504 JOS852150:JOV917504 JYO852150:JYR917504 KIK852150:KIN917504 KSG852150:KSJ917504 LCC852150:LCF917504 LLY852150:LMB917504 LVU852150:LVX917504 MFQ852150:MFT917504 MPM852150:MPP917504 MZI852150:MZL917504 NJE852150:NJH917504 NTA852150:NTD917504 OCW852150:OCZ917504 OMS852150:OMV917504 OWO852150:OWR917504 PGK852150:PGN917504 PQG852150:PQJ917504 QAC852150:QAF917504 QJY852150:QKB917504 QTU852150:QTX917504 RDQ852150:RDT917504 RNM852150:RNP917504 RXI852150:RXL917504 SHE852150:SHH917504 SRA852150:SRD917504 TAW852150:TAZ917504 TKS852150:TKV917504 TUO852150:TUR917504 UEK852150:UEN917504 UOG852150:UOJ917504 UYC852150:UYF917504 VHY852150:VIB917504 VRU852150:VRX917504 WBQ852150:WBT917504 WLM852150:WLP917504 WVI852150:WVL917504 A917686:D983040 IW917686:IZ983040 SS917686:SV983040 ACO917686:ACR983040 AMK917686:AMN983040 AWG917686:AWJ983040 BGC917686:BGF983040 BPY917686:BQB983040 BZU917686:BZX983040 CJQ917686:CJT983040 CTM917686:CTP983040 DDI917686:DDL983040 DNE917686:DNH983040 DXA917686:DXD983040 EGW917686:EGZ983040 EQS917686:EQV983040 FAO917686:FAR983040 FKK917686:FKN983040 FUG917686:FUJ983040 GEC917686:GEF983040 GNY917686:GOB983040 GXU917686:GXX983040 HHQ917686:HHT983040 HRM917686:HRP983040 IBI917686:IBL983040 ILE917686:ILH983040 IVA917686:IVD983040 JEW917686:JEZ983040 JOS917686:JOV983040 JYO917686:JYR983040 KIK917686:KIN983040 KSG917686:KSJ983040 LCC917686:LCF983040 LLY917686:LMB983040 LVU917686:LVX983040 MFQ917686:MFT983040 MPM917686:MPP983040 MZI917686:MZL983040 NJE917686:NJH983040 NTA917686:NTD983040 OCW917686:OCZ983040 OMS917686:OMV983040 OWO917686:OWR983040 PGK917686:PGN983040 PQG917686:PQJ983040 QAC917686:QAF983040 QJY917686:QKB983040 QTU917686:QTX983040 RDQ917686:RDT983040 RNM917686:RNP983040 RXI917686:RXL983040 SHE917686:SHH983040 SRA917686:SRD983040 TAW917686:TAZ983040 TKS917686:TKV983040 TUO917686:TUR983040 UEK917686:UEN983040 UOG917686:UOJ983040 UYC917686:UYF983040 VHY917686:VIB983040 VRU917686:VRX983040 WBQ917686:WBT983040 WLM917686:WLP983040 WVI917686:WVL983040 A983222:D1048576 IW983222:IZ1048576 SS983222:SV1048576 ACO983222:ACR1048576 AMK983222:AMN1048576 AWG983222:AWJ1048576 BGC983222:BGF1048576 BPY983222:BQB1048576 BZU983222:BZX1048576 CJQ983222:CJT1048576 CTM983222:CTP1048576 DDI983222:DDL1048576 DNE983222:DNH1048576 DXA983222:DXD1048576 EGW983222:EGZ1048576 EQS983222:EQV1048576 FAO983222:FAR1048576 FKK983222:FKN1048576 FUG983222:FUJ1048576 GEC983222:GEF1048576 GNY983222:GOB1048576 GXU983222:GXX1048576 HHQ983222:HHT1048576 HRM983222:HRP1048576 IBI983222:IBL1048576 ILE983222:ILH1048576 IVA983222:IVD1048576 JEW983222:JEZ1048576 JOS983222:JOV1048576 JYO983222:JYR1048576 KIK983222:KIN1048576 KSG983222:KSJ1048576 LCC983222:LCF1048576 LLY983222:LMB1048576 LVU983222:LVX1048576 MFQ983222:MFT1048576 MPM983222:MPP1048576 MZI983222:MZL1048576 NJE983222:NJH1048576 NTA983222:NTD1048576 OCW983222:OCZ1048576 OMS983222:OMV1048576 OWO983222:OWR1048576 PGK983222:PGN1048576 PQG983222:PQJ1048576 QAC983222:QAF1048576 QJY983222:QKB1048576 QTU983222:QTX1048576 RDQ983222:RDT1048576 RNM983222:RNP1048576 RXI983222:RXL1048576 SHE983222:SHH1048576 SRA983222:SRD1048576 TAW983222:TAZ1048576 TKS983222:TKV1048576 TUO983222:TUR1048576 UEK983222:UEN1048576 UOG983222:UOJ1048576 UYC983222:UYF1048576 VHY983222:VIB1048576 VRU983222:VRX1048576 WBQ983222:WBT1048576 WLM983222:WLP1048576 WVI983222:WVL1048576 B65:B176 IX65:IX176 ST65:ST176 ACP65:ACP176 AML65:AML176 AWH65:AWH176 BGD65:BGD176 BPZ65:BPZ176 BZV65:BZV176 CJR65:CJR176 CTN65:CTN176 DDJ65:DDJ176 DNF65:DNF176 DXB65:DXB176 EGX65:EGX176 EQT65:EQT176 FAP65:FAP176 FKL65:FKL176 FUH65:FUH176 GED65:GED176 GNZ65:GNZ176 GXV65:GXV176 HHR65:HHR176 HRN65:HRN176 IBJ65:IBJ176 ILF65:ILF176 IVB65:IVB176 JEX65:JEX176 JOT65:JOT176 JYP65:JYP176 KIL65:KIL176 KSH65:KSH176 LCD65:LCD176 LLZ65:LLZ176 LVV65:LVV176 MFR65:MFR176 MPN65:MPN176 MZJ65:MZJ176 NJF65:NJF176 NTB65:NTB176 OCX65:OCX176 OMT65:OMT176 OWP65:OWP176 PGL65:PGL176 PQH65:PQH176 QAD65:QAD176 QJZ65:QJZ176 QTV65:QTV176 RDR65:RDR176 RNN65:RNN176 RXJ65:RXJ176 SHF65:SHF176 SRB65:SRB176 TAX65:TAX176 TKT65:TKT176 TUP65:TUP176 UEL65:UEL176 UOH65:UOH176 UYD65:UYD176 VHZ65:VHZ176 VRV65:VRV176 WBR65:WBR176 WLN65:WLN176 WVJ65:WVJ176 B65601:B65712 IX65601:IX65712 ST65601:ST65712 ACP65601:ACP65712 AML65601:AML65712 AWH65601:AWH65712 BGD65601:BGD65712 BPZ65601:BPZ65712 BZV65601:BZV65712 CJR65601:CJR65712 CTN65601:CTN65712 DDJ65601:DDJ65712 DNF65601:DNF65712 DXB65601:DXB65712 EGX65601:EGX65712 EQT65601:EQT65712 FAP65601:FAP65712 FKL65601:FKL65712 FUH65601:FUH65712 GED65601:GED65712 GNZ65601:GNZ65712 GXV65601:GXV65712 HHR65601:HHR65712 HRN65601:HRN65712 IBJ65601:IBJ65712 ILF65601:ILF65712 IVB65601:IVB65712 JEX65601:JEX65712 JOT65601:JOT65712 JYP65601:JYP65712 KIL65601:KIL65712 KSH65601:KSH65712 LCD65601:LCD65712 LLZ65601:LLZ65712 LVV65601:LVV65712 MFR65601:MFR65712 MPN65601:MPN65712 MZJ65601:MZJ65712 NJF65601:NJF65712 NTB65601:NTB65712 OCX65601:OCX65712 OMT65601:OMT65712 OWP65601:OWP65712 PGL65601:PGL65712 PQH65601:PQH65712 QAD65601:QAD65712 QJZ65601:QJZ65712 QTV65601:QTV65712 RDR65601:RDR65712 RNN65601:RNN65712 RXJ65601:RXJ65712 SHF65601:SHF65712 SRB65601:SRB65712 TAX65601:TAX65712 TKT65601:TKT65712 TUP65601:TUP65712 UEL65601:UEL65712 UOH65601:UOH65712 UYD65601:UYD65712 VHZ65601:VHZ65712 VRV65601:VRV65712 WBR65601:WBR65712 WLN65601:WLN65712 WVJ65601:WVJ65712 B131137:B131248 IX131137:IX131248 ST131137:ST131248 ACP131137:ACP131248 AML131137:AML131248 AWH131137:AWH131248 BGD131137:BGD131248 BPZ131137:BPZ131248 BZV131137:BZV131248 CJR131137:CJR131248 CTN131137:CTN131248 DDJ131137:DDJ131248 DNF131137:DNF131248 DXB131137:DXB131248 EGX131137:EGX131248 EQT131137:EQT131248 FAP131137:FAP131248 FKL131137:FKL131248 FUH131137:FUH131248 GED131137:GED131248 GNZ131137:GNZ131248 GXV131137:GXV131248 HHR131137:HHR131248 HRN131137:HRN131248 IBJ131137:IBJ131248 ILF131137:ILF131248 IVB131137:IVB131248 JEX131137:JEX131248 JOT131137:JOT131248 JYP131137:JYP131248 KIL131137:KIL131248 KSH131137:KSH131248 LCD131137:LCD131248 LLZ131137:LLZ131248 LVV131137:LVV131248 MFR131137:MFR131248 MPN131137:MPN131248 MZJ131137:MZJ131248 NJF131137:NJF131248 NTB131137:NTB131248 OCX131137:OCX131248 OMT131137:OMT131248 OWP131137:OWP131248 PGL131137:PGL131248 PQH131137:PQH131248 QAD131137:QAD131248 QJZ131137:QJZ131248 QTV131137:QTV131248 RDR131137:RDR131248 RNN131137:RNN131248 RXJ131137:RXJ131248 SHF131137:SHF131248 SRB131137:SRB131248 TAX131137:TAX131248 TKT131137:TKT131248 TUP131137:TUP131248 UEL131137:UEL131248 UOH131137:UOH131248 UYD131137:UYD131248 VHZ131137:VHZ131248 VRV131137:VRV131248 WBR131137:WBR131248 WLN131137:WLN131248 WVJ131137:WVJ131248 B196673:B196784 IX196673:IX196784 ST196673:ST196784 ACP196673:ACP196784 AML196673:AML196784 AWH196673:AWH196784 BGD196673:BGD196784 BPZ196673:BPZ196784 BZV196673:BZV196784 CJR196673:CJR196784 CTN196673:CTN196784 DDJ196673:DDJ196784 DNF196673:DNF196784 DXB196673:DXB196784 EGX196673:EGX196784 EQT196673:EQT196784 FAP196673:FAP196784 FKL196673:FKL196784 FUH196673:FUH196784 GED196673:GED196784 GNZ196673:GNZ196784 GXV196673:GXV196784 HHR196673:HHR196784 HRN196673:HRN196784 IBJ196673:IBJ196784 ILF196673:ILF196784 IVB196673:IVB196784 JEX196673:JEX196784 JOT196673:JOT196784 JYP196673:JYP196784 KIL196673:KIL196784 KSH196673:KSH196784 LCD196673:LCD196784 LLZ196673:LLZ196784 LVV196673:LVV196784 MFR196673:MFR196784 MPN196673:MPN196784 MZJ196673:MZJ196784 NJF196673:NJF196784 NTB196673:NTB196784 OCX196673:OCX196784 OMT196673:OMT196784 OWP196673:OWP196784 PGL196673:PGL196784 PQH196673:PQH196784 QAD196673:QAD196784 QJZ196673:QJZ196784 QTV196673:QTV196784 RDR196673:RDR196784 RNN196673:RNN196784 RXJ196673:RXJ196784 SHF196673:SHF196784 SRB196673:SRB196784 TAX196673:TAX196784 TKT196673:TKT196784 TUP196673:TUP196784 UEL196673:UEL196784 UOH196673:UOH196784 UYD196673:UYD196784 VHZ196673:VHZ196784 VRV196673:VRV196784 WBR196673:WBR196784 WLN196673:WLN196784 WVJ196673:WVJ196784 B262209:B262320 IX262209:IX262320 ST262209:ST262320 ACP262209:ACP262320 AML262209:AML262320 AWH262209:AWH262320 BGD262209:BGD262320 BPZ262209:BPZ262320 BZV262209:BZV262320 CJR262209:CJR262320 CTN262209:CTN262320 DDJ262209:DDJ262320 DNF262209:DNF262320 DXB262209:DXB262320 EGX262209:EGX262320 EQT262209:EQT262320 FAP262209:FAP262320 FKL262209:FKL262320 FUH262209:FUH262320 GED262209:GED262320 GNZ262209:GNZ262320 GXV262209:GXV262320 HHR262209:HHR262320 HRN262209:HRN262320 IBJ262209:IBJ262320 ILF262209:ILF262320 IVB262209:IVB262320 JEX262209:JEX262320 JOT262209:JOT262320 JYP262209:JYP262320 KIL262209:KIL262320 KSH262209:KSH262320 LCD262209:LCD262320 LLZ262209:LLZ262320 LVV262209:LVV262320 MFR262209:MFR262320 MPN262209:MPN262320 MZJ262209:MZJ262320 NJF262209:NJF262320 NTB262209:NTB262320 OCX262209:OCX262320 OMT262209:OMT262320 OWP262209:OWP262320 PGL262209:PGL262320 PQH262209:PQH262320 QAD262209:QAD262320 QJZ262209:QJZ262320 QTV262209:QTV262320 RDR262209:RDR262320 RNN262209:RNN262320 RXJ262209:RXJ262320 SHF262209:SHF262320 SRB262209:SRB262320 TAX262209:TAX262320 TKT262209:TKT262320 TUP262209:TUP262320 UEL262209:UEL262320 UOH262209:UOH262320 UYD262209:UYD262320 VHZ262209:VHZ262320 VRV262209:VRV262320 WBR262209:WBR262320 WLN262209:WLN262320 WVJ262209:WVJ262320 B327745:B327856 IX327745:IX327856 ST327745:ST327856 ACP327745:ACP327856 AML327745:AML327856 AWH327745:AWH327856 BGD327745:BGD327856 BPZ327745:BPZ327856 BZV327745:BZV327856 CJR327745:CJR327856 CTN327745:CTN327856 DDJ327745:DDJ327856 DNF327745:DNF327856 DXB327745:DXB327856 EGX327745:EGX327856 EQT327745:EQT327856 FAP327745:FAP327856 FKL327745:FKL327856 FUH327745:FUH327856 GED327745:GED327856 GNZ327745:GNZ327856 GXV327745:GXV327856 HHR327745:HHR327856 HRN327745:HRN327856 IBJ327745:IBJ327856 ILF327745:ILF327856 IVB327745:IVB327856 JEX327745:JEX327856 JOT327745:JOT327856 JYP327745:JYP327856 KIL327745:KIL327856 KSH327745:KSH327856 LCD327745:LCD327856 LLZ327745:LLZ327856 LVV327745:LVV327856 MFR327745:MFR327856 MPN327745:MPN327856 MZJ327745:MZJ327856 NJF327745:NJF327856 NTB327745:NTB327856 OCX327745:OCX327856 OMT327745:OMT327856 OWP327745:OWP327856 PGL327745:PGL327856 PQH327745:PQH327856 QAD327745:QAD327856 QJZ327745:QJZ327856 QTV327745:QTV327856 RDR327745:RDR327856 RNN327745:RNN327856 RXJ327745:RXJ327856 SHF327745:SHF327856 SRB327745:SRB327856 TAX327745:TAX327856 TKT327745:TKT327856 TUP327745:TUP327856 UEL327745:UEL327856 UOH327745:UOH327856 UYD327745:UYD327856 VHZ327745:VHZ327856 VRV327745:VRV327856 WBR327745:WBR327856 WLN327745:WLN327856 WVJ327745:WVJ327856 B393281:B393392 IX393281:IX393392 ST393281:ST393392 ACP393281:ACP393392 AML393281:AML393392 AWH393281:AWH393392 BGD393281:BGD393392 BPZ393281:BPZ393392 BZV393281:BZV393392 CJR393281:CJR393392 CTN393281:CTN393392 DDJ393281:DDJ393392 DNF393281:DNF393392 DXB393281:DXB393392 EGX393281:EGX393392 EQT393281:EQT393392 FAP393281:FAP393392 FKL393281:FKL393392 FUH393281:FUH393392 GED393281:GED393392 GNZ393281:GNZ393392 GXV393281:GXV393392 HHR393281:HHR393392 HRN393281:HRN393392 IBJ393281:IBJ393392 ILF393281:ILF393392 IVB393281:IVB393392 JEX393281:JEX393392 JOT393281:JOT393392 JYP393281:JYP393392 KIL393281:KIL393392 KSH393281:KSH393392 LCD393281:LCD393392 LLZ393281:LLZ393392 LVV393281:LVV393392 MFR393281:MFR393392 MPN393281:MPN393392 MZJ393281:MZJ393392 NJF393281:NJF393392 NTB393281:NTB393392 OCX393281:OCX393392 OMT393281:OMT393392 OWP393281:OWP393392 PGL393281:PGL393392 PQH393281:PQH393392 QAD393281:QAD393392 QJZ393281:QJZ393392 QTV393281:QTV393392 RDR393281:RDR393392 RNN393281:RNN393392 RXJ393281:RXJ393392 SHF393281:SHF393392 SRB393281:SRB393392 TAX393281:TAX393392 TKT393281:TKT393392 TUP393281:TUP393392 UEL393281:UEL393392 UOH393281:UOH393392 UYD393281:UYD393392 VHZ393281:VHZ393392 VRV393281:VRV393392 WBR393281:WBR393392 WLN393281:WLN393392 WVJ393281:WVJ393392 B458817:B458928 IX458817:IX458928 ST458817:ST458928 ACP458817:ACP458928 AML458817:AML458928 AWH458817:AWH458928 BGD458817:BGD458928 BPZ458817:BPZ458928 BZV458817:BZV458928 CJR458817:CJR458928 CTN458817:CTN458928 DDJ458817:DDJ458928 DNF458817:DNF458928 DXB458817:DXB458928 EGX458817:EGX458928 EQT458817:EQT458928 FAP458817:FAP458928 FKL458817:FKL458928 FUH458817:FUH458928 GED458817:GED458928 GNZ458817:GNZ458928 GXV458817:GXV458928 HHR458817:HHR458928 HRN458817:HRN458928 IBJ458817:IBJ458928 ILF458817:ILF458928 IVB458817:IVB458928 JEX458817:JEX458928 JOT458817:JOT458928 JYP458817:JYP458928 KIL458817:KIL458928 KSH458817:KSH458928 LCD458817:LCD458928 LLZ458817:LLZ458928 LVV458817:LVV458928 MFR458817:MFR458928 MPN458817:MPN458928 MZJ458817:MZJ458928 NJF458817:NJF458928 NTB458817:NTB458928 OCX458817:OCX458928 OMT458817:OMT458928 OWP458817:OWP458928 PGL458817:PGL458928 PQH458817:PQH458928 QAD458817:QAD458928 QJZ458817:QJZ458928 QTV458817:QTV458928 RDR458817:RDR458928 RNN458817:RNN458928 RXJ458817:RXJ458928 SHF458817:SHF458928 SRB458817:SRB458928 TAX458817:TAX458928 TKT458817:TKT458928 TUP458817:TUP458928 UEL458817:UEL458928 UOH458817:UOH458928 UYD458817:UYD458928 VHZ458817:VHZ458928 VRV458817:VRV458928 WBR458817:WBR458928 WLN458817:WLN458928 WVJ458817:WVJ458928 B524353:B524464 IX524353:IX524464 ST524353:ST524464 ACP524353:ACP524464 AML524353:AML524464 AWH524353:AWH524464 BGD524353:BGD524464 BPZ524353:BPZ524464 BZV524353:BZV524464 CJR524353:CJR524464 CTN524353:CTN524464 DDJ524353:DDJ524464 DNF524353:DNF524464 DXB524353:DXB524464 EGX524353:EGX524464 EQT524353:EQT524464 FAP524353:FAP524464 FKL524353:FKL524464 FUH524353:FUH524464 GED524353:GED524464 GNZ524353:GNZ524464 GXV524353:GXV524464 HHR524353:HHR524464 HRN524353:HRN524464 IBJ524353:IBJ524464 ILF524353:ILF524464 IVB524353:IVB524464 JEX524353:JEX524464 JOT524353:JOT524464 JYP524353:JYP524464 KIL524353:KIL524464 KSH524353:KSH524464 LCD524353:LCD524464 LLZ524353:LLZ524464 LVV524353:LVV524464 MFR524353:MFR524464 MPN524353:MPN524464 MZJ524353:MZJ524464 NJF524353:NJF524464 NTB524353:NTB524464 OCX524353:OCX524464 OMT524353:OMT524464 OWP524353:OWP524464 PGL524353:PGL524464 PQH524353:PQH524464 QAD524353:QAD524464 QJZ524353:QJZ524464 QTV524353:QTV524464 RDR524353:RDR524464 RNN524353:RNN524464 RXJ524353:RXJ524464 SHF524353:SHF524464 SRB524353:SRB524464 TAX524353:TAX524464 TKT524353:TKT524464 TUP524353:TUP524464 UEL524353:UEL524464 UOH524353:UOH524464 UYD524353:UYD524464 VHZ524353:VHZ524464 VRV524353:VRV524464 WBR524353:WBR524464 WLN524353:WLN524464 WVJ524353:WVJ524464 B589889:B590000 IX589889:IX590000 ST589889:ST590000 ACP589889:ACP590000 AML589889:AML590000 AWH589889:AWH590000 BGD589889:BGD590000 BPZ589889:BPZ590000 BZV589889:BZV590000 CJR589889:CJR590000 CTN589889:CTN590000 DDJ589889:DDJ590000 DNF589889:DNF590000 DXB589889:DXB590000 EGX589889:EGX590000 EQT589889:EQT590000 FAP589889:FAP590000 FKL589889:FKL590000 FUH589889:FUH590000 GED589889:GED590000 GNZ589889:GNZ590000 GXV589889:GXV590000 HHR589889:HHR590000 HRN589889:HRN590000 IBJ589889:IBJ590000 ILF589889:ILF590000 IVB589889:IVB590000 JEX589889:JEX590000 JOT589889:JOT590000 JYP589889:JYP590000 KIL589889:KIL590000 KSH589889:KSH590000 LCD589889:LCD590000 LLZ589889:LLZ590000 LVV589889:LVV590000 MFR589889:MFR590000 MPN589889:MPN590000 MZJ589889:MZJ590000 NJF589889:NJF590000 NTB589889:NTB590000 OCX589889:OCX590000 OMT589889:OMT590000 OWP589889:OWP590000 PGL589889:PGL590000 PQH589889:PQH590000 QAD589889:QAD590000 QJZ589889:QJZ590000 QTV589889:QTV590000 RDR589889:RDR590000 RNN589889:RNN590000 RXJ589889:RXJ590000 SHF589889:SHF590000 SRB589889:SRB590000 TAX589889:TAX590000 TKT589889:TKT590000 TUP589889:TUP590000 UEL589889:UEL590000 UOH589889:UOH590000 UYD589889:UYD590000 VHZ589889:VHZ590000 VRV589889:VRV590000 WBR589889:WBR590000 WLN589889:WLN590000 WVJ589889:WVJ590000 B655425:B655536 IX655425:IX655536 ST655425:ST655536 ACP655425:ACP655536 AML655425:AML655536 AWH655425:AWH655536 BGD655425:BGD655536 BPZ655425:BPZ655536 BZV655425:BZV655536 CJR655425:CJR655536 CTN655425:CTN655536 DDJ655425:DDJ655536 DNF655425:DNF655536 DXB655425:DXB655536 EGX655425:EGX655536 EQT655425:EQT655536 FAP655425:FAP655536 FKL655425:FKL655536 FUH655425:FUH655536 GED655425:GED655536 GNZ655425:GNZ655536 GXV655425:GXV655536 HHR655425:HHR655536 HRN655425:HRN655536 IBJ655425:IBJ655536 ILF655425:ILF655536 IVB655425:IVB655536 JEX655425:JEX655536 JOT655425:JOT655536 JYP655425:JYP655536 KIL655425:KIL655536 KSH655425:KSH655536 LCD655425:LCD655536 LLZ655425:LLZ655536 LVV655425:LVV655536 MFR655425:MFR655536 MPN655425:MPN655536 MZJ655425:MZJ655536 NJF655425:NJF655536 NTB655425:NTB655536 OCX655425:OCX655536 OMT655425:OMT655536 OWP655425:OWP655536 PGL655425:PGL655536 PQH655425:PQH655536 QAD655425:QAD655536 QJZ655425:QJZ655536 QTV655425:QTV655536 RDR655425:RDR655536 RNN655425:RNN655536 RXJ655425:RXJ655536 SHF655425:SHF655536 SRB655425:SRB655536 TAX655425:TAX655536 TKT655425:TKT655536 TUP655425:TUP655536 UEL655425:UEL655536 UOH655425:UOH655536 UYD655425:UYD655536 VHZ655425:VHZ655536 VRV655425:VRV655536 WBR655425:WBR655536 WLN655425:WLN655536 WVJ655425:WVJ655536 B720961:B721072 IX720961:IX721072 ST720961:ST721072 ACP720961:ACP721072 AML720961:AML721072 AWH720961:AWH721072 BGD720961:BGD721072 BPZ720961:BPZ721072 BZV720961:BZV721072 CJR720961:CJR721072 CTN720961:CTN721072 DDJ720961:DDJ721072 DNF720961:DNF721072 DXB720961:DXB721072 EGX720961:EGX721072 EQT720961:EQT721072 FAP720961:FAP721072 FKL720961:FKL721072 FUH720961:FUH721072 GED720961:GED721072 GNZ720961:GNZ721072 GXV720961:GXV721072 HHR720961:HHR721072 HRN720961:HRN721072 IBJ720961:IBJ721072 ILF720961:ILF721072 IVB720961:IVB721072 JEX720961:JEX721072 JOT720961:JOT721072 JYP720961:JYP721072 KIL720961:KIL721072 KSH720961:KSH721072 LCD720961:LCD721072 LLZ720961:LLZ721072 LVV720961:LVV721072 MFR720961:MFR721072 MPN720961:MPN721072 MZJ720961:MZJ721072 NJF720961:NJF721072 NTB720961:NTB721072 OCX720961:OCX721072 OMT720961:OMT721072 OWP720961:OWP721072 PGL720961:PGL721072 PQH720961:PQH721072 QAD720961:QAD721072 QJZ720961:QJZ721072 QTV720961:QTV721072 RDR720961:RDR721072 RNN720961:RNN721072 RXJ720961:RXJ721072 SHF720961:SHF721072 SRB720961:SRB721072 TAX720961:TAX721072 TKT720961:TKT721072 TUP720961:TUP721072 UEL720961:UEL721072 UOH720961:UOH721072 UYD720961:UYD721072 VHZ720961:VHZ721072 VRV720961:VRV721072 WBR720961:WBR721072 WLN720961:WLN721072 WVJ720961:WVJ721072 B786497:B786608 IX786497:IX786608 ST786497:ST786608 ACP786497:ACP786608 AML786497:AML786608 AWH786497:AWH786608 BGD786497:BGD786608 BPZ786497:BPZ786608 BZV786497:BZV786608 CJR786497:CJR786608 CTN786497:CTN786608 DDJ786497:DDJ786608 DNF786497:DNF786608 DXB786497:DXB786608 EGX786497:EGX786608 EQT786497:EQT786608 FAP786497:FAP786608 FKL786497:FKL786608 FUH786497:FUH786608 GED786497:GED786608 GNZ786497:GNZ786608 GXV786497:GXV786608 HHR786497:HHR786608 HRN786497:HRN786608 IBJ786497:IBJ786608 ILF786497:ILF786608 IVB786497:IVB786608 JEX786497:JEX786608 JOT786497:JOT786608 JYP786497:JYP786608 KIL786497:KIL786608 KSH786497:KSH786608 LCD786497:LCD786608 LLZ786497:LLZ786608 LVV786497:LVV786608 MFR786497:MFR786608 MPN786497:MPN786608 MZJ786497:MZJ786608 NJF786497:NJF786608 NTB786497:NTB786608 OCX786497:OCX786608 OMT786497:OMT786608 OWP786497:OWP786608 PGL786497:PGL786608 PQH786497:PQH786608 QAD786497:QAD786608 QJZ786497:QJZ786608 QTV786497:QTV786608 RDR786497:RDR786608 RNN786497:RNN786608 RXJ786497:RXJ786608 SHF786497:SHF786608 SRB786497:SRB786608 TAX786497:TAX786608 TKT786497:TKT786608 TUP786497:TUP786608 UEL786497:UEL786608 UOH786497:UOH786608 UYD786497:UYD786608 VHZ786497:VHZ786608 VRV786497:VRV786608 WBR786497:WBR786608 WLN786497:WLN786608 WVJ786497:WVJ786608 B852033:B852144 IX852033:IX852144 ST852033:ST852144 ACP852033:ACP852144 AML852033:AML852144 AWH852033:AWH852144 BGD852033:BGD852144 BPZ852033:BPZ852144 BZV852033:BZV852144 CJR852033:CJR852144 CTN852033:CTN852144 DDJ852033:DDJ852144 DNF852033:DNF852144 DXB852033:DXB852144 EGX852033:EGX852144 EQT852033:EQT852144 FAP852033:FAP852144 FKL852033:FKL852144 FUH852033:FUH852144 GED852033:GED852144 GNZ852033:GNZ852144 GXV852033:GXV852144 HHR852033:HHR852144 HRN852033:HRN852144 IBJ852033:IBJ852144 ILF852033:ILF852144 IVB852033:IVB852144 JEX852033:JEX852144 JOT852033:JOT852144 JYP852033:JYP852144 KIL852033:KIL852144 KSH852033:KSH852144 LCD852033:LCD852144 LLZ852033:LLZ852144 LVV852033:LVV852144 MFR852033:MFR852144 MPN852033:MPN852144 MZJ852033:MZJ852144 NJF852033:NJF852144 NTB852033:NTB852144 OCX852033:OCX852144 OMT852033:OMT852144 OWP852033:OWP852144 PGL852033:PGL852144 PQH852033:PQH852144 QAD852033:QAD852144 QJZ852033:QJZ852144 QTV852033:QTV852144 RDR852033:RDR852144 RNN852033:RNN852144 RXJ852033:RXJ852144 SHF852033:SHF852144 SRB852033:SRB852144 TAX852033:TAX852144 TKT852033:TKT852144 TUP852033:TUP852144 UEL852033:UEL852144 UOH852033:UOH852144 UYD852033:UYD852144 VHZ852033:VHZ852144 VRV852033:VRV852144 WBR852033:WBR852144 WLN852033:WLN852144 WVJ852033:WVJ852144 B917569:B917680 IX917569:IX917680 ST917569:ST917680 ACP917569:ACP917680 AML917569:AML917680 AWH917569:AWH917680 BGD917569:BGD917680 BPZ917569:BPZ917680 BZV917569:BZV917680 CJR917569:CJR917680 CTN917569:CTN917680 DDJ917569:DDJ917680 DNF917569:DNF917680 DXB917569:DXB917680 EGX917569:EGX917680 EQT917569:EQT917680 FAP917569:FAP917680 FKL917569:FKL917680 FUH917569:FUH917680 GED917569:GED917680 GNZ917569:GNZ917680 GXV917569:GXV917680 HHR917569:HHR917680 HRN917569:HRN917680 IBJ917569:IBJ917680 ILF917569:ILF917680 IVB917569:IVB917680 JEX917569:JEX917680 JOT917569:JOT917680 JYP917569:JYP917680 KIL917569:KIL917680 KSH917569:KSH917680 LCD917569:LCD917680 LLZ917569:LLZ917680 LVV917569:LVV917680 MFR917569:MFR917680 MPN917569:MPN917680 MZJ917569:MZJ917680 NJF917569:NJF917680 NTB917569:NTB917680 OCX917569:OCX917680 OMT917569:OMT917680 OWP917569:OWP917680 PGL917569:PGL917680 PQH917569:PQH917680 QAD917569:QAD917680 QJZ917569:QJZ917680 QTV917569:QTV917680 RDR917569:RDR917680 RNN917569:RNN917680 RXJ917569:RXJ917680 SHF917569:SHF917680 SRB917569:SRB917680 TAX917569:TAX917680 TKT917569:TKT917680 TUP917569:TUP917680 UEL917569:UEL917680 UOH917569:UOH917680 UYD917569:UYD917680 VHZ917569:VHZ917680 VRV917569:VRV917680 WBR917569:WBR917680 WLN917569:WLN917680 WVJ917569:WVJ917680 B983105:B983216 IX983105:IX983216 ST983105:ST983216 ACP983105:ACP983216 AML983105:AML983216 AWH983105:AWH983216 BGD983105:BGD983216 BPZ983105:BPZ983216 BZV983105:BZV983216 CJR983105:CJR983216 CTN983105:CTN983216 DDJ983105:DDJ983216 DNF983105:DNF983216 DXB983105:DXB983216 EGX983105:EGX983216 EQT983105:EQT983216 FAP983105:FAP983216 FKL983105:FKL983216 FUH983105:FUH983216 GED983105:GED983216 GNZ983105:GNZ983216 GXV983105:GXV983216 HHR983105:HHR983216 HRN983105:HRN983216 IBJ983105:IBJ983216 ILF983105:ILF983216 IVB983105:IVB983216 JEX983105:JEX983216 JOT983105:JOT983216 JYP983105:JYP983216 KIL983105:KIL983216 KSH983105:KSH983216 LCD983105:LCD983216 LLZ983105:LLZ983216 LVV983105:LVV983216 MFR983105:MFR983216 MPN983105:MPN983216 MZJ983105:MZJ983216 NJF983105:NJF983216 NTB983105:NTB983216 OCX983105:OCX983216 OMT983105:OMT983216 OWP983105:OWP983216 PGL983105:PGL983216 PQH983105:PQH983216 QAD983105:QAD983216 QJZ983105:QJZ983216 QTV983105:QTV983216 RDR983105:RDR983216 RNN983105:RNN983216 RXJ983105:RXJ983216 SHF983105:SHF983216 SRB983105:SRB983216 TAX983105:TAX983216 TKT983105:TKT983216 TUP983105:TUP983216 UEL983105:UEL983216 UOH983105:UOH983216 UYD983105:UYD983216 VHZ983105:VHZ983216 VRV983105:VRV983216 WBR983105:WBR983216 WLN983105:WLN983216 WVJ983105:WVJ983216 C1:D176 IY1:IZ176 SU1:SV176 ACQ1:ACR176 AMM1:AMN176 AWI1:AWJ176 BGE1:BGF176 BQA1:BQB176 BZW1:BZX176 CJS1:CJT176 CTO1:CTP176 DDK1:DDL176 DNG1:DNH176 DXC1:DXD176 EGY1:EGZ176 EQU1:EQV176 FAQ1:FAR176 FKM1:FKN176 FUI1:FUJ176 GEE1:GEF176 GOA1:GOB176 GXW1:GXX176 HHS1:HHT176 HRO1:HRP176 IBK1:IBL176 ILG1:ILH176 IVC1:IVD176 JEY1:JEZ176 JOU1:JOV176 JYQ1:JYR176 KIM1:KIN176 KSI1:KSJ176 LCE1:LCF176 LMA1:LMB176 LVW1:LVX176 MFS1:MFT176 MPO1:MPP176 MZK1:MZL176 NJG1:NJH176 NTC1:NTD176 OCY1:OCZ176 OMU1:OMV176 OWQ1:OWR176 PGM1:PGN176 PQI1:PQJ176 QAE1:QAF176 QKA1:QKB176 QTW1:QTX176 RDS1:RDT176 RNO1:RNP176 RXK1:RXL176 SHG1:SHH176 SRC1:SRD176 TAY1:TAZ176 TKU1:TKV176 TUQ1:TUR176 UEM1:UEN176 UOI1:UOJ176 UYE1:UYF176 VIA1:VIB176 VRW1:VRX176 WBS1:WBT176 WLO1:WLP176 WVK1:WVL176 C65537:D65712 IY65537:IZ65712 SU65537:SV65712 ACQ65537:ACR65712 AMM65537:AMN65712 AWI65537:AWJ65712 BGE65537:BGF65712 BQA65537:BQB65712 BZW65537:BZX65712 CJS65537:CJT65712 CTO65537:CTP65712 DDK65537:DDL65712 DNG65537:DNH65712 DXC65537:DXD65712 EGY65537:EGZ65712 EQU65537:EQV65712 FAQ65537:FAR65712 FKM65537:FKN65712 FUI65537:FUJ65712 GEE65537:GEF65712 GOA65537:GOB65712 GXW65537:GXX65712 HHS65537:HHT65712 HRO65537:HRP65712 IBK65537:IBL65712 ILG65537:ILH65712 IVC65537:IVD65712 JEY65537:JEZ65712 JOU65537:JOV65712 JYQ65537:JYR65712 KIM65537:KIN65712 KSI65537:KSJ65712 LCE65537:LCF65712 LMA65537:LMB65712 LVW65537:LVX65712 MFS65537:MFT65712 MPO65537:MPP65712 MZK65537:MZL65712 NJG65537:NJH65712 NTC65537:NTD65712 OCY65537:OCZ65712 OMU65537:OMV65712 OWQ65537:OWR65712 PGM65537:PGN65712 PQI65537:PQJ65712 QAE65537:QAF65712 QKA65537:QKB65712 QTW65537:QTX65712 RDS65537:RDT65712 RNO65537:RNP65712 RXK65537:RXL65712 SHG65537:SHH65712 SRC65537:SRD65712 TAY65537:TAZ65712 TKU65537:TKV65712 TUQ65537:TUR65712 UEM65537:UEN65712 UOI65537:UOJ65712 UYE65537:UYF65712 VIA65537:VIB65712 VRW65537:VRX65712 WBS65537:WBT65712 WLO65537:WLP65712 WVK65537:WVL65712 C131073:D131248 IY131073:IZ131248 SU131073:SV131248 ACQ131073:ACR131248 AMM131073:AMN131248 AWI131073:AWJ131248 BGE131073:BGF131248 BQA131073:BQB131248 BZW131073:BZX131248 CJS131073:CJT131248 CTO131073:CTP131248 DDK131073:DDL131248 DNG131073:DNH131248 DXC131073:DXD131248 EGY131073:EGZ131248 EQU131073:EQV131248 FAQ131073:FAR131248 FKM131073:FKN131248 FUI131073:FUJ131248 GEE131073:GEF131248 GOA131073:GOB131248 GXW131073:GXX131248 HHS131073:HHT131248 HRO131073:HRP131248 IBK131073:IBL131248 ILG131073:ILH131248 IVC131073:IVD131248 JEY131073:JEZ131248 JOU131073:JOV131248 JYQ131073:JYR131248 KIM131073:KIN131248 KSI131073:KSJ131248 LCE131073:LCF131248 LMA131073:LMB131248 LVW131073:LVX131248 MFS131073:MFT131248 MPO131073:MPP131248 MZK131073:MZL131248 NJG131073:NJH131248 NTC131073:NTD131248 OCY131073:OCZ131248 OMU131073:OMV131248 OWQ131073:OWR131248 PGM131073:PGN131248 PQI131073:PQJ131248 QAE131073:QAF131248 QKA131073:QKB131248 QTW131073:QTX131248 RDS131073:RDT131248 RNO131073:RNP131248 RXK131073:RXL131248 SHG131073:SHH131248 SRC131073:SRD131248 TAY131073:TAZ131248 TKU131073:TKV131248 TUQ131073:TUR131248 UEM131073:UEN131248 UOI131073:UOJ131248 UYE131073:UYF131248 VIA131073:VIB131248 VRW131073:VRX131248 WBS131073:WBT131248 WLO131073:WLP131248 WVK131073:WVL131248 C196609:D196784 IY196609:IZ196784 SU196609:SV196784 ACQ196609:ACR196784 AMM196609:AMN196784 AWI196609:AWJ196784 BGE196609:BGF196784 BQA196609:BQB196784 BZW196609:BZX196784 CJS196609:CJT196784 CTO196609:CTP196784 DDK196609:DDL196784 DNG196609:DNH196784 DXC196609:DXD196784 EGY196609:EGZ196784 EQU196609:EQV196784 FAQ196609:FAR196784 FKM196609:FKN196784 FUI196609:FUJ196784 GEE196609:GEF196784 GOA196609:GOB196784 GXW196609:GXX196784 HHS196609:HHT196784 HRO196609:HRP196784 IBK196609:IBL196784 ILG196609:ILH196784 IVC196609:IVD196784 JEY196609:JEZ196784 JOU196609:JOV196784 JYQ196609:JYR196784 KIM196609:KIN196784 KSI196609:KSJ196784 LCE196609:LCF196784 LMA196609:LMB196784 LVW196609:LVX196784 MFS196609:MFT196784 MPO196609:MPP196784 MZK196609:MZL196784 NJG196609:NJH196784 NTC196609:NTD196784 OCY196609:OCZ196784 OMU196609:OMV196784 OWQ196609:OWR196784 PGM196609:PGN196784 PQI196609:PQJ196784 QAE196609:QAF196784 QKA196609:QKB196784 QTW196609:QTX196784 RDS196609:RDT196784 RNO196609:RNP196784 RXK196609:RXL196784 SHG196609:SHH196784 SRC196609:SRD196784 TAY196609:TAZ196784 TKU196609:TKV196784 TUQ196609:TUR196784 UEM196609:UEN196784 UOI196609:UOJ196784 UYE196609:UYF196784 VIA196609:VIB196784 VRW196609:VRX196784 WBS196609:WBT196784 WLO196609:WLP196784 WVK196609:WVL196784 C262145:D262320 IY262145:IZ262320 SU262145:SV262320 ACQ262145:ACR262320 AMM262145:AMN262320 AWI262145:AWJ262320 BGE262145:BGF262320 BQA262145:BQB262320 BZW262145:BZX262320 CJS262145:CJT262320 CTO262145:CTP262320 DDK262145:DDL262320 DNG262145:DNH262320 DXC262145:DXD262320 EGY262145:EGZ262320 EQU262145:EQV262320 FAQ262145:FAR262320 FKM262145:FKN262320 FUI262145:FUJ262320 GEE262145:GEF262320 GOA262145:GOB262320 GXW262145:GXX262320 HHS262145:HHT262320 HRO262145:HRP262320 IBK262145:IBL262320 ILG262145:ILH262320 IVC262145:IVD262320 JEY262145:JEZ262320 JOU262145:JOV262320 JYQ262145:JYR262320 KIM262145:KIN262320 KSI262145:KSJ262320 LCE262145:LCF262320 LMA262145:LMB262320 LVW262145:LVX262320 MFS262145:MFT262320 MPO262145:MPP262320 MZK262145:MZL262320 NJG262145:NJH262320 NTC262145:NTD262320 OCY262145:OCZ262320 OMU262145:OMV262320 OWQ262145:OWR262320 PGM262145:PGN262320 PQI262145:PQJ262320 QAE262145:QAF262320 QKA262145:QKB262320 QTW262145:QTX262320 RDS262145:RDT262320 RNO262145:RNP262320 RXK262145:RXL262320 SHG262145:SHH262320 SRC262145:SRD262320 TAY262145:TAZ262320 TKU262145:TKV262320 TUQ262145:TUR262320 UEM262145:UEN262320 UOI262145:UOJ262320 UYE262145:UYF262320 VIA262145:VIB262320 VRW262145:VRX262320 WBS262145:WBT262320 WLO262145:WLP262320 WVK262145:WVL262320 C327681:D327856 IY327681:IZ327856 SU327681:SV327856 ACQ327681:ACR327856 AMM327681:AMN327856 AWI327681:AWJ327856 BGE327681:BGF327856 BQA327681:BQB327856 BZW327681:BZX327856 CJS327681:CJT327856 CTO327681:CTP327856 DDK327681:DDL327856 DNG327681:DNH327856 DXC327681:DXD327856 EGY327681:EGZ327856 EQU327681:EQV327856 FAQ327681:FAR327856 FKM327681:FKN327856 FUI327681:FUJ327856 GEE327681:GEF327856 GOA327681:GOB327856 GXW327681:GXX327856 HHS327681:HHT327856 HRO327681:HRP327856 IBK327681:IBL327856 ILG327681:ILH327856 IVC327681:IVD327856 JEY327681:JEZ327856 JOU327681:JOV327856 JYQ327681:JYR327856 KIM327681:KIN327856 KSI327681:KSJ327856 LCE327681:LCF327856 LMA327681:LMB327856 LVW327681:LVX327856 MFS327681:MFT327856 MPO327681:MPP327856 MZK327681:MZL327856 NJG327681:NJH327856 NTC327681:NTD327856 OCY327681:OCZ327856 OMU327681:OMV327856 OWQ327681:OWR327856 PGM327681:PGN327856 PQI327681:PQJ327856 QAE327681:QAF327856 QKA327681:QKB327856 QTW327681:QTX327856 RDS327681:RDT327856 RNO327681:RNP327856 RXK327681:RXL327856 SHG327681:SHH327856 SRC327681:SRD327856 TAY327681:TAZ327856 TKU327681:TKV327856 TUQ327681:TUR327856 UEM327681:UEN327856 UOI327681:UOJ327856 UYE327681:UYF327856 VIA327681:VIB327856 VRW327681:VRX327856 WBS327681:WBT327856 WLO327681:WLP327856 WVK327681:WVL327856 C393217:D393392 IY393217:IZ393392 SU393217:SV393392 ACQ393217:ACR393392 AMM393217:AMN393392 AWI393217:AWJ393392 BGE393217:BGF393392 BQA393217:BQB393392 BZW393217:BZX393392 CJS393217:CJT393392 CTO393217:CTP393392 DDK393217:DDL393392 DNG393217:DNH393392 DXC393217:DXD393392 EGY393217:EGZ393392 EQU393217:EQV393392 FAQ393217:FAR393392 FKM393217:FKN393392 FUI393217:FUJ393392 GEE393217:GEF393392 GOA393217:GOB393392 GXW393217:GXX393392 HHS393217:HHT393392 HRO393217:HRP393392 IBK393217:IBL393392 ILG393217:ILH393392 IVC393217:IVD393392 JEY393217:JEZ393392 JOU393217:JOV393392 JYQ393217:JYR393392 KIM393217:KIN393392 KSI393217:KSJ393392 LCE393217:LCF393392 LMA393217:LMB393392 LVW393217:LVX393392 MFS393217:MFT393392 MPO393217:MPP393392 MZK393217:MZL393392 NJG393217:NJH393392 NTC393217:NTD393392 OCY393217:OCZ393392 OMU393217:OMV393392 OWQ393217:OWR393392 PGM393217:PGN393392 PQI393217:PQJ393392 QAE393217:QAF393392 QKA393217:QKB393392 QTW393217:QTX393392 RDS393217:RDT393392 RNO393217:RNP393392 RXK393217:RXL393392 SHG393217:SHH393392 SRC393217:SRD393392 TAY393217:TAZ393392 TKU393217:TKV393392 TUQ393217:TUR393392 UEM393217:UEN393392 UOI393217:UOJ393392 UYE393217:UYF393392 VIA393217:VIB393392 VRW393217:VRX393392 WBS393217:WBT393392 WLO393217:WLP393392 WVK393217:WVL393392 C458753:D458928 IY458753:IZ458928 SU458753:SV458928 ACQ458753:ACR458928 AMM458753:AMN458928 AWI458753:AWJ458928 BGE458753:BGF458928 BQA458753:BQB458928 BZW458753:BZX458928 CJS458753:CJT458928 CTO458753:CTP458928 DDK458753:DDL458928 DNG458753:DNH458928 DXC458753:DXD458928 EGY458753:EGZ458928 EQU458753:EQV458928 FAQ458753:FAR458928 FKM458753:FKN458928 FUI458753:FUJ458928 GEE458753:GEF458928 GOA458753:GOB458928 GXW458753:GXX458928 HHS458753:HHT458928 HRO458753:HRP458928 IBK458753:IBL458928 ILG458753:ILH458928 IVC458753:IVD458928 JEY458753:JEZ458928 JOU458753:JOV458928 JYQ458753:JYR458928 KIM458753:KIN458928 KSI458753:KSJ458928 LCE458753:LCF458928 LMA458753:LMB458928 LVW458753:LVX458928 MFS458753:MFT458928 MPO458753:MPP458928 MZK458753:MZL458928 NJG458753:NJH458928 NTC458753:NTD458928 OCY458753:OCZ458928 OMU458753:OMV458928 OWQ458753:OWR458928 PGM458753:PGN458928 PQI458753:PQJ458928 QAE458753:QAF458928 QKA458753:QKB458928 QTW458753:QTX458928 RDS458753:RDT458928 RNO458753:RNP458928 RXK458753:RXL458928 SHG458753:SHH458928 SRC458753:SRD458928 TAY458753:TAZ458928 TKU458753:TKV458928 TUQ458753:TUR458928 UEM458753:UEN458928 UOI458753:UOJ458928 UYE458753:UYF458928 VIA458753:VIB458928 VRW458753:VRX458928 WBS458753:WBT458928 WLO458753:WLP458928 WVK458753:WVL458928 C524289:D524464 IY524289:IZ524464 SU524289:SV524464 ACQ524289:ACR524464 AMM524289:AMN524464 AWI524289:AWJ524464 BGE524289:BGF524464 BQA524289:BQB524464 BZW524289:BZX524464 CJS524289:CJT524464 CTO524289:CTP524464 DDK524289:DDL524464 DNG524289:DNH524464 DXC524289:DXD524464 EGY524289:EGZ524464 EQU524289:EQV524464 FAQ524289:FAR524464 FKM524289:FKN524464 FUI524289:FUJ524464 GEE524289:GEF524464 GOA524289:GOB524464 GXW524289:GXX524464 HHS524289:HHT524464 HRO524289:HRP524464 IBK524289:IBL524464 ILG524289:ILH524464 IVC524289:IVD524464 JEY524289:JEZ524464 JOU524289:JOV524464 JYQ524289:JYR524464 KIM524289:KIN524464 KSI524289:KSJ524464 LCE524289:LCF524464 LMA524289:LMB524464 LVW524289:LVX524464 MFS524289:MFT524464 MPO524289:MPP524464 MZK524289:MZL524464 NJG524289:NJH524464 NTC524289:NTD524464 OCY524289:OCZ524464 OMU524289:OMV524464 OWQ524289:OWR524464 PGM524289:PGN524464 PQI524289:PQJ524464 QAE524289:QAF524464 QKA524289:QKB524464 QTW524289:QTX524464 RDS524289:RDT524464 RNO524289:RNP524464 RXK524289:RXL524464 SHG524289:SHH524464 SRC524289:SRD524464 TAY524289:TAZ524464 TKU524289:TKV524464 TUQ524289:TUR524464 UEM524289:UEN524464 UOI524289:UOJ524464 UYE524289:UYF524464 VIA524289:VIB524464 VRW524289:VRX524464 WBS524289:WBT524464 WLO524289:WLP524464 WVK524289:WVL524464 C589825:D590000 IY589825:IZ590000 SU589825:SV590000 ACQ589825:ACR590000 AMM589825:AMN590000 AWI589825:AWJ590000 BGE589825:BGF590000 BQA589825:BQB590000 BZW589825:BZX590000 CJS589825:CJT590000 CTO589825:CTP590000 DDK589825:DDL590000 DNG589825:DNH590000 DXC589825:DXD590000 EGY589825:EGZ590000 EQU589825:EQV590000 FAQ589825:FAR590000 FKM589825:FKN590000 FUI589825:FUJ590000 GEE589825:GEF590000 GOA589825:GOB590000 GXW589825:GXX590000 HHS589825:HHT590000 HRO589825:HRP590000 IBK589825:IBL590000 ILG589825:ILH590000 IVC589825:IVD590000 JEY589825:JEZ590000 JOU589825:JOV590000 JYQ589825:JYR590000 KIM589825:KIN590000 KSI589825:KSJ590000 LCE589825:LCF590000 LMA589825:LMB590000 LVW589825:LVX590000 MFS589825:MFT590000 MPO589825:MPP590000 MZK589825:MZL590000 NJG589825:NJH590000 NTC589825:NTD590000 OCY589825:OCZ590000 OMU589825:OMV590000 OWQ589825:OWR590000 PGM589825:PGN590000 PQI589825:PQJ590000 QAE589825:QAF590000 QKA589825:QKB590000 QTW589825:QTX590000 RDS589825:RDT590000 RNO589825:RNP590000 RXK589825:RXL590000 SHG589825:SHH590000 SRC589825:SRD590000 TAY589825:TAZ590000 TKU589825:TKV590000 TUQ589825:TUR590000 UEM589825:UEN590000 UOI589825:UOJ590000 UYE589825:UYF590000 VIA589825:VIB590000 VRW589825:VRX590000 WBS589825:WBT590000 WLO589825:WLP590000 WVK589825:WVL590000 C655361:D655536 IY655361:IZ655536 SU655361:SV655536 ACQ655361:ACR655536 AMM655361:AMN655536 AWI655361:AWJ655536 BGE655361:BGF655536 BQA655361:BQB655536 BZW655361:BZX655536 CJS655361:CJT655536 CTO655361:CTP655536 DDK655361:DDL655536 DNG655361:DNH655536 DXC655361:DXD655536 EGY655361:EGZ655536 EQU655361:EQV655536 FAQ655361:FAR655536 FKM655361:FKN655536 FUI655361:FUJ655536 GEE655361:GEF655536 GOA655361:GOB655536 GXW655361:GXX655536 HHS655361:HHT655536 HRO655361:HRP655536 IBK655361:IBL655536 ILG655361:ILH655536 IVC655361:IVD655536 JEY655361:JEZ655536 JOU655361:JOV655536 JYQ655361:JYR655536 KIM655361:KIN655536 KSI655361:KSJ655536 LCE655361:LCF655536 LMA655361:LMB655536 LVW655361:LVX655536 MFS655361:MFT655536 MPO655361:MPP655536 MZK655361:MZL655536 NJG655361:NJH655536 NTC655361:NTD655536 OCY655361:OCZ655536 OMU655361:OMV655536 OWQ655361:OWR655536 PGM655361:PGN655536 PQI655361:PQJ655536 QAE655361:QAF655536 QKA655361:QKB655536 QTW655361:QTX655536 RDS655361:RDT655536 RNO655361:RNP655536 RXK655361:RXL655536 SHG655361:SHH655536 SRC655361:SRD655536 TAY655361:TAZ655536 TKU655361:TKV655536 TUQ655361:TUR655536 UEM655361:UEN655536 UOI655361:UOJ655536 UYE655361:UYF655536 VIA655361:VIB655536 VRW655361:VRX655536 WBS655361:WBT655536 WLO655361:WLP655536 WVK655361:WVL655536 C720897:D721072 IY720897:IZ721072 SU720897:SV721072 ACQ720897:ACR721072 AMM720897:AMN721072 AWI720897:AWJ721072 BGE720897:BGF721072 BQA720897:BQB721072 BZW720897:BZX721072 CJS720897:CJT721072 CTO720897:CTP721072 DDK720897:DDL721072 DNG720897:DNH721072 DXC720897:DXD721072 EGY720897:EGZ721072 EQU720897:EQV721072 FAQ720897:FAR721072 FKM720897:FKN721072 FUI720897:FUJ721072 GEE720897:GEF721072 GOA720897:GOB721072 GXW720897:GXX721072 HHS720897:HHT721072 HRO720897:HRP721072 IBK720897:IBL721072 ILG720897:ILH721072 IVC720897:IVD721072 JEY720897:JEZ721072 JOU720897:JOV721072 JYQ720897:JYR721072 KIM720897:KIN721072 KSI720897:KSJ721072 LCE720897:LCF721072 LMA720897:LMB721072 LVW720897:LVX721072 MFS720897:MFT721072 MPO720897:MPP721072 MZK720897:MZL721072 NJG720897:NJH721072 NTC720897:NTD721072 OCY720897:OCZ721072 OMU720897:OMV721072 OWQ720897:OWR721072 PGM720897:PGN721072 PQI720897:PQJ721072 QAE720897:QAF721072 QKA720897:QKB721072 QTW720897:QTX721072 RDS720897:RDT721072 RNO720897:RNP721072 RXK720897:RXL721072 SHG720897:SHH721072 SRC720897:SRD721072 TAY720897:TAZ721072 TKU720897:TKV721072 TUQ720897:TUR721072 UEM720897:UEN721072 UOI720897:UOJ721072 UYE720897:UYF721072 VIA720897:VIB721072 VRW720897:VRX721072 WBS720897:WBT721072 WLO720897:WLP721072 WVK720897:WVL721072 C786433:D786608 IY786433:IZ786608 SU786433:SV786608 ACQ786433:ACR786608 AMM786433:AMN786608 AWI786433:AWJ786608 BGE786433:BGF786608 BQA786433:BQB786608 BZW786433:BZX786608 CJS786433:CJT786608 CTO786433:CTP786608 DDK786433:DDL786608 DNG786433:DNH786608 DXC786433:DXD786608 EGY786433:EGZ786608 EQU786433:EQV786608 FAQ786433:FAR786608 FKM786433:FKN786608 FUI786433:FUJ786608 GEE786433:GEF786608 GOA786433:GOB786608 GXW786433:GXX786608 HHS786433:HHT786608 HRO786433:HRP786608 IBK786433:IBL786608 ILG786433:ILH786608 IVC786433:IVD786608 JEY786433:JEZ786608 JOU786433:JOV786608 JYQ786433:JYR786608 KIM786433:KIN786608 KSI786433:KSJ786608 LCE786433:LCF786608 LMA786433:LMB786608 LVW786433:LVX786608 MFS786433:MFT786608 MPO786433:MPP786608 MZK786433:MZL786608 NJG786433:NJH786608 NTC786433:NTD786608 OCY786433:OCZ786608 OMU786433:OMV786608 OWQ786433:OWR786608 PGM786433:PGN786608 PQI786433:PQJ786608 QAE786433:QAF786608 QKA786433:QKB786608 QTW786433:QTX786608 RDS786433:RDT786608 RNO786433:RNP786608 RXK786433:RXL786608 SHG786433:SHH786608 SRC786433:SRD786608 TAY786433:TAZ786608 TKU786433:TKV786608 TUQ786433:TUR786608 UEM786433:UEN786608 UOI786433:UOJ786608 UYE786433:UYF786608 VIA786433:VIB786608 VRW786433:VRX786608 WBS786433:WBT786608 WLO786433:WLP786608 WVK786433:WVL786608 C851969:D852144 IY851969:IZ852144 SU851969:SV852144 ACQ851969:ACR852144 AMM851969:AMN852144 AWI851969:AWJ852144 BGE851969:BGF852144 BQA851969:BQB852144 BZW851969:BZX852144 CJS851969:CJT852144 CTO851969:CTP852144 DDK851969:DDL852144 DNG851969:DNH852144 DXC851969:DXD852144 EGY851969:EGZ852144 EQU851969:EQV852144 FAQ851969:FAR852144 FKM851969:FKN852144 FUI851969:FUJ852144 GEE851969:GEF852144 GOA851969:GOB852144 GXW851969:GXX852144 HHS851969:HHT852144 HRO851969:HRP852144 IBK851969:IBL852144 ILG851969:ILH852144 IVC851969:IVD852144 JEY851969:JEZ852144 JOU851969:JOV852144 JYQ851969:JYR852144 KIM851969:KIN852144 KSI851969:KSJ852144 LCE851969:LCF852144 LMA851969:LMB852144 LVW851969:LVX852144 MFS851969:MFT852144 MPO851969:MPP852144 MZK851969:MZL852144 NJG851969:NJH852144 NTC851969:NTD852144 OCY851969:OCZ852144 OMU851969:OMV852144 OWQ851969:OWR852144 PGM851969:PGN852144 PQI851969:PQJ852144 QAE851969:QAF852144 QKA851969:QKB852144 QTW851969:QTX852144 RDS851969:RDT852144 RNO851969:RNP852144 RXK851969:RXL852144 SHG851969:SHH852144 SRC851969:SRD852144 TAY851969:TAZ852144 TKU851969:TKV852144 TUQ851969:TUR852144 UEM851969:UEN852144 UOI851969:UOJ852144 UYE851969:UYF852144 VIA851969:VIB852144 VRW851969:VRX852144 WBS851969:WBT852144 WLO851969:WLP852144 WVK851969:WVL852144 C917505:D917680 IY917505:IZ917680 SU917505:SV917680 ACQ917505:ACR917680 AMM917505:AMN917680 AWI917505:AWJ917680 BGE917505:BGF917680 BQA917505:BQB917680 BZW917505:BZX917680 CJS917505:CJT917680 CTO917505:CTP917680 DDK917505:DDL917680 DNG917505:DNH917680 DXC917505:DXD917680 EGY917505:EGZ917680 EQU917505:EQV917680 FAQ917505:FAR917680 FKM917505:FKN917680 FUI917505:FUJ917680 GEE917505:GEF917680 GOA917505:GOB917680 GXW917505:GXX917680 HHS917505:HHT917680 HRO917505:HRP917680 IBK917505:IBL917680 ILG917505:ILH917680 IVC917505:IVD917680 JEY917505:JEZ917680 JOU917505:JOV917680 JYQ917505:JYR917680 KIM917505:KIN917680 KSI917505:KSJ917680 LCE917505:LCF917680 LMA917505:LMB917680 LVW917505:LVX917680 MFS917505:MFT917680 MPO917505:MPP917680 MZK917505:MZL917680 NJG917505:NJH917680 NTC917505:NTD917680 OCY917505:OCZ917680 OMU917505:OMV917680 OWQ917505:OWR917680 PGM917505:PGN917680 PQI917505:PQJ917680 QAE917505:QAF917680 QKA917505:QKB917680 QTW917505:QTX917680 RDS917505:RDT917680 RNO917505:RNP917680 RXK917505:RXL917680 SHG917505:SHH917680 SRC917505:SRD917680 TAY917505:TAZ917680 TKU917505:TKV917680 TUQ917505:TUR917680 UEM917505:UEN917680 UOI917505:UOJ917680 UYE917505:UYF917680 VIA917505:VIB917680 VRW917505:VRX917680 WBS917505:WBT917680 WLO917505:WLP917680 WVK917505:WVL917680 C983041:D983216 IY983041:IZ983216 SU983041:SV983216 ACQ983041:ACR983216 AMM983041:AMN983216 AWI983041:AWJ983216 BGE983041:BGF983216 BQA983041:BQB983216 BZW983041:BZX983216 CJS983041:CJT983216 CTO983041:CTP983216 DDK983041:DDL983216 DNG983041:DNH983216 DXC983041:DXD983216 EGY983041:EGZ983216 EQU983041:EQV983216 FAQ983041:FAR983216 FKM983041:FKN983216 FUI983041:FUJ983216 GEE983041:GEF983216 GOA983041:GOB983216 GXW983041:GXX983216 HHS983041:HHT983216 HRO983041:HRP983216 IBK983041:IBL983216 ILG983041:ILH983216 IVC983041:IVD983216 JEY983041:JEZ983216 JOU983041:JOV983216 JYQ983041:JYR983216 KIM983041:KIN983216 KSI983041:KSJ983216 LCE983041:LCF983216 LMA983041:LMB983216 LVW983041:LVX983216 MFS983041:MFT983216 MPO983041:MPP983216 MZK983041:MZL983216 NJG983041:NJH983216 NTC983041:NTD983216 OCY983041:OCZ983216 OMU983041:OMV983216 OWQ983041:OWR983216 PGM983041:PGN983216 PQI983041:PQJ983216 QAE983041:QAF983216 QKA983041:QKB983216 QTW983041:QTX983216 RDS983041:RDT983216 RNO983041:RNP983216 RXK983041:RXL983216 SHG983041:SHH983216 SRC983041:SRD983216 TAY983041:TAZ983216 TKU983041:TKV983216 TUQ983041:TUR983216 UEM983041:UEN983216 UOI983041:UOJ983216 UYE983041:UYF983216 VIA983041:VIB983216 VRW983041:VRX983216 WBS983041:WBT983216 WLO983041:WLP983216 WVK983041:WVL983216 E1:IV1048576 JA1:SR1048576 SW1:ACN1048576 ACS1:AMJ1048576 AMO1:AWF1048576 AWK1:BGB1048576 BGG1:BPX1048576 BQC1:BZT1048576 BZY1:CJP1048576 CJU1:CTL1048576 CTQ1:DDH1048576 DDM1:DND1048576 DNI1:DWZ1048576 DXE1:EGV1048576 EHA1:EQR1048576 EQW1:FAN1048576 FAS1:FKJ1048576 FKO1:FUF1048576 FUK1:GEB1048576 GEG1:GNX1048576 GOC1:GXT1048576 GXY1:HHP1048576 HHU1:HRL1048576 HRQ1:IBH1048576 IBM1:ILD1048576 ILI1:IUZ1048576 IVE1:JEV1048576 JFA1:JOR1048576 JOW1:JYN1048576 JYS1:KIJ1048576 KIO1:KSF1048576 KSK1:LCB1048576 LCG1:LLX1048576 LMC1:LVT1048576 LVY1:MFP1048576 MFU1:MPL1048576 MPQ1:MZH1048576 MZM1:NJD1048576 NJI1:NSZ1048576 NTE1:OCV1048576 ODA1:OMR1048576 OMW1:OWN1048576 OWS1:PGJ1048576 PGO1:PQF1048576 PQK1:QAB1048576 QAG1:QJX1048576 QKC1:QTT1048576 QTY1:RDP1048576 RDU1:RNL1048576 RNQ1:RXH1048576 RXM1:SHD1048576 SHI1:SQZ1048576 SRE1:TAV1048576 TBA1:TKR1048576 TKW1:TUN1048576 TUS1:UEJ1048576 UEO1:UOF1048576 UOK1:UYB1048576 UYG1:VHX1048576 VIC1:VRT1048576 VRY1:WBP1048576 WBU1:WLL1048576 WLQ1:WVH1048576 WVM1:XFD1048576">
      <formula1>0</formula1>
      <formula2>10000000000</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239"/>
  <sheetViews>
    <sheetView workbookViewId="0">
      <selection activeCell="F26" sqref="F26"/>
    </sheetView>
  </sheetViews>
  <sheetFormatPr baseColWidth="10" defaultRowHeight="10.5" x14ac:dyDescent="0.15"/>
  <cols>
    <col min="1" max="1" width="29" style="15" customWidth="1"/>
    <col min="2" max="2" width="23.28515625" style="15" bestFit="1" customWidth="1"/>
    <col min="3" max="3" width="11.28515625" style="15" customWidth="1"/>
    <col min="4" max="4" width="9.85546875" style="15" customWidth="1"/>
    <col min="5" max="6" width="10.140625" style="15" customWidth="1"/>
    <col min="7" max="7" width="10.42578125" style="15" customWidth="1"/>
    <col min="8" max="8" width="9.42578125" style="15" customWidth="1"/>
    <col min="9" max="9" width="10.7109375" style="15" customWidth="1"/>
    <col min="10" max="12" width="8.7109375" style="15" customWidth="1"/>
    <col min="13" max="13" width="8.85546875" style="15" customWidth="1"/>
    <col min="14" max="21" width="8.7109375" style="15" customWidth="1"/>
    <col min="22" max="22" width="11.85546875" style="15" customWidth="1"/>
    <col min="23" max="23" width="12.5703125" style="15" customWidth="1"/>
    <col min="24" max="24" width="12.7109375" style="15" customWidth="1"/>
    <col min="25" max="25" width="9.28515625" style="15" customWidth="1"/>
    <col min="26" max="26" width="12.28515625" style="15" customWidth="1"/>
    <col min="27" max="27" width="9.7109375" style="15" customWidth="1"/>
    <col min="28" max="28" width="8.7109375" style="15" customWidth="1"/>
    <col min="29" max="29" width="13.140625" style="15" customWidth="1"/>
    <col min="30" max="30" width="12.85546875" style="71" customWidth="1"/>
    <col min="31" max="31" width="10.85546875" style="114" customWidth="1"/>
    <col min="32" max="33" width="11.5703125" style="15" customWidth="1"/>
    <col min="34" max="34" width="11.7109375" style="114" customWidth="1"/>
    <col min="35" max="35" width="11.85546875" style="204" customWidth="1"/>
    <col min="36" max="36" width="10.7109375" style="15" customWidth="1"/>
    <col min="37" max="37" width="12.7109375" style="114" customWidth="1"/>
    <col min="38" max="39" width="10.7109375" style="15" customWidth="1"/>
    <col min="40" max="40" width="10.85546875" style="6" customWidth="1"/>
    <col min="41" max="41" width="2" style="15" customWidth="1"/>
    <col min="42" max="42" width="10.85546875" style="114" customWidth="1"/>
    <col min="43" max="43" width="10.85546875" style="204" customWidth="1"/>
    <col min="44" max="58" width="10.85546875" style="169" customWidth="1"/>
    <col min="59" max="64" width="12.5703125" style="169" customWidth="1"/>
    <col min="65" max="71" width="12.5703125" style="169" hidden="1" customWidth="1"/>
    <col min="72" max="100" width="12.5703125" style="204" hidden="1" customWidth="1"/>
    <col min="101" max="118" width="11.42578125" style="204" hidden="1" customWidth="1"/>
    <col min="119" max="256" width="11.42578125" style="204"/>
    <col min="257" max="257" width="29" style="204" customWidth="1"/>
    <col min="258" max="258" width="23.28515625" style="204" bestFit="1" customWidth="1"/>
    <col min="259" max="259" width="11.28515625" style="204" customWidth="1"/>
    <col min="260" max="260" width="9.85546875" style="204" customWidth="1"/>
    <col min="261" max="262" width="10.140625" style="204" customWidth="1"/>
    <col min="263" max="263" width="10.42578125" style="204" customWidth="1"/>
    <col min="264" max="264" width="9.42578125" style="204" customWidth="1"/>
    <col min="265" max="265" width="10.7109375" style="204" customWidth="1"/>
    <col min="266" max="268" width="8.7109375" style="204" customWidth="1"/>
    <col min="269" max="269" width="8.85546875" style="204" customWidth="1"/>
    <col min="270" max="277" width="8.7109375" style="204" customWidth="1"/>
    <col min="278" max="278" width="11.85546875" style="204" customWidth="1"/>
    <col min="279" max="279" width="12.5703125" style="204" customWidth="1"/>
    <col min="280" max="280" width="12.7109375" style="204" customWidth="1"/>
    <col min="281" max="281" width="9.28515625" style="204" customWidth="1"/>
    <col min="282" max="282" width="12.28515625" style="204" customWidth="1"/>
    <col min="283" max="283" width="9.7109375" style="204" customWidth="1"/>
    <col min="284" max="284" width="8.7109375" style="204" customWidth="1"/>
    <col min="285" max="285" width="13.140625" style="204" customWidth="1"/>
    <col min="286" max="286" width="12.85546875" style="204" customWidth="1"/>
    <col min="287" max="287" width="10.85546875" style="204" customWidth="1"/>
    <col min="288" max="289" width="11.5703125" style="204" customWidth="1"/>
    <col min="290" max="290" width="11.7109375" style="204" customWidth="1"/>
    <col min="291" max="291" width="11.85546875" style="204" customWidth="1"/>
    <col min="292" max="292" width="10.7109375" style="204" customWidth="1"/>
    <col min="293" max="293" width="12.7109375" style="204" customWidth="1"/>
    <col min="294" max="295" width="10.7109375" style="204" customWidth="1"/>
    <col min="296" max="296" width="10.85546875" style="204" customWidth="1"/>
    <col min="297" max="297" width="2" style="204" customWidth="1"/>
    <col min="298" max="314" width="10.85546875" style="204" customWidth="1"/>
    <col min="315" max="320" width="12.5703125" style="204" customWidth="1"/>
    <col min="321" max="374" width="0" style="204" hidden="1" customWidth="1"/>
    <col min="375" max="512" width="11.42578125" style="204"/>
    <col min="513" max="513" width="29" style="204" customWidth="1"/>
    <col min="514" max="514" width="23.28515625" style="204" bestFit="1" customWidth="1"/>
    <col min="515" max="515" width="11.28515625" style="204" customWidth="1"/>
    <col min="516" max="516" width="9.85546875" style="204" customWidth="1"/>
    <col min="517" max="518" width="10.140625" style="204" customWidth="1"/>
    <col min="519" max="519" width="10.42578125" style="204" customWidth="1"/>
    <col min="520" max="520" width="9.42578125" style="204" customWidth="1"/>
    <col min="521" max="521" width="10.7109375" style="204" customWidth="1"/>
    <col min="522" max="524" width="8.7109375" style="204" customWidth="1"/>
    <col min="525" max="525" width="8.85546875" style="204" customWidth="1"/>
    <col min="526" max="533" width="8.7109375" style="204" customWidth="1"/>
    <col min="534" max="534" width="11.85546875" style="204" customWidth="1"/>
    <col min="535" max="535" width="12.5703125" style="204" customWidth="1"/>
    <col min="536" max="536" width="12.7109375" style="204" customWidth="1"/>
    <col min="537" max="537" width="9.28515625" style="204" customWidth="1"/>
    <col min="538" max="538" width="12.28515625" style="204" customWidth="1"/>
    <col min="539" max="539" width="9.7109375" style="204" customWidth="1"/>
    <col min="540" max="540" width="8.7109375" style="204" customWidth="1"/>
    <col min="541" max="541" width="13.140625" style="204" customWidth="1"/>
    <col min="542" max="542" width="12.85546875" style="204" customWidth="1"/>
    <col min="543" max="543" width="10.85546875" style="204" customWidth="1"/>
    <col min="544" max="545" width="11.5703125" style="204" customWidth="1"/>
    <col min="546" max="546" width="11.7109375" style="204" customWidth="1"/>
    <col min="547" max="547" width="11.85546875" style="204" customWidth="1"/>
    <col min="548" max="548" width="10.7109375" style="204" customWidth="1"/>
    <col min="549" max="549" width="12.7109375" style="204" customWidth="1"/>
    <col min="550" max="551" width="10.7109375" style="204" customWidth="1"/>
    <col min="552" max="552" width="10.85546875" style="204" customWidth="1"/>
    <col min="553" max="553" width="2" style="204" customWidth="1"/>
    <col min="554" max="570" width="10.85546875" style="204" customWidth="1"/>
    <col min="571" max="576" width="12.5703125" style="204" customWidth="1"/>
    <col min="577" max="630" width="0" style="204" hidden="1" customWidth="1"/>
    <col min="631" max="768" width="11.42578125" style="204"/>
    <col min="769" max="769" width="29" style="204" customWidth="1"/>
    <col min="770" max="770" width="23.28515625" style="204" bestFit="1" customWidth="1"/>
    <col min="771" max="771" width="11.28515625" style="204" customWidth="1"/>
    <col min="772" max="772" width="9.85546875" style="204" customWidth="1"/>
    <col min="773" max="774" width="10.140625" style="204" customWidth="1"/>
    <col min="775" max="775" width="10.42578125" style="204" customWidth="1"/>
    <col min="776" max="776" width="9.42578125" style="204" customWidth="1"/>
    <col min="777" max="777" width="10.7109375" style="204" customWidth="1"/>
    <col min="778" max="780" width="8.7109375" style="204" customWidth="1"/>
    <col min="781" max="781" width="8.85546875" style="204" customWidth="1"/>
    <col min="782" max="789" width="8.7109375" style="204" customWidth="1"/>
    <col min="790" max="790" width="11.85546875" style="204" customWidth="1"/>
    <col min="791" max="791" width="12.5703125" style="204" customWidth="1"/>
    <col min="792" max="792" width="12.7109375" style="204" customWidth="1"/>
    <col min="793" max="793" width="9.28515625" style="204" customWidth="1"/>
    <col min="794" max="794" width="12.28515625" style="204" customWidth="1"/>
    <col min="795" max="795" width="9.7109375" style="204" customWidth="1"/>
    <col min="796" max="796" width="8.7109375" style="204" customWidth="1"/>
    <col min="797" max="797" width="13.140625" style="204" customWidth="1"/>
    <col min="798" max="798" width="12.85546875" style="204" customWidth="1"/>
    <col min="799" max="799" width="10.85546875" style="204" customWidth="1"/>
    <col min="800" max="801" width="11.5703125" style="204" customWidth="1"/>
    <col min="802" max="802" width="11.7109375" style="204" customWidth="1"/>
    <col min="803" max="803" width="11.85546875" style="204" customWidth="1"/>
    <col min="804" max="804" width="10.7109375" style="204" customWidth="1"/>
    <col min="805" max="805" width="12.7109375" style="204" customWidth="1"/>
    <col min="806" max="807" width="10.7109375" style="204" customWidth="1"/>
    <col min="808" max="808" width="10.85546875" style="204" customWidth="1"/>
    <col min="809" max="809" width="2" style="204" customWidth="1"/>
    <col min="810" max="826" width="10.85546875" style="204" customWidth="1"/>
    <col min="827" max="832" width="12.5703125" style="204" customWidth="1"/>
    <col min="833" max="886" width="0" style="204" hidden="1" customWidth="1"/>
    <col min="887" max="1024" width="11.42578125" style="204"/>
    <col min="1025" max="1025" width="29" style="204" customWidth="1"/>
    <col min="1026" max="1026" width="23.28515625" style="204" bestFit="1" customWidth="1"/>
    <col min="1027" max="1027" width="11.28515625" style="204" customWidth="1"/>
    <col min="1028" max="1028" width="9.85546875" style="204" customWidth="1"/>
    <col min="1029" max="1030" width="10.140625" style="204" customWidth="1"/>
    <col min="1031" max="1031" width="10.42578125" style="204" customWidth="1"/>
    <col min="1032" max="1032" width="9.42578125" style="204" customWidth="1"/>
    <col min="1033" max="1033" width="10.7109375" style="204" customWidth="1"/>
    <col min="1034" max="1036" width="8.7109375" style="204" customWidth="1"/>
    <col min="1037" max="1037" width="8.85546875" style="204" customWidth="1"/>
    <col min="1038" max="1045" width="8.7109375" style="204" customWidth="1"/>
    <col min="1046" max="1046" width="11.85546875" style="204" customWidth="1"/>
    <col min="1047" max="1047" width="12.5703125" style="204" customWidth="1"/>
    <col min="1048" max="1048" width="12.7109375" style="204" customWidth="1"/>
    <col min="1049" max="1049" width="9.28515625" style="204" customWidth="1"/>
    <col min="1050" max="1050" width="12.28515625" style="204" customWidth="1"/>
    <col min="1051" max="1051" width="9.7109375" style="204" customWidth="1"/>
    <col min="1052" max="1052" width="8.7109375" style="204" customWidth="1"/>
    <col min="1053" max="1053" width="13.140625" style="204" customWidth="1"/>
    <col min="1054" max="1054" width="12.85546875" style="204" customWidth="1"/>
    <col min="1055" max="1055" width="10.85546875" style="204" customWidth="1"/>
    <col min="1056" max="1057" width="11.5703125" style="204" customWidth="1"/>
    <col min="1058" max="1058" width="11.7109375" style="204" customWidth="1"/>
    <col min="1059" max="1059" width="11.85546875" style="204" customWidth="1"/>
    <col min="1060" max="1060" width="10.7109375" style="204" customWidth="1"/>
    <col min="1061" max="1061" width="12.7109375" style="204" customWidth="1"/>
    <col min="1062" max="1063" width="10.7109375" style="204" customWidth="1"/>
    <col min="1064" max="1064" width="10.85546875" style="204" customWidth="1"/>
    <col min="1065" max="1065" width="2" style="204" customWidth="1"/>
    <col min="1066" max="1082" width="10.85546875" style="204" customWidth="1"/>
    <col min="1083" max="1088" width="12.5703125" style="204" customWidth="1"/>
    <col min="1089" max="1142" width="0" style="204" hidden="1" customWidth="1"/>
    <col min="1143" max="1280" width="11.42578125" style="204"/>
    <col min="1281" max="1281" width="29" style="204" customWidth="1"/>
    <col min="1282" max="1282" width="23.28515625" style="204" bestFit="1" customWidth="1"/>
    <col min="1283" max="1283" width="11.28515625" style="204" customWidth="1"/>
    <col min="1284" max="1284" width="9.85546875" style="204" customWidth="1"/>
    <col min="1285" max="1286" width="10.140625" style="204" customWidth="1"/>
    <col min="1287" max="1287" width="10.42578125" style="204" customWidth="1"/>
    <col min="1288" max="1288" width="9.42578125" style="204" customWidth="1"/>
    <col min="1289" max="1289" width="10.7109375" style="204" customWidth="1"/>
    <col min="1290" max="1292" width="8.7109375" style="204" customWidth="1"/>
    <col min="1293" max="1293" width="8.85546875" style="204" customWidth="1"/>
    <col min="1294" max="1301" width="8.7109375" style="204" customWidth="1"/>
    <col min="1302" max="1302" width="11.85546875" style="204" customWidth="1"/>
    <col min="1303" max="1303" width="12.5703125" style="204" customWidth="1"/>
    <col min="1304" max="1304" width="12.7109375" style="204" customWidth="1"/>
    <col min="1305" max="1305" width="9.28515625" style="204" customWidth="1"/>
    <col min="1306" max="1306" width="12.28515625" style="204" customWidth="1"/>
    <col min="1307" max="1307" width="9.7109375" style="204" customWidth="1"/>
    <col min="1308" max="1308" width="8.7109375" style="204" customWidth="1"/>
    <col min="1309" max="1309" width="13.140625" style="204" customWidth="1"/>
    <col min="1310" max="1310" width="12.85546875" style="204" customWidth="1"/>
    <col min="1311" max="1311" width="10.85546875" style="204" customWidth="1"/>
    <col min="1312" max="1313" width="11.5703125" style="204" customWidth="1"/>
    <col min="1314" max="1314" width="11.7109375" style="204" customWidth="1"/>
    <col min="1315" max="1315" width="11.85546875" style="204" customWidth="1"/>
    <col min="1316" max="1316" width="10.7109375" style="204" customWidth="1"/>
    <col min="1317" max="1317" width="12.7109375" style="204" customWidth="1"/>
    <col min="1318" max="1319" width="10.7109375" style="204" customWidth="1"/>
    <col min="1320" max="1320" width="10.85546875" style="204" customWidth="1"/>
    <col min="1321" max="1321" width="2" style="204" customWidth="1"/>
    <col min="1322" max="1338" width="10.85546875" style="204" customWidth="1"/>
    <col min="1339" max="1344" width="12.5703125" style="204" customWidth="1"/>
    <col min="1345" max="1398" width="0" style="204" hidden="1" customWidth="1"/>
    <col min="1399" max="1536" width="11.42578125" style="204"/>
    <col min="1537" max="1537" width="29" style="204" customWidth="1"/>
    <col min="1538" max="1538" width="23.28515625" style="204" bestFit="1" customWidth="1"/>
    <col min="1539" max="1539" width="11.28515625" style="204" customWidth="1"/>
    <col min="1540" max="1540" width="9.85546875" style="204" customWidth="1"/>
    <col min="1541" max="1542" width="10.140625" style="204" customWidth="1"/>
    <col min="1543" max="1543" width="10.42578125" style="204" customWidth="1"/>
    <col min="1544" max="1544" width="9.42578125" style="204" customWidth="1"/>
    <col min="1545" max="1545" width="10.7109375" style="204" customWidth="1"/>
    <col min="1546" max="1548" width="8.7109375" style="204" customWidth="1"/>
    <col min="1549" max="1549" width="8.85546875" style="204" customWidth="1"/>
    <col min="1550" max="1557" width="8.7109375" style="204" customWidth="1"/>
    <col min="1558" max="1558" width="11.85546875" style="204" customWidth="1"/>
    <col min="1559" max="1559" width="12.5703125" style="204" customWidth="1"/>
    <col min="1560" max="1560" width="12.7109375" style="204" customWidth="1"/>
    <col min="1561" max="1561" width="9.28515625" style="204" customWidth="1"/>
    <col min="1562" max="1562" width="12.28515625" style="204" customWidth="1"/>
    <col min="1563" max="1563" width="9.7109375" style="204" customWidth="1"/>
    <col min="1564" max="1564" width="8.7109375" style="204" customWidth="1"/>
    <col min="1565" max="1565" width="13.140625" style="204" customWidth="1"/>
    <col min="1566" max="1566" width="12.85546875" style="204" customWidth="1"/>
    <col min="1567" max="1567" width="10.85546875" style="204" customWidth="1"/>
    <col min="1568" max="1569" width="11.5703125" style="204" customWidth="1"/>
    <col min="1570" max="1570" width="11.7109375" style="204" customWidth="1"/>
    <col min="1571" max="1571" width="11.85546875" style="204" customWidth="1"/>
    <col min="1572" max="1572" width="10.7109375" style="204" customWidth="1"/>
    <col min="1573" max="1573" width="12.7109375" style="204" customWidth="1"/>
    <col min="1574" max="1575" width="10.7109375" style="204" customWidth="1"/>
    <col min="1576" max="1576" width="10.85546875" style="204" customWidth="1"/>
    <col min="1577" max="1577" width="2" style="204" customWidth="1"/>
    <col min="1578" max="1594" width="10.85546875" style="204" customWidth="1"/>
    <col min="1595" max="1600" width="12.5703125" style="204" customWidth="1"/>
    <col min="1601" max="1654" width="0" style="204" hidden="1" customWidth="1"/>
    <col min="1655" max="1792" width="11.42578125" style="204"/>
    <col min="1793" max="1793" width="29" style="204" customWidth="1"/>
    <col min="1794" max="1794" width="23.28515625" style="204" bestFit="1" customWidth="1"/>
    <col min="1795" max="1795" width="11.28515625" style="204" customWidth="1"/>
    <col min="1796" max="1796" width="9.85546875" style="204" customWidth="1"/>
    <col min="1797" max="1798" width="10.140625" style="204" customWidth="1"/>
    <col min="1799" max="1799" width="10.42578125" style="204" customWidth="1"/>
    <col min="1800" max="1800" width="9.42578125" style="204" customWidth="1"/>
    <col min="1801" max="1801" width="10.7109375" style="204" customWidth="1"/>
    <col min="1802" max="1804" width="8.7109375" style="204" customWidth="1"/>
    <col min="1805" max="1805" width="8.85546875" style="204" customWidth="1"/>
    <col min="1806" max="1813" width="8.7109375" style="204" customWidth="1"/>
    <col min="1814" max="1814" width="11.85546875" style="204" customWidth="1"/>
    <col min="1815" max="1815" width="12.5703125" style="204" customWidth="1"/>
    <col min="1816" max="1816" width="12.7109375" style="204" customWidth="1"/>
    <col min="1817" max="1817" width="9.28515625" style="204" customWidth="1"/>
    <col min="1818" max="1818" width="12.28515625" style="204" customWidth="1"/>
    <col min="1819" max="1819" width="9.7109375" style="204" customWidth="1"/>
    <col min="1820" max="1820" width="8.7109375" style="204" customWidth="1"/>
    <col min="1821" max="1821" width="13.140625" style="204" customWidth="1"/>
    <col min="1822" max="1822" width="12.85546875" style="204" customWidth="1"/>
    <col min="1823" max="1823" width="10.85546875" style="204" customWidth="1"/>
    <col min="1824" max="1825" width="11.5703125" style="204" customWidth="1"/>
    <col min="1826" max="1826" width="11.7109375" style="204" customWidth="1"/>
    <col min="1827" max="1827" width="11.85546875" style="204" customWidth="1"/>
    <col min="1828" max="1828" width="10.7109375" style="204" customWidth="1"/>
    <col min="1829" max="1829" width="12.7109375" style="204" customWidth="1"/>
    <col min="1830" max="1831" width="10.7109375" style="204" customWidth="1"/>
    <col min="1832" max="1832" width="10.85546875" style="204" customWidth="1"/>
    <col min="1833" max="1833" width="2" style="204" customWidth="1"/>
    <col min="1834" max="1850" width="10.85546875" style="204" customWidth="1"/>
    <col min="1851" max="1856" width="12.5703125" style="204" customWidth="1"/>
    <col min="1857" max="1910" width="0" style="204" hidden="1" customWidth="1"/>
    <col min="1911" max="2048" width="11.42578125" style="204"/>
    <col min="2049" max="2049" width="29" style="204" customWidth="1"/>
    <col min="2050" max="2050" width="23.28515625" style="204" bestFit="1" customWidth="1"/>
    <col min="2051" max="2051" width="11.28515625" style="204" customWidth="1"/>
    <col min="2052" max="2052" width="9.85546875" style="204" customWidth="1"/>
    <col min="2053" max="2054" width="10.140625" style="204" customWidth="1"/>
    <col min="2055" max="2055" width="10.42578125" style="204" customWidth="1"/>
    <col min="2056" max="2056" width="9.42578125" style="204" customWidth="1"/>
    <col min="2057" max="2057" width="10.7109375" style="204" customWidth="1"/>
    <col min="2058" max="2060" width="8.7109375" style="204" customWidth="1"/>
    <col min="2061" max="2061" width="8.85546875" style="204" customWidth="1"/>
    <col min="2062" max="2069" width="8.7109375" style="204" customWidth="1"/>
    <col min="2070" max="2070" width="11.85546875" style="204" customWidth="1"/>
    <col min="2071" max="2071" width="12.5703125" style="204" customWidth="1"/>
    <col min="2072" max="2072" width="12.7109375" style="204" customWidth="1"/>
    <col min="2073" max="2073" width="9.28515625" style="204" customWidth="1"/>
    <col min="2074" max="2074" width="12.28515625" style="204" customWidth="1"/>
    <col min="2075" max="2075" width="9.7109375" style="204" customWidth="1"/>
    <col min="2076" max="2076" width="8.7109375" style="204" customWidth="1"/>
    <col min="2077" max="2077" width="13.140625" style="204" customWidth="1"/>
    <col min="2078" max="2078" width="12.85546875" style="204" customWidth="1"/>
    <col min="2079" max="2079" width="10.85546875" style="204" customWidth="1"/>
    <col min="2080" max="2081" width="11.5703125" style="204" customWidth="1"/>
    <col min="2082" max="2082" width="11.7109375" style="204" customWidth="1"/>
    <col min="2083" max="2083" width="11.85546875" style="204" customWidth="1"/>
    <col min="2084" max="2084" width="10.7109375" style="204" customWidth="1"/>
    <col min="2085" max="2085" width="12.7109375" style="204" customWidth="1"/>
    <col min="2086" max="2087" width="10.7109375" style="204" customWidth="1"/>
    <col min="2088" max="2088" width="10.85546875" style="204" customWidth="1"/>
    <col min="2089" max="2089" width="2" style="204" customWidth="1"/>
    <col min="2090" max="2106" width="10.85546875" style="204" customWidth="1"/>
    <col min="2107" max="2112" width="12.5703125" style="204" customWidth="1"/>
    <col min="2113" max="2166" width="0" style="204" hidden="1" customWidth="1"/>
    <col min="2167" max="2304" width="11.42578125" style="204"/>
    <col min="2305" max="2305" width="29" style="204" customWidth="1"/>
    <col min="2306" max="2306" width="23.28515625" style="204" bestFit="1" customWidth="1"/>
    <col min="2307" max="2307" width="11.28515625" style="204" customWidth="1"/>
    <col min="2308" max="2308" width="9.85546875" style="204" customWidth="1"/>
    <col min="2309" max="2310" width="10.140625" style="204" customWidth="1"/>
    <col min="2311" max="2311" width="10.42578125" style="204" customWidth="1"/>
    <col min="2312" max="2312" width="9.42578125" style="204" customWidth="1"/>
    <col min="2313" max="2313" width="10.7109375" style="204" customWidth="1"/>
    <col min="2314" max="2316" width="8.7109375" style="204" customWidth="1"/>
    <col min="2317" max="2317" width="8.85546875" style="204" customWidth="1"/>
    <col min="2318" max="2325" width="8.7109375" style="204" customWidth="1"/>
    <col min="2326" max="2326" width="11.85546875" style="204" customWidth="1"/>
    <col min="2327" max="2327" width="12.5703125" style="204" customWidth="1"/>
    <col min="2328" max="2328" width="12.7109375" style="204" customWidth="1"/>
    <col min="2329" max="2329" width="9.28515625" style="204" customWidth="1"/>
    <col min="2330" max="2330" width="12.28515625" style="204" customWidth="1"/>
    <col min="2331" max="2331" width="9.7109375" style="204" customWidth="1"/>
    <col min="2332" max="2332" width="8.7109375" style="204" customWidth="1"/>
    <col min="2333" max="2333" width="13.140625" style="204" customWidth="1"/>
    <col min="2334" max="2334" width="12.85546875" style="204" customWidth="1"/>
    <col min="2335" max="2335" width="10.85546875" style="204" customWidth="1"/>
    <col min="2336" max="2337" width="11.5703125" style="204" customWidth="1"/>
    <col min="2338" max="2338" width="11.7109375" style="204" customWidth="1"/>
    <col min="2339" max="2339" width="11.85546875" style="204" customWidth="1"/>
    <col min="2340" max="2340" width="10.7109375" style="204" customWidth="1"/>
    <col min="2341" max="2341" width="12.7109375" style="204" customWidth="1"/>
    <col min="2342" max="2343" width="10.7109375" style="204" customWidth="1"/>
    <col min="2344" max="2344" width="10.85546875" style="204" customWidth="1"/>
    <col min="2345" max="2345" width="2" style="204" customWidth="1"/>
    <col min="2346" max="2362" width="10.85546875" style="204" customWidth="1"/>
    <col min="2363" max="2368" width="12.5703125" style="204" customWidth="1"/>
    <col min="2369" max="2422" width="0" style="204" hidden="1" customWidth="1"/>
    <col min="2423" max="2560" width="11.42578125" style="204"/>
    <col min="2561" max="2561" width="29" style="204" customWidth="1"/>
    <col min="2562" max="2562" width="23.28515625" style="204" bestFit="1" customWidth="1"/>
    <col min="2563" max="2563" width="11.28515625" style="204" customWidth="1"/>
    <col min="2564" max="2564" width="9.85546875" style="204" customWidth="1"/>
    <col min="2565" max="2566" width="10.140625" style="204" customWidth="1"/>
    <col min="2567" max="2567" width="10.42578125" style="204" customWidth="1"/>
    <col min="2568" max="2568" width="9.42578125" style="204" customWidth="1"/>
    <col min="2569" max="2569" width="10.7109375" style="204" customWidth="1"/>
    <col min="2570" max="2572" width="8.7109375" style="204" customWidth="1"/>
    <col min="2573" max="2573" width="8.85546875" style="204" customWidth="1"/>
    <col min="2574" max="2581" width="8.7109375" style="204" customWidth="1"/>
    <col min="2582" max="2582" width="11.85546875" style="204" customWidth="1"/>
    <col min="2583" max="2583" width="12.5703125" style="204" customWidth="1"/>
    <col min="2584" max="2584" width="12.7109375" style="204" customWidth="1"/>
    <col min="2585" max="2585" width="9.28515625" style="204" customWidth="1"/>
    <col min="2586" max="2586" width="12.28515625" style="204" customWidth="1"/>
    <col min="2587" max="2587" width="9.7109375" style="204" customWidth="1"/>
    <col min="2588" max="2588" width="8.7109375" style="204" customWidth="1"/>
    <col min="2589" max="2589" width="13.140625" style="204" customWidth="1"/>
    <col min="2590" max="2590" width="12.85546875" style="204" customWidth="1"/>
    <col min="2591" max="2591" width="10.85546875" style="204" customWidth="1"/>
    <col min="2592" max="2593" width="11.5703125" style="204" customWidth="1"/>
    <col min="2594" max="2594" width="11.7109375" style="204" customWidth="1"/>
    <col min="2595" max="2595" width="11.85546875" style="204" customWidth="1"/>
    <col min="2596" max="2596" width="10.7109375" style="204" customWidth="1"/>
    <col min="2597" max="2597" width="12.7109375" style="204" customWidth="1"/>
    <col min="2598" max="2599" width="10.7109375" style="204" customWidth="1"/>
    <col min="2600" max="2600" width="10.85546875" style="204" customWidth="1"/>
    <col min="2601" max="2601" width="2" style="204" customWidth="1"/>
    <col min="2602" max="2618" width="10.85546875" style="204" customWidth="1"/>
    <col min="2619" max="2624" width="12.5703125" style="204" customWidth="1"/>
    <col min="2625" max="2678" width="0" style="204" hidden="1" customWidth="1"/>
    <col min="2679" max="2816" width="11.42578125" style="204"/>
    <col min="2817" max="2817" width="29" style="204" customWidth="1"/>
    <col min="2818" max="2818" width="23.28515625" style="204" bestFit="1" customWidth="1"/>
    <col min="2819" max="2819" width="11.28515625" style="204" customWidth="1"/>
    <col min="2820" max="2820" width="9.85546875" style="204" customWidth="1"/>
    <col min="2821" max="2822" width="10.140625" style="204" customWidth="1"/>
    <col min="2823" max="2823" width="10.42578125" style="204" customWidth="1"/>
    <col min="2824" max="2824" width="9.42578125" style="204" customWidth="1"/>
    <col min="2825" max="2825" width="10.7109375" style="204" customWidth="1"/>
    <col min="2826" max="2828" width="8.7109375" style="204" customWidth="1"/>
    <col min="2829" max="2829" width="8.85546875" style="204" customWidth="1"/>
    <col min="2830" max="2837" width="8.7109375" style="204" customWidth="1"/>
    <col min="2838" max="2838" width="11.85546875" style="204" customWidth="1"/>
    <col min="2839" max="2839" width="12.5703125" style="204" customWidth="1"/>
    <col min="2840" max="2840" width="12.7109375" style="204" customWidth="1"/>
    <col min="2841" max="2841" width="9.28515625" style="204" customWidth="1"/>
    <col min="2842" max="2842" width="12.28515625" style="204" customWidth="1"/>
    <col min="2843" max="2843" width="9.7109375" style="204" customWidth="1"/>
    <col min="2844" max="2844" width="8.7109375" style="204" customWidth="1"/>
    <col min="2845" max="2845" width="13.140625" style="204" customWidth="1"/>
    <col min="2846" max="2846" width="12.85546875" style="204" customWidth="1"/>
    <col min="2847" max="2847" width="10.85546875" style="204" customWidth="1"/>
    <col min="2848" max="2849" width="11.5703125" style="204" customWidth="1"/>
    <col min="2850" max="2850" width="11.7109375" style="204" customWidth="1"/>
    <col min="2851" max="2851" width="11.85546875" style="204" customWidth="1"/>
    <col min="2852" max="2852" width="10.7109375" style="204" customWidth="1"/>
    <col min="2853" max="2853" width="12.7109375" style="204" customWidth="1"/>
    <col min="2854" max="2855" width="10.7109375" style="204" customWidth="1"/>
    <col min="2856" max="2856" width="10.85546875" style="204" customWidth="1"/>
    <col min="2857" max="2857" width="2" style="204" customWidth="1"/>
    <col min="2858" max="2874" width="10.85546875" style="204" customWidth="1"/>
    <col min="2875" max="2880" width="12.5703125" style="204" customWidth="1"/>
    <col min="2881" max="2934" width="0" style="204" hidden="1" customWidth="1"/>
    <col min="2935" max="3072" width="11.42578125" style="204"/>
    <col min="3073" max="3073" width="29" style="204" customWidth="1"/>
    <col min="3074" max="3074" width="23.28515625" style="204" bestFit="1" customWidth="1"/>
    <col min="3075" max="3075" width="11.28515625" style="204" customWidth="1"/>
    <col min="3076" max="3076" width="9.85546875" style="204" customWidth="1"/>
    <col min="3077" max="3078" width="10.140625" style="204" customWidth="1"/>
    <col min="3079" max="3079" width="10.42578125" style="204" customWidth="1"/>
    <col min="3080" max="3080" width="9.42578125" style="204" customWidth="1"/>
    <col min="3081" max="3081" width="10.7109375" style="204" customWidth="1"/>
    <col min="3082" max="3084" width="8.7109375" style="204" customWidth="1"/>
    <col min="3085" max="3085" width="8.85546875" style="204" customWidth="1"/>
    <col min="3086" max="3093" width="8.7109375" style="204" customWidth="1"/>
    <col min="3094" max="3094" width="11.85546875" style="204" customWidth="1"/>
    <col min="3095" max="3095" width="12.5703125" style="204" customWidth="1"/>
    <col min="3096" max="3096" width="12.7109375" style="204" customWidth="1"/>
    <col min="3097" max="3097" width="9.28515625" style="204" customWidth="1"/>
    <col min="3098" max="3098" width="12.28515625" style="204" customWidth="1"/>
    <col min="3099" max="3099" width="9.7109375" style="204" customWidth="1"/>
    <col min="3100" max="3100" width="8.7109375" style="204" customWidth="1"/>
    <col min="3101" max="3101" width="13.140625" style="204" customWidth="1"/>
    <col min="3102" max="3102" width="12.85546875" style="204" customWidth="1"/>
    <col min="3103" max="3103" width="10.85546875" style="204" customWidth="1"/>
    <col min="3104" max="3105" width="11.5703125" style="204" customWidth="1"/>
    <col min="3106" max="3106" width="11.7109375" style="204" customWidth="1"/>
    <col min="3107" max="3107" width="11.85546875" style="204" customWidth="1"/>
    <col min="3108" max="3108" width="10.7109375" style="204" customWidth="1"/>
    <col min="3109" max="3109" width="12.7109375" style="204" customWidth="1"/>
    <col min="3110" max="3111" width="10.7109375" style="204" customWidth="1"/>
    <col min="3112" max="3112" width="10.85546875" style="204" customWidth="1"/>
    <col min="3113" max="3113" width="2" style="204" customWidth="1"/>
    <col min="3114" max="3130" width="10.85546875" style="204" customWidth="1"/>
    <col min="3131" max="3136" width="12.5703125" style="204" customWidth="1"/>
    <col min="3137" max="3190" width="0" style="204" hidden="1" customWidth="1"/>
    <col min="3191" max="3328" width="11.42578125" style="204"/>
    <col min="3329" max="3329" width="29" style="204" customWidth="1"/>
    <col min="3330" max="3330" width="23.28515625" style="204" bestFit="1" customWidth="1"/>
    <col min="3331" max="3331" width="11.28515625" style="204" customWidth="1"/>
    <col min="3332" max="3332" width="9.85546875" style="204" customWidth="1"/>
    <col min="3333" max="3334" width="10.140625" style="204" customWidth="1"/>
    <col min="3335" max="3335" width="10.42578125" style="204" customWidth="1"/>
    <col min="3336" max="3336" width="9.42578125" style="204" customWidth="1"/>
    <col min="3337" max="3337" width="10.7109375" style="204" customWidth="1"/>
    <col min="3338" max="3340" width="8.7109375" style="204" customWidth="1"/>
    <col min="3341" max="3341" width="8.85546875" style="204" customWidth="1"/>
    <col min="3342" max="3349" width="8.7109375" style="204" customWidth="1"/>
    <col min="3350" max="3350" width="11.85546875" style="204" customWidth="1"/>
    <col min="3351" max="3351" width="12.5703125" style="204" customWidth="1"/>
    <col min="3352" max="3352" width="12.7109375" style="204" customWidth="1"/>
    <col min="3353" max="3353" width="9.28515625" style="204" customWidth="1"/>
    <col min="3354" max="3354" width="12.28515625" style="204" customWidth="1"/>
    <col min="3355" max="3355" width="9.7109375" style="204" customWidth="1"/>
    <col min="3356" max="3356" width="8.7109375" style="204" customWidth="1"/>
    <col min="3357" max="3357" width="13.140625" style="204" customWidth="1"/>
    <col min="3358" max="3358" width="12.85546875" style="204" customWidth="1"/>
    <col min="3359" max="3359" width="10.85546875" style="204" customWidth="1"/>
    <col min="3360" max="3361" width="11.5703125" style="204" customWidth="1"/>
    <col min="3362" max="3362" width="11.7109375" style="204" customWidth="1"/>
    <col min="3363" max="3363" width="11.85546875" style="204" customWidth="1"/>
    <col min="3364" max="3364" width="10.7109375" style="204" customWidth="1"/>
    <col min="3365" max="3365" width="12.7109375" style="204" customWidth="1"/>
    <col min="3366" max="3367" width="10.7109375" style="204" customWidth="1"/>
    <col min="3368" max="3368" width="10.85546875" style="204" customWidth="1"/>
    <col min="3369" max="3369" width="2" style="204" customWidth="1"/>
    <col min="3370" max="3386" width="10.85546875" style="204" customWidth="1"/>
    <col min="3387" max="3392" width="12.5703125" style="204" customWidth="1"/>
    <col min="3393" max="3446" width="0" style="204" hidden="1" customWidth="1"/>
    <col min="3447" max="3584" width="11.42578125" style="204"/>
    <col min="3585" max="3585" width="29" style="204" customWidth="1"/>
    <col min="3586" max="3586" width="23.28515625" style="204" bestFit="1" customWidth="1"/>
    <col min="3587" max="3587" width="11.28515625" style="204" customWidth="1"/>
    <col min="3588" max="3588" width="9.85546875" style="204" customWidth="1"/>
    <col min="3589" max="3590" width="10.140625" style="204" customWidth="1"/>
    <col min="3591" max="3591" width="10.42578125" style="204" customWidth="1"/>
    <col min="3592" max="3592" width="9.42578125" style="204" customWidth="1"/>
    <col min="3593" max="3593" width="10.7109375" style="204" customWidth="1"/>
    <col min="3594" max="3596" width="8.7109375" style="204" customWidth="1"/>
    <col min="3597" max="3597" width="8.85546875" style="204" customWidth="1"/>
    <col min="3598" max="3605" width="8.7109375" style="204" customWidth="1"/>
    <col min="3606" max="3606" width="11.85546875" style="204" customWidth="1"/>
    <col min="3607" max="3607" width="12.5703125" style="204" customWidth="1"/>
    <col min="3608" max="3608" width="12.7109375" style="204" customWidth="1"/>
    <col min="3609" max="3609" width="9.28515625" style="204" customWidth="1"/>
    <col min="3610" max="3610" width="12.28515625" style="204" customWidth="1"/>
    <col min="3611" max="3611" width="9.7109375" style="204" customWidth="1"/>
    <col min="3612" max="3612" width="8.7109375" style="204" customWidth="1"/>
    <col min="3613" max="3613" width="13.140625" style="204" customWidth="1"/>
    <col min="3614" max="3614" width="12.85546875" style="204" customWidth="1"/>
    <col min="3615" max="3615" width="10.85546875" style="204" customWidth="1"/>
    <col min="3616" max="3617" width="11.5703125" style="204" customWidth="1"/>
    <col min="3618" max="3618" width="11.7109375" style="204" customWidth="1"/>
    <col min="3619" max="3619" width="11.85546875" style="204" customWidth="1"/>
    <col min="3620" max="3620" width="10.7109375" style="204" customWidth="1"/>
    <col min="3621" max="3621" width="12.7109375" style="204" customWidth="1"/>
    <col min="3622" max="3623" width="10.7109375" style="204" customWidth="1"/>
    <col min="3624" max="3624" width="10.85546875" style="204" customWidth="1"/>
    <col min="3625" max="3625" width="2" style="204" customWidth="1"/>
    <col min="3626" max="3642" width="10.85546875" style="204" customWidth="1"/>
    <col min="3643" max="3648" width="12.5703125" style="204" customWidth="1"/>
    <col min="3649" max="3702" width="0" style="204" hidden="1" customWidth="1"/>
    <col min="3703" max="3840" width="11.42578125" style="204"/>
    <col min="3841" max="3841" width="29" style="204" customWidth="1"/>
    <col min="3842" max="3842" width="23.28515625" style="204" bestFit="1" customWidth="1"/>
    <col min="3843" max="3843" width="11.28515625" style="204" customWidth="1"/>
    <col min="3844" max="3844" width="9.85546875" style="204" customWidth="1"/>
    <col min="3845" max="3846" width="10.140625" style="204" customWidth="1"/>
    <col min="3847" max="3847" width="10.42578125" style="204" customWidth="1"/>
    <col min="3848" max="3848" width="9.42578125" style="204" customWidth="1"/>
    <col min="3849" max="3849" width="10.7109375" style="204" customWidth="1"/>
    <col min="3850" max="3852" width="8.7109375" style="204" customWidth="1"/>
    <col min="3853" max="3853" width="8.85546875" style="204" customWidth="1"/>
    <col min="3854" max="3861" width="8.7109375" style="204" customWidth="1"/>
    <col min="3862" max="3862" width="11.85546875" style="204" customWidth="1"/>
    <col min="3863" max="3863" width="12.5703125" style="204" customWidth="1"/>
    <col min="3864" max="3864" width="12.7109375" style="204" customWidth="1"/>
    <col min="3865" max="3865" width="9.28515625" style="204" customWidth="1"/>
    <col min="3866" max="3866" width="12.28515625" style="204" customWidth="1"/>
    <col min="3867" max="3867" width="9.7109375" style="204" customWidth="1"/>
    <col min="3868" max="3868" width="8.7109375" style="204" customWidth="1"/>
    <col min="3869" max="3869" width="13.140625" style="204" customWidth="1"/>
    <col min="3870" max="3870" width="12.85546875" style="204" customWidth="1"/>
    <col min="3871" max="3871" width="10.85546875" style="204" customWidth="1"/>
    <col min="3872" max="3873" width="11.5703125" style="204" customWidth="1"/>
    <col min="3874" max="3874" width="11.7109375" style="204" customWidth="1"/>
    <col min="3875" max="3875" width="11.85546875" style="204" customWidth="1"/>
    <col min="3876" max="3876" width="10.7109375" style="204" customWidth="1"/>
    <col min="3877" max="3877" width="12.7109375" style="204" customWidth="1"/>
    <col min="3878" max="3879" width="10.7109375" style="204" customWidth="1"/>
    <col min="3880" max="3880" width="10.85546875" style="204" customWidth="1"/>
    <col min="3881" max="3881" width="2" style="204" customWidth="1"/>
    <col min="3882" max="3898" width="10.85546875" style="204" customWidth="1"/>
    <col min="3899" max="3904" width="12.5703125" style="204" customWidth="1"/>
    <col min="3905" max="3958" width="0" style="204" hidden="1" customWidth="1"/>
    <col min="3959" max="4096" width="11.42578125" style="204"/>
    <col min="4097" max="4097" width="29" style="204" customWidth="1"/>
    <col min="4098" max="4098" width="23.28515625" style="204" bestFit="1" customWidth="1"/>
    <col min="4099" max="4099" width="11.28515625" style="204" customWidth="1"/>
    <col min="4100" max="4100" width="9.85546875" style="204" customWidth="1"/>
    <col min="4101" max="4102" width="10.140625" style="204" customWidth="1"/>
    <col min="4103" max="4103" width="10.42578125" style="204" customWidth="1"/>
    <col min="4104" max="4104" width="9.42578125" style="204" customWidth="1"/>
    <col min="4105" max="4105" width="10.7109375" style="204" customWidth="1"/>
    <col min="4106" max="4108" width="8.7109375" style="204" customWidth="1"/>
    <col min="4109" max="4109" width="8.85546875" style="204" customWidth="1"/>
    <col min="4110" max="4117" width="8.7109375" style="204" customWidth="1"/>
    <col min="4118" max="4118" width="11.85546875" style="204" customWidth="1"/>
    <col min="4119" max="4119" width="12.5703125" style="204" customWidth="1"/>
    <col min="4120" max="4120" width="12.7109375" style="204" customWidth="1"/>
    <col min="4121" max="4121" width="9.28515625" style="204" customWidth="1"/>
    <col min="4122" max="4122" width="12.28515625" style="204" customWidth="1"/>
    <col min="4123" max="4123" width="9.7109375" style="204" customWidth="1"/>
    <col min="4124" max="4124" width="8.7109375" style="204" customWidth="1"/>
    <col min="4125" max="4125" width="13.140625" style="204" customWidth="1"/>
    <col min="4126" max="4126" width="12.85546875" style="204" customWidth="1"/>
    <col min="4127" max="4127" width="10.85546875" style="204" customWidth="1"/>
    <col min="4128" max="4129" width="11.5703125" style="204" customWidth="1"/>
    <col min="4130" max="4130" width="11.7109375" style="204" customWidth="1"/>
    <col min="4131" max="4131" width="11.85546875" style="204" customWidth="1"/>
    <col min="4132" max="4132" width="10.7109375" style="204" customWidth="1"/>
    <col min="4133" max="4133" width="12.7109375" style="204" customWidth="1"/>
    <col min="4134" max="4135" width="10.7109375" style="204" customWidth="1"/>
    <col min="4136" max="4136" width="10.85546875" style="204" customWidth="1"/>
    <col min="4137" max="4137" width="2" style="204" customWidth="1"/>
    <col min="4138" max="4154" width="10.85546875" style="204" customWidth="1"/>
    <col min="4155" max="4160" width="12.5703125" style="204" customWidth="1"/>
    <col min="4161" max="4214" width="0" style="204" hidden="1" customWidth="1"/>
    <col min="4215" max="4352" width="11.42578125" style="204"/>
    <col min="4353" max="4353" width="29" style="204" customWidth="1"/>
    <col min="4354" max="4354" width="23.28515625" style="204" bestFit="1" customWidth="1"/>
    <col min="4355" max="4355" width="11.28515625" style="204" customWidth="1"/>
    <col min="4356" max="4356" width="9.85546875" style="204" customWidth="1"/>
    <col min="4357" max="4358" width="10.140625" style="204" customWidth="1"/>
    <col min="4359" max="4359" width="10.42578125" style="204" customWidth="1"/>
    <col min="4360" max="4360" width="9.42578125" style="204" customWidth="1"/>
    <col min="4361" max="4361" width="10.7109375" style="204" customWidth="1"/>
    <col min="4362" max="4364" width="8.7109375" style="204" customWidth="1"/>
    <col min="4365" max="4365" width="8.85546875" style="204" customWidth="1"/>
    <col min="4366" max="4373" width="8.7109375" style="204" customWidth="1"/>
    <col min="4374" max="4374" width="11.85546875" style="204" customWidth="1"/>
    <col min="4375" max="4375" width="12.5703125" style="204" customWidth="1"/>
    <col min="4376" max="4376" width="12.7109375" style="204" customWidth="1"/>
    <col min="4377" max="4377" width="9.28515625" style="204" customWidth="1"/>
    <col min="4378" max="4378" width="12.28515625" style="204" customWidth="1"/>
    <col min="4379" max="4379" width="9.7109375" style="204" customWidth="1"/>
    <col min="4380" max="4380" width="8.7109375" style="204" customWidth="1"/>
    <col min="4381" max="4381" width="13.140625" style="204" customWidth="1"/>
    <col min="4382" max="4382" width="12.85546875" style="204" customWidth="1"/>
    <col min="4383" max="4383" width="10.85546875" style="204" customWidth="1"/>
    <col min="4384" max="4385" width="11.5703125" style="204" customWidth="1"/>
    <col min="4386" max="4386" width="11.7109375" style="204" customWidth="1"/>
    <col min="4387" max="4387" width="11.85546875" style="204" customWidth="1"/>
    <col min="4388" max="4388" width="10.7109375" style="204" customWidth="1"/>
    <col min="4389" max="4389" width="12.7109375" style="204" customWidth="1"/>
    <col min="4390" max="4391" width="10.7109375" style="204" customWidth="1"/>
    <col min="4392" max="4392" width="10.85546875" style="204" customWidth="1"/>
    <col min="4393" max="4393" width="2" style="204" customWidth="1"/>
    <col min="4394" max="4410" width="10.85546875" style="204" customWidth="1"/>
    <col min="4411" max="4416" width="12.5703125" style="204" customWidth="1"/>
    <col min="4417" max="4470" width="0" style="204" hidden="1" customWidth="1"/>
    <col min="4471" max="4608" width="11.42578125" style="204"/>
    <col min="4609" max="4609" width="29" style="204" customWidth="1"/>
    <col min="4610" max="4610" width="23.28515625" style="204" bestFit="1" customWidth="1"/>
    <col min="4611" max="4611" width="11.28515625" style="204" customWidth="1"/>
    <col min="4612" max="4612" width="9.85546875" style="204" customWidth="1"/>
    <col min="4613" max="4614" width="10.140625" style="204" customWidth="1"/>
    <col min="4615" max="4615" width="10.42578125" style="204" customWidth="1"/>
    <col min="4616" max="4616" width="9.42578125" style="204" customWidth="1"/>
    <col min="4617" max="4617" width="10.7109375" style="204" customWidth="1"/>
    <col min="4618" max="4620" width="8.7109375" style="204" customWidth="1"/>
    <col min="4621" max="4621" width="8.85546875" style="204" customWidth="1"/>
    <col min="4622" max="4629" width="8.7109375" style="204" customWidth="1"/>
    <col min="4630" max="4630" width="11.85546875" style="204" customWidth="1"/>
    <col min="4631" max="4631" width="12.5703125" style="204" customWidth="1"/>
    <col min="4632" max="4632" width="12.7109375" style="204" customWidth="1"/>
    <col min="4633" max="4633" width="9.28515625" style="204" customWidth="1"/>
    <col min="4634" max="4634" width="12.28515625" style="204" customWidth="1"/>
    <col min="4635" max="4635" width="9.7109375" style="204" customWidth="1"/>
    <col min="4636" max="4636" width="8.7109375" style="204" customWidth="1"/>
    <col min="4637" max="4637" width="13.140625" style="204" customWidth="1"/>
    <col min="4638" max="4638" width="12.85546875" style="204" customWidth="1"/>
    <col min="4639" max="4639" width="10.85546875" style="204" customWidth="1"/>
    <col min="4640" max="4641" width="11.5703125" style="204" customWidth="1"/>
    <col min="4642" max="4642" width="11.7109375" style="204" customWidth="1"/>
    <col min="4643" max="4643" width="11.85546875" style="204" customWidth="1"/>
    <col min="4644" max="4644" width="10.7109375" style="204" customWidth="1"/>
    <col min="4645" max="4645" width="12.7109375" style="204" customWidth="1"/>
    <col min="4646" max="4647" width="10.7109375" style="204" customWidth="1"/>
    <col min="4648" max="4648" width="10.85546875" style="204" customWidth="1"/>
    <col min="4649" max="4649" width="2" style="204" customWidth="1"/>
    <col min="4650" max="4666" width="10.85546875" style="204" customWidth="1"/>
    <col min="4667" max="4672" width="12.5703125" style="204" customWidth="1"/>
    <col min="4673" max="4726" width="0" style="204" hidden="1" customWidth="1"/>
    <col min="4727" max="4864" width="11.42578125" style="204"/>
    <col min="4865" max="4865" width="29" style="204" customWidth="1"/>
    <col min="4866" max="4866" width="23.28515625" style="204" bestFit="1" customWidth="1"/>
    <col min="4867" max="4867" width="11.28515625" style="204" customWidth="1"/>
    <col min="4868" max="4868" width="9.85546875" style="204" customWidth="1"/>
    <col min="4869" max="4870" width="10.140625" style="204" customWidth="1"/>
    <col min="4871" max="4871" width="10.42578125" style="204" customWidth="1"/>
    <col min="4872" max="4872" width="9.42578125" style="204" customWidth="1"/>
    <col min="4873" max="4873" width="10.7109375" style="204" customWidth="1"/>
    <col min="4874" max="4876" width="8.7109375" style="204" customWidth="1"/>
    <col min="4877" max="4877" width="8.85546875" style="204" customWidth="1"/>
    <col min="4878" max="4885" width="8.7109375" style="204" customWidth="1"/>
    <col min="4886" max="4886" width="11.85546875" style="204" customWidth="1"/>
    <col min="4887" max="4887" width="12.5703125" style="204" customWidth="1"/>
    <col min="4888" max="4888" width="12.7109375" style="204" customWidth="1"/>
    <col min="4889" max="4889" width="9.28515625" style="204" customWidth="1"/>
    <col min="4890" max="4890" width="12.28515625" style="204" customWidth="1"/>
    <col min="4891" max="4891" width="9.7109375" style="204" customWidth="1"/>
    <col min="4892" max="4892" width="8.7109375" style="204" customWidth="1"/>
    <col min="4893" max="4893" width="13.140625" style="204" customWidth="1"/>
    <col min="4894" max="4894" width="12.85546875" style="204" customWidth="1"/>
    <col min="4895" max="4895" width="10.85546875" style="204" customWidth="1"/>
    <col min="4896" max="4897" width="11.5703125" style="204" customWidth="1"/>
    <col min="4898" max="4898" width="11.7109375" style="204" customWidth="1"/>
    <col min="4899" max="4899" width="11.85546875" style="204" customWidth="1"/>
    <col min="4900" max="4900" width="10.7109375" style="204" customWidth="1"/>
    <col min="4901" max="4901" width="12.7109375" style="204" customWidth="1"/>
    <col min="4902" max="4903" width="10.7109375" style="204" customWidth="1"/>
    <col min="4904" max="4904" width="10.85546875" style="204" customWidth="1"/>
    <col min="4905" max="4905" width="2" style="204" customWidth="1"/>
    <col min="4906" max="4922" width="10.85546875" style="204" customWidth="1"/>
    <col min="4923" max="4928" width="12.5703125" style="204" customWidth="1"/>
    <col min="4929" max="4982" width="0" style="204" hidden="1" customWidth="1"/>
    <col min="4983" max="5120" width="11.42578125" style="204"/>
    <col min="5121" max="5121" width="29" style="204" customWidth="1"/>
    <col min="5122" max="5122" width="23.28515625" style="204" bestFit="1" customWidth="1"/>
    <col min="5123" max="5123" width="11.28515625" style="204" customWidth="1"/>
    <col min="5124" max="5124" width="9.85546875" style="204" customWidth="1"/>
    <col min="5125" max="5126" width="10.140625" style="204" customWidth="1"/>
    <col min="5127" max="5127" width="10.42578125" style="204" customWidth="1"/>
    <col min="5128" max="5128" width="9.42578125" style="204" customWidth="1"/>
    <col min="5129" max="5129" width="10.7109375" style="204" customWidth="1"/>
    <col min="5130" max="5132" width="8.7109375" style="204" customWidth="1"/>
    <col min="5133" max="5133" width="8.85546875" style="204" customWidth="1"/>
    <col min="5134" max="5141" width="8.7109375" style="204" customWidth="1"/>
    <col min="5142" max="5142" width="11.85546875" style="204" customWidth="1"/>
    <col min="5143" max="5143" width="12.5703125" style="204" customWidth="1"/>
    <col min="5144" max="5144" width="12.7109375" style="204" customWidth="1"/>
    <col min="5145" max="5145" width="9.28515625" style="204" customWidth="1"/>
    <col min="5146" max="5146" width="12.28515625" style="204" customWidth="1"/>
    <col min="5147" max="5147" width="9.7109375" style="204" customWidth="1"/>
    <col min="5148" max="5148" width="8.7109375" style="204" customWidth="1"/>
    <col min="5149" max="5149" width="13.140625" style="204" customWidth="1"/>
    <col min="5150" max="5150" width="12.85546875" style="204" customWidth="1"/>
    <col min="5151" max="5151" width="10.85546875" style="204" customWidth="1"/>
    <col min="5152" max="5153" width="11.5703125" style="204" customWidth="1"/>
    <col min="5154" max="5154" width="11.7109375" style="204" customWidth="1"/>
    <col min="5155" max="5155" width="11.85546875" style="204" customWidth="1"/>
    <col min="5156" max="5156" width="10.7109375" style="204" customWidth="1"/>
    <col min="5157" max="5157" width="12.7109375" style="204" customWidth="1"/>
    <col min="5158" max="5159" width="10.7109375" style="204" customWidth="1"/>
    <col min="5160" max="5160" width="10.85546875" style="204" customWidth="1"/>
    <col min="5161" max="5161" width="2" style="204" customWidth="1"/>
    <col min="5162" max="5178" width="10.85546875" style="204" customWidth="1"/>
    <col min="5179" max="5184" width="12.5703125" style="204" customWidth="1"/>
    <col min="5185" max="5238" width="0" style="204" hidden="1" customWidth="1"/>
    <col min="5239" max="5376" width="11.42578125" style="204"/>
    <col min="5377" max="5377" width="29" style="204" customWidth="1"/>
    <col min="5378" max="5378" width="23.28515625" style="204" bestFit="1" customWidth="1"/>
    <col min="5379" max="5379" width="11.28515625" style="204" customWidth="1"/>
    <col min="5380" max="5380" width="9.85546875" style="204" customWidth="1"/>
    <col min="5381" max="5382" width="10.140625" style="204" customWidth="1"/>
    <col min="5383" max="5383" width="10.42578125" style="204" customWidth="1"/>
    <col min="5384" max="5384" width="9.42578125" style="204" customWidth="1"/>
    <col min="5385" max="5385" width="10.7109375" style="204" customWidth="1"/>
    <col min="5386" max="5388" width="8.7109375" style="204" customWidth="1"/>
    <col min="5389" max="5389" width="8.85546875" style="204" customWidth="1"/>
    <col min="5390" max="5397" width="8.7109375" style="204" customWidth="1"/>
    <col min="5398" max="5398" width="11.85546875" style="204" customWidth="1"/>
    <col min="5399" max="5399" width="12.5703125" style="204" customWidth="1"/>
    <col min="5400" max="5400" width="12.7109375" style="204" customWidth="1"/>
    <col min="5401" max="5401" width="9.28515625" style="204" customWidth="1"/>
    <col min="5402" max="5402" width="12.28515625" style="204" customWidth="1"/>
    <col min="5403" max="5403" width="9.7109375" style="204" customWidth="1"/>
    <col min="5404" max="5404" width="8.7109375" style="204" customWidth="1"/>
    <col min="5405" max="5405" width="13.140625" style="204" customWidth="1"/>
    <col min="5406" max="5406" width="12.85546875" style="204" customWidth="1"/>
    <col min="5407" max="5407" width="10.85546875" style="204" customWidth="1"/>
    <col min="5408" max="5409" width="11.5703125" style="204" customWidth="1"/>
    <col min="5410" max="5410" width="11.7109375" style="204" customWidth="1"/>
    <col min="5411" max="5411" width="11.85546875" style="204" customWidth="1"/>
    <col min="5412" max="5412" width="10.7109375" style="204" customWidth="1"/>
    <col min="5413" max="5413" width="12.7109375" style="204" customWidth="1"/>
    <col min="5414" max="5415" width="10.7109375" style="204" customWidth="1"/>
    <col min="5416" max="5416" width="10.85546875" style="204" customWidth="1"/>
    <col min="5417" max="5417" width="2" style="204" customWidth="1"/>
    <col min="5418" max="5434" width="10.85546875" style="204" customWidth="1"/>
    <col min="5435" max="5440" width="12.5703125" style="204" customWidth="1"/>
    <col min="5441" max="5494" width="0" style="204" hidden="1" customWidth="1"/>
    <col min="5495" max="5632" width="11.42578125" style="204"/>
    <col min="5633" max="5633" width="29" style="204" customWidth="1"/>
    <col min="5634" max="5634" width="23.28515625" style="204" bestFit="1" customWidth="1"/>
    <col min="5635" max="5635" width="11.28515625" style="204" customWidth="1"/>
    <col min="5636" max="5636" width="9.85546875" style="204" customWidth="1"/>
    <col min="5637" max="5638" width="10.140625" style="204" customWidth="1"/>
    <col min="5639" max="5639" width="10.42578125" style="204" customWidth="1"/>
    <col min="5640" max="5640" width="9.42578125" style="204" customWidth="1"/>
    <col min="5641" max="5641" width="10.7109375" style="204" customWidth="1"/>
    <col min="5642" max="5644" width="8.7109375" style="204" customWidth="1"/>
    <col min="5645" max="5645" width="8.85546875" style="204" customWidth="1"/>
    <col min="5646" max="5653" width="8.7109375" style="204" customWidth="1"/>
    <col min="5654" max="5654" width="11.85546875" style="204" customWidth="1"/>
    <col min="5655" max="5655" width="12.5703125" style="204" customWidth="1"/>
    <col min="5656" max="5656" width="12.7109375" style="204" customWidth="1"/>
    <col min="5657" max="5657" width="9.28515625" style="204" customWidth="1"/>
    <col min="5658" max="5658" width="12.28515625" style="204" customWidth="1"/>
    <col min="5659" max="5659" width="9.7109375" style="204" customWidth="1"/>
    <col min="5660" max="5660" width="8.7109375" style="204" customWidth="1"/>
    <col min="5661" max="5661" width="13.140625" style="204" customWidth="1"/>
    <col min="5662" max="5662" width="12.85546875" style="204" customWidth="1"/>
    <col min="5663" max="5663" width="10.85546875" style="204" customWidth="1"/>
    <col min="5664" max="5665" width="11.5703125" style="204" customWidth="1"/>
    <col min="5666" max="5666" width="11.7109375" style="204" customWidth="1"/>
    <col min="5667" max="5667" width="11.85546875" style="204" customWidth="1"/>
    <col min="5668" max="5668" width="10.7109375" style="204" customWidth="1"/>
    <col min="5669" max="5669" width="12.7109375" style="204" customWidth="1"/>
    <col min="5670" max="5671" width="10.7109375" style="204" customWidth="1"/>
    <col min="5672" max="5672" width="10.85546875" style="204" customWidth="1"/>
    <col min="5673" max="5673" width="2" style="204" customWidth="1"/>
    <col min="5674" max="5690" width="10.85546875" style="204" customWidth="1"/>
    <col min="5691" max="5696" width="12.5703125" style="204" customWidth="1"/>
    <col min="5697" max="5750" width="0" style="204" hidden="1" customWidth="1"/>
    <col min="5751" max="5888" width="11.42578125" style="204"/>
    <col min="5889" max="5889" width="29" style="204" customWidth="1"/>
    <col min="5890" max="5890" width="23.28515625" style="204" bestFit="1" customWidth="1"/>
    <col min="5891" max="5891" width="11.28515625" style="204" customWidth="1"/>
    <col min="5892" max="5892" width="9.85546875" style="204" customWidth="1"/>
    <col min="5893" max="5894" width="10.140625" style="204" customWidth="1"/>
    <col min="5895" max="5895" width="10.42578125" style="204" customWidth="1"/>
    <col min="5896" max="5896" width="9.42578125" style="204" customWidth="1"/>
    <col min="5897" max="5897" width="10.7109375" style="204" customWidth="1"/>
    <col min="5898" max="5900" width="8.7109375" style="204" customWidth="1"/>
    <col min="5901" max="5901" width="8.85546875" style="204" customWidth="1"/>
    <col min="5902" max="5909" width="8.7109375" style="204" customWidth="1"/>
    <col min="5910" max="5910" width="11.85546875" style="204" customWidth="1"/>
    <col min="5911" max="5911" width="12.5703125" style="204" customWidth="1"/>
    <col min="5912" max="5912" width="12.7109375" style="204" customWidth="1"/>
    <col min="5913" max="5913" width="9.28515625" style="204" customWidth="1"/>
    <col min="5914" max="5914" width="12.28515625" style="204" customWidth="1"/>
    <col min="5915" max="5915" width="9.7109375" style="204" customWidth="1"/>
    <col min="5916" max="5916" width="8.7109375" style="204" customWidth="1"/>
    <col min="5917" max="5917" width="13.140625" style="204" customWidth="1"/>
    <col min="5918" max="5918" width="12.85546875" style="204" customWidth="1"/>
    <col min="5919" max="5919" width="10.85546875" style="204" customWidth="1"/>
    <col min="5920" max="5921" width="11.5703125" style="204" customWidth="1"/>
    <col min="5922" max="5922" width="11.7109375" style="204" customWidth="1"/>
    <col min="5923" max="5923" width="11.85546875" style="204" customWidth="1"/>
    <col min="5924" max="5924" width="10.7109375" style="204" customWidth="1"/>
    <col min="5925" max="5925" width="12.7109375" style="204" customWidth="1"/>
    <col min="5926" max="5927" width="10.7109375" style="204" customWidth="1"/>
    <col min="5928" max="5928" width="10.85546875" style="204" customWidth="1"/>
    <col min="5929" max="5929" width="2" style="204" customWidth="1"/>
    <col min="5930" max="5946" width="10.85546875" style="204" customWidth="1"/>
    <col min="5947" max="5952" width="12.5703125" style="204" customWidth="1"/>
    <col min="5953" max="6006" width="0" style="204" hidden="1" customWidth="1"/>
    <col min="6007" max="6144" width="11.42578125" style="204"/>
    <col min="6145" max="6145" width="29" style="204" customWidth="1"/>
    <col min="6146" max="6146" width="23.28515625" style="204" bestFit="1" customWidth="1"/>
    <col min="6147" max="6147" width="11.28515625" style="204" customWidth="1"/>
    <col min="6148" max="6148" width="9.85546875" style="204" customWidth="1"/>
    <col min="6149" max="6150" width="10.140625" style="204" customWidth="1"/>
    <col min="6151" max="6151" width="10.42578125" style="204" customWidth="1"/>
    <col min="6152" max="6152" width="9.42578125" style="204" customWidth="1"/>
    <col min="6153" max="6153" width="10.7109375" style="204" customWidth="1"/>
    <col min="6154" max="6156" width="8.7109375" style="204" customWidth="1"/>
    <col min="6157" max="6157" width="8.85546875" style="204" customWidth="1"/>
    <col min="6158" max="6165" width="8.7109375" style="204" customWidth="1"/>
    <col min="6166" max="6166" width="11.85546875" style="204" customWidth="1"/>
    <col min="6167" max="6167" width="12.5703125" style="204" customWidth="1"/>
    <col min="6168" max="6168" width="12.7109375" style="204" customWidth="1"/>
    <col min="6169" max="6169" width="9.28515625" style="204" customWidth="1"/>
    <col min="6170" max="6170" width="12.28515625" style="204" customWidth="1"/>
    <col min="6171" max="6171" width="9.7109375" style="204" customWidth="1"/>
    <col min="6172" max="6172" width="8.7109375" style="204" customWidth="1"/>
    <col min="6173" max="6173" width="13.140625" style="204" customWidth="1"/>
    <col min="6174" max="6174" width="12.85546875" style="204" customWidth="1"/>
    <col min="6175" max="6175" width="10.85546875" style="204" customWidth="1"/>
    <col min="6176" max="6177" width="11.5703125" style="204" customWidth="1"/>
    <col min="6178" max="6178" width="11.7109375" style="204" customWidth="1"/>
    <col min="6179" max="6179" width="11.85546875" style="204" customWidth="1"/>
    <col min="6180" max="6180" width="10.7109375" style="204" customWidth="1"/>
    <col min="6181" max="6181" width="12.7109375" style="204" customWidth="1"/>
    <col min="6182" max="6183" width="10.7109375" style="204" customWidth="1"/>
    <col min="6184" max="6184" width="10.85546875" style="204" customWidth="1"/>
    <col min="6185" max="6185" width="2" style="204" customWidth="1"/>
    <col min="6186" max="6202" width="10.85546875" style="204" customWidth="1"/>
    <col min="6203" max="6208" width="12.5703125" style="204" customWidth="1"/>
    <col min="6209" max="6262" width="0" style="204" hidden="1" customWidth="1"/>
    <col min="6263" max="6400" width="11.42578125" style="204"/>
    <col min="6401" max="6401" width="29" style="204" customWidth="1"/>
    <col min="6402" max="6402" width="23.28515625" style="204" bestFit="1" customWidth="1"/>
    <col min="6403" max="6403" width="11.28515625" style="204" customWidth="1"/>
    <col min="6404" max="6404" width="9.85546875" style="204" customWidth="1"/>
    <col min="6405" max="6406" width="10.140625" style="204" customWidth="1"/>
    <col min="6407" max="6407" width="10.42578125" style="204" customWidth="1"/>
    <col min="6408" max="6408" width="9.42578125" style="204" customWidth="1"/>
    <col min="6409" max="6409" width="10.7109375" style="204" customWidth="1"/>
    <col min="6410" max="6412" width="8.7109375" style="204" customWidth="1"/>
    <col min="6413" max="6413" width="8.85546875" style="204" customWidth="1"/>
    <col min="6414" max="6421" width="8.7109375" style="204" customWidth="1"/>
    <col min="6422" max="6422" width="11.85546875" style="204" customWidth="1"/>
    <col min="6423" max="6423" width="12.5703125" style="204" customWidth="1"/>
    <col min="6424" max="6424" width="12.7109375" style="204" customWidth="1"/>
    <col min="6425" max="6425" width="9.28515625" style="204" customWidth="1"/>
    <col min="6426" max="6426" width="12.28515625" style="204" customWidth="1"/>
    <col min="6427" max="6427" width="9.7109375" style="204" customWidth="1"/>
    <col min="6428" max="6428" width="8.7109375" style="204" customWidth="1"/>
    <col min="6429" max="6429" width="13.140625" style="204" customWidth="1"/>
    <col min="6430" max="6430" width="12.85546875" style="204" customWidth="1"/>
    <col min="6431" max="6431" width="10.85546875" style="204" customWidth="1"/>
    <col min="6432" max="6433" width="11.5703125" style="204" customWidth="1"/>
    <col min="6434" max="6434" width="11.7109375" style="204" customWidth="1"/>
    <col min="6435" max="6435" width="11.85546875" style="204" customWidth="1"/>
    <col min="6436" max="6436" width="10.7109375" style="204" customWidth="1"/>
    <col min="6437" max="6437" width="12.7109375" style="204" customWidth="1"/>
    <col min="6438" max="6439" width="10.7109375" style="204" customWidth="1"/>
    <col min="6440" max="6440" width="10.85546875" style="204" customWidth="1"/>
    <col min="6441" max="6441" width="2" style="204" customWidth="1"/>
    <col min="6442" max="6458" width="10.85546875" style="204" customWidth="1"/>
    <col min="6459" max="6464" width="12.5703125" style="204" customWidth="1"/>
    <col min="6465" max="6518" width="0" style="204" hidden="1" customWidth="1"/>
    <col min="6519" max="6656" width="11.42578125" style="204"/>
    <col min="6657" max="6657" width="29" style="204" customWidth="1"/>
    <col min="6658" max="6658" width="23.28515625" style="204" bestFit="1" customWidth="1"/>
    <col min="6659" max="6659" width="11.28515625" style="204" customWidth="1"/>
    <col min="6660" max="6660" width="9.85546875" style="204" customWidth="1"/>
    <col min="6661" max="6662" width="10.140625" style="204" customWidth="1"/>
    <col min="6663" max="6663" width="10.42578125" style="204" customWidth="1"/>
    <col min="6664" max="6664" width="9.42578125" style="204" customWidth="1"/>
    <col min="6665" max="6665" width="10.7109375" style="204" customWidth="1"/>
    <col min="6666" max="6668" width="8.7109375" style="204" customWidth="1"/>
    <col min="6669" max="6669" width="8.85546875" style="204" customWidth="1"/>
    <col min="6670" max="6677" width="8.7109375" style="204" customWidth="1"/>
    <col min="6678" max="6678" width="11.85546875" style="204" customWidth="1"/>
    <col min="6679" max="6679" width="12.5703125" style="204" customWidth="1"/>
    <col min="6680" max="6680" width="12.7109375" style="204" customWidth="1"/>
    <col min="6681" max="6681" width="9.28515625" style="204" customWidth="1"/>
    <col min="6682" max="6682" width="12.28515625" style="204" customWidth="1"/>
    <col min="6683" max="6683" width="9.7109375" style="204" customWidth="1"/>
    <col min="6684" max="6684" width="8.7109375" style="204" customWidth="1"/>
    <col min="6685" max="6685" width="13.140625" style="204" customWidth="1"/>
    <col min="6686" max="6686" width="12.85546875" style="204" customWidth="1"/>
    <col min="6687" max="6687" width="10.85546875" style="204" customWidth="1"/>
    <col min="6688" max="6689" width="11.5703125" style="204" customWidth="1"/>
    <col min="6690" max="6690" width="11.7109375" style="204" customWidth="1"/>
    <col min="6691" max="6691" width="11.85546875" style="204" customWidth="1"/>
    <col min="6692" max="6692" width="10.7109375" style="204" customWidth="1"/>
    <col min="6693" max="6693" width="12.7109375" style="204" customWidth="1"/>
    <col min="6694" max="6695" width="10.7109375" style="204" customWidth="1"/>
    <col min="6696" max="6696" width="10.85546875" style="204" customWidth="1"/>
    <col min="6697" max="6697" width="2" style="204" customWidth="1"/>
    <col min="6698" max="6714" width="10.85546875" style="204" customWidth="1"/>
    <col min="6715" max="6720" width="12.5703125" style="204" customWidth="1"/>
    <col min="6721" max="6774" width="0" style="204" hidden="1" customWidth="1"/>
    <col min="6775" max="6912" width="11.42578125" style="204"/>
    <col min="6913" max="6913" width="29" style="204" customWidth="1"/>
    <col min="6914" max="6914" width="23.28515625" style="204" bestFit="1" customWidth="1"/>
    <col min="6915" max="6915" width="11.28515625" style="204" customWidth="1"/>
    <col min="6916" max="6916" width="9.85546875" style="204" customWidth="1"/>
    <col min="6917" max="6918" width="10.140625" style="204" customWidth="1"/>
    <col min="6919" max="6919" width="10.42578125" style="204" customWidth="1"/>
    <col min="6920" max="6920" width="9.42578125" style="204" customWidth="1"/>
    <col min="6921" max="6921" width="10.7109375" style="204" customWidth="1"/>
    <col min="6922" max="6924" width="8.7109375" style="204" customWidth="1"/>
    <col min="6925" max="6925" width="8.85546875" style="204" customWidth="1"/>
    <col min="6926" max="6933" width="8.7109375" style="204" customWidth="1"/>
    <col min="6934" max="6934" width="11.85546875" style="204" customWidth="1"/>
    <col min="6935" max="6935" width="12.5703125" style="204" customWidth="1"/>
    <col min="6936" max="6936" width="12.7109375" style="204" customWidth="1"/>
    <col min="6937" max="6937" width="9.28515625" style="204" customWidth="1"/>
    <col min="6938" max="6938" width="12.28515625" style="204" customWidth="1"/>
    <col min="6939" max="6939" width="9.7109375" style="204" customWidth="1"/>
    <col min="6940" max="6940" width="8.7109375" style="204" customWidth="1"/>
    <col min="6941" max="6941" width="13.140625" style="204" customWidth="1"/>
    <col min="6942" max="6942" width="12.85546875" style="204" customWidth="1"/>
    <col min="6943" max="6943" width="10.85546875" style="204" customWidth="1"/>
    <col min="6944" max="6945" width="11.5703125" style="204" customWidth="1"/>
    <col min="6946" max="6946" width="11.7109375" style="204" customWidth="1"/>
    <col min="6947" max="6947" width="11.85546875" style="204" customWidth="1"/>
    <col min="6948" max="6948" width="10.7109375" style="204" customWidth="1"/>
    <col min="6949" max="6949" width="12.7109375" style="204" customWidth="1"/>
    <col min="6950" max="6951" width="10.7109375" style="204" customWidth="1"/>
    <col min="6952" max="6952" width="10.85546875" style="204" customWidth="1"/>
    <col min="6953" max="6953" width="2" style="204" customWidth="1"/>
    <col min="6954" max="6970" width="10.85546875" style="204" customWidth="1"/>
    <col min="6971" max="6976" width="12.5703125" style="204" customWidth="1"/>
    <col min="6977" max="7030" width="0" style="204" hidden="1" customWidth="1"/>
    <col min="7031" max="7168" width="11.42578125" style="204"/>
    <col min="7169" max="7169" width="29" style="204" customWidth="1"/>
    <col min="7170" max="7170" width="23.28515625" style="204" bestFit="1" customWidth="1"/>
    <col min="7171" max="7171" width="11.28515625" style="204" customWidth="1"/>
    <col min="7172" max="7172" width="9.85546875" style="204" customWidth="1"/>
    <col min="7173" max="7174" width="10.140625" style="204" customWidth="1"/>
    <col min="7175" max="7175" width="10.42578125" style="204" customWidth="1"/>
    <col min="7176" max="7176" width="9.42578125" style="204" customWidth="1"/>
    <col min="7177" max="7177" width="10.7109375" style="204" customWidth="1"/>
    <col min="7178" max="7180" width="8.7109375" style="204" customWidth="1"/>
    <col min="7181" max="7181" width="8.85546875" style="204" customWidth="1"/>
    <col min="7182" max="7189" width="8.7109375" style="204" customWidth="1"/>
    <col min="7190" max="7190" width="11.85546875" style="204" customWidth="1"/>
    <col min="7191" max="7191" width="12.5703125" style="204" customWidth="1"/>
    <col min="7192" max="7192" width="12.7109375" style="204" customWidth="1"/>
    <col min="7193" max="7193" width="9.28515625" style="204" customWidth="1"/>
    <col min="7194" max="7194" width="12.28515625" style="204" customWidth="1"/>
    <col min="7195" max="7195" width="9.7109375" style="204" customWidth="1"/>
    <col min="7196" max="7196" width="8.7109375" style="204" customWidth="1"/>
    <col min="7197" max="7197" width="13.140625" style="204" customWidth="1"/>
    <col min="7198" max="7198" width="12.85546875" style="204" customWidth="1"/>
    <col min="7199" max="7199" width="10.85546875" style="204" customWidth="1"/>
    <col min="7200" max="7201" width="11.5703125" style="204" customWidth="1"/>
    <col min="7202" max="7202" width="11.7109375" style="204" customWidth="1"/>
    <col min="7203" max="7203" width="11.85546875" style="204" customWidth="1"/>
    <col min="7204" max="7204" width="10.7109375" style="204" customWidth="1"/>
    <col min="7205" max="7205" width="12.7109375" style="204" customWidth="1"/>
    <col min="7206" max="7207" width="10.7109375" style="204" customWidth="1"/>
    <col min="7208" max="7208" width="10.85546875" style="204" customWidth="1"/>
    <col min="7209" max="7209" width="2" style="204" customWidth="1"/>
    <col min="7210" max="7226" width="10.85546875" style="204" customWidth="1"/>
    <col min="7227" max="7232" width="12.5703125" style="204" customWidth="1"/>
    <col min="7233" max="7286" width="0" style="204" hidden="1" customWidth="1"/>
    <col min="7287" max="7424" width="11.42578125" style="204"/>
    <col min="7425" max="7425" width="29" style="204" customWidth="1"/>
    <col min="7426" max="7426" width="23.28515625" style="204" bestFit="1" customWidth="1"/>
    <col min="7427" max="7427" width="11.28515625" style="204" customWidth="1"/>
    <col min="7428" max="7428" width="9.85546875" style="204" customWidth="1"/>
    <col min="7429" max="7430" width="10.140625" style="204" customWidth="1"/>
    <col min="7431" max="7431" width="10.42578125" style="204" customWidth="1"/>
    <col min="7432" max="7432" width="9.42578125" style="204" customWidth="1"/>
    <col min="7433" max="7433" width="10.7109375" style="204" customWidth="1"/>
    <col min="7434" max="7436" width="8.7109375" style="204" customWidth="1"/>
    <col min="7437" max="7437" width="8.85546875" style="204" customWidth="1"/>
    <col min="7438" max="7445" width="8.7109375" style="204" customWidth="1"/>
    <col min="7446" max="7446" width="11.85546875" style="204" customWidth="1"/>
    <col min="7447" max="7447" width="12.5703125" style="204" customWidth="1"/>
    <col min="7448" max="7448" width="12.7109375" style="204" customWidth="1"/>
    <col min="7449" max="7449" width="9.28515625" style="204" customWidth="1"/>
    <col min="7450" max="7450" width="12.28515625" style="204" customWidth="1"/>
    <col min="7451" max="7451" width="9.7109375" style="204" customWidth="1"/>
    <col min="7452" max="7452" width="8.7109375" style="204" customWidth="1"/>
    <col min="7453" max="7453" width="13.140625" style="204" customWidth="1"/>
    <col min="7454" max="7454" width="12.85546875" style="204" customWidth="1"/>
    <col min="7455" max="7455" width="10.85546875" style="204" customWidth="1"/>
    <col min="7456" max="7457" width="11.5703125" style="204" customWidth="1"/>
    <col min="7458" max="7458" width="11.7109375" style="204" customWidth="1"/>
    <col min="7459" max="7459" width="11.85546875" style="204" customWidth="1"/>
    <col min="7460" max="7460" width="10.7109375" style="204" customWidth="1"/>
    <col min="7461" max="7461" width="12.7109375" style="204" customWidth="1"/>
    <col min="7462" max="7463" width="10.7109375" style="204" customWidth="1"/>
    <col min="7464" max="7464" width="10.85546875" style="204" customWidth="1"/>
    <col min="7465" max="7465" width="2" style="204" customWidth="1"/>
    <col min="7466" max="7482" width="10.85546875" style="204" customWidth="1"/>
    <col min="7483" max="7488" width="12.5703125" style="204" customWidth="1"/>
    <col min="7489" max="7542" width="0" style="204" hidden="1" customWidth="1"/>
    <col min="7543" max="7680" width="11.42578125" style="204"/>
    <col min="7681" max="7681" width="29" style="204" customWidth="1"/>
    <col min="7682" max="7682" width="23.28515625" style="204" bestFit="1" customWidth="1"/>
    <col min="7683" max="7683" width="11.28515625" style="204" customWidth="1"/>
    <col min="7684" max="7684" width="9.85546875" style="204" customWidth="1"/>
    <col min="7685" max="7686" width="10.140625" style="204" customWidth="1"/>
    <col min="7687" max="7687" width="10.42578125" style="204" customWidth="1"/>
    <col min="7688" max="7688" width="9.42578125" style="204" customWidth="1"/>
    <col min="7689" max="7689" width="10.7109375" style="204" customWidth="1"/>
    <col min="7690" max="7692" width="8.7109375" style="204" customWidth="1"/>
    <col min="7693" max="7693" width="8.85546875" style="204" customWidth="1"/>
    <col min="7694" max="7701" width="8.7109375" style="204" customWidth="1"/>
    <col min="7702" max="7702" width="11.85546875" style="204" customWidth="1"/>
    <col min="7703" max="7703" width="12.5703125" style="204" customWidth="1"/>
    <col min="7704" max="7704" width="12.7109375" style="204" customWidth="1"/>
    <col min="7705" max="7705" width="9.28515625" style="204" customWidth="1"/>
    <col min="7706" max="7706" width="12.28515625" style="204" customWidth="1"/>
    <col min="7707" max="7707" width="9.7109375" style="204" customWidth="1"/>
    <col min="7708" max="7708" width="8.7109375" style="204" customWidth="1"/>
    <col min="7709" max="7709" width="13.140625" style="204" customWidth="1"/>
    <col min="7710" max="7710" width="12.85546875" style="204" customWidth="1"/>
    <col min="7711" max="7711" width="10.85546875" style="204" customWidth="1"/>
    <col min="7712" max="7713" width="11.5703125" style="204" customWidth="1"/>
    <col min="7714" max="7714" width="11.7109375" style="204" customWidth="1"/>
    <col min="7715" max="7715" width="11.85546875" style="204" customWidth="1"/>
    <col min="7716" max="7716" width="10.7109375" style="204" customWidth="1"/>
    <col min="7717" max="7717" width="12.7109375" style="204" customWidth="1"/>
    <col min="7718" max="7719" width="10.7109375" style="204" customWidth="1"/>
    <col min="7720" max="7720" width="10.85546875" style="204" customWidth="1"/>
    <col min="7721" max="7721" width="2" style="204" customWidth="1"/>
    <col min="7722" max="7738" width="10.85546875" style="204" customWidth="1"/>
    <col min="7739" max="7744" width="12.5703125" style="204" customWidth="1"/>
    <col min="7745" max="7798" width="0" style="204" hidden="1" customWidth="1"/>
    <col min="7799" max="7936" width="11.42578125" style="204"/>
    <col min="7937" max="7937" width="29" style="204" customWidth="1"/>
    <col min="7938" max="7938" width="23.28515625" style="204" bestFit="1" customWidth="1"/>
    <col min="7939" max="7939" width="11.28515625" style="204" customWidth="1"/>
    <col min="7940" max="7940" width="9.85546875" style="204" customWidth="1"/>
    <col min="7941" max="7942" width="10.140625" style="204" customWidth="1"/>
    <col min="7943" max="7943" width="10.42578125" style="204" customWidth="1"/>
    <col min="7944" max="7944" width="9.42578125" style="204" customWidth="1"/>
    <col min="7945" max="7945" width="10.7109375" style="204" customWidth="1"/>
    <col min="7946" max="7948" width="8.7109375" style="204" customWidth="1"/>
    <col min="7949" max="7949" width="8.85546875" style="204" customWidth="1"/>
    <col min="7950" max="7957" width="8.7109375" style="204" customWidth="1"/>
    <col min="7958" max="7958" width="11.85546875" style="204" customWidth="1"/>
    <col min="7959" max="7959" width="12.5703125" style="204" customWidth="1"/>
    <col min="7960" max="7960" width="12.7109375" style="204" customWidth="1"/>
    <col min="7961" max="7961" width="9.28515625" style="204" customWidth="1"/>
    <col min="7962" max="7962" width="12.28515625" style="204" customWidth="1"/>
    <col min="7963" max="7963" width="9.7109375" style="204" customWidth="1"/>
    <col min="7964" max="7964" width="8.7109375" style="204" customWidth="1"/>
    <col min="7965" max="7965" width="13.140625" style="204" customWidth="1"/>
    <col min="7966" max="7966" width="12.85546875" style="204" customWidth="1"/>
    <col min="7967" max="7967" width="10.85546875" style="204" customWidth="1"/>
    <col min="7968" max="7969" width="11.5703125" style="204" customWidth="1"/>
    <col min="7970" max="7970" width="11.7109375" style="204" customWidth="1"/>
    <col min="7971" max="7971" width="11.85546875" style="204" customWidth="1"/>
    <col min="7972" max="7972" width="10.7109375" style="204" customWidth="1"/>
    <col min="7973" max="7973" width="12.7109375" style="204" customWidth="1"/>
    <col min="7974" max="7975" width="10.7109375" style="204" customWidth="1"/>
    <col min="7976" max="7976" width="10.85546875" style="204" customWidth="1"/>
    <col min="7977" max="7977" width="2" style="204" customWidth="1"/>
    <col min="7978" max="7994" width="10.85546875" style="204" customWidth="1"/>
    <col min="7995" max="8000" width="12.5703125" style="204" customWidth="1"/>
    <col min="8001" max="8054" width="0" style="204" hidden="1" customWidth="1"/>
    <col min="8055" max="8192" width="11.42578125" style="204"/>
    <col min="8193" max="8193" width="29" style="204" customWidth="1"/>
    <col min="8194" max="8194" width="23.28515625" style="204" bestFit="1" customWidth="1"/>
    <col min="8195" max="8195" width="11.28515625" style="204" customWidth="1"/>
    <col min="8196" max="8196" width="9.85546875" style="204" customWidth="1"/>
    <col min="8197" max="8198" width="10.140625" style="204" customWidth="1"/>
    <col min="8199" max="8199" width="10.42578125" style="204" customWidth="1"/>
    <col min="8200" max="8200" width="9.42578125" style="204" customWidth="1"/>
    <col min="8201" max="8201" width="10.7109375" style="204" customWidth="1"/>
    <col min="8202" max="8204" width="8.7109375" style="204" customWidth="1"/>
    <col min="8205" max="8205" width="8.85546875" style="204" customWidth="1"/>
    <col min="8206" max="8213" width="8.7109375" style="204" customWidth="1"/>
    <col min="8214" max="8214" width="11.85546875" style="204" customWidth="1"/>
    <col min="8215" max="8215" width="12.5703125" style="204" customWidth="1"/>
    <col min="8216" max="8216" width="12.7109375" style="204" customWidth="1"/>
    <col min="8217" max="8217" width="9.28515625" style="204" customWidth="1"/>
    <col min="8218" max="8218" width="12.28515625" style="204" customWidth="1"/>
    <col min="8219" max="8219" width="9.7109375" style="204" customWidth="1"/>
    <col min="8220" max="8220" width="8.7109375" style="204" customWidth="1"/>
    <col min="8221" max="8221" width="13.140625" style="204" customWidth="1"/>
    <col min="8222" max="8222" width="12.85546875" style="204" customWidth="1"/>
    <col min="8223" max="8223" width="10.85546875" style="204" customWidth="1"/>
    <col min="8224" max="8225" width="11.5703125" style="204" customWidth="1"/>
    <col min="8226" max="8226" width="11.7109375" style="204" customWidth="1"/>
    <col min="8227" max="8227" width="11.85546875" style="204" customWidth="1"/>
    <col min="8228" max="8228" width="10.7109375" style="204" customWidth="1"/>
    <col min="8229" max="8229" width="12.7109375" style="204" customWidth="1"/>
    <col min="8230" max="8231" width="10.7109375" style="204" customWidth="1"/>
    <col min="8232" max="8232" width="10.85546875" style="204" customWidth="1"/>
    <col min="8233" max="8233" width="2" style="204" customWidth="1"/>
    <col min="8234" max="8250" width="10.85546875" style="204" customWidth="1"/>
    <col min="8251" max="8256" width="12.5703125" style="204" customWidth="1"/>
    <col min="8257" max="8310" width="0" style="204" hidden="1" customWidth="1"/>
    <col min="8311" max="8448" width="11.42578125" style="204"/>
    <col min="8449" max="8449" width="29" style="204" customWidth="1"/>
    <col min="8450" max="8450" width="23.28515625" style="204" bestFit="1" customWidth="1"/>
    <col min="8451" max="8451" width="11.28515625" style="204" customWidth="1"/>
    <col min="8452" max="8452" width="9.85546875" style="204" customWidth="1"/>
    <col min="8453" max="8454" width="10.140625" style="204" customWidth="1"/>
    <col min="8455" max="8455" width="10.42578125" style="204" customWidth="1"/>
    <col min="8456" max="8456" width="9.42578125" style="204" customWidth="1"/>
    <col min="8457" max="8457" width="10.7109375" style="204" customWidth="1"/>
    <col min="8458" max="8460" width="8.7109375" style="204" customWidth="1"/>
    <col min="8461" max="8461" width="8.85546875" style="204" customWidth="1"/>
    <col min="8462" max="8469" width="8.7109375" style="204" customWidth="1"/>
    <col min="8470" max="8470" width="11.85546875" style="204" customWidth="1"/>
    <col min="8471" max="8471" width="12.5703125" style="204" customWidth="1"/>
    <col min="8472" max="8472" width="12.7109375" style="204" customWidth="1"/>
    <col min="8473" max="8473" width="9.28515625" style="204" customWidth="1"/>
    <col min="8474" max="8474" width="12.28515625" style="204" customWidth="1"/>
    <col min="8475" max="8475" width="9.7109375" style="204" customWidth="1"/>
    <col min="8476" max="8476" width="8.7109375" style="204" customWidth="1"/>
    <col min="8477" max="8477" width="13.140625" style="204" customWidth="1"/>
    <col min="8478" max="8478" width="12.85546875" style="204" customWidth="1"/>
    <col min="8479" max="8479" width="10.85546875" style="204" customWidth="1"/>
    <col min="8480" max="8481" width="11.5703125" style="204" customWidth="1"/>
    <col min="8482" max="8482" width="11.7109375" style="204" customWidth="1"/>
    <col min="8483" max="8483" width="11.85546875" style="204" customWidth="1"/>
    <col min="8484" max="8484" width="10.7109375" style="204" customWidth="1"/>
    <col min="8485" max="8485" width="12.7109375" style="204" customWidth="1"/>
    <col min="8486" max="8487" width="10.7109375" style="204" customWidth="1"/>
    <col min="8488" max="8488" width="10.85546875" style="204" customWidth="1"/>
    <col min="8489" max="8489" width="2" style="204" customWidth="1"/>
    <col min="8490" max="8506" width="10.85546875" style="204" customWidth="1"/>
    <col min="8507" max="8512" width="12.5703125" style="204" customWidth="1"/>
    <col min="8513" max="8566" width="0" style="204" hidden="1" customWidth="1"/>
    <col min="8567" max="8704" width="11.42578125" style="204"/>
    <col min="8705" max="8705" width="29" style="204" customWidth="1"/>
    <col min="8706" max="8706" width="23.28515625" style="204" bestFit="1" customWidth="1"/>
    <col min="8707" max="8707" width="11.28515625" style="204" customWidth="1"/>
    <col min="8708" max="8708" width="9.85546875" style="204" customWidth="1"/>
    <col min="8709" max="8710" width="10.140625" style="204" customWidth="1"/>
    <col min="8711" max="8711" width="10.42578125" style="204" customWidth="1"/>
    <col min="8712" max="8712" width="9.42578125" style="204" customWidth="1"/>
    <col min="8713" max="8713" width="10.7109375" style="204" customWidth="1"/>
    <col min="8714" max="8716" width="8.7109375" style="204" customWidth="1"/>
    <col min="8717" max="8717" width="8.85546875" style="204" customWidth="1"/>
    <col min="8718" max="8725" width="8.7109375" style="204" customWidth="1"/>
    <col min="8726" max="8726" width="11.85546875" style="204" customWidth="1"/>
    <col min="8727" max="8727" width="12.5703125" style="204" customWidth="1"/>
    <col min="8728" max="8728" width="12.7109375" style="204" customWidth="1"/>
    <col min="8729" max="8729" width="9.28515625" style="204" customWidth="1"/>
    <col min="8730" max="8730" width="12.28515625" style="204" customWidth="1"/>
    <col min="8731" max="8731" width="9.7109375" style="204" customWidth="1"/>
    <col min="8732" max="8732" width="8.7109375" style="204" customWidth="1"/>
    <col min="8733" max="8733" width="13.140625" style="204" customWidth="1"/>
    <col min="8734" max="8734" width="12.85546875" style="204" customWidth="1"/>
    <col min="8735" max="8735" width="10.85546875" style="204" customWidth="1"/>
    <col min="8736" max="8737" width="11.5703125" style="204" customWidth="1"/>
    <col min="8738" max="8738" width="11.7109375" style="204" customWidth="1"/>
    <col min="8739" max="8739" width="11.85546875" style="204" customWidth="1"/>
    <col min="8740" max="8740" width="10.7109375" style="204" customWidth="1"/>
    <col min="8741" max="8741" width="12.7109375" style="204" customWidth="1"/>
    <col min="8742" max="8743" width="10.7109375" style="204" customWidth="1"/>
    <col min="8744" max="8744" width="10.85546875" style="204" customWidth="1"/>
    <col min="8745" max="8745" width="2" style="204" customWidth="1"/>
    <col min="8746" max="8762" width="10.85546875" style="204" customWidth="1"/>
    <col min="8763" max="8768" width="12.5703125" style="204" customWidth="1"/>
    <col min="8769" max="8822" width="0" style="204" hidden="1" customWidth="1"/>
    <col min="8823" max="8960" width="11.42578125" style="204"/>
    <col min="8961" max="8961" width="29" style="204" customWidth="1"/>
    <col min="8962" max="8962" width="23.28515625" style="204" bestFit="1" customWidth="1"/>
    <col min="8963" max="8963" width="11.28515625" style="204" customWidth="1"/>
    <col min="8964" max="8964" width="9.85546875" style="204" customWidth="1"/>
    <col min="8965" max="8966" width="10.140625" style="204" customWidth="1"/>
    <col min="8967" max="8967" width="10.42578125" style="204" customWidth="1"/>
    <col min="8968" max="8968" width="9.42578125" style="204" customWidth="1"/>
    <col min="8969" max="8969" width="10.7109375" style="204" customWidth="1"/>
    <col min="8970" max="8972" width="8.7109375" style="204" customWidth="1"/>
    <col min="8973" max="8973" width="8.85546875" style="204" customWidth="1"/>
    <col min="8974" max="8981" width="8.7109375" style="204" customWidth="1"/>
    <col min="8982" max="8982" width="11.85546875" style="204" customWidth="1"/>
    <col min="8983" max="8983" width="12.5703125" style="204" customWidth="1"/>
    <col min="8984" max="8984" width="12.7109375" style="204" customWidth="1"/>
    <col min="8985" max="8985" width="9.28515625" style="204" customWidth="1"/>
    <col min="8986" max="8986" width="12.28515625" style="204" customWidth="1"/>
    <col min="8987" max="8987" width="9.7109375" style="204" customWidth="1"/>
    <col min="8988" max="8988" width="8.7109375" style="204" customWidth="1"/>
    <col min="8989" max="8989" width="13.140625" style="204" customWidth="1"/>
    <col min="8990" max="8990" width="12.85546875" style="204" customWidth="1"/>
    <col min="8991" max="8991" width="10.85546875" style="204" customWidth="1"/>
    <col min="8992" max="8993" width="11.5703125" style="204" customWidth="1"/>
    <col min="8994" max="8994" width="11.7109375" style="204" customWidth="1"/>
    <col min="8995" max="8995" width="11.85546875" style="204" customWidth="1"/>
    <col min="8996" max="8996" width="10.7109375" style="204" customWidth="1"/>
    <col min="8997" max="8997" width="12.7109375" style="204" customWidth="1"/>
    <col min="8998" max="8999" width="10.7109375" style="204" customWidth="1"/>
    <col min="9000" max="9000" width="10.85546875" style="204" customWidth="1"/>
    <col min="9001" max="9001" width="2" style="204" customWidth="1"/>
    <col min="9002" max="9018" width="10.85546875" style="204" customWidth="1"/>
    <col min="9019" max="9024" width="12.5703125" style="204" customWidth="1"/>
    <col min="9025" max="9078" width="0" style="204" hidden="1" customWidth="1"/>
    <col min="9079" max="9216" width="11.42578125" style="204"/>
    <col min="9217" max="9217" width="29" style="204" customWidth="1"/>
    <col min="9218" max="9218" width="23.28515625" style="204" bestFit="1" customWidth="1"/>
    <col min="9219" max="9219" width="11.28515625" style="204" customWidth="1"/>
    <col min="9220" max="9220" width="9.85546875" style="204" customWidth="1"/>
    <col min="9221" max="9222" width="10.140625" style="204" customWidth="1"/>
    <col min="9223" max="9223" width="10.42578125" style="204" customWidth="1"/>
    <col min="9224" max="9224" width="9.42578125" style="204" customWidth="1"/>
    <col min="9225" max="9225" width="10.7109375" style="204" customWidth="1"/>
    <col min="9226" max="9228" width="8.7109375" style="204" customWidth="1"/>
    <col min="9229" max="9229" width="8.85546875" style="204" customWidth="1"/>
    <col min="9230" max="9237" width="8.7109375" style="204" customWidth="1"/>
    <col min="9238" max="9238" width="11.85546875" style="204" customWidth="1"/>
    <col min="9239" max="9239" width="12.5703125" style="204" customWidth="1"/>
    <col min="9240" max="9240" width="12.7109375" style="204" customWidth="1"/>
    <col min="9241" max="9241" width="9.28515625" style="204" customWidth="1"/>
    <col min="9242" max="9242" width="12.28515625" style="204" customWidth="1"/>
    <col min="9243" max="9243" width="9.7109375" style="204" customWidth="1"/>
    <col min="9244" max="9244" width="8.7109375" style="204" customWidth="1"/>
    <col min="9245" max="9245" width="13.140625" style="204" customWidth="1"/>
    <col min="9246" max="9246" width="12.85546875" style="204" customWidth="1"/>
    <col min="9247" max="9247" width="10.85546875" style="204" customWidth="1"/>
    <col min="9248" max="9249" width="11.5703125" style="204" customWidth="1"/>
    <col min="9250" max="9250" width="11.7109375" style="204" customWidth="1"/>
    <col min="9251" max="9251" width="11.85546875" style="204" customWidth="1"/>
    <col min="9252" max="9252" width="10.7109375" style="204" customWidth="1"/>
    <col min="9253" max="9253" width="12.7109375" style="204" customWidth="1"/>
    <col min="9254" max="9255" width="10.7109375" style="204" customWidth="1"/>
    <col min="9256" max="9256" width="10.85546875" style="204" customWidth="1"/>
    <col min="9257" max="9257" width="2" style="204" customWidth="1"/>
    <col min="9258" max="9274" width="10.85546875" style="204" customWidth="1"/>
    <col min="9275" max="9280" width="12.5703125" style="204" customWidth="1"/>
    <col min="9281" max="9334" width="0" style="204" hidden="1" customWidth="1"/>
    <col min="9335" max="9472" width="11.42578125" style="204"/>
    <col min="9473" max="9473" width="29" style="204" customWidth="1"/>
    <col min="9474" max="9474" width="23.28515625" style="204" bestFit="1" customWidth="1"/>
    <col min="9475" max="9475" width="11.28515625" style="204" customWidth="1"/>
    <col min="9476" max="9476" width="9.85546875" style="204" customWidth="1"/>
    <col min="9477" max="9478" width="10.140625" style="204" customWidth="1"/>
    <col min="9479" max="9479" width="10.42578125" style="204" customWidth="1"/>
    <col min="9480" max="9480" width="9.42578125" style="204" customWidth="1"/>
    <col min="9481" max="9481" width="10.7109375" style="204" customWidth="1"/>
    <col min="9482" max="9484" width="8.7109375" style="204" customWidth="1"/>
    <col min="9485" max="9485" width="8.85546875" style="204" customWidth="1"/>
    <col min="9486" max="9493" width="8.7109375" style="204" customWidth="1"/>
    <col min="9494" max="9494" width="11.85546875" style="204" customWidth="1"/>
    <col min="9495" max="9495" width="12.5703125" style="204" customWidth="1"/>
    <col min="9496" max="9496" width="12.7109375" style="204" customWidth="1"/>
    <col min="9497" max="9497" width="9.28515625" style="204" customWidth="1"/>
    <col min="9498" max="9498" width="12.28515625" style="204" customWidth="1"/>
    <col min="9499" max="9499" width="9.7109375" style="204" customWidth="1"/>
    <col min="9500" max="9500" width="8.7109375" style="204" customWidth="1"/>
    <col min="9501" max="9501" width="13.140625" style="204" customWidth="1"/>
    <col min="9502" max="9502" width="12.85546875" style="204" customWidth="1"/>
    <col min="9503" max="9503" width="10.85546875" style="204" customWidth="1"/>
    <col min="9504" max="9505" width="11.5703125" style="204" customWidth="1"/>
    <col min="9506" max="9506" width="11.7109375" style="204" customWidth="1"/>
    <col min="9507" max="9507" width="11.85546875" style="204" customWidth="1"/>
    <col min="9508" max="9508" width="10.7109375" style="204" customWidth="1"/>
    <col min="9509" max="9509" width="12.7109375" style="204" customWidth="1"/>
    <col min="9510" max="9511" width="10.7109375" style="204" customWidth="1"/>
    <col min="9512" max="9512" width="10.85546875" style="204" customWidth="1"/>
    <col min="9513" max="9513" width="2" style="204" customWidth="1"/>
    <col min="9514" max="9530" width="10.85546875" style="204" customWidth="1"/>
    <col min="9531" max="9536" width="12.5703125" style="204" customWidth="1"/>
    <col min="9537" max="9590" width="0" style="204" hidden="1" customWidth="1"/>
    <col min="9591" max="9728" width="11.42578125" style="204"/>
    <col min="9729" max="9729" width="29" style="204" customWidth="1"/>
    <col min="9730" max="9730" width="23.28515625" style="204" bestFit="1" customWidth="1"/>
    <col min="9731" max="9731" width="11.28515625" style="204" customWidth="1"/>
    <col min="9732" max="9732" width="9.85546875" style="204" customWidth="1"/>
    <col min="9733" max="9734" width="10.140625" style="204" customWidth="1"/>
    <col min="9735" max="9735" width="10.42578125" style="204" customWidth="1"/>
    <col min="9736" max="9736" width="9.42578125" style="204" customWidth="1"/>
    <col min="9737" max="9737" width="10.7109375" style="204" customWidth="1"/>
    <col min="9738" max="9740" width="8.7109375" style="204" customWidth="1"/>
    <col min="9741" max="9741" width="8.85546875" style="204" customWidth="1"/>
    <col min="9742" max="9749" width="8.7109375" style="204" customWidth="1"/>
    <col min="9750" max="9750" width="11.85546875" style="204" customWidth="1"/>
    <col min="9751" max="9751" width="12.5703125" style="204" customWidth="1"/>
    <col min="9752" max="9752" width="12.7109375" style="204" customWidth="1"/>
    <col min="9753" max="9753" width="9.28515625" style="204" customWidth="1"/>
    <col min="9754" max="9754" width="12.28515625" style="204" customWidth="1"/>
    <col min="9755" max="9755" width="9.7109375" style="204" customWidth="1"/>
    <col min="9756" max="9756" width="8.7109375" style="204" customWidth="1"/>
    <col min="9757" max="9757" width="13.140625" style="204" customWidth="1"/>
    <col min="9758" max="9758" width="12.85546875" style="204" customWidth="1"/>
    <col min="9759" max="9759" width="10.85546875" style="204" customWidth="1"/>
    <col min="9760" max="9761" width="11.5703125" style="204" customWidth="1"/>
    <col min="9762" max="9762" width="11.7109375" style="204" customWidth="1"/>
    <col min="9763" max="9763" width="11.85546875" style="204" customWidth="1"/>
    <col min="9764" max="9764" width="10.7109375" style="204" customWidth="1"/>
    <col min="9765" max="9765" width="12.7109375" style="204" customWidth="1"/>
    <col min="9766" max="9767" width="10.7109375" style="204" customWidth="1"/>
    <col min="9768" max="9768" width="10.85546875" style="204" customWidth="1"/>
    <col min="9769" max="9769" width="2" style="204" customWidth="1"/>
    <col min="9770" max="9786" width="10.85546875" style="204" customWidth="1"/>
    <col min="9787" max="9792" width="12.5703125" style="204" customWidth="1"/>
    <col min="9793" max="9846" width="0" style="204" hidden="1" customWidth="1"/>
    <col min="9847" max="9984" width="11.42578125" style="204"/>
    <col min="9985" max="9985" width="29" style="204" customWidth="1"/>
    <col min="9986" max="9986" width="23.28515625" style="204" bestFit="1" customWidth="1"/>
    <col min="9987" max="9987" width="11.28515625" style="204" customWidth="1"/>
    <col min="9988" max="9988" width="9.85546875" style="204" customWidth="1"/>
    <col min="9989" max="9990" width="10.140625" style="204" customWidth="1"/>
    <col min="9991" max="9991" width="10.42578125" style="204" customWidth="1"/>
    <col min="9992" max="9992" width="9.42578125" style="204" customWidth="1"/>
    <col min="9993" max="9993" width="10.7109375" style="204" customWidth="1"/>
    <col min="9994" max="9996" width="8.7109375" style="204" customWidth="1"/>
    <col min="9997" max="9997" width="8.85546875" style="204" customWidth="1"/>
    <col min="9998" max="10005" width="8.7109375" style="204" customWidth="1"/>
    <col min="10006" max="10006" width="11.85546875" style="204" customWidth="1"/>
    <col min="10007" max="10007" width="12.5703125" style="204" customWidth="1"/>
    <col min="10008" max="10008" width="12.7109375" style="204" customWidth="1"/>
    <col min="10009" max="10009" width="9.28515625" style="204" customWidth="1"/>
    <col min="10010" max="10010" width="12.28515625" style="204" customWidth="1"/>
    <col min="10011" max="10011" width="9.7109375" style="204" customWidth="1"/>
    <col min="10012" max="10012" width="8.7109375" style="204" customWidth="1"/>
    <col min="10013" max="10013" width="13.140625" style="204" customWidth="1"/>
    <col min="10014" max="10014" width="12.85546875" style="204" customWidth="1"/>
    <col min="10015" max="10015" width="10.85546875" style="204" customWidth="1"/>
    <col min="10016" max="10017" width="11.5703125" style="204" customWidth="1"/>
    <col min="10018" max="10018" width="11.7109375" style="204" customWidth="1"/>
    <col min="10019" max="10019" width="11.85546875" style="204" customWidth="1"/>
    <col min="10020" max="10020" width="10.7109375" style="204" customWidth="1"/>
    <col min="10021" max="10021" width="12.7109375" style="204" customWidth="1"/>
    <col min="10022" max="10023" width="10.7109375" style="204" customWidth="1"/>
    <col min="10024" max="10024" width="10.85546875" style="204" customWidth="1"/>
    <col min="10025" max="10025" width="2" style="204" customWidth="1"/>
    <col min="10026" max="10042" width="10.85546875" style="204" customWidth="1"/>
    <col min="10043" max="10048" width="12.5703125" style="204" customWidth="1"/>
    <col min="10049" max="10102" width="0" style="204" hidden="1" customWidth="1"/>
    <col min="10103" max="10240" width="11.42578125" style="204"/>
    <col min="10241" max="10241" width="29" style="204" customWidth="1"/>
    <col min="10242" max="10242" width="23.28515625" style="204" bestFit="1" customWidth="1"/>
    <col min="10243" max="10243" width="11.28515625" style="204" customWidth="1"/>
    <col min="10244" max="10244" width="9.85546875" style="204" customWidth="1"/>
    <col min="10245" max="10246" width="10.140625" style="204" customWidth="1"/>
    <col min="10247" max="10247" width="10.42578125" style="204" customWidth="1"/>
    <col min="10248" max="10248" width="9.42578125" style="204" customWidth="1"/>
    <col min="10249" max="10249" width="10.7109375" style="204" customWidth="1"/>
    <col min="10250" max="10252" width="8.7109375" style="204" customWidth="1"/>
    <col min="10253" max="10253" width="8.85546875" style="204" customWidth="1"/>
    <col min="10254" max="10261" width="8.7109375" style="204" customWidth="1"/>
    <col min="10262" max="10262" width="11.85546875" style="204" customWidth="1"/>
    <col min="10263" max="10263" width="12.5703125" style="204" customWidth="1"/>
    <col min="10264" max="10264" width="12.7109375" style="204" customWidth="1"/>
    <col min="10265" max="10265" width="9.28515625" style="204" customWidth="1"/>
    <col min="10266" max="10266" width="12.28515625" style="204" customWidth="1"/>
    <col min="10267" max="10267" width="9.7109375" style="204" customWidth="1"/>
    <col min="10268" max="10268" width="8.7109375" style="204" customWidth="1"/>
    <col min="10269" max="10269" width="13.140625" style="204" customWidth="1"/>
    <col min="10270" max="10270" width="12.85546875" style="204" customWidth="1"/>
    <col min="10271" max="10271" width="10.85546875" style="204" customWidth="1"/>
    <col min="10272" max="10273" width="11.5703125" style="204" customWidth="1"/>
    <col min="10274" max="10274" width="11.7109375" style="204" customWidth="1"/>
    <col min="10275" max="10275" width="11.85546875" style="204" customWidth="1"/>
    <col min="10276" max="10276" width="10.7109375" style="204" customWidth="1"/>
    <col min="10277" max="10277" width="12.7109375" style="204" customWidth="1"/>
    <col min="10278" max="10279" width="10.7109375" style="204" customWidth="1"/>
    <col min="10280" max="10280" width="10.85546875" style="204" customWidth="1"/>
    <col min="10281" max="10281" width="2" style="204" customWidth="1"/>
    <col min="10282" max="10298" width="10.85546875" style="204" customWidth="1"/>
    <col min="10299" max="10304" width="12.5703125" style="204" customWidth="1"/>
    <col min="10305" max="10358" width="0" style="204" hidden="1" customWidth="1"/>
    <col min="10359" max="10496" width="11.42578125" style="204"/>
    <col min="10497" max="10497" width="29" style="204" customWidth="1"/>
    <col min="10498" max="10498" width="23.28515625" style="204" bestFit="1" customWidth="1"/>
    <col min="10499" max="10499" width="11.28515625" style="204" customWidth="1"/>
    <col min="10500" max="10500" width="9.85546875" style="204" customWidth="1"/>
    <col min="10501" max="10502" width="10.140625" style="204" customWidth="1"/>
    <col min="10503" max="10503" width="10.42578125" style="204" customWidth="1"/>
    <col min="10504" max="10504" width="9.42578125" style="204" customWidth="1"/>
    <col min="10505" max="10505" width="10.7109375" style="204" customWidth="1"/>
    <col min="10506" max="10508" width="8.7109375" style="204" customWidth="1"/>
    <col min="10509" max="10509" width="8.85546875" style="204" customWidth="1"/>
    <col min="10510" max="10517" width="8.7109375" style="204" customWidth="1"/>
    <col min="10518" max="10518" width="11.85546875" style="204" customWidth="1"/>
    <col min="10519" max="10519" width="12.5703125" style="204" customWidth="1"/>
    <col min="10520" max="10520" width="12.7109375" style="204" customWidth="1"/>
    <col min="10521" max="10521" width="9.28515625" style="204" customWidth="1"/>
    <col min="10522" max="10522" width="12.28515625" style="204" customWidth="1"/>
    <col min="10523" max="10523" width="9.7109375" style="204" customWidth="1"/>
    <col min="10524" max="10524" width="8.7109375" style="204" customWidth="1"/>
    <col min="10525" max="10525" width="13.140625" style="204" customWidth="1"/>
    <col min="10526" max="10526" width="12.85546875" style="204" customWidth="1"/>
    <col min="10527" max="10527" width="10.85546875" style="204" customWidth="1"/>
    <col min="10528" max="10529" width="11.5703125" style="204" customWidth="1"/>
    <col min="10530" max="10530" width="11.7109375" style="204" customWidth="1"/>
    <col min="10531" max="10531" width="11.85546875" style="204" customWidth="1"/>
    <col min="10532" max="10532" width="10.7109375" style="204" customWidth="1"/>
    <col min="10533" max="10533" width="12.7109375" style="204" customWidth="1"/>
    <col min="10534" max="10535" width="10.7109375" style="204" customWidth="1"/>
    <col min="10536" max="10536" width="10.85546875" style="204" customWidth="1"/>
    <col min="10537" max="10537" width="2" style="204" customWidth="1"/>
    <col min="10538" max="10554" width="10.85546875" style="204" customWidth="1"/>
    <col min="10555" max="10560" width="12.5703125" style="204" customWidth="1"/>
    <col min="10561" max="10614" width="0" style="204" hidden="1" customWidth="1"/>
    <col min="10615" max="10752" width="11.42578125" style="204"/>
    <col min="10753" max="10753" width="29" style="204" customWidth="1"/>
    <col min="10754" max="10754" width="23.28515625" style="204" bestFit="1" customWidth="1"/>
    <col min="10755" max="10755" width="11.28515625" style="204" customWidth="1"/>
    <col min="10756" max="10756" width="9.85546875" style="204" customWidth="1"/>
    <col min="10757" max="10758" width="10.140625" style="204" customWidth="1"/>
    <col min="10759" max="10759" width="10.42578125" style="204" customWidth="1"/>
    <col min="10760" max="10760" width="9.42578125" style="204" customWidth="1"/>
    <col min="10761" max="10761" width="10.7109375" style="204" customWidth="1"/>
    <col min="10762" max="10764" width="8.7109375" style="204" customWidth="1"/>
    <col min="10765" max="10765" width="8.85546875" style="204" customWidth="1"/>
    <col min="10766" max="10773" width="8.7109375" style="204" customWidth="1"/>
    <col min="10774" max="10774" width="11.85546875" style="204" customWidth="1"/>
    <col min="10775" max="10775" width="12.5703125" style="204" customWidth="1"/>
    <col min="10776" max="10776" width="12.7109375" style="204" customWidth="1"/>
    <col min="10777" max="10777" width="9.28515625" style="204" customWidth="1"/>
    <col min="10778" max="10778" width="12.28515625" style="204" customWidth="1"/>
    <col min="10779" max="10779" width="9.7109375" style="204" customWidth="1"/>
    <col min="10780" max="10780" width="8.7109375" style="204" customWidth="1"/>
    <col min="10781" max="10781" width="13.140625" style="204" customWidth="1"/>
    <col min="10782" max="10782" width="12.85546875" style="204" customWidth="1"/>
    <col min="10783" max="10783" width="10.85546875" style="204" customWidth="1"/>
    <col min="10784" max="10785" width="11.5703125" style="204" customWidth="1"/>
    <col min="10786" max="10786" width="11.7109375" style="204" customWidth="1"/>
    <col min="10787" max="10787" width="11.85546875" style="204" customWidth="1"/>
    <col min="10788" max="10788" width="10.7109375" style="204" customWidth="1"/>
    <col min="10789" max="10789" width="12.7109375" style="204" customWidth="1"/>
    <col min="10790" max="10791" width="10.7109375" style="204" customWidth="1"/>
    <col min="10792" max="10792" width="10.85546875" style="204" customWidth="1"/>
    <col min="10793" max="10793" width="2" style="204" customWidth="1"/>
    <col min="10794" max="10810" width="10.85546875" style="204" customWidth="1"/>
    <col min="10811" max="10816" width="12.5703125" style="204" customWidth="1"/>
    <col min="10817" max="10870" width="0" style="204" hidden="1" customWidth="1"/>
    <col min="10871" max="11008" width="11.42578125" style="204"/>
    <col min="11009" max="11009" width="29" style="204" customWidth="1"/>
    <col min="11010" max="11010" width="23.28515625" style="204" bestFit="1" customWidth="1"/>
    <col min="11011" max="11011" width="11.28515625" style="204" customWidth="1"/>
    <col min="11012" max="11012" width="9.85546875" style="204" customWidth="1"/>
    <col min="11013" max="11014" width="10.140625" style="204" customWidth="1"/>
    <col min="11015" max="11015" width="10.42578125" style="204" customWidth="1"/>
    <col min="11016" max="11016" width="9.42578125" style="204" customWidth="1"/>
    <col min="11017" max="11017" width="10.7109375" style="204" customWidth="1"/>
    <col min="11018" max="11020" width="8.7109375" style="204" customWidth="1"/>
    <col min="11021" max="11021" width="8.85546875" style="204" customWidth="1"/>
    <col min="11022" max="11029" width="8.7109375" style="204" customWidth="1"/>
    <col min="11030" max="11030" width="11.85546875" style="204" customWidth="1"/>
    <col min="11031" max="11031" width="12.5703125" style="204" customWidth="1"/>
    <col min="11032" max="11032" width="12.7109375" style="204" customWidth="1"/>
    <col min="11033" max="11033" width="9.28515625" style="204" customWidth="1"/>
    <col min="11034" max="11034" width="12.28515625" style="204" customWidth="1"/>
    <col min="11035" max="11035" width="9.7109375" style="204" customWidth="1"/>
    <col min="11036" max="11036" width="8.7109375" style="204" customWidth="1"/>
    <col min="11037" max="11037" width="13.140625" style="204" customWidth="1"/>
    <col min="11038" max="11038" width="12.85546875" style="204" customWidth="1"/>
    <col min="11039" max="11039" width="10.85546875" style="204" customWidth="1"/>
    <col min="11040" max="11041" width="11.5703125" style="204" customWidth="1"/>
    <col min="11042" max="11042" width="11.7109375" style="204" customWidth="1"/>
    <col min="11043" max="11043" width="11.85546875" style="204" customWidth="1"/>
    <col min="11044" max="11044" width="10.7109375" style="204" customWidth="1"/>
    <col min="11045" max="11045" width="12.7109375" style="204" customWidth="1"/>
    <col min="11046" max="11047" width="10.7109375" style="204" customWidth="1"/>
    <col min="11048" max="11048" width="10.85546875" style="204" customWidth="1"/>
    <col min="11049" max="11049" width="2" style="204" customWidth="1"/>
    <col min="11050" max="11066" width="10.85546875" style="204" customWidth="1"/>
    <col min="11067" max="11072" width="12.5703125" style="204" customWidth="1"/>
    <col min="11073" max="11126" width="0" style="204" hidden="1" customWidth="1"/>
    <col min="11127" max="11264" width="11.42578125" style="204"/>
    <col min="11265" max="11265" width="29" style="204" customWidth="1"/>
    <col min="11266" max="11266" width="23.28515625" style="204" bestFit="1" customWidth="1"/>
    <col min="11267" max="11267" width="11.28515625" style="204" customWidth="1"/>
    <col min="11268" max="11268" width="9.85546875" style="204" customWidth="1"/>
    <col min="11269" max="11270" width="10.140625" style="204" customWidth="1"/>
    <col min="11271" max="11271" width="10.42578125" style="204" customWidth="1"/>
    <col min="11272" max="11272" width="9.42578125" style="204" customWidth="1"/>
    <col min="11273" max="11273" width="10.7109375" style="204" customWidth="1"/>
    <col min="11274" max="11276" width="8.7109375" style="204" customWidth="1"/>
    <col min="11277" max="11277" width="8.85546875" style="204" customWidth="1"/>
    <col min="11278" max="11285" width="8.7109375" style="204" customWidth="1"/>
    <col min="11286" max="11286" width="11.85546875" style="204" customWidth="1"/>
    <col min="11287" max="11287" width="12.5703125" style="204" customWidth="1"/>
    <col min="11288" max="11288" width="12.7109375" style="204" customWidth="1"/>
    <col min="11289" max="11289" width="9.28515625" style="204" customWidth="1"/>
    <col min="11290" max="11290" width="12.28515625" style="204" customWidth="1"/>
    <col min="11291" max="11291" width="9.7109375" style="204" customWidth="1"/>
    <col min="11292" max="11292" width="8.7109375" style="204" customWidth="1"/>
    <col min="11293" max="11293" width="13.140625" style="204" customWidth="1"/>
    <col min="11294" max="11294" width="12.85546875" style="204" customWidth="1"/>
    <col min="11295" max="11295" width="10.85546875" style="204" customWidth="1"/>
    <col min="11296" max="11297" width="11.5703125" style="204" customWidth="1"/>
    <col min="11298" max="11298" width="11.7109375" style="204" customWidth="1"/>
    <col min="11299" max="11299" width="11.85546875" style="204" customWidth="1"/>
    <col min="11300" max="11300" width="10.7109375" style="204" customWidth="1"/>
    <col min="11301" max="11301" width="12.7109375" style="204" customWidth="1"/>
    <col min="11302" max="11303" width="10.7109375" style="204" customWidth="1"/>
    <col min="11304" max="11304" width="10.85546875" style="204" customWidth="1"/>
    <col min="11305" max="11305" width="2" style="204" customWidth="1"/>
    <col min="11306" max="11322" width="10.85546875" style="204" customWidth="1"/>
    <col min="11323" max="11328" width="12.5703125" style="204" customWidth="1"/>
    <col min="11329" max="11382" width="0" style="204" hidden="1" customWidth="1"/>
    <col min="11383" max="11520" width="11.42578125" style="204"/>
    <col min="11521" max="11521" width="29" style="204" customWidth="1"/>
    <col min="11522" max="11522" width="23.28515625" style="204" bestFit="1" customWidth="1"/>
    <col min="11523" max="11523" width="11.28515625" style="204" customWidth="1"/>
    <col min="11524" max="11524" width="9.85546875" style="204" customWidth="1"/>
    <col min="11525" max="11526" width="10.140625" style="204" customWidth="1"/>
    <col min="11527" max="11527" width="10.42578125" style="204" customWidth="1"/>
    <col min="11528" max="11528" width="9.42578125" style="204" customWidth="1"/>
    <col min="11529" max="11529" width="10.7109375" style="204" customWidth="1"/>
    <col min="11530" max="11532" width="8.7109375" style="204" customWidth="1"/>
    <col min="11533" max="11533" width="8.85546875" style="204" customWidth="1"/>
    <col min="11534" max="11541" width="8.7109375" style="204" customWidth="1"/>
    <col min="11542" max="11542" width="11.85546875" style="204" customWidth="1"/>
    <col min="11543" max="11543" width="12.5703125" style="204" customWidth="1"/>
    <col min="11544" max="11544" width="12.7109375" style="204" customWidth="1"/>
    <col min="11545" max="11545" width="9.28515625" style="204" customWidth="1"/>
    <col min="11546" max="11546" width="12.28515625" style="204" customWidth="1"/>
    <col min="11547" max="11547" width="9.7109375" style="204" customWidth="1"/>
    <col min="11548" max="11548" width="8.7109375" style="204" customWidth="1"/>
    <col min="11549" max="11549" width="13.140625" style="204" customWidth="1"/>
    <col min="11550" max="11550" width="12.85546875" style="204" customWidth="1"/>
    <col min="11551" max="11551" width="10.85546875" style="204" customWidth="1"/>
    <col min="11552" max="11553" width="11.5703125" style="204" customWidth="1"/>
    <col min="11554" max="11554" width="11.7109375" style="204" customWidth="1"/>
    <col min="11555" max="11555" width="11.85546875" style="204" customWidth="1"/>
    <col min="11556" max="11556" width="10.7109375" style="204" customWidth="1"/>
    <col min="11557" max="11557" width="12.7109375" style="204" customWidth="1"/>
    <col min="11558" max="11559" width="10.7109375" style="204" customWidth="1"/>
    <col min="11560" max="11560" width="10.85546875" style="204" customWidth="1"/>
    <col min="11561" max="11561" width="2" style="204" customWidth="1"/>
    <col min="11562" max="11578" width="10.85546875" style="204" customWidth="1"/>
    <col min="11579" max="11584" width="12.5703125" style="204" customWidth="1"/>
    <col min="11585" max="11638" width="0" style="204" hidden="1" customWidth="1"/>
    <col min="11639" max="11776" width="11.42578125" style="204"/>
    <col min="11777" max="11777" width="29" style="204" customWidth="1"/>
    <col min="11778" max="11778" width="23.28515625" style="204" bestFit="1" customWidth="1"/>
    <col min="11779" max="11779" width="11.28515625" style="204" customWidth="1"/>
    <col min="11780" max="11780" width="9.85546875" style="204" customWidth="1"/>
    <col min="11781" max="11782" width="10.140625" style="204" customWidth="1"/>
    <col min="11783" max="11783" width="10.42578125" style="204" customWidth="1"/>
    <col min="11784" max="11784" width="9.42578125" style="204" customWidth="1"/>
    <col min="11785" max="11785" width="10.7109375" style="204" customWidth="1"/>
    <col min="11786" max="11788" width="8.7109375" style="204" customWidth="1"/>
    <col min="11789" max="11789" width="8.85546875" style="204" customWidth="1"/>
    <col min="11790" max="11797" width="8.7109375" style="204" customWidth="1"/>
    <col min="11798" max="11798" width="11.85546875" style="204" customWidth="1"/>
    <col min="11799" max="11799" width="12.5703125" style="204" customWidth="1"/>
    <col min="11800" max="11800" width="12.7109375" style="204" customWidth="1"/>
    <col min="11801" max="11801" width="9.28515625" style="204" customWidth="1"/>
    <col min="11802" max="11802" width="12.28515625" style="204" customWidth="1"/>
    <col min="11803" max="11803" width="9.7109375" style="204" customWidth="1"/>
    <col min="11804" max="11804" width="8.7109375" style="204" customWidth="1"/>
    <col min="11805" max="11805" width="13.140625" style="204" customWidth="1"/>
    <col min="11806" max="11806" width="12.85546875" style="204" customWidth="1"/>
    <col min="11807" max="11807" width="10.85546875" style="204" customWidth="1"/>
    <col min="11808" max="11809" width="11.5703125" style="204" customWidth="1"/>
    <col min="11810" max="11810" width="11.7109375" style="204" customWidth="1"/>
    <col min="11811" max="11811" width="11.85546875" style="204" customWidth="1"/>
    <col min="11812" max="11812" width="10.7109375" style="204" customWidth="1"/>
    <col min="11813" max="11813" width="12.7109375" style="204" customWidth="1"/>
    <col min="11814" max="11815" width="10.7109375" style="204" customWidth="1"/>
    <col min="11816" max="11816" width="10.85546875" style="204" customWidth="1"/>
    <col min="11817" max="11817" width="2" style="204" customWidth="1"/>
    <col min="11818" max="11834" width="10.85546875" style="204" customWidth="1"/>
    <col min="11835" max="11840" width="12.5703125" style="204" customWidth="1"/>
    <col min="11841" max="11894" width="0" style="204" hidden="1" customWidth="1"/>
    <col min="11895" max="12032" width="11.42578125" style="204"/>
    <col min="12033" max="12033" width="29" style="204" customWidth="1"/>
    <col min="12034" max="12034" width="23.28515625" style="204" bestFit="1" customWidth="1"/>
    <col min="12035" max="12035" width="11.28515625" style="204" customWidth="1"/>
    <col min="12036" max="12036" width="9.85546875" style="204" customWidth="1"/>
    <col min="12037" max="12038" width="10.140625" style="204" customWidth="1"/>
    <col min="12039" max="12039" width="10.42578125" style="204" customWidth="1"/>
    <col min="12040" max="12040" width="9.42578125" style="204" customWidth="1"/>
    <col min="12041" max="12041" width="10.7109375" style="204" customWidth="1"/>
    <col min="12042" max="12044" width="8.7109375" style="204" customWidth="1"/>
    <col min="12045" max="12045" width="8.85546875" style="204" customWidth="1"/>
    <col min="12046" max="12053" width="8.7109375" style="204" customWidth="1"/>
    <col min="12054" max="12054" width="11.85546875" style="204" customWidth="1"/>
    <col min="12055" max="12055" width="12.5703125" style="204" customWidth="1"/>
    <col min="12056" max="12056" width="12.7109375" style="204" customWidth="1"/>
    <col min="12057" max="12057" width="9.28515625" style="204" customWidth="1"/>
    <col min="12058" max="12058" width="12.28515625" style="204" customWidth="1"/>
    <col min="12059" max="12059" width="9.7109375" style="204" customWidth="1"/>
    <col min="12060" max="12060" width="8.7109375" style="204" customWidth="1"/>
    <col min="12061" max="12061" width="13.140625" style="204" customWidth="1"/>
    <col min="12062" max="12062" width="12.85546875" style="204" customWidth="1"/>
    <col min="12063" max="12063" width="10.85546875" style="204" customWidth="1"/>
    <col min="12064" max="12065" width="11.5703125" style="204" customWidth="1"/>
    <col min="12066" max="12066" width="11.7109375" style="204" customWidth="1"/>
    <col min="12067" max="12067" width="11.85546875" style="204" customWidth="1"/>
    <col min="12068" max="12068" width="10.7109375" style="204" customWidth="1"/>
    <col min="12069" max="12069" width="12.7109375" style="204" customWidth="1"/>
    <col min="12070" max="12071" width="10.7109375" style="204" customWidth="1"/>
    <col min="12072" max="12072" width="10.85546875" style="204" customWidth="1"/>
    <col min="12073" max="12073" width="2" style="204" customWidth="1"/>
    <col min="12074" max="12090" width="10.85546875" style="204" customWidth="1"/>
    <col min="12091" max="12096" width="12.5703125" style="204" customWidth="1"/>
    <col min="12097" max="12150" width="0" style="204" hidden="1" customWidth="1"/>
    <col min="12151" max="12288" width="11.42578125" style="204"/>
    <col min="12289" max="12289" width="29" style="204" customWidth="1"/>
    <col min="12290" max="12290" width="23.28515625" style="204" bestFit="1" customWidth="1"/>
    <col min="12291" max="12291" width="11.28515625" style="204" customWidth="1"/>
    <col min="12292" max="12292" width="9.85546875" style="204" customWidth="1"/>
    <col min="12293" max="12294" width="10.140625" style="204" customWidth="1"/>
    <col min="12295" max="12295" width="10.42578125" style="204" customWidth="1"/>
    <col min="12296" max="12296" width="9.42578125" style="204" customWidth="1"/>
    <col min="12297" max="12297" width="10.7109375" style="204" customWidth="1"/>
    <col min="12298" max="12300" width="8.7109375" style="204" customWidth="1"/>
    <col min="12301" max="12301" width="8.85546875" style="204" customWidth="1"/>
    <col min="12302" max="12309" width="8.7109375" style="204" customWidth="1"/>
    <col min="12310" max="12310" width="11.85546875" style="204" customWidth="1"/>
    <col min="12311" max="12311" width="12.5703125" style="204" customWidth="1"/>
    <col min="12312" max="12312" width="12.7109375" style="204" customWidth="1"/>
    <col min="12313" max="12313" width="9.28515625" style="204" customWidth="1"/>
    <col min="12314" max="12314" width="12.28515625" style="204" customWidth="1"/>
    <col min="12315" max="12315" width="9.7109375" style="204" customWidth="1"/>
    <col min="12316" max="12316" width="8.7109375" style="204" customWidth="1"/>
    <col min="12317" max="12317" width="13.140625" style="204" customWidth="1"/>
    <col min="12318" max="12318" width="12.85546875" style="204" customWidth="1"/>
    <col min="12319" max="12319" width="10.85546875" style="204" customWidth="1"/>
    <col min="12320" max="12321" width="11.5703125" style="204" customWidth="1"/>
    <col min="12322" max="12322" width="11.7109375" style="204" customWidth="1"/>
    <col min="12323" max="12323" width="11.85546875" style="204" customWidth="1"/>
    <col min="12324" max="12324" width="10.7109375" style="204" customWidth="1"/>
    <col min="12325" max="12325" width="12.7109375" style="204" customWidth="1"/>
    <col min="12326" max="12327" width="10.7109375" style="204" customWidth="1"/>
    <col min="12328" max="12328" width="10.85546875" style="204" customWidth="1"/>
    <col min="12329" max="12329" width="2" style="204" customWidth="1"/>
    <col min="12330" max="12346" width="10.85546875" style="204" customWidth="1"/>
    <col min="12347" max="12352" width="12.5703125" style="204" customWidth="1"/>
    <col min="12353" max="12406" width="0" style="204" hidden="1" customWidth="1"/>
    <col min="12407" max="12544" width="11.42578125" style="204"/>
    <col min="12545" max="12545" width="29" style="204" customWidth="1"/>
    <col min="12546" max="12546" width="23.28515625" style="204" bestFit="1" customWidth="1"/>
    <col min="12547" max="12547" width="11.28515625" style="204" customWidth="1"/>
    <col min="12548" max="12548" width="9.85546875" style="204" customWidth="1"/>
    <col min="12549" max="12550" width="10.140625" style="204" customWidth="1"/>
    <col min="12551" max="12551" width="10.42578125" style="204" customWidth="1"/>
    <col min="12552" max="12552" width="9.42578125" style="204" customWidth="1"/>
    <col min="12553" max="12553" width="10.7109375" style="204" customWidth="1"/>
    <col min="12554" max="12556" width="8.7109375" style="204" customWidth="1"/>
    <col min="12557" max="12557" width="8.85546875" style="204" customWidth="1"/>
    <col min="12558" max="12565" width="8.7109375" style="204" customWidth="1"/>
    <col min="12566" max="12566" width="11.85546875" style="204" customWidth="1"/>
    <col min="12567" max="12567" width="12.5703125" style="204" customWidth="1"/>
    <col min="12568" max="12568" width="12.7109375" style="204" customWidth="1"/>
    <col min="12569" max="12569" width="9.28515625" style="204" customWidth="1"/>
    <col min="12570" max="12570" width="12.28515625" style="204" customWidth="1"/>
    <col min="12571" max="12571" width="9.7109375" style="204" customWidth="1"/>
    <col min="12572" max="12572" width="8.7109375" style="204" customWidth="1"/>
    <col min="12573" max="12573" width="13.140625" style="204" customWidth="1"/>
    <col min="12574" max="12574" width="12.85546875" style="204" customWidth="1"/>
    <col min="12575" max="12575" width="10.85546875" style="204" customWidth="1"/>
    <col min="12576" max="12577" width="11.5703125" style="204" customWidth="1"/>
    <col min="12578" max="12578" width="11.7109375" style="204" customWidth="1"/>
    <col min="12579" max="12579" width="11.85546875" style="204" customWidth="1"/>
    <col min="12580" max="12580" width="10.7109375" style="204" customWidth="1"/>
    <col min="12581" max="12581" width="12.7109375" style="204" customWidth="1"/>
    <col min="12582" max="12583" width="10.7109375" style="204" customWidth="1"/>
    <col min="12584" max="12584" width="10.85546875" style="204" customWidth="1"/>
    <col min="12585" max="12585" width="2" style="204" customWidth="1"/>
    <col min="12586" max="12602" width="10.85546875" style="204" customWidth="1"/>
    <col min="12603" max="12608" width="12.5703125" style="204" customWidth="1"/>
    <col min="12609" max="12662" width="0" style="204" hidden="1" customWidth="1"/>
    <col min="12663" max="12800" width="11.42578125" style="204"/>
    <col min="12801" max="12801" width="29" style="204" customWidth="1"/>
    <col min="12802" max="12802" width="23.28515625" style="204" bestFit="1" customWidth="1"/>
    <col min="12803" max="12803" width="11.28515625" style="204" customWidth="1"/>
    <col min="12804" max="12804" width="9.85546875" style="204" customWidth="1"/>
    <col min="12805" max="12806" width="10.140625" style="204" customWidth="1"/>
    <col min="12807" max="12807" width="10.42578125" style="204" customWidth="1"/>
    <col min="12808" max="12808" width="9.42578125" style="204" customWidth="1"/>
    <col min="12809" max="12809" width="10.7109375" style="204" customWidth="1"/>
    <col min="12810" max="12812" width="8.7109375" style="204" customWidth="1"/>
    <col min="12813" max="12813" width="8.85546875" style="204" customWidth="1"/>
    <col min="12814" max="12821" width="8.7109375" style="204" customWidth="1"/>
    <col min="12822" max="12822" width="11.85546875" style="204" customWidth="1"/>
    <col min="12823" max="12823" width="12.5703125" style="204" customWidth="1"/>
    <col min="12824" max="12824" width="12.7109375" style="204" customWidth="1"/>
    <col min="12825" max="12825" width="9.28515625" style="204" customWidth="1"/>
    <col min="12826" max="12826" width="12.28515625" style="204" customWidth="1"/>
    <col min="12827" max="12827" width="9.7109375" style="204" customWidth="1"/>
    <col min="12828" max="12828" width="8.7109375" style="204" customWidth="1"/>
    <col min="12829" max="12829" width="13.140625" style="204" customWidth="1"/>
    <col min="12830" max="12830" width="12.85546875" style="204" customWidth="1"/>
    <col min="12831" max="12831" width="10.85546875" style="204" customWidth="1"/>
    <col min="12832" max="12833" width="11.5703125" style="204" customWidth="1"/>
    <col min="12834" max="12834" width="11.7109375" style="204" customWidth="1"/>
    <col min="12835" max="12835" width="11.85546875" style="204" customWidth="1"/>
    <col min="12836" max="12836" width="10.7109375" style="204" customWidth="1"/>
    <col min="12837" max="12837" width="12.7109375" style="204" customWidth="1"/>
    <col min="12838" max="12839" width="10.7109375" style="204" customWidth="1"/>
    <col min="12840" max="12840" width="10.85546875" style="204" customWidth="1"/>
    <col min="12841" max="12841" width="2" style="204" customWidth="1"/>
    <col min="12842" max="12858" width="10.85546875" style="204" customWidth="1"/>
    <col min="12859" max="12864" width="12.5703125" style="204" customWidth="1"/>
    <col min="12865" max="12918" width="0" style="204" hidden="1" customWidth="1"/>
    <col min="12919" max="13056" width="11.42578125" style="204"/>
    <col min="13057" max="13057" width="29" style="204" customWidth="1"/>
    <col min="13058" max="13058" width="23.28515625" style="204" bestFit="1" customWidth="1"/>
    <col min="13059" max="13059" width="11.28515625" style="204" customWidth="1"/>
    <col min="13060" max="13060" width="9.85546875" style="204" customWidth="1"/>
    <col min="13061" max="13062" width="10.140625" style="204" customWidth="1"/>
    <col min="13063" max="13063" width="10.42578125" style="204" customWidth="1"/>
    <col min="13064" max="13064" width="9.42578125" style="204" customWidth="1"/>
    <col min="13065" max="13065" width="10.7109375" style="204" customWidth="1"/>
    <col min="13066" max="13068" width="8.7109375" style="204" customWidth="1"/>
    <col min="13069" max="13069" width="8.85546875" style="204" customWidth="1"/>
    <col min="13070" max="13077" width="8.7109375" style="204" customWidth="1"/>
    <col min="13078" max="13078" width="11.85546875" style="204" customWidth="1"/>
    <col min="13079" max="13079" width="12.5703125" style="204" customWidth="1"/>
    <col min="13080" max="13080" width="12.7109375" style="204" customWidth="1"/>
    <col min="13081" max="13081" width="9.28515625" style="204" customWidth="1"/>
    <col min="13082" max="13082" width="12.28515625" style="204" customWidth="1"/>
    <col min="13083" max="13083" width="9.7109375" style="204" customWidth="1"/>
    <col min="13084" max="13084" width="8.7109375" style="204" customWidth="1"/>
    <col min="13085" max="13085" width="13.140625" style="204" customWidth="1"/>
    <col min="13086" max="13086" width="12.85546875" style="204" customWidth="1"/>
    <col min="13087" max="13087" width="10.85546875" style="204" customWidth="1"/>
    <col min="13088" max="13089" width="11.5703125" style="204" customWidth="1"/>
    <col min="13090" max="13090" width="11.7109375" style="204" customWidth="1"/>
    <col min="13091" max="13091" width="11.85546875" style="204" customWidth="1"/>
    <col min="13092" max="13092" width="10.7109375" style="204" customWidth="1"/>
    <col min="13093" max="13093" width="12.7109375" style="204" customWidth="1"/>
    <col min="13094" max="13095" width="10.7109375" style="204" customWidth="1"/>
    <col min="13096" max="13096" width="10.85546875" style="204" customWidth="1"/>
    <col min="13097" max="13097" width="2" style="204" customWidth="1"/>
    <col min="13098" max="13114" width="10.85546875" style="204" customWidth="1"/>
    <col min="13115" max="13120" width="12.5703125" style="204" customWidth="1"/>
    <col min="13121" max="13174" width="0" style="204" hidden="1" customWidth="1"/>
    <col min="13175" max="13312" width="11.42578125" style="204"/>
    <col min="13313" max="13313" width="29" style="204" customWidth="1"/>
    <col min="13314" max="13314" width="23.28515625" style="204" bestFit="1" customWidth="1"/>
    <col min="13315" max="13315" width="11.28515625" style="204" customWidth="1"/>
    <col min="13316" max="13316" width="9.85546875" style="204" customWidth="1"/>
    <col min="13317" max="13318" width="10.140625" style="204" customWidth="1"/>
    <col min="13319" max="13319" width="10.42578125" style="204" customWidth="1"/>
    <col min="13320" max="13320" width="9.42578125" style="204" customWidth="1"/>
    <col min="13321" max="13321" width="10.7109375" style="204" customWidth="1"/>
    <col min="13322" max="13324" width="8.7109375" style="204" customWidth="1"/>
    <col min="13325" max="13325" width="8.85546875" style="204" customWidth="1"/>
    <col min="13326" max="13333" width="8.7109375" style="204" customWidth="1"/>
    <col min="13334" max="13334" width="11.85546875" style="204" customWidth="1"/>
    <col min="13335" max="13335" width="12.5703125" style="204" customWidth="1"/>
    <col min="13336" max="13336" width="12.7109375" style="204" customWidth="1"/>
    <col min="13337" max="13337" width="9.28515625" style="204" customWidth="1"/>
    <col min="13338" max="13338" width="12.28515625" style="204" customWidth="1"/>
    <col min="13339" max="13339" width="9.7109375" style="204" customWidth="1"/>
    <col min="13340" max="13340" width="8.7109375" style="204" customWidth="1"/>
    <col min="13341" max="13341" width="13.140625" style="204" customWidth="1"/>
    <col min="13342" max="13342" width="12.85546875" style="204" customWidth="1"/>
    <col min="13343" max="13343" width="10.85546875" style="204" customWidth="1"/>
    <col min="13344" max="13345" width="11.5703125" style="204" customWidth="1"/>
    <col min="13346" max="13346" width="11.7109375" style="204" customWidth="1"/>
    <col min="13347" max="13347" width="11.85546875" style="204" customWidth="1"/>
    <col min="13348" max="13348" width="10.7109375" style="204" customWidth="1"/>
    <col min="13349" max="13349" width="12.7109375" style="204" customWidth="1"/>
    <col min="13350" max="13351" width="10.7109375" style="204" customWidth="1"/>
    <col min="13352" max="13352" width="10.85546875" style="204" customWidth="1"/>
    <col min="13353" max="13353" width="2" style="204" customWidth="1"/>
    <col min="13354" max="13370" width="10.85546875" style="204" customWidth="1"/>
    <col min="13371" max="13376" width="12.5703125" style="204" customWidth="1"/>
    <col min="13377" max="13430" width="0" style="204" hidden="1" customWidth="1"/>
    <col min="13431" max="13568" width="11.42578125" style="204"/>
    <col min="13569" max="13569" width="29" style="204" customWidth="1"/>
    <col min="13570" max="13570" width="23.28515625" style="204" bestFit="1" customWidth="1"/>
    <col min="13571" max="13571" width="11.28515625" style="204" customWidth="1"/>
    <col min="13572" max="13572" width="9.85546875" style="204" customWidth="1"/>
    <col min="13573" max="13574" width="10.140625" style="204" customWidth="1"/>
    <col min="13575" max="13575" width="10.42578125" style="204" customWidth="1"/>
    <col min="13576" max="13576" width="9.42578125" style="204" customWidth="1"/>
    <col min="13577" max="13577" width="10.7109375" style="204" customWidth="1"/>
    <col min="13578" max="13580" width="8.7109375" style="204" customWidth="1"/>
    <col min="13581" max="13581" width="8.85546875" style="204" customWidth="1"/>
    <col min="13582" max="13589" width="8.7109375" style="204" customWidth="1"/>
    <col min="13590" max="13590" width="11.85546875" style="204" customWidth="1"/>
    <col min="13591" max="13591" width="12.5703125" style="204" customWidth="1"/>
    <col min="13592" max="13592" width="12.7109375" style="204" customWidth="1"/>
    <col min="13593" max="13593" width="9.28515625" style="204" customWidth="1"/>
    <col min="13594" max="13594" width="12.28515625" style="204" customWidth="1"/>
    <col min="13595" max="13595" width="9.7109375" style="204" customWidth="1"/>
    <col min="13596" max="13596" width="8.7109375" style="204" customWidth="1"/>
    <col min="13597" max="13597" width="13.140625" style="204" customWidth="1"/>
    <col min="13598" max="13598" width="12.85546875" style="204" customWidth="1"/>
    <col min="13599" max="13599" width="10.85546875" style="204" customWidth="1"/>
    <col min="13600" max="13601" width="11.5703125" style="204" customWidth="1"/>
    <col min="13602" max="13602" width="11.7109375" style="204" customWidth="1"/>
    <col min="13603" max="13603" width="11.85546875" style="204" customWidth="1"/>
    <col min="13604" max="13604" width="10.7109375" style="204" customWidth="1"/>
    <col min="13605" max="13605" width="12.7109375" style="204" customWidth="1"/>
    <col min="13606" max="13607" width="10.7109375" style="204" customWidth="1"/>
    <col min="13608" max="13608" width="10.85546875" style="204" customWidth="1"/>
    <col min="13609" max="13609" width="2" style="204" customWidth="1"/>
    <col min="13610" max="13626" width="10.85546875" style="204" customWidth="1"/>
    <col min="13627" max="13632" width="12.5703125" style="204" customWidth="1"/>
    <col min="13633" max="13686" width="0" style="204" hidden="1" customWidth="1"/>
    <col min="13687" max="13824" width="11.42578125" style="204"/>
    <col min="13825" max="13825" width="29" style="204" customWidth="1"/>
    <col min="13826" max="13826" width="23.28515625" style="204" bestFit="1" customWidth="1"/>
    <col min="13827" max="13827" width="11.28515625" style="204" customWidth="1"/>
    <col min="13828" max="13828" width="9.85546875" style="204" customWidth="1"/>
    <col min="13829" max="13830" width="10.140625" style="204" customWidth="1"/>
    <col min="13831" max="13831" width="10.42578125" style="204" customWidth="1"/>
    <col min="13832" max="13832" width="9.42578125" style="204" customWidth="1"/>
    <col min="13833" max="13833" width="10.7109375" style="204" customWidth="1"/>
    <col min="13834" max="13836" width="8.7109375" style="204" customWidth="1"/>
    <col min="13837" max="13837" width="8.85546875" style="204" customWidth="1"/>
    <col min="13838" max="13845" width="8.7109375" style="204" customWidth="1"/>
    <col min="13846" max="13846" width="11.85546875" style="204" customWidth="1"/>
    <col min="13847" max="13847" width="12.5703125" style="204" customWidth="1"/>
    <col min="13848" max="13848" width="12.7109375" style="204" customWidth="1"/>
    <col min="13849" max="13849" width="9.28515625" style="204" customWidth="1"/>
    <col min="13850" max="13850" width="12.28515625" style="204" customWidth="1"/>
    <col min="13851" max="13851" width="9.7109375" style="204" customWidth="1"/>
    <col min="13852" max="13852" width="8.7109375" style="204" customWidth="1"/>
    <col min="13853" max="13853" width="13.140625" style="204" customWidth="1"/>
    <col min="13854" max="13854" width="12.85546875" style="204" customWidth="1"/>
    <col min="13855" max="13855" width="10.85546875" style="204" customWidth="1"/>
    <col min="13856" max="13857" width="11.5703125" style="204" customWidth="1"/>
    <col min="13858" max="13858" width="11.7109375" style="204" customWidth="1"/>
    <col min="13859" max="13859" width="11.85546875" style="204" customWidth="1"/>
    <col min="13860" max="13860" width="10.7109375" style="204" customWidth="1"/>
    <col min="13861" max="13861" width="12.7109375" style="204" customWidth="1"/>
    <col min="13862" max="13863" width="10.7109375" style="204" customWidth="1"/>
    <col min="13864" max="13864" width="10.85546875" style="204" customWidth="1"/>
    <col min="13865" max="13865" width="2" style="204" customWidth="1"/>
    <col min="13866" max="13882" width="10.85546875" style="204" customWidth="1"/>
    <col min="13883" max="13888" width="12.5703125" style="204" customWidth="1"/>
    <col min="13889" max="13942" width="0" style="204" hidden="1" customWidth="1"/>
    <col min="13943" max="14080" width="11.42578125" style="204"/>
    <col min="14081" max="14081" width="29" style="204" customWidth="1"/>
    <col min="14082" max="14082" width="23.28515625" style="204" bestFit="1" customWidth="1"/>
    <col min="14083" max="14083" width="11.28515625" style="204" customWidth="1"/>
    <col min="14084" max="14084" width="9.85546875" style="204" customWidth="1"/>
    <col min="14085" max="14086" width="10.140625" style="204" customWidth="1"/>
    <col min="14087" max="14087" width="10.42578125" style="204" customWidth="1"/>
    <col min="14088" max="14088" width="9.42578125" style="204" customWidth="1"/>
    <col min="14089" max="14089" width="10.7109375" style="204" customWidth="1"/>
    <col min="14090" max="14092" width="8.7109375" style="204" customWidth="1"/>
    <col min="14093" max="14093" width="8.85546875" style="204" customWidth="1"/>
    <col min="14094" max="14101" width="8.7109375" style="204" customWidth="1"/>
    <col min="14102" max="14102" width="11.85546875" style="204" customWidth="1"/>
    <col min="14103" max="14103" width="12.5703125" style="204" customWidth="1"/>
    <col min="14104" max="14104" width="12.7109375" style="204" customWidth="1"/>
    <col min="14105" max="14105" width="9.28515625" style="204" customWidth="1"/>
    <col min="14106" max="14106" width="12.28515625" style="204" customWidth="1"/>
    <col min="14107" max="14107" width="9.7109375" style="204" customWidth="1"/>
    <col min="14108" max="14108" width="8.7109375" style="204" customWidth="1"/>
    <col min="14109" max="14109" width="13.140625" style="204" customWidth="1"/>
    <col min="14110" max="14110" width="12.85546875" style="204" customWidth="1"/>
    <col min="14111" max="14111" width="10.85546875" style="204" customWidth="1"/>
    <col min="14112" max="14113" width="11.5703125" style="204" customWidth="1"/>
    <col min="14114" max="14114" width="11.7109375" style="204" customWidth="1"/>
    <col min="14115" max="14115" width="11.85546875" style="204" customWidth="1"/>
    <col min="14116" max="14116" width="10.7109375" style="204" customWidth="1"/>
    <col min="14117" max="14117" width="12.7109375" style="204" customWidth="1"/>
    <col min="14118" max="14119" width="10.7109375" style="204" customWidth="1"/>
    <col min="14120" max="14120" width="10.85546875" style="204" customWidth="1"/>
    <col min="14121" max="14121" width="2" style="204" customWidth="1"/>
    <col min="14122" max="14138" width="10.85546875" style="204" customWidth="1"/>
    <col min="14139" max="14144" width="12.5703125" style="204" customWidth="1"/>
    <col min="14145" max="14198" width="0" style="204" hidden="1" customWidth="1"/>
    <col min="14199" max="14336" width="11.42578125" style="204"/>
    <col min="14337" max="14337" width="29" style="204" customWidth="1"/>
    <col min="14338" max="14338" width="23.28515625" style="204" bestFit="1" customWidth="1"/>
    <col min="14339" max="14339" width="11.28515625" style="204" customWidth="1"/>
    <col min="14340" max="14340" width="9.85546875" style="204" customWidth="1"/>
    <col min="14341" max="14342" width="10.140625" style="204" customWidth="1"/>
    <col min="14343" max="14343" width="10.42578125" style="204" customWidth="1"/>
    <col min="14344" max="14344" width="9.42578125" style="204" customWidth="1"/>
    <col min="14345" max="14345" width="10.7109375" style="204" customWidth="1"/>
    <col min="14346" max="14348" width="8.7109375" style="204" customWidth="1"/>
    <col min="14349" max="14349" width="8.85546875" style="204" customWidth="1"/>
    <col min="14350" max="14357" width="8.7109375" style="204" customWidth="1"/>
    <col min="14358" max="14358" width="11.85546875" style="204" customWidth="1"/>
    <col min="14359" max="14359" width="12.5703125" style="204" customWidth="1"/>
    <col min="14360" max="14360" width="12.7109375" style="204" customWidth="1"/>
    <col min="14361" max="14361" width="9.28515625" style="204" customWidth="1"/>
    <col min="14362" max="14362" width="12.28515625" style="204" customWidth="1"/>
    <col min="14363" max="14363" width="9.7109375" style="204" customWidth="1"/>
    <col min="14364" max="14364" width="8.7109375" style="204" customWidth="1"/>
    <col min="14365" max="14365" width="13.140625" style="204" customWidth="1"/>
    <col min="14366" max="14366" width="12.85546875" style="204" customWidth="1"/>
    <col min="14367" max="14367" width="10.85546875" style="204" customWidth="1"/>
    <col min="14368" max="14369" width="11.5703125" style="204" customWidth="1"/>
    <col min="14370" max="14370" width="11.7109375" style="204" customWidth="1"/>
    <col min="14371" max="14371" width="11.85546875" style="204" customWidth="1"/>
    <col min="14372" max="14372" width="10.7109375" style="204" customWidth="1"/>
    <col min="14373" max="14373" width="12.7109375" style="204" customWidth="1"/>
    <col min="14374" max="14375" width="10.7109375" style="204" customWidth="1"/>
    <col min="14376" max="14376" width="10.85546875" style="204" customWidth="1"/>
    <col min="14377" max="14377" width="2" style="204" customWidth="1"/>
    <col min="14378" max="14394" width="10.85546875" style="204" customWidth="1"/>
    <col min="14395" max="14400" width="12.5703125" style="204" customWidth="1"/>
    <col min="14401" max="14454" width="0" style="204" hidden="1" customWidth="1"/>
    <col min="14455" max="14592" width="11.42578125" style="204"/>
    <col min="14593" max="14593" width="29" style="204" customWidth="1"/>
    <col min="14594" max="14594" width="23.28515625" style="204" bestFit="1" customWidth="1"/>
    <col min="14595" max="14595" width="11.28515625" style="204" customWidth="1"/>
    <col min="14596" max="14596" width="9.85546875" style="204" customWidth="1"/>
    <col min="14597" max="14598" width="10.140625" style="204" customWidth="1"/>
    <col min="14599" max="14599" width="10.42578125" style="204" customWidth="1"/>
    <col min="14600" max="14600" width="9.42578125" style="204" customWidth="1"/>
    <col min="14601" max="14601" width="10.7109375" style="204" customWidth="1"/>
    <col min="14602" max="14604" width="8.7109375" style="204" customWidth="1"/>
    <col min="14605" max="14605" width="8.85546875" style="204" customWidth="1"/>
    <col min="14606" max="14613" width="8.7109375" style="204" customWidth="1"/>
    <col min="14614" max="14614" width="11.85546875" style="204" customWidth="1"/>
    <col min="14615" max="14615" width="12.5703125" style="204" customWidth="1"/>
    <col min="14616" max="14616" width="12.7109375" style="204" customWidth="1"/>
    <col min="14617" max="14617" width="9.28515625" style="204" customWidth="1"/>
    <col min="14618" max="14618" width="12.28515625" style="204" customWidth="1"/>
    <col min="14619" max="14619" width="9.7109375" style="204" customWidth="1"/>
    <col min="14620" max="14620" width="8.7109375" style="204" customWidth="1"/>
    <col min="14621" max="14621" width="13.140625" style="204" customWidth="1"/>
    <col min="14622" max="14622" width="12.85546875" style="204" customWidth="1"/>
    <col min="14623" max="14623" width="10.85546875" style="204" customWidth="1"/>
    <col min="14624" max="14625" width="11.5703125" style="204" customWidth="1"/>
    <col min="14626" max="14626" width="11.7109375" style="204" customWidth="1"/>
    <col min="14627" max="14627" width="11.85546875" style="204" customWidth="1"/>
    <col min="14628" max="14628" width="10.7109375" style="204" customWidth="1"/>
    <col min="14629" max="14629" width="12.7109375" style="204" customWidth="1"/>
    <col min="14630" max="14631" width="10.7109375" style="204" customWidth="1"/>
    <col min="14632" max="14632" width="10.85546875" style="204" customWidth="1"/>
    <col min="14633" max="14633" width="2" style="204" customWidth="1"/>
    <col min="14634" max="14650" width="10.85546875" style="204" customWidth="1"/>
    <col min="14651" max="14656" width="12.5703125" style="204" customWidth="1"/>
    <col min="14657" max="14710" width="0" style="204" hidden="1" customWidth="1"/>
    <col min="14711" max="14848" width="11.42578125" style="204"/>
    <col min="14849" max="14849" width="29" style="204" customWidth="1"/>
    <col min="14850" max="14850" width="23.28515625" style="204" bestFit="1" customWidth="1"/>
    <col min="14851" max="14851" width="11.28515625" style="204" customWidth="1"/>
    <col min="14852" max="14852" width="9.85546875" style="204" customWidth="1"/>
    <col min="14853" max="14854" width="10.140625" style="204" customWidth="1"/>
    <col min="14855" max="14855" width="10.42578125" style="204" customWidth="1"/>
    <col min="14856" max="14856" width="9.42578125" style="204" customWidth="1"/>
    <col min="14857" max="14857" width="10.7109375" style="204" customWidth="1"/>
    <col min="14858" max="14860" width="8.7109375" style="204" customWidth="1"/>
    <col min="14861" max="14861" width="8.85546875" style="204" customWidth="1"/>
    <col min="14862" max="14869" width="8.7109375" style="204" customWidth="1"/>
    <col min="14870" max="14870" width="11.85546875" style="204" customWidth="1"/>
    <col min="14871" max="14871" width="12.5703125" style="204" customWidth="1"/>
    <col min="14872" max="14872" width="12.7109375" style="204" customWidth="1"/>
    <col min="14873" max="14873" width="9.28515625" style="204" customWidth="1"/>
    <col min="14874" max="14874" width="12.28515625" style="204" customWidth="1"/>
    <col min="14875" max="14875" width="9.7109375" style="204" customWidth="1"/>
    <col min="14876" max="14876" width="8.7109375" style="204" customWidth="1"/>
    <col min="14877" max="14877" width="13.140625" style="204" customWidth="1"/>
    <col min="14878" max="14878" width="12.85546875" style="204" customWidth="1"/>
    <col min="14879" max="14879" width="10.85546875" style="204" customWidth="1"/>
    <col min="14880" max="14881" width="11.5703125" style="204" customWidth="1"/>
    <col min="14882" max="14882" width="11.7109375" style="204" customWidth="1"/>
    <col min="14883" max="14883" width="11.85546875" style="204" customWidth="1"/>
    <col min="14884" max="14884" width="10.7109375" style="204" customWidth="1"/>
    <col min="14885" max="14885" width="12.7109375" style="204" customWidth="1"/>
    <col min="14886" max="14887" width="10.7109375" style="204" customWidth="1"/>
    <col min="14888" max="14888" width="10.85546875" style="204" customWidth="1"/>
    <col min="14889" max="14889" width="2" style="204" customWidth="1"/>
    <col min="14890" max="14906" width="10.85546875" style="204" customWidth="1"/>
    <col min="14907" max="14912" width="12.5703125" style="204" customWidth="1"/>
    <col min="14913" max="14966" width="0" style="204" hidden="1" customWidth="1"/>
    <col min="14967" max="15104" width="11.42578125" style="204"/>
    <col min="15105" max="15105" width="29" style="204" customWidth="1"/>
    <col min="15106" max="15106" width="23.28515625" style="204" bestFit="1" customWidth="1"/>
    <col min="15107" max="15107" width="11.28515625" style="204" customWidth="1"/>
    <col min="15108" max="15108" width="9.85546875" style="204" customWidth="1"/>
    <col min="15109" max="15110" width="10.140625" style="204" customWidth="1"/>
    <col min="15111" max="15111" width="10.42578125" style="204" customWidth="1"/>
    <col min="15112" max="15112" width="9.42578125" style="204" customWidth="1"/>
    <col min="15113" max="15113" width="10.7109375" style="204" customWidth="1"/>
    <col min="15114" max="15116" width="8.7109375" style="204" customWidth="1"/>
    <col min="15117" max="15117" width="8.85546875" style="204" customWidth="1"/>
    <col min="15118" max="15125" width="8.7109375" style="204" customWidth="1"/>
    <col min="15126" max="15126" width="11.85546875" style="204" customWidth="1"/>
    <col min="15127" max="15127" width="12.5703125" style="204" customWidth="1"/>
    <col min="15128" max="15128" width="12.7109375" style="204" customWidth="1"/>
    <col min="15129" max="15129" width="9.28515625" style="204" customWidth="1"/>
    <col min="15130" max="15130" width="12.28515625" style="204" customWidth="1"/>
    <col min="15131" max="15131" width="9.7109375" style="204" customWidth="1"/>
    <col min="15132" max="15132" width="8.7109375" style="204" customWidth="1"/>
    <col min="15133" max="15133" width="13.140625" style="204" customWidth="1"/>
    <col min="15134" max="15134" width="12.85546875" style="204" customWidth="1"/>
    <col min="15135" max="15135" width="10.85546875" style="204" customWidth="1"/>
    <col min="15136" max="15137" width="11.5703125" style="204" customWidth="1"/>
    <col min="15138" max="15138" width="11.7109375" style="204" customWidth="1"/>
    <col min="15139" max="15139" width="11.85546875" style="204" customWidth="1"/>
    <col min="15140" max="15140" width="10.7109375" style="204" customWidth="1"/>
    <col min="15141" max="15141" width="12.7109375" style="204" customWidth="1"/>
    <col min="15142" max="15143" width="10.7109375" style="204" customWidth="1"/>
    <col min="15144" max="15144" width="10.85546875" style="204" customWidth="1"/>
    <col min="15145" max="15145" width="2" style="204" customWidth="1"/>
    <col min="15146" max="15162" width="10.85546875" style="204" customWidth="1"/>
    <col min="15163" max="15168" width="12.5703125" style="204" customWidth="1"/>
    <col min="15169" max="15222" width="0" style="204" hidden="1" customWidth="1"/>
    <col min="15223" max="15360" width="11.42578125" style="204"/>
    <col min="15361" max="15361" width="29" style="204" customWidth="1"/>
    <col min="15362" max="15362" width="23.28515625" style="204" bestFit="1" customWidth="1"/>
    <col min="15363" max="15363" width="11.28515625" style="204" customWidth="1"/>
    <col min="15364" max="15364" width="9.85546875" style="204" customWidth="1"/>
    <col min="15365" max="15366" width="10.140625" style="204" customWidth="1"/>
    <col min="15367" max="15367" width="10.42578125" style="204" customWidth="1"/>
    <col min="15368" max="15368" width="9.42578125" style="204" customWidth="1"/>
    <col min="15369" max="15369" width="10.7109375" style="204" customWidth="1"/>
    <col min="15370" max="15372" width="8.7109375" style="204" customWidth="1"/>
    <col min="15373" max="15373" width="8.85546875" style="204" customWidth="1"/>
    <col min="15374" max="15381" width="8.7109375" style="204" customWidth="1"/>
    <col min="15382" max="15382" width="11.85546875" style="204" customWidth="1"/>
    <col min="15383" max="15383" width="12.5703125" style="204" customWidth="1"/>
    <col min="15384" max="15384" width="12.7109375" style="204" customWidth="1"/>
    <col min="15385" max="15385" width="9.28515625" style="204" customWidth="1"/>
    <col min="15386" max="15386" width="12.28515625" style="204" customWidth="1"/>
    <col min="15387" max="15387" width="9.7109375" style="204" customWidth="1"/>
    <col min="15388" max="15388" width="8.7109375" style="204" customWidth="1"/>
    <col min="15389" max="15389" width="13.140625" style="204" customWidth="1"/>
    <col min="15390" max="15390" width="12.85546875" style="204" customWidth="1"/>
    <col min="15391" max="15391" width="10.85546875" style="204" customWidth="1"/>
    <col min="15392" max="15393" width="11.5703125" style="204" customWidth="1"/>
    <col min="15394" max="15394" width="11.7109375" style="204" customWidth="1"/>
    <col min="15395" max="15395" width="11.85546875" style="204" customWidth="1"/>
    <col min="15396" max="15396" width="10.7109375" style="204" customWidth="1"/>
    <col min="15397" max="15397" width="12.7109375" style="204" customWidth="1"/>
    <col min="15398" max="15399" width="10.7109375" style="204" customWidth="1"/>
    <col min="15400" max="15400" width="10.85546875" style="204" customWidth="1"/>
    <col min="15401" max="15401" width="2" style="204" customWidth="1"/>
    <col min="15402" max="15418" width="10.85546875" style="204" customWidth="1"/>
    <col min="15419" max="15424" width="12.5703125" style="204" customWidth="1"/>
    <col min="15425" max="15478" width="0" style="204" hidden="1" customWidth="1"/>
    <col min="15479" max="15616" width="11.42578125" style="204"/>
    <col min="15617" max="15617" width="29" style="204" customWidth="1"/>
    <col min="15618" max="15618" width="23.28515625" style="204" bestFit="1" customWidth="1"/>
    <col min="15619" max="15619" width="11.28515625" style="204" customWidth="1"/>
    <col min="15620" max="15620" width="9.85546875" style="204" customWidth="1"/>
    <col min="15621" max="15622" width="10.140625" style="204" customWidth="1"/>
    <col min="15623" max="15623" width="10.42578125" style="204" customWidth="1"/>
    <col min="15624" max="15624" width="9.42578125" style="204" customWidth="1"/>
    <col min="15625" max="15625" width="10.7109375" style="204" customWidth="1"/>
    <col min="15626" max="15628" width="8.7109375" style="204" customWidth="1"/>
    <col min="15629" max="15629" width="8.85546875" style="204" customWidth="1"/>
    <col min="15630" max="15637" width="8.7109375" style="204" customWidth="1"/>
    <col min="15638" max="15638" width="11.85546875" style="204" customWidth="1"/>
    <col min="15639" max="15639" width="12.5703125" style="204" customWidth="1"/>
    <col min="15640" max="15640" width="12.7109375" style="204" customWidth="1"/>
    <col min="15641" max="15641" width="9.28515625" style="204" customWidth="1"/>
    <col min="15642" max="15642" width="12.28515625" style="204" customWidth="1"/>
    <col min="15643" max="15643" width="9.7109375" style="204" customWidth="1"/>
    <col min="15644" max="15644" width="8.7109375" style="204" customWidth="1"/>
    <col min="15645" max="15645" width="13.140625" style="204" customWidth="1"/>
    <col min="15646" max="15646" width="12.85546875" style="204" customWidth="1"/>
    <col min="15647" max="15647" width="10.85546875" style="204" customWidth="1"/>
    <col min="15648" max="15649" width="11.5703125" style="204" customWidth="1"/>
    <col min="15650" max="15650" width="11.7109375" style="204" customWidth="1"/>
    <col min="15651" max="15651" width="11.85546875" style="204" customWidth="1"/>
    <col min="15652" max="15652" width="10.7109375" style="204" customWidth="1"/>
    <col min="15653" max="15653" width="12.7109375" style="204" customWidth="1"/>
    <col min="15654" max="15655" width="10.7109375" style="204" customWidth="1"/>
    <col min="15656" max="15656" width="10.85546875" style="204" customWidth="1"/>
    <col min="15657" max="15657" width="2" style="204" customWidth="1"/>
    <col min="15658" max="15674" width="10.85546875" style="204" customWidth="1"/>
    <col min="15675" max="15680" width="12.5703125" style="204" customWidth="1"/>
    <col min="15681" max="15734" width="0" style="204" hidden="1" customWidth="1"/>
    <col min="15735" max="15872" width="11.42578125" style="204"/>
    <col min="15873" max="15873" width="29" style="204" customWidth="1"/>
    <col min="15874" max="15874" width="23.28515625" style="204" bestFit="1" customWidth="1"/>
    <col min="15875" max="15875" width="11.28515625" style="204" customWidth="1"/>
    <col min="15876" max="15876" width="9.85546875" style="204" customWidth="1"/>
    <col min="15877" max="15878" width="10.140625" style="204" customWidth="1"/>
    <col min="15879" max="15879" width="10.42578125" style="204" customWidth="1"/>
    <col min="15880" max="15880" width="9.42578125" style="204" customWidth="1"/>
    <col min="15881" max="15881" width="10.7109375" style="204" customWidth="1"/>
    <col min="15882" max="15884" width="8.7109375" style="204" customWidth="1"/>
    <col min="15885" max="15885" width="8.85546875" style="204" customWidth="1"/>
    <col min="15886" max="15893" width="8.7109375" style="204" customWidth="1"/>
    <col min="15894" max="15894" width="11.85546875" style="204" customWidth="1"/>
    <col min="15895" max="15895" width="12.5703125" style="204" customWidth="1"/>
    <col min="15896" max="15896" width="12.7109375" style="204" customWidth="1"/>
    <col min="15897" max="15897" width="9.28515625" style="204" customWidth="1"/>
    <col min="15898" max="15898" width="12.28515625" style="204" customWidth="1"/>
    <col min="15899" max="15899" width="9.7109375" style="204" customWidth="1"/>
    <col min="15900" max="15900" width="8.7109375" style="204" customWidth="1"/>
    <col min="15901" max="15901" width="13.140625" style="204" customWidth="1"/>
    <col min="15902" max="15902" width="12.85546875" style="204" customWidth="1"/>
    <col min="15903" max="15903" width="10.85546875" style="204" customWidth="1"/>
    <col min="15904" max="15905" width="11.5703125" style="204" customWidth="1"/>
    <col min="15906" max="15906" width="11.7109375" style="204" customWidth="1"/>
    <col min="15907" max="15907" width="11.85546875" style="204" customWidth="1"/>
    <col min="15908" max="15908" width="10.7109375" style="204" customWidth="1"/>
    <col min="15909" max="15909" width="12.7109375" style="204" customWidth="1"/>
    <col min="15910" max="15911" width="10.7109375" style="204" customWidth="1"/>
    <col min="15912" max="15912" width="10.85546875" style="204" customWidth="1"/>
    <col min="15913" max="15913" width="2" style="204" customWidth="1"/>
    <col min="15914" max="15930" width="10.85546875" style="204" customWidth="1"/>
    <col min="15931" max="15936" width="12.5703125" style="204" customWidth="1"/>
    <col min="15937" max="15990" width="0" style="204" hidden="1" customWidth="1"/>
    <col min="15991" max="16128" width="11.42578125" style="204"/>
    <col min="16129" max="16129" width="29" style="204" customWidth="1"/>
    <col min="16130" max="16130" width="23.28515625" style="204" bestFit="1" customWidth="1"/>
    <col min="16131" max="16131" width="11.28515625" style="204" customWidth="1"/>
    <col min="16132" max="16132" width="9.85546875" style="204" customWidth="1"/>
    <col min="16133" max="16134" width="10.140625" style="204" customWidth="1"/>
    <col min="16135" max="16135" width="10.42578125" style="204" customWidth="1"/>
    <col min="16136" max="16136" width="9.42578125" style="204" customWidth="1"/>
    <col min="16137" max="16137" width="10.7109375" style="204" customWidth="1"/>
    <col min="16138" max="16140" width="8.7109375" style="204" customWidth="1"/>
    <col min="16141" max="16141" width="8.85546875" style="204" customWidth="1"/>
    <col min="16142" max="16149" width="8.7109375" style="204" customWidth="1"/>
    <col min="16150" max="16150" width="11.85546875" style="204" customWidth="1"/>
    <col min="16151" max="16151" width="12.5703125" style="204" customWidth="1"/>
    <col min="16152" max="16152" width="12.7109375" style="204" customWidth="1"/>
    <col min="16153" max="16153" width="9.28515625" style="204" customWidth="1"/>
    <col min="16154" max="16154" width="12.28515625" style="204" customWidth="1"/>
    <col min="16155" max="16155" width="9.7109375" style="204" customWidth="1"/>
    <col min="16156" max="16156" width="8.7109375" style="204" customWidth="1"/>
    <col min="16157" max="16157" width="13.140625" style="204" customWidth="1"/>
    <col min="16158" max="16158" width="12.85546875" style="204" customWidth="1"/>
    <col min="16159" max="16159" width="10.85546875" style="204" customWidth="1"/>
    <col min="16160" max="16161" width="11.5703125" style="204" customWidth="1"/>
    <col min="16162" max="16162" width="11.7109375" style="204" customWidth="1"/>
    <col min="16163" max="16163" width="11.85546875" style="204" customWidth="1"/>
    <col min="16164" max="16164" width="10.7109375" style="204" customWidth="1"/>
    <col min="16165" max="16165" width="12.7109375" style="204" customWidth="1"/>
    <col min="16166" max="16167" width="10.7109375" style="204" customWidth="1"/>
    <col min="16168" max="16168" width="10.85546875" style="204" customWidth="1"/>
    <col min="16169" max="16169" width="2" style="204" customWidth="1"/>
    <col min="16170" max="16186" width="10.85546875" style="204" customWidth="1"/>
    <col min="16187" max="16192" width="12.5703125" style="204" customWidth="1"/>
    <col min="16193" max="16246" width="0" style="204" hidden="1" customWidth="1"/>
    <col min="16247" max="16384" width="11.42578125" style="204"/>
  </cols>
  <sheetData>
    <row r="1" spans="1:105" s="3" customFormat="1" ht="12.75" customHeight="1" x14ac:dyDescent="0.15">
      <c r="A1" s="1" t="s">
        <v>0</v>
      </c>
      <c r="B1" s="1"/>
      <c r="C1" s="2"/>
      <c r="D1" s="2"/>
      <c r="E1" s="2"/>
      <c r="F1" s="2"/>
      <c r="G1" s="2"/>
      <c r="H1" s="2"/>
      <c r="I1" s="2"/>
      <c r="J1" s="2"/>
      <c r="K1" s="2"/>
      <c r="L1" s="2"/>
      <c r="AD1" s="2"/>
      <c r="AE1" s="2"/>
      <c r="AH1" s="2"/>
      <c r="AK1" s="2"/>
      <c r="AL1" s="2"/>
      <c r="AM1" s="2"/>
      <c r="AN1" s="2"/>
      <c r="AO1" s="2"/>
      <c r="AP1" s="2"/>
    </row>
    <row r="2" spans="1:105" s="3" customFormat="1" ht="12.75" customHeight="1" x14ac:dyDescent="0.15">
      <c r="A2" s="1" t="str">
        <f>CONCATENATE("COMUNA: ",[7]NOMBRE!B2," - ","( ",[7]NOMBRE!C2,[7]NOMBRE!D2,[7]NOMBRE!E2,[7]NOMBRE!F2,[7]NOMBRE!G2," )")</f>
        <v>COMUNA: LINARES  - ( 07401 )</v>
      </c>
      <c r="B2" s="1"/>
      <c r="C2" s="2"/>
      <c r="D2" s="2"/>
      <c r="E2" s="2"/>
      <c r="F2" s="2"/>
      <c r="G2" s="2"/>
      <c r="H2" s="2"/>
      <c r="I2" s="2"/>
      <c r="J2" s="2"/>
      <c r="K2" s="2"/>
      <c r="L2" s="2"/>
      <c r="AD2" s="2"/>
      <c r="AE2" s="2"/>
      <c r="AH2" s="2"/>
      <c r="AK2" s="2"/>
      <c r="AL2" s="2"/>
      <c r="AM2" s="2"/>
      <c r="AN2" s="2"/>
      <c r="AO2" s="2"/>
      <c r="AP2" s="2"/>
    </row>
    <row r="3" spans="1:105" s="3" customFormat="1" ht="12.75" customHeight="1" x14ac:dyDescent="0.2">
      <c r="A3" s="1" t="str">
        <f>CONCATENATE("ESTABLECIMIENTO/ESTRATEGIA: ",[7]NOMBRE!B3," - ","( ",[7]NOMBRE!C3,[7]NOMBRE!D3,[7]NOMBRE!E3,[7]NOMBRE!F3,[7]NOMBRE!G3,[7]NOMBRE!H3," )")</f>
        <v>ESTABLECIMIENTO/ESTRATEGIA: HOSPITAL DE LINARES  - ( 116108 )</v>
      </c>
      <c r="B3" s="1"/>
      <c r="C3" s="2"/>
      <c r="D3" s="2"/>
      <c r="E3" s="4"/>
      <c r="F3" s="2"/>
      <c r="G3" s="2"/>
      <c r="H3" s="2"/>
      <c r="I3" s="2"/>
      <c r="J3" s="2"/>
      <c r="K3" s="2"/>
      <c r="L3" s="2"/>
      <c r="AD3" s="2"/>
      <c r="AE3" s="2"/>
      <c r="AH3" s="2"/>
      <c r="AK3" s="2"/>
      <c r="AL3" s="2"/>
      <c r="AM3" s="2"/>
      <c r="AN3" s="2"/>
      <c r="AO3" s="2"/>
      <c r="AP3" s="2"/>
    </row>
    <row r="4" spans="1:105" s="3" customFormat="1" ht="12.75" customHeight="1" x14ac:dyDescent="0.15">
      <c r="A4" s="1" t="str">
        <f>CONCATENATE("MES: ",[7]NOMBRE!B6," - ","( ",[7]NOMBRE!C6,[7]NOMBRE!D6," )")</f>
        <v>MES: JUNIO - ( 06 )</v>
      </c>
      <c r="B4" s="1"/>
      <c r="C4" s="2"/>
      <c r="D4" s="2"/>
      <c r="E4" s="2"/>
      <c r="F4" s="2"/>
      <c r="G4" s="2"/>
      <c r="H4" s="2"/>
      <c r="I4" s="2"/>
      <c r="J4" s="2"/>
      <c r="K4" s="2"/>
      <c r="L4" s="2"/>
      <c r="AD4" s="2"/>
      <c r="AE4" s="2"/>
      <c r="AH4" s="2"/>
      <c r="AK4" s="2"/>
      <c r="AL4" s="2"/>
      <c r="AM4" s="2"/>
      <c r="AN4" s="2"/>
      <c r="AO4" s="2"/>
      <c r="AP4" s="2"/>
    </row>
    <row r="5" spans="1:105" s="3" customFormat="1" ht="12.75" customHeight="1" x14ac:dyDescent="0.15">
      <c r="A5" s="5" t="str">
        <f>CONCATENATE("AÑO: ",[7]NOMBRE!B7)</f>
        <v>AÑO: 2015</v>
      </c>
      <c r="B5" s="5"/>
      <c r="C5" s="2"/>
      <c r="D5" s="2"/>
      <c r="E5" s="2"/>
      <c r="F5" s="2"/>
      <c r="G5" s="2"/>
      <c r="H5" s="2"/>
      <c r="I5" s="2"/>
      <c r="J5" s="2"/>
      <c r="K5" s="2"/>
      <c r="L5" s="2"/>
      <c r="AD5" s="2"/>
      <c r="AE5" s="2"/>
      <c r="AH5" s="2"/>
      <c r="AK5" s="2"/>
      <c r="AL5" s="2"/>
      <c r="AM5" s="2"/>
      <c r="AN5" s="2"/>
      <c r="AO5" s="2"/>
      <c r="AP5" s="2"/>
    </row>
    <row r="6" spans="1:105" s="6" customFormat="1" ht="39.75" customHeight="1" x14ac:dyDescent="0.15">
      <c r="A6" s="324" t="s">
        <v>1</v>
      </c>
      <c r="B6" s="324"/>
      <c r="C6" s="324"/>
      <c r="D6" s="324"/>
      <c r="E6" s="324"/>
      <c r="F6" s="324"/>
      <c r="G6" s="324"/>
      <c r="H6" s="324"/>
      <c r="I6" s="324"/>
      <c r="J6" s="324"/>
      <c r="K6" s="324"/>
      <c r="L6" s="324"/>
      <c r="M6" s="324"/>
      <c r="N6" s="324"/>
      <c r="O6" s="324"/>
      <c r="P6" s="324"/>
      <c r="Q6" s="324"/>
      <c r="R6" s="324"/>
      <c r="S6" s="324"/>
      <c r="T6" s="324"/>
      <c r="U6" s="324"/>
      <c r="V6" s="324"/>
      <c r="W6" s="324"/>
      <c r="X6" s="324"/>
      <c r="Y6" s="324"/>
      <c r="Z6" s="325"/>
      <c r="AA6" s="325"/>
      <c r="AB6" s="325"/>
      <c r="AC6" s="325"/>
      <c r="AD6" s="325"/>
      <c r="AH6" s="223"/>
      <c r="AK6" s="223"/>
      <c r="AN6" s="222"/>
      <c r="AP6" s="323" t="s">
        <v>2</v>
      </c>
      <c r="AQ6" s="323"/>
      <c r="AR6" s="323" t="s">
        <v>3</v>
      </c>
      <c r="AS6" s="323"/>
      <c r="AU6" s="223"/>
      <c r="AV6" s="326" t="s">
        <v>4</v>
      </c>
      <c r="CZ6" s="3"/>
      <c r="DA6" s="3"/>
    </row>
    <row r="7" spans="1:105" s="6" customFormat="1" ht="67.5" customHeight="1" thickBot="1" x14ac:dyDescent="0.25">
      <c r="A7" s="11" t="s">
        <v>5</v>
      </c>
      <c r="B7" s="11"/>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3"/>
      <c r="AE7" s="14"/>
      <c r="AF7" s="14"/>
      <c r="AG7" s="14"/>
      <c r="AH7" s="14"/>
      <c r="AK7" s="223"/>
      <c r="AN7" s="222"/>
      <c r="AO7" s="223"/>
      <c r="AP7" s="323"/>
      <c r="AQ7" s="323"/>
      <c r="AR7" s="323"/>
      <c r="AS7" s="323"/>
      <c r="AT7" s="323" t="s">
        <v>6</v>
      </c>
      <c r="AU7" s="323"/>
      <c r="AV7" s="326"/>
      <c r="AW7" s="323" t="s">
        <v>7</v>
      </c>
      <c r="AX7" s="323"/>
      <c r="CZ7" s="3"/>
      <c r="DA7" s="3"/>
    </row>
    <row r="8" spans="1:105" s="15" customFormat="1" ht="34.5" customHeight="1" thickTop="1" x14ac:dyDescent="0.15">
      <c r="A8" s="238" t="s">
        <v>8</v>
      </c>
      <c r="B8" s="317" t="s">
        <v>9</v>
      </c>
      <c r="C8" s="318"/>
      <c r="D8" s="318"/>
      <c r="E8" s="318"/>
      <c r="F8" s="318"/>
      <c r="G8" s="318"/>
      <c r="H8" s="318"/>
      <c r="I8" s="318"/>
      <c r="J8" s="318"/>
      <c r="K8" s="318"/>
      <c r="L8" s="318"/>
      <c r="M8" s="318"/>
      <c r="N8" s="318"/>
      <c r="O8" s="318"/>
      <c r="P8" s="318"/>
      <c r="Q8" s="318"/>
      <c r="R8" s="318"/>
      <c r="S8" s="318"/>
      <c r="T8" s="318"/>
      <c r="U8" s="318"/>
      <c r="V8" s="318"/>
      <c r="W8" s="318"/>
      <c r="X8" s="318"/>
      <c r="Y8" s="318"/>
      <c r="Z8" s="318"/>
      <c r="AA8" s="318"/>
      <c r="AB8" s="318"/>
      <c r="AC8" s="318"/>
      <c r="AD8" s="318"/>
      <c r="AE8" s="319"/>
      <c r="AF8" s="238" t="s">
        <v>10</v>
      </c>
      <c r="AG8" s="245"/>
      <c r="AH8" s="238" t="s">
        <v>11</v>
      </c>
      <c r="AI8" s="245"/>
      <c r="AJ8" s="320" t="s">
        <v>12</v>
      </c>
      <c r="AK8" s="238" t="s">
        <v>13</v>
      </c>
      <c r="AL8" s="245"/>
      <c r="AM8" s="238" t="s">
        <v>14</v>
      </c>
      <c r="AN8" s="245"/>
      <c r="AO8" s="13"/>
      <c r="AP8" s="314" t="s">
        <v>15</v>
      </c>
      <c r="AQ8" s="301" t="s">
        <v>16</v>
      </c>
      <c r="AR8" s="314" t="s">
        <v>17</v>
      </c>
      <c r="AS8" s="301" t="s">
        <v>18</v>
      </c>
      <c r="AT8" s="314" t="s">
        <v>19</v>
      </c>
      <c r="AU8" s="301" t="s">
        <v>20</v>
      </c>
      <c r="AV8" s="304" t="s">
        <v>21</v>
      </c>
      <c r="AW8" s="307" t="s">
        <v>22</v>
      </c>
      <c r="AX8" s="310" t="s">
        <v>23</v>
      </c>
      <c r="AY8" s="6"/>
      <c r="AZ8" s="6"/>
      <c r="BA8" s="6"/>
      <c r="BB8" s="6"/>
      <c r="BC8" s="6"/>
      <c r="BD8" s="6"/>
      <c r="BE8" s="6"/>
      <c r="BF8" s="6"/>
      <c r="BG8" s="6"/>
      <c r="BH8" s="6"/>
      <c r="BI8" s="6"/>
      <c r="BJ8" s="6"/>
      <c r="BK8" s="6"/>
      <c r="BL8" s="6"/>
      <c r="BM8" s="6"/>
      <c r="BN8" s="6"/>
      <c r="BO8" s="6"/>
      <c r="BP8" s="6"/>
      <c r="BQ8" s="6"/>
      <c r="BR8" s="6"/>
      <c r="CY8" s="16"/>
      <c r="CZ8" s="16"/>
    </row>
    <row r="9" spans="1:105" s="15" customFormat="1" ht="10.5" customHeight="1" x14ac:dyDescent="0.15">
      <c r="A9" s="239"/>
      <c r="B9" s="241" t="s">
        <v>24</v>
      </c>
      <c r="C9" s="238" t="s">
        <v>25</v>
      </c>
      <c r="D9" s="244"/>
      <c r="E9" s="244"/>
      <c r="F9" s="244"/>
      <c r="G9" s="244"/>
      <c r="H9" s="244"/>
      <c r="I9" s="244"/>
      <c r="J9" s="244"/>
      <c r="K9" s="244"/>
      <c r="L9" s="244"/>
      <c r="M9" s="244"/>
      <c r="N9" s="244"/>
      <c r="O9" s="244"/>
      <c r="P9" s="244"/>
      <c r="Q9" s="244"/>
      <c r="R9" s="244"/>
      <c r="S9" s="245"/>
      <c r="T9" s="238" t="s">
        <v>26</v>
      </c>
      <c r="U9" s="245"/>
      <c r="V9" s="258" t="s">
        <v>27</v>
      </c>
      <c r="W9" s="259"/>
      <c r="X9" s="256" t="s">
        <v>28</v>
      </c>
      <c r="Y9" s="262"/>
      <c r="Z9" s="262"/>
      <c r="AA9" s="262"/>
      <c r="AB9" s="313"/>
      <c r="AC9" s="313"/>
      <c r="AD9" s="313"/>
      <c r="AE9" s="313"/>
      <c r="AF9" s="239"/>
      <c r="AG9" s="247"/>
      <c r="AH9" s="239"/>
      <c r="AI9" s="247"/>
      <c r="AJ9" s="321"/>
      <c r="AK9" s="239"/>
      <c r="AL9" s="247"/>
      <c r="AM9" s="239"/>
      <c r="AN9" s="247"/>
      <c r="AO9" s="13"/>
      <c r="AP9" s="315"/>
      <c r="AQ9" s="302"/>
      <c r="AR9" s="315"/>
      <c r="AS9" s="302"/>
      <c r="AT9" s="315"/>
      <c r="AU9" s="302"/>
      <c r="AV9" s="305"/>
      <c r="AW9" s="308"/>
      <c r="AX9" s="311"/>
      <c r="AY9" s="6"/>
      <c r="AZ9" s="6"/>
      <c r="BA9" s="6"/>
      <c r="BB9" s="6"/>
      <c r="BC9" s="6"/>
      <c r="BD9" s="6"/>
      <c r="BE9" s="6"/>
      <c r="BF9" s="6"/>
      <c r="BG9" s="6"/>
      <c r="BH9" s="6"/>
      <c r="BI9" s="6"/>
      <c r="BJ9" s="6"/>
      <c r="BK9" s="6"/>
      <c r="BL9" s="6"/>
      <c r="BM9" s="6"/>
      <c r="BN9" s="6"/>
      <c r="BO9" s="6"/>
      <c r="BP9" s="6"/>
      <c r="BQ9" s="6"/>
      <c r="BR9" s="6"/>
      <c r="CY9" s="16"/>
      <c r="CZ9" s="16"/>
    </row>
    <row r="10" spans="1:105" s="15" customFormat="1" x14ac:dyDescent="0.15">
      <c r="A10" s="239"/>
      <c r="B10" s="242"/>
      <c r="C10" s="240"/>
      <c r="D10" s="248"/>
      <c r="E10" s="248"/>
      <c r="F10" s="248"/>
      <c r="G10" s="248"/>
      <c r="H10" s="248"/>
      <c r="I10" s="248"/>
      <c r="J10" s="248"/>
      <c r="K10" s="248"/>
      <c r="L10" s="248"/>
      <c r="M10" s="248"/>
      <c r="N10" s="248"/>
      <c r="O10" s="248"/>
      <c r="P10" s="248"/>
      <c r="Q10" s="248"/>
      <c r="R10" s="248"/>
      <c r="S10" s="249"/>
      <c r="T10" s="240"/>
      <c r="U10" s="249"/>
      <c r="V10" s="260"/>
      <c r="W10" s="261"/>
      <c r="X10" s="269" t="s">
        <v>29</v>
      </c>
      <c r="Y10" s="270"/>
      <c r="Z10" s="270"/>
      <c r="AA10" s="271"/>
      <c r="AB10" s="269" t="s">
        <v>30</v>
      </c>
      <c r="AC10" s="270"/>
      <c r="AD10" s="270"/>
      <c r="AE10" s="270"/>
      <c r="AF10" s="240"/>
      <c r="AG10" s="249"/>
      <c r="AH10" s="240"/>
      <c r="AI10" s="249"/>
      <c r="AJ10" s="321"/>
      <c r="AK10" s="240"/>
      <c r="AL10" s="249"/>
      <c r="AM10" s="240"/>
      <c r="AN10" s="249"/>
      <c r="AO10" s="13"/>
      <c r="AP10" s="315"/>
      <c r="AQ10" s="302"/>
      <c r="AR10" s="315"/>
      <c r="AS10" s="302"/>
      <c r="AT10" s="315"/>
      <c r="AU10" s="302"/>
      <c r="AV10" s="305"/>
      <c r="AW10" s="308"/>
      <c r="AX10" s="311"/>
      <c r="AY10" s="6"/>
      <c r="AZ10" s="6"/>
      <c r="BA10" s="6"/>
      <c r="BB10" s="6"/>
      <c r="BC10" s="6"/>
      <c r="BD10" s="6"/>
      <c r="BE10" s="6"/>
      <c r="BF10" s="6"/>
      <c r="BG10" s="6"/>
      <c r="BH10" s="6"/>
      <c r="BI10" s="6"/>
      <c r="BJ10" s="6"/>
      <c r="BK10" s="6"/>
      <c r="BL10" s="6"/>
      <c r="BM10" s="6"/>
      <c r="BN10" s="6"/>
      <c r="BO10" s="6"/>
      <c r="BP10" s="6"/>
      <c r="BQ10" s="6"/>
      <c r="BR10" s="6"/>
      <c r="CY10" s="16"/>
      <c r="CZ10" s="16"/>
    </row>
    <row r="11" spans="1:105" s="15" customFormat="1" ht="34.5" customHeight="1" thickBot="1" x14ac:dyDescent="0.2">
      <c r="A11" s="240"/>
      <c r="B11" s="243"/>
      <c r="C11" s="17" t="s">
        <v>31</v>
      </c>
      <c r="D11" s="18" t="s">
        <v>32</v>
      </c>
      <c r="E11" s="19" t="s">
        <v>33</v>
      </c>
      <c r="F11" s="19" t="s">
        <v>34</v>
      </c>
      <c r="G11" s="19" t="s">
        <v>35</v>
      </c>
      <c r="H11" s="20" t="s">
        <v>36</v>
      </c>
      <c r="I11" s="20" t="s">
        <v>37</v>
      </c>
      <c r="J11" s="20" t="s">
        <v>38</v>
      </c>
      <c r="K11" s="20" t="s">
        <v>39</v>
      </c>
      <c r="L11" s="20" t="s">
        <v>40</v>
      </c>
      <c r="M11" s="20" t="s">
        <v>41</v>
      </c>
      <c r="N11" s="20" t="s">
        <v>42</v>
      </c>
      <c r="O11" s="20" t="s">
        <v>43</v>
      </c>
      <c r="P11" s="20" t="s">
        <v>44</v>
      </c>
      <c r="Q11" s="20" t="s">
        <v>45</v>
      </c>
      <c r="R11" s="20" t="s">
        <v>46</v>
      </c>
      <c r="S11" s="21" t="s">
        <v>47</v>
      </c>
      <c r="T11" s="17" t="s">
        <v>22</v>
      </c>
      <c r="U11" s="22" t="s">
        <v>48</v>
      </c>
      <c r="V11" s="215" t="s">
        <v>49</v>
      </c>
      <c r="W11" s="22" t="s">
        <v>50</v>
      </c>
      <c r="X11" s="219" t="s">
        <v>51</v>
      </c>
      <c r="Y11" s="25" t="s">
        <v>52</v>
      </c>
      <c r="Z11" s="19" t="s">
        <v>53</v>
      </c>
      <c r="AA11" s="22" t="s">
        <v>54</v>
      </c>
      <c r="AB11" s="25" t="s">
        <v>51</v>
      </c>
      <c r="AC11" s="25" t="s">
        <v>52</v>
      </c>
      <c r="AD11" s="19" t="s">
        <v>53</v>
      </c>
      <c r="AE11" s="22" t="s">
        <v>54</v>
      </c>
      <c r="AF11" s="17" t="s">
        <v>55</v>
      </c>
      <c r="AG11" s="216" t="s">
        <v>56</v>
      </c>
      <c r="AH11" s="17" t="s">
        <v>22</v>
      </c>
      <c r="AI11" s="22" t="s">
        <v>48</v>
      </c>
      <c r="AJ11" s="322"/>
      <c r="AK11" s="17" t="s">
        <v>22</v>
      </c>
      <c r="AL11" s="22" t="s">
        <v>48</v>
      </c>
      <c r="AM11" s="17" t="s">
        <v>22</v>
      </c>
      <c r="AN11" s="22" t="s">
        <v>48</v>
      </c>
      <c r="AO11" s="27"/>
      <c r="AP11" s="316"/>
      <c r="AQ11" s="303"/>
      <c r="AR11" s="316"/>
      <c r="AS11" s="303"/>
      <c r="AT11" s="316"/>
      <c r="AU11" s="303"/>
      <c r="AV11" s="306"/>
      <c r="AW11" s="309"/>
      <c r="AX11" s="312"/>
      <c r="AY11" s="6"/>
      <c r="AZ11" s="6"/>
      <c r="BA11" s="6"/>
      <c r="BB11" s="6"/>
      <c r="BC11" s="6"/>
      <c r="BD11" s="6"/>
      <c r="BE11" s="6"/>
      <c r="BF11" s="6"/>
      <c r="BG11" s="6"/>
      <c r="BH11" s="6"/>
      <c r="BI11" s="6"/>
      <c r="BJ11" s="6"/>
      <c r="BK11" s="6"/>
      <c r="BL11" s="6"/>
      <c r="BM11" s="6"/>
      <c r="BN11" s="6"/>
      <c r="BO11" s="6"/>
      <c r="BP11" s="6"/>
      <c r="BQ11" s="6"/>
      <c r="BR11" s="6"/>
      <c r="CY11" s="16"/>
      <c r="CZ11" s="16"/>
    </row>
    <row r="12" spans="1:105" s="15" customFormat="1" ht="12" customHeight="1" thickTop="1" x14ac:dyDescent="0.15">
      <c r="A12" s="28" t="s">
        <v>57</v>
      </c>
      <c r="B12" s="29">
        <f>SUM(C12:F12)</f>
        <v>478</v>
      </c>
      <c r="C12" s="30">
        <v>237</v>
      </c>
      <c r="D12" s="31">
        <v>131</v>
      </c>
      <c r="E12" s="32">
        <v>90</v>
      </c>
      <c r="F12" s="32">
        <v>20</v>
      </c>
      <c r="G12" s="33"/>
      <c r="H12" s="33"/>
      <c r="I12" s="33"/>
      <c r="J12" s="33"/>
      <c r="K12" s="33"/>
      <c r="L12" s="33"/>
      <c r="M12" s="33"/>
      <c r="N12" s="33"/>
      <c r="O12" s="33"/>
      <c r="P12" s="33"/>
      <c r="Q12" s="33"/>
      <c r="R12" s="33"/>
      <c r="S12" s="33"/>
      <c r="T12" s="34">
        <v>458</v>
      </c>
      <c r="U12" s="35">
        <v>20</v>
      </c>
      <c r="V12" s="34">
        <v>253</v>
      </c>
      <c r="W12" s="35">
        <v>225</v>
      </c>
      <c r="X12" s="36">
        <f>SUM(Y12:AA12)</f>
        <v>217</v>
      </c>
      <c r="Y12" s="34">
        <v>211</v>
      </c>
      <c r="Z12" s="37"/>
      <c r="AA12" s="35">
        <v>6</v>
      </c>
      <c r="AB12" s="38">
        <f>SUM(AC12:AE12)</f>
        <v>0</v>
      </c>
      <c r="AC12" s="34"/>
      <c r="AD12" s="37"/>
      <c r="AE12" s="35"/>
      <c r="AF12" s="30">
        <v>115</v>
      </c>
      <c r="AG12" s="39">
        <v>0</v>
      </c>
      <c r="AH12" s="40">
        <v>113</v>
      </c>
      <c r="AI12" s="41"/>
      <c r="AJ12" s="39"/>
      <c r="AK12" s="40"/>
      <c r="AL12" s="41"/>
      <c r="AM12" s="40">
        <v>60</v>
      </c>
      <c r="AN12" s="41"/>
      <c r="AO12" s="42"/>
      <c r="AP12" s="43"/>
      <c r="AQ12" s="44"/>
      <c r="AR12" s="43"/>
      <c r="AS12" s="44"/>
      <c r="AT12" s="43"/>
      <c r="AU12" s="44"/>
      <c r="AV12" s="45"/>
      <c r="AW12" s="46"/>
      <c r="AX12" s="47"/>
      <c r="AY12" s="48" t="str">
        <f>+BP12&amp;BQ12&amp;BR12&amp;BS12&amp;BT12&amp;BU12&amp;BV12</f>
        <v/>
      </c>
      <c r="BF12" s="6"/>
      <c r="BG12" s="6"/>
      <c r="BH12" s="6"/>
      <c r="BI12" s="6"/>
      <c r="BJ12" s="6"/>
      <c r="BK12" s="6"/>
      <c r="BL12" s="6"/>
      <c r="BM12" s="6"/>
      <c r="BN12" s="6"/>
      <c r="BO12" s="6"/>
      <c r="BP12" s="49" t="str">
        <f>IF($B12&lt;&gt;($V12+$W12)," El número de consultas según sexo NO puede ser diferente al Total. ","")</f>
        <v/>
      </c>
      <c r="BQ12" s="50" t="str">
        <f>IF($B12=0,"",IF(($T12+$U12)=0,IF($B12="",""," No olvide escribir la columna Beneficiarios. "),""))</f>
        <v/>
      </c>
      <c r="BR12" s="50" t="str">
        <f>IF($B12&lt;($T12+$U12)," El número de Beneficiarios NO puede ser mayor que el Total. ","")</f>
        <v/>
      </c>
      <c r="BS12" s="50" t="str">
        <f>IF($B12&lt;($AP12+$AQ12)," Seccion A.2 NO puede ser mayor que sección A.1. ","")</f>
        <v/>
      </c>
      <c r="BT12" s="50" t="str">
        <f>IF($B12&lt;($AR12+$AS12)," Seccion A.3 NO puede ser mayor que sección A.1. ","")</f>
        <v/>
      </c>
      <c r="BU12" s="51" t="str">
        <f>IF($B12&gt;=($X12+$AB12),"","El total de Consulta Nuevas NO debe ser MAYOR que el total de las Consultas Médicas. ")</f>
        <v/>
      </c>
      <c r="BV12" s="52" t="str">
        <f>IF(AND($Y12+$AC12&lt;&gt;0,OR($AF12="",$AG12="")),"No  olvide registrar datos en Pertinencia. ","")</f>
        <v/>
      </c>
      <c r="BW12" s="53"/>
      <c r="BX12" s="54">
        <f>IF($B12&lt;&gt;($V12+$W12),1,0)</f>
        <v>0</v>
      </c>
      <c r="BY12" s="54">
        <f>IF($B12&lt;($T12+$U12),1,0)</f>
        <v>0</v>
      </c>
      <c r="BZ12" s="54">
        <f>IF($B12&lt;($AP12+$AQ12),1,0)</f>
        <v>0</v>
      </c>
      <c r="CA12" s="54">
        <f>IF($B12&lt;($AR12+$AS12),1,0)</f>
        <v>0</v>
      </c>
      <c r="CB12" s="54">
        <f>IF($B12&gt;=($X12+$AB12),0,1)</f>
        <v>0</v>
      </c>
      <c r="CC12" s="54">
        <f>IF($B12=0,"",IF(($T12+$U12)=0,IF($B12="","",1),0))</f>
        <v>0</v>
      </c>
      <c r="CD12" s="54">
        <f>IF(AND($Y12+$AC12&lt;&gt;0,OR($AF12="",$AG12="")),1,0)</f>
        <v>0</v>
      </c>
      <c r="CY12" s="16"/>
      <c r="CZ12" s="16"/>
    </row>
    <row r="13" spans="1:105" s="15" customFormat="1" ht="11.25" x14ac:dyDescent="0.15">
      <c r="A13" s="55" t="s">
        <v>58</v>
      </c>
      <c r="B13" s="29">
        <f>SUM(C13:S13)</f>
        <v>607</v>
      </c>
      <c r="C13" s="34">
        <v>1</v>
      </c>
      <c r="D13" s="56">
        <v>1</v>
      </c>
      <c r="E13" s="57"/>
      <c r="F13" s="57">
        <v>10</v>
      </c>
      <c r="G13" s="57">
        <v>19</v>
      </c>
      <c r="H13" s="58">
        <v>17</v>
      </c>
      <c r="I13" s="58">
        <v>18</v>
      </c>
      <c r="J13" s="58">
        <v>16</v>
      </c>
      <c r="K13" s="58">
        <v>20</v>
      </c>
      <c r="L13" s="58">
        <v>22</v>
      </c>
      <c r="M13" s="58">
        <v>41</v>
      </c>
      <c r="N13" s="58">
        <v>56</v>
      </c>
      <c r="O13" s="58">
        <v>74</v>
      </c>
      <c r="P13" s="58">
        <v>88</v>
      </c>
      <c r="Q13" s="58">
        <v>80</v>
      </c>
      <c r="R13" s="58">
        <v>66</v>
      </c>
      <c r="S13" s="59">
        <v>78</v>
      </c>
      <c r="T13" s="34">
        <v>2</v>
      </c>
      <c r="U13" s="35">
        <v>605</v>
      </c>
      <c r="V13" s="34">
        <v>247</v>
      </c>
      <c r="W13" s="35">
        <v>360</v>
      </c>
      <c r="X13" s="36">
        <f t="shared" ref="X13:X57" si="0">SUM(Y13:AA13)</f>
        <v>0</v>
      </c>
      <c r="Y13" s="34"/>
      <c r="Z13" s="37"/>
      <c r="AA13" s="35"/>
      <c r="AB13" s="38">
        <f t="shared" ref="AB13:AB57" si="1">SUM(AC13:AE13)</f>
        <v>257</v>
      </c>
      <c r="AC13" s="34">
        <v>255</v>
      </c>
      <c r="AD13" s="37"/>
      <c r="AE13" s="35">
        <v>2</v>
      </c>
      <c r="AF13" s="34">
        <v>195</v>
      </c>
      <c r="AG13" s="39">
        <v>0</v>
      </c>
      <c r="AH13" s="34">
        <v>1</v>
      </c>
      <c r="AI13" s="35">
        <v>94</v>
      </c>
      <c r="AJ13" s="39">
        <v>210</v>
      </c>
      <c r="AK13" s="40"/>
      <c r="AL13" s="35">
        <v>16</v>
      </c>
      <c r="AM13" s="40"/>
      <c r="AN13" s="35">
        <v>78</v>
      </c>
      <c r="AO13" s="42"/>
      <c r="AP13" s="60"/>
      <c r="AQ13" s="61"/>
      <c r="AR13" s="60"/>
      <c r="AS13" s="61"/>
      <c r="AT13" s="60"/>
      <c r="AU13" s="61"/>
      <c r="AV13" s="62"/>
      <c r="AW13" s="63"/>
      <c r="AX13" s="64"/>
      <c r="AY13" s="48" t="str">
        <f t="shared" ref="AY13:AY58" si="2">+BP13&amp;BQ13&amp;BR13&amp;BS13&amp;BT13&amp;BU13&amp;BV13</f>
        <v/>
      </c>
      <c r="BF13" s="6"/>
      <c r="BG13" s="6"/>
      <c r="BH13" s="6"/>
      <c r="BI13" s="6"/>
      <c r="BJ13" s="6"/>
      <c r="BK13" s="6"/>
      <c r="BL13" s="6"/>
      <c r="BM13" s="6"/>
      <c r="BN13" s="6"/>
      <c r="BO13" s="6"/>
      <c r="BP13" s="49" t="str">
        <f t="shared" ref="BP13:BP58" si="3">IF($B13&lt;&gt;($V13+$W13)," El número de consultas según sexo NO puede ser diferente al Total. ","")</f>
        <v/>
      </c>
      <c r="BQ13" s="50" t="str">
        <f t="shared" ref="BQ13:BQ58" si="4">IF($B13=0,"",IF(($T13+$U13)=0,IF($B13="",""," No olvide escribir la columna Beneficiarios. "),""))</f>
        <v/>
      </c>
      <c r="BR13" s="50" t="str">
        <f t="shared" ref="BR13:BR58" si="5">IF($B13&lt;($T13+$U13)," El número de Beneficiarios NO puede ser mayor que el Total. ","")</f>
        <v/>
      </c>
      <c r="BS13" s="50" t="str">
        <f t="shared" ref="BS13:BS58" si="6">IF($B13&lt;($AP13+$AQ13)," Seccion A.2 NO puede ser mayor que sección A.1. ","")</f>
        <v/>
      </c>
      <c r="BT13" s="50" t="str">
        <f t="shared" ref="BT13:BT58" si="7">IF($B13&lt;($AR13+$AS13)," Seccion A.3 NO puede ser mayor que sección A.1. ","")</f>
        <v/>
      </c>
      <c r="BU13" s="50" t="str">
        <f t="shared" ref="BU13:BU58" si="8">IF($B13&gt;=($X13+$AB13),"","El total de Consulta Nuevas NO debe ser MAYOR que el total de las Consultas Médicas. ")</f>
        <v/>
      </c>
      <c r="BV13" s="52" t="str">
        <f>IF(AND($Y13+$AC13&lt;&gt;0,OR($AF13="",$AG13="")),"No  olvide registrar datos en Pertinencia. ","")</f>
        <v/>
      </c>
      <c r="BW13" s="53"/>
      <c r="BX13" s="54">
        <f t="shared" ref="BX13:BX58" si="9">IF($B13&lt;&gt;($V13+$W13),1,0)</f>
        <v>0</v>
      </c>
      <c r="BY13" s="54">
        <f t="shared" ref="BY13:BY58" si="10">IF($B13&lt;($T13+$U13),1,0)</f>
        <v>0</v>
      </c>
      <c r="BZ13" s="54">
        <f t="shared" ref="BZ13:BZ58" si="11">IF($B13&lt;($AP13+$AQ13),1,0)</f>
        <v>0</v>
      </c>
      <c r="CA13" s="54">
        <f t="shared" ref="CA13:CA58" si="12">IF($B13&lt;($AR13+$AS13),1,0)</f>
        <v>0</v>
      </c>
      <c r="CB13" s="54">
        <f t="shared" ref="CB13:CB58" si="13">IF($B13&gt;=($X13+$AB13),0,1)</f>
        <v>0</v>
      </c>
      <c r="CC13" s="54">
        <f t="shared" ref="CC13:CC58" si="14">IF($B13=0,"",IF(($T13+$U13)=0,IF($B13="","",1),0))</f>
        <v>0</v>
      </c>
      <c r="CD13" s="54">
        <f>IF(AND($Y13+$AC13&lt;&gt;0,OR($AF13="",$AG13="")),1,0)</f>
        <v>0</v>
      </c>
      <c r="CY13" s="16"/>
      <c r="CZ13" s="16"/>
    </row>
    <row r="14" spans="1:105" s="15" customFormat="1" ht="11.25" x14ac:dyDescent="0.15">
      <c r="A14" s="55" t="s">
        <v>59</v>
      </c>
      <c r="B14" s="29">
        <f>SUM(C14)</f>
        <v>79</v>
      </c>
      <c r="C14" s="34">
        <v>79</v>
      </c>
      <c r="D14" s="65"/>
      <c r="E14" s="66"/>
      <c r="F14" s="66"/>
      <c r="G14" s="66"/>
      <c r="H14" s="67"/>
      <c r="I14" s="67"/>
      <c r="J14" s="67"/>
      <c r="K14" s="67"/>
      <c r="L14" s="67"/>
      <c r="M14" s="67"/>
      <c r="N14" s="67"/>
      <c r="O14" s="67"/>
      <c r="P14" s="67"/>
      <c r="Q14" s="67"/>
      <c r="R14" s="67"/>
      <c r="S14" s="67"/>
      <c r="T14" s="34">
        <v>79</v>
      </c>
      <c r="U14" s="68"/>
      <c r="V14" s="34">
        <v>39</v>
      </c>
      <c r="W14" s="35">
        <v>40</v>
      </c>
      <c r="X14" s="36">
        <f t="shared" si="0"/>
        <v>21</v>
      </c>
      <c r="Y14" s="34">
        <v>21</v>
      </c>
      <c r="Z14" s="37"/>
      <c r="AA14" s="35"/>
      <c r="AC14" s="69"/>
      <c r="AD14" s="65"/>
      <c r="AE14" s="66"/>
      <c r="AF14" s="66"/>
      <c r="AG14" s="65"/>
      <c r="AH14" s="34">
        <v>7</v>
      </c>
      <c r="AI14" s="68"/>
      <c r="AJ14" s="39">
        <v>1</v>
      </c>
      <c r="AK14" s="40"/>
      <c r="AL14" s="68"/>
      <c r="AM14" s="40">
        <v>3</v>
      </c>
      <c r="AN14" s="68"/>
      <c r="AO14" s="42"/>
      <c r="AP14" s="60"/>
      <c r="AQ14" s="61"/>
      <c r="AR14" s="60"/>
      <c r="AS14" s="61"/>
      <c r="AT14" s="60"/>
      <c r="AU14" s="61"/>
      <c r="AV14" s="62"/>
      <c r="AW14" s="63"/>
      <c r="AX14" s="70"/>
      <c r="AY14" s="48" t="str">
        <f t="shared" si="2"/>
        <v/>
      </c>
      <c r="BF14" s="6"/>
      <c r="BG14" s="6"/>
      <c r="BH14" s="6"/>
      <c r="BI14" s="6"/>
      <c r="BJ14" s="6"/>
      <c r="BK14" s="6"/>
      <c r="BL14" s="6"/>
      <c r="BM14" s="6"/>
      <c r="BN14" s="6"/>
      <c r="BO14" s="6"/>
      <c r="BP14" s="49" t="str">
        <f t="shared" si="3"/>
        <v/>
      </c>
      <c r="BQ14" s="50" t="str">
        <f t="shared" si="4"/>
        <v/>
      </c>
      <c r="BR14" s="50" t="str">
        <f t="shared" si="5"/>
        <v/>
      </c>
      <c r="BS14" s="50" t="str">
        <f t="shared" si="6"/>
        <v/>
      </c>
      <c r="BT14" s="50" t="str">
        <f t="shared" si="7"/>
        <v/>
      </c>
      <c r="BU14" s="50" t="str">
        <f t="shared" si="8"/>
        <v/>
      </c>
      <c r="BV14" s="53"/>
      <c r="BW14" s="53"/>
      <c r="BX14" s="54">
        <f t="shared" si="9"/>
        <v>0</v>
      </c>
      <c r="BY14" s="54">
        <f t="shared" si="10"/>
        <v>0</v>
      </c>
      <c r="BZ14" s="54">
        <f t="shared" si="11"/>
        <v>0</v>
      </c>
      <c r="CA14" s="54">
        <f t="shared" si="12"/>
        <v>0</v>
      </c>
      <c r="CB14" s="54">
        <f t="shared" si="13"/>
        <v>0</v>
      </c>
      <c r="CC14" s="54">
        <f t="shared" si="14"/>
        <v>0</v>
      </c>
      <c r="CD14" s="71"/>
      <c r="CY14" s="16"/>
      <c r="CZ14" s="16"/>
    </row>
    <row r="15" spans="1:105" s="15" customFormat="1" ht="11.25" x14ac:dyDescent="0.15">
      <c r="A15" s="55" t="s">
        <v>60</v>
      </c>
      <c r="B15" s="29">
        <f t="shared" ref="B15:B57" si="15">SUM(C15:S15)</f>
        <v>42</v>
      </c>
      <c r="C15" s="34"/>
      <c r="D15" s="56"/>
      <c r="E15" s="37"/>
      <c r="F15" s="37">
        <v>2</v>
      </c>
      <c r="G15" s="37">
        <v>1</v>
      </c>
      <c r="H15" s="59"/>
      <c r="I15" s="59"/>
      <c r="J15" s="59">
        <v>1</v>
      </c>
      <c r="K15" s="59">
        <v>3</v>
      </c>
      <c r="L15" s="59">
        <v>1</v>
      </c>
      <c r="M15" s="59">
        <v>3</v>
      </c>
      <c r="N15" s="59">
        <v>4</v>
      </c>
      <c r="O15" s="59">
        <v>5</v>
      </c>
      <c r="P15" s="59">
        <v>4</v>
      </c>
      <c r="Q15" s="59">
        <v>4</v>
      </c>
      <c r="R15" s="59">
        <v>6</v>
      </c>
      <c r="S15" s="59">
        <v>8</v>
      </c>
      <c r="T15" s="34"/>
      <c r="U15" s="35">
        <v>42</v>
      </c>
      <c r="V15" s="34">
        <v>21</v>
      </c>
      <c r="W15" s="35">
        <v>21</v>
      </c>
      <c r="X15" s="36">
        <f t="shared" si="0"/>
        <v>0</v>
      </c>
      <c r="Y15" s="34"/>
      <c r="Z15" s="37"/>
      <c r="AA15" s="35"/>
      <c r="AB15" s="38">
        <f t="shared" si="1"/>
        <v>17</v>
      </c>
      <c r="AC15" s="34">
        <v>17</v>
      </c>
      <c r="AD15" s="37"/>
      <c r="AE15" s="35"/>
      <c r="AF15" s="34">
        <v>0</v>
      </c>
      <c r="AG15" s="39">
        <v>0</v>
      </c>
      <c r="AH15" s="34"/>
      <c r="AI15" s="35">
        <v>3</v>
      </c>
      <c r="AJ15" s="39"/>
      <c r="AK15" s="40"/>
      <c r="AL15" s="35">
        <v>8</v>
      </c>
      <c r="AM15" s="40"/>
      <c r="AN15" s="35"/>
      <c r="AO15" s="42"/>
      <c r="AP15" s="60"/>
      <c r="AQ15" s="61"/>
      <c r="AR15" s="60"/>
      <c r="AS15" s="61"/>
      <c r="AT15" s="60"/>
      <c r="AU15" s="61"/>
      <c r="AV15" s="62"/>
      <c r="AW15" s="63"/>
      <c r="AX15" s="64"/>
      <c r="AY15" s="48" t="str">
        <f t="shared" si="2"/>
        <v/>
      </c>
      <c r="BF15" s="6"/>
      <c r="BG15" s="6"/>
      <c r="BH15" s="6"/>
      <c r="BI15" s="6"/>
      <c r="BJ15" s="6"/>
      <c r="BK15" s="6"/>
      <c r="BL15" s="6"/>
      <c r="BM15" s="6"/>
      <c r="BN15" s="6"/>
      <c r="BO15" s="6"/>
      <c r="BP15" s="49" t="str">
        <f t="shared" si="3"/>
        <v/>
      </c>
      <c r="BQ15" s="50" t="str">
        <f t="shared" si="4"/>
        <v/>
      </c>
      <c r="BR15" s="50" t="str">
        <f t="shared" si="5"/>
        <v/>
      </c>
      <c r="BS15" s="50" t="str">
        <f t="shared" si="6"/>
        <v/>
      </c>
      <c r="BT15" s="50" t="str">
        <f t="shared" si="7"/>
        <v/>
      </c>
      <c r="BU15" s="50" t="str">
        <f t="shared" si="8"/>
        <v/>
      </c>
      <c r="BV15" s="72" t="str">
        <f>IF(AND($Y15+$AC15&lt;&gt;0,OR($AF15="",$AG15="")),"No  olvide registrar datos en Pertinencia. ","")</f>
        <v/>
      </c>
      <c r="BW15" s="53"/>
      <c r="BX15" s="54">
        <f t="shared" si="9"/>
        <v>0</v>
      </c>
      <c r="BY15" s="54">
        <f t="shared" si="10"/>
        <v>0</v>
      </c>
      <c r="BZ15" s="54">
        <f t="shared" si="11"/>
        <v>0</v>
      </c>
      <c r="CA15" s="54">
        <f t="shared" si="12"/>
        <v>0</v>
      </c>
      <c r="CB15" s="54">
        <f t="shared" si="13"/>
        <v>0</v>
      </c>
      <c r="CC15" s="54">
        <f t="shared" si="14"/>
        <v>0</v>
      </c>
      <c r="CD15" s="54">
        <f>IF(AND($Y15+$AC15&lt;&gt;0,OR($AF15="",$AG15="")),1,0)</f>
        <v>0</v>
      </c>
      <c r="CY15" s="16"/>
      <c r="CZ15" s="16"/>
    </row>
    <row r="16" spans="1:105" s="15" customFormat="1" ht="11.25" x14ac:dyDescent="0.15">
      <c r="A16" s="55" t="s">
        <v>61</v>
      </c>
      <c r="B16" s="29">
        <f t="shared" si="15"/>
        <v>378</v>
      </c>
      <c r="C16" s="34">
        <v>42</v>
      </c>
      <c r="D16" s="56">
        <v>22</v>
      </c>
      <c r="E16" s="37">
        <v>15</v>
      </c>
      <c r="F16" s="37">
        <v>11</v>
      </c>
      <c r="G16" s="37">
        <v>3</v>
      </c>
      <c r="H16" s="59">
        <v>7</v>
      </c>
      <c r="I16" s="59">
        <v>2</v>
      </c>
      <c r="J16" s="59">
        <v>4</v>
      </c>
      <c r="K16" s="59">
        <v>6</v>
      </c>
      <c r="L16" s="59">
        <v>13</v>
      </c>
      <c r="M16" s="59">
        <v>19</v>
      </c>
      <c r="N16" s="59">
        <v>31</v>
      </c>
      <c r="O16" s="59">
        <v>46</v>
      </c>
      <c r="P16" s="59">
        <v>40</v>
      </c>
      <c r="Q16" s="59">
        <v>39</v>
      </c>
      <c r="R16" s="59">
        <v>39</v>
      </c>
      <c r="S16" s="59">
        <v>39</v>
      </c>
      <c r="T16" s="34">
        <v>79</v>
      </c>
      <c r="U16" s="35">
        <v>299</v>
      </c>
      <c r="V16" s="34">
        <v>206</v>
      </c>
      <c r="W16" s="35">
        <v>172</v>
      </c>
      <c r="X16" s="36">
        <f t="shared" si="0"/>
        <v>24</v>
      </c>
      <c r="Y16" s="34">
        <v>24</v>
      </c>
      <c r="Z16" s="37"/>
      <c r="AA16" s="35"/>
      <c r="AB16" s="38">
        <f t="shared" si="1"/>
        <v>148</v>
      </c>
      <c r="AC16" s="34">
        <v>148</v>
      </c>
      <c r="AD16" s="37"/>
      <c r="AE16" s="35"/>
      <c r="AF16" s="34">
        <v>161</v>
      </c>
      <c r="AG16" s="39">
        <v>53</v>
      </c>
      <c r="AH16" s="34">
        <v>16</v>
      </c>
      <c r="AI16" s="35">
        <v>53</v>
      </c>
      <c r="AJ16" s="39">
        <v>4</v>
      </c>
      <c r="AK16" s="40">
        <v>29</v>
      </c>
      <c r="AL16" s="35">
        <v>32</v>
      </c>
      <c r="AM16" s="40">
        <v>4</v>
      </c>
      <c r="AN16" s="35">
        <v>43</v>
      </c>
      <c r="AO16" s="42"/>
      <c r="AP16" s="60">
        <v>25</v>
      </c>
      <c r="AQ16" s="61"/>
      <c r="AR16" s="60"/>
      <c r="AS16" s="61"/>
      <c r="AT16" s="60"/>
      <c r="AU16" s="61"/>
      <c r="AV16" s="62"/>
      <c r="AW16" s="63"/>
      <c r="AX16" s="64"/>
      <c r="AY16" s="48" t="str">
        <f t="shared" si="2"/>
        <v/>
      </c>
      <c r="BF16" s="6"/>
      <c r="BG16" s="6"/>
      <c r="BH16" s="6"/>
      <c r="BI16" s="6"/>
      <c r="BJ16" s="6"/>
      <c r="BK16" s="6"/>
      <c r="BL16" s="6"/>
      <c r="BM16" s="6"/>
      <c r="BN16" s="6"/>
      <c r="BO16" s="6"/>
      <c r="BP16" s="49" t="str">
        <f t="shared" si="3"/>
        <v/>
      </c>
      <c r="BQ16" s="50" t="str">
        <f t="shared" si="4"/>
        <v/>
      </c>
      <c r="BR16" s="50" t="str">
        <f t="shared" si="5"/>
        <v/>
      </c>
      <c r="BS16" s="50" t="str">
        <f t="shared" si="6"/>
        <v/>
      </c>
      <c r="BT16" s="50" t="str">
        <f t="shared" si="7"/>
        <v/>
      </c>
      <c r="BU16" s="50" t="str">
        <f t="shared" si="8"/>
        <v/>
      </c>
      <c r="BV16" s="72" t="str">
        <f t="shared" ref="BV16:BV58" si="16">IF(AND($Y16+$AC16&lt;&gt;0,OR($AF16="",$AG16="")),"No  olvide registrar datos en Pertinencia. ","")</f>
        <v/>
      </c>
      <c r="BW16" s="53"/>
      <c r="BX16" s="54">
        <f t="shared" si="9"/>
        <v>0</v>
      </c>
      <c r="BY16" s="54">
        <f t="shared" si="10"/>
        <v>0</v>
      </c>
      <c r="BZ16" s="54">
        <f t="shared" si="11"/>
        <v>0</v>
      </c>
      <c r="CA16" s="54">
        <f t="shared" si="12"/>
        <v>0</v>
      </c>
      <c r="CB16" s="54">
        <f t="shared" si="13"/>
        <v>0</v>
      </c>
      <c r="CC16" s="54">
        <f t="shared" si="14"/>
        <v>0</v>
      </c>
      <c r="CD16" s="54">
        <f t="shared" ref="CD16:CD58" si="17">IF(AND($Y16+$AC16&lt;&gt;0,OR($AF16="",$AG16="")),1,0)</f>
        <v>0</v>
      </c>
      <c r="CY16" s="16"/>
      <c r="CZ16" s="16"/>
    </row>
    <row r="17" spans="1:104" s="15" customFormat="1" ht="11.25" x14ac:dyDescent="0.15">
      <c r="A17" s="55" t="s">
        <v>62</v>
      </c>
      <c r="B17" s="29">
        <f t="shared" si="15"/>
        <v>0</v>
      </c>
      <c r="C17" s="34"/>
      <c r="D17" s="56"/>
      <c r="E17" s="37"/>
      <c r="F17" s="37"/>
      <c r="G17" s="37"/>
      <c r="H17" s="59"/>
      <c r="I17" s="59"/>
      <c r="J17" s="59"/>
      <c r="K17" s="59"/>
      <c r="L17" s="59"/>
      <c r="M17" s="59"/>
      <c r="N17" s="59"/>
      <c r="O17" s="59"/>
      <c r="P17" s="59"/>
      <c r="Q17" s="59"/>
      <c r="R17" s="59"/>
      <c r="S17" s="59"/>
      <c r="T17" s="34"/>
      <c r="U17" s="35"/>
      <c r="V17" s="34"/>
      <c r="W17" s="35"/>
      <c r="X17" s="36">
        <f t="shared" si="0"/>
        <v>0</v>
      </c>
      <c r="Y17" s="34"/>
      <c r="Z17" s="37"/>
      <c r="AA17" s="35"/>
      <c r="AB17" s="38">
        <f t="shared" si="1"/>
        <v>0</v>
      </c>
      <c r="AC17" s="34"/>
      <c r="AD17" s="37"/>
      <c r="AE17" s="35"/>
      <c r="AF17" s="34"/>
      <c r="AG17" s="39"/>
      <c r="AH17" s="34"/>
      <c r="AI17" s="35"/>
      <c r="AJ17" s="39"/>
      <c r="AK17" s="40"/>
      <c r="AL17" s="35"/>
      <c r="AM17" s="40"/>
      <c r="AN17" s="35"/>
      <c r="AO17" s="42"/>
      <c r="AP17" s="60"/>
      <c r="AQ17" s="61"/>
      <c r="AR17" s="60"/>
      <c r="AS17" s="61"/>
      <c r="AT17" s="60"/>
      <c r="AU17" s="61"/>
      <c r="AV17" s="62"/>
      <c r="AW17" s="63"/>
      <c r="AX17" s="64"/>
      <c r="AY17" s="48" t="str">
        <f t="shared" si="2"/>
        <v/>
      </c>
      <c r="BF17" s="6"/>
      <c r="BG17" s="6"/>
      <c r="BH17" s="6"/>
      <c r="BI17" s="6"/>
      <c r="BJ17" s="6"/>
      <c r="BK17" s="6"/>
      <c r="BL17" s="6"/>
      <c r="BM17" s="6"/>
      <c r="BN17" s="6"/>
      <c r="BO17" s="6"/>
      <c r="BP17" s="49" t="str">
        <f t="shared" si="3"/>
        <v/>
      </c>
      <c r="BQ17" s="50" t="str">
        <f t="shared" si="4"/>
        <v/>
      </c>
      <c r="BR17" s="50" t="str">
        <f t="shared" si="5"/>
        <v/>
      </c>
      <c r="BS17" s="50" t="str">
        <f t="shared" si="6"/>
        <v/>
      </c>
      <c r="BT17" s="50" t="str">
        <f t="shared" si="7"/>
        <v/>
      </c>
      <c r="BU17" s="50" t="str">
        <f t="shared" si="8"/>
        <v/>
      </c>
      <c r="BV17" s="72" t="str">
        <f t="shared" si="16"/>
        <v/>
      </c>
      <c r="BW17" s="53"/>
      <c r="BX17" s="54">
        <f t="shared" si="9"/>
        <v>0</v>
      </c>
      <c r="BY17" s="54">
        <f t="shared" si="10"/>
        <v>0</v>
      </c>
      <c r="BZ17" s="54">
        <f t="shared" si="11"/>
        <v>0</v>
      </c>
      <c r="CA17" s="54">
        <f t="shared" si="12"/>
        <v>0</v>
      </c>
      <c r="CB17" s="54">
        <f t="shared" si="13"/>
        <v>0</v>
      </c>
      <c r="CC17" s="54" t="str">
        <f t="shared" si="14"/>
        <v/>
      </c>
      <c r="CD17" s="54">
        <f t="shared" si="17"/>
        <v>0</v>
      </c>
      <c r="CY17" s="16"/>
      <c r="CZ17" s="16"/>
    </row>
    <row r="18" spans="1:104" s="15" customFormat="1" ht="11.25" x14ac:dyDescent="0.15">
      <c r="A18" s="55" t="s">
        <v>63</v>
      </c>
      <c r="B18" s="29">
        <f t="shared" si="15"/>
        <v>201</v>
      </c>
      <c r="C18" s="34"/>
      <c r="D18" s="56"/>
      <c r="E18" s="37"/>
      <c r="F18" s="37">
        <v>4</v>
      </c>
      <c r="G18" s="37">
        <v>3</v>
      </c>
      <c r="H18" s="59">
        <v>3</v>
      </c>
      <c r="I18" s="59">
        <v>7</v>
      </c>
      <c r="J18" s="59">
        <v>11</v>
      </c>
      <c r="K18" s="59">
        <v>19</v>
      </c>
      <c r="L18" s="59">
        <v>16</v>
      </c>
      <c r="M18" s="59">
        <v>29</v>
      </c>
      <c r="N18" s="59">
        <v>19</v>
      </c>
      <c r="O18" s="59">
        <v>24</v>
      </c>
      <c r="P18" s="59">
        <v>20</v>
      </c>
      <c r="Q18" s="59">
        <v>25</v>
      </c>
      <c r="R18" s="59">
        <v>11</v>
      </c>
      <c r="S18" s="59">
        <v>10</v>
      </c>
      <c r="T18" s="34"/>
      <c r="U18" s="35">
        <v>201</v>
      </c>
      <c r="V18" s="34">
        <v>80</v>
      </c>
      <c r="W18" s="35">
        <v>121</v>
      </c>
      <c r="X18" s="36">
        <f t="shared" si="0"/>
        <v>0</v>
      </c>
      <c r="Y18" s="34"/>
      <c r="Z18" s="37"/>
      <c r="AA18" s="35"/>
      <c r="AB18" s="38">
        <f t="shared" si="1"/>
        <v>109</v>
      </c>
      <c r="AC18" s="34">
        <v>109</v>
      </c>
      <c r="AD18" s="37"/>
      <c r="AE18" s="35"/>
      <c r="AF18" s="34">
        <v>97</v>
      </c>
      <c r="AG18" s="39">
        <v>0</v>
      </c>
      <c r="AH18" s="34"/>
      <c r="AI18" s="35">
        <v>63</v>
      </c>
      <c r="AJ18" s="39"/>
      <c r="AK18" s="40"/>
      <c r="AL18" s="35">
        <v>15</v>
      </c>
      <c r="AM18" s="40"/>
      <c r="AN18" s="35">
        <v>38</v>
      </c>
      <c r="AO18" s="42"/>
      <c r="AP18" s="60"/>
      <c r="AQ18" s="61"/>
      <c r="AR18" s="60"/>
      <c r="AS18" s="61"/>
      <c r="AT18" s="60"/>
      <c r="AU18" s="61"/>
      <c r="AV18" s="62"/>
      <c r="AW18" s="63"/>
      <c r="AX18" s="64"/>
      <c r="AY18" s="48" t="str">
        <f t="shared" si="2"/>
        <v/>
      </c>
      <c r="BF18" s="6"/>
      <c r="BG18" s="6"/>
      <c r="BH18" s="6"/>
      <c r="BI18" s="6"/>
      <c r="BJ18" s="6"/>
      <c r="BK18" s="6"/>
      <c r="BL18" s="6"/>
      <c r="BM18" s="6"/>
      <c r="BN18" s="6"/>
      <c r="BO18" s="6"/>
      <c r="BP18" s="49" t="str">
        <f t="shared" si="3"/>
        <v/>
      </c>
      <c r="BQ18" s="50" t="str">
        <f t="shared" si="4"/>
        <v/>
      </c>
      <c r="BR18" s="50" t="str">
        <f t="shared" si="5"/>
        <v/>
      </c>
      <c r="BS18" s="50" t="str">
        <f t="shared" si="6"/>
        <v/>
      </c>
      <c r="BT18" s="50" t="str">
        <f t="shared" si="7"/>
        <v/>
      </c>
      <c r="BU18" s="50" t="str">
        <f t="shared" si="8"/>
        <v/>
      </c>
      <c r="BV18" s="72" t="str">
        <f t="shared" si="16"/>
        <v/>
      </c>
      <c r="BW18" s="53" t="str">
        <f>IF(AND($AT18&lt;&gt;0,($B92="")),"No olvide registrar si algunas de estas compras de servicio corresponden al Programa de Resolutividad. ","")</f>
        <v/>
      </c>
      <c r="BX18" s="54">
        <f t="shared" si="9"/>
        <v>0</v>
      </c>
      <c r="BY18" s="54">
        <f t="shared" si="10"/>
        <v>0</v>
      </c>
      <c r="BZ18" s="54">
        <f t="shared" si="11"/>
        <v>0</v>
      </c>
      <c r="CA18" s="54">
        <f t="shared" si="12"/>
        <v>0</v>
      </c>
      <c r="CB18" s="54">
        <f t="shared" si="13"/>
        <v>0</v>
      </c>
      <c r="CC18" s="54">
        <f t="shared" si="14"/>
        <v>0</v>
      </c>
      <c r="CD18" s="54">
        <f t="shared" si="17"/>
        <v>0</v>
      </c>
      <c r="CE18" s="54">
        <f>IF(AND($AT18&lt;&gt;0,($B92="")),1,0)</f>
        <v>0</v>
      </c>
      <c r="CY18" s="16"/>
      <c r="CZ18" s="16"/>
    </row>
    <row r="19" spans="1:104" s="15" customFormat="1" ht="11.25" x14ac:dyDescent="0.15">
      <c r="A19" s="55" t="s">
        <v>64</v>
      </c>
      <c r="B19" s="29">
        <f t="shared" si="15"/>
        <v>0</v>
      </c>
      <c r="C19" s="34"/>
      <c r="D19" s="56"/>
      <c r="E19" s="37"/>
      <c r="F19" s="37"/>
      <c r="G19" s="37"/>
      <c r="H19" s="59"/>
      <c r="I19" s="59"/>
      <c r="J19" s="59"/>
      <c r="K19" s="59"/>
      <c r="L19" s="59"/>
      <c r="M19" s="59"/>
      <c r="N19" s="59"/>
      <c r="O19" s="59"/>
      <c r="P19" s="59"/>
      <c r="Q19" s="59"/>
      <c r="R19" s="59"/>
      <c r="S19" s="59"/>
      <c r="T19" s="34"/>
      <c r="U19" s="35"/>
      <c r="V19" s="34"/>
      <c r="W19" s="35"/>
      <c r="X19" s="36">
        <f t="shared" si="0"/>
        <v>0</v>
      </c>
      <c r="Y19" s="34"/>
      <c r="Z19" s="37"/>
      <c r="AA19" s="35"/>
      <c r="AB19" s="38">
        <f t="shared" si="1"/>
        <v>0</v>
      </c>
      <c r="AC19" s="34"/>
      <c r="AD19" s="37"/>
      <c r="AE19" s="35"/>
      <c r="AF19" s="69"/>
      <c r="AG19" s="73"/>
      <c r="AH19" s="34"/>
      <c r="AI19" s="35"/>
      <c r="AJ19" s="39"/>
      <c r="AK19" s="40"/>
      <c r="AL19" s="35"/>
      <c r="AM19" s="40"/>
      <c r="AN19" s="35"/>
      <c r="AO19" s="42"/>
      <c r="AP19" s="60"/>
      <c r="AQ19" s="61"/>
      <c r="AR19" s="60"/>
      <c r="AS19" s="61"/>
      <c r="AT19" s="60"/>
      <c r="AU19" s="61"/>
      <c r="AV19" s="62"/>
      <c r="AW19" s="63"/>
      <c r="AX19" s="64"/>
      <c r="AY19" s="48" t="str">
        <f t="shared" si="2"/>
        <v/>
      </c>
      <c r="BF19" s="6"/>
      <c r="BG19" s="6"/>
      <c r="BH19" s="6"/>
      <c r="BI19" s="6"/>
      <c r="BJ19" s="6"/>
      <c r="BK19" s="6"/>
      <c r="BL19" s="6"/>
      <c r="BM19" s="6"/>
      <c r="BN19" s="6"/>
      <c r="BO19" s="6"/>
      <c r="BP19" s="49" t="str">
        <f t="shared" si="3"/>
        <v/>
      </c>
      <c r="BQ19" s="50" t="str">
        <f t="shared" si="4"/>
        <v/>
      </c>
      <c r="BR19" s="50" t="str">
        <f t="shared" si="5"/>
        <v/>
      </c>
      <c r="BS19" s="50" t="str">
        <f t="shared" si="6"/>
        <v/>
      </c>
      <c r="BT19" s="50" t="str">
        <f t="shared" si="7"/>
        <v/>
      </c>
      <c r="BU19" s="50" t="str">
        <f t="shared" si="8"/>
        <v/>
      </c>
      <c r="BV19" s="53"/>
      <c r="BW19" s="53"/>
      <c r="BX19" s="54">
        <f t="shared" si="9"/>
        <v>0</v>
      </c>
      <c r="BY19" s="54">
        <f t="shared" si="10"/>
        <v>0</v>
      </c>
      <c r="BZ19" s="54">
        <f t="shared" si="11"/>
        <v>0</v>
      </c>
      <c r="CA19" s="54">
        <f t="shared" si="12"/>
        <v>0</v>
      </c>
      <c r="CB19" s="54">
        <f t="shared" si="13"/>
        <v>0</v>
      </c>
      <c r="CC19" s="54" t="str">
        <f t="shared" si="14"/>
        <v/>
      </c>
      <c r="CD19" s="71"/>
      <c r="CY19" s="16"/>
      <c r="CZ19" s="16"/>
    </row>
    <row r="20" spans="1:104" s="15" customFormat="1" ht="11.25" x14ac:dyDescent="0.15">
      <c r="A20" s="55" t="s">
        <v>65</v>
      </c>
      <c r="B20" s="29">
        <f t="shared" si="15"/>
        <v>0</v>
      </c>
      <c r="C20" s="34"/>
      <c r="D20" s="56"/>
      <c r="E20" s="37"/>
      <c r="F20" s="37"/>
      <c r="G20" s="37"/>
      <c r="H20" s="59"/>
      <c r="I20" s="59"/>
      <c r="J20" s="59"/>
      <c r="K20" s="59"/>
      <c r="L20" s="59"/>
      <c r="M20" s="59"/>
      <c r="N20" s="59"/>
      <c r="O20" s="59"/>
      <c r="P20" s="59"/>
      <c r="Q20" s="59"/>
      <c r="R20" s="59"/>
      <c r="S20" s="59"/>
      <c r="T20" s="34"/>
      <c r="U20" s="35"/>
      <c r="V20" s="34"/>
      <c r="W20" s="35"/>
      <c r="X20" s="36">
        <f t="shared" si="0"/>
        <v>0</v>
      </c>
      <c r="Y20" s="34"/>
      <c r="Z20" s="37"/>
      <c r="AA20" s="35"/>
      <c r="AB20" s="38">
        <f t="shared" si="1"/>
        <v>0</v>
      </c>
      <c r="AC20" s="34"/>
      <c r="AD20" s="37"/>
      <c r="AE20" s="35"/>
      <c r="AF20" s="34"/>
      <c r="AG20" s="39"/>
      <c r="AH20" s="34"/>
      <c r="AI20" s="35"/>
      <c r="AJ20" s="39"/>
      <c r="AK20" s="40"/>
      <c r="AL20" s="35"/>
      <c r="AM20" s="40"/>
      <c r="AN20" s="35"/>
      <c r="AO20" s="42"/>
      <c r="AP20" s="60"/>
      <c r="AQ20" s="61"/>
      <c r="AR20" s="60"/>
      <c r="AS20" s="61"/>
      <c r="AT20" s="60"/>
      <c r="AU20" s="61"/>
      <c r="AV20" s="62"/>
      <c r="AW20" s="63"/>
      <c r="AX20" s="64"/>
      <c r="AY20" s="48" t="str">
        <f t="shared" si="2"/>
        <v/>
      </c>
      <c r="BF20" s="6"/>
      <c r="BG20" s="6"/>
      <c r="BH20" s="6"/>
      <c r="BI20" s="6"/>
      <c r="BJ20" s="6"/>
      <c r="BK20" s="6"/>
      <c r="BL20" s="6"/>
      <c r="BM20" s="6"/>
      <c r="BN20" s="6"/>
      <c r="BO20" s="6"/>
      <c r="BP20" s="49" t="str">
        <f t="shared" si="3"/>
        <v/>
      </c>
      <c r="BQ20" s="50" t="str">
        <f t="shared" si="4"/>
        <v/>
      </c>
      <c r="BR20" s="50" t="str">
        <f t="shared" si="5"/>
        <v/>
      </c>
      <c r="BS20" s="50" t="str">
        <f t="shared" si="6"/>
        <v/>
      </c>
      <c r="BT20" s="50" t="str">
        <f t="shared" si="7"/>
        <v/>
      </c>
      <c r="BU20" s="50" t="str">
        <f t="shared" si="8"/>
        <v/>
      </c>
      <c r="BV20" s="72" t="str">
        <f t="shared" si="16"/>
        <v/>
      </c>
      <c r="BW20" s="53"/>
      <c r="BX20" s="54">
        <f t="shared" si="9"/>
        <v>0</v>
      </c>
      <c r="BY20" s="54">
        <f t="shared" si="10"/>
        <v>0</v>
      </c>
      <c r="BZ20" s="54">
        <f t="shared" si="11"/>
        <v>0</v>
      </c>
      <c r="CA20" s="54">
        <f t="shared" si="12"/>
        <v>0</v>
      </c>
      <c r="CB20" s="54">
        <f t="shared" si="13"/>
        <v>0</v>
      </c>
      <c r="CC20" s="54" t="str">
        <f t="shared" si="14"/>
        <v/>
      </c>
      <c r="CD20" s="54">
        <f t="shared" si="17"/>
        <v>0</v>
      </c>
      <c r="CY20" s="16"/>
      <c r="CZ20" s="16"/>
    </row>
    <row r="21" spans="1:104" s="15" customFormat="1" ht="11.25" x14ac:dyDescent="0.15">
      <c r="A21" s="55" t="s">
        <v>66</v>
      </c>
      <c r="B21" s="29">
        <f t="shared" si="15"/>
        <v>0</v>
      </c>
      <c r="C21" s="34"/>
      <c r="D21" s="56"/>
      <c r="E21" s="37"/>
      <c r="F21" s="37"/>
      <c r="G21" s="37"/>
      <c r="H21" s="59"/>
      <c r="I21" s="59"/>
      <c r="J21" s="59"/>
      <c r="K21" s="59"/>
      <c r="L21" s="59"/>
      <c r="M21" s="59"/>
      <c r="N21" s="59"/>
      <c r="O21" s="59"/>
      <c r="P21" s="59"/>
      <c r="Q21" s="59"/>
      <c r="R21" s="59"/>
      <c r="S21" s="59"/>
      <c r="T21" s="34"/>
      <c r="U21" s="35"/>
      <c r="V21" s="34"/>
      <c r="W21" s="35"/>
      <c r="X21" s="36">
        <f t="shared" si="0"/>
        <v>0</v>
      </c>
      <c r="Y21" s="34"/>
      <c r="Z21" s="37"/>
      <c r="AA21" s="35"/>
      <c r="AB21" s="38">
        <f t="shared" si="1"/>
        <v>0</v>
      </c>
      <c r="AC21" s="34"/>
      <c r="AD21" s="37"/>
      <c r="AE21" s="35"/>
      <c r="AF21" s="69"/>
      <c r="AG21" s="73"/>
      <c r="AH21" s="34"/>
      <c r="AI21" s="35"/>
      <c r="AJ21" s="39"/>
      <c r="AK21" s="40"/>
      <c r="AL21" s="35"/>
      <c r="AM21" s="40"/>
      <c r="AN21" s="35"/>
      <c r="AO21" s="42"/>
      <c r="AP21" s="60"/>
      <c r="AQ21" s="61"/>
      <c r="AR21" s="60"/>
      <c r="AS21" s="61"/>
      <c r="AT21" s="60"/>
      <c r="AU21" s="61"/>
      <c r="AV21" s="62"/>
      <c r="AW21" s="63"/>
      <c r="AX21" s="64"/>
      <c r="AY21" s="48" t="str">
        <f t="shared" si="2"/>
        <v/>
      </c>
      <c r="BF21" s="6"/>
      <c r="BG21" s="6"/>
      <c r="BH21" s="6"/>
      <c r="BI21" s="6"/>
      <c r="BJ21" s="6"/>
      <c r="BK21" s="6"/>
      <c r="BL21" s="6"/>
      <c r="BM21" s="6"/>
      <c r="BN21" s="6"/>
      <c r="BO21" s="6"/>
      <c r="BP21" s="49" t="str">
        <f t="shared" si="3"/>
        <v/>
      </c>
      <c r="BQ21" s="50" t="str">
        <f t="shared" si="4"/>
        <v/>
      </c>
      <c r="BR21" s="50" t="str">
        <f t="shared" si="5"/>
        <v/>
      </c>
      <c r="BS21" s="50" t="str">
        <f t="shared" si="6"/>
        <v/>
      </c>
      <c r="BT21" s="50" t="str">
        <f t="shared" si="7"/>
        <v/>
      </c>
      <c r="BU21" s="50" t="str">
        <f t="shared" si="8"/>
        <v/>
      </c>
      <c r="BV21" s="53"/>
      <c r="BW21" s="53"/>
      <c r="BX21" s="54">
        <f t="shared" si="9"/>
        <v>0</v>
      </c>
      <c r="BY21" s="54">
        <f t="shared" si="10"/>
        <v>0</v>
      </c>
      <c r="BZ21" s="54">
        <f t="shared" si="11"/>
        <v>0</v>
      </c>
      <c r="CA21" s="54">
        <f t="shared" si="12"/>
        <v>0</v>
      </c>
      <c r="CB21" s="54">
        <f t="shared" si="13"/>
        <v>0</v>
      </c>
      <c r="CC21" s="54" t="str">
        <f t="shared" si="14"/>
        <v/>
      </c>
      <c r="CD21" s="71"/>
      <c r="CY21" s="16"/>
      <c r="CZ21" s="16"/>
    </row>
    <row r="22" spans="1:104" s="15" customFormat="1" ht="11.25" x14ac:dyDescent="0.15">
      <c r="A22" s="55" t="s">
        <v>67</v>
      </c>
      <c r="B22" s="29">
        <f t="shared" si="15"/>
        <v>12</v>
      </c>
      <c r="C22" s="34"/>
      <c r="D22" s="56"/>
      <c r="E22" s="37"/>
      <c r="F22" s="37"/>
      <c r="G22" s="37"/>
      <c r="H22" s="59"/>
      <c r="I22" s="59"/>
      <c r="J22" s="59"/>
      <c r="K22" s="59"/>
      <c r="L22" s="59"/>
      <c r="M22" s="59"/>
      <c r="N22" s="59"/>
      <c r="O22" s="59"/>
      <c r="P22" s="59">
        <v>2</v>
      </c>
      <c r="Q22" s="59">
        <v>4</v>
      </c>
      <c r="R22" s="59">
        <v>2</v>
      </c>
      <c r="S22" s="59">
        <v>4</v>
      </c>
      <c r="T22" s="34"/>
      <c r="U22" s="35">
        <v>12</v>
      </c>
      <c r="V22" s="34">
        <v>7</v>
      </c>
      <c r="W22" s="35">
        <v>5</v>
      </c>
      <c r="X22" s="36">
        <f t="shared" si="0"/>
        <v>0</v>
      </c>
      <c r="Y22" s="34"/>
      <c r="Z22" s="37"/>
      <c r="AA22" s="35"/>
      <c r="AB22" s="38">
        <f t="shared" si="1"/>
        <v>9</v>
      </c>
      <c r="AC22" s="34">
        <v>9</v>
      </c>
      <c r="AD22" s="37"/>
      <c r="AE22" s="35"/>
      <c r="AF22" s="34">
        <v>9</v>
      </c>
      <c r="AG22" s="39">
        <v>0</v>
      </c>
      <c r="AH22" s="34"/>
      <c r="AI22" s="35"/>
      <c r="AJ22" s="39">
        <v>18</v>
      </c>
      <c r="AK22" s="40"/>
      <c r="AL22" s="35">
        <v>1</v>
      </c>
      <c r="AM22" s="40"/>
      <c r="AN22" s="35">
        <v>6</v>
      </c>
      <c r="AO22" s="42"/>
      <c r="AP22" s="60"/>
      <c r="AQ22" s="61"/>
      <c r="AR22" s="60"/>
      <c r="AS22" s="61"/>
      <c r="AT22" s="60"/>
      <c r="AU22" s="61"/>
      <c r="AV22" s="62"/>
      <c r="AW22" s="63"/>
      <c r="AX22" s="64"/>
      <c r="AY22" s="48" t="str">
        <f t="shared" si="2"/>
        <v/>
      </c>
      <c r="BF22" s="6"/>
      <c r="BG22" s="6"/>
      <c r="BH22" s="6"/>
      <c r="BI22" s="6"/>
      <c r="BJ22" s="6"/>
      <c r="BK22" s="6"/>
      <c r="BL22" s="6"/>
      <c r="BM22" s="6"/>
      <c r="BN22" s="6"/>
      <c r="BO22" s="6"/>
      <c r="BP22" s="49" t="str">
        <f t="shared" si="3"/>
        <v/>
      </c>
      <c r="BQ22" s="50" t="str">
        <f t="shared" si="4"/>
        <v/>
      </c>
      <c r="BR22" s="50" t="str">
        <f t="shared" si="5"/>
        <v/>
      </c>
      <c r="BS22" s="50" t="str">
        <f t="shared" si="6"/>
        <v/>
      </c>
      <c r="BT22" s="50" t="str">
        <f t="shared" si="7"/>
        <v/>
      </c>
      <c r="BU22" s="50" t="str">
        <f t="shared" si="8"/>
        <v/>
      </c>
      <c r="BV22" s="72" t="str">
        <f t="shared" si="16"/>
        <v/>
      </c>
      <c r="BW22" s="53"/>
      <c r="BX22" s="54">
        <f t="shared" si="9"/>
        <v>0</v>
      </c>
      <c r="BY22" s="54">
        <f t="shared" si="10"/>
        <v>0</v>
      </c>
      <c r="BZ22" s="54">
        <f t="shared" si="11"/>
        <v>0</v>
      </c>
      <c r="CA22" s="54">
        <f t="shared" si="12"/>
        <v>0</v>
      </c>
      <c r="CB22" s="54">
        <f t="shared" si="13"/>
        <v>0</v>
      </c>
      <c r="CC22" s="54">
        <f t="shared" si="14"/>
        <v>0</v>
      </c>
      <c r="CD22" s="54">
        <f t="shared" si="17"/>
        <v>0</v>
      </c>
      <c r="CY22" s="16"/>
      <c r="CZ22" s="16"/>
    </row>
    <row r="23" spans="1:104" s="15" customFormat="1" ht="11.25" x14ac:dyDescent="0.15">
      <c r="A23" s="55" t="s">
        <v>68</v>
      </c>
      <c r="B23" s="29">
        <f t="shared" si="15"/>
        <v>0</v>
      </c>
      <c r="C23" s="34"/>
      <c r="D23" s="56"/>
      <c r="E23" s="37"/>
      <c r="F23" s="37"/>
      <c r="G23" s="37"/>
      <c r="H23" s="59"/>
      <c r="I23" s="59"/>
      <c r="J23" s="59"/>
      <c r="K23" s="59"/>
      <c r="L23" s="59"/>
      <c r="M23" s="59"/>
      <c r="N23" s="59"/>
      <c r="O23" s="59"/>
      <c r="P23" s="59"/>
      <c r="Q23" s="59"/>
      <c r="R23" s="59"/>
      <c r="S23" s="59"/>
      <c r="T23" s="34"/>
      <c r="U23" s="35"/>
      <c r="V23" s="34"/>
      <c r="W23" s="35"/>
      <c r="X23" s="36">
        <f t="shared" si="0"/>
        <v>0</v>
      </c>
      <c r="Y23" s="34"/>
      <c r="Z23" s="37"/>
      <c r="AA23" s="35"/>
      <c r="AB23" s="38">
        <f t="shared" si="1"/>
        <v>0</v>
      </c>
      <c r="AC23" s="34"/>
      <c r="AD23" s="37"/>
      <c r="AE23" s="35"/>
      <c r="AF23" s="69"/>
      <c r="AG23" s="73"/>
      <c r="AH23" s="34"/>
      <c r="AI23" s="35"/>
      <c r="AJ23" s="39"/>
      <c r="AK23" s="40"/>
      <c r="AL23" s="35"/>
      <c r="AM23" s="40"/>
      <c r="AN23" s="35"/>
      <c r="AO23" s="42"/>
      <c r="AP23" s="60"/>
      <c r="AQ23" s="61"/>
      <c r="AR23" s="60"/>
      <c r="AS23" s="61"/>
      <c r="AT23" s="60"/>
      <c r="AU23" s="61"/>
      <c r="AV23" s="62"/>
      <c r="AW23" s="63"/>
      <c r="AX23" s="64"/>
      <c r="AY23" s="48" t="str">
        <f t="shared" si="2"/>
        <v/>
      </c>
      <c r="BF23" s="6"/>
      <c r="BG23" s="6"/>
      <c r="BH23" s="6"/>
      <c r="BI23" s="6"/>
      <c r="BJ23" s="6"/>
      <c r="BK23" s="6"/>
      <c r="BL23" s="6"/>
      <c r="BM23" s="6"/>
      <c r="BN23" s="6"/>
      <c r="BO23" s="6"/>
      <c r="BP23" s="49" t="str">
        <f t="shared" si="3"/>
        <v/>
      </c>
      <c r="BQ23" s="50" t="str">
        <f t="shared" si="4"/>
        <v/>
      </c>
      <c r="BR23" s="50" t="str">
        <f t="shared" si="5"/>
        <v/>
      </c>
      <c r="BS23" s="50" t="str">
        <f t="shared" si="6"/>
        <v/>
      </c>
      <c r="BT23" s="50" t="str">
        <f t="shared" si="7"/>
        <v/>
      </c>
      <c r="BU23" s="50" t="str">
        <f t="shared" si="8"/>
        <v/>
      </c>
      <c r="BV23" s="53"/>
      <c r="BW23" s="53"/>
      <c r="BX23" s="54">
        <f t="shared" si="9"/>
        <v>0</v>
      </c>
      <c r="BY23" s="54">
        <f t="shared" si="10"/>
        <v>0</v>
      </c>
      <c r="BZ23" s="54">
        <f t="shared" si="11"/>
        <v>0</v>
      </c>
      <c r="CA23" s="54">
        <f t="shared" si="12"/>
        <v>0</v>
      </c>
      <c r="CB23" s="54">
        <f t="shared" si="13"/>
        <v>0</v>
      </c>
      <c r="CC23" s="54" t="str">
        <f t="shared" si="14"/>
        <v/>
      </c>
      <c r="CD23" s="71"/>
      <c r="CY23" s="16"/>
      <c r="CZ23" s="16"/>
    </row>
    <row r="24" spans="1:104" s="15" customFormat="1" ht="11.25" x14ac:dyDescent="0.15">
      <c r="A24" s="55" t="s">
        <v>69</v>
      </c>
      <c r="B24" s="29">
        <f t="shared" si="15"/>
        <v>0</v>
      </c>
      <c r="C24" s="34"/>
      <c r="D24" s="56"/>
      <c r="E24" s="37"/>
      <c r="F24" s="37"/>
      <c r="G24" s="37"/>
      <c r="H24" s="59"/>
      <c r="I24" s="59"/>
      <c r="J24" s="59"/>
      <c r="K24" s="59"/>
      <c r="L24" s="59"/>
      <c r="M24" s="59"/>
      <c r="N24" s="59"/>
      <c r="O24" s="59"/>
      <c r="P24" s="59"/>
      <c r="Q24" s="59"/>
      <c r="R24" s="59"/>
      <c r="S24" s="59"/>
      <c r="T24" s="34"/>
      <c r="U24" s="35"/>
      <c r="V24" s="34"/>
      <c r="W24" s="35"/>
      <c r="X24" s="36">
        <f t="shared" si="0"/>
        <v>0</v>
      </c>
      <c r="Y24" s="34"/>
      <c r="Z24" s="37"/>
      <c r="AA24" s="35"/>
      <c r="AB24" s="38">
        <f t="shared" si="1"/>
        <v>0</v>
      </c>
      <c r="AC24" s="34"/>
      <c r="AD24" s="37"/>
      <c r="AE24" s="35"/>
      <c r="AF24" s="34"/>
      <c r="AG24" s="39"/>
      <c r="AH24" s="34"/>
      <c r="AI24" s="35"/>
      <c r="AJ24" s="39"/>
      <c r="AK24" s="40"/>
      <c r="AL24" s="35"/>
      <c r="AM24" s="40"/>
      <c r="AN24" s="35"/>
      <c r="AO24" s="42"/>
      <c r="AP24" s="60"/>
      <c r="AQ24" s="61"/>
      <c r="AR24" s="60"/>
      <c r="AS24" s="61"/>
      <c r="AT24" s="60"/>
      <c r="AU24" s="61"/>
      <c r="AV24" s="62"/>
      <c r="AW24" s="63"/>
      <c r="AX24" s="64"/>
      <c r="AY24" s="48" t="str">
        <f t="shared" si="2"/>
        <v/>
      </c>
      <c r="BF24" s="6"/>
      <c r="BG24" s="6"/>
      <c r="BH24" s="6"/>
      <c r="BI24" s="6"/>
      <c r="BJ24" s="6"/>
      <c r="BK24" s="6"/>
      <c r="BL24" s="6"/>
      <c r="BM24" s="6"/>
      <c r="BN24" s="6"/>
      <c r="BO24" s="6"/>
      <c r="BP24" s="49" t="str">
        <f t="shared" si="3"/>
        <v/>
      </c>
      <c r="BQ24" s="50" t="str">
        <f t="shared" si="4"/>
        <v/>
      </c>
      <c r="BR24" s="50" t="str">
        <f t="shared" si="5"/>
        <v/>
      </c>
      <c r="BS24" s="50" t="str">
        <f t="shared" si="6"/>
        <v/>
      </c>
      <c r="BT24" s="50" t="str">
        <f t="shared" si="7"/>
        <v/>
      </c>
      <c r="BU24" s="50" t="str">
        <f t="shared" si="8"/>
        <v/>
      </c>
      <c r="BV24" s="72" t="str">
        <f t="shared" si="16"/>
        <v/>
      </c>
      <c r="BW24" s="53"/>
      <c r="BX24" s="54">
        <f t="shared" si="9"/>
        <v>0</v>
      </c>
      <c r="BY24" s="54">
        <f t="shared" si="10"/>
        <v>0</v>
      </c>
      <c r="BZ24" s="54">
        <f t="shared" si="11"/>
        <v>0</v>
      </c>
      <c r="CA24" s="54">
        <f t="shared" si="12"/>
        <v>0</v>
      </c>
      <c r="CB24" s="54">
        <f t="shared" si="13"/>
        <v>0</v>
      </c>
      <c r="CC24" s="54" t="str">
        <f t="shared" si="14"/>
        <v/>
      </c>
      <c r="CD24" s="54">
        <f t="shared" si="17"/>
        <v>0</v>
      </c>
      <c r="CY24" s="16"/>
      <c r="CZ24" s="16"/>
    </row>
    <row r="25" spans="1:104" s="15" customFormat="1" ht="11.25" x14ac:dyDescent="0.15">
      <c r="A25" s="55" t="s">
        <v>70</v>
      </c>
      <c r="B25" s="29">
        <f t="shared" si="15"/>
        <v>0</v>
      </c>
      <c r="C25" s="34"/>
      <c r="D25" s="56"/>
      <c r="E25" s="37"/>
      <c r="F25" s="37"/>
      <c r="G25" s="37"/>
      <c r="H25" s="59"/>
      <c r="I25" s="59"/>
      <c r="J25" s="59"/>
      <c r="K25" s="59"/>
      <c r="L25" s="59"/>
      <c r="M25" s="59"/>
      <c r="N25" s="59"/>
      <c r="O25" s="59"/>
      <c r="P25" s="59"/>
      <c r="Q25" s="59"/>
      <c r="R25" s="59"/>
      <c r="S25" s="59"/>
      <c r="T25" s="34"/>
      <c r="U25" s="35"/>
      <c r="V25" s="34"/>
      <c r="W25" s="35"/>
      <c r="X25" s="36">
        <f t="shared" si="0"/>
        <v>0</v>
      </c>
      <c r="Y25" s="34"/>
      <c r="Z25" s="37"/>
      <c r="AA25" s="35"/>
      <c r="AB25" s="38">
        <f t="shared" si="1"/>
        <v>0</v>
      </c>
      <c r="AC25" s="34"/>
      <c r="AD25" s="37"/>
      <c r="AE25" s="35"/>
      <c r="AF25" s="34"/>
      <c r="AG25" s="39"/>
      <c r="AH25" s="34"/>
      <c r="AI25" s="35"/>
      <c r="AJ25" s="39"/>
      <c r="AK25" s="40"/>
      <c r="AL25" s="35"/>
      <c r="AM25" s="40"/>
      <c r="AN25" s="35"/>
      <c r="AO25" s="42"/>
      <c r="AP25" s="60"/>
      <c r="AQ25" s="61"/>
      <c r="AR25" s="60"/>
      <c r="AS25" s="61"/>
      <c r="AT25" s="60"/>
      <c r="AU25" s="61"/>
      <c r="AV25" s="62"/>
      <c r="AW25" s="63"/>
      <c r="AX25" s="64"/>
      <c r="AY25" s="48" t="str">
        <f t="shared" si="2"/>
        <v/>
      </c>
      <c r="BF25" s="6"/>
      <c r="BG25" s="6"/>
      <c r="BH25" s="6"/>
      <c r="BI25" s="6"/>
      <c r="BJ25" s="6"/>
      <c r="BK25" s="6"/>
      <c r="BL25" s="6"/>
      <c r="BM25" s="6"/>
      <c r="BN25" s="6"/>
      <c r="BO25" s="6"/>
      <c r="BP25" s="49" t="str">
        <f t="shared" si="3"/>
        <v/>
      </c>
      <c r="BQ25" s="50" t="str">
        <f t="shared" si="4"/>
        <v/>
      </c>
      <c r="BR25" s="50" t="str">
        <f t="shared" si="5"/>
        <v/>
      </c>
      <c r="BS25" s="50" t="str">
        <f t="shared" si="6"/>
        <v/>
      </c>
      <c r="BT25" s="50" t="str">
        <f t="shared" si="7"/>
        <v/>
      </c>
      <c r="BU25" s="50" t="str">
        <f t="shared" si="8"/>
        <v/>
      </c>
      <c r="BV25" s="72" t="str">
        <f t="shared" si="16"/>
        <v/>
      </c>
      <c r="BW25" s="53"/>
      <c r="BX25" s="54">
        <f t="shared" si="9"/>
        <v>0</v>
      </c>
      <c r="BY25" s="54">
        <f t="shared" si="10"/>
        <v>0</v>
      </c>
      <c r="BZ25" s="54">
        <f t="shared" si="11"/>
        <v>0</v>
      </c>
      <c r="CA25" s="54">
        <f t="shared" si="12"/>
        <v>0</v>
      </c>
      <c r="CB25" s="54">
        <f t="shared" si="13"/>
        <v>0</v>
      </c>
      <c r="CC25" s="54" t="str">
        <f t="shared" si="14"/>
        <v/>
      </c>
      <c r="CD25" s="54">
        <f t="shared" si="17"/>
        <v>0</v>
      </c>
      <c r="CY25" s="16"/>
      <c r="CZ25" s="16"/>
    </row>
    <row r="26" spans="1:104" s="15" customFormat="1" ht="21" x14ac:dyDescent="0.15">
      <c r="A26" s="74" t="s">
        <v>71</v>
      </c>
      <c r="B26" s="29">
        <f t="shared" si="15"/>
        <v>27</v>
      </c>
      <c r="C26" s="34"/>
      <c r="D26" s="56"/>
      <c r="E26" s="37">
        <v>1</v>
      </c>
      <c r="F26" s="37">
        <v>5</v>
      </c>
      <c r="G26" s="37">
        <v>4</v>
      </c>
      <c r="H26" s="59">
        <v>3</v>
      </c>
      <c r="I26" s="59">
        <v>3</v>
      </c>
      <c r="J26" s="59">
        <v>2</v>
      </c>
      <c r="K26" s="59">
        <v>1</v>
      </c>
      <c r="L26" s="59"/>
      <c r="M26" s="59">
        <v>2</v>
      </c>
      <c r="N26" s="59">
        <v>2</v>
      </c>
      <c r="O26" s="59">
        <v>3</v>
      </c>
      <c r="P26" s="59"/>
      <c r="Q26" s="59">
        <v>1</v>
      </c>
      <c r="R26" s="59"/>
      <c r="S26" s="59"/>
      <c r="T26" s="34">
        <v>1</v>
      </c>
      <c r="U26" s="35">
        <v>26</v>
      </c>
      <c r="V26" s="34"/>
      <c r="W26" s="35">
        <v>27</v>
      </c>
      <c r="X26" s="36">
        <f t="shared" si="0"/>
        <v>0</v>
      </c>
      <c r="Y26" s="34"/>
      <c r="Z26" s="37"/>
      <c r="AA26" s="35"/>
      <c r="AB26" s="38">
        <f t="shared" si="1"/>
        <v>13</v>
      </c>
      <c r="AC26" s="34">
        <v>13</v>
      </c>
      <c r="AD26" s="37"/>
      <c r="AE26" s="35"/>
      <c r="AF26" s="34">
        <v>10</v>
      </c>
      <c r="AG26" s="39">
        <v>0</v>
      </c>
      <c r="AH26" s="34"/>
      <c r="AI26" s="35">
        <v>12</v>
      </c>
      <c r="AJ26" s="39"/>
      <c r="AK26" s="40"/>
      <c r="AL26" s="35"/>
      <c r="AM26" s="40"/>
      <c r="AN26" s="35">
        <v>3</v>
      </c>
      <c r="AO26" s="42"/>
      <c r="AP26" s="60"/>
      <c r="AQ26" s="61"/>
      <c r="AR26" s="60"/>
      <c r="AS26" s="61"/>
      <c r="AT26" s="60"/>
      <c r="AU26" s="61"/>
      <c r="AV26" s="62"/>
      <c r="AW26" s="63"/>
      <c r="AX26" s="64"/>
      <c r="AY26" s="48" t="str">
        <f t="shared" si="2"/>
        <v/>
      </c>
      <c r="BF26" s="6"/>
      <c r="BG26" s="6"/>
      <c r="BH26" s="6"/>
      <c r="BI26" s="6"/>
      <c r="BJ26" s="6"/>
      <c r="BK26" s="6"/>
      <c r="BL26" s="6"/>
      <c r="BM26" s="6"/>
      <c r="BN26" s="6"/>
      <c r="BO26" s="6"/>
      <c r="BP26" s="49" t="str">
        <f t="shared" si="3"/>
        <v/>
      </c>
      <c r="BQ26" s="50" t="str">
        <f t="shared" si="4"/>
        <v/>
      </c>
      <c r="BR26" s="50" t="str">
        <f t="shared" si="5"/>
        <v/>
      </c>
      <c r="BS26" s="50" t="str">
        <f t="shared" si="6"/>
        <v/>
      </c>
      <c r="BT26" s="50" t="str">
        <f t="shared" si="7"/>
        <v/>
      </c>
      <c r="BU26" s="50" t="str">
        <f t="shared" si="8"/>
        <v/>
      </c>
      <c r="BV26" s="72" t="str">
        <f t="shared" si="16"/>
        <v/>
      </c>
      <c r="BW26" s="53"/>
      <c r="BX26" s="54">
        <f t="shared" si="9"/>
        <v>0</v>
      </c>
      <c r="BY26" s="54">
        <f t="shared" si="10"/>
        <v>0</v>
      </c>
      <c r="BZ26" s="54">
        <f t="shared" si="11"/>
        <v>0</v>
      </c>
      <c r="CA26" s="54">
        <f t="shared" si="12"/>
        <v>0</v>
      </c>
      <c r="CB26" s="54">
        <f t="shared" si="13"/>
        <v>0</v>
      </c>
      <c r="CC26" s="54">
        <f t="shared" si="14"/>
        <v>0</v>
      </c>
      <c r="CD26" s="54">
        <f t="shared" si="17"/>
        <v>0</v>
      </c>
      <c r="CY26" s="16"/>
      <c r="CZ26" s="16"/>
    </row>
    <row r="27" spans="1:104" s="15" customFormat="1" ht="11.25" x14ac:dyDescent="0.15">
      <c r="A27" s="55" t="s">
        <v>72</v>
      </c>
      <c r="B27" s="29">
        <f t="shared" si="15"/>
        <v>0</v>
      </c>
      <c r="C27" s="34"/>
      <c r="D27" s="56"/>
      <c r="E27" s="37"/>
      <c r="F27" s="37"/>
      <c r="G27" s="37"/>
      <c r="H27" s="59"/>
      <c r="I27" s="59"/>
      <c r="J27" s="59"/>
      <c r="K27" s="59"/>
      <c r="L27" s="59"/>
      <c r="M27" s="59"/>
      <c r="N27" s="59"/>
      <c r="O27" s="59"/>
      <c r="P27" s="59"/>
      <c r="Q27" s="59"/>
      <c r="R27" s="59"/>
      <c r="S27" s="59"/>
      <c r="T27" s="34"/>
      <c r="U27" s="35"/>
      <c r="V27" s="34"/>
      <c r="W27" s="35"/>
      <c r="X27" s="36">
        <f t="shared" si="0"/>
        <v>0</v>
      </c>
      <c r="Y27" s="34"/>
      <c r="Z27" s="37"/>
      <c r="AA27" s="35"/>
      <c r="AB27" s="38">
        <f t="shared" si="1"/>
        <v>0</v>
      </c>
      <c r="AC27" s="34"/>
      <c r="AD27" s="37"/>
      <c r="AE27" s="35"/>
      <c r="AF27" s="34"/>
      <c r="AG27" s="39"/>
      <c r="AH27" s="34"/>
      <c r="AI27" s="35"/>
      <c r="AJ27" s="39"/>
      <c r="AK27" s="40"/>
      <c r="AL27" s="35"/>
      <c r="AM27" s="40"/>
      <c r="AN27" s="35"/>
      <c r="AO27" s="42"/>
      <c r="AP27" s="60"/>
      <c r="AQ27" s="61"/>
      <c r="AR27" s="60"/>
      <c r="AS27" s="61"/>
      <c r="AT27" s="60"/>
      <c r="AU27" s="61"/>
      <c r="AV27" s="62"/>
      <c r="AW27" s="63"/>
      <c r="AX27" s="64"/>
      <c r="AY27" s="48" t="str">
        <f t="shared" si="2"/>
        <v/>
      </c>
      <c r="BB27" s="75"/>
      <c r="BF27" s="6"/>
      <c r="BG27" s="6"/>
      <c r="BH27" s="6"/>
      <c r="BI27" s="6"/>
      <c r="BJ27" s="6"/>
      <c r="BK27" s="6"/>
      <c r="BL27" s="6"/>
      <c r="BM27" s="6"/>
      <c r="BN27" s="6"/>
      <c r="BO27" s="6"/>
      <c r="BP27" s="49" t="str">
        <f t="shared" si="3"/>
        <v/>
      </c>
      <c r="BQ27" s="50" t="str">
        <f t="shared" si="4"/>
        <v/>
      </c>
      <c r="BR27" s="50" t="str">
        <f t="shared" si="5"/>
        <v/>
      </c>
      <c r="BS27" s="50" t="str">
        <f t="shared" si="6"/>
        <v/>
      </c>
      <c r="BT27" s="50" t="str">
        <f t="shared" si="7"/>
        <v/>
      </c>
      <c r="BU27" s="50" t="str">
        <f t="shared" si="8"/>
        <v/>
      </c>
      <c r="BV27" s="72" t="str">
        <f t="shared" si="16"/>
        <v/>
      </c>
      <c r="BW27" s="53"/>
      <c r="BX27" s="54">
        <f t="shared" si="9"/>
        <v>0</v>
      </c>
      <c r="BY27" s="54">
        <f t="shared" si="10"/>
        <v>0</v>
      </c>
      <c r="BZ27" s="54">
        <f t="shared" si="11"/>
        <v>0</v>
      </c>
      <c r="CA27" s="54">
        <f t="shared" si="12"/>
        <v>0</v>
      </c>
      <c r="CB27" s="54">
        <f t="shared" si="13"/>
        <v>0</v>
      </c>
      <c r="CC27" s="54" t="str">
        <f t="shared" si="14"/>
        <v/>
      </c>
      <c r="CD27" s="54">
        <f t="shared" si="17"/>
        <v>0</v>
      </c>
      <c r="CY27" s="16"/>
      <c r="CZ27" s="16"/>
    </row>
    <row r="28" spans="1:104" s="15" customFormat="1" ht="11.25" x14ac:dyDescent="0.15">
      <c r="A28" s="55" t="s">
        <v>73</v>
      </c>
      <c r="B28" s="29">
        <f>SUM(O28:S28)</f>
        <v>0</v>
      </c>
      <c r="C28" s="69"/>
      <c r="D28" s="65"/>
      <c r="E28" s="66"/>
      <c r="F28" s="66"/>
      <c r="G28" s="66"/>
      <c r="H28" s="67"/>
      <c r="I28" s="67"/>
      <c r="J28" s="67"/>
      <c r="K28" s="67"/>
      <c r="L28" s="67"/>
      <c r="M28" s="67"/>
      <c r="N28" s="67"/>
      <c r="O28" s="59"/>
      <c r="P28" s="59"/>
      <c r="Q28" s="59"/>
      <c r="R28" s="59"/>
      <c r="S28" s="59"/>
      <c r="T28" s="69"/>
      <c r="U28" s="35"/>
      <c r="V28" s="34"/>
      <c r="W28" s="35"/>
      <c r="X28" s="76"/>
      <c r="Y28" s="69"/>
      <c r="Z28" s="66"/>
      <c r="AA28" s="68"/>
      <c r="AB28" s="38">
        <f t="shared" si="1"/>
        <v>0</v>
      </c>
      <c r="AC28" s="34"/>
      <c r="AD28" s="37"/>
      <c r="AE28" s="35"/>
      <c r="AF28" s="34"/>
      <c r="AG28" s="39"/>
      <c r="AH28" s="69"/>
      <c r="AI28" s="35"/>
      <c r="AJ28" s="39"/>
      <c r="AK28" s="76"/>
      <c r="AL28" s="35"/>
      <c r="AM28" s="76"/>
      <c r="AN28" s="35"/>
      <c r="AO28" s="42"/>
      <c r="AP28" s="60"/>
      <c r="AQ28" s="61"/>
      <c r="AR28" s="60"/>
      <c r="AS28" s="61"/>
      <c r="AT28" s="60"/>
      <c r="AU28" s="61"/>
      <c r="AV28" s="62"/>
      <c r="AW28" s="77"/>
      <c r="AX28" s="64"/>
      <c r="AY28" s="48" t="str">
        <f t="shared" si="2"/>
        <v/>
      </c>
      <c r="BF28" s="6"/>
      <c r="BG28" s="6"/>
      <c r="BH28" s="6"/>
      <c r="BI28" s="6"/>
      <c r="BJ28" s="6"/>
      <c r="BK28" s="6"/>
      <c r="BL28" s="6"/>
      <c r="BM28" s="6"/>
      <c r="BN28" s="6"/>
      <c r="BO28" s="6"/>
      <c r="BP28" s="49" t="str">
        <f t="shared" si="3"/>
        <v/>
      </c>
      <c r="BQ28" s="50" t="str">
        <f t="shared" si="4"/>
        <v/>
      </c>
      <c r="BR28" s="50" t="str">
        <f t="shared" si="5"/>
        <v/>
      </c>
      <c r="BS28" s="50" t="str">
        <f t="shared" si="6"/>
        <v/>
      </c>
      <c r="BT28" s="50" t="str">
        <f t="shared" si="7"/>
        <v/>
      </c>
      <c r="BU28" s="50" t="str">
        <f t="shared" si="8"/>
        <v/>
      </c>
      <c r="BV28" s="72" t="str">
        <f t="shared" si="16"/>
        <v/>
      </c>
      <c r="BW28" s="53"/>
      <c r="BX28" s="54">
        <f t="shared" si="9"/>
        <v>0</v>
      </c>
      <c r="BY28" s="54">
        <f t="shared" si="10"/>
        <v>0</v>
      </c>
      <c r="BZ28" s="54">
        <f t="shared" si="11"/>
        <v>0</v>
      </c>
      <c r="CA28" s="54">
        <f t="shared" si="12"/>
        <v>0</v>
      </c>
      <c r="CB28" s="54">
        <f t="shared" si="13"/>
        <v>0</v>
      </c>
      <c r="CC28" s="54" t="str">
        <f t="shared" si="14"/>
        <v/>
      </c>
      <c r="CD28" s="54">
        <f t="shared" si="17"/>
        <v>0</v>
      </c>
      <c r="CY28" s="16"/>
      <c r="CZ28" s="16"/>
    </row>
    <row r="29" spans="1:104" s="15" customFormat="1" ht="11.25" x14ac:dyDescent="0.15">
      <c r="A29" s="55" t="s">
        <v>74</v>
      </c>
      <c r="B29" s="29">
        <f t="shared" si="15"/>
        <v>0</v>
      </c>
      <c r="C29" s="34"/>
      <c r="D29" s="56"/>
      <c r="E29" s="37"/>
      <c r="F29" s="37"/>
      <c r="G29" s="37"/>
      <c r="H29" s="59"/>
      <c r="I29" s="59"/>
      <c r="J29" s="59"/>
      <c r="K29" s="59"/>
      <c r="L29" s="59"/>
      <c r="M29" s="59"/>
      <c r="N29" s="59"/>
      <c r="O29" s="59"/>
      <c r="P29" s="59"/>
      <c r="Q29" s="59"/>
      <c r="R29" s="59"/>
      <c r="S29" s="59"/>
      <c r="T29" s="34"/>
      <c r="U29" s="35"/>
      <c r="V29" s="34"/>
      <c r="W29" s="35"/>
      <c r="X29" s="36">
        <f t="shared" si="0"/>
        <v>0</v>
      </c>
      <c r="Y29" s="34"/>
      <c r="Z29" s="37"/>
      <c r="AA29" s="35"/>
      <c r="AB29" s="38">
        <f t="shared" si="1"/>
        <v>0</v>
      </c>
      <c r="AC29" s="34"/>
      <c r="AD29" s="37"/>
      <c r="AE29" s="35"/>
      <c r="AF29" s="34"/>
      <c r="AG29" s="39"/>
      <c r="AH29" s="34"/>
      <c r="AI29" s="35"/>
      <c r="AJ29" s="39"/>
      <c r="AK29" s="40"/>
      <c r="AL29" s="35"/>
      <c r="AM29" s="40"/>
      <c r="AN29" s="35"/>
      <c r="AO29" s="42"/>
      <c r="AP29" s="60"/>
      <c r="AQ29" s="61"/>
      <c r="AR29" s="60"/>
      <c r="AS29" s="61"/>
      <c r="AT29" s="60"/>
      <c r="AU29" s="61"/>
      <c r="AV29" s="62"/>
      <c r="AW29" s="63"/>
      <c r="AX29" s="64"/>
      <c r="AY29" s="48" t="str">
        <f t="shared" si="2"/>
        <v/>
      </c>
      <c r="BF29" s="6"/>
      <c r="BG29" s="6"/>
      <c r="BH29" s="6"/>
      <c r="BI29" s="6"/>
      <c r="BJ29" s="6"/>
      <c r="BK29" s="6"/>
      <c r="BL29" s="6"/>
      <c r="BM29" s="6"/>
      <c r="BN29" s="6"/>
      <c r="BO29" s="6"/>
      <c r="BP29" s="49" t="str">
        <f t="shared" si="3"/>
        <v/>
      </c>
      <c r="BQ29" s="50" t="str">
        <f t="shared" si="4"/>
        <v/>
      </c>
      <c r="BR29" s="50" t="str">
        <f t="shared" si="5"/>
        <v/>
      </c>
      <c r="BS29" s="50" t="str">
        <f t="shared" si="6"/>
        <v/>
      </c>
      <c r="BT29" s="50" t="str">
        <f t="shared" si="7"/>
        <v/>
      </c>
      <c r="BU29" s="50" t="str">
        <f t="shared" si="8"/>
        <v/>
      </c>
      <c r="BV29" s="72" t="str">
        <f t="shared" si="16"/>
        <v/>
      </c>
      <c r="BW29" s="53"/>
      <c r="BX29" s="54">
        <f t="shared" si="9"/>
        <v>0</v>
      </c>
      <c r="BY29" s="54">
        <f t="shared" si="10"/>
        <v>0</v>
      </c>
      <c r="BZ29" s="54">
        <f t="shared" si="11"/>
        <v>0</v>
      </c>
      <c r="CA29" s="54">
        <f t="shared" si="12"/>
        <v>0</v>
      </c>
      <c r="CB29" s="54">
        <f t="shared" si="13"/>
        <v>0</v>
      </c>
      <c r="CC29" s="54" t="str">
        <f t="shared" si="14"/>
        <v/>
      </c>
      <c r="CD29" s="54">
        <f t="shared" si="17"/>
        <v>0</v>
      </c>
      <c r="CY29" s="16"/>
      <c r="CZ29" s="16"/>
    </row>
    <row r="30" spans="1:104" s="15" customFormat="1" ht="11.25" x14ac:dyDescent="0.15">
      <c r="A30" s="55" t="s">
        <v>75</v>
      </c>
      <c r="B30" s="29">
        <f t="shared" si="15"/>
        <v>279</v>
      </c>
      <c r="C30" s="34">
        <v>32</v>
      </c>
      <c r="D30" s="56">
        <v>68</v>
      </c>
      <c r="E30" s="37">
        <v>57</v>
      </c>
      <c r="F30" s="37">
        <v>9</v>
      </c>
      <c r="G30" s="37">
        <v>5</v>
      </c>
      <c r="H30" s="59">
        <v>5</v>
      </c>
      <c r="I30" s="59"/>
      <c r="J30" s="59">
        <v>8</v>
      </c>
      <c r="K30" s="59">
        <v>8</v>
      </c>
      <c r="L30" s="59">
        <v>7</v>
      </c>
      <c r="M30" s="59">
        <v>12</v>
      </c>
      <c r="N30" s="59">
        <v>7</v>
      </c>
      <c r="O30" s="59">
        <v>11</v>
      </c>
      <c r="P30" s="59">
        <v>11</v>
      </c>
      <c r="Q30" s="59">
        <v>11</v>
      </c>
      <c r="R30" s="59">
        <v>11</v>
      </c>
      <c r="S30" s="59">
        <v>17</v>
      </c>
      <c r="T30" s="34">
        <v>157</v>
      </c>
      <c r="U30" s="35">
        <v>122</v>
      </c>
      <c r="V30" s="34">
        <v>179</v>
      </c>
      <c r="W30" s="35">
        <v>100</v>
      </c>
      <c r="X30" s="36">
        <f t="shared" si="0"/>
        <v>70</v>
      </c>
      <c r="Y30" s="34">
        <v>70</v>
      </c>
      <c r="Z30" s="37"/>
      <c r="AA30" s="35"/>
      <c r="AB30" s="38">
        <f t="shared" si="1"/>
        <v>49</v>
      </c>
      <c r="AC30" s="34">
        <v>49</v>
      </c>
      <c r="AD30" s="37"/>
      <c r="AE30" s="35">
        <v>0</v>
      </c>
      <c r="AF30" s="34">
        <v>72</v>
      </c>
      <c r="AG30" s="39">
        <v>0</v>
      </c>
      <c r="AH30" s="34">
        <v>33</v>
      </c>
      <c r="AI30" s="35">
        <v>32</v>
      </c>
      <c r="AJ30" s="39">
        <v>134</v>
      </c>
      <c r="AK30" s="40">
        <v>11</v>
      </c>
      <c r="AL30" s="35">
        <v>13</v>
      </c>
      <c r="AM30" s="40"/>
      <c r="AN30" s="35">
        <v>9</v>
      </c>
      <c r="AO30" s="42"/>
      <c r="AP30" s="60"/>
      <c r="AQ30" s="61"/>
      <c r="AR30" s="60"/>
      <c r="AS30" s="61"/>
      <c r="AT30" s="60"/>
      <c r="AU30" s="61"/>
      <c r="AV30" s="62"/>
      <c r="AW30" s="63"/>
      <c r="AX30" s="64"/>
      <c r="AY30" s="48" t="str">
        <f t="shared" si="2"/>
        <v/>
      </c>
      <c r="BF30" s="6"/>
      <c r="BG30" s="6"/>
      <c r="BH30" s="6"/>
      <c r="BI30" s="6"/>
      <c r="BJ30" s="6"/>
      <c r="BK30" s="6"/>
      <c r="BL30" s="6"/>
      <c r="BM30" s="6"/>
      <c r="BN30" s="6"/>
      <c r="BO30" s="6"/>
      <c r="BP30" s="49" t="str">
        <f t="shared" si="3"/>
        <v/>
      </c>
      <c r="BQ30" s="50" t="str">
        <f t="shared" si="4"/>
        <v/>
      </c>
      <c r="BR30" s="50" t="str">
        <f t="shared" si="5"/>
        <v/>
      </c>
      <c r="BS30" s="50" t="str">
        <f t="shared" si="6"/>
        <v/>
      </c>
      <c r="BT30" s="50" t="str">
        <f t="shared" si="7"/>
        <v/>
      </c>
      <c r="BU30" s="50" t="str">
        <f t="shared" si="8"/>
        <v/>
      </c>
      <c r="BV30" s="72" t="str">
        <f t="shared" si="16"/>
        <v/>
      </c>
      <c r="BW30" s="53"/>
      <c r="BX30" s="54">
        <f t="shared" si="9"/>
        <v>0</v>
      </c>
      <c r="BY30" s="54">
        <f t="shared" si="10"/>
        <v>0</v>
      </c>
      <c r="BZ30" s="54">
        <f t="shared" si="11"/>
        <v>0</v>
      </c>
      <c r="CA30" s="54">
        <f t="shared" si="12"/>
        <v>0</v>
      </c>
      <c r="CB30" s="54">
        <f t="shared" si="13"/>
        <v>0</v>
      </c>
      <c r="CC30" s="54">
        <f t="shared" si="14"/>
        <v>0</v>
      </c>
      <c r="CD30" s="54">
        <f t="shared" si="17"/>
        <v>0</v>
      </c>
      <c r="CY30" s="16"/>
      <c r="CZ30" s="16"/>
    </row>
    <row r="31" spans="1:104" s="15" customFormat="1" ht="11.25" x14ac:dyDescent="0.15">
      <c r="A31" s="55" t="s">
        <v>76</v>
      </c>
      <c r="B31" s="29">
        <f t="shared" si="15"/>
        <v>0</v>
      </c>
      <c r="C31" s="34"/>
      <c r="D31" s="56"/>
      <c r="E31" s="37"/>
      <c r="F31" s="37"/>
      <c r="G31" s="37"/>
      <c r="H31" s="59"/>
      <c r="I31" s="59"/>
      <c r="J31" s="59"/>
      <c r="K31" s="59"/>
      <c r="L31" s="59"/>
      <c r="M31" s="59"/>
      <c r="N31" s="59"/>
      <c r="O31" s="59"/>
      <c r="P31" s="59"/>
      <c r="Q31" s="59"/>
      <c r="R31" s="59"/>
      <c r="S31" s="59"/>
      <c r="T31" s="34"/>
      <c r="U31" s="35"/>
      <c r="V31" s="34"/>
      <c r="W31" s="35"/>
      <c r="X31" s="36">
        <f t="shared" si="0"/>
        <v>0</v>
      </c>
      <c r="Y31" s="34"/>
      <c r="Z31" s="37"/>
      <c r="AA31" s="35"/>
      <c r="AB31" s="38">
        <f t="shared" si="1"/>
        <v>0</v>
      </c>
      <c r="AC31" s="34"/>
      <c r="AD31" s="37"/>
      <c r="AE31" s="35"/>
      <c r="AF31" s="34"/>
      <c r="AG31" s="39"/>
      <c r="AH31" s="34"/>
      <c r="AI31" s="35"/>
      <c r="AJ31" s="39"/>
      <c r="AK31" s="40"/>
      <c r="AL31" s="35"/>
      <c r="AM31" s="40"/>
      <c r="AN31" s="35"/>
      <c r="AO31" s="42"/>
      <c r="AP31" s="60"/>
      <c r="AQ31" s="61"/>
      <c r="AR31" s="60"/>
      <c r="AS31" s="61"/>
      <c r="AT31" s="60"/>
      <c r="AU31" s="61"/>
      <c r="AV31" s="62"/>
      <c r="AW31" s="63"/>
      <c r="AX31" s="64"/>
      <c r="AY31" s="48" t="str">
        <f t="shared" si="2"/>
        <v/>
      </c>
      <c r="BF31" s="6"/>
      <c r="BG31" s="6"/>
      <c r="BH31" s="6"/>
      <c r="BI31" s="6"/>
      <c r="BJ31" s="6"/>
      <c r="BK31" s="6"/>
      <c r="BL31" s="6"/>
      <c r="BM31" s="6"/>
      <c r="BN31" s="6"/>
      <c r="BO31" s="6"/>
      <c r="BP31" s="49" t="str">
        <f t="shared" si="3"/>
        <v/>
      </c>
      <c r="BQ31" s="50" t="str">
        <f t="shared" si="4"/>
        <v/>
      </c>
      <c r="BR31" s="50" t="str">
        <f t="shared" si="5"/>
        <v/>
      </c>
      <c r="BS31" s="50" t="str">
        <f t="shared" si="6"/>
        <v/>
      </c>
      <c r="BT31" s="50" t="str">
        <f t="shared" si="7"/>
        <v/>
      </c>
      <c r="BU31" s="50" t="str">
        <f t="shared" si="8"/>
        <v/>
      </c>
      <c r="BV31" s="72" t="str">
        <f t="shared" si="16"/>
        <v/>
      </c>
      <c r="BW31" s="53"/>
      <c r="BX31" s="54">
        <f t="shared" si="9"/>
        <v>0</v>
      </c>
      <c r="BY31" s="54">
        <f t="shared" si="10"/>
        <v>0</v>
      </c>
      <c r="BZ31" s="54">
        <f t="shared" si="11"/>
        <v>0</v>
      </c>
      <c r="CA31" s="54">
        <f t="shared" si="12"/>
        <v>0</v>
      </c>
      <c r="CB31" s="54">
        <f t="shared" si="13"/>
        <v>0</v>
      </c>
      <c r="CC31" s="54" t="str">
        <f t="shared" si="14"/>
        <v/>
      </c>
      <c r="CD31" s="54">
        <f t="shared" si="17"/>
        <v>0</v>
      </c>
      <c r="CY31" s="16"/>
      <c r="CZ31" s="16"/>
    </row>
    <row r="32" spans="1:104" s="15" customFormat="1" ht="11.25" x14ac:dyDescent="0.15">
      <c r="A32" s="55" t="s">
        <v>77</v>
      </c>
      <c r="B32" s="29">
        <f t="shared" si="15"/>
        <v>203</v>
      </c>
      <c r="C32" s="34"/>
      <c r="D32" s="56">
        <v>4</v>
      </c>
      <c r="E32" s="37">
        <v>5</v>
      </c>
      <c r="F32" s="37">
        <v>15</v>
      </c>
      <c r="G32" s="37">
        <v>5</v>
      </c>
      <c r="H32" s="59">
        <v>19</v>
      </c>
      <c r="I32" s="59">
        <v>12</v>
      </c>
      <c r="J32" s="59">
        <v>19</v>
      </c>
      <c r="K32" s="59">
        <v>25</v>
      </c>
      <c r="L32" s="59">
        <v>28</v>
      </c>
      <c r="M32" s="59">
        <v>22</v>
      </c>
      <c r="N32" s="59">
        <v>18</v>
      </c>
      <c r="O32" s="59">
        <v>17</v>
      </c>
      <c r="P32" s="59">
        <v>6</v>
      </c>
      <c r="Q32" s="59">
        <v>5</v>
      </c>
      <c r="R32" s="59">
        <v>2</v>
      </c>
      <c r="S32" s="59">
        <v>1</v>
      </c>
      <c r="T32" s="34">
        <v>9</v>
      </c>
      <c r="U32" s="35">
        <v>194</v>
      </c>
      <c r="V32" s="34">
        <v>81</v>
      </c>
      <c r="W32" s="35">
        <v>122</v>
      </c>
      <c r="X32" s="36">
        <f t="shared" si="0"/>
        <v>19</v>
      </c>
      <c r="Y32" s="34">
        <v>19</v>
      </c>
      <c r="Z32" s="37"/>
      <c r="AA32" s="35"/>
      <c r="AB32" s="38">
        <f t="shared" si="1"/>
        <v>58</v>
      </c>
      <c r="AC32" s="34">
        <v>58</v>
      </c>
      <c r="AD32" s="37"/>
      <c r="AE32" s="35"/>
      <c r="AF32" s="34">
        <v>22</v>
      </c>
      <c r="AG32" s="39">
        <v>4</v>
      </c>
      <c r="AH32" s="34">
        <v>7</v>
      </c>
      <c r="AI32" s="35">
        <v>30</v>
      </c>
      <c r="AJ32" s="39">
        <v>411</v>
      </c>
      <c r="AK32" s="40"/>
      <c r="AL32" s="35"/>
      <c r="AM32" s="40"/>
      <c r="AN32" s="35">
        <v>1</v>
      </c>
      <c r="AO32" s="42"/>
      <c r="AP32" s="60">
        <v>19</v>
      </c>
      <c r="AQ32" s="61"/>
      <c r="AR32" s="60"/>
      <c r="AS32" s="61"/>
      <c r="AT32" s="60"/>
      <c r="AU32" s="61"/>
      <c r="AV32" s="62"/>
      <c r="AW32" s="63"/>
      <c r="AX32" s="64"/>
      <c r="AY32" s="48" t="str">
        <f t="shared" si="2"/>
        <v/>
      </c>
      <c r="BF32" s="6"/>
      <c r="BG32" s="6"/>
      <c r="BH32" s="6"/>
      <c r="BI32" s="6"/>
      <c r="BJ32" s="6"/>
      <c r="BK32" s="6"/>
      <c r="BL32" s="6"/>
      <c r="BM32" s="6"/>
      <c r="BN32" s="6"/>
      <c r="BO32" s="6"/>
      <c r="BP32" s="49" t="str">
        <f t="shared" si="3"/>
        <v/>
      </c>
      <c r="BQ32" s="50" t="str">
        <f t="shared" si="4"/>
        <v/>
      </c>
      <c r="BR32" s="50" t="str">
        <f t="shared" si="5"/>
        <v/>
      </c>
      <c r="BS32" s="50" t="str">
        <f t="shared" si="6"/>
        <v/>
      </c>
      <c r="BT32" s="50" t="str">
        <f t="shared" si="7"/>
        <v/>
      </c>
      <c r="BU32" s="50" t="str">
        <f t="shared" si="8"/>
        <v/>
      </c>
      <c r="BV32" s="72" t="str">
        <f t="shared" si="16"/>
        <v/>
      </c>
      <c r="BW32" s="53"/>
      <c r="BX32" s="54">
        <f t="shared" si="9"/>
        <v>0</v>
      </c>
      <c r="BY32" s="54">
        <f t="shared" si="10"/>
        <v>0</v>
      </c>
      <c r="BZ32" s="54">
        <f t="shared" si="11"/>
        <v>0</v>
      </c>
      <c r="CA32" s="54">
        <f t="shared" si="12"/>
        <v>0</v>
      </c>
      <c r="CB32" s="54">
        <f t="shared" si="13"/>
        <v>0</v>
      </c>
      <c r="CC32" s="54">
        <f t="shared" si="14"/>
        <v>0</v>
      </c>
      <c r="CD32" s="54">
        <f t="shared" si="17"/>
        <v>0</v>
      </c>
      <c r="CY32" s="16"/>
      <c r="CZ32" s="16"/>
    </row>
    <row r="33" spans="1:104" s="15" customFormat="1" ht="11.25" x14ac:dyDescent="0.15">
      <c r="A33" s="55" t="s">
        <v>78</v>
      </c>
      <c r="B33" s="29">
        <f t="shared" si="15"/>
        <v>0</v>
      </c>
      <c r="C33" s="34"/>
      <c r="D33" s="56"/>
      <c r="E33" s="37"/>
      <c r="F33" s="37"/>
      <c r="G33" s="37"/>
      <c r="H33" s="59"/>
      <c r="I33" s="59"/>
      <c r="J33" s="59"/>
      <c r="K33" s="59"/>
      <c r="L33" s="59"/>
      <c r="M33" s="59"/>
      <c r="N33" s="59"/>
      <c r="O33" s="59"/>
      <c r="P33" s="59"/>
      <c r="Q33" s="59"/>
      <c r="R33" s="59"/>
      <c r="S33" s="59"/>
      <c r="T33" s="34"/>
      <c r="U33" s="78"/>
      <c r="V33" s="34"/>
      <c r="W33" s="35"/>
      <c r="X33" s="36">
        <f t="shared" si="0"/>
        <v>0</v>
      </c>
      <c r="Y33" s="34"/>
      <c r="Z33" s="37"/>
      <c r="AA33" s="35"/>
      <c r="AB33" s="38">
        <f t="shared" si="1"/>
        <v>0</v>
      </c>
      <c r="AC33" s="34"/>
      <c r="AD33" s="37"/>
      <c r="AE33" s="35"/>
      <c r="AF33" s="34"/>
      <c r="AG33" s="39"/>
      <c r="AH33" s="34"/>
      <c r="AI33" s="35"/>
      <c r="AJ33" s="39"/>
      <c r="AK33" s="40"/>
      <c r="AL33" s="35"/>
      <c r="AM33" s="40"/>
      <c r="AN33" s="35"/>
      <c r="AO33" s="42"/>
      <c r="AP33" s="60"/>
      <c r="AQ33" s="61"/>
      <c r="AR33" s="60"/>
      <c r="AS33" s="61"/>
      <c r="AT33" s="60"/>
      <c r="AU33" s="61"/>
      <c r="AV33" s="62"/>
      <c r="AW33" s="63"/>
      <c r="AX33" s="64"/>
      <c r="AY33" s="48" t="str">
        <f t="shared" si="2"/>
        <v/>
      </c>
      <c r="BF33" s="6"/>
      <c r="BG33" s="6"/>
      <c r="BH33" s="6"/>
      <c r="BI33" s="6"/>
      <c r="BJ33" s="6"/>
      <c r="BK33" s="6"/>
      <c r="BL33" s="6"/>
      <c r="BM33" s="6"/>
      <c r="BN33" s="6"/>
      <c r="BO33" s="6"/>
      <c r="BP33" s="49" t="str">
        <f t="shared" si="3"/>
        <v/>
      </c>
      <c r="BQ33" s="50" t="str">
        <f t="shared" si="4"/>
        <v/>
      </c>
      <c r="BR33" s="50" t="str">
        <f t="shared" si="5"/>
        <v/>
      </c>
      <c r="BS33" s="50" t="str">
        <f t="shared" si="6"/>
        <v/>
      </c>
      <c r="BT33" s="50" t="str">
        <f t="shared" si="7"/>
        <v/>
      </c>
      <c r="BU33" s="50" t="str">
        <f t="shared" si="8"/>
        <v/>
      </c>
      <c r="BV33" s="72" t="str">
        <f t="shared" si="16"/>
        <v/>
      </c>
      <c r="BW33" s="53"/>
      <c r="BX33" s="54">
        <f t="shared" si="9"/>
        <v>0</v>
      </c>
      <c r="BY33" s="54">
        <f t="shared" si="10"/>
        <v>0</v>
      </c>
      <c r="BZ33" s="54">
        <f t="shared" si="11"/>
        <v>0</v>
      </c>
      <c r="CA33" s="54">
        <f t="shared" si="12"/>
        <v>0</v>
      </c>
      <c r="CB33" s="54">
        <f t="shared" si="13"/>
        <v>0</v>
      </c>
      <c r="CC33" s="54" t="str">
        <f t="shared" si="14"/>
        <v/>
      </c>
      <c r="CD33" s="54">
        <f t="shared" si="17"/>
        <v>0</v>
      </c>
      <c r="CY33" s="16"/>
      <c r="CZ33" s="16"/>
    </row>
    <row r="34" spans="1:104" s="15" customFormat="1" ht="11.25" x14ac:dyDescent="0.15">
      <c r="A34" s="55" t="s">
        <v>79</v>
      </c>
      <c r="B34" s="29">
        <f>SUM(C34:E34)</f>
        <v>61</v>
      </c>
      <c r="C34" s="34">
        <v>36</v>
      </c>
      <c r="D34" s="56">
        <v>15</v>
      </c>
      <c r="E34" s="37">
        <v>10</v>
      </c>
      <c r="F34" s="66"/>
      <c r="G34" s="66"/>
      <c r="H34" s="66"/>
      <c r="I34" s="66"/>
      <c r="J34" s="66"/>
      <c r="K34" s="66"/>
      <c r="L34" s="66"/>
      <c r="M34" s="66"/>
      <c r="N34" s="66"/>
      <c r="O34" s="66"/>
      <c r="P34" s="66"/>
      <c r="Q34" s="66"/>
      <c r="R34" s="66"/>
      <c r="S34" s="66"/>
      <c r="T34" s="34">
        <v>61</v>
      </c>
      <c r="U34" s="68"/>
      <c r="V34" s="34">
        <v>45</v>
      </c>
      <c r="W34" s="35">
        <v>16</v>
      </c>
      <c r="X34" s="36">
        <f t="shared" si="0"/>
        <v>38</v>
      </c>
      <c r="Y34" s="34">
        <v>38</v>
      </c>
      <c r="Z34" s="37"/>
      <c r="AA34" s="35"/>
      <c r="AB34" s="38">
        <f t="shared" si="1"/>
        <v>0</v>
      </c>
      <c r="AC34" s="34"/>
      <c r="AD34" s="37"/>
      <c r="AE34" s="35"/>
      <c r="AF34" s="34">
        <v>38</v>
      </c>
      <c r="AG34" s="39">
        <v>0</v>
      </c>
      <c r="AH34" s="34">
        <v>4</v>
      </c>
      <c r="AI34" s="79"/>
      <c r="AJ34" s="39"/>
      <c r="AK34" s="40"/>
      <c r="AL34" s="35">
        <v>3</v>
      </c>
      <c r="AM34" s="40">
        <v>32</v>
      </c>
      <c r="AN34" s="35"/>
      <c r="AO34" s="42"/>
      <c r="AP34" s="60"/>
      <c r="AQ34" s="61"/>
      <c r="AR34" s="60"/>
      <c r="AS34" s="61"/>
      <c r="AT34" s="60"/>
      <c r="AU34" s="61"/>
      <c r="AV34" s="62"/>
      <c r="AW34" s="63"/>
      <c r="AX34" s="64"/>
      <c r="AY34" s="48" t="str">
        <f t="shared" si="2"/>
        <v/>
      </c>
      <c r="BF34" s="6"/>
      <c r="BG34" s="6"/>
      <c r="BH34" s="6"/>
      <c r="BI34" s="6"/>
      <c r="BJ34" s="6"/>
      <c r="BK34" s="6"/>
      <c r="BL34" s="6"/>
      <c r="BM34" s="6"/>
      <c r="BN34" s="6"/>
      <c r="BO34" s="6"/>
      <c r="BP34" s="49" t="str">
        <f t="shared" si="3"/>
        <v/>
      </c>
      <c r="BQ34" s="50" t="str">
        <f t="shared" si="4"/>
        <v/>
      </c>
      <c r="BR34" s="50" t="str">
        <f t="shared" si="5"/>
        <v/>
      </c>
      <c r="BS34" s="50" t="str">
        <f t="shared" si="6"/>
        <v/>
      </c>
      <c r="BT34" s="50" t="str">
        <f t="shared" si="7"/>
        <v/>
      </c>
      <c r="BU34" s="50" t="str">
        <f t="shared" si="8"/>
        <v/>
      </c>
      <c r="BV34" s="72" t="str">
        <f t="shared" si="16"/>
        <v/>
      </c>
      <c r="BW34" s="53"/>
      <c r="BX34" s="54">
        <f t="shared" si="9"/>
        <v>0</v>
      </c>
      <c r="BY34" s="54">
        <f t="shared" si="10"/>
        <v>0</v>
      </c>
      <c r="BZ34" s="54">
        <f t="shared" si="11"/>
        <v>0</v>
      </c>
      <c r="CA34" s="54">
        <f t="shared" si="12"/>
        <v>0</v>
      </c>
      <c r="CB34" s="54">
        <f t="shared" si="13"/>
        <v>0</v>
      </c>
      <c r="CC34" s="54">
        <f t="shared" si="14"/>
        <v>0</v>
      </c>
      <c r="CD34" s="54">
        <f t="shared" si="17"/>
        <v>0</v>
      </c>
      <c r="CY34" s="16"/>
      <c r="CZ34" s="16"/>
    </row>
    <row r="35" spans="1:104" s="15" customFormat="1" ht="11.25" x14ac:dyDescent="0.15">
      <c r="A35" s="55" t="s">
        <v>80</v>
      </c>
      <c r="B35" s="29">
        <f>SUM(F35:S35)</f>
        <v>363</v>
      </c>
      <c r="C35" s="69"/>
      <c r="D35" s="65"/>
      <c r="E35" s="66"/>
      <c r="F35" s="37">
        <v>6</v>
      </c>
      <c r="G35" s="37">
        <v>5</v>
      </c>
      <c r="H35" s="59">
        <v>14</v>
      </c>
      <c r="I35" s="59">
        <v>6</v>
      </c>
      <c r="J35" s="59">
        <v>24</v>
      </c>
      <c r="K35" s="59">
        <v>32</v>
      </c>
      <c r="L35" s="59">
        <v>33</v>
      </c>
      <c r="M35" s="59">
        <v>44</v>
      </c>
      <c r="N35" s="59">
        <v>41</v>
      </c>
      <c r="O35" s="59">
        <v>42</v>
      </c>
      <c r="P35" s="59">
        <v>40</v>
      </c>
      <c r="Q35" s="59">
        <v>34</v>
      </c>
      <c r="R35" s="59">
        <v>22</v>
      </c>
      <c r="S35" s="59">
        <v>20</v>
      </c>
      <c r="T35" s="69"/>
      <c r="U35" s="35">
        <v>363</v>
      </c>
      <c r="V35" s="34">
        <v>149</v>
      </c>
      <c r="W35" s="35">
        <v>214</v>
      </c>
      <c r="X35" s="76"/>
      <c r="Y35" s="69"/>
      <c r="Z35" s="66"/>
      <c r="AA35" s="68"/>
      <c r="AB35" s="38">
        <f t="shared" si="1"/>
        <v>249</v>
      </c>
      <c r="AC35" s="34">
        <v>249</v>
      </c>
      <c r="AD35" s="37"/>
      <c r="AE35" s="35"/>
      <c r="AF35" s="34">
        <v>162</v>
      </c>
      <c r="AG35" s="39">
        <v>50</v>
      </c>
      <c r="AH35" s="69"/>
      <c r="AI35" s="79">
        <v>64</v>
      </c>
      <c r="AJ35" s="79"/>
      <c r="AK35" s="76"/>
      <c r="AL35" s="35">
        <v>23</v>
      </c>
      <c r="AM35" s="76"/>
      <c r="AN35" s="35">
        <v>59</v>
      </c>
      <c r="AO35" s="42"/>
      <c r="AP35" s="60"/>
      <c r="AQ35" s="61"/>
      <c r="AR35" s="60"/>
      <c r="AS35" s="61"/>
      <c r="AT35" s="60"/>
      <c r="AU35" s="61"/>
      <c r="AV35" s="62"/>
      <c r="AW35" s="77"/>
      <c r="AX35" s="64"/>
      <c r="AY35" s="48" t="str">
        <f t="shared" si="2"/>
        <v/>
      </c>
      <c r="BF35" s="6"/>
      <c r="BG35" s="6"/>
      <c r="BH35" s="6"/>
      <c r="BI35" s="6"/>
      <c r="BJ35" s="6"/>
      <c r="BK35" s="6"/>
      <c r="BL35" s="6"/>
      <c r="BM35" s="6"/>
      <c r="BN35" s="6"/>
      <c r="BO35" s="6"/>
      <c r="BP35" s="49" t="str">
        <f t="shared" si="3"/>
        <v/>
      </c>
      <c r="BQ35" s="50" t="str">
        <f t="shared" si="4"/>
        <v/>
      </c>
      <c r="BR35" s="50" t="str">
        <f t="shared" si="5"/>
        <v/>
      </c>
      <c r="BS35" s="50" t="str">
        <f t="shared" si="6"/>
        <v/>
      </c>
      <c r="BT35" s="50" t="str">
        <f t="shared" si="7"/>
        <v/>
      </c>
      <c r="BU35" s="50" t="str">
        <f t="shared" si="8"/>
        <v/>
      </c>
      <c r="BV35" s="72" t="str">
        <f t="shared" si="16"/>
        <v/>
      </c>
      <c r="BW35" s="53"/>
      <c r="BX35" s="54">
        <f t="shared" si="9"/>
        <v>0</v>
      </c>
      <c r="BY35" s="54">
        <f t="shared" si="10"/>
        <v>0</v>
      </c>
      <c r="BZ35" s="54">
        <f t="shared" si="11"/>
        <v>0</v>
      </c>
      <c r="CA35" s="54">
        <f t="shared" si="12"/>
        <v>0</v>
      </c>
      <c r="CB35" s="54">
        <f t="shared" si="13"/>
        <v>0</v>
      </c>
      <c r="CC35" s="54">
        <f t="shared" si="14"/>
        <v>0</v>
      </c>
      <c r="CD35" s="54">
        <f t="shared" si="17"/>
        <v>0</v>
      </c>
      <c r="CY35" s="16"/>
      <c r="CZ35" s="16"/>
    </row>
    <row r="36" spans="1:104" s="15" customFormat="1" ht="11.25" x14ac:dyDescent="0.15">
      <c r="A36" s="55" t="s">
        <v>81</v>
      </c>
      <c r="B36" s="29">
        <f t="shared" si="15"/>
        <v>0</v>
      </c>
      <c r="C36" s="34"/>
      <c r="D36" s="56"/>
      <c r="E36" s="37"/>
      <c r="F36" s="37"/>
      <c r="G36" s="37"/>
      <c r="H36" s="59"/>
      <c r="I36" s="59"/>
      <c r="J36" s="59"/>
      <c r="K36" s="59"/>
      <c r="L36" s="59"/>
      <c r="M36" s="59"/>
      <c r="N36" s="59"/>
      <c r="O36" s="59"/>
      <c r="P36" s="59"/>
      <c r="Q36" s="59"/>
      <c r="R36" s="59"/>
      <c r="S36" s="59"/>
      <c r="T36" s="34"/>
      <c r="U36" s="35"/>
      <c r="V36" s="34"/>
      <c r="W36" s="35"/>
      <c r="X36" s="36">
        <f t="shared" si="0"/>
        <v>0</v>
      </c>
      <c r="Y36" s="34"/>
      <c r="Z36" s="37"/>
      <c r="AA36" s="35"/>
      <c r="AB36" s="38">
        <f t="shared" si="1"/>
        <v>0</v>
      </c>
      <c r="AC36" s="34"/>
      <c r="AD36" s="37"/>
      <c r="AE36" s="35"/>
      <c r="AF36" s="34"/>
      <c r="AG36" s="39"/>
      <c r="AH36" s="34"/>
      <c r="AI36" s="35"/>
      <c r="AJ36" s="39"/>
      <c r="AK36" s="40"/>
      <c r="AL36" s="35"/>
      <c r="AM36" s="40"/>
      <c r="AN36" s="35"/>
      <c r="AO36" s="42"/>
      <c r="AP36" s="60"/>
      <c r="AQ36" s="61"/>
      <c r="AR36" s="60"/>
      <c r="AS36" s="61"/>
      <c r="AT36" s="60"/>
      <c r="AU36" s="61"/>
      <c r="AV36" s="62"/>
      <c r="AW36" s="63"/>
      <c r="AX36" s="64"/>
      <c r="AY36" s="48" t="str">
        <f t="shared" si="2"/>
        <v/>
      </c>
      <c r="BF36" s="6"/>
      <c r="BG36" s="6"/>
      <c r="BH36" s="6"/>
      <c r="BI36" s="6"/>
      <c r="BJ36" s="6"/>
      <c r="BK36" s="6"/>
      <c r="BL36" s="6"/>
      <c r="BM36" s="6"/>
      <c r="BN36" s="6"/>
      <c r="BO36" s="6"/>
      <c r="BP36" s="49" t="str">
        <f t="shared" si="3"/>
        <v/>
      </c>
      <c r="BQ36" s="50" t="str">
        <f t="shared" si="4"/>
        <v/>
      </c>
      <c r="BR36" s="50" t="str">
        <f t="shared" si="5"/>
        <v/>
      </c>
      <c r="BS36" s="50" t="str">
        <f t="shared" si="6"/>
        <v/>
      </c>
      <c r="BT36" s="50" t="str">
        <f t="shared" si="7"/>
        <v/>
      </c>
      <c r="BU36" s="50" t="str">
        <f t="shared" si="8"/>
        <v/>
      </c>
      <c r="BV36" s="72" t="str">
        <f t="shared" si="16"/>
        <v/>
      </c>
      <c r="BW36" s="53"/>
      <c r="BX36" s="54">
        <f t="shared" si="9"/>
        <v>0</v>
      </c>
      <c r="BY36" s="54">
        <f t="shared" si="10"/>
        <v>0</v>
      </c>
      <c r="BZ36" s="54">
        <f t="shared" si="11"/>
        <v>0</v>
      </c>
      <c r="CA36" s="54">
        <f t="shared" si="12"/>
        <v>0</v>
      </c>
      <c r="CB36" s="54">
        <f t="shared" si="13"/>
        <v>0</v>
      </c>
      <c r="CC36" s="54" t="str">
        <f t="shared" si="14"/>
        <v/>
      </c>
      <c r="CD36" s="54">
        <f t="shared" si="17"/>
        <v>0</v>
      </c>
      <c r="CY36" s="16"/>
      <c r="CZ36" s="16"/>
    </row>
    <row r="37" spans="1:104" s="15" customFormat="1" ht="21" x14ac:dyDescent="0.15">
      <c r="A37" s="74" t="s">
        <v>82</v>
      </c>
      <c r="B37" s="29">
        <f>SUM(F37:S37)</f>
        <v>0</v>
      </c>
      <c r="C37" s="69"/>
      <c r="D37" s="65"/>
      <c r="E37" s="66"/>
      <c r="F37" s="37"/>
      <c r="G37" s="37"/>
      <c r="H37" s="59"/>
      <c r="I37" s="59"/>
      <c r="J37" s="59"/>
      <c r="K37" s="59"/>
      <c r="L37" s="59"/>
      <c r="M37" s="59"/>
      <c r="N37" s="59"/>
      <c r="O37" s="59"/>
      <c r="P37" s="59"/>
      <c r="Q37" s="59"/>
      <c r="R37" s="59"/>
      <c r="S37" s="59"/>
      <c r="T37" s="69"/>
      <c r="U37" s="35"/>
      <c r="V37" s="34"/>
      <c r="W37" s="35"/>
      <c r="X37" s="76"/>
      <c r="Y37" s="69"/>
      <c r="Z37" s="66"/>
      <c r="AA37" s="68"/>
      <c r="AB37" s="38">
        <f t="shared" si="1"/>
        <v>0</v>
      </c>
      <c r="AC37" s="34"/>
      <c r="AD37" s="37"/>
      <c r="AE37" s="35"/>
      <c r="AF37" s="34"/>
      <c r="AG37" s="39"/>
      <c r="AH37" s="69"/>
      <c r="AI37" s="35"/>
      <c r="AJ37" s="39"/>
      <c r="AK37" s="76"/>
      <c r="AL37" s="35"/>
      <c r="AM37" s="76"/>
      <c r="AN37" s="35"/>
      <c r="AO37" s="42"/>
      <c r="AP37" s="60"/>
      <c r="AQ37" s="61"/>
      <c r="AR37" s="60"/>
      <c r="AS37" s="61"/>
      <c r="AT37" s="60"/>
      <c r="AU37" s="61"/>
      <c r="AV37" s="62"/>
      <c r="AW37" s="77"/>
      <c r="AX37" s="64"/>
      <c r="AY37" s="48" t="str">
        <f t="shared" si="2"/>
        <v/>
      </c>
      <c r="BF37" s="6"/>
      <c r="BG37" s="6"/>
      <c r="BH37" s="6"/>
      <c r="BI37" s="6"/>
      <c r="BJ37" s="6"/>
      <c r="BK37" s="6"/>
      <c r="BL37" s="6"/>
      <c r="BM37" s="6"/>
      <c r="BN37" s="6"/>
      <c r="BO37" s="6"/>
      <c r="BP37" s="49" t="str">
        <f t="shared" si="3"/>
        <v/>
      </c>
      <c r="BQ37" s="50" t="str">
        <f t="shared" si="4"/>
        <v/>
      </c>
      <c r="BR37" s="50" t="str">
        <f t="shared" si="5"/>
        <v/>
      </c>
      <c r="BS37" s="50" t="str">
        <f t="shared" si="6"/>
        <v/>
      </c>
      <c r="BT37" s="50" t="str">
        <f t="shared" si="7"/>
        <v/>
      </c>
      <c r="BU37" s="50" t="str">
        <f t="shared" si="8"/>
        <v/>
      </c>
      <c r="BV37" s="72" t="str">
        <f t="shared" si="16"/>
        <v/>
      </c>
      <c r="BW37" s="53"/>
      <c r="BX37" s="54">
        <f t="shared" si="9"/>
        <v>0</v>
      </c>
      <c r="BY37" s="54">
        <f t="shared" si="10"/>
        <v>0</v>
      </c>
      <c r="BZ37" s="54">
        <f t="shared" si="11"/>
        <v>0</v>
      </c>
      <c r="CA37" s="54">
        <f t="shared" si="12"/>
        <v>0</v>
      </c>
      <c r="CB37" s="54">
        <f t="shared" si="13"/>
        <v>0</v>
      </c>
      <c r="CC37" s="54" t="str">
        <f t="shared" si="14"/>
        <v/>
      </c>
      <c r="CD37" s="54">
        <f t="shared" si="17"/>
        <v>0</v>
      </c>
      <c r="CY37" s="16"/>
      <c r="CZ37" s="16"/>
    </row>
    <row r="38" spans="1:104" s="15" customFormat="1" ht="21" x14ac:dyDescent="0.15">
      <c r="A38" s="74" t="s">
        <v>83</v>
      </c>
      <c r="B38" s="29">
        <f>SUM(F38:S38)</f>
        <v>218</v>
      </c>
      <c r="C38" s="69"/>
      <c r="D38" s="65"/>
      <c r="E38" s="66"/>
      <c r="F38" s="37">
        <v>1</v>
      </c>
      <c r="G38" s="37"/>
      <c r="H38" s="59">
        <v>3</v>
      </c>
      <c r="I38" s="59"/>
      <c r="J38" s="59">
        <v>11</v>
      </c>
      <c r="K38" s="59">
        <v>18</v>
      </c>
      <c r="L38" s="59">
        <v>38</v>
      </c>
      <c r="M38" s="59">
        <v>29</v>
      </c>
      <c r="N38" s="59">
        <v>30</v>
      </c>
      <c r="O38" s="59">
        <v>25</v>
      </c>
      <c r="P38" s="59">
        <v>36</v>
      </c>
      <c r="Q38" s="59">
        <v>14</v>
      </c>
      <c r="R38" s="59">
        <v>4</v>
      </c>
      <c r="S38" s="59">
        <v>9</v>
      </c>
      <c r="T38" s="69"/>
      <c r="U38" s="35">
        <v>218</v>
      </c>
      <c r="V38" s="34">
        <v>3</v>
      </c>
      <c r="W38" s="35">
        <v>215</v>
      </c>
      <c r="X38" s="76"/>
      <c r="Y38" s="69"/>
      <c r="Z38" s="66"/>
      <c r="AA38" s="68"/>
      <c r="AB38" s="38">
        <f t="shared" si="1"/>
        <v>61</v>
      </c>
      <c r="AC38" s="34">
        <v>61</v>
      </c>
      <c r="AD38" s="37"/>
      <c r="AE38" s="35"/>
      <c r="AF38" s="34">
        <v>0</v>
      </c>
      <c r="AG38" s="39">
        <v>0</v>
      </c>
      <c r="AH38" s="69"/>
      <c r="AI38" s="35">
        <v>13</v>
      </c>
      <c r="AJ38" s="39">
        <v>71</v>
      </c>
      <c r="AK38" s="76"/>
      <c r="AL38" s="35">
        <v>7</v>
      </c>
      <c r="AM38" s="76"/>
      <c r="AN38" s="35">
        <v>5</v>
      </c>
      <c r="AO38" s="42"/>
      <c r="AP38" s="60"/>
      <c r="AQ38" s="61"/>
      <c r="AR38" s="60"/>
      <c r="AS38" s="61"/>
      <c r="AT38" s="60"/>
      <c r="AU38" s="61"/>
      <c r="AV38" s="62"/>
      <c r="AW38" s="77"/>
      <c r="AX38" s="64"/>
      <c r="AY38" s="48" t="str">
        <f t="shared" si="2"/>
        <v/>
      </c>
      <c r="BF38" s="6"/>
      <c r="BG38" s="6"/>
      <c r="BH38" s="6"/>
      <c r="BI38" s="6"/>
      <c r="BJ38" s="6"/>
      <c r="BK38" s="6"/>
      <c r="BL38" s="6"/>
      <c r="BM38" s="6"/>
      <c r="BN38" s="6"/>
      <c r="BO38" s="6"/>
      <c r="BP38" s="49" t="str">
        <f t="shared" si="3"/>
        <v/>
      </c>
      <c r="BQ38" s="50" t="str">
        <f t="shared" si="4"/>
        <v/>
      </c>
      <c r="BR38" s="50" t="str">
        <f t="shared" si="5"/>
        <v/>
      </c>
      <c r="BS38" s="50" t="str">
        <f t="shared" si="6"/>
        <v/>
      </c>
      <c r="BT38" s="50" t="str">
        <f t="shared" si="7"/>
        <v/>
      </c>
      <c r="BU38" s="50" t="str">
        <f t="shared" si="8"/>
        <v/>
      </c>
      <c r="BV38" s="72" t="str">
        <f t="shared" si="16"/>
        <v/>
      </c>
      <c r="BW38" s="53"/>
      <c r="BX38" s="54">
        <f t="shared" si="9"/>
        <v>0</v>
      </c>
      <c r="BY38" s="54">
        <f t="shared" si="10"/>
        <v>0</v>
      </c>
      <c r="BZ38" s="54">
        <f t="shared" si="11"/>
        <v>0</v>
      </c>
      <c r="CA38" s="54">
        <f t="shared" si="12"/>
        <v>0</v>
      </c>
      <c r="CB38" s="54">
        <f t="shared" si="13"/>
        <v>0</v>
      </c>
      <c r="CC38" s="54">
        <f t="shared" si="14"/>
        <v>0</v>
      </c>
      <c r="CD38" s="54">
        <f t="shared" si="17"/>
        <v>0</v>
      </c>
      <c r="CY38" s="16"/>
      <c r="CZ38" s="16"/>
    </row>
    <row r="39" spans="1:104" s="15" customFormat="1" ht="11.25" x14ac:dyDescent="0.15">
      <c r="A39" s="55" t="s">
        <v>84</v>
      </c>
      <c r="B39" s="29">
        <f t="shared" si="15"/>
        <v>0</v>
      </c>
      <c r="C39" s="34"/>
      <c r="D39" s="56"/>
      <c r="E39" s="37"/>
      <c r="F39" s="37"/>
      <c r="G39" s="37"/>
      <c r="H39" s="59"/>
      <c r="I39" s="59"/>
      <c r="J39" s="59"/>
      <c r="K39" s="59"/>
      <c r="L39" s="59"/>
      <c r="M39" s="59"/>
      <c r="N39" s="59"/>
      <c r="O39" s="59"/>
      <c r="P39" s="59"/>
      <c r="Q39" s="59"/>
      <c r="R39" s="59"/>
      <c r="S39" s="59"/>
      <c r="T39" s="34"/>
      <c r="U39" s="35"/>
      <c r="V39" s="34"/>
      <c r="W39" s="35"/>
      <c r="X39" s="36">
        <f t="shared" si="0"/>
        <v>0</v>
      </c>
      <c r="Y39" s="34"/>
      <c r="Z39" s="37"/>
      <c r="AA39" s="35"/>
      <c r="AB39" s="38">
        <f t="shared" si="1"/>
        <v>0</v>
      </c>
      <c r="AC39" s="34"/>
      <c r="AD39" s="37"/>
      <c r="AE39" s="35"/>
      <c r="AF39" s="34"/>
      <c r="AG39" s="39"/>
      <c r="AH39" s="34"/>
      <c r="AI39" s="35"/>
      <c r="AJ39" s="39"/>
      <c r="AK39" s="40"/>
      <c r="AL39" s="35"/>
      <c r="AM39" s="40"/>
      <c r="AN39" s="35"/>
      <c r="AO39" s="42"/>
      <c r="AP39" s="60"/>
      <c r="AQ39" s="61"/>
      <c r="AR39" s="60"/>
      <c r="AS39" s="61"/>
      <c r="AT39" s="60"/>
      <c r="AU39" s="61"/>
      <c r="AV39" s="62"/>
      <c r="AW39" s="63"/>
      <c r="AX39" s="64"/>
      <c r="AY39" s="48" t="str">
        <f t="shared" si="2"/>
        <v/>
      </c>
      <c r="BF39" s="6"/>
      <c r="BG39" s="6"/>
      <c r="BH39" s="6"/>
      <c r="BI39" s="6"/>
      <c r="BJ39" s="6"/>
      <c r="BK39" s="6"/>
      <c r="BL39" s="6"/>
      <c r="BM39" s="6"/>
      <c r="BN39" s="6"/>
      <c r="BO39" s="6"/>
      <c r="BP39" s="49" t="str">
        <f t="shared" si="3"/>
        <v/>
      </c>
      <c r="BQ39" s="50" t="str">
        <f t="shared" si="4"/>
        <v/>
      </c>
      <c r="BR39" s="50" t="str">
        <f t="shared" si="5"/>
        <v/>
      </c>
      <c r="BS39" s="50" t="str">
        <f t="shared" si="6"/>
        <v/>
      </c>
      <c r="BT39" s="50" t="str">
        <f t="shared" si="7"/>
        <v/>
      </c>
      <c r="BU39" s="50" t="str">
        <f t="shared" si="8"/>
        <v/>
      </c>
      <c r="BV39" s="72" t="str">
        <f t="shared" si="16"/>
        <v/>
      </c>
      <c r="BW39" s="53"/>
      <c r="BX39" s="54">
        <f t="shared" si="9"/>
        <v>0</v>
      </c>
      <c r="BY39" s="54">
        <f t="shared" si="10"/>
        <v>0</v>
      </c>
      <c r="BZ39" s="54">
        <f t="shared" si="11"/>
        <v>0</v>
      </c>
      <c r="CA39" s="54">
        <f t="shared" si="12"/>
        <v>0</v>
      </c>
      <c r="CB39" s="54">
        <f t="shared" si="13"/>
        <v>0</v>
      </c>
      <c r="CC39" s="54" t="str">
        <f t="shared" si="14"/>
        <v/>
      </c>
      <c r="CD39" s="54">
        <f t="shared" si="17"/>
        <v>0</v>
      </c>
      <c r="CY39" s="16"/>
      <c r="CZ39" s="16"/>
    </row>
    <row r="40" spans="1:104" s="15" customFormat="1" ht="11.25" x14ac:dyDescent="0.15">
      <c r="A40" s="55" t="s">
        <v>85</v>
      </c>
      <c r="B40" s="29">
        <f t="shared" si="15"/>
        <v>0</v>
      </c>
      <c r="C40" s="34"/>
      <c r="D40" s="56"/>
      <c r="E40" s="37"/>
      <c r="F40" s="37"/>
      <c r="G40" s="37"/>
      <c r="H40" s="59"/>
      <c r="I40" s="59"/>
      <c r="J40" s="59"/>
      <c r="K40" s="59"/>
      <c r="L40" s="59"/>
      <c r="M40" s="59"/>
      <c r="N40" s="59"/>
      <c r="O40" s="59"/>
      <c r="P40" s="59"/>
      <c r="Q40" s="59"/>
      <c r="R40" s="59"/>
      <c r="S40" s="59"/>
      <c r="T40" s="34"/>
      <c r="U40" s="35"/>
      <c r="V40" s="34"/>
      <c r="W40" s="35"/>
      <c r="X40" s="36">
        <f t="shared" si="0"/>
        <v>0</v>
      </c>
      <c r="Y40" s="34"/>
      <c r="Z40" s="37"/>
      <c r="AA40" s="35"/>
      <c r="AB40" s="38">
        <f t="shared" si="1"/>
        <v>0</v>
      </c>
      <c r="AC40" s="34"/>
      <c r="AD40" s="37"/>
      <c r="AE40" s="35"/>
      <c r="AF40" s="34"/>
      <c r="AG40" s="39"/>
      <c r="AH40" s="34"/>
      <c r="AI40" s="35"/>
      <c r="AJ40" s="39"/>
      <c r="AK40" s="40"/>
      <c r="AL40" s="35"/>
      <c r="AM40" s="40"/>
      <c r="AN40" s="35"/>
      <c r="AO40" s="42"/>
      <c r="AP40" s="60"/>
      <c r="AQ40" s="61"/>
      <c r="AR40" s="60"/>
      <c r="AS40" s="61"/>
      <c r="AT40" s="60"/>
      <c r="AU40" s="61"/>
      <c r="AV40" s="62"/>
      <c r="AW40" s="63"/>
      <c r="AX40" s="64"/>
      <c r="AY40" s="48" t="str">
        <f t="shared" si="2"/>
        <v/>
      </c>
      <c r="BF40" s="6"/>
      <c r="BG40" s="6"/>
      <c r="BH40" s="6"/>
      <c r="BI40" s="6"/>
      <c r="BJ40" s="6"/>
      <c r="BK40" s="6"/>
      <c r="BL40" s="6"/>
      <c r="BM40" s="6"/>
      <c r="BN40" s="6"/>
      <c r="BO40" s="6"/>
      <c r="BP40" s="49" t="str">
        <f t="shared" si="3"/>
        <v/>
      </c>
      <c r="BQ40" s="50" t="str">
        <f t="shared" si="4"/>
        <v/>
      </c>
      <c r="BR40" s="50" t="str">
        <f t="shared" si="5"/>
        <v/>
      </c>
      <c r="BS40" s="50" t="str">
        <f t="shared" si="6"/>
        <v/>
      </c>
      <c r="BT40" s="50" t="str">
        <f t="shared" si="7"/>
        <v/>
      </c>
      <c r="BU40" s="50" t="str">
        <f t="shared" si="8"/>
        <v/>
      </c>
      <c r="BV40" s="72" t="str">
        <f t="shared" si="16"/>
        <v/>
      </c>
      <c r="BW40" s="53"/>
      <c r="BX40" s="54">
        <f t="shared" si="9"/>
        <v>0</v>
      </c>
      <c r="BY40" s="54">
        <f t="shared" si="10"/>
        <v>0</v>
      </c>
      <c r="BZ40" s="54">
        <f t="shared" si="11"/>
        <v>0</v>
      </c>
      <c r="CA40" s="54">
        <f t="shared" si="12"/>
        <v>0</v>
      </c>
      <c r="CB40" s="54">
        <f t="shared" si="13"/>
        <v>0</v>
      </c>
      <c r="CC40" s="54" t="str">
        <f t="shared" si="14"/>
        <v/>
      </c>
      <c r="CD40" s="54">
        <f t="shared" si="17"/>
        <v>0</v>
      </c>
      <c r="CY40" s="16"/>
      <c r="CZ40" s="16"/>
    </row>
    <row r="41" spans="1:104" s="15" customFormat="1" ht="11.25" x14ac:dyDescent="0.15">
      <c r="A41" s="55" t="s">
        <v>86</v>
      </c>
      <c r="B41" s="29">
        <f>SUM(F41:S41)</f>
        <v>0</v>
      </c>
      <c r="C41" s="69"/>
      <c r="D41" s="65"/>
      <c r="E41" s="66"/>
      <c r="F41" s="37"/>
      <c r="G41" s="37"/>
      <c r="H41" s="59"/>
      <c r="I41" s="59"/>
      <c r="J41" s="59"/>
      <c r="K41" s="59"/>
      <c r="L41" s="59"/>
      <c r="M41" s="59"/>
      <c r="N41" s="59"/>
      <c r="O41" s="59"/>
      <c r="P41" s="59"/>
      <c r="Q41" s="59"/>
      <c r="R41" s="59"/>
      <c r="S41" s="59"/>
      <c r="T41" s="69"/>
      <c r="U41" s="35"/>
      <c r="V41" s="34"/>
      <c r="W41" s="35"/>
      <c r="X41" s="76"/>
      <c r="Y41" s="69"/>
      <c r="Z41" s="66"/>
      <c r="AA41" s="68"/>
      <c r="AB41" s="38">
        <f t="shared" si="1"/>
        <v>0</v>
      </c>
      <c r="AC41" s="34"/>
      <c r="AD41" s="37"/>
      <c r="AE41" s="35"/>
      <c r="AF41" s="34"/>
      <c r="AG41" s="39"/>
      <c r="AH41" s="69"/>
      <c r="AI41" s="35"/>
      <c r="AJ41" s="39"/>
      <c r="AK41" s="76"/>
      <c r="AL41" s="35"/>
      <c r="AM41" s="76"/>
      <c r="AN41" s="35"/>
      <c r="AO41" s="42"/>
      <c r="AP41" s="60"/>
      <c r="AQ41" s="61"/>
      <c r="AR41" s="60"/>
      <c r="AS41" s="61"/>
      <c r="AT41" s="60"/>
      <c r="AU41" s="61"/>
      <c r="AV41" s="62"/>
      <c r="AW41" s="77"/>
      <c r="AX41" s="64"/>
      <c r="AY41" s="48" t="str">
        <f t="shared" si="2"/>
        <v/>
      </c>
      <c r="BF41" s="6"/>
      <c r="BG41" s="6"/>
      <c r="BH41" s="6"/>
      <c r="BI41" s="6"/>
      <c r="BJ41" s="6"/>
      <c r="BK41" s="6"/>
      <c r="BL41" s="6"/>
      <c r="BM41" s="6"/>
      <c r="BN41" s="6"/>
      <c r="BO41" s="6"/>
      <c r="BP41" s="49" t="str">
        <f t="shared" si="3"/>
        <v/>
      </c>
      <c r="BQ41" s="50" t="str">
        <f t="shared" si="4"/>
        <v/>
      </c>
      <c r="BR41" s="50" t="str">
        <f t="shared" si="5"/>
        <v/>
      </c>
      <c r="BS41" s="50" t="str">
        <f t="shared" si="6"/>
        <v/>
      </c>
      <c r="BT41" s="50" t="str">
        <f t="shared" si="7"/>
        <v/>
      </c>
      <c r="BU41" s="50" t="str">
        <f t="shared" si="8"/>
        <v/>
      </c>
      <c r="BV41" s="72" t="str">
        <f t="shared" si="16"/>
        <v/>
      </c>
      <c r="BW41" s="53"/>
      <c r="BX41" s="54">
        <f t="shared" si="9"/>
        <v>0</v>
      </c>
      <c r="BY41" s="54">
        <f t="shared" si="10"/>
        <v>0</v>
      </c>
      <c r="BZ41" s="54">
        <f t="shared" si="11"/>
        <v>0</v>
      </c>
      <c r="CA41" s="54">
        <f t="shared" si="12"/>
        <v>0</v>
      </c>
      <c r="CB41" s="54">
        <f t="shared" si="13"/>
        <v>0</v>
      </c>
      <c r="CC41" s="54" t="str">
        <f t="shared" si="14"/>
        <v/>
      </c>
      <c r="CD41" s="54">
        <f t="shared" si="17"/>
        <v>0</v>
      </c>
      <c r="CY41" s="16"/>
      <c r="CZ41" s="16"/>
    </row>
    <row r="42" spans="1:104" s="15" customFormat="1" ht="11.25" x14ac:dyDescent="0.15">
      <c r="A42" s="55" t="s">
        <v>87</v>
      </c>
      <c r="B42" s="29">
        <f t="shared" si="15"/>
        <v>0</v>
      </c>
      <c r="C42" s="34"/>
      <c r="D42" s="56"/>
      <c r="E42" s="37"/>
      <c r="F42" s="37"/>
      <c r="G42" s="37"/>
      <c r="H42" s="59"/>
      <c r="I42" s="59"/>
      <c r="J42" s="59"/>
      <c r="K42" s="59"/>
      <c r="L42" s="59"/>
      <c r="M42" s="59"/>
      <c r="N42" s="59"/>
      <c r="O42" s="59"/>
      <c r="P42" s="59"/>
      <c r="Q42" s="59"/>
      <c r="R42" s="59"/>
      <c r="S42" s="59"/>
      <c r="T42" s="34"/>
      <c r="U42" s="35"/>
      <c r="V42" s="34"/>
      <c r="W42" s="35"/>
      <c r="X42" s="36">
        <f t="shared" si="0"/>
        <v>0</v>
      </c>
      <c r="Y42" s="34"/>
      <c r="Z42" s="37"/>
      <c r="AA42" s="35"/>
      <c r="AB42" s="38">
        <f t="shared" si="1"/>
        <v>0</v>
      </c>
      <c r="AC42" s="34"/>
      <c r="AD42" s="37"/>
      <c r="AE42" s="35"/>
      <c r="AF42" s="34"/>
      <c r="AG42" s="39"/>
      <c r="AH42" s="34"/>
      <c r="AI42" s="35"/>
      <c r="AJ42" s="39"/>
      <c r="AK42" s="40"/>
      <c r="AL42" s="35"/>
      <c r="AM42" s="40"/>
      <c r="AN42" s="35"/>
      <c r="AO42" s="42"/>
      <c r="AP42" s="60"/>
      <c r="AQ42" s="61"/>
      <c r="AR42" s="60"/>
      <c r="AS42" s="61"/>
      <c r="AT42" s="60"/>
      <c r="AU42" s="61"/>
      <c r="AV42" s="62"/>
      <c r="AW42" s="63"/>
      <c r="AX42" s="64"/>
      <c r="AY42" s="48" t="str">
        <f t="shared" si="2"/>
        <v/>
      </c>
      <c r="BF42" s="6"/>
      <c r="BG42" s="6"/>
      <c r="BH42" s="6"/>
      <c r="BI42" s="6"/>
      <c r="BJ42" s="6"/>
      <c r="BK42" s="6"/>
      <c r="BL42" s="6"/>
      <c r="BM42" s="6"/>
      <c r="BN42" s="6"/>
      <c r="BO42" s="6"/>
      <c r="BP42" s="49" t="str">
        <f t="shared" si="3"/>
        <v/>
      </c>
      <c r="BQ42" s="50" t="str">
        <f t="shared" si="4"/>
        <v/>
      </c>
      <c r="BR42" s="50" t="str">
        <f t="shared" si="5"/>
        <v/>
      </c>
      <c r="BS42" s="50" t="str">
        <f t="shared" si="6"/>
        <v/>
      </c>
      <c r="BT42" s="50" t="str">
        <f t="shared" si="7"/>
        <v/>
      </c>
      <c r="BU42" s="50" t="str">
        <f t="shared" si="8"/>
        <v/>
      </c>
      <c r="BV42" s="72" t="str">
        <f t="shared" si="16"/>
        <v/>
      </c>
      <c r="BW42" s="53"/>
      <c r="BX42" s="54">
        <f t="shared" si="9"/>
        <v>0</v>
      </c>
      <c r="BY42" s="54">
        <f t="shared" si="10"/>
        <v>0</v>
      </c>
      <c r="BZ42" s="54">
        <f t="shared" si="11"/>
        <v>0</v>
      </c>
      <c r="CA42" s="54">
        <f t="shared" si="12"/>
        <v>0</v>
      </c>
      <c r="CB42" s="54">
        <f t="shared" si="13"/>
        <v>0</v>
      </c>
      <c r="CC42" s="54" t="str">
        <f t="shared" si="14"/>
        <v/>
      </c>
      <c r="CD42" s="54">
        <f t="shared" si="17"/>
        <v>0</v>
      </c>
      <c r="CY42" s="16"/>
      <c r="CZ42" s="16"/>
    </row>
    <row r="43" spans="1:104" s="15" customFormat="1" ht="11.25" x14ac:dyDescent="0.15">
      <c r="A43" s="55" t="s">
        <v>88</v>
      </c>
      <c r="B43" s="29">
        <f>SUM(F43:S43)</f>
        <v>0</v>
      </c>
      <c r="C43" s="69"/>
      <c r="D43" s="65"/>
      <c r="E43" s="66"/>
      <c r="F43" s="37"/>
      <c r="G43" s="37"/>
      <c r="H43" s="59"/>
      <c r="I43" s="59"/>
      <c r="J43" s="59"/>
      <c r="K43" s="59"/>
      <c r="L43" s="59"/>
      <c r="M43" s="59"/>
      <c r="N43" s="59"/>
      <c r="O43" s="59"/>
      <c r="P43" s="59"/>
      <c r="Q43" s="59"/>
      <c r="R43" s="59"/>
      <c r="S43" s="59"/>
      <c r="T43" s="69"/>
      <c r="U43" s="35"/>
      <c r="V43" s="34"/>
      <c r="W43" s="35"/>
      <c r="X43" s="76"/>
      <c r="Y43" s="69"/>
      <c r="Z43" s="66"/>
      <c r="AA43" s="68"/>
      <c r="AB43" s="38">
        <f t="shared" si="1"/>
        <v>0</v>
      </c>
      <c r="AC43" s="34"/>
      <c r="AD43" s="37"/>
      <c r="AE43" s="35"/>
      <c r="AF43" s="34"/>
      <c r="AG43" s="39"/>
      <c r="AH43" s="69"/>
      <c r="AI43" s="35"/>
      <c r="AJ43" s="39"/>
      <c r="AK43" s="76"/>
      <c r="AL43" s="35"/>
      <c r="AM43" s="76"/>
      <c r="AN43" s="35"/>
      <c r="AO43" s="42"/>
      <c r="AP43" s="60"/>
      <c r="AQ43" s="61"/>
      <c r="AR43" s="60"/>
      <c r="AS43" s="61"/>
      <c r="AT43" s="60"/>
      <c r="AU43" s="61"/>
      <c r="AV43" s="62"/>
      <c r="AW43" s="77"/>
      <c r="AX43" s="64"/>
      <c r="AY43" s="48" t="str">
        <f t="shared" si="2"/>
        <v/>
      </c>
      <c r="BF43" s="6"/>
      <c r="BG43" s="6"/>
      <c r="BH43" s="6"/>
      <c r="BI43" s="6"/>
      <c r="BJ43" s="6"/>
      <c r="BK43" s="6"/>
      <c r="BL43" s="6"/>
      <c r="BM43" s="6"/>
      <c r="BN43" s="6"/>
      <c r="BO43" s="6"/>
      <c r="BP43" s="49" t="str">
        <f t="shared" si="3"/>
        <v/>
      </c>
      <c r="BQ43" s="50" t="str">
        <f t="shared" si="4"/>
        <v/>
      </c>
      <c r="BR43" s="50" t="str">
        <f t="shared" si="5"/>
        <v/>
      </c>
      <c r="BS43" s="50" t="str">
        <f t="shared" si="6"/>
        <v/>
      </c>
      <c r="BT43" s="50" t="str">
        <f t="shared" si="7"/>
        <v/>
      </c>
      <c r="BU43" s="50" t="str">
        <f t="shared" si="8"/>
        <v/>
      </c>
      <c r="BV43" s="72" t="str">
        <f t="shared" si="16"/>
        <v/>
      </c>
      <c r="BW43" s="53"/>
      <c r="BX43" s="54">
        <f t="shared" si="9"/>
        <v>0</v>
      </c>
      <c r="BY43" s="54">
        <f t="shared" si="10"/>
        <v>0</v>
      </c>
      <c r="BZ43" s="54">
        <f t="shared" si="11"/>
        <v>0</v>
      </c>
      <c r="CA43" s="54">
        <f t="shared" si="12"/>
        <v>0</v>
      </c>
      <c r="CB43" s="54">
        <f t="shared" si="13"/>
        <v>0</v>
      </c>
      <c r="CC43" s="54" t="str">
        <f t="shared" si="14"/>
        <v/>
      </c>
      <c r="CD43" s="54">
        <f t="shared" si="17"/>
        <v>0</v>
      </c>
      <c r="CY43" s="16"/>
      <c r="CZ43" s="16"/>
    </row>
    <row r="44" spans="1:104" s="15" customFormat="1" ht="11.25" x14ac:dyDescent="0.15">
      <c r="A44" s="55" t="s">
        <v>89</v>
      </c>
      <c r="B44" s="29">
        <f t="shared" si="15"/>
        <v>0</v>
      </c>
      <c r="C44" s="34"/>
      <c r="D44" s="56"/>
      <c r="E44" s="37"/>
      <c r="F44" s="37"/>
      <c r="G44" s="37"/>
      <c r="H44" s="59"/>
      <c r="I44" s="59"/>
      <c r="J44" s="59"/>
      <c r="K44" s="59"/>
      <c r="L44" s="59"/>
      <c r="M44" s="59"/>
      <c r="N44" s="59"/>
      <c r="O44" s="59"/>
      <c r="P44" s="59"/>
      <c r="Q44" s="59"/>
      <c r="R44" s="59"/>
      <c r="S44" s="59"/>
      <c r="T44" s="34"/>
      <c r="U44" s="35"/>
      <c r="V44" s="34"/>
      <c r="W44" s="35"/>
      <c r="X44" s="36">
        <f t="shared" si="0"/>
        <v>0</v>
      </c>
      <c r="Y44" s="34"/>
      <c r="Z44" s="37"/>
      <c r="AA44" s="35"/>
      <c r="AB44" s="38">
        <f t="shared" si="1"/>
        <v>0</v>
      </c>
      <c r="AC44" s="34"/>
      <c r="AD44" s="37"/>
      <c r="AE44" s="35"/>
      <c r="AF44" s="34"/>
      <c r="AG44" s="39"/>
      <c r="AH44" s="34"/>
      <c r="AI44" s="35"/>
      <c r="AJ44" s="39"/>
      <c r="AK44" s="40"/>
      <c r="AL44" s="35"/>
      <c r="AM44" s="40"/>
      <c r="AN44" s="35"/>
      <c r="AO44" s="42"/>
      <c r="AP44" s="60"/>
      <c r="AQ44" s="61"/>
      <c r="AR44" s="60"/>
      <c r="AS44" s="61"/>
      <c r="AT44" s="60"/>
      <c r="AU44" s="61"/>
      <c r="AV44" s="62"/>
      <c r="AW44" s="63"/>
      <c r="AX44" s="64"/>
      <c r="AY44" s="48" t="str">
        <f t="shared" si="2"/>
        <v/>
      </c>
      <c r="BF44" s="6"/>
      <c r="BG44" s="6"/>
      <c r="BH44" s="6"/>
      <c r="BI44" s="6"/>
      <c r="BJ44" s="6"/>
      <c r="BK44" s="6"/>
      <c r="BL44" s="6"/>
      <c r="BM44" s="6"/>
      <c r="BN44" s="6"/>
      <c r="BO44" s="6"/>
      <c r="BP44" s="49" t="str">
        <f t="shared" si="3"/>
        <v/>
      </c>
      <c r="BQ44" s="50" t="str">
        <f t="shared" si="4"/>
        <v/>
      </c>
      <c r="BR44" s="50" t="str">
        <f t="shared" si="5"/>
        <v/>
      </c>
      <c r="BS44" s="50" t="str">
        <f t="shared" si="6"/>
        <v/>
      </c>
      <c r="BT44" s="50" t="str">
        <f t="shared" si="7"/>
        <v/>
      </c>
      <c r="BU44" s="50" t="str">
        <f t="shared" si="8"/>
        <v/>
      </c>
      <c r="BV44" s="72" t="str">
        <f t="shared" si="16"/>
        <v/>
      </c>
      <c r="BW44" s="53"/>
      <c r="BX44" s="54">
        <f t="shared" si="9"/>
        <v>0</v>
      </c>
      <c r="BY44" s="54">
        <f t="shared" si="10"/>
        <v>0</v>
      </c>
      <c r="BZ44" s="54">
        <f t="shared" si="11"/>
        <v>0</v>
      </c>
      <c r="CA44" s="54">
        <f t="shared" si="12"/>
        <v>0</v>
      </c>
      <c r="CB44" s="54">
        <f t="shared" si="13"/>
        <v>0</v>
      </c>
      <c r="CC44" s="54" t="str">
        <f t="shared" si="14"/>
        <v/>
      </c>
      <c r="CD44" s="54">
        <f t="shared" si="17"/>
        <v>0</v>
      </c>
      <c r="CY44" s="16"/>
      <c r="CZ44" s="16"/>
    </row>
    <row r="45" spans="1:104" s="15" customFormat="1" ht="11.25" x14ac:dyDescent="0.15">
      <c r="A45" s="55" t="s">
        <v>90</v>
      </c>
      <c r="B45" s="29">
        <f t="shared" si="15"/>
        <v>0</v>
      </c>
      <c r="C45" s="34"/>
      <c r="D45" s="56"/>
      <c r="E45" s="37"/>
      <c r="F45" s="37"/>
      <c r="G45" s="37"/>
      <c r="H45" s="59"/>
      <c r="I45" s="59"/>
      <c r="J45" s="59"/>
      <c r="K45" s="59"/>
      <c r="L45" s="59"/>
      <c r="M45" s="59"/>
      <c r="N45" s="59"/>
      <c r="O45" s="59"/>
      <c r="P45" s="59"/>
      <c r="Q45" s="59"/>
      <c r="R45" s="59"/>
      <c r="S45" s="59"/>
      <c r="T45" s="34"/>
      <c r="U45" s="35"/>
      <c r="V45" s="34"/>
      <c r="W45" s="35"/>
      <c r="X45" s="36">
        <f t="shared" si="0"/>
        <v>0</v>
      </c>
      <c r="Y45" s="34"/>
      <c r="Z45" s="37"/>
      <c r="AA45" s="35"/>
      <c r="AB45" s="38">
        <f t="shared" si="1"/>
        <v>0</v>
      </c>
      <c r="AC45" s="34"/>
      <c r="AD45" s="37"/>
      <c r="AE45" s="35"/>
      <c r="AF45" s="34"/>
      <c r="AG45" s="39"/>
      <c r="AH45" s="34"/>
      <c r="AI45" s="35"/>
      <c r="AJ45" s="39"/>
      <c r="AK45" s="40"/>
      <c r="AL45" s="35"/>
      <c r="AM45" s="40"/>
      <c r="AN45" s="35"/>
      <c r="AO45" s="42"/>
      <c r="AP45" s="60"/>
      <c r="AQ45" s="61"/>
      <c r="AR45" s="60"/>
      <c r="AS45" s="61"/>
      <c r="AT45" s="60"/>
      <c r="AU45" s="61"/>
      <c r="AV45" s="62"/>
      <c r="AW45" s="63"/>
      <c r="AX45" s="64"/>
      <c r="AY45" s="48" t="str">
        <f t="shared" si="2"/>
        <v/>
      </c>
      <c r="BF45" s="6"/>
      <c r="BG45" s="6"/>
      <c r="BH45" s="6"/>
      <c r="BI45" s="6"/>
      <c r="BJ45" s="6"/>
      <c r="BK45" s="6"/>
      <c r="BL45" s="6"/>
      <c r="BM45" s="6"/>
      <c r="BN45" s="6"/>
      <c r="BO45" s="6"/>
      <c r="BP45" s="49" t="str">
        <f t="shared" si="3"/>
        <v/>
      </c>
      <c r="BQ45" s="50" t="str">
        <f t="shared" si="4"/>
        <v/>
      </c>
      <c r="BR45" s="50" t="str">
        <f t="shared" si="5"/>
        <v/>
      </c>
      <c r="BS45" s="50" t="str">
        <f t="shared" si="6"/>
        <v/>
      </c>
      <c r="BT45" s="50" t="str">
        <f t="shared" si="7"/>
        <v/>
      </c>
      <c r="BU45" s="50" t="str">
        <f t="shared" si="8"/>
        <v/>
      </c>
      <c r="BV45" s="72" t="str">
        <f t="shared" si="16"/>
        <v/>
      </c>
      <c r="BW45" s="53"/>
      <c r="BX45" s="54">
        <f t="shared" si="9"/>
        <v>0</v>
      </c>
      <c r="BY45" s="54">
        <f t="shared" si="10"/>
        <v>0</v>
      </c>
      <c r="BZ45" s="54">
        <f t="shared" si="11"/>
        <v>0</v>
      </c>
      <c r="CA45" s="54">
        <f t="shared" si="12"/>
        <v>0</v>
      </c>
      <c r="CB45" s="54">
        <f t="shared" si="13"/>
        <v>0</v>
      </c>
      <c r="CC45" s="54" t="str">
        <f t="shared" si="14"/>
        <v/>
      </c>
      <c r="CD45" s="54">
        <f t="shared" si="17"/>
        <v>0</v>
      </c>
      <c r="CY45" s="16"/>
      <c r="CZ45" s="16"/>
    </row>
    <row r="46" spans="1:104" s="15" customFormat="1" ht="11.25" x14ac:dyDescent="0.15">
      <c r="A46" s="55" t="s">
        <v>91</v>
      </c>
      <c r="B46" s="29">
        <f t="shared" si="15"/>
        <v>10</v>
      </c>
      <c r="C46" s="34"/>
      <c r="D46" s="56"/>
      <c r="E46" s="37"/>
      <c r="F46" s="37"/>
      <c r="G46" s="37"/>
      <c r="H46" s="59"/>
      <c r="I46" s="59"/>
      <c r="J46" s="59"/>
      <c r="K46" s="59"/>
      <c r="L46" s="59"/>
      <c r="M46" s="59"/>
      <c r="N46" s="59">
        <v>2</v>
      </c>
      <c r="O46" s="59">
        <v>2</v>
      </c>
      <c r="P46" s="59"/>
      <c r="Q46" s="59">
        <v>5</v>
      </c>
      <c r="R46" s="59">
        <v>1</v>
      </c>
      <c r="S46" s="59"/>
      <c r="T46" s="34"/>
      <c r="U46" s="35">
        <v>10</v>
      </c>
      <c r="V46" s="34">
        <v>6</v>
      </c>
      <c r="W46" s="35">
        <v>4</v>
      </c>
      <c r="X46" s="36">
        <f t="shared" si="0"/>
        <v>0</v>
      </c>
      <c r="Y46" s="34"/>
      <c r="Z46" s="37"/>
      <c r="AA46" s="35"/>
      <c r="AB46" s="38">
        <f t="shared" si="1"/>
        <v>10</v>
      </c>
      <c r="AC46" s="34">
        <v>10</v>
      </c>
      <c r="AD46" s="37"/>
      <c r="AE46" s="35"/>
      <c r="AF46" s="69"/>
      <c r="AG46" s="73"/>
      <c r="AH46" s="34"/>
      <c r="AI46" s="35">
        <v>1</v>
      </c>
      <c r="AJ46" s="39"/>
      <c r="AK46" s="40"/>
      <c r="AL46" s="35"/>
      <c r="AM46" s="40"/>
      <c r="AN46" s="35"/>
      <c r="AO46" s="42"/>
      <c r="AP46" s="60"/>
      <c r="AQ46" s="61"/>
      <c r="AR46" s="60"/>
      <c r="AS46" s="61"/>
      <c r="AT46" s="60"/>
      <c r="AU46" s="61"/>
      <c r="AV46" s="62"/>
      <c r="AW46" s="63"/>
      <c r="AX46" s="64"/>
      <c r="AY46" s="48" t="str">
        <f t="shared" si="2"/>
        <v/>
      </c>
      <c r="BF46" s="6"/>
      <c r="BG46" s="6"/>
      <c r="BH46" s="6"/>
      <c r="BI46" s="6"/>
      <c r="BJ46" s="6"/>
      <c r="BK46" s="6"/>
      <c r="BL46" s="6"/>
      <c r="BM46" s="6"/>
      <c r="BN46" s="6"/>
      <c r="BO46" s="6"/>
      <c r="BP46" s="49" t="str">
        <f t="shared" si="3"/>
        <v/>
      </c>
      <c r="BQ46" s="50" t="str">
        <f t="shared" si="4"/>
        <v/>
      </c>
      <c r="BR46" s="50" t="str">
        <f t="shared" si="5"/>
        <v/>
      </c>
      <c r="BS46" s="50" t="str">
        <f t="shared" si="6"/>
        <v/>
      </c>
      <c r="BT46" s="50" t="str">
        <f t="shared" si="7"/>
        <v/>
      </c>
      <c r="BU46" s="50" t="str">
        <f t="shared" si="8"/>
        <v/>
      </c>
      <c r="BV46" s="53"/>
      <c r="BW46" s="53"/>
      <c r="BX46" s="54">
        <f t="shared" si="9"/>
        <v>0</v>
      </c>
      <c r="BY46" s="54">
        <f t="shared" si="10"/>
        <v>0</v>
      </c>
      <c r="BZ46" s="54">
        <f t="shared" si="11"/>
        <v>0</v>
      </c>
      <c r="CA46" s="54">
        <f t="shared" si="12"/>
        <v>0</v>
      </c>
      <c r="CB46" s="54">
        <f t="shared" si="13"/>
        <v>0</v>
      </c>
      <c r="CC46" s="54">
        <f t="shared" si="14"/>
        <v>0</v>
      </c>
      <c r="CD46" s="71"/>
      <c r="CY46" s="16"/>
      <c r="CZ46" s="16"/>
    </row>
    <row r="47" spans="1:104" s="15" customFormat="1" ht="11.25" x14ac:dyDescent="0.15">
      <c r="A47" s="55" t="s">
        <v>92</v>
      </c>
      <c r="B47" s="29">
        <f>SUM(E47:L47)</f>
        <v>282</v>
      </c>
      <c r="C47" s="69"/>
      <c r="D47" s="65"/>
      <c r="E47" s="37">
        <v>2</v>
      </c>
      <c r="F47" s="37">
        <v>54</v>
      </c>
      <c r="G47" s="37">
        <v>35</v>
      </c>
      <c r="H47" s="59">
        <v>53</v>
      </c>
      <c r="I47" s="59">
        <v>69</v>
      </c>
      <c r="J47" s="59">
        <v>40</v>
      </c>
      <c r="K47" s="59">
        <v>26</v>
      </c>
      <c r="L47" s="59">
        <v>3</v>
      </c>
      <c r="M47" s="65"/>
      <c r="N47" s="65"/>
      <c r="O47" s="65"/>
      <c r="P47" s="65"/>
      <c r="Q47" s="65"/>
      <c r="R47" s="65"/>
      <c r="S47" s="65"/>
      <c r="T47" s="34">
        <v>2</v>
      </c>
      <c r="U47" s="35">
        <v>280</v>
      </c>
      <c r="V47" s="69"/>
      <c r="W47" s="35">
        <v>282</v>
      </c>
      <c r="X47" s="36">
        <f t="shared" si="0"/>
        <v>0</v>
      </c>
      <c r="Y47" s="34"/>
      <c r="Z47" s="37"/>
      <c r="AA47" s="35"/>
      <c r="AB47" s="38">
        <f t="shared" si="1"/>
        <v>131</v>
      </c>
      <c r="AC47" s="34">
        <v>131</v>
      </c>
      <c r="AD47" s="37"/>
      <c r="AE47" s="35"/>
      <c r="AF47" s="34">
        <v>84</v>
      </c>
      <c r="AG47" s="39">
        <v>0</v>
      </c>
      <c r="AH47" s="34"/>
      <c r="AI47" s="35">
        <v>58</v>
      </c>
      <c r="AJ47" s="39"/>
      <c r="AK47" s="40"/>
      <c r="AL47" s="35"/>
      <c r="AM47" s="40"/>
      <c r="AN47" s="35">
        <v>7</v>
      </c>
      <c r="AO47" s="42"/>
      <c r="AP47" s="60"/>
      <c r="AQ47" s="61"/>
      <c r="AR47" s="60"/>
      <c r="AS47" s="61"/>
      <c r="AT47" s="60"/>
      <c r="AU47" s="61"/>
      <c r="AV47" s="62"/>
      <c r="AW47" s="63"/>
      <c r="AX47" s="64"/>
      <c r="AY47" s="48" t="str">
        <f t="shared" si="2"/>
        <v/>
      </c>
      <c r="BF47" s="6"/>
      <c r="BG47" s="6"/>
      <c r="BH47" s="6"/>
      <c r="BI47" s="6"/>
      <c r="BJ47" s="6"/>
      <c r="BK47" s="6"/>
      <c r="BL47" s="6"/>
      <c r="BM47" s="6"/>
      <c r="BN47" s="6"/>
      <c r="BO47" s="6"/>
      <c r="BP47" s="49" t="str">
        <f t="shared" si="3"/>
        <v/>
      </c>
      <c r="BQ47" s="50" t="str">
        <f t="shared" si="4"/>
        <v/>
      </c>
      <c r="BR47" s="50" t="str">
        <f t="shared" si="5"/>
        <v/>
      </c>
      <c r="BS47" s="50" t="str">
        <f t="shared" si="6"/>
        <v/>
      </c>
      <c r="BT47" s="50" t="str">
        <f t="shared" si="7"/>
        <v/>
      </c>
      <c r="BU47" s="50" t="str">
        <f t="shared" si="8"/>
        <v/>
      </c>
      <c r="BV47" s="72" t="str">
        <f t="shared" si="16"/>
        <v/>
      </c>
      <c r="BW47" s="53"/>
      <c r="BX47" s="54">
        <f t="shared" si="9"/>
        <v>0</v>
      </c>
      <c r="BY47" s="54">
        <f t="shared" si="10"/>
        <v>0</v>
      </c>
      <c r="BZ47" s="54">
        <f t="shared" si="11"/>
        <v>0</v>
      </c>
      <c r="CA47" s="54">
        <f t="shared" si="12"/>
        <v>0</v>
      </c>
      <c r="CB47" s="54">
        <f t="shared" si="13"/>
        <v>0</v>
      </c>
      <c r="CC47" s="54">
        <f t="shared" si="14"/>
        <v>0</v>
      </c>
      <c r="CD47" s="54">
        <f t="shared" si="17"/>
        <v>0</v>
      </c>
      <c r="CY47" s="16"/>
      <c r="CZ47" s="16"/>
    </row>
    <row r="48" spans="1:104" s="15" customFormat="1" ht="24.75" customHeight="1" x14ac:dyDescent="0.15">
      <c r="A48" s="74" t="s">
        <v>93</v>
      </c>
      <c r="B48" s="29">
        <f t="shared" si="15"/>
        <v>241</v>
      </c>
      <c r="C48" s="34"/>
      <c r="D48" s="56"/>
      <c r="E48" s="37">
        <v>2</v>
      </c>
      <c r="F48" s="37">
        <v>5</v>
      </c>
      <c r="G48" s="37">
        <v>8</v>
      </c>
      <c r="H48" s="59">
        <v>17</v>
      </c>
      <c r="I48" s="59">
        <v>17</v>
      </c>
      <c r="J48" s="59">
        <v>18</v>
      </c>
      <c r="K48" s="59">
        <v>56</v>
      </c>
      <c r="L48" s="59">
        <v>28</v>
      </c>
      <c r="M48" s="59">
        <v>48</v>
      </c>
      <c r="N48" s="59">
        <v>13</v>
      </c>
      <c r="O48" s="59">
        <v>17</v>
      </c>
      <c r="P48" s="59">
        <v>3</v>
      </c>
      <c r="Q48" s="59">
        <v>7</v>
      </c>
      <c r="R48" s="59">
        <v>1</v>
      </c>
      <c r="S48" s="59">
        <v>1</v>
      </c>
      <c r="T48" s="34">
        <v>2</v>
      </c>
      <c r="U48" s="35">
        <v>239</v>
      </c>
      <c r="V48" s="34"/>
      <c r="W48" s="35">
        <v>241</v>
      </c>
      <c r="X48" s="36">
        <f t="shared" si="0"/>
        <v>0</v>
      </c>
      <c r="Y48" s="34"/>
      <c r="Z48" s="37"/>
      <c r="AA48" s="35"/>
      <c r="AB48" s="38">
        <f t="shared" si="1"/>
        <v>134</v>
      </c>
      <c r="AC48" s="34">
        <v>134</v>
      </c>
      <c r="AD48" s="37"/>
      <c r="AE48" s="35"/>
      <c r="AF48" s="34">
        <v>98</v>
      </c>
      <c r="AG48" s="39">
        <v>0</v>
      </c>
      <c r="AH48" s="34"/>
      <c r="AI48" s="35">
        <v>57</v>
      </c>
      <c r="AJ48" s="39"/>
      <c r="AK48" s="40"/>
      <c r="AL48" s="35">
        <v>4</v>
      </c>
      <c r="AM48" s="40"/>
      <c r="AN48" s="35">
        <v>25</v>
      </c>
      <c r="AO48" s="42"/>
      <c r="AP48" s="60"/>
      <c r="AQ48" s="61"/>
      <c r="AR48" s="60"/>
      <c r="AS48" s="61"/>
      <c r="AT48" s="60"/>
      <c r="AU48" s="61"/>
      <c r="AV48" s="62"/>
      <c r="AW48" s="63"/>
      <c r="AX48" s="64"/>
      <c r="AY48" s="48" t="str">
        <f t="shared" si="2"/>
        <v/>
      </c>
      <c r="BF48" s="6"/>
      <c r="BG48" s="6"/>
      <c r="BH48" s="6"/>
      <c r="BI48" s="6"/>
      <c r="BJ48" s="6"/>
      <c r="BK48" s="6"/>
      <c r="BL48" s="6"/>
      <c r="BM48" s="6"/>
      <c r="BN48" s="6"/>
      <c r="BO48" s="6"/>
      <c r="BP48" s="49" t="str">
        <f t="shared" si="3"/>
        <v/>
      </c>
      <c r="BQ48" s="50" t="str">
        <f t="shared" si="4"/>
        <v/>
      </c>
      <c r="BR48" s="50" t="str">
        <f t="shared" si="5"/>
        <v/>
      </c>
      <c r="BS48" s="50" t="str">
        <f t="shared" si="6"/>
        <v/>
      </c>
      <c r="BT48" s="50" t="str">
        <f t="shared" si="7"/>
        <v/>
      </c>
      <c r="BU48" s="50" t="str">
        <f t="shared" si="8"/>
        <v/>
      </c>
      <c r="BV48" s="72" t="str">
        <f t="shared" si="16"/>
        <v/>
      </c>
      <c r="BW48" s="53"/>
      <c r="BX48" s="54">
        <f t="shared" si="9"/>
        <v>0</v>
      </c>
      <c r="BY48" s="54">
        <f t="shared" si="10"/>
        <v>0</v>
      </c>
      <c r="BZ48" s="54">
        <f t="shared" si="11"/>
        <v>0</v>
      </c>
      <c r="CA48" s="54">
        <f t="shared" si="12"/>
        <v>0</v>
      </c>
      <c r="CB48" s="54">
        <f t="shared" si="13"/>
        <v>0</v>
      </c>
      <c r="CC48" s="54">
        <f t="shared" si="14"/>
        <v>0</v>
      </c>
      <c r="CD48" s="54">
        <f t="shared" si="17"/>
        <v>0</v>
      </c>
      <c r="CY48" s="16"/>
      <c r="CZ48" s="16"/>
    </row>
    <row r="49" spans="1:105" s="15" customFormat="1" ht="15.75" customHeight="1" x14ac:dyDescent="0.15">
      <c r="A49" s="55" t="s">
        <v>94</v>
      </c>
      <c r="B49" s="29">
        <f>SUM(F49:S49)</f>
        <v>213</v>
      </c>
      <c r="C49" s="69"/>
      <c r="D49" s="65"/>
      <c r="E49" s="65"/>
      <c r="F49" s="37">
        <v>2</v>
      </c>
      <c r="G49" s="37">
        <v>10</v>
      </c>
      <c r="H49" s="59">
        <v>24</v>
      </c>
      <c r="I49" s="59">
        <v>21</v>
      </c>
      <c r="J49" s="59">
        <v>18</v>
      </c>
      <c r="K49" s="59">
        <v>42</v>
      </c>
      <c r="L49" s="59">
        <v>36</v>
      </c>
      <c r="M49" s="59">
        <v>32</v>
      </c>
      <c r="N49" s="59">
        <v>11</v>
      </c>
      <c r="O49" s="59">
        <v>8</v>
      </c>
      <c r="P49" s="59">
        <v>6</v>
      </c>
      <c r="Q49" s="59">
        <v>2</v>
      </c>
      <c r="R49" s="59"/>
      <c r="S49" s="59">
        <v>1</v>
      </c>
      <c r="T49" s="69"/>
      <c r="U49" s="35">
        <v>213</v>
      </c>
      <c r="V49" s="69"/>
      <c r="W49" s="35">
        <v>213</v>
      </c>
      <c r="X49" s="36">
        <f t="shared" si="0"/>
        <v>0</v>
      </c>
      <c r="Y49" s="34"/>
      <c r="Z49" s="37"/>
      <c r="AA49" s="35"/>
      <c r="AB49" s="38">
        <f t="shared" si="1"/>
        <v>103</v>
      </c>
      <c r="AC49" s="34">
        <v>103</v>
      </c>
      <c r="AD49" s="37"/>
      <c r="AE49" s="35"/>
      <c r="AF49" s="34">
        <v>101</v>
      </c>
      <c r="AG49" s="39">
        <v>0</v>
      </c>
      <c r="AH49" s="34"/>
      <c r="AI49" s="35">
        <v>40</v>
      </c>
      <c r="AJ49" s="39"/>
      <c r="AK49" s="40"/>
      <c r="AL49" s="35"/>
      <c r="AM49" s="40"/>
      <c r="AN49" s="35">
        <v>27</v>
      </c>
      <c r="AO49" s="42"/>
      <c r="AP49" s="60"/>
      <c r="AQ49" s="61"/>
      <c r="AR49" s="60"/>
      <c r="AS49" s="61"/>
      <c r="AT49" s="60"/>
      <c r="AU49" s="61"/>
      <c r="AV49" s="62"/>
      <c r="AW49" s="63"/>
      <c r="AX49" s="64"/>
      <c r="AY49" s="48" t="str">
        <f t="shared" si="2"/>
        <v/>
      </c>
      <c r="BF49" s="6"/>
      <c r="BG49" s="6"/>
      <c r="BH49" s="6"/>
      <c r="BI49" s="6"/>
      <c r="BJ49" s="6"/>
      <c r="BK49" s="6"/>
      <c r="BL49" s="6"/>
      <c r="BM49" s="6"/>
      <c r="BN49" s="6"/>
      <c r="BO49" s="6"/>
      <c r="BP49" s="49" t="str">
        <f t="shared" si="3"/>
        <v/>
      </c>
      <c r="BQ49" s="50" t="str">
        <f t="shared" si="4"/>
        <v/>
      </c>
      <c r="BR49" s="50" t="str">
        <f t="shared" si="5"/>
        <v/>
      </c>
      <c r="BS49" s="50" t="str">
        <f t="shared" si="6"/>
        <v/>
      </c>
      <c r="BT49" s="50" t="str">
        <f t="shared" si="7"/>
        <v/>
      </c>
      <c r="BU49" s="50" t="str">
        <f t="shared" si="8"/>
        <v/>
      </c>
      <c r="BV49" s="72" t="str">
        <f t="shared" si="16"/>
        <v/>
      </c>
      <c r="BW49" s="53"/>
      <c r="BX49" s="54">
        <f t="shared" si="9"/>
        <v>0</v>
      </c>
      <c r="BY49" s="54">
        <f t="shared" si="10"/>
        <v>0</v>
      </c>
      <c r="BZ49" s="54">
        <f t="shared" si="11"/>
        <v>0</v>
      </c>
      <c r="CA49" s="54">
        <f t="shared" si="12"/>
        <v>0</v>
      </c>
      <c r="CB49" s="54">
        <f t="shared" si="13"/>
        <v>0</v>
      </c>
      <c r="CC49" s="54">
        <f t="shared" si="14"/>
        <v>0</v>
      </c>
      <c r="CD49" s="54">
        <f t="shared" si="17"/>
        <v>0</v>
      </c>
      <c r="CY49" s="16"/>
      <c r="CZ49" s="16"/>
    </row>
    <row r="50" spans="1:105" s="15" customFormat="1" ht="15.75" customHeight="1" x14ac:dyDescent="0.15">
      <c r="A50" s="55" t="s">
        <v>95</v>
      </c>
      <c r="B50" s="29">
        <f>SUM(G50:S50)</f>
        <v>0</v>
      </c>
      <c r="C50" s="69"/>
      <c r="D50" s="65"/>
      <c r="E50" s="65"/>
      <c r="F50" s="65"/>
      <c r="G50" s="37"/>
      <c r="H50" s="59"/>
      <c r="I50" s="59"/>
      <c r="J50" s="59"/>
      <c r="K50" s="59"/>
      <c r="L50" s="59"/>
      <c r="M50" s="59"/>
      <c r="N50" s="65"/>
      <c r="O50" s="65"/>
      <c r="P50" s="65"/>
      <c r="Q50" s="65"/>
      <c r="R50" s="65"/>
      <c r="S50" s="65"/>
      <c r="T50" s="69"/>
      <c r="U50" s="35"/>
      <c r="V50" s="34"/>
      <c r="W50" s="35"/>
      <c r="X50" s="36">
        <f t="shared" si="0"/>
        <v>0</v>
      </c>
      <c r="Y50" s="34"/>
      <c r="Z50" s="37"/>
      <c r="AA50" s="35"/>
      <c r="AB50" s="38">
        <f t="shared" si="1"/>
        <v>0</v>
      </c>
      <c r="AC50" s="34"/>
      <c r="AD50" s="37"/>
      <c r="AE50" s="35"/>
      <c r="AF50" s="34"/>
      <c r="AG50" s="39"/>
      <c r="AH50" s="34"/>
      <c r="AI50" s="35"/>
      <c r="AJ50" s="39"/>
      <c r="AK50" s="40"/>
      <c r="AL50" s="35"/>
      <c r="AM50" s="40"/>
      <c r="AN50" s="35"/>
      <c r="AO50" s="42"/>
      <c r="AP50" s="60"/>
      <c r="AQ50" s="61"/>
      <c r="AR50" s="60"/>
      <c r="AS50" s="61"/>
      <c r="AT50" s="60"/>
      <c r="AU50" s="61"/>
      <c r="AV50" s="62"/>
      <c r="AW50" s="63"/>
      <c r="AX50" s="64"/>
      <c r="AY50" s="48" t="str">
        <f t="shared" si="2"/>
        <v/>
      </c>
      <c r="BF50" s="6"/>
      <c r="BG50" s="6"/>
      <c r="BH50" s="6"/>
      <c r="BI50" s="6"/>
      <c r="BJ50" s="6"/>
      <c r="BK50" s="6"/>
      <c r="BL50" s="6"/>
      <c r="BM50" s="6"/>
      <c r="BN50" s="6"/>
      <c r="BO50" s="6"/>
      <c r="BP50" s="49" t="str">
        <f t="shared" si="3"/>
        <v/>
      </c>
      <c r="BQ50" s="50" t="str">
        <f t="shared" si="4"/>
        <v/>
      </c>
      <c r="BR50" s="50" t="str">
        <f t="shared" si="5"/>
        <v/>
      </c>
      <c r="BS50" s="50" t="str">
        <f t="shared" si="6"/>
        <v/>
      </c>
      <c r="BT50" s="50" t="str">
        <f t="shared" si="7"/>
        <v/>
      </c>
      <c r="BU50" s="50" t="str">
        <f t="shared" si="8"/>
        <v/>
      </c>
      <c r="BV50" s="72" t="str">
        <f t="shared" si="16"/>
        <v/>
      </c>
      <c r="BW50" s="53"/>
      <c r="BX50" s="54">
        <f t="shared" si="9"/>
        <v>0</v>
      </c>
      <c r="BY50" s="54">
        <f t="shared" si="10"/>
        <v>0</v>
      </c>
      <c r="BZ50" s="54">
        <f t="shared" si="11"/>
        <v>0</v>
      </c>
      <c r="CA50" s="54">
        <f t="shared" si="12"/>
        <v>0</v>
      </c>
      <c r="CB50" s="54">
        <f t="shared" si="13"/>
        <v>0</v>
      </c>
      <c r="CC50" s="54" t="str">
        <f t="shared" si="14"/>
        <v/>
      </c>
      <c r="CD50" s="54">
        <f t="shared" si="17"/>
        <v>0</v>
      </c>
      <c r="CY50" s="16"/>
      <c r="CZ50" s="16"/>
    </row>
    <row r="51" spans="1:105" s="15" customFormat="1" ht="11.25" customHeight="1" x14ac:dyDescent="0.15">
      <c r="A51" s="55" t="s">
        <v>96</v>
      </c>
      <c r="B51" s="29">
        <f t="shared" si="15"/>
        <v>925</v>
      </c>
      <c r="C51" s="34">
        <v>50</v>
      </c>
      <c r="D51" s="56">
        <v>35</v>
      </c>
      <c r="E51" s="37">
        <v>30</v>
      </c>
      <c r="F51" s="37">
        <v>23</v>
      </c>
      <c r="G51" s="37">
        <v>17</v>
      </c>
      <c r="H51" s="59">
        <v>32</v>
      </c>
      <c r="I51" s="59">
        <v>18</v>
      </c>
      <c r="J51" s="59">
        <v>28</v>
      </c>
      <c r="K51" s="59">
        <v>48</v>
      </c>
      <c r="L51" s="59">
        <v>43</v>
      </c>
      <c r="M51" s="59">
        <v>50</v>
      </c>
      <c r="N51" s="59">
        <v>69</v>
      </c>
      <c r="O51" s="59">
        <v>59</v>
      </c>
      <c r="P51" s="59">
        <v>103</v>
      </c>
      <c r="Q51" s="59">
        <v>123</v>
      </c>
      <c r="R51" s="59">
        <v>120</v>
      </c>
      <c r="S51" s="59">
        <v>77</v>
      </c>
      <c r="T51" s="34">
        <v>115</v>
      </c>
      <c r="U51" s="35">
        <v>810</v>
      </c>
      <c r="V51" s="34">
        <v>434</v>
      </c>
      <c r="W51" s="35">
        <v>491</v>
      </c>
      <c r="X51" s="36">
        <f t="shared" si="0"/>
        <v>78</v>
      </c>
      <c r="Y51" s="34">
        <v>72</v>
      </c>
      <c r="Z51" s="37"/>
      <c r="AA51" s="35">
        <v>6</v>
      </c>
      <c r="AB51" s="38">
        <f t="shared" si="1"/>
        <v>481</v>
      </c>
      <c r="AC51" s="34">
        <v>393</v>
      </c>
      <c r="AD51" s="37"/>
      <c r="AE51" s="35">
        <v>88</v>
      </c>
      <c r="AF51" s="34">
        <v>259</v>
      </c>
      <c r="AG51" s="39">
        <v>27</v>
      </c>
      <c r="AH51" s="34">
        <v>33</v>
      </c>
      <c r="AI51" s="35">
        <v>214</v>
      </c>
      <c r="AJ51" s="39">
        <v>62</v>
      </c>
      <c r="AK51" s="40"/>
      <c r="AL51" s="35">
        <v>1</v>
      </c>
      <c r="AM51" s="40">
        <v>38</v>
      </c>
      <c r="AN51" s="35">
        <v>121</v>
      </c>
      <c r="AO51" s="42"/>
      <c r="AP51" s="60">
        <v>102</v>
      </c>
      <c r="AQ51" s="61"/>
      <c r="AR51" s="60"/>
      <c r="AS51" s="61"/>
      <c r="AT51" s="60"/>
      <c r="AU51" s="61"/>
      <c r="AV51" s="62"/>
      <c r="AW51" s="63"/>
      <c r="AX51" s="64"/>
      <c r="AY51" s="48" t="str">
        <f t="shared" si="2"/>
        <v/>
      </c>
      <c r="BF51" s="6"/>
      <c r="BG51" s="6"/>
      <c r="BH51" s="6"/>
      <c r="BI51" s="6"/>
      <c r="BJ51" s="6"/>
      <c r="BK51" s="6"/>
      <c r="BL51" s="6"/>
      <c r="BM51" s="6"/>
      <c r="BN51" s="6"/>
      <c r="BO51" s="6"/>
      <c r="BP51" s="49" t="str">
        <f t="shared" si="3"/>
        <v/>
      </c>
      <c r="BQ51" s="50" t="str">
        <f t="shared" si="4"/>
        <v/>
      </c>
      <c r="BR51" s="50" t="str">
        <f t="shared" si="5"/>
        <v/>
      </c>
      <c r="BS51" s="50" t="str">
        <f t="shared" si="6"/>
        <v/>
      </c>
      <c r="BT51" s="50" t="str">
        <f t="shared" si="7"/>
        <v/>
      </c>
      <c r="BU51" s="50" t="str">
        <f t="shared" si="8"/>
        <v/>
      </c>
      <c r="BV51" s="72" t="str">
        <f t="shared" si="16"/>
        <v/>
      </c>
      <c r="BW51" s="72" t="str">
        <f>IF(AND($AT51&lt;&gt;0,($B90="")),"No olvide registrar si algunas de estas compras de servicio corresponden al Programa de Resolutividad. ","")</f>
        <v/>
      </c>
      <c r="BX51" s="54">
        <f t="shared" si="9"/>
        <v>0</v>
      </c>
      <c r="BY51" s="54">
        <f t="shared" si="10"/>
        <v>0</v>
      </c>
      <c r="BZ51" s="54">
        <f t="shared" si="11"/>
        <v>0</v>
      </c>
      <c r="CA51" s="54">
        <f t="shared" si="12"/>
        <v>0</v>
      </c>
      <c r="CB51" s="54">
        <f t="shared" si="13"/>
        <v>0</v>
      </c>
      <c r="CC51" s="54">
        <f t="shared" si="14"/>
        <v>0</v>
      </c>
      <c r="CD51" s="54">
        <f t="shared" si="17"/>
        <v>0</v>
      </c>
      <c r="CE51" s="54">
        <f>IF(AND($AT51&lt;&gt;0,($B90="")),1,0)</f>
        <v>0</v>
      </c>
      <c r="CY51" s="16"/>
      <c r="CZ51" s="16"/>
    </row>
    <row r="52" spans="1:105" s="15" customFormat="1" ht="11.25" customHeight="1" x14ac:dyDescent="0.15">
      <c r="A52" s="55" t="s">
        <v>97</v>
      </c>
      <c r="B52" s="29">
        <f t="shared" si="15"/>
        <v>0</v>
      </c>
      <c r="C52" s="34"/>
      <c r="D52" s="56"/>
      <c r="E52" s="37"/>
      <c r="F52" s="37"/>
      <c r="G52" s="37"/>
      <c r="H52" s="59"/>
      <c r="I52" s="59"/>
      <c r="J52" s="59"/>
      <c r="K52" s="59"/>
      <c r="L52" s="59"/>
      <c r="M52" s="59"/>
      <c r="N52" s="59"/>
      <c r="O52" s="59"/>
      <c r="P52" s="59"/>
      <c r="Q52" s="59"/>
      <c r="R52" s="59"/>
      <c r="S52" s="59"/>
      <c r="T52" s="34"/>
      <c r="U52" s="35"/>
      <c r="V52" s="34"/>
      <c r="W52" s="35"/>
      <c r="X52" s="36">
        <f t="shared" si="0"/>
        <v>0</v>
      </c>
      <c r="Y52" s="34"/>
      <c r="Z52" s="37"/>
      <c r="AA52" s="35"/>
      <c r="AB52" s="38">
        <f t="shared" si="1"/>
        <v>0</v>
      </c>
      <c r="AC52" s="34"/>
      <c r="AD52" s="37"/>
      <c r="AE52" s="35"/>
      <c r="AF52" s="34"/>
      <c r="AG52" s="39"/>
      <c r="AH52" s="34"/>
      <c r="AI52" s="35"/>
      <c r="AJ52" s="39"/>
      <c r="AK52" s="40"/>
      <c r="AL52" s="35"/>
      <c r="AM52" s="40"/>
      <c r="AN52" s="35"/>
      <c r="AO52" s="42"/>
      <c r="AP52" s="60"/>
      <c r="AQ52" s="61"/>
      <c r="AR52" s="60"/>
      <c r="AS52" s="61"/>
      <c r="AT52" s="60"/>
      <c r="AU52" s="61"/>
      <c r="AV52" s="62"/>
      <c r="AW52" s="63"/>
      <c r="AX52" s="64"/>
      <c r="AY52" s="48" t="str">
        <f t="shared" si="2"/>
        <v/>
      </c>
      <c r="BF52" s="6"/>
      <c r="BG52" s="6"/>
      <c r="BH52" s="6"/>
      <c r="BI52" s="6"/>
      <c r="BJ52" s="6"/>
      <c r="BK52" s="6"/>
      <c r="BL52" s="6"/>
      <c r="BM52" s="6"/>
      <c r="BN52" s="6"/>
      <c r="BO52" s="6"/>
      <c r="BP52" s="49" t="str">
        <f t="shared" si="3"/>
        <v/>
      </c>
      <c r="BQ52" s="50" t="str">
        <f t="shared" si="4"/>
        <v/>
      </c>
      <c r="BR52" s="50" t="str">
        <f t="shared" si="5"/>
        <v/>
      </c>
      <c r="BS52" s="50" t="str">
        <f t="shared" si="6"/>
        <v/>
      </c>
      <c r="BT52" s="50" t="str">
        <f t="shared" si="7"/>
        <v/>
      </c>
      <c r="BU52" s="50" t="str">
        <f t="shared" si="8"/>
        <v/>
      </c>
      <c r="BV52" s="72" t="str">
        <f t="shared" si="16"/>
        <v/>
      </c>
      <c r="BW52" s="72" t="str">
        <f>IF(AND($AT52&lt;&gt;0,($B90="")),"No olvide registrar si algunas de estas compras de servicio corresponden al Programa de Resolutividad. ","")</f>
        <v/>
      </c>
      <c r="BX52" s="54">
        <f t="shared" si="9"/>
        <v>0</v>
      </c>
      <c r="BY52" s="54">
        <f t="shared" si="10"/>
        <v>0</v>
      </c>
      <c r="BZ52" s="54">
        <f t="shared" si="11"/>
        <v>0</v>
      </c>
      <c r="CA52" s="54">
        <f t="shared" si="12"/>
        <v>0</v>
      </c>
      <c r="CB52" s="54">
        <f t="shared" si="13"/>
        <v>0</v>
      </c>
      <c r="CC52" s="54" t="str">
        <f t="shared" si="14"/>
        <v/>
      </c>
      <c r="CD52" s="54">
        <f t="shared" si="17"/>
        <v>0</v>
      </c>
      <c r="CE52" s="54">
        <f>IF(AND($AT52&lt;&gt;0,($B90="")),1,0)</f>
        <v>0</v>
      </c>
      <c r="CY52" s="16"/>
      <c r="CZ52" s="16"/>
    </row>
    <row r="53" spans="1:105" s="15" customFormat="1" ht="11.25" customHeight="1" x14ac:dyDescent="0.15">
      <c r="A53" s="55" t="s">
        <v>98</v>
      </c>
      <c r="B53" s="29">
        <f t="shared" si="15"/>
        <v>193</v>
      </c>
      <c r="C53" s="34">
        <v>17</v>
      </c>
      <c r="D53" s="56">
        <v>37</v>
      </c>
      <c r="E53" s="37">
        <v>26</v>
      </c>
      <c r="F53" s="37">
        <v>7</v>
      </c>
      <c r="G53" s="37">
        <v>1</v>
      </c>
      <c r="H53" s="59">
        <v>3</v>
      </c>
      <c r="I53" s="59">
        <v>1</v>
      </c>
      <c r="J53" s="59">
        <v>6</v>
      </c>
      <c r="K53" s="59">
        <v>5</v>
      </c>
      <c r="L53" s="59">
        <v>8</v>
      </c>
      <c r="M53" s="59">
        <v>6</v>
      </c>
      <c r="N53" s="59">
        <v>10</v>
      </c>
      <c r="O53" s="59">
        <v>11</v>
      </c>
      <c r="P53" s="59">
        <v>18</v>
      </c>
      <c r="Q53" s="59">
        <v>11</v>
      </c>
      <c r="R53" s="59">
        <v>10</v>
      </c>
      <c r="S53" s="59">
        <v>16</v>
      </c>
      <c r="T53" s="34">
        <v>80</v>
      </c>
      <c r="U53" s="35">
        <v>113</v>
      </c>
      <c r="V53" s="34">
        <v>95</v>
      </c>
      <c r="W53" s="35">
        <v>98</v>
      </c>
      <c r="X53" s="36">
        <f t="shared" si="0"/>
        <v>30</v>
      </c>
      <c r="Y53" s="34">
        <v>29</v>
      </c>
      <c r="Z53" s="37"/>
      <c r="AA53" s="35">
        <v>1</v>
      </c>
      <c r="AB53" s="38">
        <f t="shared" si="1"/>
        <v>48</v>
      </c>
      <c r="AC53" s="34">
        <v>44</v>
      </c>
      <c r="AD53" s="37"/>
      <c r="AE53" s="35">
        <v>4</v>
      </c>
      <c r="AF53" s="34">
        <v>51</v>
      </c>
      <c r="AG53" s="39">
        <v>0</v>
      </c>
      <c r="AH53" s="34">
        <v>7</v>
      </c>
      <c r="AI53" s="35">
        <v>11</v>
      </c>
      <c r="AJ53" s="39"/>
      <c r="AK53" s="40"/>
      <c r="AL53" s="35"/>
      <c r="AM53" s="40">
        <v>21</v>
      </c>
      <c r="AN53" s="35">
        <v>35</v>
      </c>
      <c r="AO53" s="42"/>
      <c r="AP53" s="60"/>
      <c r="AQ53" s="61"/>
      <c r="AR53" s="60"/>
      <c r="AS53" s="61"/>
      <c r="AT53" s="60"/>
      <c r="AU53" s="61"/>
      <c r="AV53" s="62"/>
      <c r="AW53" s="63"/>
      <c r="AX53" s="64"/>
      <c r="AY53" s="48" t="str">
        <f t="shared" si="2"/>
        <v/>
      </c>
      <c r="BF53" s="6"/>
      <c r="BG53" s="6"/>
      <c r="BH53" s="6"/>
      <c r="BI53" s="6"/>
      <c r="BJ53" s="6"/>
      <c r="BK53" s="6"/>
      <c r="BL53" s="6"/>
      <c r="BM53" s="6"/>
      <c r="BN53" s="6"/>
      <c r="BO53" s="6"/>
      <c r="BP53" s="49" t="str">
        <f t="shared" si="3"/>
        <v/>
      </c>
      <c r="BQ53" s="50" t="str">
        <f t="shared" si="4"/>
        <v/>
      </c>
      <c r="BR53" s="50" t="str">
        <f t="shared" si="5"/>
        <v/>
      </c>
      <c r="BS53" s="50" t="str">
        <f t="shared" si="6"/>
        <v/>
      </c>
      <c r="BT53" s="50" t="str">
        <f t="shared" si="7"/>
        <v/>
      </c>
      <c r="BU53" s="50" t="str">
        <f t="shared" si="8"/>
        <v/>
      </c>
      <c r="BV53" s="72" t="str">
        <f t="shared" si="16"/>
        <v/>
      </c>
      <c r="BW53" s="72" t="str">
        <f>IF(AND($AT53&lt;&gt;0,($B91="")),"No olvide registrar si algunas de estas compras de servicio corresponden al Programa de Resolutividad. ","")</f>
        <v/>
      </c>
      <c r="BX53" s="54">
        <f t="shared" si="9"/>
        <v>0</v>
      </c>
      <c r="BY53" s="54">
        <f t="shared" si="10"/>
        <v>0</v>
      </c>
      <c r="BZ53" s="54">
        <f t="shared" si="11"/>
        <v>0</v>
      </c>
      <c r="CA53" s="54">
        <f t="shared" si="12"/>
        <v>0</v>
      </c>
      <c r="CB53" s="54">
        <f t="shared" si="13"/>
        <v>0</v>
      </c>
      <c r="CC53" s="54">
        <f t="shared" si="14"/>
        <v>0</v>
      </c>
      <c r="CD53" s="54">
        <f t="shared" si="17"/>
        <v>0</v>
      </c>
      <c r="CE53" s="54">
        <f>IF(AND($AT53&lt;&gt;0,($B91="")),1,0)</f>
        <v>0</v>
      </c>
      <c r="CY53" s="16"/>
      <c r="CZ53" s="16"/>
    </row>
    <row r="54" spans="1:105" s="15" customFormat="1" ht="11.25" x14ac:dyDescent="0.15">
      <c r="A54" s="55" t="s">
        <v>99</v>
      </c>
      <c r="B54" s="29">
        <f>SUM(F54:S54)</f>
        <v>0</v>
      </c>
      <c r="C54" s="69"/>
      <c r="D54" s="65"/>
      <c r="E54" s="66"/>
      <c r="F54" s="37"/>
      <c r="G54" s="37"/>
      <c r="H54" s="59"/>
      <c r="I54" s="59"/>
      <c r="J54" s="59"/>
      <c r="K54" s="59"/>
      <c r="L54" s="59"/>
      <c r="M54" s="59"/>
      <c r="N54" s="59"/>
      <c r="O54" s="59"/>
      <c r="P54" s="59"/>
      <c r="Q54" s="59"/>
      <c r="R54" s="59"/>
      <c r="S54" s="59"/>
      <c r="T54" s="69"/>
      <c r="U54" s="35"/>
      <c r="V54" s="34"/>
      <c r="W54" s="35"/>
      <c r="X54" s="76"/>
      <c r="Y54" s="69"/>
      <c r="Z54" s="66"/>
      <c r="AA54" s="68"/>
      <c r="AB54" s="38">
        <f t="shared" si="1"/>
        <v>0</v>
      </c>
      <c r="AC54" s="34"/>
      <c r="AD54" s="37"/>
      <c r="AE54" s="35"/>
      <c r="AF54" s="34"/>
      <c r="AG54" s="39"/>
      <c r="AH54" s="69"/>
      <c r="AI54" s="35"/>
      <c r="AJ54" s="39"/>
      <c r="AK54" s="76"/>
      <c r="AL54" s="35"/>
      <c r="AM54" s="76"/>
      <c r="AN54" s="35"/>
      <c r="AO54" s="42"/>
      <c r="AP54" s="60"/>
      <c r="AQ54" s="61"/>
      <c r="AR54" s="60"/>
      <c r="AS54" s="61"/>
      <c r="AT54" s="60"/>
      <c r="AU54" s="61"/>
      <c r="AV54" s="62"/>
      <c r="AW54" s="77"/>
      <c r="AX54" s="64"/>
      <c r="AY54" s="48" t="str">
        <f t="shared" si="2"/>
        <v/>
      </c>
      <c r="BF54" s="6"/>
      <c r="BG54" s="6"/>
      <c r="BH54" s="6"/>
      <c r="BI54" s="6"/>
      <c r="BJ54" s="6"/>
      <c r="BK54" s="6"/>
      <c r="BL54" s="6"/>
      <c r="BM54" s="6"/>
      <c r="BN54" s="6"/>
      <c r="BO54" s="6"/>
      <c r="BP54" s="49" t="str">
        <f t="shared" si="3"/>
        <v/>
      </c>
      <c r="BQ54" s="50" t="str">
        <f t="shared" si="4"/>
        <v/>
      </c>
      <c r="BR54" s="50" t="str">
        <f t="shared" si="5"/>
        <v/>
      </c>
      <c r="BS54" s="50" t="str">
        <f t="shared" si="6"/>
        <v/>
      </c>
      <c r="BT54" s="50" t="str">
        <f t="shared" si="7"/>
        <v/>
      </c>
      <c r="BU54" s="50" t="str">
        <f t="shared" si="8"/>
        <v/>
      </c>
      <c r="BV54" s="72" t="str">
        <f t="shared" si="16"/>
        <v/>
      </c>
      <c r="BW54" s="53"/>
      <c r="BX54" s="54">
        <f t="shared" si="9"/>
        <v>0</v>
      </c>
      <c r="BY54" s="54">
        <f t="shared" si="10"/>
        <v>0</v>
      </c>
      <c r="BZ54" s="54">
        <f t="shared" si="11"/>
        <v>0</v>
      </c>
      <c r="CA54" s="54">
        <f t="shared" si="12"/>
        <v>0</v>
      </c>
      <c r="CB54" s="54">
        <f t="shared" si="13"/>
        <v>0</v>
      </c>
      <c r="CC54" s="54" t="str">
        <f t="shared" si="14"/>
        <v/>
      </c>
      <c r="CD54" s="54">
        <f t="shared" si="17"/>
        <v>0</v>
      </c>
      <c r="CY54" s="16"/>
      <c r="CZ54" s="16"/>
    </row>
    <row r="55" spans="1:105" s="15" customFormat="1" ht="11.25" x14ac:dyDescent="0.15">
      <c r="A55" s="55" t="s">
        <v>100</v>
      </c>
      <c r="B55" s="29">
        <f t="shared" si="15"/>
        <v>637</v>
      </c>
      <c r="C55" s="34">
        <v>68</v>
      </c>
      <c r="D55" s="56">
        <v>43</v>
      </c>
      <c r="E55" s="37">
        <v>41</v>
      </c>
      <c r="F55" s="37">
        <v>44</v>
      </c>
      <c r="G55" s="37">
        <v>25</v>
      </c>
      <c r="H55" s="59">
        <v>26</v>
      </c>
      <c r="I55" s="59">
        <v>15</v>
      </c>
      <c r="J55" s="59">
        <v>24</v>
      </c>
      <c r="K55" s="59">
        <v>38</v>
      </c>
      <c r="L55" s="59">
        <v>37</v>
      </c>
      <c r="M55" s="59">
        <v>53</v>
      </c>
      <c r="N55" s="59">
        <v>57</v>
      </c>
      <c r="O55" s="59">
        <v>45</v>
      </c>
      <c r="P55" s="59">
        <v>46</v>
      </c>
      <c r="Q55" s="59">
        <v>29</v>
      </c>
      <c r="R55" s="59">
        <v>25</v>
      </c>
      <c r="S55" s="59">
        <v>21</v>
      </c>
      <c r="T55" s="34">
        <v>152</v>
      </c>
      <c r="U55" s="35">
        <v>485</v>
      </c>
      <c r="V55" s="34">
        <v>269</v>
      </c>
      <c r="W55" s="35">
        <v>368</v>
      </c>
      <c r="X55" s="36">
        <f t="shared" si="0"/>
        <v>87</v>
      </c>
      <c r="Y55" s="34">
        <v>65</v>
      </c>
      <c r="Z55" s="37"/>
      <c r="AA55" s="35">
        <v>22</v>
      </c>
      <c r="AB55" s="38">
        <f t="shared" si="1"/>
        <v>293</v>
      </c>
      <c r="AC55" s="34">
        <v>227</v>
      </c>
      <c r="AD55" s="37"/>
      <c r="AE55" s="35">
        <v>66</v>
      </c>
      <c r="AF55" s="34">
        <v>224</v>
      </c>
      <c r="AG55" s="39">
        <v>22</v>
      </c>
      <c r="AH55" s="34">
        <v>40</v>
      </c>
      <c r="AI55" s="35">
        <v>160</v>
      </c>
      <c r="AJ55" s="39"/>
      <c r="AK55" s="40">
        <v>2</v>
      </c>
      <c r="AL55" s="35">
        <v>20</v>
      </c>
      <c r="AM55" s="40">
        <v>65</v>
      </c>
      <c r="AN55" s="35">
        <v>90</v>
      </c>
      <c r="AO55" s="42"/>
      <c r="AP55" s="60"/>
      <c r="AQ55" s="61"/>
      <c r="AR55" s="60"/>
      <c r="AS55" s="61"/>
      <c r="AT55" s="60"/>
      <c r="AU55" s="61"/>
      <c r="AV55" s="62"/>
      <c r="AW55" s="63"/>
      <c r="AX55" s="64"/>
      <c r="AY55" s="48" t="str">
        <f t="shared" si="2"/>
        <v/>
      </c>
      <c r="BF55" s="6"/>
      <c r="BG55" s="6"/>
      <c r="BH55" s="6"/>
      <c r="BI55" s="6"/>
      <c r="BJ55" s="6"/>
      <c r="BK55" s="6"/>
      <c r="BL55" s="6"/>
      <c r="BM55" s="6"/>
      <c r="BN55" s="6"/>
      <c r="BO55" s="6"/>
      <c r="BP55" s="49" t="str">
        <f t="shared" si="3"/>
        <v/>
      </c>
      <c r="BQ55" s="50" t="str">
        <f t="shared" si="4"/>
        <v/>
      </c>
      <c r="BR55" s="50" t="str">
        <f t="shared" si="5"/>
        <v/>
      </c>
      <c r="BS55" s="50" t="str">
        <f t="shared" si="6"/>
        <v/>
      </c>
      <c r="BT55" s="50" t="str">
        <f t="shared" si="7"/>
        <v/>
      </c>
      <c r="BU55" s="50" t="str">
        <f t="shared" si="8"/>
        <v/>
      </c>
      <c r="BV55" s="72" t="str">
        <f t="shared" si="16"/>
        <v/>
      </c>
      <c r="BW55" s="53"/>
      <c r="BX55" s="54">
        <f t="shared" si="9"/>
        <v>0</v>
      </c>
      <c r="BY55" s="54">
        <f t="shared" si="10"/>
        <v>0</v>
      </c>
      <c r="BZ55" s="54">
        <f t="shared" si="11"/>
        <v>0</v>
      </c>
      <c r="CA55" s="54">
        <f t="shared" si="12"/>
        <v>0</v>
      </c>
      <c r="CB55" s="54">
        <f t="shared" si="13"/>
        <v>0</v>
      </c>
      <c r="CC55" s="54">
        <f t="shared" si="14"/>
        <v>0</v>
      </c>
      <c r="CD55" s="54">
        <f t="shared" si="17"/>
        <v>0</v>
      </c>
      <c r="CY55" s="16"/>
      <c r="CZ55" s="16"/>
    </row>
    <row r="56" spans="1:105" s="15" customFormat="1" ht="11.25" x14ac:dyDescent="0.15">
      <c r="A56" s="55" t="s">
        <v>101</v>
      </c>
      <c r="B56" s="29">
        <f t="shared" si="15"/>
        <v>260</v>
      </c>
      <c r="C56" s="34"/>
      <c r="D56" s="56"/>
      <c r="E56" s="37"/>
      <c r="F56" s="37">
        <v>6</v>
      </c>
      <c r="G56" s="37">
        <v>2</v>
      </c>
      <c r="H56" s="59">
        <v>2</v>
      </c>
      <c r="I56" s="59">
        <v>9</v>
      </c>
      <c r="J56" s="59">
        <v>4</v>
      </c>
      <c r="K56" s="59">
        <v>1</v>
      </c>
      <c r="L56" s="59">
        <v>19</v>
      </c>
      <c r="M56" s="59">
        <v>14</v>
      </c>
      <c r="N56" s="59">
        <v>18</v>
      </c>
      <c r="O56" s="59">
        <v>36</v>
      </c>
      <c r="P56" s="59">
        <v>31</v>
      </c>
      <c r="Q56" s="59">
        <v>46</v>
      </c>
      <c r="R56" s="59">
        <v>28</v>
      </c>
      <c r="S56" s="59">
        <v>44</v>
      </c>
      <c r="T56" s="34"/>
      <c r="U56" s="35">
        <v>260</v>
      </c>
      <c r="V56" s="34">
        <v>224</v>
      </c>
      <c r="W56" s="35">
        <v>36</v>
      </c>
      <c r="X56" s="36">
        <f t="shared" si="0"/>
        <v>0</v>
      </c>
      <c r="Y56" s="34"/>
      <c r="Z56" s="37"/>
      <c r="AA56" s="35"/>
      <c r="AB56" s="38">
        <f t="shared" si="1"/>
        <v>97</v>
      </c>
      <c r="AC56" s="34">
        <v>96</v>
      </c>
      <c r="AD56" s="37"/>
      <c r="AE56" s="35">
        <v>1</v>
      </c>
      <c r="AF56" s="34">
        <v>91</v>
      </c>
      <c r="AG56" s="39">
        <v>15</v>
      </c>
      <c r="AH56" s="34"/>
      <c r="AI56" s="35">
        <v>27</v>
      </c>
      <c r="AJ56" s="39"/>
      <c r="AK56" s="40"/>
      <c r="AL56" s="35">
        <v>17</v>
      </c>
      <c r="AM56" s="40"/>
      <c r="AN56" s="35">
        <v>6</v>
      </c>
      <c r="AO56" s="42"/>
      <c r="AP56" s="60"/>
      <c r="AQ56" s="61"/>
      <c r="AR56" s="60"/>
      <c r="AS56" s="61"/>
      <c r="AT56" s="60"/>
      <c r="AU56" s="61"/>
      <c r="AV56" s="62"/>
      <c r="AW56" s="63"/>
      <c r="AX56" s="64"/>
      <c r="AY56" s="48" t="str">
        <f t="shared" si="2"/>
        <v/>
      </c>
      <c r="BF56" s="6"/>
      <c r="BG56" s="6"/>
      <c r="BH56" s="6"/>
      <c r="BI56" s="6"/>
      <c r="BJ56" s="6"/>
      <c r="BK56" s="6"/>
      <c r="BL56" s="6"/>
      <c r="BM56" s="6"/>
      <c r="BN56" s="6"/>
      <c r="BO56" s="6"/>
      <c r="BP56" s="49" t="str">
        <f t="shared" si="3"/>
        <v/>
      </c>
      <c r="BQ56" s="50" t="str">
        <f t="shared" si="4"/>
        <v/>
      </c>
      <c r="BR56" s="50" t="str">
        <f t="shared" si="5"/>
        <v/>
      </c>
      <c r="BS56" s="50" t="str">
        <f t="shared" si="6"/>
        <v/>
      </c>
      <c r="BT56" s="50" t="str">
        <f t="shared" si="7"/>
        <v/>
      </c>
      <c r="BU56" s="50" t="str">
        <f t="shared" si="8"/>
        <v/>
      </c>
      <c r="BV56" s="72" t="str">
        <f t="shared" si="16"/>
        <v/>
      </c>
      <c r="BW56" s="53"/>
      <c r="BX56" s="54">
        <f t="shared" si="9"/>
        <v>0</v>
      </c>
      <c r="BY56" s="54">
        <f t="shared" si="10"/>
        <v>0</v>
      </c>
      <c r="BZ56" s="54">
        <f t="shared" si="11"/>
        <v>0</v>
      </c>
      <c r="CA56" s="54">
        <f t="shared" si="12"/>
        <v>0</v>
      </c>
      <c r="CB56" s="54">
        <f t="shared" si="13"/>
        <v>0</v>
      </c>
      <c r="CC56" s="54">
        <f t="shared" si="14"/>
        <v>0</v>
      </c>
      <c r="CD56" s="54">
        <f t="shared" si="17"/>
        <v>0</v>
      </c>
      <c r="CY56" s="16"/>
      <c r="CZ56" s="16"/>
    </row>
    <row r="57" spans="1:105" s="15" customFormat="1" ht="11.25" x14ac:dyDescent="0.15">
      <c r="A57" s="80" t="s">
        <v>102</v>
      </c>
      <c r="B57" s="81">
        <f t="shared" si="15"/>
        <v>0</v>
      </c>
      <c r="C57" s="82"/>
      <c r="D57" s="83"/>
      <c r="E57" s="84"/>
      <c r="F57" s="84"/>
      <c r="G57" s="84"/>
      <c r="H57" s="85"/>
      <c r="I57" s="85"/>
      <c r="J57" s="85"/>
      <c r="K57" s="85"/>
      <c r="L57" s="85"/>
      <c r="M57" s="85"/>
      <c r="N57" s="85"/>
      <c r="O57" s="85"/>
      <c r="P57" s="85"/>
      <c r="Q57" s="85"/>
      <c r="R57" s="85"/>
      <c r="S57" s="85"/>
      <c r="T57" s="82"/>
      <c r="U57" s="78"/>
      <c r="V57" s="86"/>
      <c r="W57" s="87"/>
      <c r="X57" s="88">
        <f t="shared" si="0"/>
        <v>0</v>
      </c>
      <c r="Y57" s="82"/>
      <c r="Z57" s="84"/>
      <c r="AA57" s="78"/>
      <c r="AB57" s="89">
        <f t="shared" si="1"/>
        <v>0</v>
      </c>
      <c r="AC57" s="82"/>
      <c r="AD57" s="84"/>
      <c r="AE57" s="78"/>
      <c r="AF57" s="82"/>
      <c r="AG57" s="90"/>
      <c r="AH57" s="91"/>
      <c r="AI57" s="92"/>
      <c r="AJ57" s="90"/>
      <c r="AK57" s="93"/>
      <c r="AL57" s="92"/>
      <c r="AM57" s="93"/>
      <c r="AN57" s="92"/>
      <c r="AO57" s="42"/>
      <c r="AP57" s="94"/>
      <c r="AQ57" s="95"/>
      <c r="AR57" s="94"/>
      <c r="AS57" s="95"/>
      <c r="AT57" s="94"/>
      <c r="AU57" s="95"/>
      <c r="AV57" s="96"/>
      <c r="AW57" s="97"/>
      <c r="AX57" s="98"/>
      <c r="AY57" s="48" t="str">
        <f t="shared" si="2"/>
        <v/>
      </c>
      <c r="BF57" s="6"/>
      <c r="BG57" s="6"/>
      <c r="BH57" s="6"/>
      <c r="BI57" s="6"/>
      <c r="BJ57" s="6"/>
      <c r="BK57" s="6"/>
      <c r="BL57" s="6"/>
      <c r="BM57" s="6"/>
      <c r="BN57" s="6"/>
      <c r="BO57" s="6"/>
      <c r="BP57" s="49" t="str">
        <f t="shared" si="3"/>
        <v/>
      </c>
      <c r="BQ57" s="50" t="str">
        <f t="shared" si="4"/>
        <v/>
      </c>
      <c r="BR57" s="50" t="str">
        <f t="shared" si="5"/>
        <v/>
      </c>
      <c r="BS57" s="50" t="str">
        <f t="shared" si="6"/>
        <v/>
      </c>
      <c r="BT57" s="50" t="str">
        <f t="shared" si="7"/>
        <v/>
      </c>
      <c r="BU57" s="50" t="str">
        <f t="shared" si="8"/>
        <v/>
      </c>
      <c r="BV57" s="72" t="str">
        <f t="shared" si="16"/>
        <v/>
      </c>
      <c r="BW57" s="53"/>
      <c r="BX57" s="54">
        <f t="shared" si="9"/>
        <v>0</v>
      </c>
      <c r="BY57" s="54">
        <f t="shared" si="10"/>
        <v>0</v>
      </c>
      <c r="BZ57" s="54">
        <f t="shared" si="11"/>
        <v>0</v>
      </c>
      <c r="CA57" s="54">
        <f t="shared" si="12"/>
        <v>0</v>
      </c>
      <c r="CB57" s="54">
        <f t="shared" si="13"/>
        <v>0</v>
      </c>
      <c r="CC57" s="54" t="str">
        <f t="shared" si="14"/>
        <v/>
      </c>
      <c r="CD57" s="54">
        <f t="shared" si="17"/>
        <v>0</v>
      </c>
      <c r="CY57" s="16"/>
      <c r="CZ57" s="16"/>
    </row>
    <row r="58" spans="1:105" s="15" customFormat="1" ht="15" customHeight="1" thickBot="1" x14ac:dyDescent="0.2">
      <c r="A58" s="219" t="s">
        <v>51</v>
      </c>
      <c r="B58" s="99">
        <f>SUM(B12:B57)</f>
        <v>5709</v>
      </c>
      <c r="C58" s="100">
        <f>SUM(C12:C57)</f>
        <v>562</v>
      </c>
      <c r="D58" s="101">
        <f t="shared" ref="D58:AX58" si="18">SUM(D12:D57)</f>
        <v>356</v>
      </c>
      <c r="E58" s="102">
        <f t="shared" si="18"/>
        <v>279</v>
      </c>
      <c r="F58" s="103">
        <f t="shared" si="18"/>
        <v>224</v>
      </c>
      <c r="G58" s="104">
        <f t="shared" si="18"/>
        <v>143</v>
      </c>
      <c r="H58" s="104">
        <f t="shared" si="18"/>
        <v>228</v>
      </c>
      <c r="I58" s="104">
        <f t="shared" si="18"/>
        <v>198</v>
      </c>
      <c r="J58" s="104">
        <f t="shared" si="18"/>
        <v>234</v>
      </c>
      <c r="K58" s="104">
        <f t="shared" si="18"/>
        <v>348</v>
      </c>
      <c r="L58" s="104">
        <f t="shared" si="18"/>
        <v>332</v>
      </c>
      <c r="M58" s="104">
        <f t="shared" si="18"/>
        <v>404</v>
      </c>
      <c r="N58" s="104">
        <f t="shared" si="18"/>
        <v>388</v>
      </c>
      <c r="O58" s="104">
        <f t="shared" si="18"/>
        <v>425</v>
      </c>
      <c r="P58" s="104">
        <f t="shared" si="18"/>
        <v>454</v>
      </c>
      <c r="Q58" s="104">
        <f t="shared" si="18"/>
        <v>440</v>
      </c>
      <c r="R58" s="104">
        <f t="shared" si="18"/>
        <v>348</v>
      </c>
      <c r="S58" s="104">
        <f t="shared" si="18"/>
        <v>346</v>
      </c>
      <c r="T58" s="105">
        <f t="shared" si="18"/>
        <v>1197</v>
      </c>
      <c r="U58" s="106">
        <f t="shared" si="18"/>
        <v>4512</v>
      </c>
      <c r="V58" s="105">
        <f t="shared" si="18"/>
        <v>2338</v>
      </c>
      <c r="W58" s="106">
        <f t="shared" si="18"/>
        <v>3371</v>
      </c>
      <c r="X58" s="105">
        <f t="shared" si="18"/>
        <v>584</v>
      </c>
      <c r="Y58" s="105">
        <f t="shared" si="18"/>
        <v>549</v>
      </c>
      <c r="Z58" s="102">
        <f t="shared" si="18"/>
        <v>0</v>
      </c>
      <c r="AA58" s="101">
        <f t="shared" si="18"/>
        <v>35</v>
      </c>
      <c r="AB58" s="100">
        <f t="shared" si="18"/>
        <v>2267</v>
      </c>
      <c r="AC58" s="105">
        <f t="shared" si="18"/>
        <v>2106</v>
      </c>
      <c r="AD58" s="102">
        <f t="shared" si="18"/>
        <v>0</v>
      </c>
      <c r="AE58" s="106">
        <f t="shared" si="18"/>
        <v>161</v>
      </c>
      <c r="AF58" s="100">
        <f t="shared" si="18"/>
        <v>1789</v>
      </c>
      <c r="AG58" s="101">
        <f t="shared" si="18"/>
        <v>171</v>
      </c>
      <c r="AH58" s="105">
        <f t="shared" si="18"/>
        <v>261</v>
      </c>
      <c r="AI58" s="106">
        <f t="shared" si="18"/>
        <v>932</v>
      </c>
      <c r="AJ58" s="101">
        <f t="shared" si="18"/>
        <v>911</v>
      </c>
      <c r="AK58" s="105">
        <f t="shared" si="18"/>
        <v>42</v>
      </c>
      <c r="AL58" s="106">
        <f t="shared" si="18"/>
        <v>160</v>
      </c>
      <c r="AM58" s="105">
        <f t="shared" si="18"/>
        <v>223</v>
      </c>
      <c r="AN58" s="106">
        <f t="shared" si="18"/>
        <v>553</v>
      </c>
      <c r="AO58" s="107"/>
      <c r="AP58" s="108">
        <f t="shared" si="18"/>
        <v>146</v>
      </c>
      <c r="AQ58" s="109">
        <f t="shared" si="18"/>
        <v>0</v>
      </c>
      <c r="AR58" s="108">
        <f t="shared" si="18"/>
        <v>0</v>
      </c>
      <c r="AS58" s="109">
        <f t="shared" si="18"/>
        <v>0</v>
      </c>
      <c r="AT58" s="108">
        <f t="shared" si="18"/>
        <v>0</v>
      </c>
      <c r="AU58" s="109">
        <f t="shared" si="18"/>
        <v>0</v>
      </c>
      <c r="AV58" s="110">
        <f t="shared" si="18"/>
        <v>0</v>
      </c>
      <c r="AW58" s="111">
        <f t="shared" si="18"/>
        <v>0</v>
      </c>
      <c r="AX58" s="112">
        <f t="shared" si="18"/>
        <v>0</v>
      </c>
      <c r="AY58" s="48" t="str">
        <f t="shared" si="2"/>
        <v/>
      </c>
      <c r="BF58" s="6"/>
      <c r="BG58" s="6"/>
      <c r="BH58" s="6"/>
      <c r="BI58" s="6"/>
      <c r="BJ58" s="6"/>
      <c r="BK58" s="6"/>
      <c r="BL58" s="6"/>
      <c r="BM58" s="6"/>
      <c r="BN58" s="6"/>
      <c r="BO58" s="6"/>
      <c r="BP58" s="49" t="str">
        <f t="shared" si="3"/>
        <v/>
      </c>
      <c r="BQ58" s="50" t="str">
        <f t="shared" si="4"/>
        <v/>
      </c>
      <c r="BR58" s="50" t="str">
        <f t="shared" si="5"/>
        <v/>
      </c>
      <c r="BS58" s="50" t="str">
        <f t="shared" si="6"/>
        <v/>
      </c>
      <c r="BT58" s="50" t="str">
        <f t="shared" si="7"/>
        <v/>
      </c>
      <c r="BU58" s="50" t="str">
        <f t="shared" si="8"/>
        <v/>
      </c>
      <c r="BV58" s="72" t="str">
        <f t="shared" si="16"/>
        <v/>
      </c>
      <c r="BW58" s="53"/>
      <c r="BX58" s="54">
        <f t="shared" si="9"/>
        <v>0</v>
      </c>
      <c r="BY58" s="54">
        <f t="shared" si="10"/>
        <v>0</v>
      </c>
      <c r="BZ58" s="54">
        <f t="shared" si="11"/>
        <v>0</v>
      </c>
      <c r="CA58" s="54">
        <f t="shared" si="12"/>
        <v>0</v>
      </c>
      <c r="CB58" s="54">
        <f t="shared" si="13"/>
        <v>0</v>
      </c>
      <c r="CC58" s="54">
        <f t="shared" si="14"/>
        <v>0</v>
      </c>
      <c r="CD58" s="54">
        <f t="shared" si="17"/>
        <v>0</v>
      </c>
      <c r="CY58" s="16"/>
      <c r="CZ58" s="16"/>
    </row>
    <row r="59" spans="1:105" s="15" customFormat="1" ht="30" customHeight="1" thickTop="1" x14ac:dyDescent="0.2">
      <c r="A59" s="113" t="s">
        <v>103</v>
      </c>
      <c r="B59" s="113"/>
      <c r="C59" s="113"/>
      <c r="D59" s="113"/>
      <c r="E59" s="113"/>
      <c r="F59" s="113"/>
      <c r="G59" s="113"/>
      <c r="H59" s="113"/>
      <c r="I59" s="113"/>
      <c r="J59" s="113"/>
      <c r="K59" s="71"/>
      <c r="L59" s="71"/>
      <c r="M59" s="71"/>
      <c r="N59" s="114"/>
      <c r="O59" s="114"/>
      <c r="P59" s="6"/>
      <c r="Q59" s="6"/>
      <c r="R59" s="6"/>
      <c r="S59" s="6"/>
      <c r="T59" s="6"/>
      <c r="U59" s="6"/>
      <c r="V59" s="6"/>
      <c r="W59" s="6"/>
      <c r="X59" s="6"/>
      <c r="Y59" s="6"/>
      <c r="Z59" s="6"/>
      <c r="AA59" s="6"/>
      <c r="AB59" s="6"/>
      <c r="AC59" s="6"/>
      <c r="AD59" s="114"/>
      <c r="AE59" s="6"/>
      <c r="AF59" s="6"/>
      <c r="AG59" s="114"/>
      <c r="AH59" s="6"/>
      <c r="AI59" s="6"/>
      <c r="AJ59" s="114"/>
      <c r="AK59" s="6"/>
      <c r="AL59" s="6"/>
      <c r="AM59" s="114"/>
      <c r="AN59" s="114"/>
      <c r="AO59" s="114"/>
      <c r="AP59" s="6"/>
      <c r="AQ59" s="6"/>
      <c r="AR59" s="6"/>
      <c r="AS59" s="6"/>
      <c r="AT59" s="6"/>
      <c r="AU59" s="6"/>
      <c r="BG59" s="6"/>
      <c r="BH59" s="6"/>
      <c r="BI59" s="6"/>
      <c r="BJ59" s="6"/>
      <c r="BK59" s="6"/>
      <c r="BL59" s="6"/>
      <c r="BM59" s="6"/>
      <c r="BN59" s="6"/>
      <c r="BO59" s="6"/>
      <c r="BP59" s="6"/>
      <c r="BQ59" s="6"/>
      <c r="BR59" s="6"/>
      <c r="BS59" s="6"/>
      <c r="BT59" s="6"/>
      <c r="BU59" s="6"/>
      <c r="BV59" s="6"/>
      <c r="BW59" s="6"/>
      <c r="BX59" s="6"/>
      <c r="BY59" s="6"/>
      <c r="BZ59" s="6"/>
      <c r="CA59" s="6"/>
      <c r="CB59" s="6"/>
      <c r="CC59" s="6"/>
      <c r="CZ59" s="16"/>
      <c r="DA59" s="16"/>
    </row>
    <row r="60" spans="1:105" s="15" customFormat="1" ht="22.5" customHeight="1" x14ac:dyDescent="0.15">
      <c r="A60" s="290" t="s">
        <v>104</v>
      </c>
      <c r="B60" s="217"/>
      <c r="C60" s="290" t="s">
        <v>105</v>
      </c>
      <c r="D60" s="269" t="s">
        <v>106</v>
      </c>
      <c r="E60" s="270"/>
      <c r="F60" s="270"/>
      <c r="G60" s="270"/>
      <c r="H60" s="270"/>
      <c r="I60" s="270"/>
      <c r="J60" s="270"/>
      <c r="K60" s="270"/>
      <c r="L60" s="270"/>
      <c r="M60" s="270"/>
      <c r="N60" s="270"/>
      <c r="O60" s="270"/>
      <c r="P60" s="270"/>
      <c r="Q60" s="270"/>
      <c r="R60" s="270"/>
      <c r="S60" s="270"/>
      <c r="T60" s="271"/>
      <c r="U60" s="275" t="s">
        <v>27</v>
      </c>
      <c r="V60" s="275"/>
      <c r="W60" s="256" t="s">
        <v>107</v>
      </c>
      <c r="X60" s="300" t="s">
        <v>108</v>
      </c>
      <c r="Y60" s="6"/>
      <c r="Z60" s="6"/>
      <c r="AA60" s="6"/>
      <c r="AB60" s="114"/>
      <c r="AC60" s="6"/>
      <c r="AD60" s="6"/>
      <c r="AE60" s="114"/>
      <c r="AF60" s="6"/>
      <c r="AG60" s="6"/>
      <c r="AH60" s="114"/>
      <c r="AI60" s="6"/>
      <c r="AJ60" s="6"/>
      <c r="AK60" s="114"/>
      <c r="AL60" s="6"/>
      <c r="AM60" s="6"/>
      <c r="AN60" s="6"/>
      <c r="AO60" s="6"/>
      <c r="AP60" s="6"/>
      <c r="AQ60" s="6"/>
      <c r="AR60" s="3"/>
      <c r="AS60" s="6"/>
      <c r="AT60" s="6"/>
      <c r="AU60" s="6"/>
      <c r="BG60" s="6"/>
      <c r="BH60" s="6"/>
      <c r="BI60" s="6"/>
      <c r="BJ60" s="6"/>
      <c r="BK60" s="6"/>
      <c r="BL60" s="6"/>
      <c r="BM60" s="6"/>
      <c r="BN60" s="6"/>
      <c r="BO60" s="6"/>
      <c r="BP60" s="6"/>
      <c r="BQ60" s="6"/>
      <c r="BR60" s="6"/>
      <c r="BS60" s="6"/>
      <c r="BT60" s="6"/>
      <c r="BU60" s="6"/>
      <c r="BV60" s="6"/>
      <c r="BW60" s="6"/>
      <c r="BX60" s="6"/>
      <c r="BY60" s="6"/>
      <c r="BZ60" s="6"/>
      <c r="CA60" s="6"/>
      <c r="CB60" s="6"/>
      <c r="CC60" s="6"/>
      <c r="CZ60" s="16"/>
      <c r="DA60" s="16"/>
    </row>
    <row r="61" spans="1:105" s="15" customFormat="1" ht="33" customHeight="1" x14ac:dyDescent="0.15">
      <c r="A61" s="291"/>
      <c r="B61" s="218"/>
      <c r="C61" s="291"/>
      <c r="D61" s="17" t="s">
        <v>31</v>
      </c>
      <c r="E61" s="117" t="s">
        <v>32</v>
      </c>
      <c r="F61" s="19" t="s">
        <v>33</v>
      </c>
      <c r="G61" s="19" t="s">
        <v>34</v>
      </c>
      <c r="H61" s="19" t="s">
        <v>35</v>
      </c>
      <c r="I61" s="20" t="s">
        <v>36</v>
      </c>
      <c r="J61" s="20" t="s">
        <v>37</v>
      </c>
      <c r="K61" s="20" t="s">
        <v>38</v>
      </c>
      <c r="L61" s="20" t="s">
        <v>39</v>
      </c>
      <c r="M61" s="20" t="s">
        <v>40</v>
      </c>
      <c r="N61" s="20" t="s">
        <v>41</v>
      </c>
      <c r="O61" s="20" t="s">
        <v>42</v>
      </c>
      <c r="P61" s="20" t="s">
        <v>43</v>
      </c>
      <c r="Q61" s="20" t="s">
        <v>44</v>
      </c>
      <c r="R61" s="20" t="s">
        <v>45</v>
      </c>
      <c r="S61" s="20" t="s">
        <v>46</v>
      </c>
      <c r="T61" s="21" t="s">
        <v>47</v>
      </c>
      <c r="U61" s="220" t="s">
        <v>109</v>
      </c>
      <c r="V61" s="220" t="s">
        <v>50</v>
      </c>
      <c r="W61" s="256"/>
      <c r="X61" s="300"/>
      <c r="Y61" s="6"/>
      <c r="Z61" s="6"/>
      <c r="AA61" s="6"/>
      <c r="AB61" s="2"/>
      <c r="AC61" s="6"/>
      <c r="AD61" s="6"/>
      <c r="AE61" s="114"/>
      <c r="AF61" s="6"/>
      <c r="AG61" s="6"/>
      <c r="AH61" s="114"/>
      <c r="AI61" s="6"/>
      <c r="AJ61" s="6"/>
      <c r="AK61" s="114"/>
      <c r="AL61" s="6"/>
      <c r="AM61" s="6"/>
      <c r="AN61" s="6"/>
      <c r="AO61" s="6"/>
      <c r="AP61" s="3"/>
      <c r="AQ61" s="3"/>
      <c r="AR61" s="3"/>
      <c r="AS61" s="6"/>
      <c r="AT61" s="6"/>
      <c r="AU61" s="6"/>
      <c r="BG61" s="6"/>
      <c r="BH61" s="6"/>
      <c r="BI61" s="6"/>
      <c r="BJ61" s="6"/>
      <c r="BK61" s="6"/>
      <c r="BL61" s="6"/>
      <c r="BM61" s="6"/>
      <c r="BN61" s="6"/>
      <c r="BO61" s="6"/>
      <c r="BP61" s="6"/>
      <c r="BQ61" s="6"/>
      <c r="BR61" s="6"/>
      <c r="BS61" s="6"/>
      <c r="BT61" s="6"/>
      <c r="BU61" s="6"/>
      <c r="BV61" s="6"/>
      <c r="BW61" s="6"/>
      <c r="BX61" s="6"/>
      <c r="BY61" s="6"/>
      <c r="BZ61" s="6"/>
      <c r="CA61" s="6"/>
      <c r="CB61" s="6"/>
      <c r="CC61" s="6"/>
      <c r="CZ61" s="16"/>
      <c r="DA61" s="16"/>
    </row>
    <row r="62" spans="1:105" s="15" customFormat="1" ht="20.25" customHeight="1" x14ac:dyDescent="0.15">
      <c r="A62" s="294" t="s">
        <v>110</v>
      </c>
      <c r="B62" s="295"/>
      <c r="C62" s="119">
        <f>SUM(D62:T62)</f>
        <v>769</v>
      </c>
      <c r="D62" s="30">
        <v>4</v>
      </c>
      <c r="E62" s="31">
        <v>3</v>
      </c>
      <c r="F62" s="32">
        <v>2</v>
      </c>
      <c r="G62" s="32">
        <v>22</v>
      </c>
      <c r="H62" s="32">
        <v>37</v>
      </c>
      <c r="I62" s="32">
        <v>32</v>
      </c>
      <c r="J62" s="32">
        <v>23</v>
      </c>
      <c r="K62" s="32">
        <v>34</v>
      </c>
      <c r="L62" s="32">
        <v>48</v>
      </c>
      <c r="M62" s="32">
        <v>67</v>
      </c>
      <c r="N62" s="32">
        <v>36</v>
      </c>
      <c r="O62" s="32">
        <v>48</v>
      </c>
      <c r="P62" s="32">
        <v>61</v>
      </c>
      <c r="Q62" s="32">
        <v>101</v>
      </c>
      <c r="R62" s="32">
        <v>87</v>
      </c>
      <c r="S62" s="32">
        <v>87</v>
      </c>
      <c r="T62" s="41">
        <v>77</v>
      </c>
      <c r="U62" s="120">
        <v>371</v>
      </c>
      <c r="V62" s="120">
        <v>398</v>
      </c>
      <c r="W62" s="121">
        <v>769</v>
      </c>
      <c r="X62" s="122">
        <v>646</v>
      </c>
      <c r="Y62" s="123" t="str">
        <f>+BQ62&amp;BR62&amp;BS62&amp;BT62</f>
        <v/>
      </c>
      <c r="Z62" s="124"/>
      <c r="AA62" s="6"/>
      <c r="AB62" s="6"/>
      <c r="AC62" s="6"/>
      <c r="AD62" s="2"/>
      <c r="AE62" s="2"/>
      <c r="AF62" s="3"/>
      <c r="AG62" s="3"/>
      <c r="AH62" s="2"/>
      <c r="AI62" s="125"/>
      <c r="AJ62" s="3"/>
      <c r="AK62" s="2"/>
      <c r="AL62" s="125"/>
      <c r="AM62" s="3"/>
      <c r="AN62" s="3"/>
      <c r="AO62" s="3"/>
      <c r="AP62" s="2"/>
      <c r="AQ62" s="3"/>
      <c r="AR62" s="3"/>
      <c r="AS62" s="3"/>
      <c r="AT62" s="3"/>
      <c r="AU62" s="6"/>
      <c r="BG62" s="6"/>
      <c r="BH62" s="6"/>
      <c r="BI62" s="6"/>
      <c r="BJ62" s="6"/>
      <c r="BK62" s="6"/>
      <c r="BL62" s="6"/>
      <c r="BM62" s="6"/>
      <c r="BN62" s="6"/>
      <c r="BO62" s="6"/>
      <c r="BP62" s="6"/>
      <c r="BQ62" s="49" t="str">
        <f>IF($C62&lt;&gt;($U62+$V62)," El número de consultas según sexo NO puede ser diferente al Total.","")</f>
        <v/>
      </c>
      <c r="BR62" s="49" t="str">
        <f>IF($C62=0,"",IF(($W62)="",IF($C62="",""," No olvide escribir la columna Beneficiarios."),""))</f>
        <v/>
      </c>
      <c r="BS62" s="49" t="str">
        <f>IF($C62&lt;($W62)," El número de Beneficiarios NO puede ser mayor que el Total.","")</f>
        <v/>
      </c>
      <c r="BT62" s="49" t="str">
        <f>IF($C62&lt;($X62)," El número de Controles NO puede ser mayor que el Total.","")</f>
        <v/>
      </c>
      <c r="BU62" s="6"/>
      <c r="BV62" s="6"/>
      <c r="BW62" s="6"/>
      <c r="BX62" s="6"/>
      <c r="BY62" s="126">
        <f>IF($C62&lt;&gt;($U62+$V62),1,0)</f>
        <v>0</v>
      </c>
      <c r="BZ62" s="126">
        <f>IF($C62&lt;($W62),1,0)</f>
        <v>0</v>
      </c>
      <c r="CA62" s="126">
        <f>IF($C62=0,"",IF(($W62)="",IF($C62="","",1),0))</f>
        <v>0</v>
      </c>
      <c r="CB62" s="54">
        <f>IF($C62&lt;($X62),1,0)</f>
        <v>0</v>
      </c>
      <c r="CC62" s="6"/>
      <c r="CZ62" s="16"/>
      <c r="DA62" s="16"/>
    </row>
    <row r="63" spans="1:105" s="15" customFormat="1" ht="15" customHeight="1" x14ac:dyDescent="0.15">
      <c r="A63" s="296" t="s">
        <v>111</v>
      </c>
      <c r="B63" s="55" t="s">
        <v>112</v>
      </c>
      <c r="C63" s="127">
        <f>SUM(F63:T63)</f>
        <v>268</v>
      </c>
      <c r="D63" s="65"/>
      <c r="E63" s="65"/>
      <c r="F63" s="37">
        <v>2</v>
      </c>
      <c r="G63" s="37">
        <v>53</v>
      </c>
      <c r="H63" s="37">
        <v>30</v>
      </c>
      <c r="I63" s="37">
        <v>59</v>
      </c>
      <c r="J63" s="37">
        <v>56</v>
      </c>
      <c r="K63" s="37">
        <v>36</v>
      </c>
      <c r="L63" s="37">
        <v>29</v>
      </c>
      <c r="M63" s="37">
        <v>3</v>
      </c>
      <c r="N63" s="37"/>
      <c r="O63" s="37"/>
      <c r="P63" s="37"/>
      <c r="Q63" s="37"/>
      <c r="R63" s="37"/>
      <c r="S63" s="37"/>
      <c r="T63" s="35"/>
      <c r="U63" s="65"/>
      <c r="V63" s="128">
        <v>268</v>
      </c>
      <c r="W63" s="40">
        <v>268</v>
      </c>
      <c r="X63" s="60">
        <v>268</v>
      </c>
      <c r="Y63" s="123" t="str">
        <f t="shared" ref="Y63:Y73" si="19">+BQ63&amp;BR63&amp;BS63&amp;BT63</f>
        <v/>
      </c>
      <c r="Z63" s="124"/>
      <c r="AA63" s="6"/>
      <c r="AB63" s="6"/>
      <c r="AC63" s="6"/>
      <c r="AD63" s="2"/>
      <c r="AE63" s="2"/>
      <c r="AF63" s="3"/>
      <c r="AG63" s="3"/>
      <c r="AH63" s="2"/>
      <c r="AI63" s="125"/>
      <c r="AJ63" s="3"/>
      <c r="AK63" s="2"/>
      <c r="AL63" s="125"/>
      <c r="AM63" s="3"/>
      <c r="AN63" s="3"/>
      <c r="AO63" s="3"/>
      <c r="AP63" s="2"/>
      <c r="AQ63" s="3"/>
      <c r="AR63" s="3"/>
      <c r="AS63" s="3"/>
      <c r="AT63" s="3"/>
      <c r="AU63" s="6"/>
      <c r="BG63" s="6"/>
      <c r="BH63" s="6"/>
      <c r="BI63" s="6"/>
      <c r="BJ63" s="6"/>
      <c r="BK63" s="6"/>
      <c r="BL63" s="6"/>
      <c r="BM63" s="6"/>
      <c r="BN63" s="6"/>
      <c r="BO63" s="6"/>
      <c r="BP63" s="6"/>
      <c r="BQ63" s="49" t="str">
        <f t="shared" ref="BQ63:BQ73" si="20">IF($C63&lt;&gt;($U63+$V63)," El número de consultas según sexo NO puede ser diferente al Total.","")</f>
        <v/>
      </c>
      <c r="BR63" s="49" t="str">
        <f t="shared" ref="BR63:BR73" si="21">IF($C63=0,"",IF(($W63)="",IF($C63="",""," No olvide escribir la columna Beneficiarios."),""))</f>
        <v/>
      </c>
      <c r="BS63" s="49" t="str">
        <f t="shared" ref="BS63:BS73" si="22">IF($C63&lt;($W63)," El número de Beneficiarios NO puede ser mayor que el Total.","")</f>
        <v/>
      </c>
      <c r="BT63" s="49" t="str">
        <f t="shared" ref="BT63:BT73" si="23">IF($C63&lt;($X63)," El número de Controles NO puede ser mayor que el Total.","")</f>
        <v/>
      </c>
      <c r="BU63" s="6"/>
      <c r="BV63" s="6"/>
      <c r="BW63" s="6"/>
      <c r="BX63" s="6"/>
      <c r="BY63" s="126">
        <f t="shared" ref="BY63:BY73" si="24">IF($C63&lt;&gt;($U63+$V63),1,0)</f>
        <v>0</v>
      </c>
      <c r="BZ63" s="126">
        <f t="shared" ref="BZ63:BZ73" si="25">IF($C63&lt;($W63),1,0)</f>
        <v>0</v>
      </c>
      <c r="CA63" s="126">
        <f t="shared" ref="CA63:CA73" si="26">IF($C63=0,"",IF(($W63)="",IF($C63="","",1),0))</f>
        <v>0</v>
      </c>
      <c r="CB63" s="54">
        <f t="shared" ref="CB63:CB73" si="27">IF($C63&lt;($X63),1,0)</f>
        <v>0</v>
      </c>
      <c r="CC63" s="6"/>
      <c r="CZ63" s="16"/>
      <c r="DA63" s="16"/>
    </row>
    <row r="64" spans="1:105" s="15" customFormat="1" ht="15.75" customHeight="1" x14ac:dyDescent="0.15">
      <c r="A64" s="242"/>
      <c r="B64" s="55" t="s">
        <v>113</v>
      </c>
      <c r="C64" s="127">
        <f>SUM(D64:T64)</f>
        <v>361</v>
      </c>
      <c r="D64" s="37"/>
      <c r="E64" s="37"/>
      <c r="F64" s="37">
        <v>3</v>
      </c>
      <c r="G64" s="37">
        <v>61</v>
      </c>
      <c r="H64" s="37">
        <v>37</v>
      </c>
      <c r="I64" s="37">
        <v>69</v>
      </c>
      <c r="J64" s="37">
        <v>74</v>
      </c>
      <c r="K64" s="37">
        <v>42</v>
      </c>
      <c r="L64" s="37">
        <v>43</v>
      </c>
      <c r="M64" s="37">
        <v>14</v>
      </c>
      <c r="N64" s="37">
        <v>10</v>
      </c>
      <c r="O64" s="37">
        <v>2</v>
      </c>
      <c r="P64" s="37">
        <v>6</v>
      </c>
      <c r="Q64" s="37"/>
      <c r="R64" s="37"/>
      <c r="S64" s="37"/>
      <c r="T64" s="35"/>
      <c r="U64" s="128">
        <v>6</v>
      </c>
      <c r="V64" s="128">
        <v>355</v>
      </c>
      <c r="W64" s="40">
        <v>361</v>
      </c>
      <c r="X64" s="60">
        <v>335</v>
      </c>
      <c r="Y64" s="123" t="str">
        <f t="shared" si="19"/>
        <v/>
      </c>
      <c r="Z64" s="124"/>
      <c r="AA64" s="6"/>
      <c r="AB64" s="6"/>
      <c r="AC64" s="6"/>
      <c r="AD64" s="2"/>
      <c r="AE64" s="2"/>
      <c r="AF64" s="3"/>
      <c r="AG64" s="3"/>
      <c r="AH64" s="2"/>
      <c r="AI64" s="125"/>
      <c r="AJ64" s="3"/>
      <c r="AK64" s="2"/>
      <c r="AL64" s="125"/>
      <c r="AM64" s="3"/>
      <c r="AN64" s="3"/>
      <c r="AO64" s="3"/>
      <c r="AP64" s="2"/>
      <c r="AQ64" s="3"/>
      <c r="AR64" s="3"/>
      <c r="AS64" s="3"/>
      <c r="AT64" s="3"/>
      <c r="AU64" s="6"/>
      <c r="BG64" s="6"/>
      <c r="BH64" s="6"/>
      <c r="BI64" s="6"/>
      <c r="BJ64" s="6"/>
      <c r="BK64" s="6"/>
      <c r="BL64" s="6"/>
      <c r="BM64" s="6"/>
      <c r="BN64" s="6"/>
      <c r="BO64" s="6"/>
      <c r="BP64" s="6"/>
      <c r="BQ64" s="49" t="str">
        <f t="shared" si="20"/>
        <v/>
      </c>
      <c r="BR64" s="49" t="str">
        <f t="shared" si="21"/>
        <v/>
      </c>
      <c r="BS64" s="49" t="str">
        <f t="shared" si="22"/>
        <v/>
      </c>
      <c r="BT64" s="49" t="str">
        <f t="shared" si="23"/>
        <v/>
      </c>
      <c r="BU64" s="6"/>
      <c r="BV64" s="6"/>
      <c r="BW64" s="6"/>
      <c r="BX64" s="6"/>
      <c r="BY64" s="126">
        <f t="shared" si="24"/>
        <v>0</v>
      </c>
      <c r="BZ64" s="126">
        <f t="shared" si="25"/>
        <v>0</v>
      </c>
      <c r="CA64" s="126">
        <f t="shared" si="26"/>
        <v>0</v>
      </c>
      <c r="CB64" s="54">
        <f t="shared" si="27"/>
        <v>0</v>
      </c>
      <c r="CC64" s="6"/>
      <c r="CZ64" s="16"/>
      <c r="DA64" s="16"/>
    </row>
    <row r="65" spans="1:105" s="15" customFormat="1" ht="15" customHeight="1" x14ac:dyDescent="0.15">
      <c r="A65" s="297"/>
      <c r="B65" s="55" t="s">
        <v>114</v>
      </c>
      <c r="C65" s="29">
        <f t="shared" ref="C65:C72" si="28">SUM(D65:T65)</f>
        <v>0</v>
      </c>
      <c r="D65" s="65"/>
      <c r="E65" s="65"/>
      <c r="F65" s="65"/>
      <c r="G65" s="65"/>
      <c r="H65" s="37"/>
      <c r="I65" s="37"/>
      <c r="J65" s="37"/>
      <c r="K65" s="37"/>
      <c r="L65" s="37"/>
      <c r="M65" s="37"/>
      <c r="N65" s="37"/>
      <c r="O65" s="65"/>
      <c r="P65" s="65"/>
      <c r="Q65" s="65"/>
      <c r="R65" s="65"/>
      <c r="S65" s="65"/>
      <c r="T65" s="65"/>
      <c r="U65" s="128"/>
      <c r="V65" s="128"/>
      <c r="W65" s="40"/>
      <c r="X65" s="60"/>
      <c r="Y65" s="123" t="str">
        <f t="shared" si="19"/>
        <v/>
      </c>
      <c r="Z65" s="124"/>
      <c r="AA65" s="6"/>
      <c r="AB65" s="6"/>
      <c r="AC65" s="6"/>
      <c r="AD65" s="2"/>
      <c r="AE65" s="2"/>
      <c r="AF65" s="3"/>
      <c r="AG65" s="3"/>
      <c r="AH65" s="2"/>
      <c r="AI65" s="125"/>
      <c r="AJ65" s="3"/>
      <c r="AK65" s="2"/>
      <c r="AL65" s="125"/>
      <c r="AM65" s="3"/>
      <c r="AN65" s="3"/>
      <c r="AO65" s="3"/>
      <c r="AP65" s="2"/>
      <c r="AQ65" s="3"/>
      <c r="AR65" s="3"/>
      <c r="AS65" s="3"/>
      <c r="AT65" s="3"/>
      <c r="AU65" s="6"/>
      <c r="BG65" s="6"/>
      <c r="BH65" s="6"/>
      <c r="BI65" s="6"/>
      <c r="BJ65" s="6"/>
      <c r="BK65" s="6"/>
      <c r="BL65" s="6"/>
      <c r="BM65" s="6"/>
      <c r="BN65" s="6"/>
      <c r="BO65" s="6"/>
      <c r="BP65" s="6"/>
      <c r="BQ65" s="49" t="str">
        <f t="shared" si="20"/>
        <v/>
      </c>
      <c r="BR65" s="49" t="str">
        <f t="shared" si="21"/>
        <v/>
      </c>
      <c r="BS65" s="49" t="str">
        <f t="shared" si="22"/>
        <v/>
      </c>
      <c r="BT65" s="49" t="str">
        <f t="shared" si="23"/>
        <v/>
      </c>
      <c r="BU65" s="6"/>
      <c r="BV65" s="6"/>
      <c r="BW65" s="6"/>
      <c r="BX65" s="6"/>
      <c r="BY65" s="126">
        <f t="shared" si="24"/>
        <v>0</v>
      </c>
      <c r="BZ65" s="126">
        <f t="shared" si="25"/>
        <v>0</v>
      </c>
      <c r="CA65" s="126" t="str">
        <f t="shared" si="26"/>
        <v/>
      </c>
      <c r="CB65" s="54">
        <f t="shared" si="27"/>
        <v>0</v>
      </c>
      <c r="CC65" s="6"/>
      <c r="CZ65" s="16"/>
      <c r="DA65" s="16"/>
    </row>
    <row r="66" spans="1:105" s="15" customFormat="1" ht="15.75" customHeight="1" x14ac:dyDescent="0.15">
      <c r="A66" s="284" t="s">
        <v>115</v>
      </c>
      <c r="B66" s="285"/>
      <c r="C66" s="127">
        <f t="shared" si="28"/>
        <v>461</v>
      </c>
      <c r="D66" s="34">
        <v>89</v>
      </c>
      <c r="E66" s="56">
        <v>41</v>
      </c>
      <c r="F66" s="37">
        <v>33</v>
      </c>
      <c r="G66" s="37">
        <v>20</v>
      </c>
      <c r="H66" s="37">
        <v>8</v>
      </c>
      <c r="I66" s="37">
        <v>17</v>
      </c>
      <c r="J66" s="37">
        <v>10</v>
      </c>
      <c r="K66" s="37">
        <v>11</v>
      </c>
      <c r="L66" s="37">
        <v>18</v>
      </c>
      <c r="M66" s="37">
        <v>15</v>
      </c>
      <c r="N66" s="37">
        <v>21</v>
      </c>
      <c r="O66" s="37">
        <v>24</v>
      </c>
      <c r="P66" s="37">
        <v>26</v>
      </c>
      <c r="Q66" s="37">
        <v>32</v>
      </c>
      <c r="R66" s="37">
        <v>27</v>
      </c>
      <c r="S66" s="56">
        <v>33</v>
      </c>
      <c r="T66" s="35">
        <v>36</v>
      </c>
      <c r="U66" s="128">
        <v>181</v>
      </c>
      <c r="V66" s="128">
        <v>280</v>
      </c>
      <c r="W66" s="40">
        <v>461</v>
      </c>
      <c r="X66" s="60">
        <v>401</v>
      </c>
      <c r="Y66" s="123" t="str">
        <f t="shared" si="19"/>
        <v/>
      </c>
      <c r="Z66" s="124"/>
      <c r="AA66" s="6"/>
      <c r="AB66" s="6"/>
      <c r="AC66" s="6"/>
      <c r="AD66" s="2"/>
      <c r="AE66" s="2"/>
      <c r="AF66" s="3"/>
      <c r="AG66" s="3"/>
      <c r="AH66" s="2"/>
      <c r="AI66" s="125"/>
      <c r="AJ66" s="3"/>
      <c r="AK66" s="2"/>
      <c r="AL66" s="125"/>
      <c r="AM66" s="3"/>
      <c r="AN66" s="3"/>
      <c r="AO66" s="3"/>
      <c r="AP66" s="2"/>
      <c r="AQ66" s="3"/>
      <c r="AR66" s="3"/>
      <c r="AS66" s="3"/>
      <c r="AT66" s="3"/>
      <c r="AU66" s="6"/>
      <c r="BG66" s="6"/>
      <c r="BH66" s="6"/>
      <c r="BI66" s="6"/>
      <c r="BJ66" s="6"/>
      <c r="BK66" s="6"/>
      <c r="BL66" s="6"/>
      <c r="BM66" s="6"/>
      <c r="BN66" s="6"/>
      <c r="BO66" s="6"/>
      <c r="BP66" s="6"/>
      <c r="BQ66" s="49" t="str">
        <f t="shared" si="20"/>
        <v/>
      </c>
      <c r="BR66" s="49" t="str">
        <f t="shared" si="21"/>
        <v/>
      </c>
      <c r="BS66" s="49" t="str">
        <f t="shared" si="22"/>
        <v/>
      </c>
      <c r="BT66" s="49" t="str">
        <f t="shared" si="23"/>
        <v/>
      </c>
      <c r="BU66" s="6"/>
      <c r="BV66" s="6"/>
      <c r="BW66" s="6"/>
      <c r="BX66" s="6"/>
      <c r="BY66" s="126">
        <f t="shared" si="24"/>
        <v>0</v>
      </c>
      <c r="BZ66" s="126">
        <f t="shared" si="25"/>
        <v>0</v>
      </c>
      <c r="CA66" s="126">
        <f t="shared" si="26"/>
        <v>0</v>
      </c>
      <c r="CB66" s="54">
        <f t="shared" si="27"/>
        <v>0</v>
      </c>
      <c r="CC66" s="6"/>
      <c r="CZ66" s="16"/>
      <c r="DA66" s="16"/>
    </row>
    <row r="67" spans="1:105" s="15" customFormat="1" ht="15" customHeight="1" x14ac:dyDescent="0.15">
      <c r="A67" s="284" t="s">
        <v>116</v>
      </c>
      <c r="B67" s="285"/>
      <c r="C67" s="36">
        <f t="shared" si="28"/>
        <v>0</v>
      </c>
      <c r="D67" s="34"/>
      <c r="E67" s="56"/>
      <c r="F67" s="37"/>
      <c r="G67" s="37"/>
      <c r="H67" s="37"/>
      <c r="I67" s="37"/>
      <c r="J67" s="37"/>
      <c r="K67" s="37"/>
      <c r="L67" s="37"/>
      <c r="M67" s="37"/>
      <c r="N67" s="37"/>
      <c r="O67" s="37"/>
      <c r="P67" s="56"/>
      <c r="Q67" s="56"/>
      <c r="R67" s="37"/>
      <c r="S67" s="56"/>
      <c r="T67" s="35"/>
      <c r="U67" s="128"/>
      <c r="V67" s="128"/>
      <c r="W67" s="40"/>
      <c r="X67" s="60"/>
      <c r="Y67" s="123" t="str">
        <f t="shared" si="19"/>
        <v/>
      </c>
      <c r="Z67" s="124"/>
      <c r="AA67" s="6"/>
      <c r="AB67" s="6"/>
      <c r="AC67" s="6"/>
      <c r="AD67" s="2"/>
      <c r="AE67" s="2"/>
      <c r="AF67" s="3"/>
      <c r="AG67" s="3"/>
      <c r="AH67" s="2"/>
      <c r="AI67" s="125"/>
      <c r="AJ67" s="3"/>
      <c r="AK67" s="2"/>
      <c r="AL67" s="125"/>
      <c r="AM67" s="3"/>
      <c r="AN67" s="3"/>
      <c r="AO67" s="3"/>
      <c r="AP67" s="2"/>
      <c r="AQ67" s="3"/>
      <c r="AR67" s="3"/>
      <c r="AS67" s="3"/>
      <c r="AT67" s="3"/>
      <c r="AU67" s="6"/>
      <c r="BG67" s="6"/>
      <c r="BH67" s="6"/>
      <c r="BI67" s="6"/>
      <c r="BJ67" s="6"/>
      <c r="BK67" s="6"/>
      <c r="BL67" s="6"/>
      <c r="BM67" s="6"/>
      <c r="BN67" s="6"/>
      <c r="BO67" s="6"/>
      <c r="BP67" s="6"/>
      <c r="BQ67" s="49" t="str">
        <f t="shared" si="20"/>
        <v/>
      </c>
      <c r="BR67" s="49" t="str">
        <f t="shared" si="21"/>
        <v/>
      </c>
      <c r="BS67" s="49" t="str">
        <f t="shared" si="22"/>
        <v/>
      </c>
      <c r="BT67" s="49" t="str">
        <f t="shared" si="23"/>
        <v/>
      </c>
      <c r="BU67" s="6"/>
      <c r="BV67" s="6"/>
      <c r="BW67" s="6"/>
      <c r="BX67" s="6"/>
      <c r="BY67" s="126">
        <f t="shared" si="24"/>
        <v>0</v>
      </c>
      <c r="BZ67" s="126">
        <f t="shared" si="25"/>
        <v>0</v>
      </c>
      <c r="CA67" s="126" t="str">
        <f t="shared" si="26"/>
        <v/>
      </c>
      <c r="CB67" s="54">
        <f t="shared" si="27"/>
        <v>0</v>
      </c>
      <c r="CC67" s="6"/>
      <c r="CZ67" s="16"/>
      <c r="DA67" s="16"/>
    </row>
    <row r="68" spans="1:105" s="15" customFormat="1" ht="18" customHeight="1" x14ac:dyDescent="0.15">
      <c r="A68" s="298" t="s">
        <v>117</v>
      </c>
      <c r="B68" s="299"/>
      <c r="C68" s="127">
        <f t="shared" si="28"/>
        <v>199</v>
      </c>
      <c r="D68" s="34">
        <v>33</v>
      </c>
      <c r="E68" s="56">
        <v>62</v>
      </c>
      <c r="F68" s="37">
        <v>8</v>
      </c>
      <c r="G68" s="37">
        <v>2</v>
      </c>
      <c r="H68" s="37"/>
      <c r="I68" s="37"/>
      <c r="J68" s="37"/>
      <c r="K68" s="37">
        <v>3</v>
      </c>
      <c r="L68" s="37">
        <v>16</v>
      </c>
      <c r="M68" s="37">
        <v>4</v>
      </c>
      <c r="N68" s="37">
        <v>5</v>
      </c>
      <c r="O68" s="37">
        <v>6</v>
      </c>
      <c r="P68" s="56">
        <v>4</v>
      </c>
      <c r="Q68" s="56">
        <v>18</v>
      </c>
      <c r="R68" s="37">
        <v>5</v>
      </c>
      <c r="S68" s="56">
        <v>3</v>
      </c>
      <c r="T68" s="35">
        <v>30</v>
      </c>
      <c r="U68" s="128">
        <v>119</v>
      </c>
      <c r="V68" s="128">
        <v>80</v>
      </c>
      <c r="W68" s="40">
        <v>199</v>
      </c>
      <c r="X68" s="60">
        <v>174</v>
      </c>
      <c r="Y68" s="123" t="str">
        <f t="shared" si="19"/>
        <v/>
      </c>
      <c r="Z68" s="124"/>
      <c r="AA68" s="6"/>
      <c r="AB68" s="6"/>
      <c r="AC68" s="6"/>
      <c r="AD68" s="2"/>
      <c r="AE68" s="2"/>
      <c r="AF68" s="3"/>
      <c r="AG68" s="3"/>
      <c r="AH68" s="2"/>
      <c r="AI68" s="125"/>
      <c r="AJ68" s="3"/>
      <c r="AK68" s="2"/>
      <c r="AL68" s="125"/>
      <c r="AM68" s="3"/>
      <c r="AN68" s="3"/>
      <c r="AO68" s="3"/>
      <c r="AP68" s="2"/>
      <c r="AQ68" s="3"/>
      <c r="AR68" s="3"/>
      <c r="AS68" s="3"/>
      <c r="AT68" s="3"/>
      <c r="AU68" s="6"/>
      <c r="BG68" s="6"/>
      <c r="BH68" s="6"/>
      <c r="BI68" s="6"/>
      <c r="BJ68" s="6"/>
      <c r="BK68" s="6"/>
      <c r="BL68" s="6"/>
      <c r="BM68" s="6"/>
      <c r="BN68" s="6"/>
      <c r="BO68" s="6"/>
      <c r="BP68" s="6"/>
      <c r="BQ68" s="49" t="str">
        <f t="shared" si="20"/>
        <v/>
      </c>
      <c r="BR68" s="49" t="str">
        <f t="shared" si="21"/>
        <v/>
      </c>
      <c r="BS68" s="49" t="str">
        <f t="shared" si="22"/>
        <v/>
      </c>
      <c r="BT68" s="49" t="str">
        <f t="shared" si="23"/>
        <v/>
      </c>
      <c r="BU68" s="6"/>
      <c r="BV68" s="6"/>
      <c r="BW68" s="6"/>
      <c r="BX68" s="6"/>
      <c r="BY68" s="126">
        <f t="shared" si="24"/>
        <v>0</v>
      </c>
      <c r="BZ68" s="126">
        <f t="shared" si="25"/>
        <v>0</v>
      </c>
      <c r="CA68" s="126">
        <f t="shared" si="26"/>
        <v>0</v>
      </c>
      <c r="CB68" s="54">
        <f t="shared" si="27"/>
        <v>0</v>
      </c>
      <c r="CC68" s="6"/>
      <c r="CZ68" s="16"/>
      <c r="DA68" s="16"/>
    </row>
    <row r="69" spans="1:105" s="15" customFormat="1" ht="12.75" customHeight="1" x14ac:dyDescent="0.15">
      <c r="A69" s="292" t="s">
        <v>118</v>
      </c>
      <c r="B69" s="293"/>
      <c r="C69" s="36">
        <f t="shared" si="28"/>
        <v>0</v>
      </c>
      <c r="D69" s="34"/>
      <c r="E69" s="56"/>
      <c r="F69" s="37"/>
      <c r="G69" s="37"/>
      <c r="H69" s="37"/>
      <c r="I69" s="37"/>
      <c r="J69" s="37"/>
      <c r="K69" s="37"/>
      <c r="L69" s="37"/>
      <c r="M69" s="37"/>
      <c r="N69" s="37"/>
      <c r="O69" s="37"/>
      <c r="P69" s="56"/>
      <c r="Q69" s="56"/>
      <c r="R69" s="37"/>
      <c r="S69" s="56"/>
      <c r="T69" s="35"/>
      <c r="U69" s="128"/>
      <c r="V69" s="128"/>
      <c r="W69" s="40"/>
      <c r="X69" s="60"/>
      <c r="Y69" s="123" t="str">
        <f t="shared" si="19"/>
        <v/>
      </c>
      <c r="Z69" s="124"/>
      <c r="AA69" s="6"/>
      <c r="AB69" s="6"/>
      <c r="AC69" s="6"/>
      <c r="AD69" s="2"/>
      <c r="AE69" s="2"/>
      <c r="AF69" s="3"/>
      <c r="AG69" s="3"/>
      <c r="AH69" s="2"/>
      <c r="AI69" s="125"/>
      <c r="AJ69" s="3"/>
      <c r="AK69" s="2"/>
      <c r="AL69" s="125"/>
      <c r="AM69" s="3"/>
      <c r="AN69" s="3"/>
      <c r="AO69" s="3"/>
      <c r="AP69" s="2"/>
      <c r="AQ69" s="3"/>
      <c r="AR69" s="3"/>
      <c r="AS69" s="3"/>
      <c r="AT69" s="3"/>
      <c r="AU69" s="6"/>
      <c r="BG69" s="6"/>
      <c r="BH69" s="6"/>
      <c r="BI69" s="6"/>
      <c r="BJ69" s="6"/>
      <c r="BK69" s="6"/>
      <c r="BL69" s="6"/>
      <c r="BM69" s="6"/>
      <c r="BN69" s="6"/>
      <c r="BO69" s="6"/>
      <c r="BP69" s="6"/>
      <c r="BQ69" s="49" t="str">
        <f t="shared" si="20"/>
        <v/>
      </c>
      <c r="BR69" s="49" t="str">
        <f t="shared" si="21"/>
        <v/>
      </c>
      <c r="BS69" s="49" t="str">
        <f t="shared" si="22"/>
        <v/>
      </c>
      <c r="BT69" s="49" t="str">
        <f t="shared" si="23"/>
        <v/>
      </c>
      <c r="BU69" s="6"/>
      <c r="BV69" s="6"/>
      <c r="BW69" s="6"/>
      <c r="BX69" s="6"/>
      <c r="BY69" s="126">
        <f t="shared" si="24"/>
        <v>0</v>
      </c>
      <c r="BZ69" s="126">
        <f t="shared" si="25"/>
        <v>0</v>
      </c>
      <c r="CA69" s="126" t="str">
        <f t="shared" si="26"/>
        <v/>
      </c>
      <c r="CB69" s="54">
        <f t="shared" si="27"/>
        <v>0</v>
      </c>
      <c r="CC69" s="6"/>
      <c r="CZ69" s="16"/>
      <c r="DA69" s="16"/>
    </row>
    <row r="70" spans="1:105" s="15" customFormat="1" ht="16.5" customHeight="1" x14ac:dyDescent="0.15">
      <c r="A70" s="284" t="s">
        <v>119</v>
      </c>
      <c r="B70" s="285"/>
      <c r="C70" s="36">
        <f t="shared" si="28"/>
        <v>0</v>
      </c>
      <c r="D70" s="34"/>
      <c r="E70" s="56"/>
      <c r="F70" s="37"/>
      <c r="G70" s="37"/>
      <c r="H70" s="37"/>
      <c r="I70" s="37"/>
      <c r="J70" s="37"/>
      <c r="K70" s="37"/>
      <c r="L70" s="37"/>
      <c r="M70" s="37"/>
      <c r="N70" s="37"/>
      <c r="O70" s="37"/>
      <c r="P70" s="56"/>
      <c r="Q70" s="56"/>
      <c r="R70" s="37"/>
      <c r="S70" s="56"/>
      <c r="T70" s="35"/>
      <c r="U70" s="128"/>
      <c r="V70" s="128"/>
      <c r="W70" s="40"/>
      <c r="X70" s="60"/>
      <c r="Y70" s="123" t="str">
        <f t="shared" si="19"/>
        <v/>
      </c>
      <c r="Z70" s="124"/>
      <c r="AA70" s="6"/>
      <c r="AB70" s="6"/>
      <c r="AC70" s="6"/>
      <c r="AD70" s="2"/>
      <c r="AE70" s="2"/>
      <c r="AF70" s="3"/>
      <c r="AG70" s="3"/>
      <c r="AH70" s="2"/>
      <c r="AI70" s="125"/>
      <c r="AJ70" s="3"/>
      <c r="AK70" s="2"/>
      <c r="AL70" s="125"/>
      <c r="AM70" s="3"/>
      <c r="AN70" s="3"/>
      <c r="AO70" s="3"/>
      <c r="AP70" s="2"/>
      <c r="AQ70" s="3"/>
      <c r="AR70" s="3"/>
      <c r="AS70" s="3"/>
      <c r="AT70" s="3"/>
      <c r="AU70" s="6"/>
      <c r="BG70" s="6"/>
      <c r="BH70" s="6"/>
      <c r="BI70" s="6"/>
      <c r="BJ70" s="6"/>
      <c r="BK70" s="6"/>
      <c r="BL70" s="6"/>
      <c r="BM70" s="6"/>
      <c r="BN70" s="6"/>
      <c r="BO70" s="6"/>
      <c r="BP70" s="6"/>
      <c r="BQ70" s="49" t="str">
        <f t="shared" si="20"/>
        <v/>
      </c>
      <c r="BR70" s="49" t="str">
        <f t="shared" si="21"/>
        <v/>
      </c>
      <c r="BS70" s="49" t="str">
        <f t="shared" si="22"/>
        <v/>
      </c>
      <c r="BT70" s="49" t="str">
        <f t="shared" si="23"/>
        <v/>
      </c>
      <c r="BU70" s="6"/>
      <c r="BV70" s="6"/>
      <c r="BW70" s="6"/>
      <c r="BX70" s="6"/>
      <c r="BY70" s="126">
        <f t="shared" si="24"/>
        <v>0</v>
      </c>
      <c r="BZ70" s="126">
        <f t="shared" si="25"/>
        <v>0</v>
      </c>
      <c r="CA70" s="126" t="str">
        <f t="shared" si="26"/>
        <v/>
      </c>
      <c r="CB70" s="54">
        <f t="shared" si="27"/>
        <v>0</v>
      </c>
      <c r="CC70" s="6"/>
      <c r="CZ70" s="16"/>
      <c r="DA70" s="16"/>
    </row>
    <row r="71" spans="1:105" s="15" customFormat="1" ht="16.5" customHeight="1" x14ac:dyDescent="0.15">
      <c r="A71" s="284" t="s">
        <v>120</v>
      </c>
      <c r="B71" s="285"/>
      <c r="C71" s="36">
        <f t="shared" si="28"/>
        <v>189</v>
      </c>
      <c r="D71" s="34"/>
      <c r="E71" s="56">
        <v>5</v>
      </c>
      <c r="F71" s="37">
        <v>1</v>
      </c>
      <c r="G71" s="37">
        <v>1</v>
      </c>
      <c r="H71" s="37"/>
      <c r="I71" s="37"/>
      <c r="J71" s="37">
        <v>1</v>
      </c>
      <c r="K71" s="37"/>
      <c r="L71" s="37"/>
      <c r="M71" s="37"/>
      <c r="N71" s="37">
        <v>2</v>
      </c>
      <c r="O71" s="37">
        <v>0</v>
      </c>
      <c r="P71" s="37">
        <v>2</v>
      </c>
      <c r="Q71" s="37">
        <v>69</v>
      </c>
      <c r="R71" s="37">
        <v>48</v>
      </c>
      <c r="S71" s="56">
        <v>38</v>
      </c>
      <c r="T71" s="35">
        <v>22</v>
      </c>
      <c r="U71" s="128">
        <v>75</v>
      </c>
      <c r="V71" s="128">
        <v>114</v>
      </c>
      <c r="W71" s="40">
        <v>189</v>
      </c>
      <c r="X71" s="60">
        <v>37</v>
      </c>
      <c r="Y71" s="123" t="str">
        <f t="shared" si="19"/>
        <v/>
      </c>
      <c r="Z71" s="124"/>
      <c r="AA71" s="6"/>
      <c r="AB71" s="6"/>
      <c r="AC71" s="6"/>
      <c r="AD71" s="2"/>
      <c r="AE71" s="2"/>
      <c r="AF71" s="3"/>
      <c r="AG71" s="3"/>
      <c r="AH71" s="2"/>
      <c r="AI71" s="125"/>
      <c r="AJ71" s="3"/>
      <c r="AK71" s="2"/>
      <c r="AL71" s="125"/>
      <c r="AM71" s="3"/>
      <c r="AN71" s="3"/>
      <c r="AO71" s="3"/>
      <c r="AP71" s="2"/>
      <c r="AQ71" s="3"/>
      <c r="AR71" s="3"/>
      <c r="AS71" s="3"/>
      <c r="AT71" s="3"/>
      <c r="AU71" s="6"/>
      <c r="BG71" s="6"/>
      <c r="BH71" s="6"/>
      <c r="BI71" s="6"/>
      <c r="BJ71" s="6"/>
      <c r="BK71" s="6"/>
      <c r="BL71" s="6"/>
      <c r="BM71" s="6"/>
      <c r="BN71" s="6"/>
      <c r="BO71" s="6"/>
      <c r="BP71" s="6"/>
      <c r="BQ71" s="49" t="str">
        <f t="shared" si="20"/>
        <v/>
      </c>
      <c r="BR71" s="49" t="str">
        <f t="shared" si="21"/>
        <v/>
      </c>
      <c r="BS71" s="49" t="str">
        <f t="shared" si="22"/>
        <v/>
      </c>
      <c r="BT71" s="49" t="str">
        <f t="shared" si="23"/>
        <v/>
      </c>
      <c r="BU71" s="6"/>
      <c r="BV71" s="6"/>
      <c r="BW71" s="6"/>
      <c r="BX71" s="6"/>
      <c r="BY71" s="126">
        <f t="shared" si="24"/>
        <v>0</v>
      </c>
      <c r="BZ71" s="126">
        <f t="shared" si="25"/>
        <v>0</v>
      </c>
      <c r="CA71" s="126">
        <f t="shared" si="26"/>
        <v>0</v>
      </c>
      <c r="CB71" s="54">
        <f t="shared" si="27"/>
        <v>0</v>
      </c>
      <c r="CC71" s="6"/>
      <c r="CZ71" s="16"/>
      <c r="DA71" s="16"/>
    </row>
    <row r="72" spans="1:105" s="15" customFormat="1" ht="17.25" customHeight="1" x14ac:dyDescent="0.15">
      <c r="A72" s="286" t="s">
        <v>121</v>
      </c>
      <c r="B72" s="287"/>
      <c r="C72" s="129">
        <f t="shared" si="28"/>
        <v>0</v>
      </c>
      <c r="D72" s="91"/>
      <c r="E72" s="130"/>
      <c r="F72" s="131"/>
      <c r="G72" s="131"/>
      <c r="H72" s="131"/>
      <c r="I72" s="131"/>
      <c r="J72" s="131"/>
      <c r="K72" s="131"/>
      <c r="L72" s="131"/>
      <c r="M72" s="131"/>
      <c r="N72" s="131"/>
      <c r="O72" s="131"/>
      <c r="P72" s="131"/>
      <c r="Q72" s="131"/>
      <c r="R72" s="131"/>
      <c r="S72" s="131"/>
      <c r="T72" s="92"/>
      <c r="U72" s="132"/>
      <c r="V72" s="132"/>
      <c r="W72" s="93"/>
      <c r="X72" s="133"/>
      <c r="Y72" s="123" t="str">
        <f t="shared" si="19"/>
        <v/>
      </c>
      <c r="Z72" s="124"/>
      <c r="AA72" s="6"/>
      <c r="AB72" s="6"/>
      <c r="AC72" s="6"/>
      <c r="AD72" s="2"/>
      <c r="AE72" s="2"/>
      <c r="AF72" s="3"/>
      <c r="AG72" s="3"/>
      <c r="AH72" s="2"/>
      <c r="AI72" s="125"/>
      <c r="AJ72" s="3"/>
      <c r="AK72" s="2"/>
      <c r="AL72" s="125"/>
      <c r="AM72" s="3"/>
      <c r="AN72" s="3"/>
      <c r="AO72" s="3"/>
      <c r="AP72" s="2"/>
      <c r="AQ72" s="3"/>
      <c r="AR72" s="3"/>
      <c r="AS72" s="3"/>
      <c r="AT72" s="3"/>
      <c r="AU72" s="6"/>
      <c r="BG72" s="6"/>
      <c r="BH72" s="6"/>
      <c r="BI72" s="6"/>
      <c r="BJ72" s="6"/>
      <c r="BK72" s="6"/>
      <c r="BL72" s="6"/>
      <c r="BM72" s="6"/>
      <c r="BN72" s="6"/>
      <c r="BO72" s="6"/>
      <c r="BP72" s="6"/>
      <c r="BQ72" s="49" t="str">
        <f t="shared" si="20"/>
        <v/>
      </c>
      <c r="BR72" s="49" t="str">
        <f t="shared" si="21"/>
        <v/>
      </c>
      <c r="BS72" s="49" t="str">
        <f t="shared" si="22"/>
        <v/>
      </c>
      <c r="BT72" s="49" t="str">
        <f t="shared" si="23"/>
        <v/>
      </c>
      <c r="BU72" s="6"/>
      <c r="BV72" s="6"/>
      <c r="BW72" s="6"/>
      <c r="BX72" s="6"/>
      <c r="BY72" s="126">
        <f t="shared" si="24"/>
        <v>0</v>
      </c>
      <c r="BZ72" s="126">
        <f t="shared" si="25"/>
        <v>0</v>
      </c>
      <c r="CA72" s="126" t="str">
        <f t="shared" si="26"/>
        <v/>
      </c>
      <c r="CB72" s="54">
        <f t="shared" si="27"/>
        <v>0</v>
      </c>
      <c r="CC72" s="6"/>
      <c r="CZ72" s="16"/>
      <c r="DA72" s="16"/>
    </row>
    <row r="73" spans="1:105" s="15" customFormat="1" ht="15" customHeight="1" x14ac:dyDescent="0.15">
      <c r="A73" s="288" t="s">
        <v>51</v>
      </c>
      <c r="B73" s="289"/>
      <c r="C73" s="134">
        <f t="shared" ref="C73:X73" si="29">SUM(C62:C72)</f>
        <v>2247</v>
      </c>
      <c r="D73" s="135">
        <f>SUM(D62:D72)</f>
        <v>126</v>
      </c>
      <c r="E73" s="136">
        <f t="shared" si="29"/>
        <v>111</v>
      </c>
      <c r="F73" s="102">
        <f t="shared" si="29"/>
        <v>49</v>
      </c>
      <c r="G73" s="102">
        <f t="shared" si="29"/>
        <v>159</v>
      </c>
      <c r="H73" s="102">
        <f t="shared" si="29"/>
        <v>112</v>
      </c>
      <c r="I73" s="102">
        <f t="shared" si="29"/>
        <v>177</v>
      </c>
      <c r="J73" s="102">
        <f t="shared" si="29"/>
        <v>164</v>
      </c>
      <c r="K73" s="102">
        <f t="shared" si="29"/>
        <v>126</v>
      </c>
      <c r="L73" s="102">
        <f t="shared" si="29"/>
        <v>154</v>
      </c>
      <c r="M73" s="102">
        <f t="shared" si="29"/>
        <v>103</v>
      </c>
      <c r="N73" s="102">
        <f t="shared" si="29"/>
        <v>74</v>
      </c>
      <c r="O73" s="102">
        <f t="shared" si="29"/>
        <v>80</v>
      </c>
      <c r="P73" s="102">
        <f t="shared" si="29"/>
        <v>99</v>
      </c>
      <c r="Q73" s="102">
        <f t="shared" si="29"/>
        <v>220</v>
      </c>
      <c r="R73" s="102">
        <f t="shared" si="29"/>
        <v>167</v>
      </c>
      <c r="S73" s="102">
        <f t="shared" si="29"/>
        <v>161</v>
      </c>
      <c r="T73" s="106">
        <f t="shared" si="29"/>
        <v>165</v>
      </c>
      <c r="U73" s="134">
        <f t="shared" si="29"/>
        <v>752</v>
      </c>
      <c r="V73" s="134">
        <f t="shared" si="29"/>
        <v>1495</v>
      </c>
      <c r="W73" s="137">
        <f t="shared" si="29"/>
        <v>2247</v>
      </c>
      <c r="X73" s="138">
        <f t="shared" si="29"/>
        <v>1861</v>
      </c>
      <c r="Y73" s="123" t="str">
        <f t="shared" si="19"/>
        <v/>
      </c>
      <c r="Z73" s="124"/>
      <c r="AA73" s="6"/>
      <c r="AB73" s="6"/>
      <c r="AC73" s="6"/>
      <c r="AD73" s="2"/>
      <c r="AE73" s="2"/>
      <c r="AF73" s="3"/>
      <c r="AG73" s="3"/>
      <c r="AH73" s="2"/>
      <c r="AI73" s="125"/>
      <c r="AJ73" s="3"/>
      <c r="AK73" s="2"/>
      <c r="AL73" s="125"/>
      <c r="AM73" s="3"/>
      <c r="AN73" s="3"/>
      <c r="AO73" s="3"/>
      <c r="AP73" s="2"/>
      <c r="AQ73" s="3"/>
      <c r="AR73" s="3"/>
      <c r="AS73" s="3"/>
      <c r="AT73" s="3"/>
      <c r="AU73" s="6"/>
      <c r="BG73" s="6"/>
      <c r="BH73" s="6"/>
      <c r="BI73" s="6"/>
      <c r="BJ73" s="6"/>
      <c r="BK73" s="6"/>
      <c r="BL73" s="6"/>
      <c r="BM73" s="6"/>
      <c r="BN73" s="6"/>
      <c r="BO73" s="6"/>
      <c r="BP73" s="6"/>
      <c r="BQ73" s="49" t="str">
        <f t="shared" si="20"/>
        <v/>
      </c>
      <c r="BR73" s="49" t="str">
        <f t="shared" si="21"/>
        <v/>
      </c>
      <c r="BS73" s="49" t="str">
        <f t="shared" si="22"/>
        <v/>
      </c>
      <c r="BT73" s="49" t="str">
        <f t="shared" si="23"/>
        <v/>
      </c>
      <c r="BU73" s="6"/>
      <c r="BV73" s="6"/>
      <c r="BW73" s="6"/>
      <c r="BX73" s="6"/>
      <c r="BY73" s="126">
        <f t="shared" si="24"/>
        <v>0</v>
      </c>
      <c r="BZ73" s="126">
        <f t="shared" si="25"/>
        <v>0</v>
      </c>
      <c r="CA73" s="126">
        <f t="shared" si="26"/>
        <v>0</v>
      </c>
      <c r="CB73" s="54">
        <f t="shared" si="27"/>
        <v>0</v>
      </c>
      <c r="CC73" s="6"/>
      <c r="CZ73" s="16"/>
      <c r="DA73" s="16"/>
    </row>
    <row r="74" spans="1:105" s="15" customFormat="1" ht="30" customHeight="1" x14ac:dyDescent="0.2">
      <c r="A74" s="139" t="s">
        <v>122</v>
      </c>
      <c r="B74" s="139"/>
      <c r="C74" s="139"/>
      <c r="D74" s="139"/>
      <c r="E74" s="139"/>
      <c r="F74" s="139"/>
      <c r="G74" s="140"/>
      <c r="H74" s="140"/>
      <c r="I74" s="140"/>
      <c r="J74" s="140"/>
      <c r="K74" s="71"/>
      <c r="L74" s="71"/>
      <c r="N74" s="6"/>
      <c r="O74" s="6"/>
      <c r="P74" s="6"/>
      <c r="Q74" s="6"/>
      <c r="R74" s="6"/>
      <c r="S74" s="6"/>
      <c r="T74" s="6"/>
      <c r="U74" s="6"/>
      <c r="V74" s="6"/>
      <c r="W74" s="6"/>
      <c r="X74" s="6"/>
      <c r="Y74" s="6"/>
      <c r="Z74" s="6"/>
      <c r="AA74" s="6"/>
      <c r="AB74" s="6"/>
      <c r="AC74" s="6"/>
      <c r="AD74" s="114"/>
      <c r="AE74" s="6"/>
      <c r="AF74" s="6"/>
      <c r="AG74" s="114"/>
      <c r="AH74" s="6"/>
      <c r="AI74" s="6"/>
      <c r="AJ74" s="114"/>
      <c r="AK74" s="6"/>
      <c r="AL74" s="6"/>
      <c r="AM74" s="114"/>
      <c r="AN74" s="114"/>
      <c r="AO74" s="114"/>
      <c r="AP74" s="6"/>
      <c r="AQ74" s="6"/>
      <c r="AR74" s="6"/>
      <c r="AS74" s="6"/>
      <c r="AT74" s="6"/>
      <c r="AU74" s="6"/>
      <c r="BG74" s="6"/>
      <c r="BH74" s="6"/>
      <c r="BI74" s="6"/>
      <c r="BJ74" s="6"/>
      <c r="BK74" s="6"/>
      <c r="BL74" s="6"/>
      <c r="BM74" s="6"/>
      <c r="BN74" s="6"/>
      <c r="BO74" s="6"/>
      <c r="BP74" s="6"/>
      <c r="BQ74" s="6"/>
      <c r="BR74" s="6"/>
      <c r="BS74" s="6"/>
      <c r="BT74" s="6"/>
      <c r="BU74" s="6"/>
      <c r="BV74" s="6"/>
      <c r="BW74" s="6"/>
      <c r="BX74" s="6"/>
      <c r="BY74" s="6"/>
      <c r="BZ74" s="6"/>
      <c r="CA74" s="6"/>
      <c r="CB74" s="6"/>
      <c r="CC74" s="6"/>
      <c r="CZ74" s="16"/>
      <c r="DA74" s="16"/>
    </row>
    <row r="75" spans="1:105" s="15" customFormat="1" ht="21" customHeight="1" x14ac:dyDescent="0.15">
      <c r="A75" s="290" t="s">
        <v>123</v>
      </c>
      <c r="B75" s="241" t="s">
        <v>104</v>
      </c>
      <c r="C75" s="258" t="s">
        <v>105</v>
      </c>
      <c r="D75" s="269" t="s">
        <v>106</v>
      </c>
      <c r="E75" s="270"/>
      <c r="F75" s="270"/>
      <c r="G75" s="270"/>
      <c r="H75" s="270"/>
      <c r="I75" s="270"/>
      <c r="J75" s="270"/>
      <c r="K75" s="270"/>
      <c r="L75" s="270"/>
      <c r="M75" s="270"/>
      <c r="N75" s="270"/>
      <c r="O75" s="270"/>
      <c r="P75" s="270"/>
      <c r="Q75" s="270"/>
      <c r="R75" s="270"/>
      <c r="S75" s="270"/>
      <c r="T75" s="271"/>
      <c r="U75" s="275" t="s">
        <v>27</v>
      </c>
      <c r="V75" s="275"/>
      <c r="W75" s="275" t="s">
        <v>107</v>
      </c>
      <c r="X75" s="6"/>
      <c r="Y75" s="6"/>
      <c r="Z75" s="114"/>
      <c r="AA75" s="6"/>
      <c r="AB75" s="6"/>
      <c r="AC75" s="6"/>
      <c r="AD75" s="6"/>
      <c r="AE75" s="6"/>
      <c r="AF75" s="6"/>
      <c r="AG75" s="6"/>
      <c r="AH75" s="3"/>
      <c r="AI75" s="3"/>
      <c r="AJ75" s="3"/>
      <c r="AK75" s="3"/>
      <c r="AL75" s="3"/>
      <c r="AM75" s="3"/>
      <c r="AN75" s="3"/>
      <c r="AO75" s="3"/>
      <c r="AP75" s="3"/>
      <c r="AQ75" s="3"/>
      <c r="AR75" s="6"/>
      <c r="AS75" s="6"/>
      <c r="AT75" s="6"/>
      <c r="BF75" s="6"/>
      <c r="BG75" s="6"/>
      <c r="BH75" s="6"/>
      <c r="BI75" s="6"/>
      <c r="BJ75" s="6"/>
      <c r="BK75" s="6"/>
      <c r="BL75" s="6"/>
      <c r="BM75" s="6"/>
      <c r="BN75" s="6"/>
      <c r="BO75" s="6"/>
      <c r="BP75" s="6"/>
      <c r="BQ75" s="6"/>
      <c r="BR75" s="6"/>
      <c r="BS75" s="6"/>
      <c r="BT75" s="6"/>
      <c r="BU75" s="6"/>
      <c r="BV75" s="6"/>
      <c r="BW75" s="6"/>
      <c r="BX75" s="6"/>
      <c r="BY75" s="6"/>
      <c r="BZ75" s="6"/>
      <c r="CA75" s="6"/>
      <c r="CB75" s="6"/>
      <c r="CY75" s="16"/>
      <c r="CZ75" s="16"/>
    </row>
    <row r="76" spans="1:105" s="15" customFormat="1" ht="22.5" customHeight="1" x14ac:dyDescent="0.15">
      <c r="A76" s="291"/>
      <c r="B76" s="243"/>
      <c r="C76" s="260"/>
      <c r="D76" s="17" t="s">
        <v>31</v>
      </c>
      <c r="E76" s="117" t="s">
        <v>32</v>
      </c>
      <c r="F76" s="19" t="s">
        <v>33</v>
      </c>
      <c r="G76" s="19" t="s">
        <v>34</v>
      </c>
      <c r="H76" s="19" t="s">
        <v>35</v>
      </c>
      <c r="I76" s="20" t="s">
        <v>36</v>
      </c>
      <c r="J76" s="20" t="s">
        <v>37</v>
      </c>
      <c r="K76" s="20" t="s">
        <v>38</v>
      </c>
      <c r="L76" s="20" t="s">
        <v>39</v>
      </c>
      <c r="M76" s="20" t="s">
        <v>40</v>
      </c>
      <c r="N76" s="20" t="s">
        <v>41</v>
      </c>
      <c r="O76" s="20" t="s">
        <v>42</v>
      </c>
      <c r="P76" s="20" t="s">
        <v>43</v>
      </c>
      <c r="Q76" s="20" t="s">
        <v>44</v>
      </c>
      <c r="R76" s="20" t="s">
        <v>45</v>
      </c>
      <c r="S76" s="20" t="s">
        <v>46</v>
      </c>
      <c r="T76" s="21" t="s">
        <v>47</v>
      </c>
      <c r="U76" s="220" t="s">
        <v>109</v>
      </c>
      <c r="V76" s="220" t="s">
        <v>50</v>
      </c>
      <c r="W76" s="275"/>
      <c r="X76" s="6"/>
      <c r="Y76" s="6"/>
      <c r="Z76" s="114"/>
      <c r="AA76" s="6"/>
      <c r="AB76" s="6"/>
      <c r="AC76" s="6"/>
      <c r="AD76" s="6"/>
      <c r="AE76" s="6"/>
      <c r="AF76" s="6"/>
      <c r="AG76" s="6"/>
      <c r="AH76" s="3"/>
      <c r="AI76" s="3"/>
      <c r="AJ76" s="3"/>
      <c r="AK76" s="3"/>
      <c r="AL76" s="3"/>
      <c r="AM76" s="3"/>
      <c r="AN76" s="3"/>
      <c r="AO76" s="3"/>
      <c r="AP76" s="3"/>
      <c r="AQ76" s="3"/>
      <c r="AR76" s="6"/>
      <c r="AS76" s="6"/>
      <c r="AT76" s="6"/>
      <c r="BF76" s="6"/>
      <c r="BG76" s="6"/>
      <c r="BH76" s="6"/>
      <c r="BI76" s="6"/>
      <c r="BJ76" s="6"/>
      <c r="BK76" s="6"/>
      <c r="BL76" s="6"/>
      <c r="BM76" s="6"/>
      <c r="BN76" s="6"/>
      <c r="BO76" s="6"/>
      <c r="BP76" s="6"/>
      <c r="BQ76" s="6"/>
      <c r="BR76" s="6"/>
      <c r="BS76" s="6"/>
      <c r="BT76" s="6"/>
      <c r="BU76" s="6"/>
      <c r="BV76" s="6"/>
      <c r="BW76" s="6"/>
      <c r="BX76" s="6"/>
      <c r="BY76" s="6"/>
      <c r="BZ76" s="6"/>
      <c r="CA76" s="6"/>
      <c r="CB76" s="6"/>
      <c r="CY76" s="16"/>
      <c r="CZ76" s="16"/>
    </row>
    <row r="77" spans="1:105" s="15" customFormat="1" ht="18.75" customHeight="1" x14ac:dyDescent="0.15">
      <c r="A77" s="276" t="s">
        <v>124</v>
      </c>
      <c r="B77" s="141" t="s">
        <v>110</v>
      </c>
      <c r="C77" s="119">
        <f>SUM(D77:T77)</f>
        <v>0</v>
      </c>
      <c r="D77" s="30"/>
      <c r="E77" s="31"/>
      <c r="F77" s="32"/>
      <c r="G77" s="32"/>
      <c r="H77" s="32"/>
      <c r="I77" s="32"/>
      <c r="J77" s="32"/>
      <c r="K77" s="32"/>
      <c r="L77" s="32"/>
      <c r="M77" s="32"/>
      <c r="N77" s="32"/>
      <c r="O77" s="32"/>
      <c r="P77" s="32"/>
      <c r="Q77" s="32"/>
      <c r="R77" s="32"/>
      <c r="S77" s="32"/>
      <c r="T77" s="41"/>
      <c r="U77" s="120"/>
      <c r="V77" s="120"/>
      <c r="W77" s="120"/>
      <c r="X77" s="142" t="str">
        <f>+BP77&amp;BQ77&amp;BR77&amp;BS77</f>
        <v/>
      </c>
      <c r="Y77" s="6"/>
      <c r="Z77" s="114"/>
      <c r="AA77" s="6"/>
      <c r="AB77" s="6"/>
      <c r="AC77" s="6"/>
      <c r="AD77" s="6"/>
      <c r="AE77" s="6"/>
      <c r="AF77" s="6"/>
      <c r="AG77" s="6"/>
      <c r="AH77" s="3"/>
      <c r="AI77" s="3"/>
      <c r="AJ77" s="3"/>
      <c r="AK77" s="3"/>
      <c r="AL77" s="3"/>
      <c r="AM77" s="3"/>
      <c r="AN77" s="3"/>
      <c r="AO77" s="3"/>
      <c r="AP77" s="3"/>
      <c r="AQ77" s="3"/>
      <c r="AR77" s="6"/>
      <c r="AS77" s="6"/>
      <c r="AT77" s="6"/>
      <c r="BF77" s="6"/>
      <c r="BG77" s="6"/>
      <c r="BH77" s="6"/>
      <c r="BI77" s="6"/>
      <c r="BJ77" s="6"/>
      <c r="BK77" s="6"/>
      <c r="BL77" s="6"/>
      <c r="BM77" s="6"/>
      <c r="BN77" s="6"/>
      <c r="BO77" s="6"/>
      <c r="BP77" s="49" t="str">
        <f>IF($C77&lt;&gt;($U77+$V77)," El número atenciones según sexo NO puede ser diferente al Total.","")</f>
        <v/>
      </c>
      <c r="BQ77" s="49" t="str">
        <f>IF($C77=0,"",IF(($W77)="",IF($C77="",""," No olvide escribir la columna Beneficiarios."),""))</f>
        <v/>
      </c>
      <c r="BR77" s="49" t="str">
        <f>IF($C77&lt;($W77)," El número de Beneficiarios NO puede ser mayor que el Total.","")</f>
        <v/>
      </c>
      <c r="BS77" s="49" t="str">
        <f>IF(C77+C79+C82+C84+C86&lt;=C62,"","Las consultas por enfermera NO pueden ser mayor que el Total de consultas de sección B.")</f>
        <v/>
      </c>
      <c r="BT77" s="6"/>
      <c r="BU77" s="6"/>
      <c r="BV77" s="6"/>
      <c r="BW77" s="6"/>
      <c r="BX77" s="126">
        <f>IF($C77&lt;&gt;($U77+$V77),1,0)</f>
        <v>0</v>
      </c>
      <c r="BY77" s="126">
        <f>IF($C77&lt;($W77),1,0)</f>
        <v>0</v>
      </c>
      <c r="BZ77" s="126" t="str">
        <f>IF($C77=0,"",IF(($W77)="",IF($C77="","",1),0))</f>
        <v/>
      </c>
      <c r="CA77" s="126">
        <f>IF(C77+C79+C82+C84+C86&lt;=C62,0,1)</f>
        <v>0</v>
      </c>
      <c r="CB77" s="6"/>
      <c r="CY77" s="16"/>
      <c r="CZ77" s="16"/>
    </row>
    <row r="78" spans="1:105" s="15" customFormat="1" ht="21.75" customHeight="1" x14ac:dyDescent="0.15">
      <c r="A78" s="277"/>
      <c r="B78" s="143" t="s">
        <v>111</v>
      </c>
      <c r="C78" s="129">
        <f t="shared" ref="C78:C85" si="30">SUM(D78:T78)</f>
        <v>22</v>
      </c>
      <c r="D78" s="91"/>
      <c r="E78" s="130"/>
      <c r="F78" s="131"/>
      <c r="G78" s="131">
        <v>7</v>
      </c>
      <c r="H78" s="131">
        <v>2</v>
      </c>
      <c r="I78" s="131">
        <v>4</v>
      </c>
      <c r="J78" s="131">
        <v>2</v>
      </c>
      <c r="K78" s="131"/>
      <c r="L78" s="131">
        <v>1</v>
      </c>
      <c r="M78" s="131">
        <v>4</v>
      </c>
      <c r="N78" s="131">
        <v>1</v>
      </c>
      <c r="O78" s="131"/>
      <c r="P78" s="131">
        <v>1</v>
      </c>
      <c r="Q78" s="131"/>
      <c r="R78" s="131"/>
      <c r="S78" s="131"/>
      <c r="T78" s="92"/>
      <c r="U78" s="132">
        <v>5</v>
      </c>
      <c r="V78" s="132">
        <v>17</v>
      </c>
      <c r="W78" s="132">
        <v>22</v>
      </c>
      <c r="X78" s="142" t="str">
        <f t="shared" ref="X78:X87" si="31">+BP78&amp;BQ78&amp;BR78&amp;BS78</f>
        <v/>
      </c>
      <c r="Y78" s="6"/>
      <c r="Z78" s="114"/>
      <c r="AA78" s="6"/>
      <c r="AB78" s="6"/>
      <c r="AC78" s="6"/>
      <c r="AD78" s="6"/>
      <c r="AE78" s="6"/>
      <c r="AF78" s="6"/>
      <c r="AG78" s="6"/>
      <c r="AH78" s="3"/>
      <c r="AI78" s="3"/>
      <c r="AJ78" s="3"/>
      <c r="AK78" s="3"/>
      <c r="AL78" s="3"/>
      <c r="AM78" s="3"/>
      <c r="AN78" s="3"/>
      <c r="AO78" s="3"/>
      <c r="AP78" s="3"/>
      <c r="AQ78" s="3"/>
      <c r="AR78" s="6"/>
      <c r="AS78" s="6"/>
      <c r="AT78" s="6"/>
      <c r="BF78" s="6"/>
      <c r="BG78" s="6"/>
      <c r="BH78" s="6"/>
      <c r="BI78" s="6"/>
      <c r="BJ78" s="6"/>
      <c r="BK78" s="6"/>
      <c r="BL78" s="6"/>
      <c r="BM78" s="6"/>
      <c r="BN78" s="6"/>
      <c r="BO78" s="6"/>
      <c r="BP78" s="49" t="str">
        <f t="shared" ref="BP78:BP87" si="32">IF($C78&lt;&gt;($U78+$V78)," El número atenciones según sexo NO puede ser diferente al Total.","")</f>
        <v/>
      </c>
      <c r="BQ78" s="49" t="str">
        <f t="shared" ref="BQ78:BQ87" si="33">IF($C78=0,"",IF(($W78)="",IF($C78="",""," No olvide escribir la columna Beneficiarios."),""))</f>
        <v/>
      </c>
      <c r="BR78" s="49" t="str">
        <f t="shared" ref="BR78:BR87" si="34">IF($C78&lt;($W78)," El número de Beneficiarios NO puede ser mayor que el Total.","")</f>
        <v/>
      </c>
      <c r="BS78" s="49" t="str">
        <f>IF(C78+C80+C83+C85+C87&lt;=C63+C64+C65,"","Las consultas por matrona NO pueden ser mayor que el Total de consultas de sección B.")</f>
        <v/>
      </c>
      <c r="BT78" s="6"/>
      <c r="BU78" s="6"/>
      <c r="BV78" s="6"/>
      <c r="BW78" s="6"/>
      <c r="BX78" s="126">
        <f t="shared" ref="BX78:BX87" si="35">IF($C78&lt;&gt;($U78+$V78),1,0)</f>
        <v>0</v>
      </c>
      <c r="BY78" s="126">
        <f t="shared" ref="BY78:BY87" si="36">IF($C78&lt;($W78),1,0)</f>
        <v>0</v>
      </c>
      <c r="BZ78" s="126">
        <f t="shared" ref="BZ78:BZ87" si="37">IF($C78=0,"",IF(($W78)="",IF($C78="","",1),0))</f>
        <v>0</v>
      </c>
      <c r="CA78" s="126">
        <f>IF(C78+C80+C83+C85+C87&lt;=C63+C64+C65,0,1)</f>
        <v>0</v>
      </c>
      <c r="CB78" s="6"/>
      <c r="CY78" s="16"/>
      <c r="CZ78" s="16"/>
    </row>
    <row r="79" spans="1:105" s="15" customFormat="1" ht="18" customHeight="1" x14ac:dyDescent="0.15">
      <c r="A79" s="278" t="s">
        <v>125</v>
      </c>
      <c r="B79" s="141" t="s">
        <v>110</v>
      </c>
      <c r="C79" s="119">
        <f t="shared" si="30"/>
        <v>22</v>
      </c>
      <c r="D79" s="30"/>
      <c r="E79" s="31"/>
      <c r="F79" s="32"/>
      <c r="G79" s="32"/>
      <c r="H79" s="32">
        <v>4</v>
      </c>
      <c r="I79" s="32">
        <v>1</v>
      </c>
      <c r="J79" s="32">
        <v>4</v>
      </c>
      <c r="K79" s="32">
        <v>3</v>
      </c>
      <c r="L79" s="32">
        <v>3</v>
      </c>
      <c r="M79" s="32">
        <v>4</v>
      </c>
      <c r="N79" s="32">
        <v>1</v>
      </c>
      <c r="O79" s="32">
        <v>2</v>
      </c>
      <c r="P79" s="32"/>
      <c r="Q79" s="32"/>
      <c r="R79" s="32"/>
      <c r="S79" s="32"/>
      <c r="T79" s="41"/>
      <c r="U79" s="120">
        <v>17</v>
      </c>
      <c r="V79" s="120">
        <v>5</v>
      </c>
      <c r="W79" s="120">
        <v>22</v>
      </c>
      <c r="X79" s="142" t="str">
        <f t="shared" si="31"/>
        <v/>
      </c>
      <c r="Y79" s="6"/>
      <c r="Z79" s="114"/>
      <c r="AA79" s="6"/>
      <c r="AB79" s="6"/>
      <c r="AC79" s="6"/>
      <c r="AD79" s="6"/>
      <c r="AE79" s="6"/>
      <c r="AF79" s="6"/>
      <c r="AG79" s="6"/>
      <c r="AH79" s="3"/>
      <c r="AI79" s="3"/>
      <c r="AJ79" s="3"/>
      <c r="AK79" s="3"/>
      <c r="AL79" s="3"/>
      <c r="AM79" s="3"/>
      <c r="AN79" s="3"/>
      <c r="AO79" s="3"/>
      <c r="AP79" s="3"/>
      <c r="AQ79" s="3"/>
      <c r="AR79" s="6"/>
      <c r="AS79" s="6"/>
      <c r="AT79" s="6"/>
      <c r="BF79" s="6"/>
      <c r="BG79" s="6"/>
      <c r="BH79" s="6"/>
      <c r="BI79" s="6"/>
      <c r="BJ79" s="6"/>
      <c r="BK79" s="6"/>
      <c r="BL79" s="6"/>
      <c r="BM79" s="6"/>
      <c r="BN79" s="6"/>
      <c r="BO79" s="6"/>
      <c r="BP79" s="49" t="str">
        <f t="shared" si="32"/>
        <v/>
      </c>
      <c r="BQ79" s="49" t="str">
        <f t="shared" si="33"/>
        <v/>
      </c>
      <c r="BR79" s="49" t="str">
        <f t="shared" si="34"/>
        <v/>
      </c>
      <c r="BS79" s="49" t="str">
        <f>IF(C81&lt;=C67,"","Las consultas por psicológo NO pueden ser mayor que el Total de consultas de sección B.")</f>
        <v/>
      </c>
      <c r="BT79" s="6"/>
      <c r="BU79" s="6"/>
      <c r="BV79" s="6"/>
      <c r="BW79" s="6"/>
      <c r="BX79" s="126">
        <f t="shared" si="35"/>
        <v>0</v>
      </c>
      <c r="BY79" s="126">
        <f t="shared" si="36"/>
        <v>0</v>
      </c>
      <c r="BZ79" s="126">
        <f t="shared" si="37"/>
        <v>0</v>
      </c>
      <c r="CA79" s="126">
        <f>IF(C81&lt;=C67,0,1)</f>
        <v>0</v>
      </c>
      <c r="CB79" s="6"/>
      <c r="CY79" s="16"/>
      <c r="CZ79" s="16"/>
    </row>
    <row r="80" spans="1:105" s="15" customFormat="1" ht="18" customHeight="1" x14ac:dyDescent="0.15">
      <c r="A80" s="279"/>
      <c r="B80" s="144" t="s">
        <v>111</v>
      </c>
      <c r="C80" s="127">
        <f t="shared" si="30"/>
        <v>0</v>
      </c>
      <c r="D80" s="34"/>
      <c r="E80" s="56"/>
      <c r="F80" s="37"/>
      <c r="G80" s="37"/>
      <c r="H80" s="37"/>
      <c r="I80" s="37"/>
      <c r="J80" s="37"/>
      <c r="K80" s="37"/>
      <c r="L80" s="37"/>
      <c r="M80" s="37"/>
      <c r="N80" s="37"/>
      <c r="O80" s="37"/>
      <c r="P80" s="37"/>
      <c r="Q80" s="37"/>
      <c r="R80" s="37"/>
      <c r="S80" s="37"/>
      <c r="T80" s="35"/>
      <c r="U80" s="128"/>
      <c r="V80" s="128"/>
      <c r="W80" s="128"/>
      <c r="X80" s="142" t="str">
        <f t="shared" si="31"/>
        <v/>
      </c>
      <c r="Y80" s="6"/>
      <c r="Z80" s="114"/>
      <c r="AA80" s="6"/>
      <c r="AB80" s="6"/>
      <c r="AC80" s="6"/>
      <c r="AD80" s="6"/>
      <c r="AE80" s="6"/>
      <c r="AF80" s="6"/>
      <c r="AG80" s="6"/>
      <c r="AH80" s="3"/>
      <c r="AI80" s="3"/>
      <c r="AJ80" s="3"/>
      <c r="AK80" s="3"/>
      <c r="AL80" s="3"/>
      <c r="AM80" s="3"/>
      <c r="AN80" s="3"/>
      <c r="AO80" s="3"/>
      <c r="AP80" s="3"/>
      <c r="AQ80" s="3"/>
      <c r="AR80" s="6"/>
      <c r="AS80" s="6"/>
      <c r="AT80" s="6"/>
      <c r="BF80" s="6"/>
      <c r="BG80" s="6"/>
      <c r="BH80" s="6"/>
      <c r="BI80" s="6"/>
      <c r="BJ80" s="6"/>
      <c r="BK80" s="6"/>
      <c r="BL80" s="6"/>
      <c r="BM80" s="6"/>
      <c r="BN80" s="6"/>
      <c r="BO80" s="6"/>
      <c r="BP80" s="49" t="str">
        <f t="shared" si="32"/>
        <v/>
      </c>
      <c r="BQ80" s="49" t="str">
        <f t="shared" si="33"/>
        <v/>
      </c>
      <c r="BR80" s="49" t="str">
        <f t="shared" si="34"/>
        <v/>
      </c>
      <c r="BS80" s="49"/>
      <c r="BT80" s="6"/>
      <c r="BU80" s="6"/>
      <c r="BV80" s="6"/>
      <c r="BW80" s="6"/>
      <c r="BX80" s="126">
        <f t="shared" si="35"/>
        <v>0</v>
      </c>
      <c r="BY80" s="126">
        <f t="shared" si="36"/>
        <v>0</v>
      </c>
      <c r="BZ80" s="126" t="str">
        <f t="shared" si="37"/>
        <v/>
      </c>
      <c r="CA80" s="126"/>
      <c r="CB80" s="6"/>
      <c r="CY80" s="16"/>
      <c r="CZ80" s="16"/>
    </row>
    <row r="81" spans="1:105" s="15" customFormat="1" ht="18" customHeight="1" x14ac:dyDescent="0.15">
      <c r="A81" s="280"/>
      <c r="B81" s="143" t="s">
        <v>126</v>
      </c>
      <c r="C81" s="129">
        <f t="shared" si="30"/>
        <v>0</v>
      </c>
      <c r="D81" s="91"/>
      <c r="E81" s="130"/>
      <c r="F81" s="131"/>
      <c r="G81" s="131"/>
      <c r="H81" s="131"/>
      <c r="I81" s="131"/>
      <c r="J81" s="131"/>
      <c r="K81" s="131"/>
      <c r="L81" s="131"/>
      <c r="M81" s="131"/>
      <c r="N81" s="131"/>
      <c r="O81" s="131"/>
      <c r="P81" s="131"/>
      <c r="Q81" s="131"/>
      <c r="R81" s="131"/>
      <c r="S81" s="131"/>
      <c r="T81" s="92"/>
      <c r="U81" s="132"/>
      <c r="V81" s="132"/>
      <c r="W81" s="132"/>
      <c r="X81" s="142" t="str">
        <f t="shared" si="31"/>
        <v/>
      </c>
      <c r="Y81" s="6"/>
      <c r="Z81" s="114"/>
      <c r="AA81" s="6"/>
      <c r="AB81" s="6"/>
      <c r="AC81" s="6"/>
      <c r="AD81" s="6"/>
      <c r="AE81" s="6"/>
      <c r="AF81" s="6"/>
      <c r="AG81" s="6"/>
      <c r="AH81" s="3"/>
      <c r="AI81" s="3"/>
      <c r="AJ81" s="3"/>
      <c r="AK81" s="3"/>
      <c r="AL81" s="3"/>
      <c r="AM81" s="3"/>
      <c r="AN81" s="3"/>
      <c r="AO81" s="3"/>
      <c r="AP81" s="3"/>
      <c r="AQ81" s="3"/>
      <c r="AR81" s="6"/>
      <c r="AS81" s="6"/>
      <c r="AT81" s="6"/>
      <c r="BF81" s="6"/>
      <c r="BG81" s="6"/>
      <c r="BH81" s="6"/>
      <c r="BI81" s="6"/>
      <c r="BJ81" s="6"/>
      <c r="BK81" s="6"/>
      <c r="BL81" s="6"/>
      <c r="BM81" s="6"/>
      <c r="BN81" s="6"/>
      <c r="BO81" s="6"/>
      <c r="BP81" s="49" t="str">
        <f t="shared" si="32"/>
        <v/>
      </c>
      <c r="BQ81" s="49" t="str">
        <f t="shared" si="33"/>
        <v/>
      </c>
      <c r="BR81" s="49" t="str">
        <f t="shared" si="34"/>
        <v/>
      </c>
      <c r="BS81" s="49"/>
      <c r="BT81" s="6"/>
      <c r="BU81" s="6"/>
      <c r="BV81" s="6"/>
      <c r="BW81" s="6"/>
      <c r="BX81" s="126">
        <f t="shared" si="35"/>
        <v>0</v>
      </c>
      <c r="BY81" s="126">
        <f t="shared" si="36"/>
        <v>0</v>
      </c>
      <c r="BZ81" s="126" t="str">
        <f t="shared" si="37"/>
        <v/>
      </c>
      <c r="CA81" s="126"/>
      <c r="CB81" s="6"/>
      <c r="CY81" s="16"/>
      <c r="CZ81" s="16"/>
    </row>
    <row r="82" spans="1:105" s="15" customFormat="1" ht="18" customHeight="1" x14ac:dyDescent="0.15">
      <c r="A82" s="259" t="s">
        <v>127</v>
      </c>
      <c r="B82" s="141" t="s">
        <v>110</v>
      </c>
      <c r="C82" s="119">
        <f t="shared" si="30"/>
        <v>22</v>
      </c>
      <c r="D82" s="30"/>
      <c r="E82" s="31"/>
      <c r="F82" s="32"/>
      <c r="G82" s="32"/>
      <c r="H82" s="32">
        <v>4</v>
      </c>
      <c r="I82" s="32">
        <v>1</v>
      </c>
      <c r="J82" s="32">
        <v>4</v>
      </c>
      <c r="K82" s="32">
        <v>3</v>
      </c>
      <c r="L82" s="31">
        <v>3</v>
      </c>
      <c r="M82" s="32">
        <v>4</v>
      </c>
      <c r="N82" s="32">
        <v>1</v>
      </c>
      <c r="O82" s="32">
        <v>2</v>
      </c>
      <c r="P82" s="32"/>
      <c r="Q82" s="32"/>
      <c r="R82" s="32"/>
      <c r="S82" s="32"/>
      <c r="T82" s="41"/>
      <c r="U82" s="120">
        <v>17</v>
      </c>
      <c r="V82" s="120">
        <v>5</v>
      </c>
      <c r="W82" s="120">
        <v>22</v>
      </c>
      <c r="X82" s="142" t="str">
        <f t="shared" si="31"/>
        <v/>
      </c>
      <c r="Y82" s="6"/>
      <c r="Z82" s="114"/>
      <c r="AA82" s="6"/>
      <c r="AB82" s="6"/>
      <c r="AC82" s="6"/>
      <c r="AD82" s="6"/>
      <c r="AE82" s="6"/>
      <c r="AF82" s="6"/>
      <c r="AG82" s="6"/>
      <c r="AH82" s="3"/>
      <c r="AI82" s="3"/>
      <c r="AJ82" s="3"/>
      <c r="AK82" s="3"/>
      <c r="AL82" s="3"/>
      <c r="AM82" s="3"/>
      <c r="AN82" s="3"/>
      <c r="AO82" s="3"/>
      <c r="AP82" s="3"/>
      <c r="AQ82" s="3"/>
      <c r="AR82" s="6"/>
      <c r="AS82" s="6"/>
      <c r="AT82" s="6"/>
      <c r="BF82" s="6"/>
      <c r="BG82" s="6"/>
      <c r="BH82" s="6"/>
      <c r="BI82" s="6"/>
      <c r="BJ82" s="6"/>
      <c r="BK82" s="6"/>
      <c r="BL82" s="6"/>
      <c r="BM82" s="6"/>
      <c r="BN82" s="6"/>
      <c r="BO82" s="6"/>
      <c r="BP82" s="49" t="str">
        <f t="shared" si="32"/>
        <v/>
      </c>
      <c r="BQ82" s="49" t="str">
        <f t="shared" si="33"/>
        <v/>
      </c>
      <c r="BR82" s="49" t="str">
        <f t="shared" si="34"/>
        <v/>
      </c>
      <c r="BS82" s="49"/>
      <c r="BT82" s="6"/>
      <c r="BU82" s="6"/>
      <c r="BV82" s="6"/>
      <c r="BW82" s="6"/>
      <c r="BX82" s="126">
        <f t="shared" si="35"/>
        <v>0</v>
      </c>
      <c r="BY82" s="126">
        <f t="shared" si="36"/>
        <v>0</v>
      </c>
      <c r="BZ82" s="126">
        <f t="shared" si="37"/>
        <v>0</v>
      </c>
      <c r="CA82" s="126"/>
      <c r="CB82" s="6"/>
      <c r="CY82" s="16"/>
      <c r="CZ82" s="16"/>
    </row>
    <row r="83" spans="1:105" s="15" customFormat="1" ht="18" customHeight="1" x14ac:dyDescent="0.15">
      <c r="A83" s="281"/>
      <c r="B83" s="144" t="s">
        <v>111</v>
      </c>
      <c r="C83" s="127">
        <f t="shared" si="30"/>
        <v>0</v>
      </c>
      <c r="D83" s="91"/>
      <c r="E83" s="130"/>
      <c r="F83" s="131"/>
      <c r="G83" s="131"/>
      <c r="H83" s="131"/>
      <c r="I83" s="131"/>
      <c r="J83" s="131"/>
      <c r="K83" s="131"/>
      <c r="L83" s="131"/>
      <c r="M83" s="131"/>
      <c r="N83" s="131"/>
      <c r="O83" s="131"/>
      <c r="P83" s="131"/>
      <c r="Q83" s="131"/>
      <c r="R83" s="131"/>
      <c r="S83" s="131"/>
      <c r="T83" s="92"/>
      <c r="U83" s="132"/>
      <c r="V83" s="132"/>
      <c r="W83" s="132"/>
      <c r="X83" s="142" t="str">
        <f t="shared" si="31"/>
        <v/>
      </c>
      <c r="Y83" s="6"/>
      <c r="Z83" s="114"/>
      <c r="AA83" s="6"/>
      <c r="AB83" s="6"/>
      <c r="AC83" s="6"/>
      <c r="AD83" s="6"/>
      <c r="AE83" s="6"/>
      <c r="AF83" s="6"/>
      <c r="AG83" s="6"/>
      <c r="AH83" s="3"/>
      <c r="AI83" s="3"/>
      <c r="AJ83" s="3"/>
      <c r="AK83" s="3"/>
      <c r="AL83" s="3"/>
      <c r="AM83" s="3"/>
      <c r="AN83" s="3"/>
      <c r="AO83" s="3"/>
      <c r="AP83" s="3"/>
      <c r="AQ83" s="3"/>
      <c r="AR83" s="6"/>
      <c r="AS83" s="6"/>
      <c r="AT83" s="6"/>
      <c r="BF83" s="6"/>
      <c r="BG83" s="6"/>
      <c r="BH83" s="6"/>
      <c r="BI83" s="6"/>
      <c r="BJ83" s="6"/>
      <c r="BK83" s="6"/>
      <c r="BL83" s="6"/>
      <c r="BM83" s="6"/>
      <c r="BN83" s="6"/>
      <c r="BO83" s="6"/>
      <c r="BP83" s="49" t="str">
        <f t="shared" si="32"/>
        <v/>
      </c>
      <c r="BQ83" s="49" t="str">
        <f t="shared" si="33"/>
        <v/>
      </c>
      <c r="BR83" s="49" t="str">
        <f t="shared" si="34"/>
        <v/>
      </c>
      <c r="BS83" s="49"/>
      <c r="BT83" s="6"/>
      <c r="BU83" s="6"/>
      <c r="BV83" s="6"/>
      <c r="BW83" s="6"/>
      <c r="BX83" s="126">
        <f t="shared" si="35"/>
        <v>0</v>
      </c>
      <c r="BY83" s="126">
        <f t="shared" si="36"/>
        <v>0</v>
      </c>
      <c r="BZ83" s="126" t="str">
        <f t="shared" si="37"/>
        <v/>
      </c>
      <c r="CA83" s="126"/>
      <c r="CB83" s="6"/>
      <c r="CY83" s="16"/>
      <c r="CZ83" s="16"/>
    </row>
    <row r="84" spans="1:105" s="15" customFormat="1" ht="18" customHeight="1" x14ac:dyDescent="0.15">
      <c r="A84" s="259" t="s">
        <v>128</v>
      </c>
      <c r="B84" s="141" t="s">
        <v>110</v>
      </c>
      <c r="C84" s="119">
        <f t="shared" si="30"/>
        <v>0</v>
      </c>
      <c r="D84" s="30"/>
      <c r="E84" s="31"/>
      <c r="F84" s="32"/>
      <c r="G84" s="32"/>
      <c r="H84" s="32"/>
      <c r="I84" s="32"/>
      <c r="J84" s="32"/>
      <c r="K84" s="32"/>
      <c r="L84" s="57"/>
      <c r="M84" s="57"/>
      <c r="N84" s="57"/>
      <c r="O84" s="57"/>
      <c r="P84" s="57"/>
      <c r="Q84" s="57"/>
      <c r="R84" s="57"/>
      <c r="S84" s="57"/>
      <c r="T84" s="145"/>
      <c r="U84" s="120"/>
      <c r="V84" s="120"/>
      <c r="W84" s="120"/>
      <c r="X84" s="142" t="str">
        <f t="shared" si="31"/>
        <v/>
      </c>
      <c r="Y84" s="6"/>
      <c r="Z84" s="114"/>
      <c r="AA84" s="6"/>
      <c r="AB84" s="6"/>
      <c r="AC84" s="6"/>
      <c r="AD84" s="6"/>
      <c r="AE84" s="6"/>
      <c r="AF84" s="6"/>
      <c r="AG84" s="6"/>
      <c r="AH84" s="3"/>
      <c r="AI84" s="3"/>
      <c r="AJ84" s="3"/>
      <c r="AK84" s="3"/>
      <c r="AL84" s="3"/>
      <c r="AM84" s="3"/>
      <c r="AN84" s="3"/>
      <c r="AO84" s="3"/>
      <c r="AP84" s="3"/>
      <c r="AQ84" s="3"/>
      <c r="AR84" s="6"/>
      <c r="AS84" s="6"/>
      <c r="AT84" s="6"/>
      <c r="BF84" s="6"/>
      <c r="BG84" s="6"/>
      <c r="BH84" s="6"/>
      <c r="BI84" s="6"/>
      <c r="BJ84" s="6"/>
      <c r="BK84" s="6"/>
      <c r="BL84" s="6"/>
      <c r="BM84" s="6"/>
      <c r="BN84" s="6"/>
      <c r="BO84" s="6"/>
      <c r="BP84" s="49" t="str">
        <f t="shared" si="32"/>
        <v/>
      </c>
      <c r="BQ84" s="49" t="str">
        <f t="shared" si="33"/>
        <v/>
      </c>
      <c r="BR84" s="49" t="str">
        <f t="shared" si="34"/>
        <v/>
      </c>
      <c r="BS84" s="49"/>
      <c r="BT84" s="6"/>
      <c r="BU84" s="6"/>
      <c r="BV84" s="6"/>
      <c r="BW84" s="6"/>
      <c r="BX84" s="126">
        <f t="shared" si="35"/>
        <v>0</v>
      </c>
      <c r="BY84" s="126">
        <f t="shared" si="36"/>
        <v>0</v>
      </c>
      <c r="BZ84" s="126" t="str">
        <f t="shared" si="37"/>
        <v/>
      </c>
      <c r="CA84" s="126"/>
      <c r="CB84" s="6"/>
      <c r="CY84" s="16"/>
      <c r="CZ84" s="16"/>
    </row>
    <row r="85" spans="1:105" s="15" customFormat="1" ht="18" customHeight="1" x14ac:dyDescent="0.15">
      <c r="A85" s="281"/>
      <c r="B85" s="144" t="s">
        <v>111</v>
      </c>
      <c r="C85" s="127">
        <f t="shared" si="30"/>
        <v>0</v>
      </c>
      <c r="D85" s="91"/>
      <c r="E85" s="130"/>
      <c r="F85" s="131"/>
      <c r="G85" s="131"/>
      <c r="H85" s="131"/>
      <c r="I85" s="131"/>
      <c r="J85" s="131"/>
      <c r="K85" s="131"/>
      <c r="L85" s="146"/>
      <c r="M85" s="57"/>
      <c r="N85" s="57"/>
      <c r="O85" s="57"/>
      <c r="P85" s="57"/>
      <c r="Q85" s="57"/>
      <c r="R85" s="57"/>
      <c r="S85" s="57"/>
      <c r="T85" s="145"/>
      <c r="U85" s="147"/>
      <c r="V85" s="147"/>
      <c r="W85" s="147"/>
      <c r="X85" s="142" t="str">
        <f t="shared" si="31"/>
        <v/>
      </c>
      <c r="Y85" s="6"/>
      <c r="Z85" s="114"/>
      <c r="AA85" s="6"/>
      <c r="AB85" s="6"/>
      <c r="AC85" s="6"/>
      <c r="AD85" s="6"/>
      <c r="AE85" s="6"/>
      <c r="AF85" s="6"/>
      <c r="AG85" s="6"/>
      <c r="AH85" s="3"/>
      <c r="AI85" s="3"/>
      <c r="AJ85" s="3"/>
      <c r="AK85" s="3"/>
      <c r="AL85" s="3"/>
      <c r="AM85" s="3"/>
      <c r="AN85" s="3"/>
      <c r="AO85" s="3"/>
      <c r="AP85" s="3"/>
      <c r="AQ85" s="3"/>
      <c r="AR85" s="6"/>
      <c r="AS85" s="6"/>
      <c r="AT85" s="6"/>
      <c r="BF85" s="6"/>
      <c r="BG85" s="6"/>
      <c r="BH85" s="6"/>
      <c r="BI85" s="6"/>
      <c r="BJ85" s="6"/>
      <c r="BK85" s="6"/>
      <c r="BL85" s="6"/>
      <c r="BM85" s="6"/>
      <c r="BN85" s="6"/>
      <c r="BO85" s="6"/>
      <c r="BP85" s="49" t="str">
        <f t="shared" si="32"/>
        <v/>
      </c>
      <c r="BQ85" s="49" t="str">
        <f t="shared" si="33"/>
        <v/>
      </c>
      <c r="BR85" s="49" t="str">
        <f t="shared" si="34"/>
        <v/>
      </c>
      <c r="BS85" s="49"/>
      <c r="BT85" s="6"/>
      <c r="BU85" s="6"/>
      <c r="BV85" s="6"/>
      <c r="BW85" s="6"/>
      <c r="BX85" s="126">
        <f t="shared" si="35"/>
        <v>0</v>
      </c>
      <c r="BY85" s="126">
        <f t="shared" si="36"/>
        <v>0</v>
      </c>
      <c r="BZ85" s="126" t="str">
        <f t="shared" si="37"/>
        <v/>
      </c>
      <c r="CA85" s="126"/>
      <c r="CB85" s="6"/>
      <c r="CY85" s="16"/>
      <c r="CZ85" s="16"/>
    </row>
    <row r="86" spans="1:105" s="15" customFormat="1" ht="18" customHeight="1" x14ac:dyDescent="0.15">
      <c r="A86" s="241" t="s">
        <v>129</v>
      </c>
      <c r="B86" s="148" t="s">
        <v>110</v>
      </c>
      <c r="C86" s="149">
        <f>SUM(G86:T86)</f>
        <v>0</v>
      </c>
      <c r="D86" s="150"/>
      <c r="E86" s="150"/>
      <c r="F86" s="150"/>
      <c r="G86" s="151"/>
      <c r="H86" s="151"/>
      <c r="I86" s="151"/>
      <c r="J86" s="151"/>
      <c r="K86" s="151"/>
      <c r="L86" s="151"/>
      <c r="M86" s="151"/>
      <c r="N86" s="151"/>
      <c r="O86" s="151"/>
      <c r="P86" s="151"/>
      <c r="Q86" s="151"/>
      <c r="R86" s="151"/>
      <c r="S86" s="151"/>
      <c r="T86" s="152"/>
      <c r="U86" s="153"/>
      <c r="V86" s="153"/>
      <c r="W86" s="153"/>
      <c r="X86" s="142" t="str">
        <f t="shared" si="31"/>
        <v/>
      </c>
      <c r="Y86" s="6"/>
      <c r="Z86" s="114"/>
      <c r="AA86" s="6"/>
      <c r="AB86" s="6"/>
      <c r="AC86" s="6"/>
      <c r="AD86" s="6"/>
      <c r="AE86" s="6"/>
      <c r="AF86" s="6"/>
      <c r="AG86" s="6"/>
      <c r="AH86" s="3"/>
      <c r="AI86" s="3"/>
      <c r="AJ86" s="3"/>
      <c r="AK86" s="3"/>
      <c r="AL86" s="3"/>
      <c r="AM86" s="3"/>
      <c r="AN86" s="3"/>
      <c r="AO86" s="3"/>
      <c r="AP86" s="3"/>
      <c r="AQ86" s="3"/>
      <c r="AR86" s="6"/>
      <c r="AS86" s="6"/>
      <c r="AT86" s="6"/>
      <c r="BF86" s="6"/>
      <c r="BG86" s="6"/>
      <c r="BH86" s="6"/>
      <c r="BI86" s="6"/>
      <c r="BJ86" s="6"/>
      <c r="BK86" s="6"/>
      <c r="BL86" s="6"/>
      <c r="BM86" s="6"/>
      <c r="BN86" s="6"/>
      <c r="BO86" s="6"/>
      <c r="BP86" s="49" t="str">
        <f t="shared" si="32"/>
        <v/>
      </c>
      <c r="BQ86" s="49" t="str">
        <f t="shared" si="33"/>
        <v/>
      </c>
      <c r="BR86" s="49" t="str">
        <f t="shared" si="34"/>
        <v/>
      </c>
      <c r="BT86" s="6"/>
      <c r="BU86" s="6"/>
      <c r="BV86" s="6"/>
      <c r="BW86" s="6"/>
      <c r="BX86" s="126">
        <f t="shared" si="35"/>
        <v>0</v>
      </c>
      <c r="BY86" s="126">
        <f t="shared" si="36"/>
        <v>0</v>
      </c>
      <c r="BZ86" s="126" t="str">
        <f t="shared" si="37"/>
        <v/>
      </c>
      <c r="CA86" s="6"/>
      <c r="CB86" s="6"/>
      <c r="CY86" s="16"/>
      <c r="CZ86" s="16"/>
    </row>
    <row r="87" spans="1:105" s="15" customFormat="1" ht="18" customHeight="1" x14ac:dyDescent="0.15">
      <c r="A87" s="243"/>
      <c r="B87" s="143" t="s">
        <v>111</v>
      </c>
      <c r="C87" s="129">
        <f>SUM(G87:T87)</f>
        <v>13</v>
      </c>
      <c r="D87" s="154"/>
      <c r="E87" s="154"/>
      <c r="F87" s="154"/>
      <c r="G87" s="131"/>
      <c r="H87" s="131">
        <v>2</v>
      </c>
      <c r="I87" s="131">
        <v>2</v>
      </c>
      <c r="J87" s="131">
        <v>5</v>
      </c>
      <c r="K87" s="131">
        <v>1</v>
      </c>
      <c r="L87" s="131">
        <v>2</v>
      </c>
      <c r="M87" s="131">
        <v>1</v>
      </c>
      <c r="N87" s="131"/>
      <c r="O87" s="131"/>
      <c r="P87" s="131"/>
      <c r="Q87" s="131"/>
      <c r="R87" s="131"/>
      <c r="S87" s="131"/>
      <c r="T87" s="92"/>
      <c r="U87" s="132">
        <v>1</v>
      </c>
      <c r="V87" s="132">
        <v>12</v>
      </c>
      <c r="W87" s="132">
        <v>13</v>
      </c>
      <c r="X87" s="142" t="str">
        <f t="shared" si="31"/>
        <v/>
      </c>
      <c r="Y87" s="6"/>
      <c r="Z87" s="114"/>
      <c r="AA87" s="6"/>
      <c r="AB87" s="6"/>
      <c r="AC87" s="6"/>
      <c r="AD87" s="6"/>
      <c r="AE87" s="6"/>
      <c r="AF87" s="6"/>
      <c r="AG87" s="6"/>
      <c r="AH87" s="3"/>
      <c r="AI87" s="3"/>
      <c r="AJ87" s="3"/>
      <c r="AK87" s="3"/>
      <c r="AL87" s="3"/>
      <c r="AM87" s="3"/>
      <c r="AN87" s="3"/>
      <c r="AO87" s="3"/>
      <c r="AP87" s="3"/>
      <c r="AQ87" s="3"/>
      <c r="AR87" s="6"/>
      <c r="AS87" s="6"/>
      <c r="AT87" s="6"/>
      <c r="BF87" s="6"/>
      <c r="BG87" s="6"/>
      <c r="BH87" s="6"/>
      <c r="BI87" s="6"/>
      <c r="BJ87" s="6"/>
      <c r="BK87" s="6"/>
      <c r="BL87" s="6"/>
      <c r="BM87" s="6"/>
      <c r="BN87" s="6"/>
      <c r="BO87" s="6"/>
      <c r="BP87" s="49" t="str">
        <f t="shared" si="32"/>
        <v/>
      </c>
      <c r="BQ87" s="49" t="str">
        <f t="shared" si="33"/>
        <v/>
      </c>
      <c r="BR87" s="49" t="str">
        <f t="shared" si="34"/>
        <v/>
      </c>
      <c r="BT87" s="6"/>
      <c r="BU87" s="6"/>
      <c r="BV87" s="6"/>
      <c r="BW87" s="6"/>
      <c r="BX87" s="126">
        <f t="shared" si="35"/>
        <v>0</v>
      </c>
      <c r="BY87" s="126">
        <f t="shared" si="36"/>
        <v>0</v>
      </c>
      <c r="BZ87" s="126">
        <f t="shared" si="37"/>
        <v>0</v>
      </c>
      <c r="CA87" s="6"/>
      <c r="CB87" s="6"/>
      <c r="CY87" s="16"/>
      <c r="CZ87" s="16"/>
    </row>
    <row r="88" spans="1:105" s="6" customFormat="1" ht="30" customHeight="1" x14ac:dyDescent="0.2">
      <c r="A88" s="155" t="s">
        <v>130</v>
      </c>
      <c r="B88" s="11"/>
      <c r="C88" s="156"/>
      <c r="D88" s="156"/>
      <c r="E88" s="156"/>
      <c r="F88" s="156"/>
      <c r="G88" s="156"/>
      <c r="H88" s="156"/>
      <c r="I88" s="156"/>
      <c r="J88" s="156"/>
      <c r="K88" s="156"/>
      <c r="AD88" s="114"/>
      <c r="AG88" s="114"/>
      <c r="AJ88" s="114"/>
      <c r="AM88" s="114"/>
      <c r="AN88" s="114"/>
      <c r="AO88" s="114"/>
      <c r="CZ88" s="3"/>
      <c r="DA88" s="3"/>
    </row>
    <row r="89" spans="1:105" s="15" customFormat="1" ht="57" customHeight="1" x14ac:dyDescent="0.15">
      <c r="A89" s="221" t="s">
        <v>131</v>
      </c>
      <c r="B89" s="158" t="s">
        <v>132</v>
      </c>
      <c r="C89" s="114"/>
      <c r="D89" s="114"/>
      <c r="E89" s="114"/>
      <c r="F89" s="6"/>
      <c r="G89" s="6"/>
      <c r="H89" s="6"/>
      <c r="I89" s="6"/>
      <c r="J89" s="6"/>
      <c r="K89" s="6"/>
      <c r="L89" s="6"/>
      <c r="M89" s="6"/>
      <c r="N89" s="6"/>
      <c r="O89" s="6"/>
      <c r="P89" s="6"/>
      <c r="Q89" s="6"/>
      <c r="R89" s="6"/>
      <c r="S89" s="6"/>
      <c r="T89" s="6"/>
      <c r="U89" s="6"/>
      <c r="V89" s="6"/>
      <c r="W89" s="6"/>
      <c r="X89" s="114"/>
      <c r="Y89" s="6"/>
      <c r="Z89" s="6"/>
      <c r="AA89" s="114"/>
      <c r="AB89" s="6"/>
      <c r="AC89" s="6"/>
      <c r="AD89" s="114"/>
      <c r="AE89" s="6"/>
      <c r="AF89" s="6"/>
      <c r="AG89" s="114"/>
      <c r="AH89" s="6"/>
      <c r="AI89" s="6"/>
      <c r="AJ89" s="6"/>
      <c r="AK89" s="6"/>
      <c r="AL89" s="6"/>
      <c r="AM89" s="6"/>
      <c r="AN89" s="6"/>
      <c r="AO89" s="6"/>
      <c r="AP89" s="6"/>
      <c r="AQ89" s="6"/>
      <c r="AR89" s="6"/>
      <c r="AS89" s="6"/>
      <c r="AT89" s="6"/>
      <c r="BF89" s="6"/>
      <c r="BG89" s="6"/>
      <c r="BH89" s="6"/>
      <c r="BI89" s="6"/>
      <c r="BJ89" s="6"/>
      <c r="BK89" s="6"/>
      <c r="BL89" s="6"/>
      <c r="BM89" s="6"/>
      <c r="BN89" s="6"/>
      <c r="BO89" s="6"/>
      <c r="BP89" s="6"/>
      <c r="BQ89" s="6"/>
      <c r="BR89" s="6"/>
      <c r="BS89" s="6"/>
      <c r="BT89" s="6"/>
      <c r="BU89" s="6"/>
      <c r="BV89" s="6"/>
      <c r="BW89" s="6"/>
      <c r="BX89" s="6"/>
      <c r="BY89" s="6"/>
      <c r="BZ89" s="6"/>
      <c r="CA89" s="6"/>
      <c r="CB89" s="6"/>
      <c r="CW89" s="16"/>
      <c r="CX89" s="16"/>
    </row>
    <row r="90" spans="1:105" s="15" customFormat="1" ht="18" customHeight="1" x14ac:dyDescent="0.15">
      <c r="A90" s="141" t="s">
        <v>133</v>
      </c>
      <c r="B90" s="159"/>
      <c r="C90" s="160" t="str">
        <f>$BP90</f>
        <v/>
      </c>
      <c r="D90" s="6"/>
      <c r="E90" s="6"/>
      <c r="F90" s="6"/>
      <c r="G90" s="6"/>
      <c r="H90" s="6"/>
      <c r="I90" s="6"/>
      <c r="J90" s="6"/>
      <c r="K90" s="6"/>
      <c r="L90" s="6"/>
      <c r="M90" s="6"/>
      <c r="N90" s="6"/>
      <c r="O90" s="6"/>
      <c r="P90" s="6"/>
      <c r="Q90" s="6"/>
      <c r="R90" s="6"/>
      <c r="S90" s="6"/>
      <c r="T90" s="6"/>
      <c r="U90" s="6"/>
      <c r="V90" s="6"/>
      <c r="W90" s="6"/>
      <c r="X90" s="114"/>
      <c r="Y90" s="6"/>
      <c r="Z90" s="6"/>
      <c r="AA90" s="114"/>
      <c r="AB90" s="6"/>
      <c r="AC90" s="6"/>
      <c r="AD90" s="114"/>
      <c r="AE90" s="6"/>
      <c r="AF90" s="6"/>
      <c r="AG90" s="114"/>
      <c r="AH90" s="6"/>
      <c r="AI90" s="6"/>
      <c r="AJ90" s="6"/>
      <c r="AK90" s="6"/>
      <c r="AL90" s="6"/>
      <c r="AM90" s="6"/>
      <c r="AN90" s="6"/>
      <c r="AO90" s="6"/>
      <c r="AP90" s="6"/>
      <c r="AQ90" s="6"/>
      <c r="AR90" s="6"/>
      <c r="AS90" s="6"/>
      <c r="AT90" s="6"/>
      <c r="BF90" s="6"/>
      <c r="BG90" s="6"/>
      <c r="BH90" s="6"/>
      <c r="BI90" s="6"/>
      <c r="BJ90" s="6"/>
      <c r="BK90" s="6"/>
      <c r="BL90" s="6"/>
      <c r="BM90" s="6"/>
      <c r="BN90" s="6"/>
      <c r="BO90" s="6"/>
      <c r="BP90" s="72" t="str">
        <f>IF(AND(($B90&lt;&gt;0),$AT51+$AT52=0),"No olvidar que estas consultas resueltas deben estar incluidas en Sección A.4","")</f>
        <v/>
      </c>
      <c r="BR90" s="6"/>
      <c r="BS90" s="6"/>
      <c r="BT90" s="6"/>
      <c r="BU90" s="6"/>
      <c r="BV90" s="6"/>
      <c r="BW90" s="6"/>
      <c r="BX90" s="126">
        <f>IF(AND(($B90&lt;&gt;0),$AT51+$AT52=0),1,0)</f>
        <v>0</v>
      </c>
      <c r="BY90" s="6"/>
      <c r="BZ90" s="6"/>
      <c r="CA90" s="6"/>
      <c r="CB90" s="6"/>
      <c r="CW90" s="16"/>
      <c r="CX90" s="16"/>
    </row>
    <row r="91" spans="1:105" s="15" customFormat="1" ht="20.25" customHeight="1" x14ac:dyDescent="0.15">
      <c r="A91" s="144" t="s">
        <v>98</v>
      </c>
      <c r="B91" s="161"/>
      <c r="C91" s="160" t="str">
        <f>$BP91</f>
        <v/>
      </c>
      <c r="D91" s="6"/>
      <c r="E91" s="6"/>
      <c r="F91" s="6"/>
      <c r="G91" s="6"/>
      <c r="H91" s="6"/>
      <c r="I91" s="6"/>
      <c r="J91" s="6"/>
      <c r="K91" s="6"/>
      <c r="L91" s="6"/>
      <c r="M91" s="6"/>
      <c r="N91" s="6"/>
      <c r="O91" s="6"/>
      <c r="P91" s="6"/>
      <c r="Q91" s="6"/>
      <c r="R91" s="6"/>
      <c r="S91" s="6"/>
      <c r="T91" s="6"/>
      <c r="U91" s="6"/>
      <c r="V91" s="6"/>
      <c r="W91" s="6"/>
      <c r="X91" s="114"/>
      <c r="Y91" s="6"/>
      <c r="Z91" s="6"/>
      <c r="AA91" s="114"/>
      <c r="AB91" s="6"/>
      <c r="AC91" s="6"/>
      <c r="AD91" s="114"/>
      <c r="AE91" s="6"/>
      <c r="AF91" s="6"/>
      <c r="AG91" s="114"/>
      <c r="AH91" s="6"/>
      <c r="AI91" s="6"/>
      <c r="AJ91" s="6"/>
      <c r="AK91" s="6"/>
      <c r="AL91" s="6"/>
      <c r="AM91" s="6"/>
      <c r="AN91" s="6"/>
      <c r="AO91" s="6"/>
      <c r="AP91" s="6"/>
      <c r="AQ91" s="6"/>
      <c r="AR91" s="6"/>
      <c r="AS91" s="6"/>
      <c r="AT91" s="6"/>
      <c r="BF91" s="6"/>
      <c r="BG91" s="6"/>
      <c r="BH91" s="6"/>
      <c r="BI91" s="6"/>
      <c r="BJ91" s="6"/>
      <c r="BK91" s="6"/>
      <c r="BL91" s="6"/>
      <c r="BM91" s="6"/>
      <c r="BN91" s="6"/>
      <c r="BO91" s="6"/>
      <c r="BP91" s="72" t="str">
        <f>IF(AND(($B91&lt;&gt;0),$AT53=0),"No olvidar que estas consultas resueltas deben estar incluidas en Sección A.4","")</f>
        <v/>
      </c>
      <c r="BR91" s="6"/>
      <c r="BS91" s="6"/>
      <c r="BT91" s="6"/>
      <c r="BU91" s="6"/>
      <c r="BV91" s="6"/>
      <c r="BW91" s="6"/>
      <c r="BX91" s="126">
        <f>IF(AND(($B91&lt;&gt;0),$AT53=0),1,0)</f>
        <v>0</v>
      </c>
      <c r="BY91" s="6"/>
      <c r="BZ91" s="6"/>
      <c r="CA91" s="6"/>
      <c r="CB91" s="6"/>
      <c r="CW91" s="16"/>
      <c r="CX91" s="16"/>
    </row>
    <row r="92" spans="1:105" s="15" customFormat="1" ht="17.25" customHeight="1" x14ac:dyDescent="0.15">
      <c r="A92" s="162" t="s">
        <v>63</v>
      </c>
      <c r="B92" s="161"/>
      <c r="C92" s="160">
        <f>$BP92</f>
        <v>0</v>
      </c>
      <c r="D92" s="6"/>
      <c r="E92" s="6"/>
      <c r="F92" s="6"/>
      <c r="G92" s="6"/>
      <c r="H92" s="6"/>
      <c r="I92" s="6"/>
      <c r="J92" s="6"/>
      <c r="K92" s="6"/>
      <c r="L92" s="6"/>
      <c r="M92" s="6"/>
      <c r="N92" s="6"/>
      <c r="O92" s="6"/>
      <c r="P92" s="6"/>
      <c r="Q92" s="6"/>
      <c r="R92" s="6"/>
      <c r="S92" s="6"/>
      <c r="T92" s="6"/>
      <c r="U92" s="6"/>
      <c r="V92" s="6"/>
      <c r="W92" s="6"/>
      <c r="X92" s="114"/>
      <c r="Y92" s="6"/>
      <c r="Z92" s="6"/>
      <c r="AA92" s="114"/>
      <c r="AB92" s="6"/>
      <c r="AC92" s="6"/>
      <c r="AD92" s="114"/>
      <c r="AE92" s="6"/>
      <c r="AF92" s="6"/>
      <c r="AG92" s="114"/>
      <c r="AH92" s="6"/>
      <c r="AI92" s="6"/>
      <c r="AJ92" s="6"/>
      <c r="AK92" s="6"/>
      <c r="AL92" s="6"/>
      <c r="AM92" s="6"/>
      <c r="AN92" s="6"/>
      <c r="AO92" s="6"/>
      <c r="AP92" s="6"/>
      <c r="AQ92" s="6"/>
      <c r="AR92" s="6"/>
      <c r="AS92" s="6"/>
      <c r="AT92" s="6"/>
      <c r="BF92" s="6"/>
      <c r="BG92" s="6"/>
      <c r="BH92" s="6"/>
      <c r="BI92" s="6"/>
      <c r="BJ92" s="6"/>
      <c r="BK92" s="6"/>
      <c r="BL92" s="6"/>
      <c r="BM92" s="6"/>
      <c r="BN92" s="6"/>
      <c r="BO92" s="6"/>
      <c r="BP92" s="72"/>
      <c r="BR92" s="6"/>
      <c r="BS92" s="6"/>
      <c r="BT92" s="6"/>
      <c r="BU92" s="6"/>
      <c r="BV92" s="6"/>
      <c r="BW92" s="6"/>
      <c r="BX92" s="126"/>
      <c r="BY92" s="6"/>
      <c r="BZ92" s="6"/>
      <c r="CA92" s="6"/>
      <c r="CB92" s="6"/>
      <c r="CW92" s="16"/>
      <c r="CX92" s="16"/>
    </row>
    <row r="93" spans="1:105" s="15" customFormat="1" ht="15.75" customHeight="1" x14ac:dyDescent="0.15">
      <c r="A93" s="163" t="s">
        <v>134</v>
      </c>
      <c r="B93" s="164"/>
      <c r="C93" s="48"/>
      <c r="E93" s="6"/>
      <c r="F93" s="6"/>
      <c r="G93" s="6"/>
      <c r="H93" s="6"/>
      <c r="I93" s="6"/>
      <c r="J93" s="6"/>
      <c r="K93" s="6"/>
      <c r="L93" s="6"/>
      <c r="M93" s="6"/>
      <c r="N93" s="6"/>
      <c r="O93" s="6"/>
      <c r="P93" s="6"/>
      <c r="Q93" s="6"/>
      <c r="R93" s="6"/>
      <c r="S93" s="6"/>
      <c r="T93" s="6"/>
      <c r="U93" s="6"/>
      <c r="V93" s="6"/>
      <c r="W93" s="6"/>
      <c r="X93" s="114"/>
      <c r="Y93" s="6"/>
      <c r="Z93" s="6"/>
      <c r="AA93" s="114"/>
      <c r="AB93" s="6"/>
      <c r="AC93" s="6"/>
      <c r="AD93" s="114"/>
      <c r="AE93" s="6"/>
      <c r="AF93" s="6"/>
      <c r="AG93" s="114"/>
      <c r="AH93" s="6"/>
      <c r="AI93" s="6"/>
      <c r="AJ93" s="6"/>
      <c r="AK93" s="6"/>
      <c r="AL93" s="6"/>
      <c r="AM93" s="6"/>
      <c r="AN93" s="6"/>
      <c r="AO93" s="6"/>
      <c r="AP93" s="6"/>
      <c r="AQ93" s="6"/>
      <c r="AR93" s="6"/>
      <c r="AS93" s="6"/>
      <c r="AT93" s="6"/>
      <c r="BF93" s="6"/>
      <c r="BG93" s="6"/>
      <c r="BH93" s="6"/>
      <c r="BI93" s="6"/>
      <c r="BJ93" s="6"/>
      <c r="BK93" s="6"/>
      <c r="BL93" s="6"/>
      <c r="BM93" s="6"/>
      <c r="BN93" s="6"/>
      <c r="BO93" s="6"/>
      <c r="BP93" s="72"/>
      <c r="BR93" s="6"/>
      <c r="BS93" s="6"/>
      <c r="BT93" s="6"/>
      <c r="BU93" s="6"/>
      <c r="BV93" s="6"/>
      <c r="BW93" s="6"/>
      <c r="BX93" s="126"/>
      <c r="BY93" s="6"/>
      <c r="BZ93" s="6"/>
      <c r="CA93" s="6"/>
      <c r="CB93" s="6"/>
      <c r="CW93" s="16"/>
      <c r="CX93" s="16"/>
    </row>
    <row r="94" spans="1:105" s="6" customFormat="1" ht="30" customHeight="1" x14ac:dyDescent="0.2">
      <c r="A94" s="165" t="s">
        <v>135</v>
      </c>
      <c r="B94" s="166"/>
      <c r="C94" s="166"/>
      <c r="D94" s="166"/>
      <c r="E94" s="167"/>
      <c r="F94" s="167"/>
      <c r="G94" s="167"/>
      <c r="AA94" s="114"/>
      <c r="AD94" s="114"/>
      <c r="AG94" s="114"/>
      <c r="AJ94" s="114"/>
      <c r="AR94" s="3"/>
      <c r="BZ94" s="15"/>
      <c r="CZ94" s="3"/>
      <c r="DA94" s="3"/>
    </row>
    <row r="95" spans="1:105" s="15" customFormat="1" ht="52.5" x14ac:dyDescent="0.15">
      <c r="A95" s="256" t="s">
        <v>136</v>
      </c>
      <c r="B95" s="282"/>
      <c r="C95" s="168" t="s">
        <v>137</v>
      </c>
      <c r="D95" s="168" t="s">
        <v>138</v>
      </c>
      <c r="E95" s="168" t="s">
        <v>139</v>
      </c>
      <c r="F95" s="169"/>
      <c r="G95" s="6"/>
      <c r="H95" s="6"/>
      <c r="I95" s="6"/>
      <c r="J95" s="6"/>
      <c r="K95" s="6"/>
      <c r="L95" s="6"/>
      <c r="M95" s="6"/>
      <c r="N95" s="6"/>
      <c r="O95" s="6"/>
      <c r="P95" s="6"/>
      <c r="Q95" s="6"/>
      <c r="R95" s="6"/>
      <c r="S95" s="6"/>
      <c r="T95" s="6"/>
      <c r="U95" s="6"/>
      <c r="V95" s="6"/>
      <c r="W95" s="6"/>
      <c r="X95" s="6"/>
      <c r="Y95" s="6"/>
      <c r="Z95" s="114"/>
      <c r="AA95" s="6"/>
      <c r="AB95" s="6"/>
      <c r="AC95" s="114"/>
      <c r="AD95" s="6"/>
      <c r="AE95" s="6"/>
      <c r="AF95" s="114"/>
      <c r="AG95" s="6"/>
      <c r="AH95" s="6"/>
      <c r="AI95" s="114"/>
      <c r="AJ95" s="6"/>
      <c r="AK95" s="6"/>
      <c r="AL95" s="6"/>
      <c r="AM95" s="6"/>
      <c r="AN95" s="6"/>
      <c r="AO95" s="6"/>
      <c r="AP95" s="6"/>
      <c r="AQ95" s="6"/>
      <c r="AR95" s="6"/>
      <c r="AS95" s="6"/>
      <c r="AT95" s="6"/>
      <c r="BF95" s="6"/>
      <c r="BG95" s="6"/>
      <c r="BH95" s="6"/>
      <c r="BI95" s="6"/>
      <c r="BJ95" s="6"/>
      <c r="BK95" s="6"/>
      <c r="BL95" s="6"/>
      <c r="BM95" s="6"/>
      <c r="BN95" s="6"/>
      <c r="BO95" s="6"/>
      <c r="BP95" s="6"/>
      <c r="BQ95" s="6"/>
      <c r="BR95" s="6"/>
      <c r="BS95" s="6"/>
      <c r="BT95" s="6"/>
      <c r="BU95" s="6"/>
      <c r="BV95" s="6"/>
      <c r="BW95" s="6"/>
      <c r="BX95" s="6"/>
      <c r="BY95" s="6"/>
      <c r="BZ95" s="6"/>
      <c r="CA95" s="6"/>
      <c r="CB95" s="6"/>
      <c r="CY95" s="16"/>
      <c r="CZ95" s="16"/>
    </row>
    <row r="96" spans="1:105" s="15" customFormat="1" ht="15" customHeight="1" x14ac:dyDescent="0.15">
      <c r="A96" s="283" t="s">
        <v>140</v>
      </c>
      <c r="B96" s="283"/>
      <c r="C96" s="120"/>
      <c r="D96" s="120"/>
      <c r="E96" s="120"/>
      <c r="F96" s="169"/>
      <c r="G96" s="6"/>
      <c r="H96" s="6"/>
      <c r="I96" s="6"/>
      <c r="J96" s="6"/>
      <c r="K96" s="6"/>
      <c r="L96" s="6"/>
      <c r="M96" s="6"/>
      <c r="N96" s="6"/>
      <c r="O96" s="6"/>
      <c r="P96" s="6"/>
      <c r="Q96" s="6"/>
      <c r="R96" s="6"/>
      <c r="S96" s="6"/>
      <c r="T96" s="6"/>
      <c r="U96" s="6"/>
      <c r="V96" s="6"/>
      <c r="W96" s="6"/>
      <c r="X96" s="6"/>
      <c r="Y96" s="6"/>
      <c r="Z96" s="6"/>
      <c r="AA96" s="6"/>
      <c r="AB96" s="6"/>
      <c r="AC96" s="114"/>
      <c r="AD96" s="6"/>
      <c r="AE96" s="6"/>
      <c r="AF96" s="114"/>
      <c r="AG96" s="6"/>
      <c r="AH96" s="6"/>
      <c r="AI96" s="114"/>
      <c r="AJ96" s="6"/>
      <c r="AK96" s="6"/>
      <c r="AL96" s="114"/>
      <c r="AM96" s="114"/>
      <c r="AN96" s="114"/>
      <c r="AO96" s="6"/>
      <c r="AP96" s="6"/>
      <c r="AQ96" s="6"/>
      <c r="AR96" s="6"/>
      <c r="AS96" s="6"/>
      <c r="AT96" s="6"/>
      <c r="BF96" s="6"/>
      <c r="BG96" s="6"/>
      <c r="BH96" s="6"/>
      <c r="BI96" s="6"/>
      <c r="BJ96" s="6"/>
      <c r="BK96" s="6"/>
      <c r="BL96" s="6"/>
      <c r="BM96" s="6"/>
      <c r="BN96" s="6"/>
      <c r="BO96" s="6"/>
      <c r="BP96" s="6"/>
      <c r="BQ96" s="6"/>
      <c r="BR96" s="6"/>
      <c r="BS96" s="6"/>
      <c r="BT96" s="6"/>
      <c r="BU96" s="6"/>
      <c r="BV96" s="6"/>
      <c r="BW96" s="6"/>
      <c r="BX96" s="6"/>
      <c r="BY96" s="6"/>
      <c r="BZ96" s="6"/>
      <c r="CA96" s="6"/>
      <c r="CB96" s="6"/>
      <c r="CY96" s="16"/>
      <c r="CZ96" s="16"/>
    </row>
    <row r="97" spans="1:104" s="15" customFormat="1" ht="15" customHeight="1" x14ac:dyDescent="0.15">
      <c r="A97" s="272" t="s">
        <v>141</v>
      </c>
      <c r="B97" s="272"/>
      <c r="C97" s="128"/>
      <c r="D97" s="128"/>
      <c r="E97" s="128"/>
      <c r="F97" s="6"/>
      <c r="G97" s="6"/>
      <c r="H97" s="6"/>
      <c r="I97" s="6"/>
      <c r="J97" s="6"/>
      <c r="K97" s="6"/>
      <c r="L97" s="6"/>
      <c r="M97" s="6"/>
      <c r="N97" s="6"/>
      <c r="O97" s="6"/>
      <c r="P97" s="6"/>
      <c r="Q97" s="6"/>
      <c r="R97" s="6"/>
      <c r="S97" s="6"/>
      <c r="T97" s="6"/>
      <c r="U97" s="6"/>
      <c r="V97" s="6"/>
      <c r="W97" s="6"/>
      <c r="X97" s="6"/>
      <c r="Y97" s="6"/>
      <c r="Z97" s="6"/>
      <c r="AA97" s="6"/>
      <c r="AB97" s="6"/>
      <c r="AC97" s="114"/>
      <c r="AD97" s="6"/>
      <c r="AE97" s="6"/>
      <c r="AF97" s="114"/>
      <c r="AG97" s="6"/>
      <c r="AH97" s="6"/>
      <c r="AI97" s="114"/>
      <c r="AJ97" s="6"/>
      <c r="AK97" s="6"/>
      <c r="AL97" s="114"/>
      <c r="AM97" s="114"/>
      <c r="AN97" s="114"/>
      <c r="AO97" s="6"/>
      <c r="AP97" s="6"/>
      <c r="AQ97" s="6"/>
      <c r="AR97" s="6"/>
      <c r="AS97" s="6"/>
      <c r="AT97" s="6"/>
      <c r="BF97" s="6"/>
      <c r="BG97" s="6"/>
      <c r="BH97" s="6"/>
      <c r="BI97" s="6"/>
      <c r="BJ97" s="6"/>
      <c r="BK97" s="6"/>
      <c r="BL97" s="6"/>
      <c r="BM97" s="6"/>
      <c r="BN97" s="6"/>
      <c r="BO97" s="6"/>
      <c r="BP97" s="6"/>
      <c r="BQ97" s="6"/>
      <c r="BR97" s="6"/>
      <c r="BS97" s="6"/>
      <c r="BT97" s="6"/>
      <c r="BU97" s="6"/>
      <c r="BV97" s="6"/>
      <c r="BW97" s="6"/>
      <c r="BX97" s="6"/>
      <c r="BY97" s="6"/>
      <c r="BZ97" s="6"/>
      <c r="CA97" s="6"/>
      <c r="CB97" s="6"/>
      <c r="CY97" s="16"/>
      <c r="CZ97" s="16"/>
    </row>
    <row r="98" spans="1:104" s="15" customFormat="1" ht="15" customHeight="1" x14ac:dyDescent="0.15">
      <c r="A98" s="272" t="s">
        <v>142</v>
      </c>
      <c r="B98" s="272"/>
      <c r="C98" s="128"/>
      <c r="D98" s="128"/>
      <c r="E98" s="128"/>
      <c r="F98" s="6"/>
      <c r="G98" s="6"/>
      <c r="H98" s="6"/>
      <c r="I98" s="6"/>
      <c r="J98" s="6"/>
      <c r="K98" s="6"/>
      <c r="L98" s="6"/>
      <c r="M98" s="6"/>
      <c r="N98" s="6"/>
      <c r="O98" s="6"/>
      <c r="P98" s="6"/>
      <c r="Q98" s="6"/>
      <c r="R98" s="6"/>
      <c r="S98" s="6"/>
      <c r="T98" s="6"/>
      <c r="U98" s="6"/>
      <c r="V98" s="6"/>
      <c r="W98" s="6"/>
      <c r="X98" s="6"/>
      <c r="Y98" s="6"/>
      <c r="Z98" s="6"/>
      <c r="AA98" s="6"/>
      <c r="AB98" s="6"/>
      <c r="AC98" s="114"/>
      <c r="AD98" s="6"/>
      <c r="AE98" s="6"/>
      <c r="AF98" s="114"/>
      <c r="AG98" s="6"/>
      <c r="AH98" s="6"/>
      <c r="AI98" s="114"/>
      <c r="AJ98" s="6"/>
      <c r="AK98" s="6"/>
      <c r="AL98" s="114"/>
      <c r="AM98" s="114"/>
      <c r="AN98" s="114"/>
      <c r="AO98" s="6"/>
      <c r="AP98" s="6"/>
      <c r="AQ98" s="6"/>
      <c r="AR98" s="6"/>
      <c r="AS98" s="6"/>
      <c r="AT98" s="6"/>
      <c r="BF98" s="6"/>
      <c r="BG98" s="6"/>
      <c r="BH98" s="6"/>
      <c r="BI98" s="6"/>
      <c r="BJ98" s="6"/>
      <c r="BK98" s="6"/>
      <c r="BL98" s="6"/>
      <c r="BM98" s="6"/>
      <c r="BN98" s="6"/>
      <c r="BO98" s="6"/>
      <c r="BP98" s="6"/>
      <c r="BQ98" s="6"/>
      <c r="BR98" s="6"/>
      <c r="BS98" s="6"/>
      <c r="BT98" s="6"/>
      <c r="BU98" s="6"/>
      <c r="BV98" s="6"/>
      <c r="BW98" s="6"/>
      <c r="BX98" s="6"/>
      <c r="BY98" s="6"/>
      <c r="BZ98" s="6"/>
      <c r="CA98" s="6"/>
      <c r="CB98" s="6"/>
      <c r="CY98" s="16"/>
      <c r="CZ98" s="16"/>
    </row>
    <row r="99" spans="1:104" s="15" customFormat="1" ht="15" customHeight="1" x14ac:dyDescent="0.15">
      <c r="A99" s="272" t="s">
        <v>143</v>
      </c>
      <c r="B99" s="272"/>
      <c r="C99" s="128"/>
      <c r="D99" s="128"/>
      <c r="E99" s="128"/>
      <c r="F99" s="6"/>
      <c r="G99" s="6"/>
      <c r="H99" s="6"/>
      <c r="I99" s="6"/>
      <c r="J99" s="6"/>
      <c r="K99" s="6"/>
      <c r="L99" s="6"/>
      <c r="M99" s="6"/>
      <c r="N99" s="6"/>
      <c r="O99" s="6"/>
      <c r="P99" s="6"/>
      <c r="Q99" s="6"/>
      <c r="R99" s="6"/>
      <c r="S99" s="6"/>
      <c r="T99" s="6"/>
      <c r="U99" s="6"/>
      <c r="V99" s="6"/>
      <c r="W99" s="6"/>
      <c r="X99" s="6"/>
      <c r="Y99" s="6"/>
      <c r="Z99" s="6"/>
      <c r="AA99" s="6"/>
      <c r="AB99" s="6"/>
      <c r="AC99" s="114"/>
      <c r="AD99" s="6"/>
      <c r="AE99" s="6"/>
      <c r="AF99" s="114"/>
      <c r="AG99" s="6"/>
      <c r="AH99" s="6"/>
      <c r="AI99" s="114"/>
      <c r="AJ99" s="6"/>
      <c r="AK99" s="6"/>
      <c r="AL99" s="114"/>
      <c r="AM99" s="114"/>
      <c r="AN99" s="114"/>
      <c r="AO99" s="6"/>
      <c r="AP99" s="6"/>
      <c r="AQ99" s="6"/>
      <c r="AR99" s="6"/>
      <c r="AS99" s="6"/>
      <c r="AT99" s="6"/>
      <c r="BF99" s="6"/>
      <c r="BG99" s="6"/>
      <c r="BH99" s="6"/>
      <c r="BI99" s="6"/>
      <c r="BJ99" s="6"/>
      <c r="BK99" s="6"/>
      <c r="BL99" s="6"/>
      <c r="BM99" s="6"/>
      <c r="BN99" s="6"/>
      <c r="BO99" s="6"/>
      <c r="BP99" s="6"/>
      <c r="BQ99" s="6"/>
      <c r="BR99" s="6"/>
      <c r="BS99" s="6"/>
      <c r="BT99" s="6"/>
      <c r="BU99" s="6"/>
      <c r="BV99" s="6"/>
      <c r="BW99" s="6"/>
      <c r="BX99" s="6"/>
      <c r="BY99" s="6"/>
      <c r="BZ99" s="6"/>
      <c r="CA99" s="6"/>
      <c r="CB99" s="6"/>
      <c r="CY99" s="16"/>
      <c r="CZ99" s="16"/>
    </row>
    <row r="100" spans="1:104" s="15" customFormat="1" ht="15" customHeight="1" x14ac:dyDescent="0.15">
      <c r="A100" s="272" t="s">
        <v>144</v>
      </c>
      <c r="B100" s="272"/>
      <c r="C100" s="128"/>
      <c r="D100" s="128"/>
      <c r="E100" s="128"/>
      <c r="F100" s="6"/>
      <c r="G100" s="6"/>
      <c r="H100" s="6"/>
      <c r="I100" s="6"/>
      <c r="J100" s="6"/>
      <c r="K100" s="6"/>
      <c r="L100" s="6"/>
      <c r="M100" s="6"/>
      <c r="N100" s="6"/>
      <c r="O100" s="6"/>
      <c r="P100" s="6"/>
      <c r="Q100" s="6"/>
      <c r="R100" s="6"/>
      <c r="S100" s="6"/>
      <c r="T100" s="6"/>
      <c r="U100" s="6"/>
      <c r="V100" s="6"/>
      <c r="W100" s="6"/>
      <c r="X100" s="6"/>
      <c r="Y100" s="6"/>
      <c r="Z100" s="6"/>
      <c r="AA100" s="6"/>
      <c r="AB100" s="6"/>
      <c r="AC100" s="114"/>
      <c r="AD100" s="6"/>
      <c r="AE100" s="6"/>
      <c r="AF100" s="114"/>
      <c r="AG100" s="6"/>
      <c r="AH100" s="6"/>
      <c r="AI100" s="114"/>
      <c r="AJ100" s="6"/>
      <c r="AK100" s="6"/>
      <c r="AL100" s="114"/>
      <c r="AM100" s="114"/>
      <c r="AN100" s="114"/>
      <c r="AO100" s="6"/>
      <c r="AP100" s="6"/>
      <c r="AQ100" s="6"/>
      <c r="AR100" s="6"/>
      <c r="AS100" s="6"/>
      <c r="AT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Y100" s="16"/>
      <c r="CZ100" s="16"/>
    </row>
    <row r="101" spans="1:104" s="15" customFormat="1" ht="15" customHeight="1" x14ac:dyDescent="0.15">
      <c r="A101" s="272" t="s">
        <v>145</v>
      </c>
      <c r="B101" s="272"/>
      <c r="C101" s="128"/>
      <c r="D101" s="128"/>
      <c r="E101" s="128"/>
      <c r="F101" s="6"/>
      <c r="G101" s="6"/>
      <c r="H101" s="6"/>
      <c r="I101" s="6"/>
      <c r="J101" s="6"/>
      <c r="K101" s="6"/>
      <c r="L101" s="6"/>
      <c r="M101" s="6"/>
      <c r="N101" s="6"/>
      <c r="O101" s="6"/>
      <c r="P101" s="6"/>
      <c r="Q101" s="6"/>
      <c r="R101" s="6"/>
      <c r="S101" s="6"/>
      <c r="T101" s="6"/>
      <c r="U101" s="6"/>
      <c r="V101" s="6"/>
      <c r="W101" s="6"/>
      <c r="X101" s="6"/>
      <c r="Y101" s="6"/>
      <c r="Z101" s="6"/>
      <c r="AA101" s="6"/>
      <c r="AB101" s="6"/>
      <c r="AC101" s="114"/>
      <c r="AD101" s="6"/>
      <c r="AE101" s="6"/>
      <c r="AF101" s="114"/>
      <c r="AG101" s="6"/>
      <c r="AH101" s="6"/>
      <c r="AI101" s="114"/>
      <c r="AJ101" s="6"/>
      <c r="AK101" s="6"/>
      <c r="AL101" s="114"/>
      <c r="AM101" s="114"/>
      <c r="AN101" s="114"/>
      <c r="AO101" s="6"/>
      <c r="AP101" s="6"/>
      <c r="AQ101" s="6"/>
      <c r="AR101" s="6"/>
      <c r="AS101" s="6"/>
      <c r="AT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Y101" s="16"/>
      <c r="CZ101" s="16"/>
    </row>
    <row r="102" spans="1:104" s="15" customFormat="1" ht="15" customHeight="1" x14ac:dyDescent="0.15">
      <c r="A102" s="272" t="s">
        <v>146</v>
      </c>
      <c r="B102" s="272"/>
      <c r="C102" s="128"/>
      <c r="D102" s="128"/>
      <c r="E102" s="128"/>
      <c r="F102" s="6"/>
      <c r="G102" s="6"/>
      <c r="H102" s="6"/>
      <c r="I102" s="6"/>
      <c r="J102" s="6"/>
      <c r="K102" s="6"/>
      <c r="L102" s="6"/>
      <c r="M102" s="6"/>
      <c r="N102" s="6"/>
      <c r="O102" s="6"/>
      <c r="P102" s="6"/>
      <c r="Q102" s="6"/>
      <c r="R102" s="6"/>
      <c r="S102" s="6"/>
      <c r="T102" s="6"/>
      <c r="U102" s="6"/>
      <c r="V102" s="6"/>
      <c r="W102" s="6"/>
      <c r="X102" s="6"/>
      <c r="Y102" s="6"/>
      <c r="Z102" s="6"/>
      <c r="AA102" s="6"/>
      <c r="AB102" s="6"/>
      <c r="AC102" s="114"/>
      <c r="AD102" s="6"/>
      <c r="AE102" s="6"/>
      <c r="AF102" s="114"/>
      <c r="AG102" s="6"/>
      <c r="AH102" s="6"/>
      <c r="AI102" s="114"/>
      <c r="AJ102" s="6"/>
      <c r="AK102" s="6"/>
      <c r="AL102" s="114"/>
      <c r="AM102" s="114"/>
      <c r="AN102" s="114"/>
      <c r="AO102" s="6"/>
      <c r="AP102" s="6"/>
      <c r="AQ102" s="6"/>
      <c r="AR102" s="6"/>
      <c r="AS102" s="6"/>
      <c r="AT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Y102" s="16"/>
      <c r="CZ102" s="16"/>
    </row>
    <row r="103" spans="1:104" s="15" customFormat="1" ht="15" customHeight="1" x14ac:dyDescent="0.15">
      <c r="A103" s="272" t="s">
        <v>147</v>
      </c>
      <c r="B103" s="272"/>
      <c r="C103" s="128"/>
      <c r="D103" s="128"/>
      <c r="E103" s="128"/>
      <c r="F103" s="6"/>
      <c r="G103" s="6"/>
      <c r="H103" s="6"/>
      <c r="I103" s="6"/>
      <c r="J103" s="6"/>
      <c r="K103" s="6"/>
      <c r="L103" s="6"/>
      <c r="M103" s="6"/>
      <c r="N103" s="6"/>
      <c r="O103" s="6"/>
      <c r="P103" s="6"/>
      <c r="Q103" s="6"/>
      <c r="R103" s="6"/>
      <c r="S103" s="6"/>
      <c r="T103" s="6"/>
      <c r="U103" s="6"/>
      <c r="V103" s="6"/>
      <c r="W103" s="6"/>
      <c r="X103" s="6"/>
      <c r="Y103" s="6"/>
      <c r="Z103" s="6"/>
      <c r="AA103" s="6"/>
      <c r="AB103" s="6"/>
      <c r="AC103" s="114"/>
      <c r="AD103" s="6"/>
      <c r="AE103" s="6"/>
      <c r="AF103" s="114"/>
      <c r="AG103" s="6"/>
      <c r="AH103" s="6"/>
      <c r="AI103" s="114"/>
      <c r="AJ103" s="6"/>
      <c r="AK103" s="6"/>
      <c r="AL103" s="114"/>
      <c r="AM103" s="114"/>
      <c r="AN103" s="114"/>
      <c r="AO103" s="6"/>
      <c r="AP103" s="6"/>
      <c r="AQ103" s="114"/>
      <c r="AR103" s="6"/>
      <c r="AS103" s="6"/>
      <c r="AT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Y103" s="16"/>
      <c r="CZ103" s="16"/>
    </row>
    <row r="104" spans="1:104" s="15" customFormat="1" ht="15" customHeight="1" x14ac:dyDescent="0.15">
      <c r="A104" s="272" t="s">
        <v>148</v>
      </c>
      <c r="B104" s="272"/>
      <c r="C104" s="128"/>
      <c r="D104" s="128"/>
      <c r="E104" s="128"/>
      <c r="F104" s="6"/>
      <c r="G104" s="6"/>
      <c r="H104" s="6"/>
      <c r="I104" s="6"/>
      <c r="J104" s="6"/>
      <c r="K104" s="6"/>
      <c r="L104" s="6"/>
      <c r="M104" s="6"/>
      <c r="N104" s="6"/>
      <c r="O104" s="6"/>
      <c r="P104" s="6"/>
      <c r="Q104" s="6"/>
      <c r="R104" s="6"/>
      <c r="S104" s="6"/>
      <c r="T104" s="6"/>
      <c r="U104" s="6"/>
      <c r="V104" s="6"/>
      <c r="W104" s="6"/>
      <c r="X104" s="6"/>
      <c r="Y104" s="6"/>
      <c r="Z104" s="6"/>
      <c r="AA104" s="6"/>
      <c r="AB104" s="6"/>
      <c r="AC104" s="114"/>
      <c r="AD104" s="6"/>
      <c r="AE104" s="6"/>
      <c r="AF104" s="114"/>
      <c r="AG104" s="6"/>
      <c r="AH104" s="6"/>
      <c r="AI104" s="114"/>
      <c r="AJ104" s="6"/>
      <c r="AK104" s="6"/>
      <c r="AL104" s="114"/>
      <c r="AM104" s="114"/>
      <c r="AN104" s="114"/>
      <c r="AO104" s="6"/>
      <c r="AP104" s="6"/>
      <c r="AQ104" s="114"/>
      <c r="AR104" s="6"/>
      <c r="AS104" s="6"/>
      <c r="AT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Y104" s="16"/>
      <c r="CZ104" s="16"/>
    </row>
    <row r="105" spans="1:104" s="15" customFormat="1" ht="15" customHeight="1" x14ac:dyDescent="0.15">
      <c r="A105" s="272" t="s">
        <v>149</v>
      </c>
      <c r="B105" s="272"/>
      <c r="C105" s="128"/>
      <c r="D105" s="128"/>
      <c r="E105" s="128"/>
      <c r="F105" s="6"/>
      <c r="G105" s="6"/>
      <c r="H105" s="6"/>
      <c r="I105" s="6"/>
      <c r="J105" s="6"/>
      <c r="K105" s="6"/>
      <c r="L105" s="6"/>
      <c r="M105" s="6"/>
      <c r="N105" s="6"/>
      <c r="O105" s="6"/>
      <c r="P105" s="6"/>
      <c r="Q105" s="6"/>
      <c r="R105" s="6"/>
      <c r="S105" s="6"/>
      <c r="T105" s="6"/>
      <c r="U105" s="6"/>
      <c r="V105" s="6"/>
      <c r="W105" s="6"/>
      <c r="X105" s="6"/>
      <c r="Y105" s="6"/>
      <c r="Z105" s="6"/>
      <c r="AA105" s="6"/>
      <c r="AB105" s="6"/>
      <c r="AC105" s="114"/>
      <c r="AD105" s="6"/>
      <c r="AE105" s="6"/>
      <c r="AF105" s="114"/>
      <c r="AG105" s="6"/>
      <c r="AH105" s="6"/>
      <c r="AI105" s="114"/>
      <c r="AJ105" s="6"/>
      <c r="AK105" s="6"/>
      <c r="AL105" s="114"/>
      <c r="AM105" s="114"/>
      <c r="AN105" s="114"/>
      <c r="AO105" s="6"/>
      <c r="AP105" s="6"/>
      <c r="AQ105" s="114"/>
      <c r="AR105" s="6"/>
      <c r="AS105" s="6"/>
      <c r="AT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Y105" s="16"/>
      <c r="CZ105" s="16"/>
    </row>
    <row r="106" spans="1:104" s="15" customFormat="1" ht="15" customHeight="1" x14ac:dyDescent="0.15">
      <c r="A106" s="272" t="s">
        <v>98</v>
      </c>
      <c r="B106" s="272"/>
      <c r="C106" s="128"/>
      <c r="D106" s="128"/>
      <c r="E106" s="128"/>
      <c r="F106" s="6"/>
      <c r="G106" s="6"/>
      <c r="H106" s="6"/>
      <c r="I106" s="6"/>
      <c r="J106" s="6"/>
      <c r="K106" s="6"/>
      <c r="L106" s="6"/>
      <c r="M106" s="6"/>
      <c r="N106" s="6"/>
      <c r="O106" s="6"/>
      <c r="P106" s="6"/>
      <c r="Q106" s="6"/>
      <c r="R106" s="6"/>
      <c r="S106" s="6"/>
      <c r="T106" s="6"/>
      <c r="U106" s="6"/>
      <c r="V106" s="6"/>
      <c r="W106" s="6"/>
      <c r="X106" s="6"/>
      <c r="Y106" s="6"/>
      <c r="Z106" s="6"/>
      <c r="AA106" s="6"/>
      <c r="AB106" s="6"/>
      <c r="AC106" s="114"/>
      <c r="AD106" s="6"/>
      <c r="AE106" s="6"/>
      <c r="AF106" s="114"/>
      <c r="AG106" s="6"/>
      <c r="AH106" s="6"/>
      <c r="AI106" s="114"/>
      <c r="AJ106" s="6"/>
      <c r="AK106" s="6"/>
      <c r="AL106" s="114"/>
      <c r="AM106" s="114"/>
      <c r="AN106" s="114"/>
      <c r="AO106" s="6"/>
      <c r="AP106" s="6"/>
      <c r="AQ106" s="114"/>
      <c r="AR106" s="6"/>
      <c r="AS106" s="6"/>
      <c r="AT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Y106" s="16"/>
      <c r="CZ106" s="16"/>
    </row>
    <row r="107" spans="1:104" s="15" customFormat="1" ht="15" customHeight="1" x14ac:dyDescent="0.15">
      <c r="A107" s="272" t="s">
        <v>133</v>
      </c>
      <c r="B107" s="272"/>
      <c r="C107" s="128"/>
      <c r="D107" s="128"/>
      <c r="E107" s="128"/>
      <c r="F107" s="6"/>
      <c r="G107" s="6"/>
      <c r="H107" s="6"/>
      <c r="I107" s="6"/>
      <c r="J107" s="6"/>
      <c r="K107" s="6"/>
      <c r="L107" s="6"/>
      <c r="M107" s="6"/>
      <c r="N107" s="6"/>
      <c r="O107" s="6"/>
      <c r="P107" s="6"/>
      <c r="Q107" s="6"/>
      <c r="R107" s="6"/>
      <c r="S107" s="6"/>
      <c r="T107" s="6"/>
      <c r="U107" s="6"/>
      <c r="V107" s="6"/>
      <c r="W107" s="6"/>
      <c r="X107" s="6"/>
      <c r="Y107" s="6"/>
      <c r="Z107" s="6"/>
      <c r="AA107" s="6"/>
      <c r="AB107" s="6"/>
      <c r="AC107" s="114"/>
      <c r="AD107" s="6"/>
      <c r="AE107" s="6"/>
      <c r="AF107" s="114"/>
      <c r="AG107" s="6"/>
      <c r="AH107" s="6"/>
      <c r="AI107" s="114"/>
      <c r="AJ107" s="6"/>
      <c r="AK107" s="6"/>
      <c r="AL107" s="114"/>
      <c r="AM107" s="114"/>
      <c r="AN107" s="114"/>
      <c r="AO107" s="6"/>
      <c r="AP107" s="6"/>
      <c r="AQ107" s="114"/>
      <c r="AR107" s="6"/>
      <c r="AS107" s="6"/>
      <c r="AT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Y107" s="16"/>
      <c r="CZ107" s="16"/>
    </row>
    <row r="108" spans="1:104" s="15" customFormat="1" ht="15" customHeight="1" x14ac:dyDescent="0.15">
      <c r="A108" s="272" t="s">
        <v>150</v>
      </c>
      <c r="B108" s="272"/>
      <c r="C108" s="128"/>
      <c r="D108" s="128"/>
      <c r="E108" s="128"/>
      <c r="F108" s="6"/>
      <c r="G108" s="6"/>
      <c r="H108" s="6"/>
      <c r="I108" s="6"/>
      <c r="J108" s="6"/>
      <c r="K108" s="6"/>
      <c r="L108" s="6"/>
      <c r="M108" s="6"/>
      <c r="N108" s="6"/>
      <c r="O108" s="6"/>
      <c r="P108" s="6"/>
      <c r="Q108" s="6"/>
      <c r="R108" s="6"/>
      <c r="S108" s="6"/>
      <c r="T108" s="6"/>
      <c r="U108" s="6"/>
      <c r="V108" s="6"/>
      <c r="W108" s="6"/>
      <c r="X108" s="6"/>
      <c r="Y108" s="6"/>
      <c r="Z108" s="6"/>
      <c r="AA108" s="6"/>
      <c r="AB108" s="6"/>
      <c r="AC108" s="114"/>
      <c r="AD108" s="6"/>
      <c r="AE108" s="6"/>
      <c r="AF108" s="114"/>
      <c r="AG108" s="6"/>
      <c r="AH108" s="6"/>
      <c r="AI108" s="114"/>
      <c r="AJ108" s="6"/>
      <c r="AK108" s="6"/>
      <c r="AL108" s="114"/>
      <c r="AM108" s="114"/>
      <c r="AN108" s="114"/>
      <c r="AO108" s="6"/>
      <c r="AP108" s="6"/>
      <c r="AQ108" s="114"/>
      <c r="AR108" s="6"/>
      <c r="AS108" s="6"/>
      <c r="AT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Y108" s="16"/>
      <c r="CZ108" s="16"/>
    </row>
    <row r="109" spans="1:104" s="15" customFormat="1" ht="15" customHeight="1" x14ac:dyDescent="0.15">
      <c r="A109" s="272" t="s">
        <v>151</v>
      </c>
      <c r="B109" s="272"/>
      <c r="C109" s="128"/>
      <c r="D109" s="128"/>
      <c r="E109" s="128"/>
      <c r="F109" s="6"/>
      <c r="G109" s="6"/>
      <c r="H109" s="6"/>
      <c r="I109" s="6"/>
      <c r="J109" s="6"/>
      <c r="K109" s="6"/>
      <c r="L109" s="6"/>
      <c r="M109" s="6"/>
      <c r="N109" s="6"/>
      <c r="O109" s="6"/>
      <c r="P109" s="6"/>
      <c r="Q109" s="6"/>
      <c r="R109" s="6"/>
      <c r="S109" s="6"/>
      <c r="T109" s="6"/>
      <c r="U109" s="6"/>
      <c r="V109" s="6"/>
      <c r="W109" s="6"/>
      <c r="X109" s="6"/>
      <c r="Y109" s="6"/>
      <c r="Z109" s="6"/>
      <c r="AA109" s="6"/>
      <c r="AB109" s="6"/>
      <c r="AC109" s="114"/>
      <c r="AD109" s="6"/>
      <c r="AE109" s="6"/>
      <c r="AF109" s="114"/>
      <c r="AG109" s="6"/>
      <c r="AH109" s="6"/>
      <c r="AI109" s="114"/>
      <c r="AJ109" s="6"/>
      <c r="AK109" s="6"/>
      <c r="AL109" s="114"/>
      <c r="AM109" s="114"/>
      <c r="AN109" s="114"/>
      <c r="AO109" s="6"/>
      <c r="AP109" s="6"/>
      <c r="AQ109" s="114"/>
      <c r="AR109" s="6"/>
      <c r="AS109" s="6"/>
      <c r="AT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Y109" s="16"/>
      <c r="CZ109" s="16"/>
    </row>
    <row r="110" spans="1:104" s="15" customFormat="1" ht="15" customHeight="1" x14ac:dyDescent="0.15">
      <c r="A110" s="272" t="s">
        <v>152</v>
      </c>
      <c r="B110" s="272"/>
      <c r="C110" s="128"/>
      <c r="D110" s="128"/>
      <c r="E110" s="128"/>
      <c r="F110" s="6"/>
      <c r="G110" s="6"/>
      <c r="H110" s="6"/>
      <c r="I110" s="6"/>
      <c r="J110" s="6"/>
      <c r="K110" s="6"/>
      <c r="L110" s="6"/>
      <c r="M110" s="6"/>
      <c r="N110" s="6"/>
      <c r="O110" s="6"/>
      <c r="P110" s="6"/>
      <c r="Q110" s="6"/>
      <c r="R110" s="6"/>
      <c r="S110" s="6"/>
      <c r="T110" s="6"/>
      <c r="U110" s="6"/>
      <c r="V110" s="6"/>
      <c r="W110" s="6"/>
      <c r="X110" s="6"/>
      <c r="Y110" s="6"/>
      <c r="Z110" s="6"/>
      <c r="AA110" s="6"/>
      <c r="AB110" s="6"/>
      <c r="AC110" s="114"/>
      <c r="AD110" s="6"/>
      <c r="AE110" s="6"/>
      <c r="AF110" s="114"/>
      <c r="AG110" s="6"/>
      <c r="AH110" s="6"/>
      <c r="AI110" s="114"/>
      <c r="AJ110" s="6"/>
      <c r="AK110" s="6"/>
      <c r="AL110" s="114"/>
      <c r="AM110" s="114"/>
      <c r="AN110" s="114"/>
      <c r="AO110" s="6"/>
      <c r="AP110" s="6"/>
      <c r="AQ110" s="114"/>
      <c r="AR110" s="6"/>
      <c r="AS110" s="6"/>
      <c r="AT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Y110" s="16"/>
      <c r="CZ110" s="16"/>
    </row>
    <row r="111" spans="1:104" s="15" customFormat="1" ht="21" customHeight="1" x14ac:dyDescent="0.15">
      <c r="A111" s="273" t="s">
        <v>58</v>
      </c>
      <c r="B111" s="273"/>
      <c r="C111" s="132"/>
      <c r="D111" s="132"/>
      <c r="E111" s="132"/>
      <c r="F111" s="6"/>
      <c r="G111" s="6"/>
      <c r="H111" s="6"/>
      <c r="I111" s="6"/>
      <c r="J111" s="6"/>
      <c r="K111" s="6"/>
      <c r="L111" s="6"/>
      <c r="M111" s="6"/>
      <c r="N111" s="6"/>
      <c r="O111" s="6"/>
      <c r="P111" s="6"/>
      <c r="Q111" s="6"/>
      <c r="R111" s="6"/>
      <c r="S111" s="6"/>
      <c r="T111" s="6"/>
      <c r="U111" s="6"/>
      <c r="V111" s="6"/>
      <c r="W111" s="6"/>
      <c r="X111" s="6"/>
      <c r="Y111" s="6"/>
      <c r="Z111" s="6"/>
      <c r="AA111" s="6"/>
      <c r="AB111" s="6"/>
      <c r="AC111" s="114"/>
      <c r="AD111" s="6"/>
      <c r="AE111" s="6"/>
      <c r="AF111" s="114"/>
      <c r="AG111" s="6"/>
      <c r="AH111" s="6"/>
      <c r="AI111" s="114"/>
      <c r="AJ111" s="6"/>
      <c r="AK111" s="6"/>
      <c r="AL111" s="114"/>
      <c r="AM111" s="114"/>
      <c r="AN111" s="114"/>
      <c r="AO111" s="6"/>
      <c r="AP111" s="6"/>
      <c r="AQ111" s="114"/>
      <c r="AR111" s="6"/>
      <c r="AS111" s="6"/>
      <c r="AT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Y111" s="16"/>
      <c r="CZ111" s="16"/>
    </row>
    <row r="112" spans="1:104" s="6" customFormat="1" ht="30" customHeight="1" x14ac:dyDescent="0.2">
      <c r="A112" s="170" t="s">
        <v>153</v>
      </c>
      <c r="B112" s="170"/>
      <c r="N112" s="12"/>
      <c r="X112" s="171"/>
      <c r="AD112" s="114"/>
      <c r="AE112" s="114"/>
      <c r="AH112" s="114"/>
      <c r="AK112" s="114"/>
      <c r="AP112" s="114"/>
    </row>
    <row r="113" spans="1:82" s="15" customFormat="1" ht="89.25" customHeight="1" x14ac:dyDescent="0.15">
      <c r="A113" s="238" t="s">
        <v>8</v>
      </c>
      <c r="B113" s="256" t="s">
        <v>9</v>
      </c>
      <c r="C113" s="262"/>
      <c r="D113" s="262"/>
      <c r="E113" s="262"/>
      <c r="F113" s="262"/>
      <c r="G113" s="262"/>
      <c r="H113" s="262"/>
      <c r="I113" s="262"/>
      <c r="J113" s="262"/>
      <c r="K113" s="262"/>
      <c r="L113" s="262"/>
      <c r="M113" s="262"/>
      <c r="N113" s="262"/>
      <c r="O113" s="262"/>
      <c r="P113" s="262"/>
      <c r="Q113" s="262"/>
      <c r="R113" s="262"/>
      <c r="S113" s="262"/>
      <c r="T113" s="262"/>
      <c r="U113" s="262"/>
      <c r="V113" s="262"/>
      <c r="W113" s="262"/>
      <c r="X113" s="262"/>
      <c r="Y113" s="262"/>
      <c r="Z113" s="262"/>
      <c r="AA113" s="262"/>
      <c r="AB113" s="262"/>
      <c r="AC113" s="262"/>
      <c r="AD113" s="262"/>
      <c r="AE113" s="262"/>
      <c r="AF113" s="274" t="s">
        <v>154</v>
      </c>
      <c r="AG113" s="257"/>
      <c r="AH113" s="256" t="s">
        <v>155</v>
      </c>
      <c r="AI113" s="257"/>
      <c r="AJ113" s="256" t="s">
        <v>156</v>
      </c>
      <c r="AK113" s="257"/>
      <c r="AL113" s="6"/>
      <c r="AM113" s="6"/>
      <c r="AN113" s="114"/>
      <c r="AO113" s="6"/>
      <c r="AP113" s="6"/>
      <c r="AQ113" s="6"/>
      <c r="AR113" s="6"/>
      <c r="AS113" s="6"/>
      <c r="AT113" s="6"/>
      <c r="AU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row>
    <row r="114" spans="1:82" s="15" customFormat="1" ht="24.75" customHeight="1" x14ac:dyDescent="0.15">
      <c r="A114" s="239"/>
      <c r="B114" s="241" t="s">
        <v>24</v>
      </c>
      <c r="C114" s="238" t="s">
        <v>25</v>
      </c>
      <c r="D114" s="244"/>
      <c r="E114" s="244"/>
      <c r="F114" s="244"/>
      <c r="G114" s="244"/>
      <c r="H114" s="244"/>
      <c r="I114" s="244"/>
      <c r="J114" s="244"/>
      <c r="K114" s="244"/>
      <c r="L114" s="244"/>
      <c r="M114" s="244"/>
      <c r="N114" s="244"/>
      <c r="O114" s="244"/>
      <c r="P114" s="244"/>
      <c r="Q114" s="244"/>
      <c r="R114" s="244"/>
      <c r="S114" s="245"/>
      <c r="T114" s="238" t="s">
        <v>26</v>
      </c>
      <c r="U114" s="245"/>
      <c r="V114" s="258" t="s">
        <v>27</v>
      </c>
      <c r="W114" s="259"/>
      <c r="X114" s="256" t="s">
        <v>28</v>
      </c>
      <c r="Y114" s="262"/>
      <c r="Z114" s="262"/>
      <c r="AA114" s="262"/>
      <c r="AB114" s="262"/>
      <c r="AC114" s="262"/>
      <c r="AD114" s="262"/>
      <c r="AE114" s="262"/>
      <c r="AF114" s="263" t="s">
        <v>157</v>
      </c>
      <c r="AG114" s="266" t="s">
        <v>158</v>
      </c>
      <c r="AH114" s="235" t="s">
        <v>22</v>
      </c>
      <c r="AI114" s="266" t="s">
        <v>23</v>
      </c>
      <c r="AJ114" s="235" t="s">
        <v>22</v>
      </c>
      <c r="AK114" s="266" t="s">
        <v>23</v>
      </c>
      <c r="AL114" s="6"/>
      <c r="AM114" s="6"/>
      <c r="AN114" s="114"/>
      <c r="AO114" s="6"/>
      <c r="AP114" s="6"/>
      <c r="AQ114" s="6"/>
      <c r="AR114" s="6"/>
      <c r="AS114" s="6"/>
      <c r="AT114" s="6"/>
      <c r="AU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row>
    <row r="115" spans="1:82" s="15" customFormat="1" ht="13.5" customHeight="1" x14ac:dyDescent="0.15">
      <c r="A115" s="239"/>
      <c r="B115" s="242"/>
      <c r="C115" s="240"/>
      <c r="D115" s="248"/>
      <c r="E115" s="248"/>
      <c r="F115" s="248"/>
      <c r="G115" s="248"/>
      <c r="H115" s="248"/>
      <c r="I115" s="248"/>
      <c r="J115" s="248"/>
      <c r="K115" s="248"/>
      <c r="L115" s="248"/>
      <c r="M115" s="248"/>
      <c r="N115" s="248"/>
      <c r="O115" s="248"/>
      <c r="P115" s="248"/>
      <c r="Q115" s="248"/>
      <c r="R115" s="248"/>
      <c r="S115" s="249"/>
      <c r="T115" s="240"/>
      <c r="U115" s="249"/>
      <c r="V115" s="260"/>
      <c r="W115" s="261"/>
      <c r="X115" s="269" t="s">
        <v>29</v>
      </c>
      <c r="Y115" s="270"/>
      <c r="Z115" s="270"/>
      <c r="AA115" s="271"/>
      <c r="AB115" s="269" t="s">
        <v>30</v>
      </c>
      <c r="AC115" s="270"/>
      <c r="AD115" s="270"/>
      <c r="AE115" s="270"/>
      <c r="AF115" s="264"/>
      <c r="AG115" s="267"/>
      <c r="AH115" s="236"/>
      <c r="AI115" s="267"/>
      <c r="AJ115" s="236"/>
      <c r="AK115" s="267"/>
      <c r="AL115" s="6"/>
      <c r="AM115" s="6"/>
      <c r="AN115" s="114"/>
      <c r="AO115" s="6"/>
      <c r="AP115" s="6"/>
      <c r="AQ115" s="6"/>
      <c r="AR115" s="6"/>
      <c r="AS115" s="6"/>
      <c r="AT115" s="6"/>
      <c r="AU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row>
    <row r="116" spans="1:82" s="15" customFormat="1" ht="27.75" customHeight="1" x14ac:dyDescent="0.15">
      <c r="A116" s="240"/>
      <c r="B116" s="243"/>
      <c r="C116" s="17" t="s">
        <v>31</v>
      </c>
      <c r="D116" s="117" t="s">
        <v>32</v>
      </c>
      <c r="E116" s="19" t="s">
        <v>33</v>
      </c>
      <c r="F116" s="19" t="s">
        <v>34</v>
      </c>
      <c r="G116" s="19" t="s">
        <v>35</v>
      </c>
      <c r="H116" s="20" t="s">
        <v>36</v>
      </c>
      <c r="I116" s="20" t="s">
        <v>37</v>
      </c>
      <c r="J116" s="20" t="s">
        <v>38</v>
      </c>
      <c r="K116" s="20" t="s">
        <v>39</v>
      </c>
      <c r="L116" s="20" t="s">
        <v>40</v>
      </c>
      <c r="M116" s="20" t="s">
        <v>41</v>
      </c>
      <c r="N116" s="20" t="s">
        <v>42</v>
      </c>
      <c r="O116" s="20" t="s">
        <v>43</v>
      </c>
      <c r="P116" s="20" t="s">
        <v>44</v>
      </c>
      <c r="Q116" s="20" t="s">
        <v>45</v>
      </c>
      <c r="R116" s="20" t="s">
        <v>46</v>
      </c>
      <c r="S116" s="21" t="s">
        <v>47</v>
      </c>
      <c r="T116" s="17" t="s">
        <v>22</v>
      </c>
      <c r="U116" s="22" t="s">
        <v>48</v>
      </c>
      <c r="V116" s="215" t="s">
        <v>49</v>
      </c>
      <c r="W116" s="22" t="s">
        <v>50</v>
      </c>
      <c r="X116" s="219" t="s">
        <v>51</v>
      </c>
      <c r="Y116" s="25" t="s">
        <v>52</v>
      </c>
      <c r="Z116" s="19" t="s">
        <v>53</v>
      </c>
      <c r="AA116" s="22" t="s">
        <v>54</v>
      </c>
      <c r="AB116" s="25" t="s">
        <v>51</v>
      </c>
      <c r="AC116" s="25" t="s">
        <v>52</v>
      </c>
      <c r="AD116" s="19" t="s">
        <v>53</v>
      </c>
      <c r="AE116" s="173" t="s">
        <v>54</v>
      </c>
      <c r="AF116" s="265"/>
      <c r="AG116" s="268"/>
      <c r="AH116" s="237"/>
      <c r="AI116" s="268"/>
      <c r="AJ116" s="237"/>
      <c r="AK116" s="268"/>
      <c r="AL116" s="6"/>
      <c r="AM116" s="6"/>
      <c r="AN116" s="114"/>
      <c r="AO116" s="6"/>
      <c r="AP116" s="6"/>
      <c r="AQ116" s="6"/>
      <c r="AR116" s="6"/>
      <c r="AS116" s="6"/>
      <c r="AT116" s="6"/>
      <c r="AU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row>
    <row r="117" spans="1:82" s="15" customFormat="1" ht="15" customHeight="1" x14ac:dyDescent="0.15">
      <c r="A117" s="55" t="s">
        <v>159</v>
      </c>
      <c r="B117" s="29">
        <f>SUM(C117:S117)</f>
        <v>0</v>
      </c>
      <c r="C117" s="30"/>
      <c r="D117" s="56"/>
      <c r="E117" s="37"/>
      <c r="F117" s="37"/>
      <c r="G117" s="37"/>
      <c r="H117" s="59"/>
      <c r="I117" s="59"/>
      <c r="J117" s="59"/>
      <c r="K117" s="59"/>
      <c r="L117" s="59"/>
      <c r="M117" s="59"/>
      <c r="N117" s="59"/>
      <c r="O117" s="59"/>
      <c r="P117" s="59"/>
      <c r="Q117" s="59"/>
      <c r="R117" s="59"/>
      <c r="S117" s="59"/>
      <c r="T117" s="34"/>
      <c r="U117" s="35"/>
      <c r="V117" s="34">
        <v>0</v>
      </c>
      <c r="W117" s="35"/>
      <c r="X117" s="36">
        <f t="shared" ref="X117:X124" si="38">SUM(Y117:AA117)</f>
        <v>0</v>
      </c>
      <c r="Y117" s="34"/>
      <c r="Z117" s="37"/>
      <c r="AA117" s="35"/>
      <c r="AB117" s="38">
        <f t="shared" ref="AB117:AB124" si="39">SUM(AC117:AE117)</f>
        <v>0</v>
      </c>
      <c r="AC117" s="34"/>
      <c r="AD117" s="37"/>
      <c r="AE117" s="59"/>
      <c r="AF117" s="174"/>
      <c r="AG117" s="35"/>
      <c r="AH117" s="175"/>
      <c r="AI117" s="176"/>
      <c r="AJ117" s="175"/>
      <c r="AK117" s="176">
        <v>21</v>
      </c>
      <c r="AL117" s="48" t="str">
        <f>+BP117&amp;BQ117&amp;BR117&amp;BS117&amp;BT117&amp;BU117&amp;BV117</f>
        <v/>
      </c>
      <c r="AM117" s="6"/>
      <c r="AN117" s="114"/>
      <c r="AO117" s="6"/>
      <c r="AP117" s="6"/>
      <c r="AQ117" s="6"/>
      <c r="AR117" s="6"/>
      <c r="AS117" s="6"/>
      <c r="AT117" s="6"/>
      <c r="AU117" s="6"/>
      <c r="BF117" s="6"/>
      <c r="BG117" s="6"/>
      <c r="BH117" s="6"/>
      <c r="BI117" s="6"/>
      <c r="BJ117" s="6"/>
      <c r="BK117" s="6"/>
      <c r="BL117" s="6"/>
      <c r="BM117" s="6"/>
      <c r="BN117" s="6"/>
      <c r="BO117" s="6"/>
      <c r="BP117" s="49" t="str">
        <f>IF($B117&lt;&gt;($V117+$W117)," El número de consultas según sexo NO puede ser diferente al Total. ","")</f>
        <v/>
      </c>
      <c r="BQ117" s="50" t="str">
        <f>IF($B117=0,"",IF(($T117+$U117)=0,IF($B117="",""," No olvide escribir la columna Beneficiarios. "),""))</f>
        <v/>
      </c>
      <c r="BR117" s="50" t="str">
        <f>IF($B117&lt;($T117+$U117)," El número de Beneficiarios NO puede ser mayor que el Total. ","")</f>
        <v/>
      </c>
      <c r="BS117" s="50"/>
      <c r="BT117" s="50"/>
      <c r="BU117" s="51" t="str">
        <f>IF($B117&gt;=($X117+$AB117),"","El total de Consulta Nuevas NO debe ser MAYOR que el total de las Consultas Médicas. ")</f>
        <v/>
      </c>
      <c r="BV117" s="52"/>
      <c r="BW117" s="53"/>
      <c r="BX117" s="54">
        <f>IF($B117&lt;&gt;($V117+$W117),1,0)</f>
        <v>0</v>
      </c>
      <c r="BY117" s="54">
        <f>IF($B117&lt;($T117+$U117),1,0)</f>
        <v>0</v>
      </c>
      <c r="BZ117" s="54"/>
      <c r="CA117" s="54"/>
      <c r="CB117" s="54">
        <f>IF($B117&gt;=($X117+$AB117),0,1)</f>
        <v>0</v>
      </c>
      <c r="CC117" s="54" t="str">
        <f>IF($B117=0,"",IF(($T117+$U117)=0,IF($B117="","",1),0))</f>
        <v/>
      </c>
      <c r="CD117" s="54"/>
    </row>
    <row r="118" spans="1:82" s="15" customFormat="1" ht="15" customHeight="1" x14ac:dyDescent="0.15">
      <c r="A118" s="55" t="s">
        <v>160</v>
      </c>
      <c r="B118" s="29">
        <f t="shared" ref="B118:B124" si="40">SUM(C118:S118)</f>
        <v>0</v>
      </c>
      <c r="C118" s="34"/>
      <c r="D118" s="56"/>
      <c r="E118" s="37"/>
      <c r="F118" s="37"/>
      <c r="G118" s="37"/>
      <c r="H118" s="59"/>
      <c r="I118" s="59"/>
      <c r="J118" s="59"/>
      <c r="K118" s="59"/>
      <c r="L118" s="59"/>
      <c r="M118" s="59"/>
      <c r="N118" s="59"/>
      <c r="O118" s="59"/>
      <c r="P118" s="59"/>
      <c r="Q118" s="59"/>
      <c r="R118" s="59"/>
      <c r="S118" s="59"/>
      <c r="T118" s="34"/>
      <c r="U118" s="35"/>
      <c r="V118" s="34"/>
      <c r="W118" s="35"/>
      <c r="X118" s="36">
        <f t="shared" si="38"/>
        <v>0</v>
      </c>
      <c r="Y118" s="34"/>
      <c r="Z118" s="37"/>
      <c r="AA118" s="35"/>
      <c r="AB118" s="38">
        <f t="shared" si="39"/>
        <v>0</v>
      </c>
      <c r="AC118" s="34"/>
      <c r="AD118" s="37"/>
      <c r="AE118" s="59"/>
      <c r="AF118" s="174"/>
      <c r="AG118" s="35"/>
      <c r="AH118" s="177"/>
      <c r="AI118" s="178"/>
      <c r="AJ118" s="177"/>
      <c r="AK118" s="178"/>
      <c r="AL118" s="142" t="str">
        <f t="shared" ref="AL118:AL125" si="41">+BP118&amp;BQ118&amp;BR118&amp;BS118&amp;BT118&amp;BU118&amp;BV118</f>
        <v/>
      </c>
      <c r="AM118" s="6"/>
      <c r="AN118" s="114"/>
      <c r="AO118" s="6"/>
      <c r="AP118" s="6"/>
      <c r="AQ118" s="6"/>
      <c r="AR118" s="6"/>
      <c r="AS118" s="6"/>
      <c r="AT118" s="6"/>
      <c r="AU118" s="6"/>
      <c r="BG118" s="6"/>
      <c r="BH118" s="6"/>
      <c r="BI118" s="6"/>
      <c r="BJ118" s="6"/>
      <c r="BK118" s="6"/>
      <c r="BL118" s="6"/>
      <c r="BM118" s="6"/>
      <c r="BN118" s="6"/>
      <c r="BO118" s="6"/>
      <c r="BP118" s="6" t="str">
        <f t="shared" ref="BP118:BP125" si="42">IF($B118&lt;&gt;($V118+$W118)," El número de consultas según sexo NO puede ser diferente al Total. ","")</f>
        <v/>
      </c>
      <c r="BQ118" s="49" t="str">
        <f t="shared" ref="BQ118:BQ125" si="43">IF($B118=0,"",IF(($T118+$U118)=0,IF($B118="",""," No olvide escribir la columna Beneficiarios. "),""))</f>
        <v/>
      </c>
      <c r="BR118" s="49" t="str">
        <f t="shared" ref="BR118:BR125" si="44">IF($B118&lt;($T118+$U118)," El número de Beneficiarios NO puede ser mayor que el Total. ","")</f>
        <v/>
      </c>
      <c r="BS118" s="49"/>
      <c r="BT118" s="49"/>
      <c r="BU118" s="49" t="str">
        <f t="shared" ref="BU118:BU125" si="45">IF($B118&gt;=($X118+$AB118),"","El total de Consulta Nuevas NO debe ser MAYOR que el total de las Consultas Médicas. ")</f>
        <v/>
      </c>
      <c r="BX118" s="15">
        <f t="shared" ref="BX118:BX125" si="46">IF($B118&lt;&gt;($V118+$W118),1,0)</f>
        <v>0</v>
      </c>
      <c r="BY118" s="126">
        <f t="shared" ref="BY118:BY125" si="47">IF($B118&lt;($T118+$U118),1,0)</f>
        <v>0</v>
      </c>
      <c r="BZ118" s="126"/>
      <c r="CA118" s="126"/>
      <c r="CB118" s="126">
        <f t="shared" ref="CB118:CB125" si="48">IF($B118&gt;=($X118+$AB118),0,1)</f>
        <v>0</v>
      </c>
      <c r="CC118" s="6" t="str">
        <f t="shared" ref="CC118:CC125" si="49">IF($B118=0,"",IF(($T118+$U118)=0,IF($B118="","",1),0))</f>
        <v/>
      </c>
    </row>
    <row r="119" spans="1:82" s="15" customFormat="1" ht="15" customHeight="1" x14ac:dyDescent="0.15">
      <c r="A119" s="55" t="s">
        <v>161</v>
      </c>
      <c r="B119" s="29">
        <f t="shared" si="40"/>
        <v>0</v>
      </c>
      <c r="C119" s="34"/>
      <c r="D119" s="56"/>
      <c r="E119" s="37"/>
      <c r="F119" s="37"/>
      <c r="G119" s="37"/>
      <c r="H119" s="59"/>
      <c r="I119" s="59"/>
      <c r="J119" s="59"/>
      <c r="K119" s="59"/>
      <c r="L119" s="59"/>
      <c r="M119" s="59"/>
      <c r="N119" s="59"/>
      <c r="O119" s="59"/>
      <c r="P119" s="59"/>
      <c r="Q119" s="59"/>
      <c r="R119" s="59"/>
      <c r="S119" s="59"/>
      <c r="T119" s="34"/>
      <c r="U119" s="35"/>
      <c r="V119" s="34"/>
      <c r="W119" s="35"/>
      <c r="X119" s="36">
        <f t="shared" si="38"/>
        <v>0</v>
      </c>
      <c r="Y119" s="34"/>
      <c r="Z119" s="37"/>
      <c r="AA119" s="35"/>
      <c r="AB119" s="38">
        <f t="shared" si="39"/>
        <v>0</v>
      </c>
      <c r="AC119" s="34"/>
      <c r="AD119" s="37"/>
      <c r="AE119" s="59"/>
      <c r="AF119" s="174"/>
      <c r="AG119" s="35"/>
      <c r="AH119" s="177"/>
      <c r="AI119" s="178"/>
      <c r="AJ119" s="177">
        <v>10</v>
      </c>
      <c r="AK119" s="178">
        <v>1</v>
      </c>
      <c r="AL119" s="142" t="str">
        <f t="shared" si="41"/>
        <v/>
      </c>
      <c r="AM119" s="6"/>
      <c r="AN119" s="114"/>
      <c r="AO119" s="6"/>
      <c r="AP119" s="6"/>
      <c r="AQ119" s="6"/>
      <c r="AR119" s="6"/>
      <c r="AS119" s="6"/>
      <c r="AT119" s="6"/>
      <c r="AU119" s="6"/>
      <c r="BG119" s="6"/>
      <c r="BH119" s="6"/>
      <c r="BI119" s="6"/>
      <c r="BJ119" s="6"/>
      <c r="BK119" s="6"/>
      <c r="BL119" s="6"/>
      <c r="BM119" s="6"/>
      <c r="BN119" s="6"/>
      <c r="BO119" s="6"/>
      <c r="BP119" s="6" t="str">
        <f t="shared" si="42"/>
        <v/>
      </c>
      <c r="BQ119" s="49" t="str">
        <f t="shared" si="43"/>
        <v/>
      </c>
      <c r="BR119" s="49" t="str">
        <f t="shared" si="44"/>
        <v/>
      </c>
      <c r="BS119" s="49"/>
      <c r="BT119" s="49"/>
      <c r="BU119" s="49" t="str">
        <f t="shared" si="45"/>
        <v/>
      </c>
      <c r="BX119" s="15">
        <f t="shared" si="46"/>
        <v>0</v>
      </c>
      <c r="BY119" s="126">
        <f t="shared" si="47"/>
        <v>0</v>
      </c>
      <c r="BZ119" s="126"/>
      <c r="CA119" s="126"/>
      <c r="CB119" s="126">
        <f t="shared" si="48"/>
        <v>0</v>
      </c>
      <c r="CC119" s="6" t="str">
        <f t="shared" si="49"/>
        <v/>
      </c>
    </row>
    <row r="120" spans="1:82" s="15" customFormat="1" ht="15" customHeight="1" x14ac:dyDescent="0.15">
      <c r="A120" s="55" t="s">
        <v>162</v>
      </c>
      <c r="B120" s="29">
        <f t="shared" si="40"/>
        <v>0</v>
      </c>
      <c r="C120" s="34"/>
      <c r="D120" s="56"/>
      <c r="E120" s="37"/>
      <c r="F120" s="37"/>
      <c r="G120" s="37"/>
      <c r="H120" s="59"/>
      <c r="I120" s="59"/>
      <c r="J120" s="59"/>
      <c r="K120" s="59"/>
      <c r="L120" s="59"/>
      <c r="M120" s="59"/>
      <c r="N120" s="59"/>
      <c r="O120" s="59"/>
      <c r="P120" s="59"/>
      <c r="Q120" s="59"/>
      <c r="R120" s="59"/>
      <c r="S120" s="59"/>
      <c r="T120" s="34"/>
      <c r="U120" s="35"/>
      <c r="V120" s="34"/>
      <c r="W120" s="35"/>
      <c r="X120" s="36">
        <f t="shared" si="38"/>
        <v>0</v>
      </c>
      <c r="Y120" s="34"/>
      <c r="Z120" s="37"/>
      <c r="AA120" s="35"/>
      <c r="AB120" s="38">
        <f t="shared" si="39"/>
        <v>0</v>
      </c>
      <c r="AC120" s="34"/>
      <c r="AD120" s="37"/>
      <c r="AE120" s="59"/>
      <c r="AF120" s="174"/>
      <c r="AG120" s="35"/>
      <c r="AH120" s="177"/>
      <c r="AI120" s="178"/>
      <c r="AJ120" s="177"/>
      <c r="AK120" s="178"/>
      <c r="AL120" s="142" t="str">
        <f t="shared" si="41"/>
        <v/>
      </c>
      <c r="AM120" s="6"/>
      <c r="AN120" s="114"/>
      <c r="AO120" s="6"/>
      <c r="AP120" s="6"/>
      <c r="AQ120" s="6"/>
      <c r="AR120" s="6"/>
      <c r="AS120" s="6"/>
      <c r="AT120" s="6"/>
      <c r="AU120" s="6"/>
      <c r="BG120" s="6"/>
      <c r="BH120" s="6"/>
      <c r="BI120" s="6"/>
      <c r="BJ120" s="6"/>
      <c r="BK120" s="6"/>
      <c r="BL120" s="6"/>
      <c r="BM120" s="6"/>
      <c r="BN120" s="6"/>
      <c r="BO120" s="6"/>
      <c r="BP120" s="6" t="str">
        <f t="shared" si="42"/>
        <v/>
      </c>
      <c r="BQ120" s="49" t="str">
        <f t="shared" si="43"/>
        <v/>
      </c>
      <c r="BR120" s="49" t="str">
        <f t="shared" si="44"/>
        <v/>
      </c>
      <c r="BS120" s="49"/>
      <c r="BT120" s="49"/>
      <c r="BU120" s="49" t="str">
        <f t="shared" si="45"/>
        <v/>
      </c>
      <c r="BX120" s="15">
        <f t="shared" si="46"/>
        <v>0</v>
      </c>
      <c r="BY120" s="126">
        <f t="shared" si="47"/>
        <v>0</v>
      </c>
      <c r="BZ120" s="126"/>
      <c r="CA120" s="126"/>
      <c r="CB120" s="126">
        <f t="shared" si="48"/>
        <v>0</v>
      </c>
      <c r="CC120" s="6" t="str">
        <f t="shared" si="49"/>
        <v/>
      </c>
    </row>
    <row r="121" spans="1:82" s="15" customFormat="1" ht="15" customHeight="1" x14ac:dyDescent="0.15">
      <c r="A121" s="55" t="s">
        <v>163</v>
      </c>
      <c r="B121" s="29">
        <f t="shared" si="40"/>
        <v>0</v>
      </c>
      <c r="C121" s="34"/>
      <c r="D121" s="56"/>
      <c r="E121" s="37"/>
      <c r="F121" s="37"/>
      <c r="G121" s="37"/>
      <c r="H121" s="59"/>
      <c r="I121" s="59"/>
      <c r="J121" s="59"/>
      <c r="K121" s="59"/>
      <c r="L121" s="59"/>
      <c r="M121" s="59"/>
      <c r="N121" s="59"/>
      <c r="O121" s="59"/>
      <c r="P121" s="59"/>
      <c r="Q121" s="59"/>
      <c r="R121" s="59"/>
      <c r="S121" s="59"/>
      <c r="T121" s="34"/>
      <c r="U121" s="35"/>
      <c r="V121" s="34"/>
      <c r="W121" s="35"/>
      <c r="X121" s="36">
        <f t="shared" si="38"/>
        <v>0</v>
      </c>
      <c r="Y121" s="34"/>
      <c r="Z121" s="37"/>
      <c r="AA121" s="35"/>
      <c r="AB121" s="38">
        <f t="shared" si="39"/>
        <v>0</v>
      </c>
      <c r="AC121" s="34"/>
      <c r="AD121" s="37"/>
      <c r="AE121" s="59"/>
      <c r="AF121" s="174"/>
      <c r="AG121" s="35"/>
      <c r="AH121" s="177"/>
      <c r="AI121" s="178"/>
      <c r="AJ121" s="177"/>
      <c r="AK121" s="178"/>
      <c r="AL121" s="142" t="str">
        <f t="shared" si="41"/>
        <v/>
      </c>
      <c r="AM121" s="6"/>
      <c r="AN121" s="114"/>
      <c r="AO121" s="6"/>
      <c r="AP121" s="6"/>
      <c r="AQ121" s="6"/>
      <c r="AR121" s="6"/>
      <c r="AS121" s="6"/>
      <c r="AT121" s="6"/>
      <c r="AU121" s="6"/>
      <c r="BG121" s="6"/>
      <c r="BH121" s="6"/>
      <c r="BI121" s="6"/>
      <c r="BJ121" s="6"/>
      <c r="BK121" s="6"/>
      <c r="BL121" s="6"/>
      <c r="BM121" s="6"/>
      <c r="BN121" s="6"/>
      <c r="BO121" s="6"/>
      <c r="BP121" s="6" t="str">
        <f t="shared" si="42"/>
        <v/>
      </c>
      <c r="BQ121" s="49" t="str">
        <f t="shared" si="43"/>
        <v/>
      </c>
      <c r="BR121" s="49" t="str">
        <f t="shared" si="44"/>
        <v/>
      </c>
      <c r="BS121" s="49"/>
      <c r="BT121" s="49"/>
      <c r="BU121" s="49" t="str">
        <f t="shared" si="45"/>
        <v/>
      </c>
      <c r="BX121" s="15">
        <f t="shared" si="46"/>
        <v>0</v>
      </c>
      <c r="BY121" s="126">
        <f t="shared" si="47"/>
        <v>0</v>
      </c>
      <c r="BZ121" s="126"/>
      <c r="CA121" s="126"/>
      <c r="CB121" s="126">
        <f t="shared" si="48"/>
        <v>0</v>
      </c>
      <c r="CC121" s="6" t="str">
        <f t="shared" si="49"/>
        <v/>
      </c>
    </row>
    <row r="122" spans="1:82" s="15" customFormat="1" ht="15" customHeight="1" x14ac:dyDescent="0.15">
      <c r="A122" s="55" t="s">
        <v>164</v>
      </c>
      <c r="B122" s="29">
        <f t="shared" si="40"/>
        <v>0</v>
      </c>
      <c r="C122" s="34"/>
      <c r="D122" s="56"/>
      <c r="E122" s="37"/>
      <c r="F122" s="37"/>
      <c r="G122" s="37"/>
      <c r="H122" s="59"/>
      <c r="I122" s="59"/>
      <c r="J122" s="59"/>
      <c r="K122" s="59"/>
      <c r="L122" s="59"/>
      <c r="M122" s="59"/>
      <c r="N122" s="59"/>
      <c r="O122" s="59"/>
      <c r="P122" s="59"/>
      <c r="Q122" s="59"/>
      <c r="R122" s="59"/>
      <c r="S122" s="59"/>
      <c r="T122" s="34"/>
      <c r="U122" s="35"/>
      <c r="V122" s="34"/>
      <c r="W122" s="35"/>
      <c r="X122" s="36">
        <f t="shared" si="38"/>
        <v>0</v>
      </c>
      <c r="Y122" s="34"/>
      <c r="Z122" s="37"/>
      <c r="AA122" s="35"/>
      <c r="AB122" s="38">
        <f t="shared" si="39"/>
        <v>0</v>
      </c>
      <c r="AC122" s="34"/>
      <c r="AD122" s="37"/>
      <c r="AE122" s="59"/>
      <c r="AF122" s="174"/>
      <c r="AG122" s="35"/>
      <c r="AH122" s="177"/>
      <c r="AI122" s="178"/>
      <c r="AJ122" s="177"/>
      <c r="AK122" s="178"/>
      <c r="AL122" s="142" t="str">
        <f t="shared" si="41"/>
        <v/>
      </c>
      <c r="AM122" s="6"/>
      <c r="AN122" s="114"/>
      <c r="AO122" s="6"/>
      <c r="AP122" s="6"/>
      <c r="AQ122" s="6"/>
      <c r="AR122" s="6"/>
      <c r="AS122" s="6"/>
      <c r="AT122" s="6"/>
      <c r="AU122" s="6"/>
      <c r="BG122" s="6"/>
      <c r="BH122" s="6"/>
      <c r="BI122" s="6"/>
      <c r="BJ122" s="6"/>
      <c r="BK122" s="6"/>
      <c r="BL122" s="6"/>
      <c r="BM122" s="6"/>
      <c r="BN122" s="6"/>
      <c r="BO122" s="6"/>
      <c r="BP122" s="6" t="str">
        <f t="shared" si="42"/>
        <v/>
      </c>
      <c r="BQ122" s="49" t="str">
        <f t="shared" si="43"/>
        <v/>
      </c>
      <c r="BR122" s="49" t="str">
        <f t="shared" si="44"/>
        <v/>
      </c>
      <c r="BS122" s="49"/>
      <c r="BT122" s="49"/>
      <c r="BU122" s="49" t="str">
        <f t="shared" si="45"/>
        <v/>
      </c>
      <c r="BX122" s="15">
        <f t="shared" si="46"/>
        <v>0</v>
      </c>
      <c r="BY122" s="126">
        <f t="shared" si="47"/>
        <v>0</v>
      </c>
      <c r="BZ122" s="126"/>
      <c r="CA122" s="126"/>
      <c r="CB122" s="126">
        <f t="shared" si="48"/>
        <v>0</v>
      </c>
      <c r="CC122" s="6" t="str">
        <f t="shared" si="49"/>
        <v/>
      </c>
    </row>
    <row r="123" spans="1:82" s="15" customFormat="1" ht="15" customHeight="1" x14ac:dyDescent="0.15">
      <c r="A123" s="55" t="s">
        <v>165</v>
      </c>
      <c r="B123" s="29">
        <f t="shared" si="40"/>
        <v>0</v>
      </c>
      <c r="C123" s="34"/>
      <c r="D123" s="56"/>
      <c r="E123" s="37"/>
      <c r="F123" s="37"/>
      <c r="G123" s="37"/>
      <c r="H123" s="59"/>
      <c r="I123" s="59"/>
      <c r="J123" s="59"/>
      <c r="K123" s="59"/>
      <c r="L123" s="59"/>
      <c r="M123" s="59"/>
      <c r="N123" s="59"/>
      <c r="O123" s="59"/>
      <c r="P123" s="59"/>
      <c r="Q123" s="59"/>
      <c r="R123" s="59"/>
      <c r="S123" s="59"/>
      <c r="T123" s="34"/>
      <c r="U123" s="35"/>
      <c r="V123" s="34"/>
      <c r="W123" s="35"/>
      <c r="X123" s="36">
        <f t="shared" si="38"/>
        <v>0</v>
      </c>
      <c r="Y123" s="34"/>
      <c r="Z123" s="37"/>
      <c r="AA123" s="35"/>
      <c r="AB123" s="38">
        <f t="shared" si="39"/>
        <v>0</v>
      </c>
      <c r="AC123" s="34"/>
      <c r="AD123" s="37"/>
      <c r="AE123" s="59"/>
      <c r="AF123" s="174"/>
      <c r="AG123" s="35"/>
      <c r="AH123" s="177"/>
      <c r="AI123" s="178"/>
      <c r="AJ123" s="177"/>
      <c r="AK123" s="178"/>
      <c r="AL123" s="142" t="str">
        <f t="shared" si="41"/>
        <v/>
      </c>
      <c r="AM123" s="6"/>
      <c r="AN123" s="114"/>
      <c r="AO123" s="6"/>
      <c r="AP123" s="6"/>
      <c r="AQ123" s="6"/>
      <c r="AR123" s="6"/>
      <c r="AS123" s="6"/>
      <c r="AT123" s="6"/>
      <c r="AU123" s="6"/>
      <c r="BG123" s="6"/>
      <c r="BH123" s="6"/>
      <c r="BI123" s="6"/>
      <c r="BJ123" s="6"/>
      <c r="BK123" s="6"/>
      <c r="BL123" s="6"/>
      <c r="BM123" s="6"/>
      <c r="BN123" s="6"/>
      <c r="BO123" s="6"/>
      <c r="BP123" s="6" t="str">
        <f t="shared" si="42"/>
        <v/>
      </c>
      <c r="BQ123" s="49" t="str">
        <f t="shared" si="43"/>
        <v/>
      </c>
      <c r="BR123" s="49" t="str">
        <f t="shared" si="44"/>
        <v/>
      </c>
      <c r="BS123" s="49"/>
      <c r="BT123" s="49"/>
      <c r="BU123" s="49" t="str">
        <f t="shared" si="45"/>
        <v/>
      </c>
      <c r="BX123" s="15">
        <f t="shared" si="46"/>
        <v>0</v>
      </c>
      <c r="BY123" s="126">
        <f t="shared" si="47"/>
        <v>0</v>
      </c>
      <c r="BZ123" s="126"/>
      <c r="CA123" s="126"/>
      <c r="CB123" s="126">
        <f t="shared" si="48"/>
        <v>0</v>
      </c>
      <c r="CC123" s="6" t="str">
        <f t="shared" si="49"/>
        <v/>
      </c>
    </row>
    <row r="124" spans="1:82" s="15" customFormat="1" ht="15" customHeight="1" x14ac:dyDescent="0.15">
      <c r="A124" s="80" t="s">
        <v>166</v>
      </c>
      <c r="B124" s="81">
        <f t="shared" si="40"/>
        <v>0</v>
      </c>
      <c r="C124" s="82"/>
      <c r="D124" s="83"/>
      <c r="E124" s="84"/>
      <c r="F124" s="84"/>
      <c r="G124" s="84"/>
      <c r="H124" s="85"/>
      <c r="I124" s="85"/>
      <c r="J124" s="85"/>
      <c r="K124" s="85"/>
      <c r="L124" s="85"/>
      <c r="M124" s="85"/>
      <c r="N124" s="85"/>
      <c r="O124" s="85"/>
      <c r="P124" s="85"/>
      <c r="Q124" s="85"/>
      <c r="R124" s="85"/>
      <c r="S124" s="85"/>
      <c r="T124" s="82"/>
      <c r="U124" s="78"/>
      <c r="V124" s="86"/>
      <c r="W124" s="87"/>
      <c r="X124" s="88">
        <f t="shared" si="38"/>
        <v>0</v>
      </c>
      <c r="Y124" s="82"/>
      <c r="Z124" s="84"/>
      <c r="AA124" s="78"/>
      <c r="AB124" s="89">
        <f t="shared" si="39"/>
        <v>0</v>
      </c>
      <c r="AC124" s="82"/>
      <c r="AD124" s="84"/>
      <c r="AE124" s="85"/>
      <c r="AF124" s="174"/>
      <c r="AG124" s="35"/>
      <c r="AH124" s="177"/>
      <c r="AI124" s="178"/>
      <c r="AJ124" s="177"/>
      <c r="AK124" s="178"/>
      <c r="AL124" s="142" t="str">
        <f t="shared" si="41"/>
        <v/>
      </c>
      <c r="AM124" s="6"/>
      <c r="AN124" s="114"/>
      <c r="AO124" s="6"/>
      <c r="AP124" s="6"/>
      <c r="AQ124" s="6"/>
      <c r="AR124" s="6"/>
      <c r="AS124" s="6"/>
      <c r="AT124" s="6"/>
      <c r="AU124" s="6"/>
      <c r="BG124" s="6"/>
      <c r="BH124" s="6"/>
      <c r="BI124" s="6"/>
      <c r="BJ124" s="6"/>
      <c r="BK124" s="6"/>
      <c r="BL124" s="6"/>
      <c r="BM124" s="6"/>
      <c r="BN124" s="6"/>
      <c r="BO124" s="6"/>
      <c r="BP124" s="6" t="str">
        <f t="shared" si="42"/>
        <v/>
      </c>
      <c r="BQ124" s="49" t="str">
        <f t="shared" si="43"/>
        <v/>
      </c>
      <c r="BR124" s="49" t="str">
        <f t="shared" si="44"/>
        <v/>
      </c>
      <c r="BS124" s="49"/>
      <c r="BT124" s="49"/>
      <c r="BU124" s="49" t="str">
        <f t="shared" si="45"/>
        <v/>
      </c>
      <c r="BX124" s="15">
        <f t="shared" si="46"/>
        <v>0</v>
      </c>
      <c r="BY124" s="126">
        <f t="shared" si="47"/>
        <v>0</v>
      </c>
      <c r="BZ124" s="126"/>
      <c r="CA124" s="126"/>
      <c r="CB124" s="126">
        <f t="shared" si="48"/>
        <v>0</v>
      </c>
      <c r="CC124" s="6" t="str">
        <f t="shared" si="49"/>
        <v/>
      </c>
    </row>
    <row r="125" spans="1:82" s="15" customFormat="1" ht="15" customHeight="1" x14ac:dyDescent="0.15">
      <c r="A125" s="219" t="s">
        <v>51</v>
      </c>
      <c r="B125" s="99">
        <f>SUM(B117:B124)</f>
        <v>0</v>
      </c>
      <c r="C125" s="100">
        <f>SUM(C117:C124)</f>
        <v>0</v>
      </c>
      <c r="D125" s="101">
        <f t="shared" ref="D125:AI125" si="50">SUM(D117:D124)</f>
        <v>0</v>
      </c>
      <c r="E125" s="102">
        <f t="shared" si="50"/>
        <v>0</v>
      </c>
      <c r="F125" s="103">
        <f t="shared" si="50"/>
        <v>0</v>
      </c>
      <c r="G125" s="104">
        <f t="shared" si="50"/>
        <v>0</v>
      </c>
      <c r="H125" s="104">
        <f t="shared" si="50"/>
        <v>0</v>
      </c>
      <c r="I125" s="104">
        <f t="shared" si="50"/>
        <v>0</v>
      </c>
      <c r="J125" s="104">
        <f t="shared" si="50"/>
        <v>0</v>
      </c>
      <c r="K125" s="104">
        <f t="shared" si="50"/>
        <v>0</v>
      </c>
      <c r="L125" s="104">
        <f t="shared" si="50"/>
        <v>0</v>
      </c>
      <c r="M125" s="104">
        <f t="shared" si="50"/>
        <v>0</v>
      </c>
      <c r="N125" s="104">
        <f t="shared" si="50"/>
        <v>0</v>
      </c>
      <c r="O125" s="104">
        <f t="shared" si="50"/>
        <v>0</v>
      </c>
      <c r="P125" s="104">
        <f t="shared" si="50"/>
        <v>0</v>
      </c>
      <c r="Q125" s="104">
        <f t="shared" si="50"/>
        <v>0</v>
      </c>
      <c r="R125" s="104">
        <f t="shared" si="50"/>
        <v>0</v>
      </c>
      <c r="S125" s="104">
        <f t="shared" si="50"/>
        <v>0</v>
      </c>
      <c r="T125" s="105">
        <f t="shared" si="50"/>
        <v>0</v>
      </c>
      <c r="U125" s="106">
        <f t="shared" si="50"/>
        <v>0</v>
      </c>
      <c r="V125" s="105">
        <f t="shared" si="50"/>
        <v>0</v>
      </c>
      <c r="W125" s="106">
        <f t="shared" si="50"/>
        <v>0</v>
      </c>
      <c r="X125" s="105">
        <f t="shared" si="50"/>
        <v>0</v>
      </c>
      <c r="Y125" s="105">
        <f t="shared" si="50"/>
        <v>0</v>
      </c>
      <c r="Z125" s="102">
        <f t="shared" si="50"/>
        <v>0</v>
      </c>
      <c r="AA125" s="101">
        <f t="shared" si="50"/>
        <v>0</v>
      </c>
      <c r="AB125" s="100">
        <f t="shared" si="50"/>
        <v>0</v>
      </c>
      <c r="AC125" s="105">
        <f t="shared" si="50"/>
        <v>0</v>
      </c>
      <c r="AD125" s="102">
        <f t="shared" si="50"/>
        <v>0</v>
      </c>
      <c r="AE125" s="101">
        <f t="shared" si="50"/>
        <v>0</v>
      </c>
      <c r="AF125" s="179">
        <f t="shared" si="50"/>
        <v>0</v>
      </c>
      <c r="AG125" s="106">
        <f t="shared" si="50"/>
        <v>0</v>
      </c>
      <c r="AH125" s="100">
        <f t="shared" si="50"/>
        <v>0</v>
      </c>
      <c r="AI125" s="106">
        <f t="shared" si="50"/>
        <v>0</v>
      </c>
      <c r="AJ125" s="100">
        <f>SUM(AJ117:AJ124)</f>
        <v>10</v>
      </c>
      <c r="AK125" s="106">
        <f>SUM(AK117:AK124)</f>
        <v>22</v>
      </c>
      <c r="AL125" s="142" t="str">
        <f t="shared" si="41"/>
        <v/>
      </c>
      <c r="AM125" s="6"/>
      <c r="AN125" s="114"/>
      <c r="AO125" s="6"/>
      <c r="AP125" s="6"/>
      <c r="AQ125" s="6"/>
      <c r="AR125" s="6"/>
      <c r="AS125" s="6"/>
      <c r="AT125" s="6"/>
      <c r="AU125" s="6"/>
      <c r="BG125" s="6"/>
      <c r="BH125" s="6"/>
      <c r="BI125" s="6"/>
      <c r="BJ125" s="6"/>
      <c r="BK125" s="6"/>
      <c r="BL125" s="6"/>
      <c r="BM125" s="6"/>
      <c r="BN125" s="6"/>
      <c r="BO125" s="6"/>
      <c r="BP125" s="6" t="str">
        <f t="shared" si="42"/>
        <v/>
      </c>
      <c r="BQ125" s="49" t="str">
        <f t="shared" si="43"/>
        <v/>
      </c>
      <c r="BR125" s="49" t="str">
        <f t="shared" si="44"/>
        <v/>
      </c>
      <c r="BS125" s="49"/>
      <c r="BT125" s="49"/>
      <c r="BU125" s="49" t="str">
        <f t="shared" si="45"/>
        <v/>
      </c>
      <c r="BX125" s="15">
        <f t="shared" si="46"/>
        <v>0</v>
      </c>
      <c r="BY125" s="126">
        <f t="shared" si="47"/>
        <v>0</v>
      </c>
      <c r="BZ125" s="126"/>
      <c r="CA125" s="126"/>
      <c r="CB125" s="126">
        <f t="shared" si="48"/>
        <v>0</v>
      </c>
      <c r="CC125" s="6" t="str">
        <f t="shared" si="49"/>
        <v/>
      </c>
    </row>
    <row r="126" spans="1:82" s="6" customFormat="1" ht="21.75" customHeight="1" x14ac:dyDescent="0.15">
      <c r="A126" s="180" t="s">
        <v>167</v>
      </c>
      <c r="X126" s="181"/>
      <c r="AD126" s="114"/>
      <c r="AE126" s="114"/>
      <c r="AH126" s="114"/>
      <c r="AK126" s="114"/>
      <c r="AP126" s="114"/>
    </row>
    <row r="127" spans="1:82" s="6" customFormat="1" ht="13.5" customHeight="1" x14ac:dyDescent="0.15">
      <c r="A127" s="180" t="s">
        <v>168</v>
      </c>
      <c r="AD127" s="114"/>
      <c r="AE127" s="114"/>
      <c r="AH127" s="114"/>
      <c r="AK127" s="114"/>
      <c r="AP127" s="114"/>
    </row>
    <row r="128" spans="1:82" s="6" customFormat="1" ht="33" customHeight="1" x14ac:dyDescent="0.25">
      <c r="A128" s="182" t="s">
        <v>169</v>
      </c>
      <c r="B128" s="12"/>
      <c r="C128" s="12"/>
      <c r="D128" s="12"/>
      <c r="E128" s="183"/>
      <c r="F128" s="183"/>
      <c r="G128" s="183"/>
      <c r="H128" s="183"/>
      <c r="AD128" s="114"/>
      <c r="AE128" s="114"/>
      <c r="AH128" s="114"/>
      <c r="AK128" s="114"/>
      <c r="AP128" s="114"/>
    </row>
    <row r="129" spans="1:77" s="6" customFormat="1" ht="10.5" customHeight="1" x14ac:dyDescent="0.15">
      <c r="A129" s="238" t="s">
        <v>8</v>
      </c>
      <c r="B129" s="241" t="s">
        <v>24</v>
      </c>
      <c r="C129" s="238" t="s">
        <v>170</v>
      </c>
      <c r="D129" s="244"/>
      <c r="E129" s="244"/>
      <c r="F129" s="244"/>
      <c r="G129" s="244"/>
      <c r="H129" s="244"/>
      <c r="I129" s="244"/>
      <c r="J129" s="244"/>
      <c r="K129" s="244"/>
      <c r="L129" s="244"/>
      <c r="M129" s="244"/>
      <c r="N129" s="244"/>
      <c r="O129" s="244"/>
      <c r="P129" s="244"/>
      <c r="Q129" s="244"/>
      <c r="R129" s="244"/>
      <c r="S129" s="245"/>
      <c r="T129" s="238" t="s">
        <v>171</v>
      </c>
      <c r="U129" s="250"/>
      <c r="V129" s="253" t="s">
        <v>172</v>
      </c>
      <c r="W129" s="245"/>
      <c r="AR129" s="114"/>
      <c r="AS129" s="114"/>
      <c r="AU129" s="114"/>
      <c r="BA129" s="114"/>
    </row>
    <row r="130" spans="1:77" s="6" customFormat="1" x14ac:dyDescent="0.15">
      <c r="A130" s="239"/>
      <c r="B130" s="242"/>
      <c r="C130" s="239"/>
      <c r="D130" s="246"/>
      <c r="E130" s="246"/>
      <c r="F130" s="246"/>
      <c r="G130" s="246"/>
      <c r="H130" s="246"/>
      <c r="I130" s="246"/>
      <c r="J130" s="246"/>
      <c r="K130" s="246"/>
      <c r="L130" s="246"/>
      <c r="M130" s="246"/>
      <c r="N130" s="246"/>
      <c r="O130" s="246"/>
      <c r="P130" s="246"/>
      <c r="Q130" s="246"/>
      <c r="R130" s="246"/>
      <c r="S130" s="247"/>
      <c r="T130" s="239"/>
      <c r="U130" s="251"/>
      <c r="V130" s="254"/>
      <c r="W130" s="247"/>
      <c r="AR130" s="114"/>
      <c r="AS130" s="114"/>
      <c r="AU130" s="114"/>
      <c r="BA130" s="114"/>
    </row>
    <row r="131" spans="1:77" s="6" customFormat="1" ht="27" customHeight="1" x14ac:dyDescent="0.25">
      <c r="A131" s="239"/>
      <c r="B131" s="242"/>
      <c r="C131" s="240"/>
      <c r="D131" s="248"/>
      <c r="E131" s="248"/>
      <c r="F131" s="248"/>
      <c r="G131" s="248"/>
      <c r="H131" s="248"/>
      <c r="I131" s="248"/>
      <c r="J131" s="248"/>
      <c r="K131" s="248"/>
      <c r="L131" s="248"/>
      <c r="M131" s="248"/>
      <c r="N131" s="248"/>
      <c r="O131" s="248"/>
      <c r="P131" s="248"/>
      <c r="Q131" s="248"/>
      <c r="R131" s="248"/>
      <c r="S131" s="249"/>
      <c r="T131" s="240"/>
      <c r="U131" s="252"/>
      <c r="V131" s="255"/>
      <c r="W131" s="249"/>
      <c r="Y131" s="184"/>
      <c r="AR131" s="114"/>
      <c r="AS131" s="114"/>
      <c r="AU131" s="114"/>
      <c r="BA131" s="114"/>
    </row>
    <row r="132" spans="1:77" s="6" customFormat="1" ht="27" customHeight="1" x14ac:dyDescent="0.15">
      <c r="A132" s="240"/>
      <c r="B132" s="243"/>
      <c r="C132" s="17" t="s">
        <v>31</v>
      </c>
      <c r="D132" s="185" t="s">
        <v>32</v>
      </c>
      <c r="E132" s="19" t="s">
        <v>33</v>
      </c>
      <c r="F132" s="19" t="s">
        <v>34</v>
      </c>
      <c r="G132" s="19" t="s">
        <v>35</v>
      </c>
      <c r="H132" s="20" t="s">
        <v>36</v>
      </c>
      <c r="I132" s="20" t="s">
        <v>37</v>
      </c>
      <c r="J132" s="20" t="s">
        <v>38</v>
      </c>
      <c r="K132" s="20" t="s">
        <v>39</v>
      </c>
      <c r="L132" s="20" t="s">
        <v>40</v>
      </c>
      <c r="M132" s="20" t="s">
        <v>41</v>
      </c>
      <c r="N132" s="20" t="s">
        <v>42</v>
      </c>
      <c r="O132" s="20" t="s">
        <v>43</v>
      </c>
      <c r="P132" s="20" t="s">
        <v>44</v>
      </c>
      <c r="Q132" s="20" t="s">
        <v>45</v>
      </c>
      <c r="R132" s="20" t="s">
        <v>46</v>
      </c>
      <c r="S132" s="21" t="s">
        <v>47</v>
      </c>
      <c r="T132" s="17" t="s">
        <v>49</v>
      </c>
      <c r="U132" s="186" t="s">
        <v>50</v>
      </c>
      <c r="V132" s="187" t="s">
        <v>22</v>
      </c>
      <c r="W132" s="22" t="s">
        <v>23</v>
      </c>
      <c r="AR132" s="114"/>
      <c r="AS132" s="114"/>
      <c r="AU132" s="114"/>
      <c r="BA132" s="114"/>
    </row>
    <row r="133" spans="1:77" s="6" customFormat="1" ht="13.5" customHeight="1" x14ac:dyDescent="0.15">
      <c r="A133" s="28" t="s">
        <v>57</v>
      </c>
      <c r="B133" s="29">
        <f t="shared" ref="B133:B174" si="51">SUM(C133:S133)</f>
        <v>0</v>
      </c>
      <c r="C133" s="34"/>
      <c r="D133" s="32"/>
      <c r="E133" s="37"/>
      <c r="F133" s="32"/>
      <c r="G133" s="37"/>
      <c r="H133" s="32"/>
      <c r="I133" s="37"/>
      <c r="J133" s="32"/>
      <c r="K133" s="37"/>
      <c r="L133" s="32"/>
      <c r="M133" s="37"/>
      <c r="N133" s="32"/>
      <c r="O133" s="37"/>
      <c r="P133" s="32"/>
      <c r="Q133" s="37"/>
      <c r="R133" s="32"/>
      <c r="S133" s="35"/>
      <c r="T133" s="188"/>
      <c r="U133" s="189"/>
      <c r="V133" s="40"/>
      <c r="W133" s="189"/>
      <c r="X133" s="142" t="str">
        <f>+BQ133</f>
        <v/>
      </c>
      <c r="AR133" s="114"/>
      <c r="AS133" s="114"/>
      <c r="AU133" s="114"/>
      <c r="BA133" s="114"/>
      <c r="BQ133" s="49" t="str">
        <f>IF($B133&lt;&gt;($T133+$U133)," El número de consultas según sexo NO puede ser diferente al Total.","")</f>
        <v/>
      </c>
      <c r="BY133" s="126">
        <f>IF($B133&lt;&gt;($T133+$U133),1,0)</f>
        <v>0</v>
      </c>
    </row>
    <row r="134" spans="1:77" s="6" customFormat="1" ht="13.5" customHeight="1" x14ac:dyDescent="0.15">
      <c r="A134" s="55" t="s">
        <v>58</v>
      </c>
      <c r="B134" s="29">
        <f t="shared" si="51"/>
        <v>0</v>
      </c>
      <c r="C134" s="34"/>
      <c r="D134" s="37"/>
      <c r="E134" s="37"/>
      <c r="F134" s="37"/>
      <c r="G134" s="37"/>
      <c r="H134" s="37"/>
      <c r="I134" s="37"/>
      <c r="J134" s="37"/>
      <c r="K134" s="37"/>
      <c r="L134" s="37"/>
      <c r="M134" s="37"/>
      <c r="N134" s="37"/>
      <c r="O134" s="37"/>
      <c r="P134" s="37"/>
      <c r="Q134" s="37"/>
      <c r="R134" s="37"/>
      <c r="S134" s="35"/>
      <c r="T134" s="40"/>
      <c r="U134" s="190"/>
      <c r="V134" s="40"/>
      <c r="W134" s="190"/>
      <c r="X134" s="142" t="str">
        <f t="shared" ref="X134:X175" si="52">+BQ134</f>
        <v/>
      </c>
      <c r="AR134" s="114"/>
      <c r="AS134" s="114"/>
      <c r="AU134" s="114"/>
      <c r="BA134" s="114"/>
      <c r="BQ134" s="49" t="str">
        <f t="shared" ref="BQ134:BQ175" si="53">IF($B134&lt;&gt;($T134+$U134)," El número de consultas según sexo NO puede ser diferente al Total.","")</f>
        <v/>
      </c>
      <c r="BY134" s="126">
        <f t="shared" ref="BY134:BY175" si="54">IF($B134&lt;&gt;($T134+$U134),1,0)</f>
        <v>0</v>
      </c>
    </row>
    <row r="135" spans="1:77" s="6" customFormat="1" ht="13.5" customHeight="1" x14ac:dyDescent="0.15">
      <c r="A135" s="55" t="s">
        <v>60</v>
      </c>
      <c r="B135" s="29">
        <f t="shared" si="51"/>
        <v>0</v>
      </c>
      <c r="C135" s="34"/>
      <c r="D135" s="37"/>
      <c r="E135" s="37"/>
      <c r="F135" s="37"/>
      <c r="G135" s="37"/>
      <c r="H135" s="37"/>
      <c r="I135" s="37"/>
      <c r="J135" s="37"/>
      <c r="K135" s="37"/>
      <c r="L135" s="37"/>
      <c r="M135" s="37"/>
      <c r="N135" s="37"/>
      <c r="O135" s="37"/>
      <c r="P135" s="37"/>
      <c r="Q135" s="37"/>
      <c r="R135" s="37"/>
      <c r="S135" s="35"/>
      <c r="T135" s="40"/>
      <c r="U135" s="190"/>
      <c r="V135" s="40"/>
      <c r="W135" s="190"/>
      <c r="X135" s="142" t="str">
        <f t="shared" si="52"/>
        <v/>
      </c>
      <c r="AR135" s="114"/>
      <c r="AS135" s="114"/>
      <c r="AU135" s="114"/>
      <c r="BA135" s="114"/>
      <c r="BQ135" s="49" t="str">
        <f t="shared" si="53"/>
        <v/>
      </c>
      <c r="BY135" s="126">
        <f t="shared" si="54"/>
        <v>0</v>
      </c>
    </row>
    <row r="136" spans="1:77" s="6" customFormat="1" ht="13.5" customHeight="1" x14ac:dyDescent="0.15">
      <c r="A136" s="55" t="s">
        <v>61</v>
      </c>
      <c r="B136" s="29">
        <f t="shared" si="51"/>
        <v>0</v>
      </c>
      <c r="C136" s="34"/>
      <c r="D136" s="37"/>
      <c r="E136" s="37"/>
      <c r="F136" s="37"/>
      <c r="G136" s="37"/>
      <c r="H136" s="37"/>
      <c r="I136" s="37"/>
      <c r="J136" s="37"/>
      <c r="K136" s="37"/>
      <c r="L136" s="37"/>
      <c r="M136" s="37"/>
      <c r="N136" s="37"/>
      <c r="O136" s="37"/>
      <c r="P136" s="37"/>
      <c r="Q136" s="37"/>
      <c r="R136" s="37"/>
      <c r="S136" s="35"/>
      <c r="T136" s="40"/>
      <c r="U136" s="190"/>
      <c r="V136" s="40"/>
      <c r="W136" s="190"/>
      <c r="X136" s="142" t="str">
        <f t="shared" si="52"/>
        <v/>
      </c>
      <c r="AR136" s="114"/>
      <c r="AS136" s="114"/>
      <c r="AU136" s="114"/>
      <c r="BA136" s="114"/>
      <c r="BQ136" s="49" t="str">
        <f t="shared" si="53"/>
        <v/>
      </c>
      <c r="BY136" s="126">
        <f t="shared" si="54"/>
        <v>0</v>
      </c>
    </row>
    <row r="137" spans="1:77" s="6" customFormat="1" ht="13.5" customHeight="1" x14ac:dyDescent="0.15">
      <c r="A137" s="55" t="s">
        <v>62</v>
      </c>
      <c r="B137" s="29">
        <f t="shared" si="51"/>
        <v>0</v>
      </c>
      <c r="C137" s="34"/>
      <c r="D137" s="37"/>
      <c r="E137" s="37"/>
      <c r="F137" s="37"/>
      <c r="G137" s="37"/>
      <c r="H137" s="37"/>
      <c r="I137" s="37"/>
      <c r="J137" s="37"/>
      <c r="K137" s="37"/>
      <c r="L137" s="37"/>
      <c r="M137" s="37"/>
      <c r="N137" s="37"/>
      <c r="O137" s="37"/>
      <c r="P137" s="37"/>
      <c r="Q137" s="37"/>
      <c r="R137" s="37"/>
      <c r="S137" s="35"/>
      <c r="T137" s="40"/>
      <c r="U137" s="190"/>
      <c r="V137" s="40"/>
      <c r="W137" s="190"/>
      <c r="X137" s="142" t="str">
        <f t="shared" si="52"/>
        <v/>
      </c>
      <c r="AR137" s="114"/>
      <c r="AS137" s="114"/>
      <c r="AU137" s="114"/>
      <c r="BA137" s="114"/>
      <c r="BQ137" s="49" t="str">
        <f t="shared" si="53"/>
        <v/>
      </c>
      <c r="BY137" s="126">
        <f t="shared" si="54"/>
        <v>0</v>
      </c>
    </row>
    <row r="138" spans="1:77" s="6" customFormat="1" ht="13.5" customHeight="1" x14ac:dyDescent="0.15">
      <c r="A138" s="55" t="s">
        <v>63</v>
      </c>
      <c r="B138" s="29">
        <f t="shared" si="51"/>
        <v>0</v>
      </c>
      <c r="C138" s="34"/>
      <c r="D138" s="37"/>
      <c r="E138" s="37"/>
      <c r="F138" s="37"/>
      <c r="G138" s="37"/>
      <c r="H138" s="37"/>
      <c r="I138" s="37"/>
      <c r="J138" s="37"/>
      <c r="K138" s="37"/>
      <c r="L138" s="37"/>
      <c r="M138" s="37"/>
      <c r="N138" s="37"/>
      <c r="O138" s="37"/>
      <c r="P138" s="37"/>
      <c r="Q138" s="37"/>
      <c r="R138" s="37"/>
      <c r="S138" s="35"/>
      <c r="T138" s="40"/>
      <c r="U138" s="190"/>
      <c r="V138" s="40"/>
      <c r="W138" s="190"/>
      <c r="X138" s="142" t="str">
        <f t="shared" si="52"/>
        <v/>
      </c>
      <c r="AR138" s="114"/>
      <c r="AS138" s="114"/>
      <c r="AU138" s="114"/>
      <c r="BA138" s="114"/>
      <c r="BQ138" s="49" t="str">
        <f t="shared" si="53"/>
        <v/>
      </c>
      <c r="BY138" s="126">
        <f t="shared" si="54"/>
        <v>0</v>
      </c>
    </row>
    <row r="139" spans="1:77" s="6" customFormat="1" ht="13.5" customHeight="1" x14ac:dyDescent="0.15">
      <c r="A139" s="55" t="s">
        <v>67</v>
      </c>
      <c r="B139" s="29">
        <f t="shared" si="51"/>
        <v>0</v>
      </c>
      <c r="C139" s="34"/>
      <c r="D139" s="37"/>
      <c r="E139" s="37"/>
      <c r="F139" s="37"/>
      <c r="G139" s="37"/>
      <c r="H139" s="37"/>
      <c r="I139" s="37"/>
      <c r="J139" s="37"/>
      <c r="K139" s="37"/>
      <c r="L139" s="37"/>
      <c r="M139" s="37"/>
      <c r="N139" s="37"/>
      <c r="O139" s="37"/>
      <c r="P139" s="37"/>
      <c r="Q139" s="37"/>
      <c r="R139" s="37"/>
      <c r="S139" s="35"/>
      <c r="T139" s="40"/>
      <c r="U139" s="190"/>
      <c r="V139" s="40"/>
      <c r="W139" s="190"/>
      <c r="X139" s="142" t="str">
        <f t="shared" si="52"/>
        <v/>
      </c>
      <c r="AR139" s="114"/>
      <c r="AS139" s="114"/>
      <c r="AU139" s="114"/>
      <c r="BA139" s="114"/>
      <c r="BQ139" s="49" t="str">
        <f t="shared" si="53"/>
        <v/>
      </c>
      <c r="BY139" s="126">
        <f t="shared" si="54"/>
        <v>0</v>
      </c>
    </row>
    <row r="140" spans="1:77" s="6" customFormat="1" ht="13.5" customHeight="1" x14ac:dyDescent="0.15">
      <c r="A140" s="55" t="s">
        <v>68</v>
      </c>
      <c r="B140" s="29">
        <f t="shared" si="51"/>
        <v>0</v>
      </c>
      <c r="C140" s="34"/>
      <c r="D140" s="37"/>
      <c r="E140" s="37"/>
      <c r="F140" s="37"/>
      <c r="G140" s="37"/>
      <c r="H140" s="37"/>
      <c r="I140" s="37"/>
      <c r="J140" s="37"/>
      <c r="K140" s="37"/>
      <c r="L140" s="37"/>
      <c r="M140" s="37"/>
      <c r="N140" s="37"/>
      <c r="O140" s="37"/>
      <c r="P140" s="37"/>
      <c r="Q140" s="37"/>
      <c r="R140" s="37"/>
      <c r="S140" s="35"/>
      <c r="T140" s="40"/>
      <c r="U140" s="190"/>
      <c r="V140" s="40"/>
      <c r="W140" s="190"/>
      <c r="X140" s="142" t="str">
        <f t="shared" si="52"/>
        <v/>
      </c>
      <c r="AR140" s="114"/>
      <c r="AS140" s="114"/>
      <c r="AU140" s="114"/>
      <c r="BA140" s="114"/>
      <c r="BQ140" s="49" t="str">
        <f t="shared" si="53"/>
        <v/>
      </c>
      <c r="BY140" s="126">
        <f t="shared" si="54"/>
        <v>0</v>
      </c>
    </row>
    <row r="141" spans="1:77" s="6" customFormat="1" ht="13.5" customHeight="1" x14ac:dyDescent="0.15">
      <c r="A141" s="55" t="s">
        <v>69</v>
      </c>
      <c r="B141" s="29">
        <f t="shared" si="51"/>
        <v>0</v>
      </c>
      <c r="C141" s="34"/>
      <c r="D141" s="37"/>
      <c r="E141" s="37"/>
      <c r="F141" s="37"/>
      <c r="G141" s="37"/>
      <c r="H141" s="37"/>
      <c r="I141" s="37"/>
      <c r="J141" s="37"/>
      <c r="K141" s="37"/>
      <c r="L141" s="37"/>
      <c r="M141" s="37"/>
      <c r="N141" s="37"/>
      <c r="O141" s="37"/>
      <c r="P141" s="37"/>
      <c r="Q141" s="37"/>
      <c r="R141" s="37"/>
      <c r="S141" s="35"/>
      <c r="T141" s="40"/>
      <c r="U141" s="190"/>
      <c r="V141" s="40"/>
      <c r="W141" s="190"/>
      <c r="X141" s="142" t="str">
        <f t="shared" si="52"/>
        <v/>
      </c>
      <c r="AR141" s="114"/>
      <c r="AS141" s="114"/>
      <c r="AU141" s="114"/>
      <c r="BA141" s="114"/>
      <c r="BQ141" s="49" t="str">
        <f t="shared" si="53"/>
        <v/>
      </c>
      <c r="BY141" s="126">
        <f t="shared" si="54"/>
        <v>0</v>
      </c>
    </row>
    <row r="142" spans="1:77" s="6" customFormat="1" ht="13.5" customHeight="1" x14ac:dyDescent="0.15">
      <c r="A142" s="55" t="s">
        <v>70</v>
      </c>
      <c r="B142" s="29">
        <f t="shared" si="51"/>
        <v>0</v>
      </c>
      <c r="C142" s="34"/>
      <c r="D142" s="37"/>
      <c r="E142" s="37"/>
      <c r="F142" s="37"/>
      <c r="G142" s="37"/>
      <c r="H142" s="37"/>
      <c r="I142" s="37"/>
      <c r="J142" s="37"/>
      <c r="K142" s="37"/>
      <c r="L142" s="37"/>
      <c r="M142" s="37"/>
      <c r="N142" s="37"/>
      <c r="O142" s="37"/>
      <c r="P142" s="37"/>
      <c r="Q142" s="37"/>
      <c r="R142" s="37"/>
      <c r="S142" s="35"/>
      <c r="T142" s="40"/>
      <c r="U142" s="190"/>
      <c r="V142" s="40"/>
      <c r="W142" s="190"/>
      <c r="X142" s="142" t="str">
        <f t="shared" si="52"/>
        <v/>
      </c>
      <c r="AR142" s="114"/>
      <c r="AS142" s="114"/>
      <c r="AU142" s="114"/>
      <c r="BA142" s="114"/>
      <c r="BQ142" s="49" t="str">
        <f t="shared" si="53"/>
        <v/>
      </c>
      <c r="BY142" s="126">
        <f t="shared" si="54"/>
        <v>0</v>
      </c>
    </row>
    <row r="143" spans="1:77" s="6" customFormat="1" ht="21" x14ac:dyDescent="0.15">
      <c r="A143" s="74" t="s">
        <v>71</v>
      </c>
      <c r="B143" s="29">
        <f t="shared" si="51"/>
        <v>0</v>
      </c>
      <c r="C143" s="34"/>
      <c r="D143" s="37"/>
      <c r="E143" s="37"/>
      <c r="F143" s="37"/>
      <c r="G143" s="37"/>
      <c r="H143" s="37"/>
      <c r="I143" s="37"/>
      <c r="J143" s="37"/>
      <c r="K143" s="37"/>
      <c r="L143" s="37"/>
      <c r="M143" s="37"/>
      <c r="N143" s="37"/>
      <c r="O143" s="37"/>
      <c r="P143" s="37"/>
      <c r="Q143" s="37"/>
      <c r="R143" s="37"/>
      <c r="S143" s="35"/>
      <c r="T143" s="40"/>
      <c r="U143" s="190"/>
      <c r="V143" s="40"/>
      <c r="W143" s="190"/>
      <c r="X143" s="142" t="str">
        <f t="shared" si="52"/>
        <v/>
      </c>
      <c r="AR143" s="114"/>
      <c r="AS143" s="114"/>
      <c r="AU143" s="114"/>
      <c r="BA143" s="114"/>
      <c r="BQ143" s="49" t="str">
        <f t="shared" si="53"/>
        <v/>
      </c>
      <c r="BY143" s="126">
        <f t="shared" si="54"/>
        <v>0</v>
      </c>
    </row>
    <row r="144" spans="1:77" s="6" customFormat="1" ht="16.5" customHeight="1" x14ac:dyDescent="0.15">
      <c r="A144" s="55" t="s">
        <v>72</v>
      </c>
      <c r="B144" s="29">
        <f t="shared" si="51"/>
        <v>0</v>
      </c>
      <c r="C144" s="34"/>
      <c r="D144" s="37"/>
      <c r="E144" s="37"/>
      <c r="F144" s="37"/>
      <c r="G144" s="37"/>
      <c r="H144" s="37"/>
      <c r="I144" s="37"/>
      <c r="J144" s="37"/>
      <c r="K144" s="37"/>
      <c r="L144" s="37"/>
      <c r="M144" s="37"/>
      <c r="N144" s="37"/>
      <c r="O144" s="37"/>
      <c r="P144" s="37"/>
      <c r="Q144" s="37"/>
      <c r="R144" s="37"/>
      <c r="S144" s="35"/>
      <c r="T144" s="40"/>
      <c r="U144" s="190"/>
      <c r="V144" s="40"/>
      <c r="W144" s="190"/>
      <c r="X144" s="142" t="str">
        <f t="shared" si="52"/>
        <v/>
      </c>
      <c r="AR144" s="114"/>
      <c r="AS144" s="114"/>
      <c r="AU144" s="114"/>
      <c r="BA144" s="114"/>
      <c r="BQ144" s="49" t="str">
        <f t="shared" si="53"/>
        <v/>
      </c>
      <c r="BY144" s="126">
        <f t="shared" si="54"/>
        <v>0</v>
      </c>
    </row>
    <row r="145" spans="1:77" s="6" customFormat="1" ht="14.25" customHeight="1" x14ac:dyDescent="0.15">
      <c r="A145" s="55" t="s">
        <v>73</v>
      </c>
      <c r="B145" s="29">
        <f t="shared" si="51"/>
        <v>0</v>
      </c>
      <c r="C145" s="69"/>
      <c r="D145" s="66"/>
      <c r="E145" s="66"/>
      <c r="F145" s="66"/>
      <c r="G145" s="66"/>
      <c r="H145" s="66"/>
      <c r="I145" s="66"/>
      <c r="J145" s="66"/>
      <c r="K145" s="66"/>
      <c r="L145" s="66"/>
      <c r="M145" s="66"/>
      <c r="N145" s="66"/>
      <c r="O145" s="37"/>
      <c r="P145" s="37"/>
      <c r="Q145" s="37"/>
      <c r="R145" s="37"/>
      <c r="S145" s="35"/>
      <c r="T145" s="40"/>
      <c r="U145" s="190"/>
      <c r="V145" s="76"/>
      <c r="W145" s="190"/>
      <c r="X145" s="142" t="str">
        <f t="shared" si="52"/>
        <v/>
      </c>
      <c r="AR145" s="114"/>
      <c r="AS145" s="114"/>
      <c r="AU145" s="114"/>
      <c r="BA145" s="114"/>
      <c r="BQ145" s="49" t="str">
        <f t="shared" si="53"/>
        <v/>
      </c>
      <c r="BY145" s="126">
        <f t="shared" si="54"/>
        <v>0</v>
      </c>
    </row>
    <row r="146" spans="1:77" s="6" customFormat="1" ht="16.5" customHeight="1" x14ac:dyDescent="0.15">
      <c r="A146" s="191" t="s">
        <v>74</v>
      </c>
      <c r="B146" s="29">
        <f t="shared" si="51"/>
        <v>0</v>
      </c>
      <c r="C146" s="34"/>
      <c r="D146" s="37"/>
      <c r="E146" s="37"/>
      <c r="F146" s="37"/>
      <c r="G146" s="37"/>
      <c r="H146" s="37"/>
      <c r="I146" s="37"/>
      <c r="J146" s="37"/>
      <c r="K146" s="37"/>
      <c r="L146" s="37"/>
      <c r="M146" s="37"/>
      <c r="N146" s="37"/>
      <c r="O146" s="37"/>
      <c r="P146" s="37"/>
      <c r="Q146" s="37"/>
      <c r="R146" s="37"/>
      <c r="S146" s="35"/>
      <c r="T146" s="40"/>
      <c r="U146" s="190"/>
      <c r="V146" s="40"/>
      <c r="W146" s="190"/>
      <c r="X146" s="142" t="str">
        <f t="shared" si="52"/>
        <v/>
      </c>
      <c r="AR146" s="114"/>
      <c r="AS146" s="114"/>
      <c r="AU146" s="114"/>
      <c r="BA146" s="114"/>
      <c r="BQ146" s="49" t="str">
        <f t="shared" si="53"/>
        <v/>
      </c>
      <c r="BY146" s="126">
        <f t="shared" si="54"/>
        <v>0</v>
      </c>
    </row>
    <row r="147" spans="1:77" s="6" customFormat="1" ht="12" customHeight="1" x14ac:dyDescent="0.15">
      <c r="A147" s="55" t="s">
        <v>75</v>
      </c>
      <c r="B147" s="29">
        <f t="shared" si="51"/>
        <v>0</v>
      </c>
      <c r="C147" s="34"/>
      <c r="D147" s="37"/>
      <c r="E147" s="37"/>
      <c r="F147" s="37"/>
      <c r="G147" s="37"/>
      <c r="H147" s="37"/>
      <c r="I147" s="37"/>
      <c r="J147" s="37"/>
      <c r="K147" s="37"/>
      <c r="L147" s="37"/>
      <c r="M147" s="37"/>
      <c r="N147" s="37"/>
      <c r="O147" s="37"/>
      <c r="P147" s="37"/>
      <c r="Q147" s="37"/>
      <c r="R147" s="37"/>
      <c r="S147" s="35"/>
      <c r="T147" s="40"/>
      <c r="U147" s="190"/>
      <c r="V147" s="40"/>
      <c r="W147" s="190"/>
      <c r="X147" s="142" t="str">
        <f t="shared" si="52"/>
        <v/>
      </c>
      <c r="AR147" s="114"/>
      <c r="AS147" s="114"/>
      <c r="AU147" s="114"/>
      <c r="BA147" s="114"/>
      <c r="BQ147" s="49" t="str">
        <f t="shared" si="53"/>
        <v/>
      </c>
      <c r="BY147" s="126">
        <f t="shared" si="54"/>
        <v>0</v>
      </c>
    </row>
    <row r="148" spans="1:77" s="6" customFormat="1" ht="12" customHeight="1" x14ac:dyDescent="0.15">
      <c r="A148" s="55" t="s">
        <v>76</v>
      </c>
      <c r="B148" s="29">
        <f t="shared" si="51"/>
        <v>0</v>
      </c>
      <c r="C148" s="34"/>
      <c r="D148" s="37"/>
      <c r="E148" s="37"/>
      <c r="F148" s="37"/>
      <c r="G148" s="37"/>
      <c r="H148" s="37"/>
      <c r="I148" s="37"/>
      <c r="J148" s="37"/>
      <c r="K148" s="37"/>
      <c r="L148" s="37"/>
      <c r="M148" s="37"/>
      <c r="N148" s="37"/>
      <c r="O148" s="37"/>
      <c r="P148" s="37"/>
      <c r="Q148" s="37"/>
      <c r="R148" s="37"/>
      <c r="S148" s="35"/>
      <c r="T148" s="40"/>
      <c r="U148" s="190"/>
      <c r="V148" s="40"/>
      <c r="W148" s="190"/>
      <c r="X148" s="142" t="str">
        <f t="shared" si="52"/>
        <v/>
      </c>
      <c r="AR148" s="114"/>
      <c r="AS148" s="114"/>
      <c r="AU148" s="114"/>
      <c r="BA148" s="114"/>
      <c r="BQ148" s="49" t="str">
        <f t="shared" si="53"/>
        <v/>
      </c>
      <c r="BY148" s="126">
        <f t="shared" si="54"/>
        <v>0</v>
      </c>
    </row>
    <row r="149" spans="1:77" s="6" customFormat="1" ht="12" customHeight="1" x14ac:dyDescent="0.15">
      <c r="A149" s="55" t="s">
        <v>77</v>
      </c>
      <c r="B149" s="29">
        <f t="shared" si="51"/>
        <v>0</v>
      </c>
      <c r="C149" s="34"/>
      <c r="D149" s="37"/>
      <c r="E149" s="37"/>
      <c r="F149" s="37"/>
      <c r="G149" s="37"/>
      <c r="H149" s="37"/>
      <c r="I149" s="37"/>
      <c r="J149" s="37"/>
      <c r="K149" s="37"/>
      <c r="L149" s="37"/>
      <c r="M149" s="37"/>
      <c r="N149" s="37"/>
      <c r="O149" s="37"/>
      <c r="P149" s="37"/>
      <c r="Q149" s="37"/>
      <c r="R149" s="37"/>
      <c r="S149" s="35"/>
      <c r="T149" s="40"/>
      <c r="U149" s="190"/>
      <c r="V149" s="40"/>
      <c r="W149" s="190"/>
      <c r="X149" s="142" t="str">
        <f t="shared" si="52"/>
        <v/>
      </c>
      <c r="AR149" s="114"/>
      <c r="AS149" s="114"/>
      <c r="AU149" s="114"/>
      <c r="BA149" s="114"/>
      <c r="BQ149" s="49" t="str">
        <f t="shared" si="53"/>
        <v/>
      </c>
      <c r="BY149" s="126">
        <f t="shared" si="54"/>
        <v>0</v>
      </c>
    </row>
    <row r="150" spans="1:77" s="6" customFormat="1" ht="12" customHeight="1" x14ac:dyDescent="0.15">
      <c r="A150" s="55" t="s">
        <v>78</v>
      </c>
      <c r="B150" s="29">
        <f t="shared" si="51"/>
        <v>0</v>
      </c>
      <c r="C150" s="34"/>
      <c r="D150" s="37"/>
      <c r="E150" s="37"/>
      <c r="F150" s="37"/>
      <c r="G150" s="37"/>
      <c r="H150" s="37"/>
      <c r="I150" s="37"/>
      <c r="J150" s="37"/>
      <c r="K150" s="37"/>
      <c r="L150" s="37"/>
      <c r="M150" s="37"/>
      <c r="N150" s="37"/>
      <c r="O150" s="37"/>
      <c r="P150" s="37"/>
      <c r="Q150" s="37"/>
      <c r="R150" s="37"/>
      <c r="S150" s="35"/>
      <c r="T150" s="40"/>
      <c r="U150" s="190"/>
      <c r="V150" s="40"/>
      <c r="W150" s="190"/>
      <c r="X150" s="142" t="str">
        <f t="shared" si="52"/>
        <v/>
      </c>
      <c r="AR150" s="114"/>
      <c r="AS150" s="114"/>
      <c r="AU150" s="114"/>
      <c r="BA150" s="114"/>
      <c r="BQ150" s="49" t="str">
        <f t="shared" si="53"/>
        <v/>
      </c>
      <c r="BY150" s="126">
        <f t="shared" si="54"/>
        <v>0</v>
      </c>
    </row>
    <row r="151" spans="1:77" s="6" customFormat="1" ht="12" customHeight="1" x14ac:dyDescent="0.15">
      <c r="A151" s="55" t="s">
        <v>79</v>
      </c>
      <c r="B151" s="29">
        <f t="shared" si="51"/>
        <v>0</v>
      </c>
      <c r="C151" s="34"/>
      <c r="D151" s="37"/>
      <c r="E151" s="37"/>
      <c r="F151" s="66"/>
      <c r="G151" s="66"/>
      <c r="H151" s="66"/>
      <c r="I151" s="66"/>
      <c r="J151" s="66"/>
      <c r="K151" s="66"/>
      <c r="L151" s="66"/>
      <c r="M151" s="66"/>
      <c r="N151" s="66"/>
      <c r="O151" s="66"/>
      <c r="P151" s="66"/>
      <c r="Q151" s="66"/>
      <c r="R151" s="66"/>
      <c r="S151" s="68"/>
      <c r="T151" s="40"/>
      <c r="U151" s="190"/>
      <c r="V151" s="40"/>
      <c r="W151" s="190"/>
      <c r="X151" s="142" t="str">
        <f t="shared" si="52"/>
        <v/>
      </c>
      <c r="AR151" s="114"/>
      <c r="AS151" s="114"/>
      <c r="AU151" s="114"/>
      <c r="BA151" s="114"/>
      <c r="BQ151" s="49" t="str">
        <f t="shared" si="53"/>
        <v/>
      </c>
      <c r="BY151" s="126">
        <f t="shared" si="54"/>
        <v>0</v>
      </c>
    </row>
    <row r="152" spans="1:77" s="6" customFormat="1" ht="12" customHeight="1" x14ac:dyDescent="0.15">
      <c r="A152" s="55" t="s">
        <v>80</v>
      </c>
      <c r="B152" s="29">
        <f t="shared" si="51"/>
        <v>0</v>
      </c>
      <c r="C152" s="69"/>
      <c r="D152" s="66"/>
      <c r="E152" s="66"/>
      <c r="F152" s="37"/>
      <c r="G152" s="37"/>
      <c r="H152" s="37"/>
      <c r="I152" s="37"/>
      <c r="J152" s="37"/>
      <c r="K152" s="37"/>
      <c r="L152" s="37"/>
      <c r="M152" s="37"/>
      <c r="N152" s="37"/>
      <c r="O152" s="37"/>
      <c r="P152" s="37"/>
      <c r="Q152" s="37"/>
      <c r="R152" s="37"/>
      <c r="S152" s="35"/>
      <c r="T152" s="40"/>
      <c r="U152" s="190"/>
      <c r="V152" s="40"/>
      <c r="W152" s="190"/>
      <c r="X152" s="142" t="str">
        <f t="shared" si="52"/>
        <v/>
      </c>
      <c r="AR152" s="114"/>
      <c r="AS152" s="114"/>
      <c r="AU152" s="114"/>
      <c r="BA152" s="114"/>
      <c r="BQ152" s="49" t="str">
        <f t="shared" si="53"/>
        <v/>
      </c>
      <c r="BY152" s="126">
        <f t="shared" si="54"/>
        <v>0</v>
      </c>
    </row>
    <row r="153" spans="1:77" s="6" customFormat="1" ht="12.75" customHeight="1" x14ac:dyDescent="0.15">
      <c r="A153" s="55" t="s">
        <v>81</v>
      </c>
      <c r="B153" s="29">
        <f t="shared" si="51"/>
        <v>0</v>
      </c>
      <c r="C153" s="34"/>
      <c r="D153" s="37"/>
      <c r="E153" s="37"/>
      <c r="F153" s="37"/>
      <c r="G153" s="37"/>
      <c r="H153" s="37"/>
      <c r="I153" s="37"/>
      <c r="J153" s="37"/>
      <c r="K153" s="37"/>
      <c r="L153" s="37"/>
      <c r="M153" s="37"/>
      <c r="N153" s="37"/>
      <c r="O153" s="37"/>
      <c r="P153" s="37"/>
      <c r="Q153" s="37"/>
      <c r="R153" s="37"/>
      <c r="S153" s="35"/>
      <c r="T153" s="40"/>
      <c r="U153" s="190"/>
      <c r="V153" s="40"/>
      <c r="W153" s="190"/>
      <c r="X153" s="142" t="str">
        <f t="shared" si="52"/>
        <v/>
      </c>
      <c r="AR153" s="114"/>
      <c r="AS153" s="114"/>
      <c r="AU153" s="114"/>
      <c r="BA153" s="114"/>
      <c r="BQ153" s="49" t="str">
        <f t="shared" si="53"/>
        <v/>
      </c>
      <c r="BY153" s="126">
        <f t="shared" si="54"/>
        <v>0</v>
      </c>
    </row>
    <row r="154" spans="1:77" s="6" customFormat="1" ht="21" x14ac:dyDescent="0.15">
      <c r="A154" s="191" t="s">
        <v>82</v>
      </c>
      <c r="B154" s="29">
        <f t="shared" si="51"/>
        <v>0</v>
      </c>
      <c r="C154" s="69"/>
      <c r="D154" s="66"/>
      <c r="E154" s="66"/>
      <c r="F154" s="37"/>
      <c r="G154" s="37"/>
      <c r="H154" s="37"/>
      <c r="I154" s="37"/>
      <c r="J154" s="37"/>
      <c r="K154" s="37"/>
      <c r="L154" s="37"/>
      <c r="M154" s="37"/>
      <c r="N154" s="37"/>
      <c r="O154" s="37"/>
      <c r="P154" s="37"/>
      <c r="Q154" s="37"/>
      <c r="R154" s="37"/>
      <c r="S154" s="35"/>
      <c r="T154" s="40"/>
      <c r="U154" s="190"/>
      <c r="V154" s="76"/>
      <c r="W154" s="190"/>
      <c r="X154" s="142" t="str">
        <f t="shared" si="52"/>
        <v/>
      </c>
      <c r="AR154" s="114"/>
      <c r="AS154" s="114"/>
      <c r="AU154" s="114"/>
      <c r="BA154" s="114"/>
      <c r="BQ154" s="49" t="str">
        <f t="shared" si="53"/>
        <v/>
      </c>
      <c r="BY154" s="126">
        <f t="shared" si="54"/>
        <v>0</v>
      </c>
    </row>
    <row r="155" spans="1:77" s="6" customFormat="1" ht="21" x14ac:dyDescent="0.15">
      <c r="A155" s="191" t="s">
        <v>83</v>
      </c>
      <c r="B155" s="29">
        <f t="shared" si="51"/>
        <v>0</v>
      </c>
      <c r="C155" s="69"/>
      <c r="D155" s="66"/>
      <c r="E155" s="66"/>
      <c r="F155" s="37"/>
      <c r="G155" s="37"/>
      <c r="H155" s="37"/>
      <c r="I155" s="37"/>
      <c r="J155" s="37"/>
      <c r="K155" s="37"/>
      <c r="L155" s="37"/>
      <c r="M155" s="37"/>
      <c r="N155" s="37"/>
      <c r="O155" s="37"/>
      <c r="P155" s="37"/>
      <c r="Q155" s="37"/>
      <c r="R155" s="37"/>
      <c r="S155" s="35"/>
      <c r="T155" s="40"/>
      <c r="U155" s="190"/>
      <c r="V155" s="76"/>
      <c r="W155" s="190"/>
      <c r="X155" s="142" t="str">
        <f t="shared" si="52"/>
        <v/>
      </c>
      <c r="AR155" s="114"/>
      <c r="AS155" s="114"/>
      <c r="AU155" s="114"/>
      <c r="BA155" s="114"/>
      <c r="BQ155" s="49" t="str">
        <f t="shared" si="53"/>
        <v/>
      </c>
      <c r="BY155" s="126">
        <f t="shared" si="54"/>
        <v>0</v>
      </c>
    </row>
    <row r="156" spans="1:77" s="6" customFormat="1" ht="15" customHeight="1" x14ac:dyDescent="0.15">
      <c r="A156" s="55" t="s">
        <v>84</v>
      </c>
      <c r="B156" s="29">
        <f t="shared" si="51"/>
        <v>0</v>
      </c>
      <c r="C156" s="34"/>
      <c r="D156" s="37"/>
      <c r="E156" s="37"/>
      <c r="F156" s="37"/>
      <c r="G156" s="37"/>
      <c r="H156" s="37"/>
      <c r="I156" s="37"/>
      <c r="J156" s="37"/>
      <c r="K156" s="37"/>
      <c r="L156" s="37"/>
      <c r="M156" s="37"/>
      <c r="N156" s="37"/>
      <c r="O156" s="37"/>
      <c r="P156" s="37"/>
      <c r="Q156" s="37"/>
      <c r="R156" s="37"/>
      <c r="S156" s="35"/>
      <c r="T156" s="40"/>
      <c r="U156" s="190"/>
      <c r="V156" s="40"/>
      <c r="W156" s="190"/>
      <c r="X156" s="142" t="str">
        <f t="shared" si="52"/>
        <v/>
      </c>
      <c r="AR156" s="114"/>
      <c r="AS156" s="114"/>
      <c r="AU156" s="114"/>
      <c r="BA156" s="114"/>
      <c r="BQ156" s="49" t="str">
        <f t="shared" si="53"/>
        <v/>
      </c>
      <c r="BY156" s="126">
        <f t="shared" si="54"/>
        <v>0</v>
      </c>
    </row>
    <row r="157" spans="1:77" s="6" customFormat="1" ht="15" customHeight="1" x14ac:dyDescent="0.15">
      <c r="A157" s="55" t="s">
        <v>85</v>
      </c>
      <c r="B157" s="29">
        <f t="shared" si="51"/>
        <v>0</v>
      </c>
      <c r="C157" s="34"/>
      <c r="D157" s="37"/>
      <c r="E157" s="37"/>
      <c r="F157" s="37"/>
      <c r="G157" s="37"/>
      <c r="H157" s="37"/>
      <c r="I157" s="37"/>
      <c r="J157" s="37"/>
      <c r="K157" s="37"/>
      <c r="L157" s="37"/>
      <c r="M157" s="37"/>
      <c r="N157" s="37"/>
      <c r="O157" s="37"/>
      <c r="P157" s="37"/>
      <c r="Q157" s="37"/>
      <c r="R157" s="37"/>
      <c r="S157" s="35"/>
      <c r="T157" s="40"/>
      <c r="U157" s="190"/>
      <c r="V157" s="40"/>
      <c r="W157" s="190"/>
      <c r="X157" s="142" t="str">
        <f t="shared" si="52"/>
        <v/>
      </c>
      <c r="AR157" s="114"/>
      <c r="AS157" s="114"/>
      <c r="AU157" s="114"/>
      <c r="BA157" s="114"/>
      <c r="BQ157" s="49" t="str">
        <f t="shared" si="53"/>
        <v/>
      </c>
      <c r="BY157" s="126">
        <f t="shared" si="54"/>
        <v>0</v>
      </c>
    </row>
    <row r="158" spans="1:77" s="6" customFormat="1" ht="15" customHeight="1" x14ac:dyDescent="0.15">
      <c r="A158" s="55" t="s">
        <v>86</v>
      </c>
      <c r="B158" s="29">
        <f t="shared" si="51"/>
        <v>0</v>
      </c>
      <c r="C158" s="69"/>
      <c r="D158" s="66"/>
      <c r="E158" s="66"/>
      <c r="F158" s="37"/>
      <c r="G158" s="37"/>
      <c r="H158" s="37"/>
      <c r="I158" s="37"/>
      <c r="J158" s="37"/>
      <c r="K158" s="37"/>
      <c r="L158" s="37"/>
      <c r="M158" s="37"/>
      <c r="N158" s="37"/>
      <c r="O158" s="37"/>
      <c r="P158" s="37"/>
      <c r="Q158" s="37"/>
      <c r="R158" s="37"/>
      <c r="S158" s="35"/>
      <c r="T158" s="40"/>
      <c r="U158" s="190"/>
      <c r="V158" s="76"/>
      <c r="W158" s="190"/>
      <c r="X158" s="142" t="str">
        <f t="shared" si="52"/>
        <v/>
      </c>
      <c r="AR158" s="114"/>
      <c r="AS158" s="114"/>
      <c r="AU158" s="114"/>
      <c r="BA158" s="114"/>
      <c r="BQ158" s="49" t="str">
        <f t="shared" si="53"/>
        <v/>
      </c>
      <c r="BY158" s="126">
        <f t="shared" si="54"/>
        <v>0</v>
      </c>
    </row>
    <row r="159" spans="1:77" s="6" customFormat="1" ht="15" customHeight="1" x14ac:dyDescent="0.15">
      <c r="A159" s="55" t="s">
        <v>87</v>
      </c>
      <c r="B159" s="29">
        <f t="shared" si="51"/>
        <v>0</v>
      </c>
      <c r="C159" s="34"/>
      <c r="D159" s="37"/>
      <c r="E159" s="37"/>
      <c r="F159" s="37"/>
      <c r="G159" s="37"/>
      <c r="H159" s="37"/>
      <c r="I159" s="37"/>
      <c r="J159" s="37"/>
      <c r="K159" s="37"/>
      <c r="L159" s="37"/>
      <c r="M159" s="37"/>
      <c r="N159" s="37"/>
      <c r="O159" s="37"/>
      <c r="P159" s="37"/>
      <c r="Q159" s="37"/>
      <c r="R159" s="37"/>
      <c r="S159" s="35"/>
      <c r="T159" s="40"/>
      <c r="U159" s="190"/>
      <c r="V159" s="40"/>
      <c r="W159" s="190"/>
      <c r="X159" s="142" t="str">
        <f t="shared" si="52"/>
        <v/>
      </c>
      <c r="AR159" s="114"/>
      <c r="AS159" s="114"/>
      <c r="AU159" s="114"/>
      <c r="BA159" s="114"/>
      <c r="BQ159" s="49" t="str">
        <f t="shared" si="53"/>
        <v/>
      </c>
      <c r="BY159" s="126">
        <f t="shared" si="54"/>
        <v>0</v>
      </c>
    </row>
    <row r="160" spans="1:77" s="6" customFormat="1" ht="15" customHeight="1" x14ac:dyDescent="0.15">
      <c r="A160" s="55" t="s">
        <v>88</v>
      </c>
      <c r="B160" s="29">
        <f t="shared" si="51"/>
        <v>0</v>
      </c>
      <c r="C160" s="69"/>
      <c r="D160" s="66"/>
      <c r="E160" s="66"/>
      <c r="F160" s="37"/>
      <c r="G160" s="37"/>
      <c r="H160" s="37"/>
      <c r="I160" s="37"/>
      <c r="J160" s="37"/>
      <c r="K160" s="37"/>
      <c r="L160" s="37"/>
      <c r="M160" s="37"/>
      <c r="N160" s="37"/>
      <c r="O160" s="37"/>
      <c r="P160" s="37"/>
      <c r="Q160" s="37"/>
      <c r="R160" s="37"/>
      <c r="S160" s="35"/>
      <c r="T160" s="40"/>
      <c r="U160" s="190"/>
      <c r="V160" s="76"/>
      <c r="W160" s="190"/>
      <c r="X160" s="142" t="str">
        <f t="shared" si="52"/>
        <v/>
      </c>
      <c r="AR160" s="114"/>
      <c r="AS160" s="114"/>
      <c r="AU160" s="114"/>
      <c r="BA160" s="114"/>
      <c r="BQ160" s="49" t="str">
        <f t="shared" si="53"/>
        <v/>
      </c>
      <c r="BY160" s="126">
        <f t="shared" si="54"/>
        <v>0</v>
      </c>
    </row>
    <row r="161" spans="1:77" s="6" customFormat="1" ht="15" customHeight="1" x14ac:dyDescent="0.15">
      <c r="A161" s="55" t="s">
        <v>89</v>
      </c>
      <c r="B161" s="29">
        <f t="shared" si="51"/>
        <v>0</v>
      </c>
      <c r="C161" s="34"/>
      <c r="D161" s="37"/>
      <c r="E161" s="37"/>
      <c r="F161" s="37"/>
      <c r="G161" s="37"/>
      <c r="H161" s="37"/>
      <c r="I161" s="37"/>
      <c r="J161" s="37"/>
      <c r="K161" s="37"/>
      <c r="L161" s="37"/>
      <c r="M161" s="37"/>
      <c r="N161" s="37"/>
      <c r="O161" s="37"/>
      <c r="P161" s="37"/>
      <c r="Q161" s="37"/>
      <c r="R161" s="37"/>
      <c r="S161" s="35"/>
      <c r="T161" s="40"/>
      <c r="U161" s="190"/>
      <c r="V161" s="40"/>
      <c r="W161" s="190"/>
      <c r="X161" s="142" t="str">
        <f t="shared" si="52"/>
        <v/>
      </c>
      <c r="AR161" s="114"/>
      <c r="AS161" s="114"/>
      <c r="AU161" s="114"/>
      <c r="BA161" s="114"/>
      <c r="BQ161" s="49" t="str">
        <f t="shared" si="53"/>
        <v/>
      </c>
      <c r="BY161" s="126">
        <f t="shared" si="54"/>
        <v>0</v>
      </c>
    </row>
    <row r="162" spans="1:77" s="6" customFormat="1" ht="15" customHeight="1" x14ac:dyDescent="0.15">
      <c r="A162" s="55" t="s">
        <v>90</v>
      </c>
      <c r="B162" s="29">
        <f t="shared" si="51"/>
        <v>0</v>
      </c>
      <c r="C162" s="34"/>
      <c r="D162" s="37"/>
      <c r="E162" s="37"/>
      <c r="F162" s="37"/>
      <c r="G162" s="37"/>
      <c r="H162" s="37"/>
      <c r="I162" s="37"/>
      <c r="J162" s="37"/>
      <c r="K162" s="37"/>
      <c r="L162" s="37"/>
      <c r="M162" s="37"/>
      <c r="N162" s="37"/>
      <c r="O162" s="37"/>
      <c r="P162" s="37"/>
      <c r="Q162" s="37"/>
      <c r="R162" s="37"/>
      <c r="S162" s="35"/>
      <c r="T162" s="40"/>
      <c r="U162" s="190"/>
      <c r="V162" s="40"/>
      <c r="W162" s="190">
        <v>1</v>
      </c>
      <c r="X162" s="142" t="str">
        <f t="shared" si="52"/>
        <v/>
      </c>
      <c r="AR162" s="114"/>
      <c r="AS162" s="114"/>
      <c r="AU162" s="114"/>
      <c r="BA162" s="114"/>
      <c r="BQ162" s="49" t="str">
        <f t="shared" si="53"/>
        <v/>
      </c>
      <c r="BY162" s="126">
        <f t="shared" si="54"/>
        <v>0</v>
      </c>
    </row>
    <row r="163" spans="1:77" s="6" customFormat="1" ht="15" customHeight="1" x14ac:dyDescent="0.15">
      <c r="A163" s="55" t="s">
        <v>91</v>
      </c>
      <c r="B163" s="29">
        <f t="shared" si="51"/>
        <v>0</v>
      </c>
      <c r="C163" s="34"/>
      <c r="D163" s="37"/>
      <c r="E163" s="37"/>
      <c r="F163" s="37"/>
      <c r="G163" s="37"/>
      <c r="H163" s="37"/>
      <c r="I163" s="37"/>
      <c r="J163" s="37"/>
      <c r="K163" s="37"/>
      <c r="L163" s="37"/>
      <c r="M163" s="37"/>
      <c r="N163" s="37"/>
      <c r="O163" s="37"/>
      <c r="P163" s="37"/>
      <c r="Q163" s="37"/>
      <c r="R163" s="37"/>
      <c r="S163" s="35"/>
      <c r="T163" s="40"/>
      <c r="U163" s="190"/>
      <c r="V163" s="40"/>
      <c r="W163" s="190"/>
      <c r="X163" s="142" t="str">
        <f t="shared" si="52"/>
        <v/>
      </c>
      <c r="AR163" s="114"/>
      <c r="AS163" s="114"/>
      <c r="AU163" s="114"/>
      <c r="BA163" s="114"/>
      <c r="BQ163" s="49" t="str">
        <f t="shared" si="53"/>
        <v/>
      </c>
      <c r="BY163" s="126">
        <f t="shared" si="54"/>
        <v>0</v>
      </c>
    </row>
    <row r="164" spans="1:77" s="6" customFormat="1" ht="15" customHeight="1" x14ac:dyDescent="0.15">
      <c r="A164" s="55" t="s">
        <v>92</v>
      </c>
      <c r="B164" s="29">
        <f t="shared" si="51"/>
        <v>0</v>
      </c>
      <c r="C164" s="69"/>
      <c r="D164" s="66"/>
      <c r="E164" s="37"/>
      <c r="F164" s="37"/>
      <c r="G164" s="37"/>
      <c r="H164" s="37"/>
      <c r="I164" s="37"/>
      <c r="J164" s="37"/>
      <c r="K164" s="37"/>
      <c r="L164" s="37"/>
      <c r="M164" s="66"/>
      <c r="N164" s="66"/>
      <c r="O164" s="66"/>
      <c r="P164" s="66"/>
      <c r="Q164" s="66"/>
      <c r="R164" s="66"/>
      <c r="S164" s="68"/>
      <c r="T164" s="76"/>
      <c r="U164" s="190"/>
      <c r="V164" s="40"/>
      <c r="W164" s="190"/>
      <c r="X164" s="142" t="str">
        <f t="shared" si="52"/>
        <v/>
      </c>
      <c r="AR164" s="114"/>
      <c r="AS164" s="114"/>
      <c r="AU164" s="114"/>
      <c r="BA164" s="114"/>
      <c r="BQ164" s="49" t="str">
        <f t="shared" si="53"/>
        <v/>
      </c>
      <c r="BY164" s="126">
        <f t="shared" si="54"/>
        <v>0</v>
      </c>
    </row>
    <row r="165" spans="1:77" s="6" customFormat="1" ht="24" customHeight="1" x14ac:dyDescent="0.15">
      <c r="A165" s="74" t="s">
        <v>93</v>
      </c>
      <c r="B165" s="29">
        <f t="shared" si="51"/>
        <v>0</v>
      </c>
      <c r="C165" s="34"/>
      <c r="D165" s="37"/>
      <c r="E165" s="37"/>
      <c r="F165" s="37"/>
      <c r="G165" s="37"/>
      <c r="H165" s="37"/>
      <c r="I165" s="37"/>
      <c r="J165" s="37"/>
      <c r="K165" s="37"/>
      <c r="L165" s="37"/>
      <c r="M165" s="37"/>
      <c r="N165" s="37"/>
      <c r="O165" s="37"/>
      <c r="P165" s="37"/>
      <c r="Q165" s="37"/>
      <c r="R165" s="37"/>
      <c r="S165" s="35"/>
      <c r="T165" s="40"/>
      <c r="U165" s="190"/>
      <c r="V165" s="40"/>
      <c r="W165" s="190"/>
      <c r="X165" s="142" t="str">
        <f t="shared" si="52"/>
        <v/>
      </c>
      <c r="AR165" s="114"/>
      <c r="AS165" s="114"/>
      <c r="AU165" s="114"/>
      <c r="BA165" s="114"/>
      <c r="BQ165" s="49" t="str">
        <f t="shared" si="53"/>
        <v/>
      </c>
      <c r="BY165" s="126">
        <f t="shared" si="54"/>
        <v>0</v>
      </c>
    </row>
    <row r="166" spans="1:77" s="6" customFormat="1" ht="15.75" customHeight="1" x14ac:dyDescent="0.15">
      <c r="A166" s="74" t="s">
        <v>173</v>
      </c>
      <c r="B166" s="29">
        <f t="shared" si="51"/>
        <v>0</v>
      </c>
      <c r="C166" s="69"/>
      <c r="D166" s="66"/>
      <c r="E166" s="66"/>
      <c r="F166" s="37"/>
      <c r="G166" s="37"/>
      <c r="H166" s="37"/>
      <c r="I166" s="37"/>
      <c r="J166" s="37"/>
      <c r="K166" s="37"/>
      <c r="L166" s="37"/>
      <c r="M166" s="37"/>
      <c r="N166" s="37"/>
      <c r="O166" s="37"/>
      <c r="P166" s="37"/>
      <c r="Q166" s="37"/>
      <c r="R166" s="37"/>
      <c r="S166" s="35"/>
      <c r="T166" s="76"/>
      <c r="U166" s="190"/>
      <c r="V166" s="40"/>
      <c r="W166" s="190"/>
      <c r="X166" s="142" t="str">
        <f t="shared" si="52"/>
        <v/>
      </c>
      <c r="AR166" s="114"/>
      <c r="AS166" s="114"/>
      <c r="AU166" s="114"/>
      <c r="BA166" s="114"/>
      <c r="BQ166" s="49" t="str">
        <f t="shared" si="53"/>
        <v/>
      </c>
      <c r="BY166" s="126">
        <f t="shared" si="54"/>
        <v>0</v>
      </c>
    </row>
    <row r="167" spans="1:77" s="6" customFormat="1" ht="12.75" customHeight="1" x14ac:dyDescent="0.15">
      <c r="A167" s="55" t="s">
        <v>95</v>
      </c>
      <c r="B167" s="29">
        <f t="shared" si="51"/>
        <v>0</v>
      </c>
      <c r="C167" s="69"/>
      <c r="D167" s="66"/>
      <c r="E167" s="66"/>
      <c r="F167" s="66"/>
      <c r="G167" s="37"/>
      <c r="H167" s="37"/>
      <c r="I167" s="37"/>
      <c r="J167" s="37"/>
      <c r="K167" s="37"/>
      <c r="L167" s="37"/>
      <c r="M167" s="37"/>
      <c r="N167" s="37"/>
      <c r="O167" s="37"/>
      <c r="P167" s="37"/>
      <c r="Q167" s="37"/>
      <c r="R167" s="37"/>
      <c r="S167" s="35"/>
      <c r="T167" s="40"/>
      <c r="U167" s="190"/>
      <c r="V167" s="40"/>
      <c r="W167" s="190"/>
      <c r="X167" s="142" t="str">
        <f t="shared" si="52"/>
        <v/>
      </c>
      <c r="AR167" s="114"/>
      <c r="AS167" s="114"/>
      <c r="AU167" s="114"/>
      <c r="BA167" s="114"/>
      <c r="BQ167" s="49" t="str">
        <f t="shared" si="53"/>
        <v/>
      </c>
      <c r="BY167" s="126">
        <f t="shared" si="54"/>
        <v>0</v>
      </c>
    </row>
    <row r="168" spans="1:77" s="6" customFormat="1" ht="12.75" customHeight="1" x14ac:dyDescent="0.15">
      <c r="A168" s="55" t="s">
        <v>96</v>
      </c>
      <c r="B168" s="29">
        <f t="shared" si="51"/>
        <v>0</v>
      </c>
      <c r="C168" s="34"/>
      <c r="D168" s="37"/>
      <c r="E168" s="37"/>
      <c r="F168" s="37"/>
      <c r="G168" s="37"/>
      <c r="H168" s="37"/>
      <c r="I168" s="37"/>
      <c r="J168" s="37"/>
      <c r="K168" s="37"/>
      <c r="L168" s="37"/>
      <c r="M168" s="37"/>
      <c r="N168" s="37"/>
      <c r="O168" s="37"/>
      <c r="P168" s="37"/>
      <c r="Q168" s="37"/>
      <c r="R168" s="37"/>
      <c r="S168" s="35"/>
      <c r="T168" s="40"/>
      <c r="U168" s="190"/>
      <c r="V168" s="40"/>
      <c r="W168" s="190"/>
      <c r="X168" s="142" t="str">
        <f t="shared" si="52"/>
        <v/>
      </c>
      <c r="AR168" s="114"/>
      <c r="AS168" s="114"/>
      <c r="AU168" s="114"/>
      <c r="BA168" s="114"/>
      <c r="BQ168" s="49" t="str">
        <f t="shared" si="53"/>
        <v/>
      </c>
      <c r="BY168" s="126">
        <f t="shared" si="54"/>
        <v>0</v>
      </c>
    </row>
    <row r="169" spans="1:77" s="6" customFormat="1" ht="12.75" customHeight="1" x14ac:dyDescent="0.15">
      <c r="A169" s="55" t="s">
        <v>97</v>
      </c>
      <c r="B169" s="29">
        <f t="shared" si="51"/>
        <v>0</v>
      </c>
      <c r="C169" s="34"/>
      <c r="D169" s="37"/>
      <c r="E169" s="37"/>
      <c r="F169" s="37"/>
      <c r="G169" s="37"/>
      <c r="H169" s="37"/>
      <c r="I169" s="37"/>
      <c r="J169" s="37"/>
      <c r="K169" s="37"/>
      <c r="L169" s="37"/>
      <c r="M169" s="37"/>
      <c r="N169" s="37"/>
      <c r="O169" s="37"/>
      <c r="P169" s="37"/>
      <c r="Q169" s="37"/>
      <c r="R169" s="37"/>
      <c r="S169" s="35"/>
      <c r="T169" s="40"/>
      <c r="U169" s="190"/>
      <c r="V169" s="40"/>
      <c r="W169" s="190"/>
      <c r="X169" s="142" t="str">
        <f t="shared" si="52"/>
        <v/>
      </c>
      <c r="AR169" s="114"/>
      <c r="AS169" s="114"/>
      <c r="AU169" s="114"/>
      <c r="BA169" s="114"/>
      <c r="BQ169" s="49" t="str">
        <f t="shared" si="53"/>
        <v/>
      </c>
      <c r="BY169" s="126">
        <f t="shared" si="54"/>
        <v>0</v>
      </c>
    </row>
    <row r="170" spans="1:77" s="6" customFormat="1" ht="12.75" customHeight="1" x14ac:dyDescent="0.15">
      <c r="A170" s="55" t="s">
        <v>98</v>
      </c>
      <c r="B170" s="29">
        <f t="shared" si="51"/>
        <v>0</v>
      </c>
      <c r="C170" s="34"/>
      <c r="D170" s="37"/>
      <c r="E170" s="37"/>
      <c r="F170" s="37"/>
      <c r="G170" s="37"/>
      <c r="H170" s="37"/>
      <c r="I170" s="37"/>
      <c r="J170" s="37"/>
      <c r="K170" s="37"/>
      <c r="L170" s="37"/>
      <c r="M170" s="37"/>
      <c r="N170" s="37"/>
      <c r="O170" s="37"/>
      <c r="P170" s="37"/>
      <c r="Q170" s="37"/>
      <c r="R170" s="37"/>
      <c r="S170" s="35"/>
      <c r="T170" s="40"/>
      <c r="U170" s="190"/>
      <c r="V170" s="40"/>
      <c r="W170" s="190"/>
      <c r="X170" s="142" t="str">
        <f t="shared" si="52"/>
        <v/>
      </c>
      <c r="AR170" s="114"/>
      <c r="AS170" s="114"/>
      <c r="AU170" s="114"/>
      <c r="BA170" s="114"/>
      <c r="BQ170" s="49" t="str">
        <f t="shared" si="53"/>
        <v/>
      </c>
      <c r="BY170" s="126">
        <f t="shared" si="54"/>
        <v>0</v>
      </c>
    </row>
    <row r="171" spans="1:77" s="6" customFormat="1" ht="12.75" customHeight="1" x14ac:dyDescent="0.15">
      <c r="A171" s="55" t="s">
        <v>100</v>
      </c>
      <c r="B171" s="29">
        <f t="shared" si="51"/>
        <v>0</v>
      </c>
      <c r="C171" s="34"/>
      <c r="D171" s="37"/>
      <c r="E171" s="37"/>
      <c r="F171" s="37"/>
      <c r="G171" s="37"/>
      <c r="H171" s="37"/>
      <c r="I171" s="37"/>
      <c r="J171" s="37"/>
      <c r="K171" s="37"/>
      <c r="L171" s="37"/>
      <c r="M171" s="37"/>
      <c r="N171" s="37"/>
      <c r="O171" s="37"/>
      <c r="P171" s="37"/>
      <c r="Q171" s="37"/>
      <c r="R171" s="37"/>
      <c r="S171" s="35"/>
      <c r="T171" s="40"/>
      <c r="U171" s="190"/>
      <c r="V171" s="40"/>
      <c r="W171" s="190"/>
      <c r="X171" s="142" t="str">
        <f t="shared" si="52"/>
        <v/>
      </c>
      <c r="AR171" s="114"/>
      <c r="AS171" s="114"/>
      <c r="AU171" s="114"/>
      <c r="BA171" s="114"/>
      <c r="BQ171" s="49" t="str">
        <f t="shared" si="53"/>
        <v/>
      </c>
      <c r="BY171" s="126">
        <f t="shared" si="54"/>
        <v>0</v>
      </c>
    </row>
    <row r="172" spans="1:77" s="6" customFormat="1" ht="12.75" customHeight="1" x14ac:dyDescent="0.15">
      <c r="A172" s="55" t="s">
        <v>101</v>
      </c>
      <c r="B172" s="29">
        <f t="shared" si="51"/>
        <v>0</v>
      </c>
      <c r="C172" s="34"/>
      <c r="D172" s="37"/>
      <c r="E172" s="37"/>
      <c r="F172" s="37"/>
      <c r="G172" s="37"/>
      <c r="H172" s="37"/>
      <c r="I172" s="37"/>
      <c r="J172" s="37"/>
      <c r="K172" s="37"/>
      <c r="L172" s="37"/>
      <c r="M172" s="37"/>
      <c r="N172" s="37"/>
      <c r="O172" s="37"/>
      <c r="P172" s="37"/>
      <c r="Q172" s="37"/>
      <c r="R172" s="37"/>
      <c r="S172" s="35"/>
      <c r="T172" s="40"/>
      <c r="U172" s="190"/>
      <c r="V172" s="40"/>
      <c r="W172" s="190"/>
      <c r="X172" s="142" t="str">
        <f t="shared" si="52"/>
        <v/>
      </c>
      <c r="AR172" s="114"/>
      <c r="AS172" s="114"/>
      <c r="AU172" s="114"/>
      <c r="BA172" s="114"/>
      <c r="BQ172" s="49" t="str">
        <f t="shared" si="53"/>
        <v/>
      </c>
      <c r="BY172" s="126">
        <f t="shared" si="54"/>
        <v>0</v>
      </c>
    </row>
    <row r="173" spans="1:77" s="6" customFormat="1" ht="12.75" customHeight="1" x14ac:dyDescent="0.15">
      <c r="A173" s="80" t="s">
        <v>102</v>
      </c>
      <c r="B173" s="127">
        <f t="shared" si="51"/>
        <v>0</v>
      </c>
      <c r="C173" s="34"/>
      <c r="D173" s="37"/>
      <c r="E173" s="37"/>
      <c r="F173" s="37"/>
      <c r="G173" s="37"/>
      <c r="H173" s="37"/>
      <c r="I173" s="37"/>
      <c r="J173" s="37"/>
      <c r="K173" s="37"/>
      <c r="L173" s="37"/>
      <c r="M173" s="37"/>
      <c r="N173" s="37"/>
      <c r="O173" s="37"/>
      <c r="P173" s="37"/>
      <c r="Q173" s="37"/>
      <c r="R173" s="37"/>
      <c r="S173" s="35"/>
      <c r="T173" s="40"/>
      <c r="U173" s="190"/>
      <c r="V173" s="40"/>
      <c r="W173" s="190"/>
      <c r="X173" s="142" t="str">
        <f t="shared" si="52"/>
        <v/>
      </c>
      <c r="AR173" s="114"/>
      <c r="AS173" s="114"/>
      <c r="AU173" s="114"/>
      <c r="BA173" s="114"/>
      <c r="BQ173" s="49" t="str">
        <f t="shared" si="53"/>
        <v/>
      </c>
      <c r="BY173" s="126">
        <f t="shared" si="54"/>
        <v>0</v>
      </c>
    </row>
    <row r="174" spans="1:77" s="6" customFormat="1" ht="12.75" customHeight="1" x14ac:dyDescent="0.15">
      <c r="A174" s="55" t="s">
        <v>174</v>
      </c>
      <c r="B174" s="29">
        <f t="shared" si="51"/>
        <v>0</v>
      </c>
      <c r="C174" s="86"/>
      <c r="D174" s="131"/>
      <c r="E174" s="192"/>
      <c r="F174" s="131"/>
      <c r="G174" s="192"/>
      <c r="H174" s="131"/>
      <c r="I174" s="192"/>
      <c r="J174" s="131"/>
      <c r="K174" s="192"/>
      <c r="L174" s="131"/>
      <c r="M174" s="192"/>
      <c r="N174" s="131"/>
      <c r="O174" s="192"/>
      <c r="P174" s="131"/>
      <c r="Q174" s="192"/>
      <c r="R174" s="131"/>
      <c r="S174" s="87"/>
      <c r="T174" s="193"/>
      <c r="U174" s="194"/>
      <c r="V174" s="195"/>
      <c r="W174" s="194"/>
      <c r="X174" s="142" t="str">
        <f t="shared" si="52"/>
        <v/>
      </c>
      <c r="AR174" s="114"/>
      <c r="AS174" s="114"/>
      <c r="AU174" s="114"/>
      <c r="BA174" s="114"/>
      <c r="BQ174" s="49" t="str">
        <f t="shared" si="53"/>
        <v/>
      </c>
      <c r="BY174" s="126">
        <f t="shared" si="54"/>
        <v>0</v>
      </c>
    </row>
    <row r="175" spans="1:77" s="6" customFormat="1" ht="18" customHeight="1" x14ac:dyDescent="0.15">
      <c r="A175" s="219" t="s">
        <v>51</v>
      </c>
      <c r="B175" s="99">
        <f>SUM(B133:B174)</f>
        <v>0</v>
      </c>
      <c r="C175" s="100">
        <f t="shared" ref="C175:W175" si="55">SUM(C133:C174)</f>
        <v>0</v>
      </c>
      <c r="D175" s="102">
        <f t="shared" si="55"/>
        <v>0</v>
      </c>
      <c r="E175" s="102">
        <f t="shared" si="55"/>
        <v>0</v>
      </c>
      <c r="F175" s="102">
        <f t="shared" si="55"/>
        <v>0</v>
      </c>
      <c r="G175" s="102">
        <f t="shared" si="55"/>
        <v>0</v>
      </c>
      <c r="H175" s="102">
        <f t="shared" si="55"/>
        <v>0</v>
      </c>
      <c r="I175" s="102">
        <f t="shared" si="55"/>
        <v>0</v>
      </c>
      <c r="J175" s="102">
        <f t="shared" si="55"/>
        <v>0</v>
      </c>
      <c r="K175" s="102">
        <f t="shared" si="55"/>
        <v>0</v>
      </c>
      <c r="L175" s="102">
        <f t="shared" si="55"/>
        <v>0</v>
      </c>
      <c r="M175" s="102">
        <f t="shared" si="55"/>
        <v>0</v>
      </c>
      <c r="N175" s="102">
        <f t="shared" si="55"/>
        <v>0</v>
      </c>
      <c r="O175" s="102">
        <f t="shared" si="55"/>
        <v>0</v>
      </c>
      <c r="P175" s="102">
        <f t="shared" si="55"/>
        <v>0</v>
      </c>
      <c r="Q175" s="102">
        <f t="shared" si="55"/>
        <v>0</v>
      </c>
      <c r="R175" s="102">
        <f t="shared" si="55"/>
        <v>0</v>
      </c>
      <c r="S175" s="106">
        <f t="shared" si="55"/>
        <v>0</v>
      </c>
      <c r="T175" s="99">
        <f t="shared" si="55"/>
        <v>0</v>
      </c>
      <c r="U175" s="196">
        <f t="shared" si="55"/>
        <v>0</v>
      </c>
      <c r="V175" s="197">
        <f t="shared" si="55"/>
        <v>0</v>
      </c>
      <c r="W175" s="196">
        <f t="shared" si="55"/>
        <v>1</v>
      </c>
      <c r="X175" s="142" t="str">
        <f t="shared" si="52"/>
        <v/>
      </c>
      <c r="AR175" s="114"/>
      <c r="AS175" s="114"/>
      <c r="AU175" s="114"/>
      <c r="BA175" s="114"/>
      <c r="BQ175" s="49" t="str">
        <f t="shared" si="53"/>
        <v/>
      </c>
      <c r="BY175" s="126">
        <f t="shared" si="54"/>
        <v>0</v>
      </c>
    </row>
    <row r="176" spans="1:77" s="6" customFormat="1" x14ac:dyDescent="0.15">
      <c r="A176" s="198" t="s">
        <v>175</v>
      </c>
      <c r="B176" s="199"/>
      <c r="C176" s="200"/>
      <c r="D176" s="199"/>
      <c r="E176" s="199"/>
      <c r="F176" s="199"/>
      <c r="G176" s="199"/>
      <c r="H176" s="199"/>
      <c r="AD176" s="114"/>
      <c r="AE176" s="114"/>
      <c r="AH176" s="114"/>
      <c r="AK176" s="114"/>
      <c r="AP176" s="114"/>
    </row>
    <row r="177" spans="1:55" s="71" customFormat="1" ht="36.75" customHeight="1" x14ac:dyDescent="0.2">
      <c r="A177" s="201"/>
      <c r="B177" s="201"/>
    </row>
    <row r="178" spans="1:55" s="71" customFormat="1" ht="21" customHeight="1" x14ac:dyDescent="0.15">
      <c r="A178" s="233"/>
      <c r="B178" s="234"/>
      <c r="C178" s="234"/>
      <c r="D178" s="234"/>
    </row>
    <row r="179" spans="1:55" s="71" customFormat="1" ht="21" customHeight="1" x14ac:dyDescent="0.15">
      <c r="A179" s="233"/>
      <c r="B179" s="234"/>
      <c r="C179" s="234"/>
      <c r="D179" s="234"/>
    </row>
    <row r="180" spans="1:55" s="71" customFormat="1" ht="29.25" customHeight="1" x14ac:dyDescent="0.15">
      <c r="A180" s="202"/>
      <c r="B180" s="199"/>
      <c r="C180" s="203"/>
      <c r="D180" s="203"/>
    </row>
    <row r="181" spans="1:55" s="71" customFormat="1" ht="29.25" customHeight="1" x14ac:dyDescent="0.15">
      <c r="A181" s="202"/>
      <c r="B181" s="199"/>
      <c r="C181" s="203"/>
      <c r="D181" s="203"/>
    </row>
    <row r="182" spans="1:55" s="6" customFormat="1" ht="13.5" customHeight="1" x14ac:dyDescent="0.15">
      <c r="AD182" s="114"/>
      <c r="AE182" s="114"/>
      <c r="AH182" s="114"/>
      <c r="AK182" s="114"/>
      <c r="AP182" s="114"/>
    </row>
    <row r="183" spans="1:55" s="6" customFormat="1" ht="13.5" customHeight="1" x14ac:dyDescent="0.15">
      <c r="B183" s="114"/>
      <c r="AD183" s="114"/>
      <c r="AE183" s="114"/>
      <c r="AH183" s="114"/>
      <c r="AK183" s="114"/>
      <c r="AP183" s="114"/>
    </row>
    <row r="184" spans="1:55" s="6" customFormat="1" ht="13.5" customHeight="1" x14ac:dyDescent="0.15">
      <c r="AD184" s="114"/>
      <c r="AE184" s="114"/>
      <c r="AH184" s="114"/>
      <c r="AK184" s="114"/>
      <c r="AP184" s="114"/>
      <c r="BC184" s="6">
        <f>SUM(BB1:BE183)</f>
        <v>0</v>
      </c>
    </row>
    <row r="185" spans="1:55" s="6" customFormat="1" ht="13.5" customHeight="1" x14ac:dyDescent="0.15">
      <c r="AD185" s="114"/>
      <c r="AE185" s="114"/>
      <c r="AH185" s="114"/>
      <c r="AK185" s="114"/>
      <c r="AP185" s="114"/>
    </row>
    <row r="186" spans="1:55" s="6" customFormat="1" x14ac:dyDescent="0.15">
      <c r="AD186" s="114"/>
      <c r="AE186" s="114"/>
      <c r="AH186" s="114"/>
      <c r="AK186" s="114"/>
      <c r="AP186" s="114"/>
    </row>
    <row r="187" spans="1:55" s="6" customFormat="1" x14ac:dyDescent="0.15">
      <c r="AD187" s="114"/>
      <c r="AE187" s="114"/>
      <c r="AH187" s="114"/>
      <c r="AK187" s="114"/>
      <c r="AP187" s="114"/>
    </row>
    <row r="188" spans="1:55" s="6" customFormat="1" x14ac:dyDescent="0.15">
      <c r="AD188" s="114"/>
      <c r="AE188" s="114"/>
      <c r="AH188" s="114"/>
      <c r="AK188" s="114"/>
      <c r="AP188" s="114"/>
    </row>
    <row r="189" spans="1:55" x14ac:dyDescent="0.15">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114"/>
      <c r="AF189" s="6"/>
      <c r="AG189" s="6"/>
      <c r="AI189" s="169"/>
      <c r="AJ189" s="6"/>
      <c r="AL189" s="6"/>
      <c r="AM189" s="6"/>
      <c r="AO189" s="6"/>
      <c r="AQ189" s="169"/>
    </row>
    <row r="190" spans="1:55" x14ac:dyDescent="0.15">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114"/>
      <c r="AF190" s="6"/>
      <c r="AG190" s="6"/>
      <c r="AI190" s="169"/>
      <c r="AJ190" s="6"/>
      <c r="AL190" s="6"/>
      <c r="AM190" s="6"/>
      <c r="AO190" s="6"/>
      <c r="AQ190" s="169"/>
    </row>
    <row r="191" spans="1:55" x14ac:dyDescent="0.15">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114"/>
      <c r="AF191" s="6"/>
      <c r="AG191" s="6"/>
      <c r="AI191" s="169"/>
      <c r="AJ191" s="6"/>
      <c r="AL191" s="6"/>
      <c r="AM191" s="6"/>
      <c r="AO191" s="6"/>
      <c r="AQ191" s="169"/>
    </row>
    <row r="192" spans="1:55" x14ac:dyDescent="0.15">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114"/>
      <c r="AF192" s="6"/>
      <c r="AG192" s="6"/>
      <c r="AI192" s="169"/>
      <c r="AJ192" s="6"/>
      <c r="AL192" s="6"/>
      <c r="AM192" s="6"/>
      <c r="AO192" s="6"/>
      <c r="AQ192" s="169"/>
    </row>
    <row r="193" spans="1:76" s="169" customFormat="1" x14ac:dyDescent="0.15">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114"/>
      <c r="AE193" s="114"/>
      <c r="AF193" s="6"/>
      <c r="AG193" s="6"/>
      <c r="AH193" s="114"/>
      <c r="AJ193" s="6"/>
      <c r="AK193" s="114"/>
      <c r="AL193" s="6"/>
      <c r="AM193" s="6"/>
      <c r="AN193" s="6"/>
      <c r="AO193" s="6"/>
      <c r="AP193" s="114"/>
    </row>
    <row r="194" spans="1:76" s="169" customFormat="1" x14ac:dyDescent="0.15">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114"/>
      <c r="AE194" s="114"/>
      <c r="AF194" s="6"/>
      <c r="AG194" s="6"/>
      <c r="AH194" s="114"/>
      <c r="AJ194" s="6"/>
      <c r="AK194" s="114"/>
      <c r="AL194" s="6"/>
      <c r="AM194" s="6"/>
      <c r="AN194" s="6"/>
      <c r="AO194" s="6"/>
      <c r="AP194" s="114"/>
    </row>
    <row r="195" spans="1:76" s="169" customFormat="1" x14ac:dyDescent="0.1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114"/>
      <c r="AE195" s="114"/>
      <c r="AF195" s="6"/>
      <c r="AG195" s="6"/>
      <c r="AH195" s="114"/>
      <c r="AJ195" s="6"/>
      <c r="AK195" s="114"/>
      <c r="AL195" s="6"/>
      <c r="AM195" s="6"/>
      <c r="AN195" s="6"/>
      <c r="AO195" s="6"/>
      <c r="AP195" s="114"/>
    </row>
    <row r="196" spans="1:76" s="169" customFormat="1" x14ac:dyDescent="0.1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114"/>
      <c r="AE196" s="114"/>
      <c r="AF196" s="6"/>
      <c r="AG196" s="6"/>
      <c r="AH196" s="114"/>
      <c r="AJ196" s="6"/>
      <c r="AK196" s="114"/>
      <c r="AL196" s="6"/>
      <c r="AM196" s="6"/>
      <c r="AN196" s="6"/>
      <c r="AO196" s="6"/>
      <c r="AP196" s="114"/>
    </row>
    <row r="197" spans="1:76" s="169" customFormat="1" x14ac:dyDescent="0.1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114"/>
      <c r="AE197" s="114"/>
      <c r="AF197" s="6"/>
      <c r="AG197" s="6"/>
      <c r="AH197" s="114"/>
      <c r="AJ197" s="6"/>
      <c r="AK197" s="114"/>
      <c r="AL197" s="6"/>
      <c r="AM197" s="6"/>
      <c r="AN197" s="6"/>
      <c r="AO197" s="6"/>
      <c r="AP197" s="114"/>
    </row>
    <row r="198" spans="1:76" s="169" customFormat="1" x14ac:dyDescent="0.1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114"/>
      <c r="AE198" s="114"/>
      <c r="AF198" s="6"/>
      <c r="AG198" s="6"/>
      <c r="AH198" s="114"/>
      <c r="AJ198" s="6"/>
      <c r="AK198" s="114"/>
      <c r="AL198" s="6"/>
      <c r="AM198" s="6"/>
      <c r="AN198" s="6"/>
      <c r="AO198" s="6"/>
      <c r="AP198" s="114"/>
    </row>
    <row r="199" spans="1:76" s="169" customFormat="1" ht="15.75" hidden="1" customHeight="1" x14ac:dyDescent="0.1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114"/>
      <c r="AE199" s="114"/>
      <c r="AF199" s="6"/>
      <c r="AG199" s="6"/>
      <c r="AH199" s="114"/>
      <c r="AJ199" s="6"/>
      <c r="AK199" s="114"/>
      <c r="AL199" s="6"/>
      <c r="AM199" s="6"/>
      <c r="AN199" s="6"/>
      <c r="AO199" s="6"/>
      <c r="AP199" s="114"/>
    </row>
    <row r="200" spans="1:76" s="169" customFormat="1" ht="15.75" hidden="1" customHeight="1" x14ac:dyDescent="0.15">
      <c r="A200" s="205">
        <f>SUM(A8:AX175)</f>
        <v>89532</v>
      </c>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114"/>
      <c r="AE200" s="114"/>
      <c r="AF200" s="6"/>
      <c r="AG200" s="6"/>
      <c r="AH200" s="114"/>
      <c r="AJ200" s="6"/>
      <c r="AK200" s="114"/>
      <c r="AL200" s="6"/>
      <c r="AM200" s="6"/>
      <c r="AN200" s="6"/>
      <c r="AO200" s="6"/>
      <c r="AP200" s="114"/>
      <c r="BX200" s="205">
        <f>SUM(BX8:CI175)</f>
        <v>0</v>
      </c>
    </row>
    <row r="201" spans="1:76" s="169" customFormat="1" ht="15.75" hidden="1" customHeight="1" x14ac:dyDescent="0.1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114"/>
      <c r="AE201" s="114"/>
      <c r="AF201" s="6"/>
      <c r="AG201" s="6"/>
      <c r="AH201" s="114"/>
      <c r="AJ201" s="6"/>
      <c r="AK201" s="114"/>
      <c r="AL201" s="6"/>
      <c r="AM201" s="6"/>
      <c r="AN201" s="6"/>
      <c r="AO201" s="6"/>
      <c r="AP201" s="114"/>
    </row>
    <row r="202" spans="1:76" s="169" customFormat="1" x14ac:dyDescent="0.1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114"/>
      <c r="AE202" s="114"/>
      <c r="AF202" s="6"/>
      <c r="AG202" s="6"/>
      <c r="AH202" s="114"/>
      <c r="AJ202" s="6"/>
      <c r="AK202" s="114"/>
      <c r="AL202" s="6"/>
      <c r="AM202" s="6"/>
      <c r="AN202" s="6"/>
      <c r="AO202" s="6"/>
      <c r="AP202" s="114"/>
    </row>
    <row r="203" spans="1:76" s="169" customFormat="1" x14ac:dyDescent="0.1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114"/>
      <c r="AE203" s="114"/>
      <c r="AF203" s="6"/>
      <c r="AG203" s="6"/>
      <c r="AH203" s="114"/>
      <c r="AJ203" s="6"/>
      <c r="AK203" s="114"/>
      <c r="AL203" s="6"/>
      <c r="AM203" s="6"/>
      <c r="AN203" s="6"/>
      <c r="AO203" s="6"/>
      <c r="AP203" s="114"/>
    </row>
    <row r="204" spans="1:76" s="169" customFormat="1" x14ac:dyDescent="0.1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114"/>
      <c r="AE204" s="114"/>
      <c r="AF204" s="6"/>
      <c r="AG204" s="6"/>
      <c r="AH204" s="114"/>
      <c r="AJ204" s="6"/>
      <c r="AK204" s="114"/>
      <c r="AL204" s="6"/>
      <c r="AM204" s="6"/>
      <c r="AN204" s="6"/>
      <c r="AO204" s="6"/>
      <c r="AP204" s="114"/>
    </row>
    <row r="205" spans="1:76" s="169" customFormat="1" x14ac:dyDescent="0.1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114"/>
      <c r="AE205" s="114"/>
      <c r="AF205" s="6"/>
      <c r="AG205" s="6"/>
      <c r="AH205" s="114"/>
      <c r="AJ205" s="6"/>
      <c r="AK205" s="114"/>
      <c r="AL205" s="6"/>
      <c r="AM205" s="6"/>
      <c r="AN205" s="6"/>
      <c r="AO205" s="6"/>
      <c r="AP205" s="114"/>
    </row>
    <row r="206" spans="1:76" s="169" customFormat="1" x14ac:dyDescent="0.15">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114"/>
      <c r="AE206" s="114"/>
      <c r="AF206" s="6"/>
      <c r="AG206" s="6"/>
      <c r="AH206" s="114"/>
      <c r="AJ206" s="6"/>
      <c r="AK206" s="114"/>
      <c r="AL206" s="6"/>
      <c r="AM206" s="6"/>
      <c r="AN206" s="6"/>
      <c r="AO206" s="6"/>
      <c r="AP206" s="114"/>
    </row>
    <row r="207" spans="1:76" s="169" customFormat="1" x14ac:dyDescent="0.1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114"/>
      <c r="AE207" s="114"/>
      <c r="AF207" s="6"/>
      <c r="AG207" s="6"/>
      <c r="AH207" s="114"/>
      <c r="AJ207" s="6"/>
      <c r="AK207" s="114"/>
      <c r="AL207" s="6"/>
      <c r="AM207" s="6"/>
      <c r="AN207" s="6"/>
      <c r="AO207" s="6"/>
      <c r="AP207" s="114"/>
    </row>
    <row r="208" spans="1:76" s="169" customFormat="1" x14ac:dyDescent="0.1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114"/>
      <c r="AE208" s="114"/>
      <c r="AF208" s="6"/>
      <c r="AG208" s="6"/>
      <c r="AH208" s="114"/>
      <c r="AJ208" s="6"/>
      <c r="AK208" s="114"/>
      <c r="AL208" s="6"/>
      <c r="AM208" s="6"/>
      <c r="AN208" s="6"/>
      <c r="AO208" s="6"/>
      <c r="AP208" s="114"/>
    </row>
    <row r="209" spans="1:43" x14ac:dyDescent="0.1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114"/>
      <c r="AF209" s="6"/>
      <c r="AG209" s="6"/>
      <c r="AI209" s="169"/>
      <c r="AJ209" s="6"/>
      <c r="AL209" s="6"/>
      <c r="AM209" s="6"/>
      <c r="AO209" s="6"/>
      <c r="AQ209" s="169"/>
    </row>
    <row r="210" spans="1:43" x14ac:dyDescent="0.1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114"/>
      <c r="AF210" s="6"/>
      <c r="AG210" s="6"/>
      <c r="AI210" s="169"/>
      <c r="AJ210" s="6"/>
      <c r="AL210" s="6"/>
      <c r="AM210" s="6"/>
      <c r="AO210" s="6"/>
      <c r="AQ210" s="169"/>
    </row>
    <row r="211" spans="1:43" x14ac:dyDescent="0.1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114"/>
      <c r="AF211" s="6"/>
      <c r="AG211" s="6"/>
      <c r="AI211" s="169"/>
      <c r="AJ211" s="6"/>
      <c r="AL211" s="6"/>
      <c r="AM211" s="6"/>
      <c r="AO211" s="6"/>
      <c r="AQ211" s="169"/>
    </row>
    <row r="212" spans="1:43" x14ac:dyDescent="0.1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114"/>
      <c r="AF212" s="6"/>
      <c r="AG212" s="6"/>
      <c r="AI212" s="169"/>
      <c r="AJ212" s="6"/>
      <c r="AL212" s="6"/>
      <c r="AM212" s="6"/>
      <c r="AO212" s="6"/>
      <c r="AQ212" s="169"/>
    </row>
    <row r="213" spans="1:43" ht="18.75" customHeight="1" x14ac:dyDescent="0.1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114"/>
      <c r="AF213" s="6"/>
      <c r="AG213" s="6"/>
      <c r="AI213" s="169"/>
      <c r="AJ213" s="6"/>
      <c r="AL213" s="6"/>
      <c r="AM213" s="6"/>
      <c r="AO213" s="6"/>
      <c r="AQ213" s="169"/>
    </row>
    <row r="214" spans="1:43" ht="18.75" customHeight="1" x14ac:dyDescent="0.1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114"/>
      <c r="AF214" s="6"/>
      <c r="AG214" s="6"/>
      <c r="AI214" s="169"/>
      <c r="AJ214" s="6"/>
      <c r="AL214" s="6"/>
      <c r="AM214" s="6"/>
      <c r="AO214" s="6"/>
      <c r="AQ214" s="169"/>
    </row>
    <row r="215" spans="1:43" x14ac:dyDescent="0.1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114"/>
      <c r="AF215" s="6"/>
      <c r="AG215" s="6"/>
      <c r="AI215" s="169"/>
      <c r="AJ215" s="6"/>
      <c r="AL215" s="6"/>
      <c r="AM215" s="6"/>
      <c r="AO215" s="6"/>
      <c r="AQ215" s="169"/>
    </row>
    <row r="216" spans="1:43" x14ac:dyDescent="0.1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114"/>
      <c r="AF216" s="6"/>
      <c r="AG216" s="6"/>
      <c r="AI216" s="169"/>
      <c r="AJ216" s="6"/>
      <c r="AL216" s="6"/>
      <c r="AM216" s="6"/>
      <c r="AO216" s="6"/>
      <c r="AQ216" s="169"/>
    </row>
    <row r="217" spans="1:43" x14ac:dyDescent="0.1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114"/>
      <c r="AF217" s="6"/>
      <c r="AG217" s="6"/>
      <c r="AI217" s="169"/>
      <c r="AJ217" s="6"/>
      <c r="AL217" s="6"/>
      <c r="AM217" s="6"/>
      <c r="AO217" s="6"/>
      <c r="AQ217" s="169"/>
    </row>
    <row r="218" spans="1:43" x14ac:dyDescent="0.1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114"/>
      <c r="AF218" s="6"/>
      <c r="AG218" s="6"/>
      <c r="AI218" s="169"/>
      <c r="AJ218" s="6"/>
      <c r="AL218" s="6"/>
      <c r="AM218" s="6"/>
      <c r="AO218" s="6"/>
      <c r="AQ218" s="169"/>
    </row>
    <row r="219" spans="1:43" x14ac:dyDescent="0.1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114"/>
      <c r="AF219" s="6"/>
      <c r="AG219" s="6"/>
      <c r="AI219" s="169"/>
      <c r="AJ219" s="6"/>
      <c r="AL219" s="6"/>
      <c r="AM219" s="6"/>
      <c r="AO219" s="6"/>
      <c r="AQ219" s="169"/>
    </row>
    <row r="220" spans="1:43" x14ac:dyDescent="0.1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114"/>
      <c r="AF220" s="6"/>
      <c r="AG220" s="6"/>
      <c r="AI220" s="169"/>
      <c r="AJ220" s="6"/>
      <c r="AL220" s="6"/>
      <c r="AM220" s="6"/>
      <c r="AO220" s="6"/>
      <c r="AQ220" s="169"/>
    </row>
    <row r="221" spans="1:43" x14ac:dyDescent="0.1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114"/>
      <c r="AF221" s="6"/>
      <c r="AG221" s="6"/>
      <c r="AI221" s="169"/>
      <c r="AJ221" s="6"/>
      <c r="AL221" s="6"/>
      <c r="AM221" s="6"/>
      <c r="AO221" s="6"/>
      <c r="AQ221" s="169"/>
    </row>
    <row r="222" spans="1:43" x14ac:dyDescent="0.1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114"/>
      <c r="AF222" s="6"/>
      <c r="AG222" s="6"/>
      <c r="AI222" s="169"/>
      <c r="AJ222" s="6"/>
      <c r="AL222" s="6"/>
      <c r="AM222" s="6"/>
      <c r="AO222" s="6"/>
      <c r="AQ222" s="169"/>
    </row>
    <row r="223" spans="1:43" x14ac:dyDescent="0.1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114"/>
      <c r="AF223" s="6"/>
      <c r="AG223" s="6"/>
      <c r="AI223" s="169"/>
      <c r="AJ223" s="6"/>
      <c r="AL223" s="6"/>
      <c r="AM223" s="6"/>
      <c r="AO223" s="6"/>
      <c r="AQ223" s="169"/>
    </row>
    <row r="224" spans="1:43" x14ac:dyDescent="0.1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114"/>
      <c r="AF224" s="6"/>
      <c r="AG224" s="6"/>
      <c r="AI224" s="169"/>
      <c r="AJ224" s="6"/>
      <c r="AL224" s="6"/>
      <c r="AM224" s="6"/>
      <c r="AO224" s="6"/>
      <c r="AQ224" s="169"/>
    </row>
    <row r="225" spans="1:43" x14ac:dyDescent="0.1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114"/>
      <c r="AF225" s="6"/>
      <c r="AG225" s="6"/>
      <c r="AI225" s="169"/>
      <c r="AJ225" s="6"/>
      <c r="AL225" s="6"/>
      <c r="AM225" s="6"/>
      <c r="AO225" s="6"/>
      <c r="AQ225" s="169"/>
    </row>
    <row r="226" spans="1:43" x14ac:dyDescent="0.1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114"/>
      <c r="AF226" s="6"/>
      <c r="AG226" s="6"/>
      <c r="AI226" s="169"/>
      <c r="AJ226" s="6"/>
      <c r="AL226" s="6"/>
      <c r="AM226" s="6"/>
      <c r="AO226" s="6"/>
      <c r="AQ226" s="169"/>
    </row>
    <row r="227" spans="1:43" x14ac:dyDescent="0.1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114"/>
      <c r="AF227" s="6"/>
      <c r="AG227" s="6"/>
      <c r="AI227" s="169"/>
      <c r="AJ227" s="6"/>
      <c r="AL227" s="6"/>
      <c r="AM227" s="6"/>
      <c r="AO227" s="6"/>
      <c r="AQ227" s="169"/>
    </row>
    <row r="228" spans="1:43" x14ac:dyDescent="0.1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114"/>
      <c r="AF228" s="6"/>
      <c r="AG228" s="6"/>
      <c r="AI228" s="169"/>
      <c r="AJ228" s="6"/>
      <c r="AL228" s="6"/>
      <c r="AM228" s="6"/>
      <c r="AO228" s="6"/>
      <c r="AQ228" s="169"/>
    </row>
    <row r="229" spans="1:43" x14ac:dyDescent="0.1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114"/>
      <c r="AF229" s="6"/>
      <c r="AG229" s="6"/>
      <c r="AI229" s="169"/>
      <c r="AJ229" s="6"/>
      <c r="AL229" s="6"/>
      <c r="AM229" s="6"/>
      <c r="AO229" s="6"/>
      <c r="AQ229" s="169"/>
    </row>
    <row r="230" spans="1:43" x14ac:dyDescent="0.1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114"/>
      <c r="AF230" s="6"/>
      <c r="AG230" s="6"/>
      <c r="AI230" s="169"/>
      <c r="AJ230" s="6"/>
      <c r="AL230" s="6"/>
      <c r="AM230" s="6"/>
      <c r="AO230" s="6"/>
      <c r="AQ230" s="169"/>
    </row>
    <row r="231" spans="1:43" x14ac:dyDescent="0.1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114"/>
      <c r="AF231" s="6"/>
      <c r="AG231" s="6"/>
      <c r="AI231" s="169"/>
      <c r="AJ231" s="6"/>
      <c r="AL231" s="6"/>
      <c r="AM231" s="6"/>
      <c r="AO231" s="6"/>
      <c r="AQ231" s="169"/>
    </row>
    <row r="232" spans="1:43" x14ac:dyDescent="0.1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114"/>
      <c r="AF232" s="6"/>
      <c r="AG232" s="6"/>
      <c r="AI232" s="169"/>
      <c r="AJ232" s="6"/>
      <c r="AL232" s="6"/>
      <c r="AM232" s="6"/>
      <c r="AO232" s="6"/>
      <c r="AQ232" s="169"/>
    </row>
    <row r="233" spans="1:43" x14ac:dyDescent="0.1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114"/>
      <c r="AF233" s="6"/>
      <c r="AG233" s="6"/>
      <c r="AI233" s="169"/>
      <c r="AJ233" s="6"/>
      <c r="AL233" s="6"/>
      <c r="AM233" s="6"/>
      <c r="AO233" s="6"/>
      <c r="AQ233" s="169"/>
    </row>
    <row r="234" spans="1:43" x14ac:dyDescent="0.1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114"/>
      <c r="AF234" s="6"/>
      <c r="AG234" s="6"/>
      <c r="AI234" s="169"/>
      <c r="AJ234" s="6"/>
      <c r="AL234" s="6"/>
      <c r="AM234" s="6"/>
      <c r="AO234" s="6"/>
      <c r="AQ234" s="169"/>
    </row>
    <row r="235" spans="1:43" x14ac:dyDescent="0.1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114"/>
      <c r="AF235" s="6"/>
      <c r="AG235" s="6"/>
      <c r="AI235" s="169"/>
      <c r="AJ235" s="6"/>
      <c r="AL235" s="6"/>
      <c r="AM235" s="6"/>
      <c r="AO235" s="6"/>
      <c r="AQ235" s="169"/>
    </row>
    <row r="236" spans="1:43" x14ac:dyDescent="0.1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114"/>
      <c r="AF236" s="6"/>
      <c r="AG236" s="6"/>
      <c r="AI236" s="169"/>
      <c r="AJ236" s="6"/>
      <c r="AL236" s="6"/>
      <c r="AM236" s="6"/>
      <c r="AO236" s="6"/>
      <c r="AQ236" s="169"/>
    </row>
    <row r="237" spans="1:43" x14ac:dyDescent="0.1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114"/>
      <c r="AF237" s="6"/>
      <c r="AG237" s="6"/>
      <c r="AI237" s="169"/>
      <c r="AJ237" s="6"/>
      <c r="AL237" s="6"/>
      <c r="AM237" s="6"/>
      <c r="AO237" s="6"/>
      <c r="AQ237" s="169"/>
    </row>
    <row r="238" spans="1:43" x14ac:dyDescent="0.1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114"/>
      <c r="AF238" s="6"/>
      <c r="AG238" s="6"/>
      <c r="AI238" s="169"/>
      <c r="AJ238" s="6"/>
      <c r="AL238" s="6"/>
      <c r="AM238" s="6"/>
      <c r="AO238" s="6"/>
      <c r="AQ238" s="169"/>
    </row>
    <row r="239" spans="1:43" x14ac:dyDescent="0.1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114"/>
      <c r="AF239" s="6"/>
      <c r="AG239" s="6"/>
      <c r="AI239" s="169"/>
      <c r="AJ239" s="6"/>
      <c r="AL239" s="6"/>
      <c r="AM239" s="6"/>
      <c r="AO239" s="6"/>
      <c r="AQ239" s="169"/>
    </row>
  </sheetData>
  <mergeCells count="100">
    <mergeCell ref="AW7:AX7"/>
    <mergeCell ref="A6:AD6"/>
    <mergeCell ref="AP6:AQ7"/>
    <mergeCell ref="AR6:AS7"/>
    <mergeCell ref="AV6:AV7"/>
    <mergeCell ref="AT7:AU7"/>
    <mergeCell ref="A8:A11"/>
    <mergeCell ref="B8:AE8"/>
    <mergeCell ref="AF8:AG10"/>
    <mergeCell ref="AH8:AI10"/>
    <mergeCell ref="AJ8:AJ11"/>
    <mergeCell ref="AB10:AE10"/>
    <mergeCell ref="AX8:AX11"/>
    <mergeCell ref="B9:B11"/>
    <mergeCell ref="C9:S10"/>
    <mergeCell ref="T9:U10"/>
    <mergeCell ref="V9:W10"/>
    <mergeCell ref="X9:AE9"/>
    <mergeCell ref="X10:AA10"/>
    <mergeCell ref="AM8:AN10"/>
    <mergeCell ref="AP8:AP11"/>
    <mergeCell ref="AQ8:AQ11"/>
    <mergeCell ref="AR8:AR11"/>
    <mergeCell ref="AS8:AS11"/>
    <mergeCell ref="AT8:AT11"/>
    <mergeCell ref="AK8:AL10"/>
    <mergeCell ref="W60:W61"/>
    <mergeCell ref="X60:X61"/>
    <mergeCell ref="AU8:AU11"/>
    <mergeCell ref="AV8:AV11"/>
    <mergeCell ref="AW8:AW11"/>
    <mergeCell ref="A69:B69"/>
    <mergeCell ref="A60:A61"/>
    <mergeCell ref="C60:C61"/>
    <mergeCell ref="D60:T60"/>
    <mergeCell ref="U60:V60"/>
    <mergeCell ref="A62:B62"/>
    <mergeCell ref="A63:A65"/>
    <mergeCell ref="A66:B66"/>
    <mergeCell ref="A67:B67"/>
    <mergeCell ref="A68:B68"/>
    <mergeCell ref="A70:B70"/>
    <mergeCell ref="A71:B71"/>
    <mergeCell ref="A72:B72"/>
    <mergeCell ref="A73:B73"/>
    <mergeCell ref="A75:A76"/>
    <mergeCell ref="B75:B76"/>
    <mergeCell ref="A97:B97"/>
    <mergeCell ref="C75:C76"/>
    <mergeCell ref="D75:T75"/>
    <mergeCell ref="U75:V75"/>
    <mergeCell ref="W75:W76"/>
    <mergeCell ref="A77:A78"/>
    <mergeCell ref="A79:A81"/>
    <mergeCell ref="A82:A83"/>
    <mergeCell ref="A84:A85"/>
    <mergeCell ref="A86:A87"/>
    <mergeCell ref="A95:B95"/>
    <mergeCell ref="A96:B96"/>
    <mergeCell ref="A109:B109"/>
    <mergeCell ref="A98:B98"/>
    <mergeCell ref="A99:B99"/>
    <mergeCell ref="A100:B100"/>
    <mergeCell ref="A101:B101"/>
    <mergeCell ref="A102:B102"/>
    <mergeCell ref="A103:B103"/>
    <mergeCell ref="A104:B104"/>
    <mergeCell ref="A105:B105"/>
    <mergeCell ref="A106:B106"/>
    <mergeCell ref="A107:B107"/>
    <mergeCell ref="A108:B108"/>
    <mergeCell ref="A110:B110"/>
    <mergeCell ref="A111:B111"/>
    <mergeCell ref="A113:A116"/>
    <mergeCell ref="B113:AE113"/>
    <mergeCell ref="AF113:AG113"/>
    <mergeCell ref="AJ113:AK113"/>
    <mergeCell ref="B114:B116"/>
    <mergeCell ref="C114:S115"/>
    <mergeCell ref="T114:U115"/>
    <mergeCell ref="V114:W115"/>
    <mergeCell ref="X114:AE114"/>
    <mergeCell ref="AF114:AF116"/>
    <mergeCell ref="AG114:AG116"/>
    <mergeCell ref="AH114:AH116"/>
    <mergeCell ref="AI114:AI116"/>
    <mergeCell ref="AH113:AI113"/>
    <mergeCell ref="AK114:AK116"/>
    <mergeCell ref="X115:AA115"/>
    <mergeCell ref="AB115:AE115"/>
    <mergeCell ref="A129:A132"/>
    <mergeCell ref="B129:B132"/>
    <mergeCell ref="C129:S131"/>
    <mergeCell ref="T129:U131"/>
    <mergeCell ref="V129:W131"/>
    <mergeCell ref="A178:A179"/>
    <mergeCell ref="B178:B179"/>
    <mergeCell ref="C178:C179"/>
    <mergeCell ref="D178:D179"/>
    <mergeCell ref="AJ114:AJ116"/>
  </mergeCells>
  <dataValidations count="2">
    <dataValidation allowBlank="1" showInputMessage="1" showErrorMessage="1" errorTitle="Error" error="Por favor ingrese números enteros" sqref="B64 IX64 ST64 ACP64 AML64 AWH64 BGD64 BPZ64 BZV64 CJR64 CTN64 DDJ64 DNF64 DXB64 EGX64 EQT64 FAP64 FKL64 FUH64 GED64 GNZ64 GXV64 HHR64 HRN64 IBJ64 ILF64 IVB64 JEX64 JOT64 JYP64 KIL64 KSH64 LCD64 LLZ64 LVV64 MFR64 MPN64 MZJ64 NJF64 NTB64 OCX64 OMT64 OWP64 PGL64 PQH64 QAD64 QJZ64 QTV64 RDR64 RNN64 RXJ64 SHF64 SRB64 TAX64 TKT64 TUP64 UEL64 UOH64 UYD64 VHZ64 VRV64 WBR64 WLN64 WVJ64 B65600 IX65600 ST65600 ACP65600 AML65600 AWH65600 BGD65600 BPZ65600 BZV65600 CJR65600 CTN65600 DDJ65600 DNF65600 DXB65600 EGX65600 EQT65600 FAP65600 FKL65600 FUH65600 GED65600 GNZ65600 GXV65600 HHR65600 HRN65600 IBJ65600 ILF65600 IVB65600 JEX65600 JOT65600 JYP65600 KIL65600 KSH65600 LCD65600 LLZ65600 LVV65600 MFR65600 MPN65600 MZJ65600 NJF65600 NTB65600 OCX65600 OMT65600 OWP65600 PGL65600 PQH65600 QAD65600 QJZ65600 QTV65600 RDR65600 RNN65600 RXJ65600 SHF65600 SRB65600 TAX65600 TKT65600 TUP65600 UEL65600 UOH65600 UYD65600 VHZ65600 VRV65600 WBR65600 WLN65600 WVJ65600 B131136 IX131136 ST131136 ACP131136 AML131136 AWH131136 BGD131136 BPZ131136 BZV131136 CJR131136 CTN131136 DDJ131136 DNF131136 DXB131136 EGX131136 EQT131136 FAP131136 FKL131136 FUH131136 GED131136 GNZ131136 GXV131136 HHR131136 HRN131136 IBJ131136 ILF131136 IVB131136 JEX131136 JOT131136 JYP131136 KIL131136 KSH131136 LCD131136 LLZ131136 LVV131136 MFR131136 MPN131136 MZJ131136 NJF131136 NTB131136 OCX131136 OMT131136 OWP131136 PGL131136 PQH131136 QAD131136 QJZ131136 QTV131136 RDR131136 RNN131136 RXJ131136 SHF131136 SRB131136 TAX131136 TKT131136 TUP131136 UEL131136 UOH131136 UYD131136 VHZ131136 VRV131136 WBR131136 WLN131136 WVJ131136 B196672 IX196672 ST196672 ACP196672 AML196672 AWH196672 BGD196672 BPZ196672 BZV196672 CJR196672 CTN196672 DDJ196672 DNF196672 DXB196672 EGX196672 EQT196672 FAP196672 FKL196672 FUH196672 GED196672 GNZ196672 GXV196672 HHR196672 HRN196672 IBJ196672 ILF196672 IVB196672 JEX196672 JOT196672 JYP196672 KIL196672 KSH196672 LCD196672 LLZ196672 LVV196672 MFR196672 MPN196672 MZJ196672 NJF196672 NTB196672 OCX196672 OMT196672 OWP196672 PGL196672 PQH196672 QAD196672 QJZ196672 QTV196672 RDR196672 RNN196672 RXJ196672 SHF196672 SRB196672 TAX196672 TKT196672 TUP196672 UEL196672 UOH196672 UYD196672 VHZ196672 VRV196672 WBR196672 WLN196672 WVJ196672 B262208 IX262208 ST262208 ACP262208 AML262208 AWH262208 BGD262208 BPZ262208 BZV262208 CJR262208 CTN262208 DDJ262208 DNF262208 DXB262208 EGX262208 EQT262208 FAP262208 FKL262208 FUH262208 GED262208 GNZ262208 GXV262208 HHR262208 HRN262208 IBJ262208 ILF262208 IVB262208 JEX262208 JOT262208 JYP262208 KIL262208 KSH262208 LCD262208 LLZ262208 LVV262208 MFR262208 MPN262208 MZJ262208 NJF262208 NTB262208 OCX262208 OMT262208 OWP262208 PGL262208 PQH262208 QAD262208 QJZ262208 QTV262208 RDR262208 RNN262208 RXJ262208 SHF262208 SRB262208 TAX262208 TKT262208 TUP262208 UEL262208 UOH262208 UYD262208 VHZ262208 VRV262208 WBR262208 WLN262208 WVJ262208 B327744 IX327744 ST327744 ACP327744 AML327744 AWH327744 BGD327744 BPZ327744 BZV327744 CJR327744 CTN327744 DDJ327744 DNF327744 DXB327744 EGX327744 EQT327744 FAP327744 FKL327744 FUH327744 GED327744 GNZ327744 GXV327744 HHR327744 HRN327744 IBJ327744 ILF327744 IVB327744 JEX327744 JOT327744 JYP327744 KIL327744 KSH327744 LCD327744 LLZ327744 LVV327744 MFR327744 MPN327744 MZJ327744 NJF327744 NTB327744 OCX327744 OMT327744 OWP327744 PGL327744 PQH327744 QAD327744 QJZ327744 QTV327744 RDR327744 RNN327744 RXJ327744 SHF327744 SRB327744 TAX327744 TKT327744 TUP327744 UEL327744 UOH327744 UYD327744 VHZ327744 VRV327744 WBR327744 WLN327744 WVJ327744 B393280 IX393280 ST393280 ACP393280 AML393280 AWH393280 BGD393280 BPZ393280 BZV393280 CJR393280 CTN393280 DDJ393280 DNF393280 DXB393280 EGX393280 EQT393280 FAP393280 FKL393280 FUH393280 GED393280 GNZ393280 GXV393280 HHR393280 HRN393280 IBJ393280 ILF393280 IVB393280 JEX393280 JOT393280 JYP393280 KIL393280 KSH393280 LCD393280 LLZ393280 LVV393280 MFR393280 MPN393280 MZJ393280 NJF393280 NTB393280 OCX393280 OMT393280 OWP393280 PGL393280 PQH393280 QAD393280 QJZ393280 QTV393280 RDR393280 RNN393280 RXJ393280 SHF393280 SRB393280 TAX393280 TKT393280 TUP393280 UEL393280 UOH393280 UYD393280 VHZ393280 VRV393280 WBR393280 WLN393280 WVJ393280 B458816 IX458816 ST458816 ACP458816 AML458816 AWH458816 BGD458816 BPZ458816 BZV458816 CJR458816 CTN458816 DDJ458816 DNF458816 DXB458816 EGX458816 EQT458816 FAP458816 FKL458816 FUH458816 GED458816 GNZ458816 GXV458816 HHR458816 HRN458816 IBJ458816 ILF458816 IVB458816 JEX458816 JOT458816 JYP458816 KIL458816 KSH458816 LCD458816 LLZ458816 LVV458816 MFR458816 MPN458816 MZJ458816 NJF458816 NTB458816 OCX458816 OMT458816 OWP458816 PGL458816 PQH458816 QAD458816 QJZ458816 QTV458816 RDR458816 RNN458816 RXJ458816 SHF458816 SRB458816 TAX458816 TKT458816 TUP458816 UEL458816 UOH458816 UYD458816 VHZ458816 VRV458816 WBR458816 WLN458816 WVJ458816 B524352 IX524352 ST524352 ACP524352 AML524352 AWH524352 BGD524352 BPZ524352 BZV524352 CJR524352 CTN524352 DDJ524352 DNF524352 DXB524352 EGX524352 EQT524352 FAP524352 FKL524352 FUH524352 GED524352 GNZ524352 GXV524352 HHR524352 HRN524352 IBJ524352 ILF524352 IVB524352 JEX524352 JOT524352 JYP524352 KIL524352 KSH524352 LCD524352 LLZ524352 LVV524352 MFR524352 MPN524352 MZJ524352 NJF524352 NTB524352 OCX524352 OMT524352 OWP524352 PGL524352 PQH524352 QAD524352 QJZ524352 QTV524352 RDR524352 RNN524352 RXJ524352 SHF524352 SRB524352 TAX524352 TKT524352 TUP524352 UEL524352 UOH524352 UYD524352 VHZ524352 VRV524352 WBR524352 WLN524352 WVJ524352 B589888 IX589888 ST589888 ACP589888 AML589888 AWH589888 BGD589888 BPZ589888 BZV589888 CJR589888 CTN589888 DDJ589888 DNF589888 DXB589888 EGX589888 EQT589888 FAP589888 FKL589888 FUH589888 GED589888 GNZ589888 GXV589888 HHR589888 HRN589888 IBJ589888 ILF589888 IVB589888 JEX589888 JOT589888 JYP589888 KIL589888 KSH589888 LCD589888 LLZ589888 LVV589888 MFR589888 MPN589888 MZJ589888 NJF589888 NTB589888 OCX589888 OMT589888 OWP589888 PGL589888 PQH589888 QAD589888 QJZ589888 QTV589888 RDR589888 RNN589888 RXJ589888 SHF589888 SRB589888 TAX589888 TKT589888 TUP589888 UEL589888 UOH589888 UYD589888 VHZ589888 VRV589888 WBR589888 WLN589888 WVJ589888 B655424 IX655424 ST655424 ACP655424 AML655424 AWH655424 BGD655424 BPZ655424 BZV655424 CJR655424 CTN655424 DDJ655424 DNF655424 DXB655424 EGX655424 EQT655424 FAP655424 FKL655424 FUH655424 GED655424 GNZ655424 GXV655424 HHR655424 HRN655424 IBJ655424 ILF655424 IVB655424 JEX655424 JOT655424 JYP655424 KIL655424 KSH655424 LCD655424 LLZ655424 LVV655424 MFR655424 MPN655424 MZJ655424 NJF655424 NTB655424 OCX655424 OMT655424 OWP655424 PGL655424 PQH655424 QAD655424 QJZ655424 QTV655424 RDR655424 RNN655424 RXJ655424 SHF655424 SRB655424 TAX655424 TKT655424 TUP655424 UEL655424 UOH655424 UYD655424 VHZ655424 VRV655424 WBR655424 WLN655424 WVJ655424 B720960 IX720960 ST720960 ACP720960 AML720960 AWH720960 BGD720960 BPZ720960 BZV720960 CJR720960 CTN720960 DDJ720960 DNF720960 DXB720960 EGX720960 EQT720960 FAP720960 FKL720960 FUH720960 GED720960 GNZ720960 GXV720960 HHR720960 HRN720960 IBJ720960 ILF720960 IVB720960 JEX720960 JOT720960 JYP720960 KIL720960 KSH720960 LCD720960 LLZ720960 LVV720960 MFR720960 MPN720960 MZJ720960 NJF720960 NTB720960 OCX720960 OMT720960 OWP720960 PGL720960 PQH720960 QAD720960 QJZ720960 QTV720960 RDR720960 RNN720960 RXJ720960 SHF720960 SRB720960 TAX720960 TKT720960 TUP720960 UEL720960 UOH720960 UYD720960 VHZ720960 VRV720960 WBR720960 WLN720960 WVJ720960 B786496 IX786496 ST786496 ACP786496 AML786496 AWH786496 BGD786496 BPZ786496 BZV786496 CJR786496 CTN786496 DDJ786496 DNF786496 DXB786496 EGX786496 EQT786496 FAP786496 FKL786496 FUH786496 GED786496 GNZ786496 GXV786496 HHR786496 HRN786496 IBJ786496 ILF786496 IVB786496 JEX786496 JOT786496 JYP786496 KIL786496 KSH786496 LCD786496 LLZ786496 LVV786496 MFR786496 MPN786496 MZJ786496 NJF786496 NTB786496 OCX786496 OMT786496 OWP786496 PGL786496 PQH786496 QAD786496 QJZ786496 QTV786496 RDR786496 RNN786496 RXJ786496 SHF786496 SRB786496 TAX786496 TKT786496 TUP786496 UEL786496 UOH786496 UYD786496 VHZ786496 VRV786496 WBR786496 WLN786496 WVJ786496 B852032 IX852032 ST852032 ACP852032 AML852032 AWH852032 BGD852032 BPZ852032 BZV852032 CJR852032 CTN852032 DDJ852032 DNF852032 DXB852032 EGX852032 EQT852032 FAP852032 FKL852032 FUH852032 GED852032 GNZ852032 GXV852032 HHR852032 HRN852032 IBJ852032 ILF852032 IVB852032 JEX852032 JOT852032 JYP852032 KIL852032 KSH852032 LCD852032 LLZ852032 LVV852032 MFR852032 MPN852032 MZJ852032 NJF852032 NTB852032 OCX852032 OMT852032 OWP852032 PGL852032 PQH852032 QAD852032 QJZ852032 QTV852032 RDR852032 RNN852032 RXJ852032 SHF852032 SRB852032 TAX852032 TKT852032 TUP852032 UEL852032 UOH852032 UYD852032 VHZ852032 VRV852032 WBR852032 WLN852032 WVJ852032 B917568 IX917568 ST917568 ACP917568 AML917568 AWH917568 BGD917568 BPZ917568 BZV917568 CJR917568 CTN917568 DDJ917568 DNF917568 DXB917568 EGX917568 EQT917568 FAP917568 FKL917568 FUH917568 GED917568 GNZ917568 GXV917568 HHR917568 HRN917568 IBJ917568 ILF917568 IVB917568 JEX917568 JOT917568 JYP917568 KIL917568 KSH917568 LCD917568 LLZ917568 LVV917568 MFR917568 MPN917568 MZJ917568 NJF917568 NTB917568 OCX917568 OMT917568 OWP917568 PGL917568 PQH917568 QAD917568 QJZ917568 QTV917568 RDR917568 RNN917568 RXJ917568 SHF917568 SRB917568 TAX917568 TKT917568 TUP917568 UEL917568 UOH917568 UYD917568 VHZ917568 VRV917568 WBR917568 WLN917568 WVJ917568 B983104 IX983104 ST983104 ACP983104 AML983104 AWH983104 BGD983104 BPZ983104 BZV983104 CJR983104 CTN983104 DDJ983104 DNF983104 DXB983104 EGX983104 EQT983104 FAP983104 FKL983104 FUH983104 GED983104 GNZ983104 GXV983104 HHR983104 HRN983104 IBJ983104 ILF983104 IVB983104 JEX983104 JOT983104 JYP983104 KIL983104 KSH983104 LCD983104 LLZ983104 LVV983104 MFR983104 MPN983104 MZJ983104 NJF983104 NTB983104 OCX983104 OMT983104 OWP983104 PGL983104 PQH983104 QAD983104 QJZ983104 QTV983104 RDR983104 RNN983104 RXJ983104 SHF983104 SRB983104 TAX983104 TKT983104 TUP983104 UEL983104 UOH983104 UYD983104 VHZ983104 VRV983104 WBR983104 WLN983104 WVJ983104 A94 IW94 SS94 ACO94 AMK94 AWG94 BGC94 BPY94 BZU94 CJQ94 CTM94 DDI94 DNE94 DXA94 EGW94 EQS94 FAO94 FKK94 FUG94 GEC94 GNY94 GXU94 HHQ94 HRM94 IBI94 ILE94 IVA94 JEW94 JOS94 JYO94 KIK94 KSG94 LCC94 LLY94 LVU94 MFQ94 MPM94 MZI94 NJE94 NTA94 OCW94 OMS94 OWO94 PGK94 PQG94 QAC94 QJY94 QTU94 RDQ94 RNM94 RXI94 SHE94 SRA94 TAW94 TKS94 TUO94 UEK94 UOG94 UYC94 VHY94 VRU94 WBQ94 WLM94 WVI94 A65630 IW65630 SS65630 ACO65630 AMK65630 AWG65630 BGC65630 BPY65630 BZU65630 CJQ65630 CTM65630 DDI65630 DNE65630 DXA65630 EGW65630 EQS65630 FAO65630 FKK65630 FUG65630 GEC65630 GNY65630 GXU65630 HHQ65630 HRM65630 IBI65630 ILE65630 IVA65630 JEW65630 JOS65630 JYO65630 KIK65630 KSG65630 LCC65630 LLY65630 LVU65630 MFQ65630 MPM65630 MZI65630 NJE65630 NTA65630 OCW65630 OMS65630 OWO65630 PGK65630 PQG65630 QAC65630 QJY65630 QTU65630 RDQ65630 RNM65630 RXI65630 SHE65630 SRA65630 TAW65630 TKS65630 TUO65630 UEK65630 UOG65630 UYC65630 VHY65630 VRU65630 WBQ65630 WLM65630 WVI65630 A131166 IW131166 SS131166 ACO131166 AMK131166 AWG131166 BGC131166 BPY131166 BZU131166 CJQ131166 CTM131166 DDI131166 DNE131166 DXA131166 EGW131166 EQS131166 FAO131166 FKK131166 FUG131166 GEC131166 GNY131166 GXU131166 HHQ131166 HRM131166 IBI131166 ILE131166 IVA131166 JEW131166 JOS131166 JYO131166 KIK131166 KSG131166 LCC131166 LLY131166 LVU131166 MFQ131166 MPM131166 MZI131166 NJE131166 NTA131166 OCW131166 OMS131166 OWO131166 PGK131166 PQG131166 QAC131166 QJY131166 QTU131166 RDQ131166 RNM131166 RXI131166 SHE131166 SRA131166 TAW131166 TKS131166 TUO131166 UEK131166 UOG131166 UYC131166 VHY131166 VRU131166 WBQ131166 WLM131166 WVI131166 A196702 IW196702 SS196702 ACO196702 AMK196702 AWG196702 BGC196702 BPY196702 BZU196702 CJQ196702 CTM196702 DDI196702 DNE196702 DXA196702 EGW196702 EQS196702 FAO196702 FKK196702 FUG196702 GEC196702 GNY196702 GXU196702 HHQ196702 HRM196702 IBI196702 ILE196702 IVA196702 JEW196702 JOS196702 JYO196702 KIK196702 KSG196702 LCC196702 LLY196702 LVU196702 MFQ196702 MPM196702 MZI196702 NJE196702 NTA196702 OCW196702 OMS196702 OWO196702 PGK196702 PQG196702 QAC196702 QJY196702 QTU196702 RDQ196702 RNM196702 RXI196702 SHE196702 SRA196702 TAW196702 TKS196702 TUO196702 UEK196702 UOG196702 UYC196702 VHY196702 VRU196702 WBQ196702 WLM196702 WVI196702 A262238 IW262238 SS262238 ACO262238 AMK262238 AWG262238 BGC262238 BPY262238 BZU262238 CJQ262238 CTM262238 DDI262238 DNE262238 DXA262238 EGW262238 EQS262238 FAO262238 FKK262238 FUG262238 GEC262238 GNY262238 GXU262238 HHQ262238 HRM262238 IBI262238 ILE262238 IVA262238 JEW262238 JOS262238 JYO262238 KIK262238 KSG262238 LCC262238 LLY262238 LVU262238 MFQ262238 MPM262238 MZI262238 NJE262238 NTA262238 OCW262238 OMS262238 OWO262238 PGK262238 PQG262238 QAC262238 QJY262238 QTU262238 RDQ262238 RNM262238 RXI262238 SHE262238 SRA262238 TAW262238 TKS262238 TUO262238 UEK262238 UOG262238 UYC262238 VHY262238 VRU262238 WBQ262238 WLM262238 WVI262238 A327774 IW327774 SS327774 ACO327774 AMK327774 AWG327774 BGC327774 BPY327774 BZU327774 CJQ327774 CTM327774 DDI327774 DNE327774 DXA327774 EGW327774 EQS327774 FAO327774 FKK327774 FUG327774 GEC327774 GNY327774 GXU327774 HHQ327774 HRM327774 IBI327774 ILE327774 IVA327774 JEW327774 JOS327774 JYO327774 KIK327774 KSG327774 LCC327774 LLY327774 LVU327774 MFQ327774 MPM327774 MZI327774 NJE327774 NTA327774 OCW327774 OMS327774 OWO327774 PGK327774 PQG327774 QAC327774 QJY327774 QTU327774 RDQ327774 RNM327774 RXI327774 SHE327774 SRA327774 TAW327774 TKS327774 TUO327774 UEK327774 UOG327774 UYC327774 VHY327774 VRU327774 WBQ327774 WLM327774 WVI327774 A393310 IW393310 SS393310 ACO393310 AMK393310 AWG393310 BGC393310 BPY393310 BZU393310 CJQ393310 CTM393310 DDI393310 DNE393310 DXA393310 EGW393310 EQS393310 FAO393310 FKK393310 FUG393310 GEC393310 GNY393310 GXU393310 HHQ393310 HRM393310 IBI393310 ILE393310 IVA393310 JEW393310 JOS393310 JYO393310 KIK393310 KSG393310 LCC393310 LLY393310 LVU393310 MFQ393310 MPM393310 MZI393310 NJE393310 NTA393310 OCW393310 OMS393310 OWO393310 PGK393310 PQG393310 QAC393310 QJY393310 QTU393310 RDQ393310 RNM393310 RXI393310 SHE393310 SRA393310 TAW393310 TKS393310 TUO393310 UEK393310 UOG393310 UYC393310 VHY393310 VRU393310 WBQ393310 WLM393310 WVI393310 A458846 IW458846 SS458846 ACO458846 AMK458846 AWG458846 BGC458846 BPY458846 BZU458846 CJQ458846 CTM458846 DDI458846 DNE458846 DXA458846 EGW458846 EQS458846 FAO458846 FKK458846 FUG458846 GEC458846 GNY458846 GXU458846 HHQ458846 HRM458846 IBI458846 ILE458846 IVA458846 JEW458846 JOS458846 JYO458846 KIK458846 KSG458846 LCC458846 LLY458846 LVU458846 MFQ458846 MPM458846 MZI458846 NJE458846 NTA458846 OCW458846 OMS458846 OWO458846 PGK458846 PQG458846 QAC458846 QJY458846 QTU458846 RDQ458846 RNM458846 RXI458846 SHE458846 SRA458846 TAW458846 TKS458846 TUO458846 UEK458846 UOG458846 UYC458846 VHY458846 VRU458846 WBQ458846 WLM458846 WVI458846 A524382 IW524382 SS524382 ACO524382 AMK524382 AWG524382 BGC524382 BPY524382 BZU524382 CJQ524382 CTM524382 DDI524382 DNE524382 DXA524382 EGW524382 EQS524382 FAO524382 FKK524382 FUG524382 GEC524382 GNY524382 GXU524382 HHQ524382 HRM524382 IBI524382 ILE524382 IVA524382 JEW524382 JOS524382 JYO524382 KIK524382 KSG524382 LCC524382 LLY524382 LVU524382 MFQ524382 MPM524382 MZI524382 NJE524382 NTA524382 OCW524382 OMS524382 OWO524382 PGK524382 PQG524382 QAC524382 QJY524382 QTU524382 RDQ524382 RNM524382 RXI524382 SHE524382 SRA524382 TAW524382 TKS524382 TUO524382 UEK524382 UOG524382 UYC524382 VHY524382 VRU524382 WBQ524382 WLM524382 WVI524382 A589918 IW589918 SS589918 ACO589918 AMK589918 AWG589918 BGC589918 BPY589918 BZU589918 CJQ589918 CTM589918 DDI589918 DNE589918 DXA589918 EGW589918 EQS589918 FAO589918 FKK589918 FUG589918 GEC589918 GNY589918 GXU589918 HHQ589918 HRM589918 IBI589918 ILE589918 IVA589918 JEW589918 JOS589918 JYO589918 KIK589918 KSG589918 LCC589918 LLY589918 LVU589918 MFQ589918 MPM589918 MZI589918 NJE589918 NTA589918 OCW589918 OMS589918 OWO589918 PGK589918 PQG589918 QAC589918 QJY589918 QTU589918 RDQ589918 RNM589918 RXI589918 SHE589918 SRA589918 TAW589918 TKS589918 TUO589918 UEK589918 UOG589918 UYC589918 VHY589918 VRU589918 WBQ589918 WLM589918 WVI589918 A655454 IW655454 SS655454 ACO655454 AMK655454 AWG655454 BGC655454 BPY655454 BZU655454 CJQ655454 CTM655454 DDI655454 DNE655454 DXA655454 EGW655454 EQS655454 FAO655454 FKK655454 FUG655454 GEC655454 GNY655454 GXU655454 HHQ655454 HRM655454 IBI655454 ILE655454 IVA655454 JEW655454 JOS655454 JYO655454 KIK655454 KSG655454 LCC655454 LLY655454 LVU655454 MFQ655454 MPM655454 MZI655454 NJE655454 NTA655454 OCW655454 OMS655454 OWO655454 PGK655454 PQG655454 QAC655454 QJY655454 QTU655454 RDQ655454 RNM655454 RXI655454 SHE655454 SRA655454 TAW655454 TKS655454 TUO655454 UEK655454 UOG655454 UYC655454 VHY655454 VRU655454 WBQ655454 WLM655454 WVI655454 A720990 IW720990 SS720990 ACO720990 AMK720990 AWG720990 BGC720990 BPY720990 BZU720990 CJQ720990 CTM720990 DDI720990 DNE720990 DXA720990 EGW720990 EQS720990 FAO720990 FKK720990 FUG720990 GEC720990 GNY720990 GXU720990 HHQ720990 HRM720990 IBI720990 ILE720990 IVA720990 JEW720990 JOS720990 JYO720990 KIK720990 KSG720990 LCC720990 LLY720990 LVU720990 MFQ720990 MPM720990 MZI720990 NJE720990 NTA720990 OCW720990 OMS720990 OWO720990 PGK720990 PQG720990 QAC720990 QJY720990 QTU720990 RDQ720990 RNM720990 RXI720990 SHE720990 SRA720990 TAW720990 TKS720990 TUO720990 UEK720990 UOG720990 UYC720990 VHY720990 VRU720990 WBQ720990 WLM720990 WVI720990 A786526 IW786526 SS786526 ACO786526 AMK786526 AWG786526 BGC786526 BPY786526 BZU786526 CJQ786526 CTM786526 DDI786526 DNE786526 DXA786526 EGW786526 EQS786526 FAO786526 FKK786526 FUG786526 GEC786526 GNY786526 GXU786526 HHQ786526 HRM786526 IBI786526 ILE786526 IVA786526 JEW786526 JOS786526 JYO786526 KIK786526 KSG786526 LCC786526 LLY786526 LVU786526 MFQ786526 MPM786526 MZI786526 NJE786526 NTA786526 OCW786526 OMS786526 OWO786526 PGK786526 PQG786526 QAC786526 QJY786526 QTU786526 RDQ786526 RNM786526 RXI786526 SHE786526 SRA786526 TAW786526 TKS786526 TUO786526 UEK786526 UOG786526 UYC786526 VHY786526 VRU786526 WBQ786526 WLM786526 WVI786526 A852062 IW852062 SS852062 ACO852062 AMK852062 AWG852062 BGC852062 BPY852062 BZU852062 CJQ852062 CTM852062 DDI852062 DNE852062 DXA852062 EGW852062 EQS852062 FAO852062 FKK852062 FUG852062 GEC852062 GNY852062 GXU852062 HHQ852062 HRM852062 IBI852062 ILE852062 IVA852062 JEW852062 JOS852062 JYO852062 KIK852062 KSG852062 LCC852062 LLY852062 LVU852062 MFQ852062 MPM852062 MZI852062 NJE852062 NTA852062 OCW852062 OMS852062 OWO852062 PGK852062 PQG852062 QAC852062 QJY852062 QTU852062 RDQ852062 RNM852062 RXI852062 SHE852062 SRA852062 TAW852062 TKS852062 TUO852062 UEK852062 UOG852062 UYC852062 VHY852062 VRU852062 WBQ852062 WLM852062 WVI852062 A917598 IW917598 SS917598 ACO917598 AMK917598 AWG917598 BGC917598 BPY917598 BZU917598 CJQ917598 CTM917598 DDI917598 DNE917598 DXA917598 EGW917598 EQS917598 FAO917598 FKK917598 FUG917598 GEC917598 GNY917598 GXU917598 HHQ917598 HRM917598 IBI917598 ILE917598 IVA917598 JEW917598 JOS917598 JYO917598 KIK917598 KSG917598 LCC917598 LLY917598 LVU917598 MFQ917598 MPM917598 MZI917598 NJE917598 NTA917598 OCW917598 OMS917598 OWO917598 PGK917598 PQG917598 QAC917598 QJY917598 QTU917598 RDQ917598 RNM917598 RXI917598 SHE917598 SRA917598 TAW917598 TKS917598 TUO917598 UEK917598 UOG917598 UYC917598 VHY917598 VRU917598 WBQ917598 WLM917598 WVI917598 A983134 IW983134 SS983134 ACO983134 AMK983134 AWG983134 BGC983134 BPY983134 BZU983134 CJQ983134 CTM983134 DDI983134 DNE983134 DXA983134 EGW983134 EQS983134 FAO983134 FKK983134 FUG983134 GEC983134 GNY983134 GXU983134 HHQ983134 HRM983134 IBI983134 ILE983134 IVA983134 JEW983134 JOS983134 JYO983134 KIK983134 KSG983134 LCC983134 LLY983134 LVU983134 MFQ983134 MPM983134 MZI983134 NJE983134 NTA983134 OCW983134 OMS983134 OWO983134 PGK983134 PQG983134 QAC983134 QJY983134 QTU983134 RDQ983134 RNM983134 RXI983134 SHE983134 SRA983134 TAW983134 TKS983134 TUO983134 UEK983134 UOG983134 UYC983134 VHY983134 VRU983134 WBQ983134 WLM983134 WVI983134 A177:D181 IW177:IZ181 SS177:SV181 ACO177:ACR181 AMK177:AMN181 AWG177:AWJ181 BGC177:BGF181 BPY177:BQB181 BZU177:BZX181 CJQ177:CJT181 CTM177:CTP181 DDI177:DDL181 DNE177:DNH181 DXA177:DXD181 EGW177:EGZ181 EQS177:EQV181 FAO177:FAR181 FKK177:FKN181 FUG177:FUJ181 GEC177:GEF181 GNY177:GOB181 GXU177:GXX181 HHQ177:HHT181 HRM177:HRP181 IBI177:IBL181 ILE177:ILH181 IVA177:IVD181 JEW177:JEZ181 JOS177:JOV181 JYO177:JYR181 KIK177:KIN181 KSG177:KSJ181 LCC177:LCF181 LLY177:LMB181 LVU177:LVX181 MFQ177:MFT181 MPM177:MPP181 MZI177:MZL181 NJE177:NJH181 NTA177:NTD181 OCW177:OCZ181 OMS177:OMV181 OWO177:OWR181 PGK177:PGN181 PQG177:PQJ181 QAC177:QAF181 QJY177:QKB181 QTU177:QTX181 RDQ177:RDT181 RNM177:RNP181 RXI177:RXL181 SHE177:SHH181 SRA177:SRD181 TAW177:TAZ181 TKS177:TKV181 TUO177:TUR181 UEK177:UEN181 UOG177:UOJ181 UYC177:UYF181 VHY177:VIB181 VRU177:VRX181 WBQ177:WBT181 WLM177:WLP181 WVI177:WVL181 A65713:D65717 IW65713:IZ65717 SS65713:SV65717 ACO65713:ACR65717 AMK65713:AMN65717 AWG65713:AWJ65717 BGC65713:BGF65717 BPY65713:BQB65717 BZU65713:BZX65717 CJQ65713:CJT65717 CTM65713:CTP65717 DDI65713:DDL65717 DNE65713:DNH65717 DXA65713:DXD65717 EGW65713:EGZ65717 EQS65713:EQV65717 FAO65713:FAR65717 FKK65713:FKN65717 FUG65713:FUJ65717 GEC65713:GEF65717 GNY65713:GOB65717 GXU65713:GXX65717 HHQ65713:HHT65717 HRM65713:HRP65717 IBI65713:IBL65717 ILE65713:ILH65717 IVA65713:IVD65717 JEW65713:JEZ65717 JOS65713:JOV65717 JYO65713:JYR65717 KIK65713:KIN65717 KSG65713:KSJ65717 LCC65713:LCF65717 LLY65713:LMB65717 LVU65713:LVX65717 MFQ65713:MFT65717 MPM65713:MPP65717 MZI65713:MZL65717 NJE65713:NJH65717 NTA65713:NTD65717 OCW65713:OCZ65717 OMS65713:OMV65717 OWO65713:OWR65717 PGK65713:PGN65717 PQG65713:PQJ65717 QAC65713:QAF65717 QJY65713:QKB65717 QTU65713:QTX65717 RDQ65713:RDT65717 RNM65713:RNP65717 RXI65713:RXL65717 SHE65713:SHH65717 SRA65713:SRD65717 TAW65713:TAZ65717 TKS65713:TKV65717 TUO65713:TUR65717 UEK65713:UEN65717 UOG65713:UOJ65717 UYC65713:UYF65717 VHY65713:VIB65717 VRU65713:VRX65717 WBQ65713:WBT65717 WLM65713:WLP65717 WVI65713:WVL65717 A131249:D131253 IW131249:IZ131253 SS131249:SV131253 ACO131249:ACR131253 AMK131249:AMN131253 AWG131249:AWJ131253 BGC131249:BGF131253 BPY131249:BQB131253 BZU131249:BZX131253 CJQ131249:CJT131253 CTM131249:CTP131253 DDI131249:DDL131253 DNE131249:DNH131253 DXA131249:DXD131253 EGW131249:EGZ131253 EQS131249:EQV131253 FAO131249:FAR131253 FKK131249:FKN131253 FUG131249:FUJ131253 GEC131249:GEF131253 GNY131249:GOB131253 GXU131249:GXX131253 HHQ131249:HHT131253 HRM131249:HRP131253 IBI131249:IBL131253 ILE131249:ILH131253 IVA131249:IVD131253 JEW131249:JEZ131253 JOS131249:JOV131253 JYO131249:JYR131253 KIK131249:KIN131253 KSG131249:KSJ131253 LCC131249:LCF131253 LLY131249:LMB131253 LVU131249:LVX131253 MFQ131249:MFT131253 MPM131249:MPP131253 MZI131249:MZL131253 NJE131249:NJH131253 NTA131249:NTD131253 OCW131249:OCZ131253 OMS131249:OMV131253 OWO131249:OWR131253 PGK131249:PGN131253 PQG131249:PQJ131253 QAC131249:QAF131253 QJY131249:QKB131253 QTU131249:QTX131253 RDQ131249:RDT131253 RNM131249:RNP131253 RXI131249:RXL131253 SHE131249:SHH131253 SRA131249:SRD131253 TAW131249:TAZ131253 TKS131249:TKV131253 TUO131249:TUR131253 UEK131249:UEN131253 UOG131249:UOJ131253 UYC131249:UYF131253 VHY131249:VIB131253 VRU131249:VRX131253 WBQ131249:WBT131253 WLM131249:WLP131253 WVI131249:WVL131253 A196785:D196789 IW196785:IZ196789 SS196785:SV196789 ACO196785:ACR196789 AMK196785:AMN196789 AWG196785:AWJ196789 BGC196785:BGF196789 BPY196785:BQB196789 BZU196785:BZX196789 CJQ196785:CJT196789 CTM196785:CTP196789 DDI196785:DDL196789 DNE196785:DNH196789 DXA196785:DXD196789 EGW196785:EGZ196789 EQS196785:EQV196789 FAO196785:FAR196789 FKK196785:FKN196789 FUG196785:FUJ196789 GEC196785:GEF196789 GNY196785:GOB196789 GXU196785:GXX196789 HHQ196785:HHT196789 HRM196785:HRP196789 IBI196785:IBL196789 ILE196785:ILH196789 IVA196785:IVD196789 JEW196785:JEZ196789 JOS196785:JOV196789 JYO196785:JYR196789 KIK196785:KIN196789 KSG196785:KSJ196789 LCC196785:LCF196789 LLY196785:LMB196789 LVU196785:LVX196789 MFQ196785:MFT196789 MPM196785:MPP196789 MZI196785:MZL196789 NJE196785:NJH196789 NTA196785:NTD196789 OCW196785:OCZ196789 OMS196785:OMV196789 OWO196785:OWR196789 PGK196785:PGN196789 PQG196785:PQJ196789 QAC196785:QAF196789 QJY196785:QKB196789 QTU196785:QTX196789 RDQ196785:RDT196789 RNM196785:RNP196789 RXI196785:RXL196789 SHE196785:SHH196789 SRA196785:SRD196789 TAW196785:TAZ196789 TKS196785:TKV196789 TUO196785:TUR196789 UEK196785:UEN196789 UOG196785:UOJ196789 UYC196785:UYF196789 VHY196785:VIB196789 VRU196785:VRX196789 WBQ196785:WBT196789 WLM196785:WLP196789 WVI196785:WVL196789 A262321:D262325 IW262321:IZ262325 SS262321:SV262325 ACO262321:ACR262325 AMK262321:AMN262325 AWG262321:AWJ262325 BGC262321:BGF262325 BPY262321:BQB262325 BZU262321:BZX262325 CJQ262321:CJT262325 CTM262321:CTP262325 DDI262321:DDL262325 DNE262321:DNH262325 DXA262321:DXD262325 EGW262321:EGZ262325 EQS262321:EQV262325 FAO262321:FAR262325 FKK262321:FKN262325 FUG262321:FUJ262325 GEC262321:GEF262325 GNY262321:GOB262325 GXU262321:GXX262325 HHQ262321:HHT262325 HRM262321:HRP262325 IBI262321:IBL262325 ILE262321:ILH262325 IVA262321:IVD262325 JEW262321:JEZ262325 JOS262321:JOV262325 JYO262321:JYR262325 KIK262321:KIN262325 KSG262321:KSJ262325 LCC262321:LCF262325 LLY262321:LMB262325 LVU262321:LVX262325 MFQ262321:MFT262325 MPM262321:MPP262325 MZI262321:MZL262325 NJE262321:NJH262325 NTA262321:NTD262325 OCW262321:OCZ262325 OMS262321:OMV262325 OWO262321:OWR262325 PGK262321:PGN262325 PQG262321:PQJ262325 QAC262321:QAF262325 QJY262321:QKB262325 QTU262321:QTX262325 RDQ262321:RDT262325 RNM262321:RNP262325 RXI262321:RXL262325 SHE262321:SHH262325 SRA262321:SRD262325 TAW262321:TAZ262325 TKS262321:TKV262325 TUO262321:TUR262325 UEK262321:UEN262325 UOG262321:UOJ262325 UYC262321:UYF262325 VHY262321:VIB262325 VRU262321:VRX262325 WBQ262321:WBT262325 WLM262321:WLP262325 WVI262321:WVL262325 A327857:D327861 IW327857:IZ327861 SS327857:SV327861 ACO327857:ACR327861 AMK327857:AMN327861 AWG327857:AWJ327861 BGC327857:BGF327861 BPY327857:BQB327861 BZU327857:BZX327861 CJQ327857:CJT327861 CTM327857:CTP327861 DDI327857:DDL327861 DNE327857:DNH327861 DXA327857:DXD327861 EGW327857:EGZ327861 EQS327857:EQV327861 FAO327857:FAR327861 FKK327857:FKN327861 FUG327857:FUJ327861 GEC327857:GEF327861 GNY327857:GOB327861 GXU327857:GXX327861 HHQ327857:HHT327861 HRM327857:HRP327861 IBI327857:IBL327861 ILE327857:ILH327861 IVA327857:IVD327861 JEW327857:JEZ327861 JOS327857:JOV327861 JYO327857:JYR327861 KIK327857:KIN327861 KSG327857:KSJ327861 LCC327857:LCF327861 LLY327857:LMB327861 LVU327857:LVX327861 MFQ327857:MFT327861 MPM327857:MPP327861 MZI327857:MZL327861 NJE327857:NJH327861 NTA327857:NTD327861 OCW327857:OCZ327861 OMS327857:OMV327861 OWO327857:OWR327861 PGK327857:PGN327861 PQG327857:PQJ327861 QAC327857:QAF327861 QJY327857:QKB327861 QTU327857:QTX327861 RDQ327857:RDT327861 RNM327857:RNP327861 RXI327857:RXL327861 SHE327857:SHH327861 SRA327857:SRD327861 TAW327857:TAZ327861 TKS327857:TKV327861 TUO327857:TUR327861 UEK327857:UEN327861 UOG327857:UOJ327861 UYC327857:UYF327861 VHY327857:VIB327861 VRU327857:VRX327861 WBQ327857:WBT327861 WLM327857:WLP327861 WVI327857:WVL327861 A393393:D393397 IW393393:IZ393397 SS393393:SV393397 ACO393393:ACR393397 AMK393393:AMN393397 AWG393393:AWJ393397 BGC393393:BGF393397 BPY393393:BQB393397 BZU393393:BZX393397 CJQ393393:CJT393397 CTM393393:CTP393397 DDI393393:DDL393397 DNE393393:DNH393397 DXA393393:DXD393397 EGW393393:EGZ393397 EQS393393:EQV393397 FAO393393:FAR393397 FKK393393:FKN393397 FUG393393:FUJ393397 GEC393393:GEF393397 GNY393393:GOB393397 GXU393393:GXX393397 HHQ393393:HHT393397 HRM393393:HRP393397 IBI393393:IBL393397 ILE393393:ILH393397 IVA393393:IVD393397 JEW393393:JEZ393397 JOS393393:JOV393397 JYO393393:JYR393397 KIK393393:KIN393397 KSG393393:KSJ393397 LCC393393:LCF393397 LLY393393:LMB393397 LVU393393:LVX393397 MFQ393393:MFT393397 MPM393393:MPP393397 MZI393393:MZL393397 NJE393393:NJH393397 NTA393393:NTD393397 OCW393393:OCZ393397 OMS393393:OMV393397 OWO393393:OWR393397 PGK393393:PGN393397 PQG393393:PQJ393397 QAC393393:QAF393397 QJY393393:QKB393397 QTU393393:QTX393397 RDQ393393:RDT393397 RNM393393:RNP393397 RXI393393:RXL393397 SHE393393:SHH393397 SRA393393:SRD393397 TAW393393:TAZ393397 TKS393393:TKV393397 TUO393393:TUR393397 UEK393393:UEN393397 UOG393393:UOJ393397 UYC393393:UYF393397 VHY393393:VIB393397 VRU393393:VRX393397 WBQ393393:WBT393397 WLM393393:WLP393397 WVI393393:WVL393397 A458929:D458933 IW458929:IZ458933 SS458929:SV458933 ACO458929:ACR458933 AMK458929:AMN458933 AWG458929:AWJ458933 BGC458929:BGF458933 BPY458929:BQB458933 BZU458929:BZX458933 CJQ458929:CJT458933 CTM458929:CTP458933 DDI458929:DDL458933 DNE458929:DNH458933 DXA458929:DXD458933 EGW458929:EGZ458933 EQS458929:EQV458933 FAO458929:FAR458933 FKK458929:FKN458933 FUG458929:FUJ458933 GEC458929:GEF458933 GNY458929:GOB458933 GXU458929:GXX458933 HHQ458929:HHT458933 HRM458929:HRP458933 IBI458929:IBL458933 ILE458929:ILH458933 IVA458929:IVD458933 JEW458929:JEZ458933 JOS458929:JOV458933 JYO458929:JYR458933 KIK458929:KIN458933 KSG458929:KSJ458933 LCC458929:LCF458933 LLY458929:LMB458933 LVU458929:LVX458933 MFQ458929:MFT458933 MPM458929:MPP458933 MZI458929:MZL458933 NJE458929:NJH458933 NTA458929:NTD458933 OCW458929:OCZ458933 OMS458929:OMV458933 OWO458929:OWR458933 PGK458929:PGN458933 PQG458929:PQJ458933 QAC458929:QAF458933 QJY458929:QKB458933 QTU458929:QTX458933 RDQ458929:RDT458933 RNM458929:RNP458933 RXI458929:RXL458933 SHE458929:SHH458933 SRA458929:SRD458933 TAW458929:TAZ458933 TKS458929:TKV458933 TUO458929:TUR458933 UEK458929:UEN458933 UOG458929:UOJ458933 UYC458929:UYF458933 VHY458929:VIB458933 VRU458929:VRX458933 WBQ458929:WBT458933 WLM458929:WLP458933 WVI458929:WVL458933 A524465:D524469 IW524465:IZ524469 SS524465:SV524469 ACO524465:ACR524469 AMK524465:AMN524469 AWG524465:AWJ524469 BGC524465:BGF524469 BPY524465:BQB524469 BZU524465:BZX524469 CJQ524465:CJT524469 CTM524465:CTP524469 DDI524465:DDL524469 DNE524465:DNH524469 DXA524465:DXD524469 EGW524465:EGZ524469 EQS524465:EQV524469 FAO524465:FAR524469 FKK524465:FKN524469 FUG524465:FUJ524469 GEC524465:GEF524469 GNY524465:GOB524469 GXU524465:GXX524469 HHQ524465:HHT524469 HRM524465:HRP524469 IBI524465:IBL524469 ILE524465:ILH524469 IVA524465:IVD524469 JEW524465:JEZ524469 JOS524465:JOV524469 JYO524465:JYR524469 KIK524465:KIN524469 KSG524465:KSJ524469 LCC524465:LCF524469 LLY524465:LMB524469 LVU524465:LVX524469 MFQ524465:MFT524469 MPM524465:MPP524469 MZI524465:MZL524469 NJE524465:NJH524469 NTA524465:NTD524469 OCW524465:OCZ524469 OMS524465:OMV524469 OWO524465:OWR524469 PGK524465:PGN524469 PQG524465:PQJ524469 QAC524465:QAF524469 QJY524465:QKB524469 QTU524465:QTX524469 RDQ524465:RDT524469 RNM524465:RNP524469 RXI524465:RXL524469 SHE524465:SHH524469 SRA524465:SRD524469 TAW524465:TAZ524469 TKS524465:TKV524469 TUO524465:TUR524469 UEK524465:UEN524469 UOG524465:UOJ524469 UYC524465:UYF524469 VHY524465:VIB524469 VRU524465:VRX524469 WBQ524465:WBT524469 WLM524465:WLP524469 WVI524465:WVL524469 A590001:D590005 IW590001:IZ590005 SS590001:SV590005 ACO590001:ACR590005 AMK590001:AMN590005 AWG590001:AWJ590005 BGC590001:BGF590005 BPY590001:BQB590005 BZU590001:BZX590005 CJQ590001:CJT590005 CTM590001:CTP590005 DDI590001:DDL590005 DNE590001:DNH590005 DXA590001:DXD590005 EGW590001:EGZ590005 EQS590001:EQV590005 FAO590001:FAR590005 FKK590001:FKN590005 FUG590001:FUJ590005 GEC590001:GEF590005 GNY590001:GOB590005 GXU590001:GXX590005 HHQ590001:HHT590005 HRM590001:HRP590005 IBI590001:IBL590005 ILE590001:ILH590005 IVA590001:IVD590005 JEW590001:JEZ590005 JOS590001:JOV590005 JYO590001:JYR590005 KIK590001:KIN590005 KSG590001:KSJ590005 LCC590001:LCF590005 LLY590001:LMB590005 LVU590001:LVX590005 MFQ590001:MFT590005 MPM590001:MPP590005 MZI590001:MZL590005 NJE590001:NJH590005 NTA590001:NTD590005 OCW590001:OCZ590005 OMS590001:OMV590005 OWO590001:OWR590005 PGK590001:PGN590005 PQG590001:PQJ590005 QAC590001:QAF590005 QJY590001:QKB590005 QTU590001:QTX590005 RDQ590001:RDT590005 RNM590001:RNP590005 RXI590001:RXL590005 SHE590001:SHH590005 SRA590001:SRD590005 TAW590001:TAZ590005 TKS590001:TKV590005 TUO590001:TUR590005 UEK590001:UEN590005 UOG590001:UOJ590005 UYC590001:UYF590005 VHY590001:VIB590005 VRU590001:VRX590005 WBQ590001:WBT590005 WLM590001:WLP590005 WVI590001:WVL590005 A655537:D655541 IW655537:IZ655541 SS655537:SV655541 ACO655537:ACR655541 AMK655537:AMN655541 AWG655537:AWJ655541 BGC655537:BGF655541 BPY655537:BQB655541 BZU655537:BZX655541 CJQ655537:CJT655541 CTM655537:CTP655541 DDI655537:DDL655541 DNE655537:DNH655541 DXA655537:DXD655541 EGW655537:EGZ655541 EQS655537:EQV655541 FAO655537:FAR655541 FKK655537:FKN655541 FUG655537:FUJ655541 GEC655537:GEF655541 GNY655537:GOB655541 GXU655537:GXX655541 HHQ655537:HHT655541 HRM655537:HRP655541 IBI655537:IBL655541 ILE655537:ILH655541 IVA655537:IVD655541 JEW655537:JEZ655541 JOS655537:JOV655541 JYO655537:JYR655541 KIK655537:KIN655541 KSG655537:KSJ655541 LCC655537:LCF655541 LLY655537:LMB655541 LVU655537:LVX655541 MFQ655537:MFT655541 MPM655537:MPP655541 MZI655537:MZL655541 NJE655537:NJH655541 NTA655537:NTD655541 OCW655537:OCZ655541 OMS655537:OMV655541 OWO655537:OWR655541 PGK655537:PGN655541 PQG655537:PQJ655541 QAC655537:QAF655541 QJY655537:QKB655541 QTU655537:QTX655541 RDQ655537:RDT655541 RNM655537:RNP655541 RXI655537:RXL655541 SHE655537:SHH655541 SRA655537:SRD655541 TAW655537:TAZ655541 TKS655537:TKV655541 TUO655537:TUR655541 UEK655537:UEN655541 UOG655537:UOJ655541 UYC655537:UYF655541 VHY655537:VIB655541 VRU655537:VRX655541 WBQ655537:WBT655541 WLM655537:WLP655541 WVI655537:WVL655541 A721073:D721077 IW721073:IZ721077 SS721073:SV721077 ACO721073:ACR721077 AMK721073:AMN721077 AWG721073:AWJ721077 BGC721073:BGF721077 BPY721073:BQB721077 BZU721073:BZX721077 CJQ721073:CJT721077 CTM721073:CTP721077 DDI721073:DDL721077 DNE721073:DNH721077 DXA721073:DXD721077 EGW721073:EGZ721077 EQS721073:EQV721077 FAO721073:FAR721077 FKK721073:FKN721077 FUG721073:FUJ721077 GEC721073:GEF721077 GNY721073:GOB721077 GXU721073:GXX721077 HHQ721073:HHT721077 HRM721073:HRP721077 IBI721073:IBL721077 ILE721073:ILH721077 IVA721073:IVD721077 JEW721073:JEZ721077 JOS721073:JOV721077 JYO721073:JYR721077 KIK721073:KIN721077 KSG721073:KSJ721077 LCC721073:LCF721077 LLY721073:LMB721077 LVU721073:LVX721077 MFQ721073:MFT721077 MPM721073:MPP721077 MZI721073:MZL721077 NJE721073:NJH721077 NTA721073:NTD721077 OCW721073:OCZ721077 OMS721073:OMV721077 OWO721073:OWR721077 PGK721073:PGN721077 PQG721073:PQJ721077 QAC721073:QAF721077 QJY721073:QKB721077 QTU721073:QTX721077 RDQ721073:RDT721077 RNM721073:RNP721077 RXI721073:RXL721077 SHE721073:SHH721077 SRA721073:SRD721077 TAW721073:TAZ721077 TKS721073:TKV721077 TUO721073:TUR721077 UEK721073:UEN721077 UOG721073:UOJ721077 UYC721073:UYF721077 VHY721073:VIB721077 VRU721073:VRX721077 WBQ721073:WBT721077 WLM721073:WLP721077 WVI721073:WVL721077 A786609:D786613 IW786609:IZ786613 SS786609:SV786613 ACO786609:ACR786613 AMK786609:AMN786613 AWG786609:AWJ786613 BGC786609:BGF786613 BPY786609:BQB786613 BZU786609:BZX786613 CJQ786609:CJT786613 CTM786609:CTP786613 DDI786609:DDL786613 DNE786609:DNH786613 DXA786609:DXD786613 EGW786609:EGZ786613 EQS786609:EQV786613 FAO786609:FAR786613 FKK786609:FKN786613 FUG786609:FUJ786613 GEC786609:GEF786613 GNY786609:GOB786613 GXU786609:GXX786613 HHQ786609:HHT786613 HRM786609:HRP786613 IBI786609:IBL786613 ILE786609:ILH786613 IVA786609:IVD786613 JEW786609:JEZ786613 JOS786609:JOV786613 JYO786609:JYR786613 KIK786609:KIN786613 KSG786609:KSJ786613 LCC786609:LCF786613 LLY786609:LMB786613 LVU786609:LVX786613 MFQ786609:MFT786613 MPM786609:MPP786613 MZI786609:MZL786613 NJE786609:NJH786613 NTA786609:NTD786613 OCW786609:OCZ786613 OMS786609:OMV786613 OWO786609:OWR786613 PGK786609:PGN786613 PQG786609:PQJ786613 QAC786609:QAF786613 QJY786609:QKB786613 QTU786609:QTX786613 RDQ786609:RDT786613 RNM786609:RNP786613 RXI786609:RXL786613 SHE786609:SHH786613 SRA786609:SRD786613 TAW786609:TAZ786613 TKS786609:TKV786613 TUO786609:TUR786613 UEK786609:UEN786613 UOG786609:UOJ786613 UYC786609:UYF786613 VHY786609:VIB786613 VRU786609:VRX786613 WBQ786609:WBT786613 WLM786609:WLP786613 WVI786609:WVL786613 A852145:D852149 IW852145:IZ852149 SS852145:SV852149 ACO852145:ACR852149 AMK852145:AMN852149 AWG852145:AWJ852149 BGC852145:BGF852149 BPY852145:BQB852149 BZU852145:BZX852149 CJQ852145:CJT852149 CTM852145:CTP852149 DDI852145:DDL852149 DNE852145:DNH852149 DXA852145:DXD852149 EGW852145:EGZ852149 EQS852145:EQV852149 FAO852145:FAR852149 FKK852145:FKN852149 FUG852145:FUJ852149 GEC852145:GEF852149 GNY852145:GOB852149 GXU852145:GXX852149 HHQ852145:HHT852149 HRM852145:HRP852149 IBI852145:IBL852149 ILE852145:ILH852149 IVA852145:IVD852149 JEW852145:JEZ852149 JOS852145:JOV852149 JYO852145:JYR852149 KIK852145:KIN852149 KSG852145:KSJ852149 LCC852145:LCF852149 LLY852145:LMB852149 LVU852145:LVX852149 MFQ852145:MFT852149 MPM852145:MPP852149 MZI852145:MZL852149 NJE852145:NJH852149 NTA852145:NTD852149 OCW852145:OCZ852149 OMS852145:OMV852149 OWO852145:OWR852149 PGK852145:PGN852149 PQG852145:PQJ852149 QAC852145:QAF852149 QJY852145:QKB852149 QTU852145:QTX852149 RDQ852145:RDT852149 RNM852145:RNP852149 RXI852145:RXL852149 SHE852145:SHH852149 SRA852145:SRD852149 TAW852145:TAZ852149 TKS852145:TKV852149 TUO852145:TUR852149 UEK852145:UEN852149 UOG852145:UOJ852149 UYC852145:UYF852149 VHY852145:VIB852149 VRU852145:VRX852149 WBQ852145:WBT852149 WLM852145:WLP852149 WVI852145:WVL852149 A917681:D917685 IW917681:IZ917685 SS917681:SV917685 ACO917681:ACR917685 AMK917681:AMN917685 AWG917681:AWJ917685 BGC917681:BGF917685 BPY917681:BQB917685 BZU917681:BZX917685 CJQ917681:CJT917685 CTM917681:CTP917685 DDI917681:DDL917685 DNE917681:DNH917685 DXA917681:DXD917685 EGW917681:EGZ917685 EQS917681:EQV917685 FAO917681:FAR917685 FKK917681:FKN917685 FUG917681:FUJ917685 GEC917681:GEF917685 GNY917681:GOB917685 GXU917681:GXX917685 HHQ917681:HHT917685 HRM917681:HRP917685 IBI917681:IBL917685 ILE917681:ILH917685 IVA917681:IVD917685 JEW917681:JEZ917685 JOS917681:JOV917685 JYO917681:JYR917685 KIK917681:KIN917685 KSG917681:KSJ917685 LCC917681:LCF917685 LLY917681:LMB917685 LVU917681:LVX917685 MFQ917681:MFT917685 MPM917681:MPP917685 MZI917681:MZL917685 NJE917681:NJH917685 NTA917681:NTD917685 OCW917681:OCZ917685 OMS917681:OMV917685 OWO917681:OWR917685 PGK917681:PGN917685 PQG917681:PQJ917685 QAC917681:QAF917685 QJY917681:QKB917685 QTU917681:QTX917685 RDQ917681:RDT917685 RNM917681:RNP917685 RXI917681:RXL917685 SHE917681:SHH917685 SRA917681:SRD917685 TAW917681:TAZ917685 TKS917681:TKV917685 TUO917681:TUR917685 UEK917681:UEN917685 UOG917681:UOJ917685 UYC917681:UYF917685 VHY917681:VIB917685 VRU917681:VRX917685 WBQ917681:WBT917685 WLM917681:WLP917685 WVI917681:WVL917685 A983217:D983221 IW983217:IZ983221 SS983217:SV983221 ACO983217:ACR983221 AMK983217:AMN983221 AWG983217:AWJ983221 BGC983217:BGF983221 BPY983217:BQB983221 BZU983217:BZX983221 CJQ983217:CJT983221 CTM983217:CTP983221 DDI983217:DDL983221 DNE983217:DNH983221 DXA983217:DXD983221 EGW983217:EGZ983221 EQS983217:EQV983221 FAO983217:FAR983221 FKK983217:FKN983221 FUG983217:FUJ983221 GEC983217:GEF983221 GNY983217:GOB983221 GXU983217:GXX983221 HHQ983217:HHT983221 HRM983217:HRP983221 IBI983217:IBL983221 ILE983217:ILH983221 IVA983217:IVD983221 JEW983217:JEZ983221 JOS983217:JOV983221 JYO983217:JYR983221 KIK983217:KIN983221 KSG983217:KSJ983221 LCC983217:LCF983221 LLY983217:LMB983221 LVU983217:LVX983221 MFQ983217:MFT983221 MPM983217:MPP983221 MZI983217:MZL983221 NJE983217:NJH983221 NTA983217:NTD983221 OCW983217:OCZ983221 OMS983217:OMV983221 OWO983217:OWR983221 PGK983217:PGN983221 PQG983217:PQJ983221 QAC983217:QAF983221 QJY983217:QKB983221 QTU983217:QTX983221 RDQ983217:RDT983221 RNM983217:RNP983221 RXI983217:RXL983221 SHE983217:SHH983221 SRA983217:SRD983221 TAW983217:TAZ983221 TKS983217:TKV983221 TUO983217:TUR983221 UEK983217:UEN983221 UOG983217:UOJ983221 UYC983217:UYF983221 VHY983217:VIB983221 VRU983217:VRX983221 WBQ983217:WBT983221 WLM983217:WLP983221 WVI983217:WVL983221"/>
    <dataValidation type="whole" allowBlank="1" showInputMessage="1" showErrorMessage="1" errorTitle="Error" error="Por favor ingrese números enteros" sqref="B1:B63 IX1:IX63 ST1:ST63 ACP1:ACP63 AML1:AML63 AWH1:AWH63 BGD1:BGD63 BPZ1:BPZ63 BZV1:BZV63 CJR1:CJR63 CTN1:CTN63 DDJ1:DDJ63 DNF1:DNF63 DXB1:DXB63 EGX1:EGX63 EQT1:EQT63 FAP1:FAP63 FKL1:FKL63 FUH1:FUH63 GED1:GED63 GNZ1:GNZ63 GXV1:GXV63 HHR1:HHR63 HRN1:HRN63 IBJ1:IBJ63 ILF1:ILF63 IVB1:IVB63 JEX1:JEX63 JOT1:JOT63 JYP1:JYP63 KIL1:KIL63 KSH1:KSH63 LCD1:LCD63 LLZ1:LLZ63 LVV1:LVV63 MFR1:MFR63 MPN1:MPN63 MZJ1:MZJ63 NJF1:NJF63 NTB1:NTB63 OCX1:OCX63 OMT1:OMT63 OWP1:OWP63 PGL1:PGL63 PQH1:PQH63 QAD1:QAD63 QJZ1:QJZ63 QTV1:QTV63 RDR1:RDR63 RNN1:RNN63 RXJ1:RXJ63 SHF1:SHF63 SRB1:SRB63 TAX1:TAX63 TKT1:TKT63 TUP1:TUP63 UEL1:UEL63 UOH1:UOH63 UYD1:UYD63 VHZ1:VHZ63 VRV1:VRV63 WBR1:WBR63 WLN1:WLN63 WVJ1:WVJ63 B65537:B65599 IX65537:IX65599 ST65537:ST65599 ACP65537:ACP65599 AML65537:AML65599 AWH65537:AWH65599 BGD65537:BGD65599 BPZ65537:BPZ65599 BZV65537:BZV65599 CJR65537:CJR65599 CTN65537:CTN65599 DDJ65537:DDJ65599 DNF65537:DNF65599 DXB65537:DXB65599 EGX65537:EGX65599 EQT65537:EQT65599 FAP65537:FAP65599 FKL65537:FKL65599 FUH65537:FUH65599 GED65537:GED65599 GNZ65537:GNZ65599 GXV65537:GXV65599 HHR65537:HHR65599 HRN65537:HRN65599 IBJ65537:IBJ65599 ILF65537:ILF65599 IVB65537:IVB65599 JEX65537:JEX65599 JOT65537:JOT65599 JYP65537:JYP65599 KIL65537:KIL65599 KSH65537:KSH65599 LCD65537:LCD65599 LLZ65537:LLZ65599 LVV65537:LVV65599 MFR65537:MFR65599 MPN65537:MPN65599 MZJ65537:MZJ65599 NJF65537:NJF65599 NTB65537:NTB65599 OCX65537:OCX65599 OMT65537:OMT65599 OWP65537:OWP65599 PGL65537:PGL65599 PQH65537:PQH65599 QAD65537:QAD65599 QJZ65537:QJZ65599 QTV65537:QTV65599 RDR65537:RDR65599 RNN65537:RNN65599 RXJ65537:RXJ65599 SHF65537:SHF65599 SRB65537:SRB65599 TAX65537:TAX65599 TKT65537:TKT65599 TUP65537:TUP65599 UEL65537:UEL65599 UOH65537:UOH65599 UYD65537:UYD65599 VHZ65537:VHZ65599 VRV65537:VRV65599 WBR65537:WBR65599 WLN65537:WLN65599 WVJ65537:WVJ65599 B131073:B131135 IX131073:IX131135 ST131073:ST131135 ACP131073:ACP131135 AML131073:AML131135 AWH131073:AWH131135 BGD131073:BGD131135 BPZ131073:BPZ131135 BZV131073:BZV131135 CJR131073:CJR131135 CTN131073:CTN131135 DDJ131073:DDJ131135 DNF131073:DNF131135 DXB131073:DXB131135 EGX131073:EGX131135 EQT131073:EQT131135 FAP131073:FAP131135 FKL131073:FKL131135 FUH131073:FUH131135 GED131073:GED131135 GNZ131073:GNZ131135 GXV131073:GXV131135 HHR131073:HHR131135 HRN131073:HRN131135 IBJ131073:IBJ131135 ILF131073:ILF131135 IVB131073:IVB131135 JEX131073:JEX131135 JOT131073:JOT131135 JYP131073:JYP131135 KIL131073:KIL131135 KSH131073:KSH131135 LCD131073:LCD131135 LLZ131073:LLZ131135 LVV131073:LVV131135 MFR131073:MFR131135 MPN131073:MPN131135 MZJ131073:MZJ131135 NJF131073:NJF131135 NTB131073:NTB131135 OCX131073:OCX131135 OMT131073:OMT131135 OWP131073:OWP131135 PGL131073:PGL131135 PQH131073:PQH131135 QAD131073:QAD131135 QJZ131073:QJZ131135 QTV131073:QTV131135 RDR131073:RDR131135 RNN131073:RNN131135 RXJ131073:RXJ131135 SHF131073:SHF131135 SRB131073:SRB131135 TAX131073:TAX131135 TKT131073:TKT131135 TUP131073:TUP131135 UEL131073:UEL131135 UOH131073:UOH131135 UYD131073:UYD131135 VHZ131073:VHZ131135 VRV131073:VRV131135 WBR131073:WBR131135 WLN131073:WLN131135 WVJ131073:WVJ131135 B196609:B196671 IX196609:IX196671 ST196609:ST196671 ACP196609:ACP196671 AML196609:AML196671 AWH196609:AWH196671 BGD196609:BGD196671 BPZ196609:BPZ196671 BZV196609:BZV196671 CJR196609:CJR196671 CTN196609:CTN196671 DDJ196609:DDJ196671 DNF196609:DNF196671 DXB196609:DXB196671 EGX196609:EGX196671 EQT196609:EQT196671 FAP196609:FAP196671 FKL196609:FKL196671 FUH196609:FUH196671 GED196609:GED196671 GNZ196609:GNZ196671 GXV196609:GXV196671 HHR196609:HHR196671 HRN196609:HRN196671 IBJ196609:IBJ196671 ILF196609:ILF196671 IVB196609:IVB196671 JEX196609:JEX196671 JOT196609:JOT196671 JYP196609:JYP196671 KIL196609:KIL196671 KSH196609:KSH196671 LCD196609:LCD196671 LLZ196609:LLZ196671 LVV196609:LVV196671 MFR196609:MFR196671 MPN196609:MPN196671 MZJ196609:MZJ196671 NJF196609:NJF196671 NTB196609:NTB196671 OCX196609:OCX196671 OMT196609:OMT196671 OWP196609:OWP196671 PGL196609:PGL196671 PQH196609:PQH196671 QAD196609:QAD196671 QJZ196609:QJZ196671 QTV196609:QTV196671 RDR196609:RDR196671 RNN196609:RNN196671 RXJ196609:RXJ196671 SHF196609:SHF196671 SRB196609:SRB196671 TAX196609:TAX196671 TKT196609:TKT196671 TUP196609:TUP196671 UEL196609:UEL196671 UOH196609:UOH196671 UYD196609:UYD196671 VHZ196609:VHZ196671 VRV196609:VRV196671 WBR196609:WBR196671 WLN196609:WLN196671 WVJ196609:WVJ196671 B262145:B262207 IX262145:IX262207 ST262145:ST262207 ACP262145:ACP262207 AML262145:AML262207 AWH262145:AWH262207 BGD262145:BGD262207 BPZ262145:BPZ262207 BZV262145:BZV262207 CJR262145:CJR262207 CTN262145:CTN262207 DDJ262145:DDJ262207 DNF262145:DNF262207 DXB262145:DXB262207 EGX262145:EGX262207 EQT262145:EQT262207 FAP262145:FAP262207 FKL262145:FKL262207 FUH262145:FUH262207 GED262145:GED262207 GNZ262145:GNZ262207 GXV262145:GXV262207 HHR262145:HHR262207 HRN262145:HRN262207 IBJ262145:IBJ262207 ILF262145:ILF262207 IVB262145:IVB262207 JEX262145:JEX262207 JOT262145:JOT262207 JYP262145:JYP262207 KIL262145:KIL262207 KSH262145:KSH262207 LCD262145:LCD262207 LLZ262145:LLZ262207 LVV262145:LVV262207 MFR262145:MFR262207 MPN262145:MPN262207 MZJ262145:MZJ262207 NJF262145:NJF262207 NTB262145:NTB262207 OCX262145:OCX262207 OMT262145:OMT262207 OWP262145:OWP262207 PGL262145:PGL262207 PQH262145:PQH262207 QAD262145:QAD262207 QJZ262145:QJZ262207 QTV262145:QTV262207 RDR262145:RDR262207 RNN262145:RNN262207 RXJ262145:RXJ262207 SHF262145:SHF262207 SRB262145:SRB262207 TAX262145:TAX262207 TKT262145:TKT262207 TUP262145:TUP262207 UEL262145:UEL262207 UOH262145:UOH262207 UYD262145:UYD262207 VHZ262145:VHZ262207 VRV262145:VRV262207 WBR262145:WBR262207 WLN262145:WLN262207 WVJ262145:WVJ262207 B327681:B327743 IX327681:IX327743 ST327681:ST327743 ACP327681:ACP327743 AML327681:AML327743 AWH327681:AWH327743 BGD327681:BGD327743 BPZ327681:BPZ327743 BZV327681:BZV327743 CJR327681:CJR327743 CTN327681:CTN327743 DDJ327681:DDJ327743 DNF327681:DNF327743 DXB327681:DXB327743 EGX327681:EGX327743 EQT327681:EQT327743 FAP327681:FAP327743 FKL327681:FKL327743 FUH327681:FUH327743 GED327681:GED327743 GNZ327681:GNZ327743 GXV327681:GXV327743 HHR327681:HHR327743 HRN327681:HRN327743 IBJ327681:IBJ327743 ILF327681:ILF327743 IVB327681:IVB327743 JEX327681:JEX327743 JOT327681:JOT327743 JYP327681:JYP327743 KIL327681:KIL327743 KSH327681:KSH327743 LCD327681:LCD327743 LLZ327681:LLZ327743 LVV327681:LVV327743 MFR327681:MFR327743 MPN327681:MPN327743 MZJ327681:MZJ327743 NJF327681:NJF327743 NTB327681:NTB327743 OCX327681:OCX327743 OMT327681:OMT327743 OWP327681:OWP327743 PGL327681:PGL327743 PQH327681:PQH327743 QAD327681:QAD327743 QJZ327681:QJZ327743 QTV327681:QTV327743 RDR327681:RDR327743 RNN327681:RNN327743 RXJ327681:RXJ327743 SHF327681:SHF327743 SRB327681:SRB327743 TAX327681:TAX327743 TKT327681:TKT327743 TUP327681:TUP327743 UEL327681:UEL327743 UOH327681:UOH327743 UYD327681:UYD327743 VHZ327681:VHZ327743 VRV327681:VRV327743 WBR327681:WBR327743 WLN327681:WLN327743 WVJ327681:WVJ327743 B393217:B393279 IX393217:IX393279 ST393217:ST393279 ACP393217:ACP393279 AML393217:AML393279 AWH393217:AWH393279 BGD393217:BGD393279 BPZ393217:BPZ393279 BZV393217:BZV393279 CJR393217:CJR393279 CTN393217:CTN393279 DDJ393217:DDJ393279 DNF393217:DNF393279 DXB393217:DXB393279 EGX393217:EGX393279 EQT393217:EQT393279 FAP393217:FAP393279 FKL393217:FKL393279 FUH393217:FUH393279 GED393217:GED393279 GNZ393217:GNZ393279 GXV393217:GXV393279 HHR393217:HHR393279 HRN393217:HRN393279 IBJ393217:IBJ393279 ILF393217:ILF393279 IVB393217:IVB393279 JEX393217:JEX393279 JOT393217:JOT393279 JYP393217:JYP393279 KIL393217:KIL393279 KSH393217:KSH393279 LCD393217:LCD393279 LLZ393217:LLZ393279 LVV393217:LVV393279 MFR393217:MFR393279 MPN393217:MPN393279 MZJ393217:MZJ393279 NJF393217:NJF393279 NTB393217:NTB393279 OCX393217:OCX393279 OMT393217:OMT393279 OWP393217:OWP393279 PGL393217:PGL393279 PQH393217:PQH393279 QAD393217:QAD393279 QJZ393217:QJZ393279 QTV393217:QTV393279 RDR393217:RDR393279 RNN393217:RNN393279 RXJ393217:RXJ393279 SHF393217:SHF393279 SRB393217:SRB393279 TAX393217:TAX393279 TKT393217:TKT393279 TUP393217:TUP393279 UEL393217:UEL393279 UOH393217:UOH393279 UYD393217:UYD393279 VHZ393217:VHZ393279 VRV393217:VRV393279 WBR393217:WBR393279 WLN393217:WLN393279 WVJ393217:WVJ393279 B458753:B458815 IX458753:IX458815 ST458753:ST458815 ACP458753:ACP458815 AML458753:AML458815 AWH458753:AWH458815 BGD458753:BGD458815 BPZ458753:BPZ458815 BZV458753:BZV458815 CJR458753:CJR458815 CTN458753:CTN458815 DDJ458753:DDJ458815 DNF458753:DNF458815 DXB458753:DXB458815 EGX458753:EGX458815 EQT458753:EQT458815 FAP458753:FAP458815 FKL458753:FKL458815 FUH458753:FUH458815 GED458753:GED458815 GNZ458753:GNZ458815 GXV458753:GXV458815 HHR458753:HHR458815 HRN458753:HRN458815 IBJ458753:IBJ458815 ILF458753:ILF458815 IVB458753:IVB458815 JEX458753:JEX458815 JOT458753:JOT458815 JYP458753:JYP458815 KIL458753:KIL458815 KSH458753:KSH458815 LCD458753:LCD458815 LLZ458753:LLZ458815 LVV458753:LVV458815 MFR458753:MFR458815 MPN458753:MPN458815 MZJ458753:MZJ458815 NJF458753:NJF458815 NTB458753:NTB458815 OCX458753:OCX458815 OMT458753:OMT458815 OWP458753:OWP458815 PGL458753:PGL458815 PQH458753:PQH458815 QAD458753:QAD458815 QJZ458753:QJZ458815 QTV458753:QTV458815 RDR458753:RDR458815 RNN458753:RNN458815 RXJ458753:RXJ458815 SHF458753:SHF458815 SRB458753:SRB458815 TAX458753:TAX458815 TKT458753:TKT458815 TUP458753:TUP458815 UEL458753:UEL458815 UOH458753:UOH458815 UYD458753:UYD458815 VHZ458753:VHZ458815 VRV458753:VRV458815 WBR458753:WBR458815 WLN458753:WLN458815 WVJ458753:WVJ458815 B524289:B524351 IX524289:IX524351 ST524289:ST524351 ACP524289:ACP524351 AML524289:AML524351 AWH524289:AWH524351 BGD524289:BGD524351 BPZ524289:BPZ524351 BZV524289:BZV524351 CJR524289:CJR524351 CTN524289:CTN524351 DDJ524289:DDJ524351 DNF524289:DNF524351 DXB524289:DXB524351 EGX524289:EGX524351 EQT524289:EQT524351 FAP524289:FAP524351 FKL524289:FKL524351 FUH524289:FUH524351 GED524289:GED524351 GNZ524289:GNZ524351 GXV524289:GXV524351 HHR524289:HHR524351 HRN524289:HRN524351 IBJ524289:IBJ524351 ILF524289:ILF524351 IVB524289:IVB524351 JEX524289:JEX524351 JOT524289:JOT524351 JYP524289:JYP524351 KIL524289:KIL524351 KSH524289:KSH524351 LCD524289:LCD524351 LLZ524289:LLZ524351 LVV524289:LVV524351 MFR524289:MFR524351 MPN524289:MPN524351 MZJ524289:MZJ524351 NJF524289:NJF524351 NTB524289:NTB524351 OCX524289:OCX524351 OMT524289:OMT524351 OWP524289:OWP524351 PGL524289:PGL524351 PQH524289:PQH524351 QAD524289:QAD524351 QJZ524289:QJZ524351 QTV524289:QTV524351 RDR524289:RDR524351 RNN524289:RNN524351 RXJ524289:RXJ524351 SHF524289:SHF524351 SRB524289:SRB524351 TAX524289:TAX524351 TKT524289:TKT524351 TUP524289:TUP524351 UEL524289:UEL524351 UOH524289:UOH524351 UYD524289:UYD524351 VHZ524289:VHZ524351 VRV524289:VRV524351 WBR524289:WBR524351 WLN524289:WLN524351 WVJ524289:WVJ524351 B589825:B589887 IX589825:IX589887 ST589825:ST589887 ACP589825:ACP589887 AML589825:AML589887 AWH589825:AWH589887 BGD589825:BGD589887 BPZ589825:BPZ589887 BZV589825:BZV589887 CJR589825:CJR589887 CTN589825:CTN589887 DDJ589825:DDJ589887 DNF589825:DNF589887 DXB589825:DXB589887 EGX589825:EGX589887 EQT589825:EQT589887 FAP589825:FAP589887 FKL589825:FKL589887 FUH589825:FUH589887 GED589825:GED589887 GNZ589825:GNZ589887 GXV589825:GXV589887 HHR589825:HHR589887 HRN589825:HRN589887 IBJ589825:IBJ589887 ILF589825:ILF589887 IVB589825:IVB589887 JEX589825:JEX589887 JOT589825:JOT589887 JYP589825:JYP589887 KIL589825:KIL589887 KSH589825:KSH589887 LCD589825:LCD589887 LLZ589825:LLZ589887 LVV589825:LVV589887 MFR589825:MFR589887 MPN589825:MPN589887 MZJ589825:MZJ589887 NJF589825:NJF589887 NTB589825:NTB589887 OCX589825:OCX589887 OMT589825:OMT589887 OWP589825:OWP589887 PGL589825:PGL589887 PQH589825:PQH589887 QAD589825:QAD589887 QJZ589825:QJZ589887 QTV589825:QTV589887 RDR589825:RDR589887 RNN589825:RNN589887 RXJ589825:RXJ589887 SHF589825:SHF589887 SRB589825:SRB589887 TAX589825:TAX589887 TKT589825:TKT589887 TUP589825:TUP589887 UEL589825:UEL589887 UOH589825:UOH589887 UYD589825:UYD589887 VHZ589825:VHZ589887 VRV589825:VRV589887 WBR589825:WBR589887 WLN589825:WLN589887 WVJ589825:WVJ589887 B655361:B655423 IX655361:IX655423 ST655361:ST655423 ACP655361:ACP655423 AML655361:AML655423 AWH655361:AWH655423 BGD655361:BGD655423 BPZ655361:BPZ655423 BZV655361:BZV655423 CJR655361:CJR655423 CTN655361:CTN655423 DDJ655361:DDJ655423 DNF655361:DNF655423 DXB655361:DXB655423 EGX655361:EGX655423 EQT655361:EQT655423 FAP655361:FAP655423 FKL655361:FKL655423 FUH655361:FUH655423 GED655361:GED655423 GNZ655361:GNZ655423 GXV655361:GXV655423 HHR655361:HHR655423 HRN655361:HRN655423 IBJ655361:IBJ655423 ILF655361:ILF655423 IVB655361:IVB655423 JEX655361:JEX655423 JOT655361:JOT655423 JYP655361:JYP655423 KIL655361:KIL655423 KSH655361:KSH655423 LCD655361:LCD655423 LLZ655361:LLZ655423 LVV655361:LVV655423 MFR655361:MFR655423 MPN655361:MPN655423 MZJ655361:MZJ655423 NJF655361:NJF655423 NTB655361:NTB655423 OCX655361:OCX655423 OMT655361:OMT655423 OWP655361:OWP655423 PGL655361:PGL655423 PQH655361:PQH655423 QAD655361:QAD655423 QJZ655361:QJZ655423 QTV655361:QTV655423 RDR655361:RDR655423 RNN655361:RNN655423 RXJ655361:RXJ655423 SHF655361:SHF655423 SRB655361:SRB655423 TAX655361:TAX655423 TKT655361:TKT655423 TUP655361:TUP655423 UEL655361:UEL655423 UOH655361:UOH655423 UYD655361:UYD655423 VHZ655361:VHZ655423 VRV655361:VRV655423 WBR655361:WBR655423 WLN655361:WLN655423 WVJ655361:WVJ655423 B720897:B720959 IX720897:IX720959 ST720897:ST720959 ACP720897:ACP720959 AML720897:AML720959 AWH720897:AWH720959 BGD720897:BGD720959 BPZ720897:BPZ720959 BZV720897:BZV720959 CJR720897:CJR720959 CTN720897:CTN720959 DDJ720897:DDJ720959 DNF720897:DNF720959 DXB720897:DXB720959 EGX720897:EGX720959 EQT720897:EQT720959 FAP720897:FAP720959 FKL720897:FKL720959 FUH720897:FUH720959 GED720897:GED720959 GNZ720897:GNZ720959 GXV720897:GXV720959 HHR720897:HHR720959 HRN720897:HRN720959 IBJ720897:IBJ720959 ILF720897:ILF720959 IVB720897:IVB720959 JEX720897:JEX720959 JOT720897:JOT720959 JYP720897:JYP720959 KIL720897:KIL720959 KSH720897:KSH720959 LCD720897:LCD720959 LLZ720897:LLZ720959 LVV720897:LVV720959 MFR720897:MFR720959 MPN720897:MPN720959 MZJ720897:MZJ720959 NJF720897:NJF720959 NTB720897:NTB720959 OCX720897:OCX720959 OMT720897:OMT720959 OWP720897:OWP720959 PGL720897:PGL720959 PQH720897:PQH720959 QAD720897:QAD720959 QJZ720897:QJZ720959 QTV720897:QTV720959 RDR720897:RDR720959 RNN720897:RNN720959 RXJ720897:RXJ720959 SHF720897:SHF720959 SRB720897:SRB720959 TAX720897:TAX720959 TKT720897:TKT720959 TUP720897:TUP720959 UEL720897:UEL720959 UOH720897:UOH720959 UYD720897:UYD720959 VHZ720897:VHZ720959 VRV720897:VRV720959 WBR720897:WBR720959 WLN720897:WLN720959 WVJ720897:WVJ720959 B786433:B786495 IX786433:IX786495 ST786433:ST786495 ACP786433:ACP786495 AML786433:AML786495 AWH786433:AWH786495 BGD786433:BGD786495 BPZ786433:BPZ786495 BZV786433:BZV786495 CJR786433:CJR786495 CTN786433:CTN786495 DDJ786433:DDJ786495 DNF786433:DNF786495 DXB786433:DXB786495 EGX786433:EGX786495 EQT786433:EQT786495 FAP786433:FAP786495 FKL786433:FKL786495 FUH786433:FUH786495 GED786433:GED786495 GNZ786433:GNZ786495 GXV786433:GXV786495 HHR786433:HHR786495 HRN786433:HRN786495 IBJ786433:IBJ786495 ILF786433:ILF786495 IVB786433:IVB786495 JEX786433:JEX786495 JOT786433:JOT786495 JYP786433:JYP786495 KIL786433:KIL786495 KSH786433:KSH786495 LCD786433:LCD786495 LLZ786433:LLZ786495 LVV786433:LVV786495 MFR786433:MFR786495 MPN786433:MPN786495 MZJ786433:MZJ786495 NJF786433:NJF786495 NTB786433:NTB786495 OCX786433:OCX786495 OMT786433:OMT786495 OWP786433:OWP786495 PGL786433:PGL786495 PQH786433:PQH786495 QAD786433:QAD786495 QJZ786433:QJZ786495 QTV786433:QTV786495 RDR786433:RDR786495 RNN786433:RNN786495 RXJ786433:RXJ786495 SHF786433:SHF786495 SRB786433:SRB786495 TAX786433:TAX786495 TKT786433:TKT786495 TUP786433:TUP786495 UEL786433:UEL786495 UOH786433:UOH786495 UYD786433:UYD786495 VHZ786433:VHZ786495 VRV786433:VRV786495 WBR786433:WBR786495 WLN786433:WLN786495 WVJ786433:WVJ786495 B851969:B852031 IX851969:IX852031 ST851969:ST852031 ACP851969:ACP852031 AML851969:AML852031 AWH851969:AWH852031 BGD851969:BGD852031 BPZ851969:BPZ852031 BZV851969:BZV852031 CJR851969:CJR852031 CTN851969:CTN852031 DDJ851969:DDJ852031 DNF851969:DNF852031 DXB851969:DXB852031 EGX851969:EGX852031 EQT851969:EQT852031 FAP851969:FAP852031 FKL851969:FKL852031 FUH851969:FUH852031 GED851969:GED852031 GNZ851969:GNZ852031 GXV851969:GXV852031 HHR851969:HHR852031 HRN851969:HRN852031 IBJ851969:IBJ852031 ILF851969:ILF852031 IVB851969:IVB852031 JEX851969:JEX852031 JOT851969:JOT852031 JYP851969:JYP852031 KIL851969:KIL852031 KSH851969:KSH852031 LCD851969:LCD852031 LLZ851969:LLZ852031 LVV851969:LVV852031 MFR851969:MFR852031 MPN851969:MPN852031 MZJ851969:MZJ852031 NJF851969:NJF852031 NTB851969:NTB852031 OCX851969:OCX852031 OMT851969:OMT852031 OWP851969:OWP852031 PGL851969:PGL852031 PQH851969:PQH852031 QAD851969:QAD852031 QJZ851969:QJZ852031 QTV851969:QTV852031 RDR851969:RDR852031 RNN851969:RNN852031 RXJ851969:RXJ852031 SHF851969:SHF852031 SRB851969:SRB852031 TAX851969:TAX852031 TKT851969:TKT852031 TUP851969:TUP852031 UEL851969:UEL852031 UOH851969:UOH852031 UYD851969:UYD852031 VHZ851969:VHZ852031 VRV851969:VRV852031 WBR851969:WBR852031 WLN851969:WLN852031 WVJ851969:WVJ852031 B917505:B917567 IX917505:IX917567 ST917505:ST917567 ACP917505:ACP917567 AML917505:AML917567 AWH917505:AWH917567 BGD917505:BGD917567 BPZ917505:BPZ917567 BZV917505:BZV917567 CJR917505:CJR917567 CTN917505:CTN917567 DDJ917505:DDJ917567 DNF917505:DNF917567 DXB917505:DXB917567 EGX917505:EGX917567 EQT917505:EQT917567 FAP917505:FAP917567 FKL917505:FKL917567 FUH917505:FUH917567 GED917505:GED917567 GNZ917505:GNZ917567 GXV917505:GXV917567 HHR917505:HHR917567 HRN917505:HRN917567 IBJ917505:IBJ917567 ILF917505:ILF917567 IVB917505:IVB917567 JEX917505:JEX917567 JOT917505:JOT917567 JYP917505:JYP917567 KIL917505:KIL917567 KSH917505:KSH917567 LCD917505:LCD917567 LLZ917505:LLZ917567 LVV917505:LVV917567 MFR917505:MFR917567 MPN917505:MPN917567 MZJ917505:MZJ917567 NJF917505:NJF917567 NTB917505:NTB917567 OCX917505:OCX917567 OMT917505:OMT917567 OWP917505:OWP917567 PGL917505:PGL917567 PQH917505:PQH917567 QAD917505:QAD917567 QJZ917505:QJZ917567 QTV917505:QTV917567 RDR917505:RDR917567 RNN917505:RNN917567 RXJ917505:RXJ917567 SHF917505:SHF917567 SRB917505:SRB917567 TAX917505:TAX917567 TKT917505:TKT917567 TUP917505:TUP917567 UEL917505:UEL917567 UOH917505:UOH917567 UYD917505:UYD917567 VHZ917505:VHZ917567 VRV917505:VRV917567 WBR917505:WBR917567 WLN917505:WLN917567 WVJ917505:WVJ917567 B983041:B983103 IX983041:IX983103 ST983041:ST983103 ACP983041:ACP983103 AML983041:AML983103 AWH983041:AWH983103 BGD983041:BGD983103 BPZ983041:BPZ983103 BZV983041:BZV983103 CJR983041:CJR983103 CTN983041:CTN983103 DDJ983041:DDJ983103 DNF983041:DNF983103 DXB983041:DXB983103 EGX983041:EGX983103 EQT983041:EQT983103 FAP983041:FAP983103 FKL983041:FKL983103 FUH983041:FUH983103 GED983041:GED983103 GNZ983041:GNZ983103 GXV983041:GXV983103 HHR983041:HHR983103 HRN983041:HRN983103 IBJ983041:IBJ983103 ILF983041:ILF983103 IVB983041:IVB983103 JEX983041:JEX983103 JOT983041:JOT983103 JYP983041:JYP983103 KIL983041:KIL983103 KSH983041:KSH983103 LCD983041:LCD983103 LLZ983041:LLZ983103 LVV983041:LVV983103 MFR983041:MFR983103 MPN983041:MPN983103 MZJ983041:MZJ983103 NJF983041:NJF983103 NTB983041:NTB983103 OCX983041:OCX983103 OMT983041:OMT983103 OWP983041:OWP983103 PGL983041:PGL983103 PQH983041:PQH983103 QAD983041:QAD983103 QJZ983041:QJZ983103 QTV983041:QTV983103 RDR983041:RDR983103 RNN983041:RNN983103 RXJ983041:RXJ983103 SHF983041:SHF983103 SRB983041:SRB983103 TAX983041:TAX983103 TKT983041:TKT983103 TUP983041:TUP983103 UEL983041:UEL983103 UOH983041:UOH983103 UYD983041:UYD983103 VHZ983041:VHZ983103 VRV983041:VRV983103 WBR983041:WBR983103 WLN983041:WLN983103 WVJ983041:WVJ983103 A1:A93 IW1:IW93 SS1:SS93 ACO1:ACO93 AMK1:AMK93 AWG1:AWG93 BGC1:BGC93 BPY1:BPY93 BZU1:BZU93 CJQ1:CJQ93 CTM1:CTM93 DDI1:DDI93 DNE1:DNE93 DXA1:DXA93 EGW1:EGW93 EQS1:EQS93 FAO1:FAO93 FKK1:FKK93 FUG1:FUG93 GEC1:GEC93 GNY1:GNY93 GXU1:GXU93 HHQ1:HHQ93 HRM1:HRM93 IBI1:IBI93 ILE1:ILE93 IVA1:IVA93 JEW1:JEW93 JOS1:JOS93 JYO1:JYO93 KIK1:KIK93 KSG1:KSG93 LCC1:LCC93 LLY1:LLY93 LVU1:LVU93 MFQ1:MFQ93 MPM1:MPM93 MZI1:MZI93 NJE1:NJE93 NTA1:NTA93 OCW1:OCW93 OMS1:OMS93 OWO1:OWO93 PGK1:PGK93 PQG1:PQG93 QAC1:QAC93 QJY1:QJY93 QTU1:QTU93 RDQ1:RDQ93 RNM1:RNM93 RXI1:RXI93 SHE1:SHE93 SRA1:SRA93 TAW1:TAW93 TKS1:TKS93 TUO1:TUO93 UEK1:UEK93 UOG1:UOG93 UYC1:UYC93 VHY1:VHY93 VRU1:VRU93 WBQ1:WBQ93 WLM1:WLM93 WVI1:WVI93 A65537:A65629 IW65537:IW65629 SS65537:SS65629 ACO65537:ACO65629 AMK65537:AMK65629 AWG65537:AWG65629 BGC65537:BGC65629 BPY65537:BPY65629 BZU65537:BZU65629 CJQ65537:CJQ65629 CTM65537:CTM65629 DDI65537:DDI65629 DNE65537:DNE65629 DXA65537:DXA65629 EGW65537:EGW65629 EQS65537:EQS65629 FAO65537:FAO65629 FKK65537:FKK65629 FUG65537:FUG65629 GEC65537:GEC65629 GNY65537:GNY65629 GXU65537:GXU65629 HHQ65537:HHQ65629 HRM65537:HRM65629 IBI65537:IBI65629 ILE65537:ILE65629 IVA65537:IVA65629 JEW65537:JEW65629 JOS65537:JOS65629 JYO65537:JYO65629 KIK65537:KIK65629 KSG65537:KSG65629 LCC65537:LCC65629 LLY65537:LLY65629 LVU65537:LVU65629 MFQ65537:MFQ65629 MPM65537:MPM65629 MZI65537:MZI65629 NJE65537:NJE65629 NTA65537:NTA65629 OCW65537:OCW65629 OMS65537:OMS65629 OWO65537:OWO65629 PGK65537:PGK65629 PQG65537:PQG65629 QAC65537:QAC65629 QJY65537:QJY65629 QTU65537:QTU65629 RDQ65537:RDQ65629 RNM65537:RNM65629 RXI65537:RXI65629 SHE65537:SHE65629 SRA65537:SRA65629 TAW65537:TAW65629 TKS65537:TKS65629 TUO65537:TUO65629 UEK65537:UEK65629 UOG65537:UOG65629 UYC65537:UYC65629 VHY65537:VHY65629 VRU65537:VRU65629 WBQ65537:WBQ65629 WLM65537:WLM65629 WVI65537:WVI65629 A131073:A131165 IW131073:IW131165 SS131073:SS131165 ACO131073:ACO131165 AMK131073:AMK131165 AWG131073:AWG131165 BGC131073:BGC131165 BPY131073:BPY131165 BZU131073:BZU131165 CJQ131073:CJQ131165 CTM131073:CTM131165 DDI131073:DDI131165 DNE131073:DNE131165 DXA131073:DXA131165 EGW131073:EGW131165 EQS131073:EQS131165 FAO131073:FAO131165 FKK131073:FKK131165 FUG131073:FUG131165 GEC131073:GEC131165 GNY131073:GNY131165 GXU131073:GXU131165 HHQ131073:HHQ131165 HRM131073:HRM131165 IBI131073:IBI131165 ILE131073:ILE131165 IVA131073:IVA131165 JEW131073:JEW131165 JOS131073:JOS131165 JYO131073:JYO131165 KIK131073:KIK131165 KSG131073:KSG131165 LCC131073:LCC131165 LLY131073:LLY131165 LVU131073:LVU131165 MFQ131073:MFQ131165 MPM131073:MPM131165 MZI131073:MZI131165 NJE131073:NJE131165 NTA131073:NTA131165 OCW131073:OCW131165 OMS131073:OMS131165 OWO131073:OWO131165 PGK131073:PGK131165 PQG131073:PQG131165 QAC131073:QAC131165 QJY131073:QJY131165 QTU131073:QTU131165 RDQ131073:RDQ131165 RNM131073:RNM131165 RXI131073:RXI131165 SHE131073:SHE131165 SRA131073:SRA131165 TAW131073:TAW131165 TKS131073:TKS131165 TUO131073:TUO131165 UEK131073:UEK131165 UOG131073:UOG131165 UYC131073:UYC131165 VHY131073:VHY131165 VRU131073:VRU131165 WBQ131073:WBQ131165 WLM131073:WLM131165 WVI131073:WVI131165 A196609:A196701 IW196609:IW196701 SS196609:SS196701 ACO196609:ACO196701 AMK196609:AMK196701 AWG196609:AWG196701 BGC196609:BGC196701 BPY196609:BPY196701 BZU196609:BZU196701 CJQ196609:CJQ196701 CTM196609:CTM196701 DDI196609:DDI196701 DNE196609:DNE196701 DXA196609:DXA196701 EGW196609:EGW196701 EQS196609:EQS196701 FAO196609:FAO196701 FKK196609:FKK196701 FUG196609:FUG196701 GEC196609:GEC196701 GNY196609:GNY196701 GXU196609:GXU196701 HHQ196609:HHQ196701 HRM196609:HRM196701 IBI196609:IBI196701 ILE196609:ILE196701 IVA196609:IVA196701 JEW196609:JEW196701 JOS196609:JOS196701 JYO196609:JYO196701 KIK196609:KIK196701 KSG196609:KSG196701 LCC196609:LCC196701 LLY196609:LLY196701 LVU196609:LVU196701 MFQ196609:MFQ196701 MPM196609:MPM196701 MZI196609:MZI196701 NJE196609:NJE196701 NTA196609:NTA196701 OCW196609:OCW196701 OMS196609:OMS196701 OWO196609:OWO196701 PGK196609:PGK196701 PQG196609:PQG196701 QAC196609:QAC196701 QJY196609:QJY196701 QTU196609:QTU196701 RDQ196609:RDQ196701 RNM196609:RNM196701 RXI196609:RXI196701 SHE196609:SHE196701 SRA196609:SRA196701 TAW196609:TAW196701 TKS196609:TKS196701 TUO196609:TUO196701 UEK196609:UEK196701 UOG196609:UOG196701 UYC196609:UYC196701 VHY196609:VHY196701 VRU196609:VRU196701 WBQ196609:WBQ196701 WLM196609:WLM196701 WVI196609:WVI196701 A262145:A262237 IW262145:IW262237 SS262145:SS262237 ACO262145:ACO262237 AMK262145:AMK262237 AWG262145:AWG262237 BGC262145:BGC262237 BPY262145:BPY262237 BZU262145:BZU262237 CJQ262145:CJQ262237 CTM262145:CTM262237 DDI262145:DDI262237 DNE262145:DNE262237 DXA262145:DXA262237 EGW262145:EGW262237 EQS262145:EQS262237 FAO262145:FAO262237 FKK262145:FKK262237 FUG262145:FUG262237 GEC262145:GEC262237 GNY262145:GNY262237 GXU262145:GXU262237 HHQ262145:HHQ262237 HRM262145:HRM262237 IBI262145:IBI262237 ILE262145:ILE262237 IVA262145:IVA262237 JEW262145:JEW262237 JOS262145:JOS262237 JYO262145:JYO262237 KIK262145:KIK262237 KSG262145:KSG262237 LCC262145:LCC262237 LLY262145:LLY262237 LVU262145:LVU262237 MFQ262145:MFQ262237 MPM262145:MPM262237 MZI262145:MZI262237 NJE262145:NJE262237 NTA262145:NTA262237 OCW262145:OCW262237 OMS262145:OMS262237 OWO262145:OWO262237 PGK262145:PGK262237 PQG262145:PQG262237 QAC262145:QAC262237 QJY262145:QJY262237 QTU262145:QTU262237 RDQ262145:RDQ262237 RNM262145:RNM262237 RXI262145:RXI262237 SHE262145:SHE262237 SRA262145:SRA262237 TAW262145:TAW262237 TKS262145:TKS262237 TUO262145:TUO262237 UEK262145:UEK262237 UOG262145:UOG262237 UYC262145:UYC262237 VHY262145:VHY262237 VRU262145:VRU262237 WBQ262145:WBQ262237 WLM262145:WLM262237 WVI262145:WVI262237 A327681:A327773 IW327681:IW327773 SS327681:SS327773 ACO327681:ACO327773 AMK327681:AMK327773 AWG327681:AWG327773 BGC327681:BGC327773 BPY327681:BPY327773 BZU327681:BZU327773 CJQ327681:CJQ327773 CTM327681:CTM327773 DDI327681:DDI327773 DNE327681:DNE327773 DXA327681:DXA327773 EGW327681:EGW327773 EQS327681:EQS327773 FAO327681:FAO327773 FKK327681:FKK327773 FUG327681:FUG327773 GEC327681:GEC327773 GNY327681:GNY327773 GXU327681:GXU327773 HHQ327681:HHQ327773 HRM327681:HRM327773 IBI327681:IBI327773 ILE327681:ILE327773 IVA327681:IVA327773 JEW327681:JEW327773 JOS327681:JOS327773 JYO327681:JYO327773 KIK327681:KIK327773 KSG327681:KSG327773 LCC327681:LCC327773 LLY327681:LLY327773 LVU327681:LVU327773 MFQ327681:MFQ327773 MPM327681:MPM327773 MZI327681:MZI327773 NJE327681:NJE327773 NTA327681:NTA327773 OCW327681:OCW327773 OMS327681:OMS327773 OWO327681:OWO327773 PGK327681:PGK327773 PQG327681:PQG327773 QAC327681:QAC327773 QJY327681:QJY327773 QTU327681:QTU327773 RDQ327681:RDQ327773 RNM327681:RNM327773 RXI327681:RXI327773 SHE327681:SHE327773 SRA327681:SRA327773 TAW327681:TAW327773 TKS327681:TKS327773 TUO327681:TUO327773 UEK327681:UEK327773 UOG327681:UOG327773 UYC327681:UYC327773 VHY327681:VHY327773 VRU327681:VRU327773 WBQ327681:WBQ327773 WLM327681:WLM327773 WVI327681:WVI327773 A393217:A393309 IW393217:IW393309 SS393217:SS393309 ACO393217:ACO393309 AMK393217:AMK393309 AWG393217:AWG393309 BGC393217:BGC393309 BPY393217:BPY393309 BZU393217:BZU393309 CJQ393217:CJQ393309 CTM393217:CTM393309 DDI393217:DDI393309 DNE393217:DNE393309 DXA393217:DXA393309 EGW393217:EGW393309 EQS393217:EQS393309 FAO393217:FAO393309 FKK393217:FKK393309 FUG393217:FUG393309 GEC393217:GEC393309 GNY393217:GNY393309 GXU393217:GXU393309 HHQ393217:HHQ393309 HRM393217:HRM393309 IBI393217:IBI393309 ILE393217:ILE393309 IVA393217:IVA393309 JEW393217:JEW393309 JOS393217:JOS393309 JYO393217:JYO393309 KIK393217:KIK393309 KSG393217:KSG393309 LCC393217:LCC393309 LLY393217:LLY393309 LVU393217:LVU393309 MFQ393217:MFQ393309 MPM393217:MPM393309 MZI393217:MZI393309 NJE393217:NJE393309 NTA393217:NTA393309 OCW393217:OCW393309 OMS393217:OMS393309 OWO393217:OWO393309 PGK393217:PGK393309 PQG393217:PQG393309 QAC393217:QAC393309 QJY393217:QJY393309 QTU393217:QTU393309 RDQ393217:RDQ393309 RNM393217:RNM393309 RXI393217:RXI393309 SHE393217:SHE393309 SRA393217:SRA393309 TAW393217:TAW393309 TKS393217:TKS393309 TUO393217:TUO393309 UEK393217:UEK393309 UOG393217:UOG393309 UYC393217:UYC393309 VHY393217:VHY393309 VRU393217:VRU393309 WBQ393217:WBQ393309 WLM393217:WLM393309 WVI393217:WVI393309 A458753:A458845 IW458753:IW458845 SS458753:SS458845 ACO458753:ACO458845 AMK458753:AMK458845 AWG458753:AWG458845 BGC458753:BGC458845 BPY458753:BPY458845 BZU458753:BZU458845 CJQ458753:CJQ458845 CTM458753:CTM458845 DDI458753:DDI458845 DNE458753:DNE458845 DXA458753:DXA458845 EGW458753:EGW458845 EQS458753:EQS458845 FAO458753:FAO458845 FKK458753:FKK458845 FUG458753:FUG458845 GEC458753:GEC458845 GNY458753:GNY458845 GXU458753:GXU458845 HHQ458753:HHQ458845 HRM458753:HRM458845 IBI458753:IBI458845 ILE458753:ILE458845 IVA458753:IVA458845 JEW458753:JEW458845 JOS458753:JOS458845 JYO458753:JYO458845 KIK458753:KIK458845 KSG458753:KSG458845 LCC458753:LCC458845 LLY458753:LLY458845 LVU458753:LVU458845 MFQ458753:MFQ458845 MPM458753:MPM458845 MZI458753:MZI458845 NJE458753:NJE458845 NTA458753:NTA458845 OCW458753:OCW458845 OMS458753:OMS458845 OWO458753:OWO458845 PGK458753:PGK458845 PQG458753:PQG458845 QAC458753:QAC458845 QJY458753:QJY458845 QTU458753:QTU458845 RDQ458753:RDQ458845 RNM458753:RNM458845 RXI458753:RXI458845 SHE458753:SHE458845 SRA458753:SRA458845 TAW458753:TAW458845 TKS458753:TKS458845 TUO458753:TUO458845 UEK458753:UEK458845 UOG458753:UOG458845 UYC458753:UYC458845 VHY458753:VHY458845 VRU458753:VRU458845 WBQ458753:WBQ458845 WLM458753:WLM458845 WVI458753:WVI458845 A524289:A524381 IW524289:IW524381 SS524289:SS524381 ACO524289:ACO524381 AMK524289:AMK524381 AWG524289:AWG524381 BGC524289:BGC524381 BPY524289:BPY524381 BZU524289:BZU524381 CJQ524289:CJQ524381 CTM524289:CTM524381 DDI524289:DDI524381 DNE524289:DNE524381 DXA524289:DXA524381 EGW524289:EGW524381 EQS524289:EQS524381 FAO524289:FAO524381 FKK524289:FKK524381 FUG524289:FUG524381 GEC524289:GEC524381 GNY524289:GNY524381 GXU524289:GXU524381 HHQ524289:HHQ524381 HRM524289:HRM524381 IBI524289:IBI524381 ILE524289:ILE524381 IVA524289:IVA524381 JEW524289:JEW524381 JOS524289:JOS524381 JYO524289:JYO524381 KIK524289:KIK524381 KSG524289:KSG524381 LCC524289:LCC524381 LLY524289:LLY524381 LVU524289:LVU524381 MFQ524289:MFQ524381 MPM524289:MPM524381 MZI524289:MZI524381 NJE524289:NJE524381 NTA524289:NTA524381 OCW524289:OCW524381 OMS524289:OMS524381 OWO524289:OWO524381 PGK524289:PGK524381 PQG524289:PQG524381 QAC524289:QAC524381 QJY524289:QJY524381 QTU524289:QTU524381 RDQ524289:RDQ524381 RNM524289:RNM524381 RXI524289:RXI524381 SHE524289:SHE524381 SRA524289:SRA524381 TAW524289:TAW524381 TKS524289:TKS524381 TUO524289:TUO524381 UEK524289:UEK524381 UOG524289:UOG524381 UYC524289:UYC524381 VHY524289:VHY524381 VRU524289:VRU524381 WBQ524289:WBQ524381 WLM524289:WLM524381 WVI524289:WVI524381 A589825:A589917 IW589825:IW589917 SS589825:SS589917 ACO589825:ACO589917 AMK589825:AMK589917 AWG589825:AWG589917 BGC589825:BGC589917 BPY589825:BPY589917 BZU589825:BZU589917 CJQ589825:CJQ589917 CTM589825:CTM589917 DDI589825:DDI589917 DNE589825:DNE589917 DXA589825:DXA589917 EGW589825:EGW589917 EQS589825:EQS589917 FAO589825:FAO589917 FKK589825:FKK589917 FUG589825:FUG589917 GEC589825:GEC589917 GNY589825:GNY589917 GXU589825:GXU589917 HHQ589825:HHQ589917 HRM589825:HRM589917 IBI589825:IBI589917 ILE589825:ILE589917 IVA589825:IVA589917 JEW589825:JEW589917 JOS589825:JOS589917 JYO589825:JYO589917 KIK589825:KIK589917 KSG589825:KSG589917 LCC589825:LCC589917 LLY589825:LLY589917 LVU589825:LVU589917 MFQ589825:MFQ589917 MPM589825:MPM589917 MZI589825:MZI589917 NJE589825:NJE589917 NTA589825:NTA589917 OCW589825:OCW589917 OMS589825:OMS589917 OWO589825:OWO589917 PGK589825:PGK589917 PQG589825:PQG589917 QAC589825:QAC589917 QJY589825:QJY589917 QTU589825:QTU589917 RDQ589825:RDQ589917 RNM589825:RNM589917 RXI589825:RXI589917 SHE589825:SHE589917 SRA589825:SRA589917 TAW589825:TAW589917 TKS589825:TKS589917 TUO589825:TUO589917 UEK589825:UEK589917 UOG589825:UOG589917 UYC589825:UYC589917 VHY589825:VHY589917 VRU589825:VRU589917 WBQ589825:WBQ589917 WLM589825:WLM589917 WVI589825:WVI589917 A655361:A655453 IW655361:IW655453 SS655361:SS655453 ACO655361:ACO655453 AMK655361:AMK655453 AWG655361:AWG655453 BGC655361:BGC655453 BPY655361:BPY655453 BZU655361:BZU655453 CJQ655361:CJQ655453 CTM655361:CTM655453 DDI655361:DDI655453 DNE655361:DNE655453 DXA655361:DXA655453 EGW655361:EGW655453 EQS655361:EQS655453 FAO655361:FAO655453 FKK655361:FKK655453 FUG655361:FUG655453 GEC655361:GEC655453 GNY655361:GNY655453 GXU655361:GXU655453 HHQ655361:HHQ655453 HRM655361:HRM655453 IBI655361:IBI655453 ILE655361:ILE655453 IVA655361:IVA655453 JEW655361:JEW655453 JOS655361:JOS655453 JYO655361:JYO655453 KIK655361:KIK655453 KSG655361:KSG655453 LCC655361:LCC655453 LLY655361:LLY655453 LVU655361:LVU655453 MFQ655361:MFQ655453 MPM655361:MPM655453 MZI655361:MZI655453 NJE655361:NJE655453 NTA655361:NTA655453 OCW655361:OCW655453 OMS655361:OMS655453 OWO655361:OWO655453 PGK655361:PGK655453 PQG655361:PQG655453 QAC655361:QAC655453 QJY655361:QJY655453 QTU655361:QTU655453 RDQ655361:RDQ655453 RNM655361:RNM655453 RXI655361:RXI655453 SHE655361:SHE655453 SRA655361:SRA655453 TAW655361:TAW655453 TKS655361:TKS655453 TUO655361:TUO655453 UEK655361:UEK655453 UOG655361:UOG655453 UYC655361:UYC655453 VHY655361:VHY655453 VRU655361:VRU655453 WBQ655361:WBQ655453 WLM655361:WLM655453 WVI655361:WVI655453 A720897:A720989 IW720897:IW720989 SS720897:SS720989 ACO720897:ACO720989 AMK720897:AMK720989 AWG720897:AWG720989 BGC720897:BGC720989 BPY720897:BPY720989 BZU720897:BZU720989 CJQ720897:CJQ720989 CTM720897:CTM720989 DDI720897:DDI720989 DNE720897:DNE720989 DXA720897:DXA720989 EGW720897:EGW720989 EQS720897:EQS720989 FAO720897:FAO720989 FKK720897:FKK720989 FUG720897:FUG720989 GEC720897:GEC720989 GNY720897:GNY720989 GXU720897:GXU720989 HHQ720897:HHQ720989 HRM720897:HRM720989 IBI720897:IBI720989 ILE720897:ILE720989 IVA720897:IVA720989 JEW720897:JEW720989 JOS720897:JOS720989 JYO720897:JYO720989 KIK720897:KIK720989 KSG720897:KSG720989 LCC720897:LCC720989 LLY720897:LLY720989 LVU720897:LVU720989 MFQ720897:MFQ720989 MPM720897:MPM720989 MZI720897:MZI720989 NJE720897:NJE720989 NTA720897:NTA720989 OCW720897:OCW720989 OMS720897:OMS720989 OWO720897:OWO720989 PGK720897:PGK720989 PQG720897:PQG720989 QAC720897:QAC720989 QJY720897:QJY720989 QTU720897:QTU720989 RDQ720897:RDQ720989 RNM720897:RNM720989 RXI720897:RXI720989 SHE720897:SHE720989 SRA720897:SRA720989 TAW720897:TAW720989 TKS720897:TKS720989 TUO720897:TUO720989 UEK720897:UEK720989 UOG720897:UOG720989 UYC720897:UYC720989 VHY720897:VHY720989 VRU720897:VRU720989 WBQ720897:WBQ720989 WLM720897:WLM720989 WVI720897:WVI720989 A786433:A786525 IW786433:IW786525 SS786433:SS786525 ACO786433:ACO786525 AMK786433:AMK786525 AWG786433:AWG786525 BGC786433:BGC786525 BPY786433:BPY786525 BZU786433:BZU786525 CJQ786433:CJQ786525 CTM786433:CTM786525 DDI786433:DDI786525 DNE786433:DNE786525 DXA786433:DXA786525 EGW786433:EGW786525 EQS786433:EQS786525 FAO786433:FAO786525 FKK786433:FKK786525 FUG786433:FUG786525 GEC786433:GEC786525 GNY786433:GNY786525 GXU786433:GXU786525 HHQ786433:HHQ786525 HRM786433:HRM786525 IBI786433:IBI786525 ILE786433:ILE786525 IVA786433:IVA786525 JEW786433:JEW786525 JOS786433:JOS786525 JYO786433:JYO786525 KIK786433:KIK786525 KSG786433:KSG786525 LCC786433:LCC786525 LLY786433:LLY786525 LVU786433:LVU786525 MFQ786433:MFQ786525 MPM786433:MPM786525 MZI786433:MZI786525 NJE786433:NJE786525 NTA786433:NTA786525 OCW786433:OCW786525 OMS786433:OMS786525 OWO786433:OWO786525 PGK786433:PGK786525 PQG786433:PQG786525 QAC786433:QAC786525 QJY786433:QJY786525 QTU786433:QTU786525 RDQ786433:RDQ786525 RNM786433:RNM786525 RXI786433:RXI786525 SHE786433:SHE786525 SRA786433:SRA786525 TAW786433:TAW786525 TKS786433:TKS786525 TUO786433:TUO786525 UEK786433:UEK786525 UOG786433:UOG786525 UYC786433:UYC786525 VHY786433:VHY786525 VRU786433:VRU786525 WBQ786433:WBQ786525 WLM786433:WLM786525 WVI786433:WVI786525 A851969:A852061 IW851969:IW852061 SS851969:SS852061 ACO851969:ACO852061 AMK851969:AMK852061 AWG851969:AWG852061 BGC851969:BGC852061 BPY851969:BPY852061 BZU851969:BZU852061 CJQ851969:CJQ852061 CTM851969:CTM852061 DDI851969:DDI852061 DNE851969:DNE852061 DXA851969:DXA852061 EGW851969:EGW852061 EQS851969:EQS852061 FAO851969:FAO852061 FKK851969:FKK852061 FUG851969:FUG852061 GEC851969:GEC852061 GNY851969:GNY852061 GXU851969:GXU852061 HHQ851969:HHQ852061 HRM851969:HRM852061 IBI851969:IBI852061 ILE851969:ILE852061 IVA851969:IVA852061 JEW851969:JEW852061 JOS851969:JOS852061 JYO851969:JYO852061 KIK851969:KIK852061 KSG851969:KSG852061 LCC851969:LCC852061 LLY851969:LLY852061 LVU851969:LVU852061 MFQ851969:MFQ852061 MPM851969:MPM852061 MZI851969:MZI852061 NJE851969:NJE852061 NTA851969:NTA852061 OCW851969:OCW852061 OMS851969:OMS852061 OWO851969:OWO852061 PGK851969:PGK852061 PQG851969:PQG852061 QAC851969:QAC852061 QJY851969:QJY852061 QTU851969:QTU852061 RDQ851969:RDQ852061 RNM851969:RNM852061 RXI851969:RXI852061 SHE851969:SHE852061 SRA851969:SRA852061 TAW851969:TAW852061 TKS851969:TKS852061 TUO851969:TUO852061 UEK851969:UEK852061 UOG851969:UOG852061 UYC851969:UYC852061 VHY851969:VHY852061 VRU851969:VRU852061 WBQ851969:WBQ852061 WLM851969:WLM852061 WVI851969:WVI852061 A917505:A917597 IW917505:IW917597 SS917505:SS917597 ACO917505:ACO917597 AMK917505:AMK917597 AWG917505:AWG917597 BGC917505:BGC917597 BPY917505:BPY917597 BZU917505:BZU917597 CJQ917505:CJQ917597 CTM917505:CTM917597 DDI917505:DDI917597 DNE917505:DNE917597 DXA917505:DXA917597 EGW917505:EGW917597 EQS917505:EQS917597 FAO917505:FAO917597 FKK917505:FKK917597 FUG917505:FUG917597 GEC917505:GEC917597 GNY917505:GNY917597 GXU917505:GXU917597 HHQ917505:HHQ917597 HRM917505:HRM917597 IBI917505:IBI917597 ILE917505:ILE917597 IVA917505:IVA917597 JEW917505:JEW917597 JOS917505:JOS917597 JYO917505:JYO917597 KIK917505:KIK917597 KSG917505:KSG917597 LCC917505:LCC917597 LLY917505:LLY917597 LVU917505:LVU917597 MFQ917505:MFQ917597 MPM917505:MPM917597 MZI917505:MZI917597 NJE917505:NJE917597 NTA917505:NTA917597 OCW917505:OCW917597 OMS917505:OMS917597 OWO917505:OWO917597 PGK917505:PGK917597 PQG917505:PQG917597 QAC917505:QAC917597 QJY917505:QJY917597 QTU917505:QTU917597 RDQ917505:RDQ917597 RNM917505:RNM917597 RXI917505:RXI917597 SHE917505:SHE917597 SRA917505:SRA917597 TAW917505:TAW917597 TKS917505:TKS917597 TUO917505:TUO917597 UEK917505:UEK917597 UOG917505:UOG917597 UYC917505:UYC917597 VHY917505:VHY917597 VRU917505:VRU917597 WBQ917505:WBQ917597 WLM917505:WLM917597 WVI917505:WVI917597 A983041:A983133 IW983041:IW983133 SS983041:SS983133 ACO983041:ACO983133 AMK983041:AMK983133 AWG983041:AWG983133 BGC983041:BGC983133 BPY983041:BPY983133 BZU983041:BZU983133 CJQ983041:CJQ983133 CTM983041:CTM983133 DDI983041:DDI983133 DNE983041:DNE983133 DXA983041:DXA983133 EGW983041:EGW983133 EQS983041:EQS983133 FAO983041:FAO983133 FKK983041:FKK983133 FUG983041:FUG983133 GEC983041:GEC983133 GNY983041:GNY983133 GXU983041:GXU983133 HHQ983041:HHQ983133 HRM983041:HRM983133 IBI983041:IBI983133 ILE983041:ILE983133 IVA983041:IVA983133 JEW983041:JEW983133 JOS983041:JOS983133 JYO983041:JYO983133 KIK983041:KIK983133 KSG983041:KSG983133 LCC983041:LCC983133 LLY983041:LLY983133 LVU983041:LVU983133 MFQ983041:MFQ983133 MPM983041:MPM983133 MZI983041:MZI983133 NJE983041:NJE983133 NTA983041:NTA983133 OCW983041:OCW983133 OMS983041:OMS983133 OWO983041:OWO983133 PGK983041:PGK983133 PQG983041:PQG983133 QAC983041:QAC983133 QJY983041:QJY983133 QTU983041:QTU983133 RDQ983041:RDQ983133 RNM983041:RNM983133 RXI983041:RXI983133 SHE983041:SHE983133 SRA983041:SRA983133 TAW983041:TAW983133 TKS983041:TKS983133 TUO983041:TUO983133 UEK983041:UEK983133 UOG983041:UOG983133 UYC983041:UYC983133 VHY983041:VHY983133 VRU983041:VRU983133 WBQ983041:WBQ983133 WLM983041:WLM983133 WVI983041:WVI983133 A95:A176 IW95:IW176 SS95:SS176 ACO95:ACO176 AMK95:AMK176 AWG95:AWG176 BGC95:BGC176 BPY95:BPY176 BZU95:BZU176 CJQ95:CJQ176 CTM95:CTM176 DDI95:DDI176 DNE95:DNE176 DXA95:DXA176 EGW95:EGW176 EQS95:EQS176 FAO95:FAO176 FKK95:FKK176 FUG95:FUG176 GEC95:GEC176 GNY95:GNY176 GXU95:GXU176 HHQ95:HHQ176 HRM95:HRM176 IBI95:IBI176 ILE95:ILE176 IVA95:IVA176 JEW95:JEW176 JOS95:JOS176 JYO95:JYO176 KIK95:KIK176 KSG95:KSG176 LCC95:LCC176 LLY95:LLY176 LVU95:LVU176 MFQ95:MFQ176 MPM95:MPM176 MZI95:MZI176 NJE95:NJE176 NTA95:NTA176 OCW95:OCW176 OMS95:OMS176 OWO95:OWO176 PGK95:PGK176 PQG95:PQG176 QAC95:QAC176 QJY95:QJY176 QTU95:QTU176 RDQ95:RDQ176 RNM95:RNM176 RXI95:RXI176 SHE95:SHE176 SRA95:SRA176 TAW95:TAW176 TKS95:TKS176 TUO95:TUO176 UEK95:UEK176 UOG95:UOG176 UYC95:UYC176 VHY95:VHY176 VRU95:VRU176 WBQ95:WBQ176 WLM95:WLM176 WVI95:WVI176 A65631:A65712 IW65631:IW65712 SS65631:SS65712 ACO65631:ACO65712 AMK65631:AMK65712 AWG65631:AWG65712 BGC65631:BGC65712 BPY65631:BPY65712 BZU65631:BZU65712 CJQ65631:CJQ65712 CTM65631:CTM65712 DDI65631:DDI65712 DNE65631:DNE65712 DXA65631:DXA65712 EGW65631:EGW65712 EQS65631:EQS65712 FAO65631:FAO65712 FKK65631:FKK65712 FUG65631:FUG65712 GEC65631:GEC65712 GNY65631:GNY65712 GXU65631:GXU65712 HHQ65631:HHQ65712 HRM65631:HRM65712 IBI65631:IBI65712 ILE65631:ILE65712 IVA65631:IVA65712 JEW65631:JEW65712 JOS65631:JOS65712 JYO65631:JYO65712 KIK65631:KIK65712 KSG65631:KSG65712 LCC65631:LCC65712 LLY65631:LLY65712 LVU65631:LVU65712 MFQ65631:MFQ65712 MPM65631:MPM65712 MZI65631:MZI65712 NJE65631:NJE65712 NTA65631:NTA65712 OCW65631:OCW65712 OMS65631:OMS65712 OWO65631:OWO65712 PGK65631:PGK65712 PQG65631:PQG65712 QAC65631:QAC65712 QJY65631:QJY65712 QTU65631:QTU65712 RDQ65631:RDQ65712 RNM65631:RNM65712 RXI65631:RXI65712 SHE65631:SHE65712 SRA65631:SRA65712 TAW65631:TAW65712 TKS65631:TKS65712 TUO65631:TUO65712 UEK65631:UEK65712 UOG65631:UOG65712 UYC65631:UYC65712 VHY65631:VHY65712 VRU65631:VRU65712 WBQ65631:WBQ65712 WLM65631:WLM65712 WVI65631:WVI65712 A131167:A131248 IW131167:IW131248 SS131167:SS131248 ACO131167:ACO131248 AMK131167:AMK131248 AWG131167:AWG131248 BGC131167:BGC131248 BPY131167:BPY131248 BZU131167:BZU131248 CJQ131167:CJQ131248 CTM131167:CTM131248 DDI131167:DDI131248 DNE131167:DNE131248 DXA131167:DXA131248 EGW131167:EGW131248 EQS131167:EQS131248 FAO131167:FAO131248 FKK131167:FKK131248 FUG131167:FUG131248 GEC131167:GEC131248 GNY131167:GNY131248 GXU131167:GXU131248 HHQ131167:HHQ131248 HRM131167:HRM131248 IBI131167:IBI131248 ILE131167:ILE131248 IVA131167:IVA131248 JEW131167:JEW131248 JOS131167:JOS131248 JYO131167:JYO131248 KIK131167:KIK131248 KSG131167:KSG131248 LCC131167:LCC131248 LLY131167:LLY131248 LVU131167:LVU131248 MFQ131167:MFQ131248 MPM131167:MPM131248 MZI131167:MZI131248 NJE131167:NJE131248 NTA131167:NTA131248 OCW131167:OCW131248 OMS131167:OMS131248 OWO131167:OWO131248 PGK131167:PGK131248 PQG131167:PQG131248 QAC131167:QAC131248 QJY131167:QJY131248 QTU131167:QTU131248 RDQ131167:RDQ131248 RNM131167:RNM131248 RXI131167:RXI131248 SHE131167:SHE131248 SRA131167:SRA131248 TAW131167:TAW131248 TKS131167:TKS131248 TUO131167:TUO131248 UEK131167:UEK131248 UOG131167:UOG131248 UYC131167:UYC131248 VHY131167:VHY131248 VRU131167:VRU131248 WBQ131167:WBQ131248 WLM131167:WLM131248 WVI131167:WVI131248 A196703:A196784 IW196703:IW196784 SS196703:SS196784 ACO196703:ACO196784 AMK196703:AMK196784 AWG196703:AWG196784 BGC196703:BGC196784 BPY196703:BPY196784 BZU196703:BZU196784 CJQ196703:CJQ196784 CTM196703:CTM196784 DDI196703:DDI196784 DNE196703:DNE196784 DXA196703:DXA196784 EGW196703:EGW196784 EQS196703:EQS196784 FAO196703:FAO196784 FKK196703:FKK196784 FUG196703:FUG196784 GEC196703:GEC196784 GNY196703:GNY196784 GXU196703:GXU196784 HHQ196703:HHQ196784 HRM196703:HRM196784 IBI196703:IBI196784 ILE196703:ILE196784 IVA196703:IVA196784 JEW196703:JEW196784 JOS196703:JOS196784 JYO196703:JYO196784 KIK196703:KIK196784 KSG196703:KSG196784 LCC196703:LCC196784 LLY196703:LLY196784 LVU196703:LVU196784 MFQ196703:MFQ196784 MPM196703:MPM196784 MZI196703:MZI196784 NJE196703:NJE196784 NTA196703:NTA196784 OCW196703:OCW196784 OMS196703:OMS196784 OWO196703:OWO196784 PGK196703:PGK196784 PQG196703:PQG196784 QAC196703:QAC196784 QJY196703:QJY196784 QTU196703:QTU196784 RDQ196703:RDQ196784 RNM196703:RNM196784 RXI196703:RXI196784 SHE196703:SHE196784 SRA196703:SRA196784 TAW196703:TAW196784 TKS196703:TKS196784 TUO196703:TUO196784 UEK196703:UEK196784 UOG196703:UOG196784 UYC196703:UYC196784 VHY196703:VHY196784 VRU196703:VRU196784 WBQ196703:WBQ196784 WLM196703:WLM196784 WVI196703:WVI196784 A262239:A262320 IW262239:IW262320 SS262239:SS262320 ACO262239:ACO262320 AMK262239:AMK262320 AWG262239:AWG262320 BGC262239:BGC262320 BPY262239:BPY262320 BZU262239:BZU262320 CJQ262239:CJQ262320 CTM262239:CTM262320 DDI262239:DDI262320 DNE262239:DNE262320 DXA262239:DXA262320 EGW262239:EGW262320 EQS262239:EQS262320 FAO262239:FAO262320 FKK262239:FKK262320 FUG262239:FUG262320 GEC262239:GEC262320 GNY262239:GNY262320 GXU262239:GXU262320 HHQ262239:HHQ262320 HRM262239:HRM262320 IBI262239:IBI262320 ILE262239:ILE262320 IVA262239:IVA262320 JEW262239:JEW262320 JOS262239:JOS262320 JYO262239:JYO262320 KIK262239:KIK262320 KSG262239:KSG262320 LCC262239:LCC262320 LLY262239:LLY262320 LVU262239:LVU262320 MFQ262239:MFQ262320 MPM262239:MPM262320 MZI262239:MZI262320 NJE262239:NJE262320 NTA262239:NTA262320 OCW262239:OCW262320 OMS262239:OMS262320 OWO262239:OWO262320 PGK262239:PGK262320 PQG262239:PQG262320 QAC262239:QAC262320 QJY262239:QJY262320 QTU262239:QTU262320 RDQ262239:RDQ262320 RNM262239:RNM262320 RXI262239:RXI262320 SHE262239:SHE262320 SRA262239:SRA262320 TAW262239:TAW262320 TKS262239:TKS262320 TUO262239:TUO262320 UEK262239:UEK262320 UOG262239:UOG262320 UYC262239:UYC262320 VHY262239:VHY262320 VRU262239:VRU262320 WBQ262239:WBQ262320 WLM262239:WLM262320 WVI262239:WVI262320 A327775:A327856 IW327775:IW327856 SS327775:SS327856 ACO327775:ACO327856 AMK327775:AMK327856 AWG327775:AWG327856 BGC327775:BGC327856 BPY327775:BPY327856 BZU327775:BZU327856 CJQ327775:CJQ327856 CTM327775:CTM327856 DDI327775:DDI327856 DNE327775:DNE327856 DXA327775:DXA327856 EGW327775:EGW327856 EQS327775:EQS327856 FAO327775:FAO327856 FKK327775:FKK327856 FUG327775:FUG327856 GEC327775:GEC327856 GNY327775:GNY327856 GXU327775:GXU327856 HHQ327775:HHQ327856 HRM327775:HRM327856 IBI327775:IBI327856 ILE327775:ILE327856 IVA327775:IVA327856 JEW327775:JEW327856 JOS327775:JOS327856 JYO327775:JYO327856 KIK327775:KIK327856 KSG327775:KSG327856 LCC327775:LCC327856 LLY327775:LLY327856 LVU327775:LVU327856 MFQ327775:MFQ327856 MPM327775:MPM327856 MZI327775:MZI327856 NJE327775:NJE327856 NTA327775:NTA327856 OCW327775:OCW327856 OMS327775:OMS327856 OWO327775:OWO327856 PGK327775:PGK327856 PQG327775:PQG327856 QAC327775:QAC327856 QJY327775:QJY327856 QTU327775:QTU327856 RDQ327775:RDQ327856 RNM327775:RNM327856 RXI327775:RXI327856 SHE327775:SHE327856 SRA327775:SRA327856 TAW327775:TAW327856 TKS327775:TKS327856 TUO327775:TUO327856 UEK327775:UEK327856 UOG327775:UOG327856 UYC327775:UYC327856 VHY327775:VHY327856 VRU327775:VRU327856 WBQ327775:WBQ327856 WLM327775:WLM327856 WVI327775:WVI327856 A393311:A393392 IW393311:IW393392 SS393311:SS393392 ACO393311:ACO393392 AMK393311:AMK393392 AWG393311:AWG393392 BGC393311:BGC393392 BPY393311:BPY393392 BZU393311:BZU393392 CJQ393311:CJQ393392 CTM393311:CTM393392 DDI393311:DDI393392 DNE393311:DNE393392 DXA393311:DXA393392 EGW393311:EGW393392 EQS393311:EQS393392 FAO393311:FAO393392 FKK393311:FKK393392 FUG393311:FUG393392 GEC393311:GEC393392 GNY393311:GNY393392 GXU393311:GXU393392 HHQ393311:HHQ393392 HRM393311:HRM393392 IBI393311:IBI393392 ILE393311:ILE393392 IVA393311:IVA393392 JEW393311:JEW393392 JOS393311:JOS393392 JYO393311:JYO393392 KIK393311:KIK393392 KSG393311:KSG393392 LCC393311:LCC393392 LLY393311:LLY393392 LVU393311:LVU393392 MFQ393311:MFQ393392 MPM393311:MPM393392 MZI393311:MZI393392 NJE393311:NJE393392 NTA393311:NTA393392 OCW393311:OCW393392 OMS393311:OMS393392 OWO393311:OWO393392 PGK393311:PGK393392 PQG393311:PQG393392 QAC393311:QAC393392 QJY393311:QJY393392 QTU393311:QTU393392 RDQ393311:RDQ393392 RNM393311:RNM393392 RXI393311:RXI393392 SHE393311:SHE393392 SRA393311:SRA393392 TAW393311:TAW393392 TKS393311:TKS393392 TUO393311:TUO393392 UEK393311:UEK393392 UOG393311:UOG393392 UYC393311:UYC393392 VHY393311:VHY393392 VRU393311:VRU393392 WBQ393311:WBQ393392 WLM393311:WLM393392 WVI393311:WVI393392 A458847:A458928 IW458847:IW458928 SS458847:SS458928 ACO458847:ACO458928 AMK458847:AMK458928 AWG458847:AWG458928 BGC458847:BGC458928 BPY458847:BPY458928 BZU458847:BZU458928 CJQ458847:CJQ458928 CTM458847:CTM458928 DDI458847:DDI458928 DNE458847:DNE458928 DXA458847:DXA458928 EGW458847:EGW458928 EQS458847:EQS458928 FAO458847:FAO458928 FKK458847:FKK458928 FUG458847:FUG458928 GEC458847:GEC458928 GNY458847:GNY458928 GXU458847:GXU458928 HHQ458847:HHQ458928 HRM458847:HRM458928 IBI458847:IBI458928 ILE458847:ILE458928 IVA458847:IVA458928 JEW458847:JEW458928 JOS458847:JOS458928 JYO458847:JYO458928 KIK458847:KIK458928 KSG458847:KSG458928 LCC458847:LCC458928 LLY458847:LLY458928 LVU458847:LVU458928 MFQ458847:MFQ458928 MPM458847:MPM458928 MZI458847:MZI458928 NJE458847:NJE458928 NTA458847:NTA458928 OCW458847:OCW458928 OMS458847:OMS458928 OWO458847:OWO458928 PGK458847:PGK458928 PQG458847:PQG458928 QAC458847:QAC458928 QJY458847:QJY458928 QTU458847:QTU458928 RDQ458847:RDQ458928 RNM458847:RNM458928 RXI458847:RXI458928 SHE458847:SHE458928 SRA458847:SRA458928 TAW458847:TAW458928 TKS458847:TKS458928 TUO458847:TUO458928 UEK458847:UEK458928 UOG458847:UOG458928 UYC458847:UYC458928 VHY458847:VHY458928 VRU458847:VRU458928 WBQ458847:WBQ458928 WLM458847:WLM458928 WVI458847:WVI458928 A524383:A524464 IW524383:IW524464 SS524383:SS524464 ACO524383:ACO524464 AMK524383:AMK524464 AWG524383:AWG524464 BGC524383:BGC524464 BPY524383:BPY524464 BZU524383:BZU524464 CJQ524383:CJQ524464 CTM524383:CTM524464 DDI524383:DDI524464 DNE524383:DNE524464 DXA524383:DXA524464 EGW524383:EGW524464 EQS524383:EQS524464 FAO524383:FAO524464 FKK524383:FKK524464 FUG524383:FUG524464 GEC524383:GEC524464 GNY524383:GNY524464 GXU524383:GXU524464 HHQ524383:HHQ524464 HRM524383:HRM524464 IBI524383:IBI524464 ILE524383:ILE524464 IVA524383:IVA524464 JEW524383:JEW524464 JOS524383:JOS524464 JYO524383:JYO524464 KIK524383:KIK524464 KSG524383:KSG524464 LCC524383:LCC524464 LLY524383:LLY524464 LVU524383:LVU524464 MFQ524383:MFQ524464 MPM524383:MPM524464 MZI524383:MZI524464 NJE524383:NJE524464 NTA524383:NTA524464 OCW524383:OCW524464 OMS524383:OMS524464 OWO524383:OWO524464 PGK524383:PGK524464 PQG524383:PQG524464 QAC524383:QAC524464 QJY524383:QJY524464 QTU524383:QTU524464 RDQ524383:RDQ524464 RNM524383:RNM524464 RXI524383:RXI524464 SHE524383:SHE524464 SRA524383:SRA524464 TAW524383:TAW524464 TKS524383:TKS524464 TUO524383:TUO524464 UEK524383:UEK524464 UOG524383:UOG524464 UYC524383:UYC524464 VHY524383:VHY524464 VRU524383:VRU524464 WBQ524383:WBQ524464 WLM524383:WLM524464 WVI524383:WVI524464 A589919:A590000 IW589919:IW590000 SS589919:SS590000 ACO589919:ACO590000 AMK589919:AMK590000 AWG589919:AWG590000 BGC589919:BGC590000 BPY589919:BPY590000 BZU589919:BZU590000 CJQ589919:CJQ590000 CTM589919:CTM590000 DDI589919:DDI590000 DNE589919:DNE590000 DXA589919:DXA590000 EGW589919:EGW590000 EQS589919:EQS590000 FAO589919:FAO590000 FKK589919:FKK590000 FUG589919:FUG590000 GEC589919:GEC590000 GNY589919:GNY590000 GXU589919:GXU590000 HHQ589919:HHQ590000 HRM589919:HRM590000 IBI589919:IBI590000 ILE589919:ILE590000 IVA589919:IVA590000 JEW589919:JEW590000 JOS589919:JOS590000 JYO589919:JYO590000 KIK589919:KIK590000 KSG589919:KSG590000 LCC589919:LCC590000 LLY589919:LLY590000 LVU589919:LVU590000 MFQ589919:MFQ590000 MPM589919:MPM590000 MZI589919:MZI590000 NJE589919:NJE590000 NTA589919:NTA590000 OCW589919:OCW590000 OMS589919:OMS590000 OWO589919:OWO590000 PGK589919:PGK590000 PQG589919:PQG590000 QAC589919:QAC590000 QJY589919:QJY590000 QTU589919:QTU590000 RDQ589919:RDQ590000 RNM589919:RNM590000 RXI589919:RXI590000 SHE589919:SHE590000 SRA589919:SRA590000 TAW589919:TAW590000 TKS589919:TKS590000 TUO589919:TUO590000 UEK589919:UEK590000 UOG589919:UOG590000 UYC589919:UYC590000 VHY589919:VHY590000 VRU589919:VRU590000 WBQ589919:WBQ590000 WLM589919:WLM590000 WVI589919:WVI590000 A655455:A655536 IW655455:IW655536 SS655455:SS655536 ACO655455:ACO655536 AMK655455:AMK655536 AWG655455:AWG655536 BGC655455:BGC655536 BPY655455:BPY655536 BZU655455:BZU655536 CJQ655455:CJQ655536 CTM655455:CTM655536 DDI655455:DDI655536 DNE655455:DNE655536 DXA655455:DXA655536 EGW655455:EGW655536 EQS655455:EQS655536 FAO655455:FAO655536 FKK655455:FKK655536 FUG655455:FUG655536 GEC655455:GEC655536 GNY655455:GNY655536 GXU655455:GXU655536 HHQ655455:HHQ655536 HRM655455:HRM655536 IBI655455:IBI655536 ILE655455:ILE655536 IVA655455:IVA655536 JEW655455:JEW655536 JOS655455:JOS655536 JYO655455:JYO655536 KIK655455:KIK655536 KSG655455:KSG655536 LCC655455:LCC655536 LLY655455:LLY655536 LVU655455:LVU655536 MFQ655455:MFQ655536 MPM655455:MPM655536 MZI655455:MZI655536 NJE655455:NJE655536 NTA655455:NTA655536 OCW655455:OCW655536 OMS655455:OMS655536 OWO655455:OWO655536 PGK655455:PGK655536 PQG655455:PQG655536 QAC655455:QAC655536 QJY655455:QJY655536 QTU655455:QTU655536 RDQ655455:RDQ655536 RNM655455:RNM655536 RXI655455:RXI655536 SHE655455:SHE655536 SRA655455:SRA655536 TAW655455:TAW655536 TKS655455:TKS655536 TUO655455:TUO655536 UEK655455:UEK655536 UOG655455:UOG655536 UYC655455:UYC655536 VHY655455:VHY655536 VRU655455:VRU655536 WBQ655455:WBQ655536 WLM655455:WLM655536 WVI655455:WVI655536 A720991:A721072 IW720991:IW721072 SS720991:SS721072 ACO720991:ACO721072 AMK720991:AMK721072 AWG720991:AWG721072 BGC720991:BGC721072 BPY720991:BPY721072 BZU720991:BZU721072 CJQ720991:CJQ721072 CTM720991:CTM721072 DDI720991:DDI721072 DNE720991:DNE721072 DXA720991:DXA721072 EGW720991:EGW721072 EQS720991:EQS721072 FAO720991:FAO721072 FKK720991:FKK721072 FUG720991:FUG721072 GEC720991:GEC721072 GNY720991:GNY721072 GXU720991:GXU721072 HHQ720991:HHQ721072 HRM720991:HRM721072 IBI720991:IBI721072 ILE720991:ILE721072 IVA720991:IVA721072 JEW720991:JEW721072 JOS720991:JOS721072 JYO720991:JYO721072 KIK720991:KIK721072 KSG720991:KSG721072 LCC720991:LCC721072 LLY720991:LLY721072 LVU720991:LVU721072 MFQ720991:MFQ721072 MPM720991:MPM721072 MZI720991:MZI721072 NJE720991:NJE721072 NTA720991:NTA721072 OCW720991:OCW721072 OMS720991:OMS721072 OWO720991:OWO721072 PGK720991:PGK721072 PQG720991:PQG721072 QAC720991:QAC721072 QJY720991:QJY721072 QTU720991:QTU721072 RDQ720991:RDQ721072 RNM720991:RNM721072 RXI720991:RXI721072 SHE720991:SHE721072 SRA720991:SRA721072 TAW720991:TAW721072 TKS720991:TKS721072 TUO720991:TUO721072 UEK720991:UEK721072 UOG720991:UOG721072 UYC720991:UYC721072 VHY720991:VHY721072 VRU720991:VRU721072 WBQ720991:WBQ721072 WLM720991:WLM721072 WVI720991:WVI721072 A786527:A786608 IW786527:IW786608 SS786527:SS786608 ACO786527:ACO786608 AMK786527:AMK786608 AWG786527:AWG786608 BGC786527:BGC786608 BPY786527:BPY786608 BZU786527:BZU786608 CJQ786527:CJQ786608 CTM786527:CTM786608 DDI786527:DDI786608 DNE786527:DNE786608 DXA786527:DXA786608 EGW786527:EGW786608 EQS786527:EQS786608 FAO786527:FAO786608 FKK786527:FKK786608 FUG786527:FUG786608 GEC786527:GEC786608 GNY786527:GNY786608 GXU786527:GXU786608 HHQ786527:HHQ786608 HRM786527:HRM786608 IBI786527:IBI786608 ILE786527:ILE786608 IVA786527:IVA786608 JEW786527:JEW786608 JOS786527:JOS786608 JYO786527:JYO786608 KIK786527:KIK786608 KSG786527:KSG786608 LCC786527:LCC786608 LLY786527:LLY786608 LVU786527:LVU786608 MFQ786527:MFQ786608 MPM786527:MPM786608 MZI786527:MZI786608 NJE786527:NJE786608 NTA786527:NTA786608 OCW786527:OCW786608 OMS786527:OMS786608 OWO786527:OWO786608 PGK786527:PGK786608 PQG786527:PQG786608 QAC786527:QAC786608 QJY786527:QJY786608 QTU786527:QTU786608 RDQ786527:RDQ786608 RNM786527:RNM786608 RXI786527:RXI786608 SHE786527:SHE786608 SRA786527:SRA786608 TAW786527:TAW786608 TKS786527:TKS786608 TUO786527:TUO786608 UEK786527:UEK786608 UOG786527:UOG786608 UYC786527:UYC786608 VHY786527:VHY786608 VRU786527:VRU786608 WBQ786527:WBQ786608 WLM786527:WLM786608 WVI786527:WVI786608 A852063:A852144 IW852063:IW852144 SS852063:SS852144 ACO852063:ACO852144 AMK852063:AMK852144 AWG852063:AWG852144 BGC852063:BGC852144 BPY852063:BPY852144 BZU852063:BZU852144 CJQ852063:CJQ852144 CTM852063:CTM852144 DDI852063:DDI852144 DNE852063:DNE852144 DXA852063:DXA852144 EGW852063:EGW852144 EQS852063:EQS852144 FAO852063:FAO852144 FKK852063:FKK852144 FUG852063:FUG852144 GEC852063:GEC852144 GNY852063:GNY852144 GXU852063:GXU852144 HHQ852063:HHQ852144 HRM852063:HRM852144 IBI852063:IBI852144 ILE852063:ILE852144 IVA852063:IVA852144 JEW852063:JEW852144 JOS852063:JOS852144 JYO852063:JYO852144 KIK852063:KIK852144 KSG852063:KSG852144 LCC852063:LCC852144 LLY852063:LLY852144 LVU852063:LVU852144 MFQ852063:MFQ852144 MPM852063:MPM852144 MZI852063:MZI852144 NJE852063:NJE852144 NTA852063:NTA852144 OCW852063:OCW852144 OMS852063:OMS852144 OWO852063:OWO852144 PGK852063:PGK852144 PQG852063:PQG852144 QAC852063:QAC852144 QJY852063:QJY852144 QTU852063:QTU852144 RDQ852063:RDQ852144 RNM852063:RNM852144 RXI852063:RXI852144 SHE852063:SHE852144 SRA852063:SRA852144 TAW852063:TAW852144 TKS852063:TKS852144 TUO852063:TUO852144 UEK852063:UEK852144 UOG852063:UOG852144 UYC852063:UYC852144 VHY852063:VHY852144 VRU852063:VRU852144 WBQ852063:WBQ852144 WLM852063:WLM852144 WVI852063:WVI852144 A917599:A917680 IW917599:IW917680 SS917599:SS917680 ACO917599:ACO917680 AMK917599:AMK917680 AWG917599:AWG917680 BGC917599:BGC917680 BPY917599:BPY917680 BZU917599:BZU917680 CJQ917599:CJQ917680 CTM917599:CTM917680 DDI917599:DDI917680 DNE917599:DNE917680 DXA917599:DXA917680 EGW917599:EGW917680 EQS917599:EQS917680 FAO917599:FAO917680 FKK917599:FKK917680 FUG917599:FUG917680 GEC917599:GEC917680 GNY917599:GNY917680 GXU917599:GXU917680 HHQ917599:HHQ917680 HRM917599:HRM917680 IBI917599:IBI917680 ILE917599:ILE917680 IVA917599:IVA917680 JEW917599:JEW917680 JOS917599:JOS917680 JYO917599:JYO917680 KIK917599:KIK917680 KSG917599:KSG917680 LCC917599:LCC917680 LLY917599:LLY917680 LVU917599:LVU917680 MFQ917599:MFQ917680 MPM917599:MPM917680 MZI917599:MZI917680 NJE917599:NJE917680 NTA917599:NTA917680 OCW917599:OCW917680 OMS917599:OMS917680 OWO917599:OWO917680 PGK917599:PGK917680 PQG917599:PQG917680 QAC917599:QAC917680 QJY917599:QJY917680 QTU917599:QTU917680 RDQ917599:RDQ917680 RNM917599:RNM917680 RXI917599:RXI917680 SHE917599:SHE917680 SRA917599:SRA917680 TAW917599:TAW917680 TKS917599:TKS917680 TUO917599:TUO917680 UEK917599:UEK917680 UOG917599:UOG917680 UYC917599:UYC917680 VHY917599:VHY917680 VRU917599:VRU917680 WBQ917599:WBQ917680 WLM917599:WLM917680 WVI917599:WVI917680 A983135:A983216 IW983135:IW983216 SS983135:SS983216 ACO983135:ACO983216 AMK983135:AMK983216 AWG983135:AWG983216 BGC983135:BGC983216 BPY983135:BPY983216 BZU983135:BZU983216 CJQ983135:CJQ983216 CTM983135:CTM983216 DDI983135:DDI983216 DNE983135:DNE983216 DXA983135:DXA983216 EGW983135:EGW983216 EQS983135:EQS983216 FAO983135:FAO983216 FKK983135:FKK983216 FUG983135:FUG983216 GEC983135:GEC983216 GNY983135:GNY983216 GXU983135:GXU983216 HHQ983135:HHQ983216 HRM983135:HRM983216 IBI983135:IBI983216 ILE983135:ILE983216 IVA983135:IVA983216 JEW983135:JEW983216 JOS983135:JOS983216 JYO983135:JYO983216 KIK983135:KIK983216 KSG983135:KSG983216 LCC983135:LCC983216 LLY983135:LLY983216 LVU983135:LVU983216 MFQ983135:MFQ983216 MPM983135:MPM983216 MZI983135:MZI983216 NJE983135:NJE983216 NTA983135:NTA983216 OCW983135:OCW983216 OMS983135:OMS983216 OWO983135:OWO983216 PGK983135:PGK983216 PQG983135:PQG983216 QAC983135:QAC983216 QJY983135:QJY983216 QTU983135:QTU983216 RDQ983135:RDQ983216 RNM983135:RNM983216 RXI983135:RXI983216 SHE983135:SHE983216 SRA983135:SRA983216 TAW983135:TAW983216 TKS983135:TKS983216 TUO983135:TUO983216 UEK983135:UEK983216 UOG983135:UOG983216 UYC983135:UYC983216 VHY983135:VHY983216 VRU983135:VRU983216 WBQ983135:WBQ983216 WLM983135:WLM983216 WVI983135:WVI983216 A182:D65536 IW182:IZ65536 SS182:SV65536 ACO182:ACR65536 AMK182:AMN65536 AWG182:AWJ65536 BGC182:BGF65536 BPY182:BQB65536 BZU182:BZX65536 CJQ182:CJT65536 CTM182:CTP65536 DDI182:DDL65536 DNE182:DNH65536 DXA182:DXD65536 EGW182:EGZ65536 EQS182:EQV65536 FAO182:FAR65536 FKK182:FKN65536 FUG182:FUJ65536 GEC182:GEF65536 GNY182:GOB65536 GXU182:GXX65536 HHQ182:HHT65536 HRM182:HRP65536 IBI182:IBL65536 ILE182:ILH65536 IVA182:IVD65536 JEW182:JEZ65536 JOS182:JOV65536 JYO182:JYR65536 KIK182:KIN65536 KSG182:KSJ65536 LCC182:LCF65536 LLY182:LMB65536 LVU182:LVX65536 MFQ182:MFT65536 MPM182:MPP65536 MZI182:MZL65536 NJE182:NJH65536 NTA182:NTD65536 OCW182:OCZ65536 OMS182:OMV65536 OWO182:OWR65536 PGK182:PGN65536 PQG182:PQJ65536 QAC182:QAF65536 QJY182:QKB65536 QTU182:QTX65536 RDQ182:RDT65536 RNM182:RNP65536 RXI182:RXL65536 SHE182:SHH65536 SRA182:SRD65536 TAW182:TAZ65536 TKS182:TKV65536 TUO182:TUR65536 UEK182:UEN65536 UOG182:UOJ65536 UYC182:UYF65536 VHY182:VIB65536 VRU182:VRX65536 WBQ182:WBT65536 WLM182:WLP65536 WVI182:WVL65536 A65718:D131072 IW65718:IZ131072 SS65718:SV131072 ACO65718:ACR131072 AMK65718:AMN131072 AWG65718:AWJ131072 BGC65718:BGF131072 BPY65718:BQB131072 BZU65718:BZX131072 CJQ65718:CJT131072 CTM65718:CTP131072 DDI65718:DDL131072 DNE65718:DNH131072 DXA65718:DXD131072 EGW65718:EGZ131072 EQS65718:EQV131072 FAO65718:FAR131072 FKK65718:FKN131072 FUG65718:FUJ131072 GEC65718:GEF131072 GNY65718:GOB131072 GXU65718:GXX131072 HHQ65718:HHT131072 HRM65718:HRP131072 IBI65718:IBL131072 ILE65718:ILH131072 IVA65718:IVD131072 JEW65718:JEZ131072 JOS65718:JOV131072 JYO65718:JYR131072 KIK65718:KIN131072 KSG65718:KSJ131072 LCC65718:LCF131072 LLY65718:LMB131072 LVU65718:LVX131072 MFQ65718:MFT131072 MPM65718:MPP131072 MZI65718:MZL131072 NJE65718:NJH131072 NTA65718:NTD131072 OCW65718:OCZ131072 OMS65718:OMV131072 OWO65718:OWR131072 PGK65718:PGN131072 PQG65718:PQJ131072 QAC65718:QAF131072 QJY65718:QKB131072 QTU65718:QTX131072 RDQ65718:RDT131072 RNM65718:RNP131072 RXI65718:RXL131072 SHE65718:SHH131072 SRA65718:SRD131072 TAW65718:TAZ131072 TKS65718:TKV131072 TUO65718:TUR131072 UEK65718:UEN131072 UOG65718:UOJ131072 UYC65718:UYF131072 VHY65718:VIB131072 VRU65718:VRX131072 WBQ65718:WBT131072 WLM65718:WLP131072 WVI65718:WVL131072 A131254:D196608 IW131254:IZ196608 SS131254:SV196608 ACO131254:ACR196608 AMK131254:AMN196608 AWG131254:AWJ196608 BGC131254:BGF196608 BPY131254:BQB196608 BZU131254:BZX196608 CJQ131254:CJT196608 CTM131254:CTP196608 DDI131254:DDL196608 DNE131254:DNH196608 DXA131254:DXD196608 EGW131254:EGZ196608 EQS131254:EQV196608 FAO131254:FAR196608 FKK131254:FKN196608 FUG131254:FUJ196608 GEC131254:GEF196608 GNY131254:GOB196608 GXU131254:GXX196608 HHQ131254:HHT196608 HRM131254:HRP196608 IBI131254:IBL196608 ILE131254:ILH196608 IVA131254:IVD196608 JEW131254:JEZ196608 JOS131254:JOV196608 JYO131254:JYR196608 KIK131254:KIN196608 KSG131254:KSJ196608 LCC131254:LCF196608 LLY131254:LMB196608 LVU131254:LVX196608 MFQ131254:MFT196608 MPM131254:MPP196608 MZI131254:MZL196608 NJE131254:NJH196608 NTA131254:NTD196608 OCW131254:OCZ196608 OMS131254:OMV196608 OWO131254:OWR196608 PGK131254:PGN196608 PQG131254:PQJ196608 QAC131254:QAF196608 QJY131254:QKB196608 QTU131254:QTX196608 RDQ131254:RDT196608 RNM131254:RNP196608 RXI131254:RXL196608 SHE131254:SHH196608 SRA131254:SRD196608 TAW131254:TAZ196608 TKS131254:TKV196608 TUO131254:TUR196608 UEK131254:UEN196608 UOG131254:UOJ196608 UYC131254:UYF196608 VHY131254:VIB196608 VRU131254:VRX196608 WBQ131254:WBT196608 WLM131254:WLP196608 WVI131254:WVL196608 A196790:D262144 IW196790:IZ262144 SS196790:SV262144 ACO196790:ACR262144 AMK196790:AMN262144 AWG196790:AWJ262144 BGC196790:BGF262144 BPY196790:BQB262144 BZU196790:BZX262144 CJQ196790:CJT262144 CTM196790:CTP262144 DDI196790:DDL262144 DNE196790:DNH262144 DXA196790:DXD262144 EGW196790:EGZ262144 EQS196790:EQV262144 FAO196790:FAR262144 FKK196790:FKN262144 FUG196790:FUJ262144 GEC196790:GEF262144 GNY196790:GOB262144 GXU196790:GXX262144 HHQ196790:HHT262144 HRM196790:HRP262144 IBI196790:IBL262144 ILE196790:ILH262144 IVA196790:IVD262144 JEW196790:JEZ262144 JOS196790:JOV262144 JYO196790:JYR262144 KIK196790:KIN262144 KSG196790:KSJ262144 LCC196790:LCF262144 LLY196790:LMB262144 LVU196790:LVX262144 MFQ196790:MFT262144 MPM196790:MPP262144 MZI196790:MZL262144 NJE196790:NJH262144 NTA196790:NTD262144 OCW196790:OCZ262144 OMS196790:OMV262144 OWO196790:OWR262144 PGK196790:PGN262144 PQG196790:PQJ262144 QAC196790:QAF262144 QJY196790:QKB262144 QTU196790:QTX262144 RDQ196790:RDT262144 RNM196790:RNP262144 RXI196790:RXL262144 SHE196790:SHH262144 SRA196790:SRD262144 TAW196790:TAZ262144 TKS196790:TKV262144 TUO196790:TUR262144 UEK196790:UEN262144 UOG196790:UOJ262144 UYC196790:UYF262144 VHY196790:VIB262144 VRU196790:VRX262144 WBQ196790:WBT262144 WLM196790:WLP262144 WVI196790:WVL262144 A262326:D327680 IW262326:IZ327680 SS262326:SV327680 ACO262326:ACR327680 AMK262326:AMN327680 AWG262326:AWJ327680 BGC262326:BGF327680 BPY262326:BQB327680 BZU262326:BZX327680 CJQ262326:CJT327680 CTM262326:CTP327680 DDI262326:DDL327680 DNE262326:DNH327680 DXA262326:DXD327680 EGW262326:EGZ327680 EQS262326:EQV327680 FAO262326:FAR327680 FKK262326:FKN327680 FUG262326:FUJ327680 GEC262326:GEF327680 GNY262326:GOB327680 GXU262326:GXX327680 HHQ262326:HHT327680 HRM262326:HRP327680 IBI262326:IBL327680 ILE262326:ILH327680 IVA262326:IVD327680 JEW262326:JEZ327680 JOS262326:JOV327680 JYO262326:JYR327680 KIK262326:KIN327680 KSG262326:KSJ327680 LCC262326:LCF327680 LLY262326:LMB327680 LVU262326:LVX327680 MFQ262326:MFT327680 MPM262326:MPP327680 MZI262326:MZL327680 NJE262326:NJH327680 NTA262326:NTD327680 OCW262326:OCZ327680 OMS262326:OMV327680 OWO262326:OWR327680 PGK262326:PGN327680 PQG262326:PQJ327680 QAC262326:QAF327680 QJY262326:QKB327680 QTU262326:QTX327680 RDQ262326:RDT327680 RNM262326:RNP327680 RXI262326:RXL327680 SHE262326:SHH327680 SRA262326:SRD327680 TAW262326:TAZ327680 TKS262326:TKV327680 TUO262326:TUR327680 UEK262326:UEN327680 UOG262326:UOJ327680 UYC262326:UYF327680 VHY262326:VIB327680 VRU262326:VRX327680 WBQ262326:WBT327680 WLM262326:WLP327680 WVI262326:WVL327680 A327862:D393216 IW327862:IZ393216 SS327862:SV393216 ACO327862:ACR393216 AMK327862:AMN393216 AWG327862:AWJ393216 BGC327862:BGF393216 BPY327862:BQB393216 BZU327862:BZX393216 CJQ327862:CJT393216 CTM327862:CTP393216 DDI327862:DDL393216 DNE327862:DNH393216 DXA327862:DXD393216 EGW327862:EGZ393216 EQS327862:EQV393216 FAO327862:FAR393216 FKK327862:FKN393216 FUG327862:FUJ393216 GEC327862:GEF393216 GNY327862:GOB393216 GXU327862:GXX393216 HHQ327862:HHT393216 HRM327862:HRP393216 IBI327862:IBL393216 ILE327862:ILH393216 IVA327862:IVD393216 JEW327862:JEZ393216 JOS327862:JOV393216 JYO327862:JYR393216 KIK327862:KIN393216 KSG327862:KSJ393216 LCC327862:LCF393216 LLY327862:LMB393216 LVU327862:LVX393216 MFQ327862:MFT393216 MPM327862:MPP393216 MZI327862:MZL393216 NJE327862:NJH393216 NTA327862:NTD393216 OCW327862:OCZ393216 OMS327862:OMV393216 OWO327862:OWR393216 PGK327862:PGN393216 PQG327862:PQJ393216 QAC327862:QAF393216 QJY327862:QKB393216 QTU327862:QTX393216 RDQ327862:RDT393216 RNM327862:RNP393216 RXI327862:RXL393216 SHE327862:SHH393216 SRA327862:SRD393216 TAW327862:TAZ393216 TKS327862:TKV393216 TUO327862:TUR393216 UEK327862:UEN393216 UOG327862:UOJ393216 UYC327862:UYF393216 VHY327862:VIB393216 VRU327862:VRX393216 WBQ327862:WBT393216 WLM327862:WLP393216 WVI327862:WVL393216 A393398:D458752 IW393398:IZ458752 SS393398:SV458752 ACO393398:ACR458752 AMK393398:AMN458752 AWG393398:AWJ458752 BGC393398:BGF458752 BPY393398:BQB458752 BZU393398:BZX458752 CJQ393398:CJT458752 CTM393398:CTP458752 DDI393398:DDL458752 DNE393398:DNH458752 DXA393398:DXD458752 EGW393398:EGZ458752 EQS393398:EQV458752 FAO393398:FAR458752 FKK393398:FKN458752 FUG393398:FUJ458752 GEC393398:GEF458752 GNY393398:GOB458752 GXU393398:GXX458752 HHQ393398:HHT458752 HRM393398:HRP458752 IBI393398:IBL458752 ILE393398:ILH458752 IVA393398:IVD458752 JEW393398:JEZ458752 JOS393398:JOV458752 JYO393398:JYR458752 KIK393398:KIN458752 KSG393398:KSJ458752 LCC393398:LCF458752 LLY393398:LMB458752 LVU393398:LVX458752 MFQ393398:MFT458752 MPM393398:MPP458752 MZI393398:MZL458752 NJE393398:NJH458752 NTA393398:NTD458752 OCW393398:OCZ458752 OMS393398:OMV458752 OWO393398:OWR458752 PGK393398:PGN458752 PQG393398:PQJ458752 QAC393398:QAF458752 QJY393398:QKB458752 QTU393398:QTX458752 RDQ393398:RDT458752 RNM393398:RNP458752 RXI393398:RXL458752 SHE393398:SHH458752 SRA393398:SRD458752 TAW393398:TAZ458752 TKS393398:TKV458752 TUO393398:TUR458752 UEK393398:UEN458752 UOG393398:UOJ458752 UYC393398:UYF458752 VHY393398:VIB458752 VRU393398:VRX458752 WBQ393398:WBT458752 WLM393398:WLP458752 WVI393398:WVL458752 A458934:D524288 IW458934:IZ524288 SS458934:SV524288 ACO458934:ACR524288 AMK458934:AMN524288 AWG458934:AWJ524288 BGC458934:BGF524288 BPY458934:BQB524288 BZU458934:BZX524288 CJQ458934:CJT524288 CTM458934:CTP524288 DDI458934:DDL524288 DNE458934:DNH524288 DXA458934:DXD524288 EGW458934:EGZ524288 EQS458934:EQV524288 FAO458934:FAR524288 FKK458934:FKN524288 FUG458934:FUJ524288 GEC458934:GEF524288 GNY458934:GOB524288 GXU458934:GXX524288 HHQ458934:HHT524288 HRM458934:HRP524288 IBI458934:IBL524288 ILE458934:ILH524288 IVA458934:IVD524288 JEW458934:JEZ524288 JOS458934:JOV524288 JYO458934:JYR524288 KIK458934:KIN524288 KSG458934:KSJ524288 LCC458934:LCF524288 LLY458934:LMB524288 LVU458934:LVX524288 MFQ458934:MFT524288 MPM458934:MPP524288 MZI458934:MZL524288 NJE458934:NJH524288 NTA458934:NTD524288 OCW458934:OCZ524288 OMS458934:OMV524288 OWO458934:OWR524288 PGK458934:PGN524288 PQG458934:PQJ524288 QAC458934:QAF524288 QJY458934:QKB524288 QTU458934:QTX524288 RDQ458934:RDT524288 RNM458934:RNP524288 RXI458934:RXL524288 SHE458934:SHH524288 SRA458934:SRD524288 TAW458934:TAZ524288 TKS458934:TKV524288 TUO458934:TUR524288 UEK458934:UEN524288 UOG458934:UOJ524288 UYC458934:UYF524288 VHY458934:VIB524288 VRU458934:VRX524288 WBQ458934:WBT524288 WLM458934:WLP524288 WVI458934:WVL524288 A524470:D589824 IW524470:IZ589824 SS524470:SV589824 ACO524470:ACR589824 AMK524470:AMN589824 AWG524470:AWJ589824 BGC524470:BGF589824 BPY524470:BQB589824 BZU524470:BZX589824 CJQ524470:CJT589824 CTM524470:CTP589824 DDI524470:DDL589824 DNE524470:DNH589824 DXA524470:DXD589824 EGW524470:EGZ589824 EQS524470:EQV589824 FAO524470:FAR589824 FKK524470:FKN589824 FUG524470:FUJ589824 GEC524470:GEF589824 GNY524470:GOB589824 GXU524470:GXX589824 HHQ524470:HHT589824 HRM524470:HRP589824 IBI524470:IBL589824 ILE524470:ILH589824 IVA524470:IVD589824 JEW524470:JEZ589824 JOS524470:JOV589824 JYO524470:JYR589824 KIK524470:KIN589824 KSG524470:KSJ589824 LCC524470:LCF589824 LLY524470:LMB589824 LVU524470:LVX589824 MFQ524470:MFT589824 MPM524470:MPP589824 MZI524470:MZL589824 NJE524470:NJH589824 NTA524470:NTD589824 OCW524470:OCZ589824 OMS524470:OMV589824 OWO524470:OWR589824 PGK524470:PGN589824 PQG524470:PQJ589824 QAC524470:QAF589824 QJY524470:QKB589824 QTU524470:QTX589824 RDQ524470:RDT589824 RNM524470:RNP589824 RXI524470:RXL589824 SHE524470:SHH589824 SRA524470:SRD589824 TAW524470:TAZ589824 TKS524470:TKV589824 TUO524470:TUR589824 UEK524470:UEN589824 UOG524470:UOJ589824 UYC524470:UYF589824 VHY524470:VIB589824 VRU524470:VRX589824 WBQ524470:WBT589824 WLM524470:WLP589824 WVI524470:WVL589824 A590006:D655360 IW590006:IZ655360 SS590006:SV655360 ACO590006:ACR655360 AMK590006:AMN655360 AWG590006:AWJ655360 BGC590006:BGF655360 BPY590006:BQB655360 BZU590006:BZX655360 CJQ590006:CJT655360 CTM590006:CTP655360 DDI590006:DDL655360 DNE590006:DNH655360 DXA590006:DXD655360 EGW590006:EGZ655360 EQS590006:EQV655360 FAO590006:FAR655360 FKK590006:FKN655360 FUG590006:FUJ655360 GEC590006:GEF655360 GNY590006:GOB655360 GXU590006:GXX655360 HHQ590006:HHT655360 HRM590006:HRP655360 IBI590006:IBL655360 ILE590006:ILH655360 IVA590006:IVD655360 JEW590006:JEZ655360 JOS590006:JOV655360 JYO590006:JYR655360 KIK590006:KIN655360 KSG590006:KSJ655360 LCC590006:LCF655360 LLY590006:LMB655360 LVU590006:LVX655360 MFQ590006:MFT655360 MPM590006:MPP655360 MZI590006:MZL655360 NJE590006:NJH655360 NTA590006:NTD655360 OCW590006:OCZ655360 OMS590006:OMV655360 OWO590006:OWR655360 PGK590006:PGN655360 PQG590006:PQJ655360 QAC590006:QAF655360 QJY590006:QKB655360 QTU590006:QTX655360 RDQ590006:RDT655360 RNM590006:RNP655360 RXI590006:RXL655360 SHE590006:SHH655360 SRA590006:SRD655360 TAW590006:TAZ655360 TKS590006:TKV655360 TUO590006:TUR655360 UEK590006:UEN655360 UOG590006:UOJ655360 UYC590006:UYF655360 VHY590006:VIB655360 VRU590006:VRX655360 WBQ590006:WBT655360 WLM590006:WLP655360 WVI590006:WVL655360 A655542:D720896 IW655542:IZ720896 SS655542:SV720896 ACO655542:ACR720896 AMK655542:AMN720896 AWG655542:AWJ720896 BGC655542:BGF720896 BPY655542:BQB720896 BZU655542:BZX720896 CJQ655542:CJT720896 CTM655542:CTP720896 DDI655542:DDL720896 DNE655542:DNH720896 DXA655542:DXD720896 EGW655542:EGZ720896 EQS655542:EQV720896 FAO655542:FAR720896 FKK655542:FKN720896 FUG655542:FUJ720896 GEC655542:GEF720896 GNY655542:GOB720896 GXU655542:GXX720896 HHQ655542:HHT720896 HRM655542:HRP720896 IBI655542:IBL720896 ILE655542:ILH720896 IVA655542:IVD720896 JEW655542:JEZ720896 JOS655542:JOV720896 JYO655542:JYR720896 KIK655542:KIN720896 KSG655542:KSJ720896 LCC655542:LCF720896 LLY655542:LMB720896 LVU655542:LVX720896 MFQ655542:MFT720896 MPM655542:MPP720896 MZI655542:MZL720896 NJE655542:NJH720896 NTA655542:NTD720896 OCW655542:OCZ720896 OMS655542:OMV720896 OWO655542:OWR720896 PGK655542:PGN720896 PQG655542:PQJ720896 QAC655542:QAF720896 QJY655542:QKB720896 QTU655542:QTX720896 RDQ655542:RDT720896 RNM655542:RNP720896 RXI655542:RXL720896 SHE655542:SHH720896 SRA655542:SRD720896 TAW655542:TAZ720896 TKS655542:TKV720896 TUO655542:TUR720896 UEK655542:UEN720896 UOG655542:UOJ720896 UYC655542:UYF720896 VHY655542:VIB720896 VRU655542:VRX720896 WBQ655542:WBT720896 WLM655542:WLP720896 WVI655542:WVL720896 A721078:D786432 IW721078:IZ786432 SS721078:SV786432 ACO721078:ACR786432 AMK721078:AMN786432 AWG721078:AWJ786432 BGC721078:BGF786432 BPY721078:BQB786432 BZU721078:BZX786432 CJQ721078:CJT786432 CTM721078:CTP786432 DDI721078:DDL786432 DNE721078:DNH786432 DXA721078:DXD786432 EGW721078:EGZ786432 EQS721078:EQV786432 FAO721078:FAR786432 FKK721078:FKN786432 FUG721078:FUJ786432 GEC721078:GEF786432 GNY721078:GOB786432 GXU721078:GXX786432 HHQ721078:HHT786432 HRM721078:HRP786432 IBI721078:IBL786432 ILE721078:ILH786432 IVA721078:IVD786432 JEW721078:JEZ786432 JOS721078:JOV786432 JYO721078:JYR786432 KIK721078:KIN786432 KSG721078:KSJ786432 LCC721078:LCF786432 LLY721078:LMB786432 LVU721078:LVX786432 MFQ721078:MFT786432 MPM721078:MPP786432 MZI721078:MZL786432 NJE721078:NJH786432 NTA721078:NTD786432 OCW721078:OCZ786432 OMS721078:OMV786432 OWO721078:OWR786432 PGK721078:PGN786432 PQG721078:PQJ786432 QAC721078:QAF786432 QJY721078:QKB786432 QTU721078:QTX786432 RDQ721078:RDT786432 RNM721078:RNP786432 RXI721078:RXL786432 SHE721078:SHH786432 SRA721078:SRD786432 TAW721078:TAZ786432 TKS721078:TKV786432 TUO721078:TUR786432 UEK721078:UEN786432 UOG721078:UOJ786432 UYC721078:UYF786432 VHY721078:VIB786432 VRU721078:VRX786432 WBQ721078:WBT786432 WLM721078:WLP786432 WVI721078:WVL786432 A786614:D851968 IW786614:IZ851968 SS786614:SV851968 ACO786614:ACR851968 AMK786614:AMN851968 AWG786614:AWJ851968 BGC786614:BGF851968 BPY786614:BQB851968 BZU786614:BZX851968 CJQ786614:CJT851968 CTM786614:CTP851968 DDI786614:DDL851968 DNE786614:DNH851968 DXA786614:DXD851968 EGW786614:EGZ851968 EQS786614:EQV851968 FAO786614:FAR851968 FKK786614:FKN851968 FUG786614:FUJ851968 GEC786614:GEF851968 GNY786614:GOB851968 GXU786614:GXX851968 HHQ786614:HHT851968 HRM786614:HRP851968 IBI786614:IBL851968 ILE786614:ILH851968 IVA786614:IVD851968 JEW786614:JEZ851968 JOS786614:JOV851968 JYO786614:JYR851968 KIK786614:KIN851968 KSG786614:KSJ851968 LCC786614:LCF851968 LLY786614:LMB851968 LVU786614:LVX851968 MFQ786614:MFT851968 MPM786614:MPP851968 MZI786614:MZL851968 NJE786614:NJH851968 NTA786614:NTD851968 OCW786614:OCZ851968 OMS786614:OMV851968 OWO786614:OWR851968 PGK786614:PGN851968 PQG786614:PQJ851968 QAC786614:QAF851968 QJY786614:QKB851968 QTU786614:QTX851968 RDQ786614:RDT851968 RNM786614:RNP851968 RXI786614:RXL851968 SHE786614:SHH851968 SRA786614:SRD851968 TAW786614:TAZ851968 TKS786614:TKV851968 TUO786614:TUR851968 UEK786614:UEN851968 UOG786614:UOJ851968 UYC786614:UYF851968 VHY786614:VIB851968 VRU786614:VRX851968 WBQ786614:WBT851968 WLM786614:WLP851968 WVI786614:WVL851968 A852150:D917504 IW852150:IZ917504 SS852150:SV917504 ACO852150:ACR917504 AMK852150:AMN917504 AWG852150:AWJ917504 BGC852150:BGF917504 BPY852150:BQB917504 BZU852150:BZX917504 CJQ852150:CJT917504 CTM852150:CTP917504 DDI852150:DDL917504 DNE852150:DNH917504 DXA852150:DXD917504 EGW852150:EGZ917504 EQS852150:EQV917504 FAO852150:FAR917504 FKK852150:FKN917504 FUG852150:FUJ917504 GEC852150:GEF917504 GNY852150:GOB917504 GXU852150:GXX917504 HHQ852150:HHT917504 HRM852150:HRP917504 IBI852150:IBL917504 ILE852150:ILH917504 IVA852150:IVD917504 JEW852150:JEZ917504 JOS852150:JOV917504 JYO852150:JYR917504 KIK852150:KIN917504 KSG852150:KSJ917504 LCC852150:LCF917504 LLY852150:LMB917504 LVU852150:LVX917504 MFQ852150:MFT917504 MPM852150:MPP917504 MZI852150:MZL917504 NJE852150:NJH917504 NTA852150:NTD917504 OCW852150:OCZ917504 OMS852150:OMV917504 OWO852150:OWR917504 PGK852150:PGN917504 PQG852150:PQJ917504 QAC852150:QAF917504 QJY852150:QKB917504 QTU852150:QTX917504 RDQ852150:RDT917504 RNM852150:RNP917504 RXI852150:RXL917504 SHE852150:SHH917504 SRA852150:SRD917504 TAW852150:TAZ917504 TKS852150:TKV917504 TUO852150:TUR917504 UEK852150:UEN917504 UOG852150:UOJ917504 UYC852150:UYF917504 VHY852150:VIB917504 VRU852150:VRX917504 WBQ852150:WBT917504 WLM852150:WLP917504 WVI852150:WVL917504 A917686:D983040 IW917686:IZ983040 SS917686:SV983040 ACO917686:ACR983040 AMK917686:AMN983040 AWG917686:AWJ983040 BGC917686:BGF983040 BPY917686:BQB983040 BZU917686:BZX983040 CJQ917686:CJT983040 CTM917686:CTP983040 DDI917686:DDL983040 DNE917686:DNH983040 DXA917686:DXD983040 EGW917686:EGZ983040 EQS917686:EQV983040 FAO917686:FAR983040 FKK917686:FKN983040 FUG917686:FUJ983040 GEC917686:GEF983040 GNY917686:GOB983040 GXU917686:GXX983040 HHQ917686:HHT983040 HRM917686:HRP983040 IBI917686:IBL983040 ILE917686:ILH983040 IVA917686:IVD983040 JEW917686:JEZ983040 JOS917686:JOV983040 JYO917686:JYR983040 KIK917686:KIN983040 KSG917686:KSJ983040 LCC917686:LCF983040 LLY917686:LMB983040 LVU917686:LVX983040 MFQ917686:MFT983040 MPM917686:MPP983040 MZI917686:MZL983040 NJE917686:NJH983040 NTA917686:NTD983040 OCW917686:OCZ983040 OMS917686:OMV983040 OWO917686:OWR983040 PGK917686:PGN983040 PQG917686:PQJ983040 QAC917686:QAF983040 QJY917686:QKB983040 QTU917686:QTX983040 RDQ917686:RDT983040 RNM917686:RNP983040 RXI917686:RXL983040 SHE917686:SHH983040 SRA917686:SRD983040 TAW917686:TAZ983040 TKS917686:TKV983040 TUO917686:TUR983040 UEK917686:UEN983040 UOG917686:UOJ983040 UYC917686:UYF983040 VHY917686:VIB983040 VRU917686:VRX983040 WBQ917686:WBT983040 WLM917686:WLP983040 WVI917686:WVL983040 A983222:D1048576 IW983222:IZ1048576 SS983222:SV1048576 ACO983222:ACR1048576 AMK983222:AMN1048576 AWG983222:AWJ1048576 BGC983222:BGF1048576 BPY983222:BQB1048576 BZU983222:BZX1048576 CJQ983222:CJT1048576 CTM983222:CTP1048576 DDI983222:DDL1048576 DNE983222:DNH1048576 DXA983222:DXD1048576 EGW983222:EGZ1048576 EQS983222:EQV1048576 FAO983222:FAR1048576 FKK983222:FKN1048576 FUG983222:FUJ1048576 GEC983222:GEF1048576 GNY983222:GOB1048576 GXU983222:GXX1048576 HHQ983222:HHT1048576 HRM983222:HRP1048576 IBI983222:IBL1048576 ILE983222:ILH1048576 IVA983222:IVD1048576 JEW983222:JEZ1048576 JOS983222:JOV1048576 JYO983222:JYR1048576 KIK983222:KIN1048576 KSG983222:KSJ1048576 LCC983222:LCF1048576 LLY983222:LMB1048576 LVU983222:LVX1048576 MFQ983222:MFT1048576 MPM983222:MPP1048576 MZI983222:MZL1048576 NJE983222:NJH1048576 NTA983222:NTD1048576 OCW983222:OCZ1048576 OMS983222:OMV1048576 OWO983222:OWR1048576 PGK983222:PGN1048576 PQG983222:PQJ1048576 QAC983222:QAF1048576 QJY983222:QKB1048576 QTU983222:QTX1048576 RDQ983222:RDT1048576 RNM983222:RNP1048576 RXI983222:RXL1048576 SHE983222:SHH1048576 SRA983222:SRD1048576 TAW983222:TAZ1048576 TKS983222:TKV1048576 TUO983222:TUR1048576 UEK983222:UEN1048576 UOG983222:UOJ1048576 UYC983222:UYF1048576 VHY983222:VIB1048576 VRU983222:VRX1048576 WBQ983222:WBT1048576 WLM983222:WLP1048576 WVI983222:WVL1048576 B65:B176 IX65:IX176 ST65:ST176 ACP65:ACP176 AML65:AML176 AWH65:AWH176 BGD65:BGD176 BPZ65:BPZ176 BZV65:BZV176 CJR65:CJR176 CTN65:CTN176 DDJ65:DDJ176 DNF65:DNF176 DXB65:DXB176 EGX65:EGX176 EQT65:EQT176 FAP65:FAP176 FKL65:FKL176 FUH65:FUH176 GED65:GED176 GNZ65:GNZ176 GXV65:GXV176 HHR65:HHR176 HRN65:HRN176 IBJ65:IBJ176 ILF65:ILF176 IVB65:IVB176 JEX65:JEX176 JOT65:JOT176 JYP65:JYP176 KIL65:KIL176 KSH65:KSH176 LCD65:LCD176 LLZ65:LLZ176 LVV65:LVV176 MFR65:MFR176 MPN65:MPN176 MZJ65:MZJ176 NJF65:NJF176 NTB65:NTB176 OCX65:OCX176 OMT65:OMT176 OWP65:OWP176 PGL65:PGL176 PQH65:PQH176 QAD65:QAD176 QJZ65:QJZ176 QTV65:QTV176 RDR65:RDR176 RNN65:RNN176 RXJ65:RXJ176 SHF65:SHF176 SRB65:SRB176 TAX65:TAX176 TKT65:TKT176 TUP65:TUP176 UEL65:UEL176 UOH65:UOH176 UYD65:UYD176 VHZ65:VHZ176 VRV65:VRV176 WBR65:WBR176 WLN65:WLN176 WVJ65:WVJ176 B65601:B65712 IX65601:IX65712 ST65601:ST65712 ACP65601:ACP65712 AML65601:AML65712 AWH65601:AWH65712 BGD65601:BGD65712 BPZ65601:BPZ65712 BZV65601:BZV65712 CJR65601:CJR65712 CTN65601:CTN65712 DDJ65601:DDJ65712 DNF65601:DNF65712 DXB65601:DXB65712 EGX65601:EGX65712 EQT65601:EQT65712 FAP65601:FAP65712 FKL65601:FKL65712 FUH65601:FUH65712 GED65601:GED65712 GNZ65601:GNZ65712 GXV65601:GXV65712 HHR65601:HHR65712 HRN65601:HRN65712 IBJ65601:IBJ65712 ILF65601:ILF65712 IVB65601:IVB65712 JEX65601:JEX65712 JOT65601:JOT65712 JYP65601:JYP65712 KIL65601:KIL65712 KSH65601:KSH65712 LCD65601:LCD65712 LLZ65601:LLZ65712 LVV65601:LVV65712 MFR65601:MFR65712 MPN65601:MPN65712 MZJ65601:MZJ65712 NJF65601:NJF65712 NTB65601:NTB65712 OCX65601:OCX65712 OMT65601:OMT65712 OWP65601:OWP65712 PGL65601:PGL65712 PQH65601:PQH65712 QAD65601:QAD65712 QJZ65601:QJZ65712 QTV65601:QTV65712 RDR65601:RDR65712 RNN65601:RNN65712 RXJ65601:RXJ65712 SHF65601:SHF65712 SRB65601:SRB65712 TAX65601:TAX65712 TKT65601:TKT65712 TUP65601:TUP65712 UEL65601:UEL65712 UOH65601:UOH65712 UYD65601:UYD65712 VHZ65601:VHZ65712 VRV65601:VRV65712 WBR65601:WBR65712 WLN65601:WLN65712 WVJ65601:WVJ65712 B131137:B131248 IX131137:IX131248 ST131137:ST131248 ACP131137:ACP131248 AML131137:AML131248 AWH131137:AWH131248 BGD131137:BGD131248 BPZ131137:BPZ131248 BZV131137:BZV131248 CJR131137:CJR131248 CTN131137:CTN131248 DDJ131137:DDJ131248 DNF131137:DNF131248 DXB131137:DXB131248 EGX131137:EGX131248 EQT131137:EQT131248 FAP131137:FAP131248 FKL131137:FKL131248 FUH131137:FUH131248 GED131137:GED131248 GNZ131137:GNZ131248 GXV131137:GXV131248 HHR131137:HHR131248 HRN131137:HRN131248 IBJ131137:IBJ131248 ILF131137:ILF131248 IVB131137:IVB131248 JEX131137:JEX131248 JOT131137:JOT131248 JYP131137:JYP131248 KIL131137:KIL131248 KSH131137:KSH131248 LCD131137:LCD131248 LLZ131137:LLZ131248 LVV131137:LVV131248 MFR131137:MFR131248 MPN131137:MPN131248 MZJ131137:MZJ131248 NJF131137:NJF131248 NTB131137:NTB131248 OCX131137:OCX131248 OMT131137:OMT131248 OWP131137:OWP131248 PGL131137:PGL131248 PQH131137:PQH131248 QAD131137:QAD131248 QJZ131137:QJZ131248 QTV131137:QTV131248 RDR131137:RDR131248 RNN131137:RNN131248 RXJ131137:RXJ131248 SHF131137:SHF131248 SRB131137:SRB131248 TAX131137:TAX131248 TKT131137:TKT131248 TUP131137:TUP131248 UEL131137:UEL131248 UOH131137:UOH131248 UYD131137:UYD131248 VHZ131137:VHZ131248 VRV131137:VRV131248 WBR131137:WBR131248 WLN131137:WLN131248 WVJ131137:WVJ131248 B196673:B196784 IX196673:IX196784 ST196673:ST196784 ACP196673:ACP196784 AML196673:AML196784 AWH196673:AWH196784 BGD196673:BGD196784 BPZ196673:BPZ196784 BZV196673:BZV196784 CJR196673:CJR196784 CTN196673:CTN196784 DDJ196673:DDJ196784 DNF196673:DNF196784 DXB196673:DXB196784 EGX196673:EGX196784 EQT196673:EQT196784 FAP196673:FAP196784 FKL196673:FKL196784 FUH196673:FUH196784 GED196673:GED196784 GNZ196673:GNZ196784 GXV196673:GXV196784 HHR196673:HHR196784 HRN196673:HRN196784 IBJ196673:IBJ196784 ILF196673:ILF196784 IVB196673:IVB196784 JEX196673:JEX196784 JOT196673:JOT196784 JYP196673:JYP196784 KIL196673:KIL196784 KSH196673:KSH196784 LCD196673:LCD196784 LLZ196673:LLZ196784 LVV196673:LVV196784 MFR196673:MFR196784 MPN196673:MPN196784 MZJ196673:MZJ196784 NJF196673:NJF196784 NTB196673:NTB196784 OCX196673:OCX196784 OMT196673:OMT196784 OWP196673:OWP196784 PGL196673:PGL196784 PQH196673:PQH196784 QAD196673:QAD196784 QJZ196673:QJZ196784 QTV196673:QTV196784 RDR196673:RDR196784 RNN196673:RNN196784 RXJ196673:RXJ196784 SHF196673:SHF196784 SRB196673:SRB196784 TAX196673:TAX196784 TKT196673:TKT196784 TUP196673:TUP196784 UEL196673:UEL196784 UOH196673:UOH196784 UYD196673:UYD196784 VHZ196673:VHZ196784 VRV196673:VRV196784 WBR196673:WBR196784 WLN196673:WLN196784 WVJ196673:WVJ196784 B262209:B262320 IX262209:IX262320 ST262209:ST262320 ACP262209:ACP262320 AML262209:AML262320 AWH262209:AWH262320 BGD262209:BGD262320 BPZ262209:BPZ262320 BZV262209:BZV262320 CJR262209:CJR262320 CTN262209:CTN262320 DDJ262209:DDJ262320 DNF262209:DNF262320 DXB262209:DXB262320 EGX262209:EGX262320 EQT262209:EQT262320 FAP262209:FAP262320 FKL262209:FKL262320 FUH262209:FUH262320 GED262209:GED262320 GNZ262209:GNZ262320 GXV262209:GXV262320 HHR262209:HHR262320 HRN262209:HRN262320 IBJ262209:IBJ262320 ILF262209:ILF262320 IVB262209:IVB262320 JEX262209:JEX262320 JOT262209:JOT262320 JYP262209:JYP262320 KIL262209:KIL262320 KSH262209:KSH262320 LCD262209:LCD262320 LLZ262209:LLZ262320 LVV262209:LVV262320 MFR262209:MFR262320 MPN262209:MPN262320 MZJ262209:MZJ262320 NJF262209:NJF262320 NTB262209:NTB262320 OCX262209:OCX262320 OMT262209:OMT262320 OWP262209:OWP262320 PGL262209:PGL262320 PQH262209:PQH262320 QAD262209:QAD262320 QJZ262209:QJZ262320 QTV262209:QTV262320 RDR262209:RDR262320 RNN262209:RNN262320 RXJ262209:RXJ262320 SHF262209:SHF262320 SRB262209:SRB262320 TAX262209:TAX262320 TKT262209:TKT262320 TUP262209:TUP262320 UEL262209:UEL262320 UOH262209:UOH262320 UYD262209:UYD262320 VHZ262209:VHZ262320 VRV262209:VRV262320 WBR262209:WBR262320 WLN262209:WLN262320 WVJ262209:WVJ262320 B327745:B327856 IX327745:IX327856 ST327745:ST327856 ACP327745:ACP327856 AML327745:AML327856 AWH327745:AWH327856 BGD327745:BGD327856 BPZ327745:BPZ327856 BZV327745:BZV327856 CJR327745:CJR327856 CTN327745:CTN327856 DDJ327745:DDJ327856 DNF327745:DNF327856 DXB327745:DXB327856 EGX327745:EGX327856 EQT327745:EQT327856 FAP327745:FAP327856 FKL327745:FKL327856 FUH327745:FUH327856 GED327745:GED327856 GNZ327745:GNZ327856 GXV327745:GXV327856 HHR327745:HHR327856 HRN327745:HRN327856 IBJ327745:IBJ327856 ILF327745:ILF327856 IVB327745:IVB327856 JEX327745:JEX327856 JOT327745:JOT327856 JYP327745:JYP327856 KIL327745:KIL327856 KSH327745:KSH327856 LCD327745:LCD327856 LLZ327745:LLZ327856 LVV327745:LVV327856 MFR327745:MFR327856 MPN327745:MPN327856 MZJ327745:MZJ327856 NJF327745:NJF327856 NTB327745:NTB327856 OCX327745:OCX327856 OMT327745:OMT327856 OWP327745:OWP327856 PGL327745:PGL327856 PQH327745:PQH327856 QAD327745:QAD327856 QJZ327745:QJZ327856 QTV327745:QTV327856 RDR327745:RDR327856 RNN327745:RNN327856 RXJ327745:RXJ327856 SHF327745:SHF327856 SRB327745:SRB327856 TAX327745:TAX327856 TKT327745:TKT327856 TUP327745:TUP327856 UEL327745:UEL327856 UOH327745:UOH327856 UYD327745:UYD327856 VHZ327745:VHZ327856 VRV327745:VRV327856 WBR327745:WBR327856 WLN327745:WLN327856 WVJ327745:WVJ327856 B393281:B393392 IX393281:IX393392 ST393281:ST393392 ACP393281:ACP393392 AML393281:AML393392 AWH393281:AWH393392 BGD393281:BGD393392 BPZ393281:BPZ393392 BZV393281:BZV393392 CJR393281:CJR393392 CTN393281:CTN393392 DDJ393281:DDJ393392 DNF393281:DNF393392 DXB393281:DXB393392 EGX393281:EGX393392 EQT393281:EQT393392 FAP393281:FAP393392 FKL393281:FKL393392 FUH393281:FUH393392 GED393281:GED393392 GNZ393281:GNZ393392 GXV393281:GXV393392 HHR393281:HHR393392 HRN393281:HRN393392 IBJ393281:IBJ393392 ILF393281:ILF393392 IVB393281:IVB393392 JEX393281:JEX393392 JOT393281:JOT393392 JYP393281:JYP393392 KIL393281:KIL393392 KSH393281:KSH393392 LCD393281:LCD393392 LLZ393281:LLZ393392 LVV393281:LVV393392 MFR393281:MFR393392 MPN393281:MPN393392 MZJ393281:MZJ393392 NJF393281:NJF393392 NTB393281:NTB393392 OCX393281:OCX393392 OMT393281:OMT393392 OWP393281:OWP393392 PGL393281:PGL393392 PQH393281:PQH393392 QAD393281:QAD393392 QJZ393281:QJZ393392 QTV393281:QTV393392 RDR393281:RDR393392 RNN393281:RNN393392 RXJ393281:RXJ393392 SHF393281:SHF393392 SRB393281:SRB393392 TAX393281:TAX393392 TKT393281:TKT393392 TUP393281:TUP393392 UEL393281:UEL393392 UOH393281:UOH393392 UYD393281:UYD393392 VHZ393281:VHZ393392 VRV393281:VRV393392 WBR393281:WBR393392 WLN393281:WLN393392 WVJ393281:WVJ393392 B458817:B458928 IX458817:IX458928 ST458817:ST458928 ACP458817:ACP458928 AML458817:AML458928 AWH458817:AWH458928 BGD458817:BGD458928 BPZ458817:BPZ458928 BZV458817:BZV458928 CJR458817:CJR458928 CTN458817:CTN458928 DDJ458817:DDJ458928 DNF458817:DNF458928 DXB458817:DXB458928 EGX458817:EGX458928 EQT458817:EQT458928 FAP458817:FAP458928 FKL458817:FKL458928 FUH458817:FUH458928 GED458817:GED458928 GNZ458817:GNZ458928 GXV458817:GXV458928 HHR458817:HHR458928 HRN458817:HRN458928 IBJ458817:IBJ458928 ILF458817:ILF458928 IVB458817:IVB458928 JEX458817:JEX458928 JOT458817:JOT458928 JYP458817:JYP458928 KIL458817:KIL458928 KSH458817:KSH458928 LCD458817:LCD458928 LLZ458817:LLZ458928 LVV458817:LVV458928 MFR458817:MFR458928 MPN458817:MPN458928 MZJ458817:MZJ458928 NJF458817:NJF458928 NTB458817:NTB458928 OCX458817:OCX458928 OMT458817:OMT458928 OWP458817:OWP458928 PGL458817:PGL458928 PQH458817:PQH458928 QAD458817:QAD458928 QJZ458817:QJZ458928 QTV458817:QTV458928 RDR458817:RDR458928 RNN458817:RNN458928 RXJ458817:RXJ458928 SHF458817:SHF458928 SRB458817:SRB458928 TAX458817:TAX458928 TKT458817:TKT458928 TUP458817:TUP458928 UEL458817:UEL458928 UOH458817:UOH458928 UYD458817:UYD458928 VHZ458817:VHZ458928 VRV458817:VRV458928 WBR458817:WBR458928 WLN458817:WLN458928 WVJ458817:WVJ458928 B524353:B524464 IX524353:IX524464 ST524353:ST524464 ACP524353:ACP524464 AML524353:AML524464 AWH524353:AWH524464 BGD524353:BGD524464 BPZ524353:BPZ524464 BZV524353:BZV524464 CJR524353:CJR524464 CTN524353:CTN524464 DDJ524353:DDJ524464 DNF524353:DNF524464 DXB524353:DXB524464 EGX524353:EGX524464 EQT524353:EQT524464 FAP524353:FAP524464 FKL524353:FKL524464 FUH524353:FUH524464 GED524353:GED524464 GNZ524353:GNZ524464 GXV524353:GXV524464 HHR524353:HHR524464 HRN524353:HRN524464 IBJ524353:IBJ524464 ILF524353:ILF524464 IVB524353:IVB524464 JEX524353:JEX524464 JOT524353:JOT524464 JYP524353:JYP524464 KIL524353:KIL524464 KSH524353:KSH524464 LCD524353:LCD524464 LLZ524353:LLZ524464 LVV524353:LVV524464 MFR524353:MFR524464 MPN524353:MPN524464 MZJ524353:MZJ524464 NJF524353:NJF524464 NTB524353:NTB524464 OCX524353:OCX524464 OMT524353:OMT524464 OWP524353:OWP524464 PGL524353:PGL524464 PQH524353:PQH524464 QAD524353:QAD524464 QJZ524353:QJZ524464 QTV524353:QTV524464 RDR524353:RDR524464 RNN524353:RNN524464 RXJ524353:RXJ524464 SHF524353:SHF524464 SRB524353:SRB524464 TAX524353:TAX524464 TKT524353:TKT524464 TUP524353:TUP524464 UEL524353:UEL524464 UOH524353:UOH524464 UYD524353:UYD524464 VHZ524353:VHZ524464 VRV524353:VRV524464 WBR524353:WBR524464 WLN524353:WLN524464 WVJ524353:WVJ524464 B589889:B590000 IX589889:IX590000 ST589889:ST590000 ACP589889:ACP590000 AML589889:AML590000 AWH589889:AWH590000 BGD589889:BGD590000 BPZ589889:BPZ590000 BZV589889:BZV590000 CJR589889:CJR590000 CTN589889:CTN590000 DDJ589889:DDJ590000 DNF589889:DNF590000 DXB589889:DXB590000 EGX589889:EGX590000 EQT589889:EQT590000 FAP589889:FAP590000 FKL589889:FKL590000 FUH589889:FUH590000 GED589889:GED590000 GNZ589889:GNZ590000 GXV589889:GXV590000 HHR589889:HHR590000 HRN589889:HRN590000 IBJ589889:IBJ590000 ILF589889:ILF590000 IVB589889:IVB590000 JEX589889:JEX590000 JOT589889:JOT590000 JYP589889:JYP590000 KIL589889:KIL590000 KSH589889:KSH590000 LCD589889:LCD590000 LLZ589889:LLZ590000 LVV589889:LVV590000 MFR589889:MFR590000 MPN589889:MPN590000 MZJ589889:MZJ590000 NJF589889:NJF590000 NTB589889:NTB590000 OCX589889:OCX590000 OMT589889:OMT590000 OWP589889:OWP590000 PGL589889:PGL590000 PQH589889:PQH590000 QAD589889:QAD590000 QJZ589889:QJZ590000 QTV589889:QTV590000 RDR589889:RDR590000 RNN589889:RNN590000 RXJ589889:RXJ590000 SHF589889:SHF590000 SRB589889:SRB590000 TAX589889:TAX590000 TKT589889:TKT590000 TUP589889:TUP590000 UEL589889:UEL590000 UOH589889:UOH590000 UYD589889:UYD590000 VHZ589889:VHZ590000 VRV589889:VRV590000 WBR589889:WBR590000 WLN589889:WLN590000 WVJ589889:WVJ590000 B655425:B655536 IX655425:IX655536 ST655425:ST655536 ACP655425:ACP655536 AML655425:AML655536 AWH655425:AWH655536 BGD655425:BGD655536 BPZ655425:BPZ655536 BZV655425:BZV655536 CJR655425:CJR655536 CTN655425:CTN655536 DDJ655425:DDJ655536 DNF655425:DNF655536 DXB655425:DXB655536 EGX655425:EGX655536 EQT655425:EQT655536 FAP655425:FAP655536 FKL655425:FKL655536 FUH655425:FUH655536 GED655425:GED655536 GNZ655425:GNZ655536 GXV655425:GXV655536 HHR655425:HHR655536 HRN655425:HRN655536 IBJ655425:IBJ655536 ILF655425:ILF655536 IVB655425:IVB655536 JEX655425:JEX655536 JOT655425:JOT655536 JYP655425:JYP655536 KIL655425:KIL655536 KSH655425:KSH655536 LCD655425:LCD655536 LLZ655425:LLZ655536 LVV655425:LVV655536 MFR655425:MFR655536 MPN655425:MPN655536 MZJ655425:MZJ655536 NJF655425:NJF655536 NTB655425:NTB655536 OCX655425:OCX655536 OMT655425:OMT655536 OWP655425:OWP655536 PGL655425:PGL655536 PQH655425:PQH655536 QAD655425:QAD655536 QJZ655425:QJZ655536 QTV655425:QTV655536 RDR655425:RDR655536 RNN655425:RNN655536 RXJ655425:RXJ655536 SHF655425:SHF655536 SRB655425:SRB655536 TAX655425:TAX655536 TKT655425:TKT655536 TUP655425:TUP655536 UEL655425:UEL655536 UOH655425:UOH655536 UYD655425:UYD655536 VHZ655425:VHZ655536 VRV655425:VRV655536 WBR655425:WBR655536 WLN655425:WLN655536 WVJ655425:WVJ655536 B720961:B721072 IX720961:IX721072 ST720961:ST721072 ACP720961:ACP721072 AML720961:AML721072 AWH720961:AWH721072 BGD720961:BGD721072 BPZ720961:BPZ721072 BZV720961:BZV721072 CJR720961:CJR721072 CTN720961:CTN721072 DDJ720961:DDJ721072 DNF720961:DNF721072 DXB720961:DXB721072 EGX720961:EGX721072 EQT720961:EQT721072 FAP720961:FAP721072 FKL720961:FKL721072 FUH720961:FUH721072 GED720961:GED721072 GNZ720961:GNZ721072 GXV720961:GXV721072 HHR720961:HHR721072 HRN720961:HRN721072 IBJ720961:IBJ721072 ILF720961:ILF721072 IVB720961:IVB721072 JEX720961:JEX721072 JOT720961:JOT721072 JYP720961:JYP721072 KIL720961:KIL721072 KSH720961:KSH721072 LCD720961:LCD721072 LLZ720961:LLZ721072 LVV720961:LVV721072 MFR720961:MFR721072 MPN720961:MPN721072 MZJ720961:MZJ721072 NJF720961:NJF721072 NTB720961:NTB721072 OCX720961:OCX721072 OMT720961:OMT721072 OWP720961:OWP721072 PGL720961:PGL721072 PQH720961:PQH721072 QAD720961:QAD721072 QJZ720961:QJZ721072 QTV720961:QTV721072 RDR720961:RDR721072 RNN720961:RNN721072 RXJ720961:RXJ721072 SHF720961:SHF721072 SRB720961:SRB721072 TAX720961:TAX721072 TKT720961:TKT721072 TUP720961:TUP721072 UEL720961:UEL721072 UOH720961:UOH721072 UYD720961:UYD721072 VHZ720961:VHZ721072 VRV720961:VRV721072 WBR720961:WBR721072 WLN720961:WLN721072 WVJ720961:WVJ721072 B786497:B786608 IX786497:IX786608 ST786497:ST786608 ACP786497:ACP786608 AML786497:AML786608 AWH786497:AWH786608 BGD786497:BGD786608 BPZ786497:BPZ786608 BZV786497:BZV786608 CJR786497:CJR786608 CTN786497:CTN786608 DDJ786497:DDJ786608 DNF786497:DNF786608 DXB786497:DXB786608 EGX786497:EGX786608 EQT786497:EQT786608 FAP786497:FAP786608 FKL786497:FKL786608 FUH786497:FUH786608 GED786497:GED786608 GNZ786497:GNZ786608 GXV786497:GXV786608 HHR786497:HHR786608 HRN786497:HRN786608 IBJ786497:IBJ786608 ILF786497:ILF786608 IVB786497:IVB786608 JEX786497:JEX786608 JOT786497:JOT786608 JYP786497:JYP786608 KIL786497:KIL786608 KSH786497:KSH786608 LCD786497:LCD786608 LLZ786497:LLZ786608 LVV786497:LVV786608 MFR786497:MFR786608 MPN786497:MPN786608 MZJ786497:MZJ786608 NJF786497:NJF786608 NTB786497:NTB786608 OCX786497:OCX786608 OMT786497:OMT786608 OWP786497:OWP786608 PGL786497:PGL786608 PQH786497:PQH786608 QAD786497:QAD786608 QJZ786497:QJZ786608 QTV786497:QTV786608 RDR786497:RDR786608 RNN786497:RNN786608 RXJ786497:RXJ786608 SHF786497:SHF786608 SRB786497:SRB786608 TAX786497:TAX786608 TKT786497:TKT786608 TUP786497:TUP786608 UEL786497:UEL786608 UOH786497:UOH786608 UYD786497:UYD786608 VHZ786497:VHZ786608 VRV786497:VRV786608 WBR786497:WBR786608 WLN786497:WLN786608 WVJ786497:WVJ786608 B852033:B852144 IX852033:IX852144 ST852033:ST852144 ACP852033:ACP852144 AML852033:AML852144 AWH852033:AWH852144 BGD852033:BGD852144 BPZ852033:BPZ852144 BZV852033:BZV852144 CJR852033:CJR852144 CTN852033:CTN852144 DDJ852033:DDJ852144 DNF852033:DNF852144 DXB852033:DXB852144 EGX852033:EGX852144 EQT852033:EQT852144 FAP852033:FAP852144 FKL852033:FKL852144 FUH852033:FUH852144 GED852033:GED852144 GNZ852033:GNZ852144 GXV852033:GXV852144 HHR852033:HHR852144 HRN852033:HRN852144 IBJ852033:IBJ852144 ILF852033:ILF852144 IVB852033:IVB852144 JEX852033:JEX852144 JOT852033:JOT852144 JYP852033:JYP852144 KIL852033:KIL852144 KSH852033:KSH852144 LCD852033:LCD852144 LLZ852033:LLZ852144 LVV852033:LVV852144 MFR852033:MFR852144 MPN852033:MPN852144 MZJ852033:MZJ852144 NJF852033:NJF852144 NTB852033:NTB852144 OCX852033:OCX852144 OMT852033:OMT852144 OWP852033:OWP852144 PGL852033:PGL852144 PQH852033:PQH852144 QAD852033:QAD852144 QJZ852033:QJZ852144 QTV852033:QTV852144 RDR852033:RDR852144 RNN852033:RNN852144 RXJ852033:RXJ852144 SHF852033:SHF852144 SRB852033:SRB852144 TAX852033:TAX852144 TKT852033:TKT852144 TUP852033:TUP852144 UEL852033:UEL852144 UOH852033:UOH852144 UYD852033:UYD852144 VHZ852033:VHZ852144 VRV852033:VRV852144 WBR852033:WBR852144 WLN852033:WLN852144 WVJ852033:WVJ852144 B917569:B917680 IX917569:IX917680 ST917569:ST917680 ACP917569:ACP917680 AML917569:AML917680 AWH917569:AWH917680 BGD917569:BGD917680 BPZ917569:BPZ917680 BZV917569:BZV917680 CJR917569:CJR917680 CTN917569:CTN917680 DDJ917569:DDJ917680 DNF917569:DNF917680 DXB917569:DXB917680 EGX917569:EGX917680 EQT917569:EQT917680 FAP917569:FAP917680 FKL917569:FKL917680 FUH917569:FUH917680 GED917569:GED917680 GNZ917569:GNZ917680 GXV917569:GXV917680 HHR917569:HHR917680 HRN917569:HRN917680 IBJ917569:IBJ917680 ILF917569:ILF917680 IVB917569:IVB917680 JEX917569:JEX917680 JOT917569:JOT917680 JYP917569:JYP917680 KIL917569:KIL917680 KSH917569:KSH917680 LCD917569:LCD917680 LLZ917569:LLZ917680 LVV917569:LVV917680 MFR917569:MFR917680 MPN917569:MPN917680 MZJ917569:MZJ917680 NJF917569:NJF917680 NTB917569:NTB917680 OCX917569:OCX917680 OMT917569:OMT917680 OWP917569:OWP917680 PGL917569:PGL917680 PQH917569:PQH917680 QAD917569:QAD917680 QJZ917569:QJZ917680 QTV917569:QTV917680 RDR917569:RDR917680 RNN917569:RNN917680 RXJ917569:RXJ917680 SHF917569:SHF917680 SRB917569:SRB917680 TAX917569:TAX917680 TKT917569:TKT917680 TUP917569:TUP917680 UEL917569:UEL917680 UOH917569:UOH917680 UYD917569:UYD917680 VHZ917569:VHZ917680 VRV917569:VRV917680 WBR917569:WBR917680 WLN917569:WLN917680 WVJ917569:WVJ917680 B983105:B983216 IX983105:IX983216 ST983105:ST983216 ACP983105:ACP983216 AML983105:AML983216 AWH983105:AWH983216 BGD983105:BGD983216 BPZ983105:BPZ983216 BZV983105:BZV983216 CJR983105:CJR983216 CTN983105:CTN983216 DDJ983105:DDJ983216 DNF983105:DNF983216 DXB983105:DXB983216 EGX983105:EGX983216 EQT983105:EQT983216 FAP983105:FAP983216 FKL983105:FKL983216 FUH983105:FUH983216 GED983105:GED983216 GNZ983105:GNZ983216 GXV983105:GXV983216 HHR983105:HHR983216 HRN983105:HRN983216 IBJ983105:IBJ983216 ILF983105:ILF983216 IVB983105:IVB983216 JEX983105:JEX983216 JOT983105:JOT983216 JYP983105:JYP983216 KIL983105:KIL983216 KSH983105:KSH983216 LCD983105:LCD983216 LLZ983105:LLZ983216 LVV983105:LVV983216 MFR983105:MFR983216 MPN983105:MPN983216 MZJ983105:MZJ983216 NJF983105:NJF983216 NTB983105:NTB983216 OCX983105:OCX983216 OMT983105:OMT983216 OWP983105:OWP983216 PGL983105:PGL983216 PQH983105:PQH983216 QAD983105:QAD983216 QJZ983105:QJZ983216 QTV983105:QTV983216 RDR983105:RDR983216 RNN983105:RNN983216 RXJ983105:RXJ983216 SHF983105:SHF983216 SRB983105:SRB983216 TAX983105:TAX983216 TKT983105:TKT983216 TUP983105:TUP983216 UEL983105:UEL983216 UOH983105:UOH983216 UYD983105:UYD983216 VHZ983105:VHZ983216 VRV983105:VRV983216 WBR983105:WBR983216 WLN983105:WLN983216 WVJ983105:WVJ983216 C1:D176 IY1:IZ176 SU1:SV176 ACQ1:ACR176 AMM1:AMN176 AWI1:AWJ176 BGE1:BGF176 BQA1:BQB176 BZW1:BZX176 CJS1:CJT176 CTO1:CTP176 DDK1:DDL176 DNG1:DNH176 DXC1:DXD176 EGY1:EGZ176 EQU1:EQV176 FAQ1:FAR176 FKM1:FKN176 FUI1:FUJ176 GEE1:GEF176 GOA1:GOB176 GXW1:GXX176 HHS1:HHT176 HRO1:HRP176 IBK1:IBL176 ILG1:ILH176 IVC1:IVD176 JEY1:JEZ176 JOU1:JOV176 JYQ1:JYR176 KIM1:KIN176 KSI1:KSJ176 LCE1:LCF176 LMA1:LMB176 LVW1:LVX176 MFS1:MFT176 MPO1:MPP176 MZK1:MZL176 NJG1:NJH176 NTC1:NTD176 OCY1:OCZ176 OMU1:OMV176 OWQ1:OWR176 PGM1:PGN176 PQI1:PQJ176 QAE1:QAF176 QKA1:QKB176 QTW1:QTX176 RDS1:RDT176 RNO1:RNP176 RXK1:RXL176 SHG1:SHH176 SRC1:SRD176 TAY1:TAZ176 TKU1:TKV176 TUQ1:TUR176 UEM1:UEN176 UOI1:UOJ176 UYE1:UYF176 VIA1:VIB176 VRW1:VRX176 WBS1:WBT176 WLO1:WLP176 WVK1:WVL176 C65537:D65712 IY65537:IZ65712 SU65537:SV65712 ACQ65537:ACR65712 AMM65537:AMN65712 AWI65537:AWJ65712 BGE65537:BGF65712 BQA65537:BQB65712 BZW65537:BZX65712 CJS65537:CJT65712 CTO65537:CTP65712 DDK65537:DDL65712 DNG65537:DNH65712 DXC65537:DXD65712 EGY65537:EGZ65712 EQU65537:EQV65712 FAQ65537:FAR65712 FKM65537:FKN65712 FUI65537:FUJ65712 GEE65537:GEF65712 GOA65537:GOB65712 GXW65537:GXX65712 HHS65537:HHT65712 HRO65537:HRP65712 IBK65537:IBL65712 ILG65537:ILH65712 IVC65537:IVD65712 JEY65537:JEZ65712 JOU65537:JOV65712 JYQ65537:JYR65712 KIM65537:KIN65712 KSI65537:KSJ65712 LCE65537:LCF65712 LMA65537:LMB65712 LVW65537:LVX65712 MFS65537:MFT65712 MPO65537:MPP65712 MZK65537:MZL65712 NJG65537:NJH65712 NTC65537:NTD65712 OCY65537:OCZ65712 OMU65537:OMV65712 OWQ65537:OWR65712 PGM65537:PGN65712 PQI65537:PQJ65712 QAE65537:QAF65712 QKA65537:QKB65712 QTW65537:QTX65712 RDS65537:RDT65712 RNO65537:RNP65712 RXK65537:RXL65712 SHG65537:SHH65712 SRC65537:SRD65712 TAY65537:TAZ65712 TKU65537:TKV65712 TUQ65537:TUR65712 UEM65537:UEN65712 UOI65537:UOJ65712 UYE65537:UYF65712 VIA65537:VIB65712 VRW65537:VRX65712 WBS65537:WBT65712 WLO65537:WLP65712 WVK65537:WVL65712 C131073:D131248 IY131073:IZ131248 SU131073:SV131248 ACQ131073:ACR131248 AMM131073:AMN131248 AWI131073:AWJ131248 BGE131073:BGF131248 BQA131073:BQB131248 BZW131073:BZX131248 CJS131073:CJT131248 CTO131073:CTP131248 DDK131073:DDL131248 DNG131073:DNH131248 DXC131073:DXD131248 EGY131073:EGZ131248 EQU131073:EQV131248 FAQ131073:FAR131248 FKM131073:FKN131248 FUI131073:FUJ131248 GEE131073:GEF131248 GOA131073:GOB131248 GXW131073:GXX131248 HHS131073:HHT131248 HRO131073:HRP131248 IBK131073:IBL131248 ILG131073:ILH131248 IVC131073:IVD131248 JEY131073:JEZ131248 JOU131073:JOV131248 JYQ131073:JYR131248 KIM131073:KIN131248 KSI131073:KSJ131248 LCE131073:LCF131248 LMA131073:LMB131248 LVW131073:LVX131248 MFS131073:MFT131248 MPO131073:MPP131248 MZK131073:MZL131248 NJG131073:NJH131248 NTC131073:NTD131248 OCY131073:OCZ131248 OMU131073:OMV131248 OWQ131073:OWR131248 PGM131073:PGN131248 PQI131073:PQJ131248 QAE131073:QAF131248 QKA131073:QKB131248 QTW131073:QTX131248 RDS131073:RDT131248 RNO131073:RNP131248 RXK131073:RXL131248 SHG131073:SHH131248 SRC131073:SRD131248 TAY131073:TAZ131248 TKU131073:TKV131248 TUQ131073:TUR131248 UEM131073:UEN131248 UOI131073:UOJ131248 UYE131073:UYF131248 VIA131073:VIB131248 VRW131073:VRX131248 WBS131073:WBT131248 WLO131073:WLP131248 WVK131073:WVL131248 C196609:D196784 IY196609:IZ196784 SU196609:SV196784 ACQ196609:ACR196784 AMM196609:AMN196784 AWI196609:AWJ196784 BGE196609:BGF196784 BQA196609:BQB196784 BZW196609:BZX196784 CJS196609:CJT196784 CTO196609:CTP196784 DDK196609:DDL196784 DNG196609:DNH196784 DXC196609:DXD196784 EGY196609:EGZ196784 EQU196609:EQV196784 FAQ196609:FAR196784 FKM196609:FKN196784 FUI196609:FUJ196784 GEE196609:GEF196784 GOA196609:GOB196784 GXW196609:GXX196784 HHS196609:HHT196784 HRO196609:HRP196784 IBK196609:IBL196784 ILG196609:ILH196784 IVC196609:IVD196784 JEY196609:JEZ196784 JOU196609:JOV196784 JYQ196609:JYR196784 KIM196609:KIN196784 KSI196609:KSJ196784 LCE196609:LCF196784 LMA196609:LMB196784 LVW196609:LVX196784 MFS196609:MFT196784 MPO196609:MPP196784 MZK196609:MZL196784 NJG196609:NJH196784 NTC196609:NTD196784 OCY196609:OCZ196784 OMU196609:OMV196784 OWQ196609:OWR196784 PGM196609:PGN196784 PQI196609:PQJ196784 QAE196609:QAF196784 QKA196609:QKB196784 QTW196609:QTX196784 RDS196609:RDT196784 RNO196609:RNP196784 RXK196609:RXL196784 SHG196609:SHH196784 SRC196609:SRD196784 TAY196609:TAZ196784 TKU196609:TKV196784 TUQ196609:TUR196784 UEM196609:UEN196784 UOI196609:UOJ196784 UYE196609:UYF196784 VIA196609:VIB196784 VRW196609:VRX196784 WBS196609:WBT196784 WLO196609:WLP196784 WVK196609:WVL196784 C262145:D262320 IY262145:IZ262320 SU262145:SV262320 ACQ262145:ACR262320 AMM262145:AMN262320 AWI262145:AWJ262320 BGE262145:BGF262320 BQA262145:BQB262320 BZW262145:BZX262320 CJS262145:CJT262320 CTO262145:CTP262320 DDK262145:DDL262320 DNG262145:DNH262320 DXC262145:DXD262320 EGY262145:EGZ262320 EQU262145:EQV262320 FAQ262145:FAR262320 FKM262145:FKN262320 FUI262145:FUJ262320 GEE262145:GEF262320 GOA262145:GOB262320 GXW262145:GXX262320 HHS262145:HHT262320 HRO262145:HRP262320 IBK262145:IBL262320 ILG262145:ILH262320 IVC262145:IVD262320 JEY262145:JEZ262320 JOU262145:JOV262320 JYQ262145:JYR262320 KIM262145:KIN262320 KSI262145:KSJ262320 LCE262145:LCF262320 LMA262145:LMB262320 LVW262145:LVX262320 MFS262145:MFT262320 MPO262145:MPP262320 MZK262145:MZL262320 NJG262145:NJH262320 NTC262145:NTD262320 OCY262145:OCZ262320 OMU262145:OMV262320 OWQ262145:OWR262320 PGM262145:PGN262320 PQI262145:PQJ262320 QAE262145:QAF262320 QKA262145:QKB262320 QTW262145:QTX262320 RDS262145:RDT262320 RNO262145:RNP262320 RXK262145:RXL262320 SHG262145:SHH262320 SRC262145:SRD262320 TAY262145:TAZ262320 TKU262145:TKV262320 TUQ262145:TUR262320 UEM262145:UEN262320 UOI262145:UOJ262320 UYE262145:UYF262320 VIA262145:VIB262320 VRW262145:VRX262320 WBS262145:WBT262320 WLO262145:WLP262320 WVK262145:WVL262320 C327681:D327856 IY327681:IZ327856 SU327681:SV327856 ACQ327681:ACR327856 AMM327681:AMN327856 AWI327681:AWJ327856 BGE327681:BGF327856 BQA327681:BQB327856 BZW327681:BZX327856 CJS327681:CJT327856 CTO327681:CTP327856 DDK327681:DDL327856 DNG327681:DNH327856 DXC327681:DXD327856 EGY327681:EGZ327856 EQU327681:EQV327856 FAQ327681:FAR327856 FKM327681:FKN327856 FUI327681:FUJ327856 GEE327681:GEF327856 GOA327681:GOB327856 GXW327681:GXX327856 HHS327681:HHT327856 HRO327681:HRP327856 IBK327681:IBL327856 ILG327681:ILH327856 IVC327681:IVD327856 JEY327681:JEZ327856 JOU327681:JOV327856 JYQ327681:JYR327856 KIM327681:KIN327856 KSI327681:KSJ327856 LCE327681:LCF327856 LMA327681:LMB327856 LVW327681:LVX327856 MFS327681:MFT327856 MPO327681:MPP327856 MZK327681:MZL327856 NJG327681:NJH327856 NTC327681:NTD327856 OCY327681:OCZ327856 OMU327681:OMV327856 OWQ327681:OWR327856 PGM327681:PGN327856 PQI327681:PQJ327856 QAE327681:QAF327856 QKA327681:QKB327856 QTW327681:QTX327856 RDS327681:RDT327856 RNO327681:RNP327856 RXK327681:RXL327856 SHG327681:SHH327856 SRC327681:SRD327856 TAY327681:TAZ327856 TKU327681:TKV327856 TUQ327681:TUR327856 UEM327681:UEN327856 UOI327681:UOJ327856 UYE327681:UYF327856 VIA327681:VIB327856 VRW327681:VRX327856 WBS327681:WBT327856 WLO327681:WLP327856 WVK327681:WVL327856 C393217:D393392 IY393217:IZ393392 SU393217:SV393392 ACQ393217:ACR393392 AMM393217:AMN393392 AWI393217:AWJ393392 BGE393217:BGF393392 BQA393217:BQB393392 BZW393217:BZX393392 CJS393217:CJT393392 CTO393217:CTP393392 DDK393217:DDL393392 DNG393217:DNH393392 DXC393217:DXD393392 EGY393217:EGZ393392 EQU393217:EQV393392 FAQ393217:FAR393392 FKM393217:FKN393392 FUI393217:FUJ393392 GEE393217:GEF393392 GOA393217:GOB393392 GXW393217:GXX393392 HHS393217:HHT393392 HRO393217:HRP393392 IBK393217:IBL393392 ILG393217:ILH393392 IVC393217:IVD393392 JEY393217:JEZ393392 JOU393217:JOV393392 JYQ393217:JYR393392 KIM393217:KIN393392 KSI393217:KSJ393392 LCE393217:LCF393392 LMA393217:LMB393392 LVW393217:LVX393392 MFS393217:MFT393392 MPO393217:MPP393392 MZK393217:MZL393392 NJG393217:NJH393392 NTC393217:NTD393392 OCY393217:OCZ393392 OMU393217:OMV393392 OWQ393217:OWR393392 PGM393217:PGN393392 PQI393217:PQJ393392 QAE393217:QAF393392 QKA393217:QKB393392 QTW393217:QTX393392 RDS393217:RDT393392 RNO393217:RNP393392 RXK393217:RXL393392 SHG393217:SHH393392 SRC393217:SRD393392 TAY393217:TAZ393392 TKU393217:TKV393392 TUQ393217:TUR393392 UEM393217:UEN393392 UOI393217:UOJ393392 UYE393217:UYF393392 VIA393217:VIB393392 VRW393217:VRX393392 WBS393217:WBT393392 WLO393217:WLP393392 WVK393217:WVL393392 C458753:D458928 IY458753:IZ458928 SU458753:SV458928 ACQ458753:ACR458928 AMM458753:AMN458928 AWI458753:AWJ458928 BGE458753:BGF458928 BQA458753:BQB458928 BZW458753:BZX458928 CJS458753:CJT458928 CTO458753:CTP458928 DDK458753:DDL458928 DNG458753:DNH458928 DXC458753:DXD458928 EGY458753:EGZ458928 EQU458753:EQV458928 FAQ458753:FAR458928 FKM458753:FKN458928 FUI458753:FUJ458928 GEE458753:GEF458928 GOA458753:GOB458928 GXW458753:GXX458928 HHS458753:HHT458928 HRO458753:HRP458928 IBK458753:IBL458928 ILG458753:ILH458928 IVC458753:IVD458928 JEY458753:JEZ458928 JOU458753:JOV458928 JYQ458753:JYR458928 KIM458753:KIN458928 KSI458753:KSJ458928 LCE458753:LCF458928 LMA458753:LMB458928 LVW458753:LVX458928 MFS458753:MFT458928 MPO458753:MPP458928 MZK458753:MZL458928 NJG458753:NJH458928 NTC458753:NTD458928 OCY458753:OCZ458928 OMU458753:OMV458928 OWQ458753:OWR458928 PGM458753:PGN458928 PQI458753:PQJ458928 QAE458753:QAF458928 QKA458753:QKB458928 QTW458753:QTX458928 RDS458753:RDT458928 RNO458753:RNP458928 RXK458753:RXL458928 SHG458753:SHH458928 SRC458753:SRD458928 TAY458753:TAZ458928 TKU458753:TKV458928 TUQ458753:TUR458928 UEM458753:UEN458928 UOI458753:UOJ458928 UYE458753:UYF458928 VIA458753:VIB458928 VRW458753:VRX458928 WBS458753:WBT458928 WLO458753:WLP458928 WVK458753:WVL458928 C524289:D524464 IY524289:IZ524464 SU524289:SV524464 ACQ524289:ACR524464 AMM524289:AMN524464 AWI524289:AWJ524464 BGE524289:BGF524464 BQA524289:BQB524464 BZW524289:BZX524464 CJS524289:CJT524464 CTO524289:CTP524464 DDK524289:DDL524464 DNG524289:DNH524464 DXC524289:DXD524464 EGY524289:EGZ524464 EQU524289:EQV524464 FAQ524289:FAR524464 FKM524289:FKN524464 FUI524289:FUJ524464 GEE524289:GEF524464 GOA524289:GOB524464 GXW524289:GXX524464 HHS524289:HHT524464 HRO524289:HRP524464 IBK524289:IBL524464 ILG524289:ILH524464 IVC524289:IVD524464 JEY524289:JEZ524464 JOU524289:JOV524464 JYQ524289:JYR524464 KIM524289:KIN524464 KSI524289:KSJ524464 LCE524289:LCF524464 LMA524289:LMB524464 LVW524289:LVX524464 MFS524289:MFT524464 MPO524289:MPP524464 MZK524289:MZL524464 NJG524289:NJH524464 NTC524289:NTD524464 OCY524289:OCZ524464 OMU524289:OMV524464 OWQ524289:OWR524464 PGM524289:PGN524464 PQI524289:PQJ524464 QAE524289:QAF524464 QKA524289:QKB524464 QTW524289:QTX524464 RDS524289:RDT524464 RNO524289:RNP524464 RXK524289:RXL524464 SHG524289:SHH524464 SRC524289:SRD524464 TAY524289:TAZ524464 TKU524289:TKV524464 TUQ524289:TUR524464 UEM524289:UEN524464 UOI524289:UOJ524464 UYE524289:UYF524464 VIA524289:VIB524464 VRW524289:VRX524464 WBS524289:WBT524464 WLO524289:WLP524464 WVK524289:WVL524464 C589825:D590000 IY589825:IZ590000 SU589825:SV590000 ACQ589825:ACR590000 AMM589825:AMN590000 AWI589825:AWJ590000 BGE589825:BGF590000 BQA589825:BQB590000 BZW589825:BZX590000 CJS589825:CJT590000 CTO589825:CTP590000 DDK589825:DDL590000 DNG589825:DNH590000 DXC589825:DXD590000 EGY589825:EGZ590000 EQU589825:EQV590000 FAQ589825:FAR590000 FKM589825:FKN590000 FUI589825:FUJ590000 GEE589825:GEF590000 GOA589825:GOB590000 GXW589825:GXX590000 HHS589825:HHT590000 HRO589825:HRP590000 IBK589825:IBL590000 ILG589825:ILH590000 IVC589825:IVD590000 JEY589825:JEZ590000 JOU589825:JOV590000 JYQ589825:JYR590000 KIM589825:KIN590000 KSI589825:KSJ590000 LCE589825:LCF590000 LMA589825:LMB590000 LVW589825:LVX590000 MFS589825:MFT590000 MPO589825:MPP590000 MZK589825:MZL590000 NJG589825:NJH590000 NTC589825:NTD590000 OCY589825:OCZ590000 OMU589825:OMV590000 OWQ589825:OWR590000 PGM589825:PGN590000 PQI589825:PQJ590000 QAE589825:QAF590000 QKA589825:QKB590000 QTW589825:QTX590000 RDS589825:RDT590000 RNO589825:RNP590000 RXK589825:RXL590000 SHG589825:SHH590000 SRC589825:SRD590000 TAY589825:TAZ590000 TKU589825:TKV590000 TUQ589825:TUR590000 UEM589825:UEN590000 UOI589825:UOJ590000 UYE589825:UYF590000 VIA589825:VIB590000 VRW589825:VRX590000 WBS589825:WBT590000 WLO589825:WLP590000 WVK589825:WVL590000 C655361:D655536 IY655361:IZ655536 SU655361:SV655536 ACQ655361:ACR655536 AMM655361:AMN655536 AWI655361:AWJ655536 BGE655361:BGF655536 BQA655361:BQB655536 BZW655361:BZX655536 CJS655361:CJT655536 CTO655361:CTP655536 DDK655361:DDL655536 DNG655361:DNH655536 DXC655361:DXD655536 EGY655361:EGZ655536 EQU655361:EQV655536 FAQ655361:FAR655536 FKM655361:FKN655536 FUI655361:FUJ655536 GEE655361:GEF655536 GOA655361:GOB655536 GXW655361:GXX655536 HHS655361:HHT655536 HRO655361:HRP655536 IBK655361:IBL655536 ILG655361:ILH655536 IVC655361:IVD655536 JEY655361:JEZ655536 JOU655361:JOV655536 JYQ655361:JYR655536 KIM655361:KIN655536 KSI655361:KSJ655536 LCE655361:LCF655536 LMA655361:LMB655536 LVW655361:LVX655536 MFS655361:MFT655536 MPO655361:MPP655536 MZK655361:MZL655536 NJG655361:NJH655536 NTC655361:NTD655536 OCY655361:OCZ655536 OMU655361:OMV655536 OWQ655361:OWR655536 PGM655361:PGN655536 PQI655361:PQJ655536 QAE655361:QAF655536 QKA655361:QKB655536 QTW655361:QTX655536 RDS655361:RDT655536 RNO655361:RNP655536 RXK655361:RXL655536 SHG655361:SHH655536 SRC655361:SRD655536 TAY655361:TAZ655536 TKU655361:TKV655536 TUQ655361:TUR655536 UEM655361:UEN655536 UOI655361:UOJ655536 UYE655361:UYF655536 VIA655361:VIB655536 VRW655361:VRX655536 WBS655361:WBT655536 WLO655361:WLP655536 WVK655361:WVL655536 C720897:D721072 IY720897:IZ721072 SU720897:SV721072 ACQ720897:ACR721072 AMM720897:AMN721072 AWI720897:AWJ721072 BGE720897:BGF721072 BQA720897:BQB721072 BZW720897:BZX721072 CJS720897:CJT721072 CTO720897:CTP721072 DDK720897:DDL721072 DNG720897:DNH721072 DXC720897:DXD721072 EGY720897:EGZ721072 EQU720897:EQV721072 FAQ720897:FAR721072 FKM720897:FKN721072 FUI720897:FUJ721072 GEE720897:GEF721072 GOA720897:GOB721072 GXW720897:GXX721072 HHS720897:HHT721072 HRO720897:HRP721072 IBK720897:IBL721072 ILG720897:ILH721072 IVC720897:IVD721072 JEY720897:JEZ721072 JOU720897:JOV721072 JYQ720897:JYR721072 KIM720897:KIN721072 KSI720897:KSJ721072 LCE720897:LCF721072 LMA720897:LMB721072 LVW720897:LVX721072 MFS720897:MFT721072 MPO720897:MPP721072 MZK720897:MZL721072 NJG720897:NJH721072 NTC720897:NTD721072 OCY720897:OCZ721072 OMU720897:OMV721072 OWQ720897:OWR721072 PGM720897:PGN721072 PQI720897:PQJ721072 QAE720897:QAF721072 QKA720897:QKB721072 QTW720897:QTX721072 RDS720897:RDT721072 RNO720897:RNP721072 RXK720897:RXL721072 SHG720897:SHH721072 SRC720897:SRD721072 TAY720897:TAZ721072 TKU720897:TKV721072 TUQ720897:TUR721072 UEM720897:UEN721072 UOI720897:UOJ721072 UYE720897:UYF721072 VIA720897:VIB721072 VRW720897:VRX721072 WBS720897:WBT721072 WLO720897:WLP721072 WVK720897:WVL721072 C786433:D786608 IY786433:IZ786608 SU786433:SV786608 ACQ786433:ACR786608 AMM786433:AMN786608 AWI786433:AWJ786608 BGE786433:BGF786608 BQA786433:BQB786608 BZW786433:BZX786608 CJS786433:CJT786608 CTO786433:CTP786608 DDK786433:DDL786608 DNG786433:DNH786608 DXC786433:DXD786608 EGY786433:EGZ786608 EQU786433:EQV786608 FAQ786433:FAR786608 FKM786433:FKN786608 FUI786433:FUJ786608 GEE786433:GEF786608 GOA786433:GOB786608 GXW786433:GXX786608 HHS786433:HHT786608 HRO786433:HRP786608 IBK786433:IBL786608 ILG786433:ILH786608 IVC786433:IVD786608 JEY786433:JEZ786608 JOU786433:JOV786608 JYQ786433:JYR786608 KIM786433:KIN786608 KSI786433:KSJ786608 LCE786433:LCF786608 LMA786433:LMB786608 LVW786433:LVX786608 MFS786433:MFT786608 MPO786433:MPP786608 MZK786433:MZL786608 NJG786433:NJH786608 NTC786433:NTD786608 OCY786433:OCZ786608 OMU786433:OMV786608 OWQ786433:OWR786608 PGM786433:PGN786608 PQI786433:PQJ786608 QAE786433:QAF786608 QKA786433:QKB786608 QTW786433:QTX786608 RDS786433:RDT786608 RNO786433:RNP786608 RXK786433:RXL786608 SHG786433:SHH786608 SRC786433:SRD786608 TAY786433:TAZ786608 TKU786433:TKV786608 TUQ786433:TUR786608 UEM786433:UEN786608 UOI786433:UOJ786608 UYE786433:UYF786608 VIA786433:VIB786608 VRW786433:VRX786608 WBS786433:WBT786608 WLO786433:WLP786608 WVK786433:WVL786608 C851969:D852144 IY851969:IZ852144 SU851969:SV852144 ACQ851969:ACR852144 AMM851969:AMN852144 AWI851969:AWJ852144 BGE851969:BGF852144 BQA851969:BQB852144 BZW851969:BZX852144 CJS851969:CJT852144 CTO851969:CTP852144 DDK851969:DDL852144 DNG851969:DNH852144 DXC851969:DXD852144 EGY851969:EGZ852144 EQU851969:EQV852144 FAQ851969:FAR852144 FKM851969:FKN852144 FUI851969:FUJ852144 GEE851969:GEF852144 GOA851969:GOB852144 GXW851969:GXX852144 HHS851969:HHT852144 HRO851969:HRP852144 IBK851969:IBL852144 ILG851969:ILH852144 IVC851969:IVD852144 JEY851969:JEZ852144 JOU851969:JOV852144 JYQ851969:JYR852144 KIM851969:KIN852144 KSI851969:KSJ852144 LCE851969:LCF852144 LMA851969:LMB852144 LVW851969:LVX852144 MFS851969:MFT852144 MPO851969:MPP852144 MZK851969:MZL852144 NJG851969:NJH852144 NTC851969:NTD852144 OCY851969:OCZ852144 OMU851969:OMV852144 OWQ851969:OWR852144 PGM851969:PGN852144 PQI851969:PQJ852144 QAE851969:QAF852144 QKA851969:QKB852144 QTW851969:QTX852144 RDS851969:RDT852144 RNO851969:RNP852144 RXK851969:RXL852144 SHG851969:SHH852144 SRC851969:SRD852144 TAY851969:TAZ852144 TKU851969:TKV852144 TUQ851969:TUR852144 UEM851969:UEN852144 UOI851969:UOJ852144 UYE851969:UYF852144 VIA851969:VIB852144 VRW851969:VRX852144 WBS851969:WBT852144 WLO851969:WLP852144 WVK851969:WVL852144 C917505:D917680 IY917505:IZ917680 SU917505:SV917680 ACQ917505:ACR917680 AMM917505:AMN917680 AWI917505:AWJ917680 BGE917505:BGF917680 BQA917505:BQB917680 BZW917505:BZX917680 CJS917505:CJT917680 CTO917505:CTP917680 DDK917505:DDL917680 DNG917505:DNH917680 DXC917505:DXD917680 EGY917505:EGZ917680 EQU917505:EQV917680 FAQ917505:FAR917680 FKM917505:FKN917680 FUI917505:FUJ917680 GEE917505:GEF917680 GOA917505:GOB917680 GXW917505:GXX917680 HHS917505:HHT917680 HRO917505:HRP917680 IBK917505:IBL917680 ILG917505:ILH917680 IVC917505:IVD917680 JEY917505:JEZ917680 JOU917505:JOV917680 JYQ917505:JYR917680 KIM917505:KIN917680 KSI917505:KSJ917680 LCE917505:LCF917680 LMA917505:LMB917680 LVW917505:LVX917680 MFS917505:MFT917680 MPO917505:MPP917680 MZK917505:MZL917680 NJG917505:NJH917680 NTC917505:NTD917680 OCY917505:OCZ917680 OMU917505:OMV917680 OWQ917505:OWR917680 PGM917505:PGN917680 PQI917505:PQJ917680 QAE917505:QAF917680 QKA917505:QKB917680 QTW917505:QTX917680 RDS917505:RDT917680 RNO917505:RNP917680 RXK917505:RXL917680 SHG917505:SHH917680 SRC917505:SRD917680 TAY917505:TAZ917680 TKU917505:TKV917680 TUQ917505:TUR917680 UEM917505:UEN917680 UOI917505:UOJ917680 UYE917505:UYF917680 VIA917505:VIB917680 VRW917505:VRX917680 WBS917505:WBT917680 WLO917505:WLP917680 WVK917505:WVL917680 C983041:D983216 IY983041:IZ983216 SU983041:SV983216 ACQ983041:ACR983216 AMM983041:AMN983216 AWI983041:AWJ983216 BGE983041:BGF983216 BQA983041:BQB983216 BZW983041:BZX983216 CJS983041:CJT983216 CTO983041:CTP983216 DDK983041:DDL983216 DNG983041:DNH983216 DXC983041:DXD983216 EGY983041:EGZ983216 EQU983041:EQV983216 FAQ983041:FAR983216 FKM983041:FKN983216 FUI983041:FUJ983216 GEE983041:GEF983216 GOA983041:GOB983216 GXW983041:GXX983216 HHS983041:HHT983216 HRO983041:HRP983216 IBK983041:IBL983216 ILG983041:ILH983216 IVC983041:IVD983216 JEY983041:JEZ983216 JOU983041:JOV983216 JYQ983041:JYR983216 KIM983041:KIN983216 KSI983041:KSJ983216 LCE983041:LCF983216 LMA983041:LMB983216 LVW983041:LVX983216 MFS983041:MFT983216 MPO983041:MPP983216 MZK983041:MZL983216 NJG983041:NJH983216 NTC983041:NTD983216 OCY983041:OCZ983216 OMU983041:OMV983216 OWQ983041:OWR983216 PGM983041:PGN983216 PQI983041:PQJ983216 QAE983041:QAF983216 QKA983041:QKB983216 QTW983041:QTX983216 RDS983041:RDT983216 RNO983041:RNP983216 RXK983041:RXL983216 SHG983041:SHH983216 SRC983041:SRD983216 TAY983041:TAZ983216 TKU983041:TKV983216 TUQ983041:TUR983216 UEM983041:UEN983216 UOI983041:UOJ983216 UYE983041:UYF983216 VIA983041:VIB983216 VRW983041:VRX983216 WBS983041:WBT983216 WLO983041:WLP983216 WVK983041:WVL983216 E1:IV1048576 JA1:SR1048576 SW1:ACN1048576 ACS1:AMJ1048576 AMO1:AWF1048576 AWK1:BGB1048576 BGG1:BPX1048576 BQC1:BZT1048576 BZY1:CJP1048576 CJU1:CTL1048576 CTQ1:DDH1048576 DDM1:DND1048576 DNI1:DWZ1048576 DXE1:EGV1048576 EHA1:EQR1048576 EQW1:FAN1048576 FAS1:FKJ1048576 FKO1:FUF1048576 FUK1:GEB1048576 GEG1:GNX1048576 GOC1:GXT1048576 GXY1:HHP1048576 HHU1:HRL1048576 HRQ1:IBH1048576 IBM1:ILD1048576 ILI1:IUZ1048576 IVE1:JEV1048576 JFA1:JOR1048576 JOW1:JYN1048576 JYS1:KIJ1048576 KIO1:KSF1048576 KSK1:LCB1048576 LCG1:LLX1048576 LMC1:LVT1048576 LVY1:MFP1048576 MFU1:MPL1048576 MPQ1:MZH1048576 MZM1:NJD1048576 NJI1:NSZ1048576 NTE1:OCV1048576 ODA1:OMR1048576 OMW1:OWN1048576 OWS1:PGJ1048576 PGO1:PQF1048576 PQK1:QAB1048576 QAG1:QJX1048576 QKC1:QTT1048576 QTY1:RDP1048576 RDU1:RNL1048576 RNQ1:RXH1048576 RXM1:SHD1048576 SHI1:SQZ1048576 SRE1:TAV1048576 TBA1:TKR1048576 TKW1:TUN1048576 TUS1:UEJ1048576 UEO1:UOF1048576 UOK1:UYB1048576 UYG1:VHX1048576 VIC1:VRT1048576 VRY1:WBP1048576 WBU1:WLL1048576 WLQ1:WVH1048576 WVM1:XFD1048576">
      <formula1>0</formula1>
      <formula2>10000000000</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239"/>
  <sheetViews>
    <sheetView workbookViewId="0">
      <selection activeCell="A6" sqref="A6:AD6"/>
    </sheetView>
  </sheetViews>
  <sheetFormatPr baseColWidth="10" defaultRowHeight="10.5" x14ac:dyDescent="0.15"/>
  <cols>
    <col min="1" max="1" width="29" style="15" customWidth="1"/>
    <col min="2" max="2" width="23.28515625" style="15" bestFit="1" customWidth="1"/>
    <col min="3" max="3" width="11.28515625" style="15" customWidth="1"/>
    <col min="4" max="4" width="9.85546875" style="15" customWidth="1"/>
    <col min="5" max="6" width="10.140625" style="15" customWidth="1"/>
    <col min="7" max="7" width="10.42578125" style="15" customWidth="1"/>
    <col min="8" max="8" width="9.42578125" style="15" customWidth="1"/>
    <col min="9" max="9" width="10.7109375" style="15" customWidth="1"/>
    <col min="10" max="12" width="8.7109375" style="15" customWidth="1"/>
    <col min="13" max="13" width="8.85546875" style="15" customWidth="1"/>
    <col min="14" max="21" width="8.7109375" style="15" customWidth="1"/>
    <col min="22" max="22" width="11.85546875" style="15" customWidth="1"/>
    <col min="23" max="23" width="12.5703125" style="15" customWidth="1"/>
    <col min="24" max="24" width="12.7109375" style="15" customWidth="1"/>
    <col min="25" max="25" width="9.28515625" style="15" customWidth="1"/>
    <col min="26" max="26" width="12.28515625" style="15" customWidth="1"/>
    <col min="27" max="27" width="9.7109375" style="15" customWidth="1"/>
    <col min="28" max="28" width="8.7109375" style="15" customWidth="1"/>
    <col min="29" max="29" width="13.140625" style="15" customWidth="1"/>
    <col min="30" max="30" width="12.85546875" style="71" customWidth="1"/>
    <col min="31" max="31" width="10.85546875" style="114" customWidth="1"/>
    <col min="32" max="33" width="11.5703125" style="15" customWidth="1"/>
    <col min="34" max="34" width="11.7109375" style="114" customWidth="1"/>
    <col min="35" max="35" width="11.85546875" style="204" customWidth="1"/>
    <col min="36" max="36" width="10.7109375" style="15" customWidth="1"/>
    <col min="37" max="37" width="12.7109375" style="114" customWidth="1"/>
    <col min="38" max="39" width="10.7109375" style="15" customWidth="1"/>
    <col min="40" max="40" width="10.85546875" style="6" customWidth="1"/>
    <col min="41" max="41" width="2" style="15" customWidth="1"/>
    <col min="42" max="42" width="10.85546875" style="114" customWidth="1"/>
    <col min="43" max="43" width="10.85546875" style="204" customWidth="1"/>
    <col min="44" max="58" width="10.85546875" style="169" customWidth="1"/>
    <col min="59" max="64" width="12.5703125" style="169" customWidth="1"/>
    <col min="65" max="71" width="12.5703125" style="169" hidden="1" customWidth="1"/>
    <col min="72" max="100" width="12.5703125" style="204" hidden="1" customWidth="1"/>
    <col min="101" max="118" width="11.42578125" style="204" hidden="1" customWidth="1"/>
    <col min="119" max="256" width="11.42578125" style="204"/>
    <col min="257" max="257" width="29" style="204" customWidth="1"/>
    <col min="258" max="258" width="23.28515625" style="204" bestFit="1" customWidth="1"/>
    <col min="259" max="259" width="11.28515625" style="204" customWidth="1"/>
    <col min="260" max="260" width="9.85546875" style="204" customWidth="1"/>
    <col min="261" max="262" width="10.140625" style="204" customWidth="1"/>
    <col min="263" max="263" width="10.42578125" style="204" customWidth="1"/>
    <col min="264" max="264" width="9.42578125" style="204" customWidth="1"/>
    <col min="265" max="265" width="10.7109375" style="204" customWidth="1"/>
    <col min="266" max="268" width="8.7109375" style="204" customWidth="1"/>
    <col min="269" max="269" width="8.85546875" style="204" customWidth="1"/>
    <col min="270" max="277" width="8.7109375" style="204" customWidth="1"/>
    <col min="278" max="278" width="11.85546875" style="204" customWidth="1"/>
    <col min="279" max="279" width="12.5703125" style="204" customWidth="1"/>
    <col min="280" max="280" width="12.7109375" style="204" customWidth="1"/>
    <col min="281" max="281" width="9.28515625" style="204" customWidth="1"/>
    <col min="282" max="282" width="12.28515625" style="204" customWidth="1"/>
    <col min="283" max="283" width="9.7109375" style="204" customWidth="1"/>
    <col min="284" max="284" width="8.7109375" style="204" customWidth="1"/>
    <col min="285" max="285" width="13.140625" style="204" customWidth="1"/>
    <col min="286" max="286" width="12.85546875" style="204" customWidth="1"/>
    <col min="287" max="287" width="10.85546875" style="204" customWidth="1"/>
    <col min="288" max="289" width="11.5703125" style="204" customWidth="1"/>
    <col min="290" max="290" width="11.7109375" style="204" customWidth="1"/>
    <col min="291" max="291" width="11.85546875" style="204" customWidth="1"/>
    <col min="292" max="292" width="10.7109375" style="204" customWidth="1"/>
    <col min="293" max="293" width="12.7109375" style="204" customWidth="1"/>
    <col min="294" max="295" width="10.7109375" style="204" customWidth="1"/>
    <col min="296" max="296" width="10.85546875" style="204" customWidth="1"/>
    <col min="297" max="297" width="2" style="204" customWidth="1"/>
    <col min="298" max="314" width="10.85546875" style="204" customWidth="1"/>
    <col min="315" max="320" width="12.5703125" style="204" customWidth="1"/>
    <col min="321" max="374" width="0" style="204" hidden="1" customWidth="1"/>
    <col min="375" max="512" width="11.42578125" style="204"/>
    <col min="513" max="513" width="29" style="204" customWidth="1"/>
    <col min="514" max="514" width="23.28515625" style="204" bestFit="1" customWidth="1"/>
    <col min="515" max="515" width="11.28515625" style="204" customWidth="1"/>
    <col min="516" max="516" width="9.85546875" style="204" customWidth="1"/>
    <col min="517" max="518" width="10.140625" style="204" customWidth="1"/>
    <col min="519" max="519" width="10.42578125" style="204" customWidth="1"/>
    <col min="520" max="520" width="9.42578125" style="204" customWidth="1"/>
    <col min="521" max="521" width="10.7109375" style="204" customWidth="1"/>
    <col min="522" max="524" width="8.7109375" style="204" customWidth="1"/>
    <col min="525" max="525" width="8.85546875" style="204" customWidth="1"/>
    <col min="526" max="533" width="8.7109375" style="204" customWidth="1"/>
    <col min="534" max="534" width="11.85546875" style="204" customWidth="1"/>
    <col min="535" max="535" width="12.5703125" style="204" customWidth="1"/>
    <col min="536" max="536" width="12.7109375" style="204" customWidth="1"/>
    <col min="537" max="537" width="9.28515625" style="204" customWidth="1"/>
    <col min="538" max="538" width="12.28515625" style="204" customWidth="1"/>
    <col min="539" max="539" width="9.7109375" style="204" customWidth="1"/>
    <col min="540" max="540" width="8.7109375" style="204" customWidth="1"/>
    <col min="541" max="541" width="13.140625" style="204" customWidth="1"/>
    <col min="542" max="542" width="12.85546875" style="204" customWidth="1"/>
    <col min="543" max="543" width="10.85546875" style="204" customWidth="1"/>
    <col min="544" max="545" width="11.5703125" style="204" customWidth="1"/>
    <col min="546" max="546" width="11.7109375" style="204" customWidth="1"/>
    <col min="547" max="547" width="11.85546875" style="204" customWidth="1"/>
    <col min="548" max="548" width="10.7109375" style="204" customWidth="1"/>
    <col min="549" max="549" width="12.7109375" style="204" customWidth="1"/>
    <col min="550" max="551" width="10.7109375" style="204" customWidth="1"/>
    <col min="552" max="552" width="10.85546875" style="204" customWidth="1"/>
    <col min="553" max="553" width="2" style="204" customWidth="1"/>
    <col min="554" max="570" width="10.85546875" style="204" customWidth="1"/>
    <col min="571" max="576" width="12.5703125" style="204" customWidth="1"/>
    <col min="577" max="630" width="0" style="204" hidden="1" customWidth="1"/>
    <col min="631" max="768" width="11.42578125" style="204"/>
    <col min="769" max="769" width="29" style="204" customWidth="1"/>
    <col min="770" max="770" width="23.28515625" style="204" bestFit="1" customWidth="1"/>
    <col min="771" max="771" width="11.28515625" style="204" customWidth="1"/>
    <col min="772" max="772" width="9.85546875" style="204" customWidth="1"/>
    <col min="773" max="774" width="10.140625" style="204" customWidth="1"/>
    <col min="775" max="775" width="10.42578125" style="204" customWidth="1"/>
    <col min="776" max="776" width="9.42578125" style="204" customWidth="1"/>
    <col min="777" max="777" width="10.7109375" style="204" customWidth="1"/>
    <col min="778" max="780" width="8.7109375" style="204" customWidth="1"/>
    <col min="781" max="781" width="8.85546875" style="204" customWidth="1"/>
    <col min="782" max="789" width="8.7109375" style="204" customWidth="1"/>
    <col min="790" max="790" width="11.85546875" style="204" customWidth="1"/>
    <col min="791" max="791" width="12.5703125" style="204" customWidth="1"/>
    <col min="792" max="792" width="12.7109375" style="204" customWidth="1"/>
    <col min="793" max="793" width="9.28515625" style="204" customWidth="1"/>
    <col min="794" max="794" width="12.28515625" style="204" customWidth="1"/>
    <col min="795" max="795" width="9.7109375" style="204" customWidth="1"/>
    <col min="796" max="796" width="8.7109375" style="204" customWidth="1"/>
    <col min="797" max="797" width="13.140625" style="204" customWidth="1"/>
    <col min="798" max="798" width="12.85546875" style="204" customWidth="1"/>
    <col min="799" max="799" width="10.85546875" style="204" customWidth="1"/>
    <col min="800" max="801" width="11.5703125" style="204" customWidth="1"/>
    <col min="802" max="802" width="11.7109375" style="204" customWidth="1"/>
    <col min="803" max="803" width="11.85546875" style="204" customWidth="1"/>
    <col min="804" max="804" width="10.7109375" style="204" customWidth="1"/>
    <col min="805" max="805" width="12.7109375" style="204" customWidth="1"/>
    <col min="806" max="807" width="10.7109375" style="204" customWidth="1"/>
    <col min="808" max="808" width="10.85546875" style="204" customWidth="1"/>
    <col min="809" max="809" width="2" style="204" customWidth="1"/>
    <col min="810" max="826" width="10.85546875" style="204" customWidth="1"/>
    <col min="827" max="832" width="12.5703125" style="204" customWidth="1"/>
    <col min="833" max="886" width="0" style="204" hidden="1" customWidth="1"/>
    <col min="887" max="1024" width="11.42578125" style="204"/>
    <col min="1025" max="1025" width="29" style="204" customWidth="1"/>
    <col min="1026" max="1026" width="23.28515625" style="204" bestFit="1" customWidth="1"/>
    <col min="1027" max="1027" width="11.28515625" style="204" customWidth="1"/>
    <col min="1028" max="1028" width="9.85546875" style="204" customWidth="1"/>
    <col min="1029" max="1030" width="10.140625" style="204" customWidth="1"/>
    <col min="1031" max="1031" width="10.42578125" style="204" customWidth="1"/>
    <col min="1032" max="1032" width="9.42578125" style="204" customWidth="1"/>
    <col min="1033" max="1033" width="10.7109375" style="204" customWidth="1"/>
    <col min="1034" max="1036" width="8.7109375" style="204" customWidth="1"/>
    <col min="1037" max="1037" width="8.85546875" style="204" customWidth="1"/>
    <col min="1038" max="1045" width="8.7109375" style="204" customWidth="1"/>
    <col min="1046" max="1046" width="11.85546875" style="204" customWidth="1"/>
    <col min="1047" max="1047" width="12.5703125" style="204" customWidth="1"/>
    <col min="1048" max="1048" width="12.7109375" style="204" customWidth="1"/>
    <col min="1049" max="1049" width="9.28515625" style="204" customWidth="1"/>
    <col min="1050" max="1050" width="12.28515625" style="204" customWidth="1"/>
    <col min="1051" max="1051" width="9.7109375" style="204" customWidth="1"/>
    <col min="1052" max="1052" width="8.7109375" style="204" customWidth="1"/>
    <col min="1053" max="1053" width="13.140625" style="204" customWidth="1"/>
    <col min="1054" max="1054" width="12.85546875" style="204" customWidth="1"/>
    <col min="1055" max="1055" width="10.85546875" style="204" customWidth="1"/>
    <col min="1056" max="1057" width="11.5703125" style="204" customWidth="1"/>
    <col min="1058" max="1058" width="11.7109375" style="204" customWidth="1"/>
    <col min="1059" max="1059" width="11.85546875" style="204" customWidth="1"/>
    <col min="1060" max="1060" width="10.7109375" style="204" customWidth="1"/>
    <col min="1061" max="1061" width="12.7109375" style="204" customWidth="1"/>
    <col min="1062" max="1063" width="10.7109375" style="204" customWidth="1"/>
    <col min="1064" max="1064" width="10.85546875" style="204" customWidth="1"/>
    <col min="1065" max="1065" width="2" style="204" customWidth="1"/>
    <col min="1066" max="1082" width="10.85546875" style="204" customWidth="1"/>
    <col min="1083" max="1088" width="12.5703125" style="204" customWidth="1"/>
    <col min="1089" max="1142" width="0" style="204" hidden="1" customWidth="1"/>
    <col min="1143" max="1280" width="11.42578125" style="204"/>
    <col min="1281" max="1281" width="29" style="204" customWidth="1"/>
    <col min="1282" max="1282" width="23.28515625" style="204" bestFit="1" customWidth="1"/>
    <col min="1283" max="1283" width="11.28515625" style="204" customWidth="1"/>
    <col min="1284" max="1284" width="9.85546875" style="204" customWidth="1"/>
    <col min="1285" max="1286" width="10.140625" style="204" customWidth="1"/>
    <col min="1287" max="1287" width="10.42578125" style="204" customWidth="1"/>
    <col min="1288" max="1288" width="9.42578125" style="204" customWidth="1"/>
    <col min="1289" max="1289" width="10.7109375" style="204" customWidth="1"/>
    <col min="1290" max="1292" width="8.7109375" style="204" customWidth="1"/>
    <col min="1293" max="1293" width="8.85546875" style="204" customWidth="1"/>
    <col min="1294" max="1301" width="8.7109375" style="204" customWidth="1"/>
    <col min="1302" max="1302" width="11.85546875" style="204" customWidth="1"/>
    <col min="1303" max="1303" width="12.5703125" style="204" customWidth="1"/>
    <col min="1304" max="1304" width="12.7109375" style="204" customWidth="1"/>
    <col min="1305" max="1305" width="9.28515625" style="204" customWidth="1"/>
    <col min="1306" max="1306" width="12.28515625" style="204" customWidth="1"/>
    <col min="1307" max="1307" width="9.7109375" style="204" customWidth="1"/>
    <col min="1308" max="1308" width="8.7109375" style="204" customWidth="1"/>
    <col min="1309" max="1309" width="13.140625" style="204" customWidth="1"/>
    <col min="1310" max="1310" width="12.85546875" style="204" customWidth="1"/>
    <col min="1311" max="1311" width="10.85546875" style="204" customWidth="1"/>
    <col min="1312" max="1313" width="11.5703125" style="204" customWidth="1"/>
    <col min="1314" max="1314" width="11.7109375" style="204" customWidth="1"/>
    <col min="1315" max="1315" width="11.85546875" style="204" customWidth="1"/>
    <col min="1316" max="1316" width="10.7109375" style="204" customWidth="1"/>
    <col min="1317" max="1317" width="12.7109375" style="204" customWidth="1"/>
    <col min="1318" max="1319" width="10.7109375" style="204" customWidth="1"/>
    <col min="1320" max="1320" width="10.85546875" style="204" customWidth="1"/>
    <col min="1321" max="1321" width="2" style="204" customWidth="1"/>
    <col min="1322" max="1338" width="10.85546875" style="204" customWidth="1"/>
    <col min="1339" max="1344" width="12.5703125" style="204" customWidth="1"/>
    <col min="1345" max="1398" width="0" style="204" hidden="1" customWidth="1"/>
    <col min="1399" max="1536" width="11.42578125" style="204"/>
    <col min="1537" max="1537" width="29" style="204" customWidth="1"/>
    <col min="1538" max="1538" width="23.28515625" style="204" bestFit="1" customWidth="1"/>
    <col min="1539" max="1539" width="11.28515625" style="204" customWidth="1"/>
    <col min="1540" max="1540" width="9.85546875" style="204" customWidth="1"/>
    <col min="1541" max="1542" width="10.140625" style="204" customWidth="1"/>
    <col min="1543" max="1543" width="10.42578125" style="204" customWidth="1"/>
    <col min="1544" max="1544" width="9.42578125" style="204" customWidth="1"/>
    <col min="1545" max="1545" width="10.7109375" style="204" customWidth="1"/>
    <col min="1546" max="1548" width="8.7109375" style="204" customWidth="1"/>
    <col min="1549" max="1549" width="8.85546875" style="204" customWidth="1"/>
    <col min="1550" max="1557" width="8.7109375" style="204" customWidth="1"/>
    <col min="1558" max="1558" width="11.85546875" style="204" customWidth="1"/>
    <col min="1559" max="1559" width="12.5703125" style="204" customWidth="1"/>
    <col min="1560" max="1560" width="12.7109375" style="204" customWidth="1"/>
    <col min="1561" max="1561" width="9.28515625" style="204" customWidth="1"/>
    <col min="1562" max="1562" width="12.28515625" style="204" customWidth="1"/>
    <col min="1563" max="1563" width="9.7109375" style="204" customWidth="1"/>
    <col min="1564" max="1564" width="8.7109375" style="204" customWidth="1"/>
    <col min="1565" max="1565" width="13.140625" style="204" customWidth="1"/>
    <col min="1566" max="1566" width="12.85546875" style="204" customWidth="1"/>
    <col min="1567" max="1567" width="10.85546875" style="204" customWidth="1"/>
    <col min="1568" max="1569" width="11.5703125" style="204" customWidth="1"/>
    <col min="1570" max="1570" width="11.7109375" style="204" customWidth="1"/>
    <col min="1571" max="1571" width="11.85546875" style="204" customWidth="1"/>
    <col min="1572" max="1572" width="10.7109375" style="204" customWidth="1"/>
    <col min="1573" max="1573" width="12.7109375" style="204" customWidth="1"/>
    <col min="1574" max="1575" width="10.7109375" style="204" customWidth="1"/>
    <col min="1576" max="1576" width="10.85546875" style="204" customWidth="1"/>
    <col min="1577" max="1577" width="2" style="204" customWidth="1"/>
    <col min="1578" max="1594" width="10.85546875" style="204" customWidth="1"/>
    <col min="1595" max="1600" width="12.5703125" style="204" customWidth="1"/>
    <col min="1601" max="1654" width="0" style="204" hidden="1" customWidth="1"/>
    <col min="1655" max="1792" width="11.42578125" style="204"/>
    <col min="1793" max="1793" width="29" style="204" customWidth="1"/>
    <col min="1794" max="1794" width="23.28515625" style="204" bestFit="1" customWidth="1"/>
    <col min="1795" max="1795" width="11.28515625" style="204" customWidth="1"/>
    <col min="1796" max="1796" width="9.85546875" style="204" customWidth="1"/>
    <col min="1797" max="1798" width="10.140625" style="204" customWidth="1"/>
    <col min="1799" max="1799" width="10.42578125" style="204" customWidth="1"/>
    <col min="1800" max="1800" width="9.42578125" style="204" customWidth="1"/>
    <col min="1801" max="1801" width="10.7109375" style="204" customWidth="1"/>
    <col min="1802" max="1804" width="8.7109375" style="204" customWidth="1"/>
    <col min="1805" max="1805" width="8.85546875" style="204" customWidth="1"/>
    <col min="1806" max="1813" width="8.7109375" style="204" customWidth="1"/>
    <col min="1814" max="1814" width="11.85546875" style="204" customWidth="1"/>
    <col min="1815" max="1815" width="12.5703125" style="204" customWidth="1"/>
    <col min="1816" max="1816" width="12.7109375" style="204" customWidth="1"/>
    <col min="1817" max="1817" width="9.28515625" style="204" customWidth="1"/>
    <col min="1818" max="1818" width="12.28515625" style="204" customWidth="1"/>
    <col min="1819" max="1819" width="9.7109375" style="204" customWidth="1"/>
    <col min="1820" max="1820" width="8.7109375" style="204" customWidth="1"/>
    <col min="1821" max="1821" width="13.140625" style="204" customWidth="1"/>
    <col min="1822" max="1822" width="12.85546875" style="204" customWidth="1"/>
    <col min="1823" max="1823" width="10.85546875" style="204" customWidth="1"/>
    <col min="1824" max="1825" width="11.5703125" style="204" customWidth="1"/>
    <col min="1826" max="1826" width="11.7109375" style="204" customWidth="1"/>
    <col min="1827" max="1827" width="11.85546875" style="204" customWidth="1"/>
    <col min="1828" max="1828" width="10.7109375" style="204" customWidth="1"/>
    <col min="1829" max="1829" width="12.7109375" style="204" customWidth="1"/>
    <col min="1830" max="1831" width="10.7109375" style="204" customWidth="1"/>
    <col min="1832" max="1832" width="10.85546875" style="204" customWidth="1"/>
    <col min="1833" max="1833" width="2" style="204" customWidth="1"/>
    <col min="1834" max="1850" width="10.85546875" style="204" customWidth="1"/>
    <col min="1851" max="1856" width="12.5703125" style="204" customWidth="1"/>
    <col min="1857" max="1910" width="0" style="204" hidden="1" customWidth="1"/>
    <col min="1911" max="2048" width="11.42578125" style="204"/>
    <col min="2049" max="2049" width="29" style="204" customWidth="1"/>
    <col min="2050" max="2050" width="23.28515625" style="204" bestFit="1" customWidth="1"/>
    <col min="2051" max="2051" width="11.28515625" style="204" customWidth="1"/>
    <col min="2052" max="2052" width="9.85546875" style="204" customWidth="1"/>
    <col min="2053" max="2054" width="10.140625" style="204" customWidth="1"/>
    <col min="2055" max="2055" width="10.42578125" style="204" customWidth="1"/>
    <col min="2056" max="2056" width="9.42578125" style="204" customWidth="1"/>
    <col min="2057" max="2057" width="10.7109375" style="204" customWidth="1"/>
    <col min="2058" max="2060" width="8.7109375" style="204" customWidth="1"/>
    <col min="2061" max="2061" width="8.85546875" style="204" customWidth="1"/>
    <col min="2062" max="2069" width="8.7109375" style="204" customWidth="1"/>
    <col min="2070" max="2070" width="11.85546875" style="204" customWidth="1"/>
    <col min="2071" max="2071" width="12.5703125" style="204" customWidth="1"/>
    <col min="2072" max="2072" width="12.7109375" style="204" customWidth="1"/>
    <col min="2073" max="2073" width="9.28515625" style="204" customWidth="1"/>
    <col min="2074" max="2074" width="12.28515625" style="204" customWidth="1"/>
    <col min="2075" max="2075" width="9.7109375" style="204" customWidth="1"/>
    <col min="2076" max="2076" width="8.7109375" style="204" customWidth="1"/>
    <col min="2077" max="2077" width="13.140625" style="204" customWidth="1"/>
    <col min="2078" max="2078" width="12.85546875" style="204" customWidth="1"/>
    <col min="2079" max="2079" width="10.85546875" style="204" customWidth="1"/>
    <col min="2080" max="2081" width="11.5703125" style="204" customWidth="1"/>
    <col min="2082" max="2082" width="11.7109375" style="204" customWidth="1"/>
    <col min="2083" max="2083" width="11.85546875" style="204" customWidth="1"/>
    <col min="2084" max="2084" width="10.7109375" style="204" customWidth="1"/>
    <col min="2085" max="2085" width="12.7109375" style="204" customWidth="1"/>
    <col min="2086" max="2087" width="10.7109375" style="204" customWidth="1"/>
    <col min="2088" max="2088" width="10.85546875" style="204" customWidth="1"/>
    <col min="2089" max="2089" width="2" style="204" customWidth="1"/>
    <col min="2090" max="2106" width="10.85546875" style="204" customWidth="1"/>
    <col min="2107" max="2112" width="12.5703125" style="204" customWidth="1"/>
    <col min="2113" max="2166" width="0" style="204" hidden="1" customWidth="1"/>
    <col min="2167" max="2304" width="11.42578125" style="204"/>
    <col min="2305" max="2305" width="29" style="204" customWidth="1"/>
    <col min="2306" max="2306" width="23.28515625" style="204" bestFit="1" customWidth="1"/>
    <col min="2307" max="2307" width="11.28515625" style="204" customWidth="1"/>
    <col min="2308" max="2308" width="9.85546875" style="204" customWidth="1"/>
    <col min="2309" max="2310" width="10.140625" style="204" customWidth="1"/>
    <col min="2311" max="2311" width="10.42578125" style="204" customWidth="1"/>
    <col min="2312" max="2312" width="9.42578125" style="204" customWidth="1"/>
    <col min="2313" max="2313" width="10.7109375" style="204" customWidth="1"/>
    <col min="2314" max="2316" width="8.7109375" style="204" customWidth="1"/>
    <col min="2317" max="2317" width="8.85546875" style="204" customWidth="1"/>
    <col min="2318" max="2325" width="8.7109375" style="204" customWidth="1"/>
    <col min="2326" max="2326" width="11.85546875" style="204" customWidth="1"/>
    <col min="2327" max="2327" width="12.5703125" style="204" customWidth="1"/>
    <col min="2328" max="2328" width="12.7109375" style="204" customWidth="1"/>
    <col min="2329" max="2329" width="9.28515625" style="204" customWidth="1"/>
    <col min="2330" max="2330" width="12.28515625" style="204" customWidth="1"/>
    <col min="2331" max="2331" width="9.7109375" style="204" customWidth="1"/>
    <col min="2332" max="2332" width="8.7109375" style="204" customWidth="1"/>
    <col min="2333" max="2333" width="13.140625" style="204" customWidth="1"/>
    <col min="2334" max="2334" width="12.85546875" style="204" customWidth="1"/>
    <col min="2335" max="2335" width="10.85546875" style="204" customWidth="1"/>
    <col min="2336" max="2337" width="11.5703125" style="204" customWidth="1"/>
    <col min="2338" max="2338" width="11.7109375" style="204" customWidth="1"/>
    <col min="2339" max="2339" width="11.85546875" style="204" customWidth="1"/>
    <col min="2340" max="2340" width="10.7109375" style="204" customWidth="1"/>
    <col min="2341" max="2341" width="12.7109375" style="204" customWidth="1"/>
    <col min="2342" max="2343" width="10.7109375" style="204" customWidth="1"/>
    <col min="2344" max="2344" width="10.85546875" style="204" customWidth="1"/>
    <col min="2345" max="2345" width="2" style="204" customWidth="1"/>
    <col min="2346" max="2362" width="10.85546875" style="204" customWidth="1"/>
    <col min="2363" max="2368" width="12.5703125" style="204" customWidth="1"/>
    <col min="2369" max="2422" width="0" style="204" hidden="1" customWidth="1"/>
    <col min="2423" max="2560" width="11.42578125" style="204"/>
    <col min="2561" max="2561" width="29" style="204" customWidth="1"/>
    <col min="2562" max="2562" width="23.28515625" style="204" bestFit="1" customWidth="1"/>
    <col min="2563" max="2563" width="11.28515625" style="204" customWidth="1"/>
    <col min="2564" max="2564" width="9.85546875" style="204" customWidth="1"/>
    <col min="2565" max="2566" width="10.140625" style="204" customWidth="1"/>
    <col min="2567" max="2567" width="10.42578125" style="204" customWidth="1"/>
    <col min="2568" max="2568" width="9.42578125" style="204" customWidth="1"/>
    <col min="2569" max="2569" width="10.7109375" style="204" customWidth="1"/>
    <col min="2570" max="2572" width="8.7109375" style="204" customWidth="1"/>
    <col min="2573" max="2573" width="8.85546875" style="204" customWidth="1"/>
    <col min="2574" max="2581" width="8.7109375" style="204" customWidth="1"/>
    <col min="2582" max="2582" width="11.85546875" style="204" customWidth="1"/>
    <col min="2583" max="2583" width="12.5703125" style="204" customWidth="1"/>
    <col min="2584" max="2584" width="12.7109375" style="204" customWidth="1"/>
    <col min="2585" max="2585" width="9.28515625" style="204" customWidth="1"/>
    <col min="2586" max="2586" width="12.28515625" style="204" customWidth="1"/>
    <col min="2587" max="2587" width="9.7109375" style="204" customWidth="1"/>
    <col min="2588" max="2588" width="8.7109375" style="204" customWidth="1"/>
    <col min="2589" max="2589" width="13.140625" style="204" customWidth="1"/>
    <col min="2590" max="2590" width="12.85546875" style="204" customWidth="1"/>
    <col min="2591" max="2591" width="10.85546875" style="204" customWidth="1"/>
    <col min="2592" max="2593" width="11.5703125" style="204" customWidth="1"/>
    <col min="2594" max="2594" width="11.7109375" style="204" customWidth="1"/>
    <col min="2595" max="2595" width="11.85546875" style="204" customWidth="1"/>
    <col min="2596" max="2596" width="10.7109375" style="204" customWidth="1"/>
    <col min="2597" max="2597" width="12.7109375" style="204" customWidth="1"/>
    <col min="2598" max="2599" width="10.7109375" style="204" customWidth="1"/>
    <col min="2600" max="2600" width="10.85546875" style="204" customWidth="1"/>
    <col min="2601" max="2601" width="2" style="204" customWidth="1"/>
    <col min="2602" max="2618" width="10.85546875" style="204" customWidth="1"/>
    <col min="2619" max="2624" width="12.5703125" style="204" customWidth="1"/>
    <col min="2625" max="2678" width="0" style="204" hidden="1" customWidth="1"/>
    <col min="2679" max="2816" width="11.42578125" style="204"/>
    <col min="2817" max="2817" width="29" style="204" customWidth="1"/>
    <col min="2818" max="2818" width="23.28515625" style="204" bestFit="1" customWidth="1"/>
    <col min="2819" max="2819" width="11.28515625" style="204" customWidth="1"/>
    <col min="2820" max="2820" width="9.85546875" style="204" customWidth="1"/>
    <col min="2821" max="2822" width="10.140625" style="204" customWidth="1"/>
    <col min="2823" max="2823" width="10.42578125" style="204" customWidth="1"/>
    <col min="2824" max="2824" width="9.42578125" style="204" customWidth="1"/>
    <col min="2825" max="2825" width="10.7109375" style="204" customWidth="1"/>
    <col min="2826" max="2828" width="8.7109375" style="204" customWidth="1"/>
    <col min="2829" max="2829" width="8.85546875" style="204" customWidth="1"/>
    <col min="2830" max="2837" width="8.7109375" style="204" customWidth="1"/>
    <col min="2838" max="2838" width="11.85546875" style="204" customWidth="1"/>
    <col min="2839" max="2839" width="12.5703125" style="204" customWidth="1"/>
    <col min="2840" max="2840" width="12.7109375" style="204" customWidth="1"/>
    <col min="2841" max="2841" width="9.28515625" style="204" customWidth="1"/>
    <col min="2842" max="2842" width="12.28515625" style="204" customWidth="1"/>
    <col min="2843" max="2843" width="9.7109375" style="204" customWidth="1"/>
    <col min="2844" max="2844" width="8.7109375" style="204" customWidth="1"/>
    <col min="2845" max="2845" width="13.140625" style="204" customWidth="1"/>
    <col min="2846" max="2846" width="12.85546875" style="204" customWidth="1"/>
    <col min="2847" max="2847" width="10.85546875" style="204" customWidth="1"/>
    <col min="2848" max="2849" width="11.5703125" style="204" customWidth="1"/>
    <col min="2850" max="2850" width="11.7109375" style="204" customWidth="1"/>
    <col min="2851" max="2851" width="11.85546875" style="204" customWidth="1"/>
    <col min="2852" max="2852" width="10.7109375" style="204" customWidth="1"/>
    <col min="2853" max="2853" width="12.7109375" style="204" customWidth="1"/>
    <col min="2854" max="2855" width="10.7109375" style="204" customWidth="1"/>
    <col min="2856" max="2856" width="10.85546875" style="204" customWidth="1"/>
    <col min="2857" max="2857" width="2" style="204" customWidth="1"/>
    <col min="2858" max="2874" width="10.85546875" style="204" customWidth="1"/>
    <col min="2875" max="2880" width="12.5703125" style="204" customWidth="1"/>
    <col min="2881" max="2934" width="0" style="204" hidden="1" customWidth="1"/>
    <col min="2935" max="3072" width="11.42578125" style="204"/>
    <col min="3073" max="3073" width="29" style="204" customWidth="1"/>
    <col min="3074" max="3074" width="23.28515625" style="204" bestFit="1" customWidth="1"/>
    <col min="3075" max="3075" width="11.28515625" style="204" customWidth="1"/>
    <col min="3076" max="3076" width="9.85546875" style="204" customWidth="1"/>
    <col min="3077" max="3078" width="10.140625" style="204" customWidth="1"/>
    <col min="3079" max="3079" width="10.42578125" style="204" customWidth="1"/>
    <col min="3080" max="3080" width="9.42578125" style="204" customWidth="1"/>
    <col min="3081" max="3081" width="10.7109375" style="204" customWidth="1"/>
    <col min="3082" max="3084" width="8.7109375" style="204" customWidth="1"/>
    <col min="3085" max="3085" width="8.85546875" style="204" customWidth="1"/>
    <col min="3086" max="3093" width="8.7109375" style="204" customWidth="1"/>
    <col min="3094" max="3094" width="11.85546875" style="204" customWidth="1"/>
    <col min="3095" max="3095" width="12.5703125" style="204" customWidth="1"/>
    <col min="3096" max="3096" width="12.7109375" style="204" customWidth="1"/>
    <col min="3097" max="3097" width="9.28515625" style="204" customWidth="1"/>
    <col min="3098" max="3098" width="12.28515625" style="204" customWidth="1"/>
    <col min="3099" max="3099" width="9.7109375" style="204" customWidth="1"/>
    <col min="3100" max="3100" width="8.7109375" style="204" customWidth="1"/>
    <col min="3101" max="3101" width="13.140625" style="204" customWidth="1"/>
    <col min="3102" max="3102" width="12.85546875" style="204" customWidth="1"/>
    <col min="3103" max="3103" width="10.85546875" style="204" customWidth="1"/>
    <col min="3104" max="3105" width="11.5703125" style="204" customWidth="1"/>
    <col min="3106" max="3106" width="11.7109375" style="204" customWidth="1"/>
    <col min="3107" max="3107" width="11.85546875" style="204" customWidth="1"/>
    <col min="3108" max="3108" width="10.7109375" style="204" customWidth="1"/>
    <col min="3109" max="3109" width="12.7109375" style="204" customWidth="1"/>
    <col min="3110" max="3111" width="10.7109375" style="204" customWidth="1"/>
    <col min="3112" max="3112" width="10.85546875" style="204" customWidth="1"/>
    <col min="3113" max="3113" width="2" style="204" customWidth="1"/>
    <col min="3114" max="3130" width="10.85546875" style="204" customWidth="1"/>
    <col min="3131" max="3136" width="12.5703125" style="204" customWidth="1"/>
    <col min="3137" max="3190" width="0" style="204" hidden="1" customWidth="1"/>
    <col min="3191" max="3328" width="11.42578125" style="204"/>
    <col min="3329" max="3329" width="29" style="204" customWidth="1"/>
    <col min="3330" max="3330" width="23.28515625" style="204" bestFit="1" customWidth="1"/>
    <col min="3331" max="3331" width="11.28515625" style="204" customWidth="1"/>
    <col min="3332" max="3332" width="9.85546875" style="204" customWidth="1"/>
    <col min="3333" max="3334" width="10.140625" style="204" customWidth="1"/>
    <col min="3335" max="3335" width="10.42578125" style="204" customWidth="1"/>
    <col min="3336" max="3336" width="9.42578125" style="204" customWidth="1"/>
    <col min="3337" max="3337" width="10.7109375" style="204" customWidth="1"/>
    <col min="3338" max="3340" width="8.7109375" style="204" customWidth="1"/>
    <col min="3341" max="3341" width="8.85546875" style="204" customWidth="1"/>
    <col min="3342" max="3349" width="8.7109375" style="204" customWidth="1"/>
    <col min="3350" max="3350" width="11.85546875" style="204" customWidth="1"/>
    <col min="3351" max="3351" width="12.5703125" style="204" customWidth="1"/>
    <col min="3352" max="3352" width="12.7109375" style="204" customWidth="1"/>
    <col min="3353" max="3353" width="9.28515625" style="204" customWidth="1"/>
    <col min="3354" max="3354" width="12.28515625" style="204" customWidth="1"/>
    <col min="3355" max="3355" width="9.7109375" style="204" customWidth="1"/>
    <col min="3356" max="3356" width="8.7109375" style="204" customWidth="1"/>
    <col min="3357" max="3357" width="13.140625" style="204" customWidth="1"/>
    <col min="3358" max="3358" width="12.85546875" style="204" customWidth="1"/>
    <col min="3359" max="3359" width="10.85546875" style="204" customWidth="1"/>
    <col min="3360" max="3361" width="11.5703125" style="204" customWidth="1"/>
    <col min="3362" max="3362" width="11.7109375" style="204" customWidth="1"/>
    <col min="3363" max="3363" width="11.85546875" style="204" customWidth="1"/>
    <col min="3364" max="3364" width="10.7109375" style="204" customWidth="1"/>
    <col min="3365" max="3365" width="12.7109375" style="204" customWidth="1"/>
    <col min="3366" max="3367" width="10.7109375" style="204" customWidth="1"/>
    <col min="3368" max="3368" width="10.85546875" style="204" customWidth="1"/>
    <col min="3369" max="3369" width="2" style="204" customWidth="1"/>
    <col min="3370" max="3386" width="10.85546875" style="204" customWidth="1"/>
    <col min="3387" max="3392" width="12.5703125" style="204" customWidth="1"/>
    <col min="3393" max="3446" width="0" style="204" hidden="1" customWidth="1"/>
    <col min="3447" max="3584" width="11.42578125" style="204"/>
    <col min="3585" max="3585" width="29" style="204" customWidth="1"/>
    <col min="3586" max="3586" width="23.28515625" style="204" bestFit="1" customWidth="1"/>
    <col min="3587" max="3587" width="11.28515625" style="204" customWidth="1"/>
    <col min="3588" max="3588" width="9.85546875" style="204" customWidth="1"/>
    <col min="3589" max="3590" width="10.140625" style="204" customWidth="1"/>
    <col min="3591" max="3591" width="10.42578125" style="204" customWidth="1"/>
    <col min="3592" max="3592" width="9.42578125" style="204" customWidth="1"/>
    <col min="3593" max="3593" width="10.7109375" style="204" customWidth="1"/>
    <col min="3594" max="3596" width="8.7109375" style="204" customWidth="1"/>
    <col min="3597" max="3597" width="8.85546875" style="204" customWidth="1"/>
    <col min="3598" max="3605" width="8.7109375" style="204" customWidth="1"/>
    <col min="3606" max="3606" width="11.85546875" style="204" customWidth="1"/>
    <col min="3607" max="3607" width="12.5703125" style="204" customWidth="1"/>
    <col min="3608" max="3608" width="12.7109375" style="204" customWidth="1"/>
    <col min="3609" max="3609" width="9.28515625" style="204" customWidth="1"/>
    <col min="3610" max="3610" width="12.28515625" style="204" customWidth="1"/>
    <col min="3611" max="3611" width="9.7109375" style="204" customWidth="1"/>
    <col min="3612" max="3612" width="8.7109375" style="204" customWidth="1"/>
    <col min="3613" max="3613" width="13.140625" style="204" customWidth="1"/>
    <col min="3614" max="3614" width="12.85546875" style="204" customWidth="1"/>
    <col min="3615" max="3615" width="10.85546875" style="204" customWidth="1"/>
    <col min="3616" max="3617" width="11.5703125" style="204" customWidth="1"/>
    <col min="3618" max="3618" width="11.7109375" style="204" customWidth="1"/>
    <col min="3619" max="3619" width="11.85546875" style="204" customWidth="1"/>
    <col min="3620" max="3620" width="10.7109375" style="204" customWidth="1"/>
    <col min="3621" max="3621" width="12.7109375" style="204" customWidth="1"/>
    <col min="3622" max="3623" width="10.7109375" style="204" customWidth="1"/>
    <col min="3624" max="3624" width="10.85546875" style="204" customWidth="1"/>
    <col min="3625" max="3625" width="2" style="204" customWidth="1"/>
    <col min="3626" max="3642" width="10.85546875" style="204" customWidth="1"/>
    <col min="3643" max="3648" width="12.5703125" style="204" customWidth="1"/>
    <col min="3649" max="3702" width="0" style="204" hidden="1" customWidth="1"/>
    <col min="3703" max="3840" width="11.42578125" style="204"/>
    <col min="3841" max="3841" width="29" style="204" customWidth="1"/>
    <col min="3842" max="3842" width="23.28515625" style="204" bestFit="1" customWidth="1"/>
    <col min="3843" max="3843" width="11.28515625" style="204" customWidth="1"/>
    <col min="3844" max="3844" width="9.85546875" style="204" customWidth="1"/>
    <col min="3845" max="3846" width="10.140625" style="204" customWidth="1"/>
    <col min="3847" max="3847" width="10.42578125" style="204" customWidth="1"/>
    <col min="3848" max="3848" width="9.42578125" style="204" customWidth="1"/>
    <col min="3849" max="3849" width="10.7109375" style="204" customWidth="1"/>
    <col min="3850" max="3852" width="8.7109375" style="204" customWidth="1"/>
    <col min="3853" max="3853" width="8.85546875" style="204" customWidth="1"/>
    <col min="3854" max="3861" width="8.7109375" style="204" customWidth="1"/>
    <col min="3862" max="3862" width="11.85546875" style="204" customWidth="1"/>
    <col min="3863" max="3863" width="12.5703125" style="204" customWidth="1"/>
    <col min="3864" max="3864" width="12.7109375" style="204" customWidth="1"/>
    <col min="3865" max="3865" width="9.28515625" style="204" customWidth="1"/>
    <col min="3866" max="3866" width="12.28515625" style="204" customWidth="1"/>
    <col min="3867" max="3867" width="9.7109375" style="204" customWidth="1"/>
    <col min="3868" max="3868" width="8.7109375" style="204" customWidth="1"/>
    <col min="3869" max="3869" width="13.140625" style="204" customWidth="1"/>
    <col min="3870" max="3870" width="12.85546875" style="204" customWidth="1"/>
    <col min="3871" max="3871" width="10.85546875" style="204" customWidth="1"/>
    <col min="3872" max="3873" width="11.5703125" style="204" customWidth="1"/>
    <col min="3874" max="3874" width="11.7109375" style="204" customWidth="1"/>
    <col min="3875" max="3875" width="11.85546875" style="204" customWidth="1"/>
    <col min="3876" max="3876" width="10.7109375" style="204" customWidth="1"/>
    <col min="3877" max="3877" width="12.7109375" style="204" customWidth="1"/>
    <col min="3878" max="3879" width="10.7109375" style="204" customWidth="1"/>
    <col min="3880" max="3880" width="10.85546875" style="204" customWidth="1"/>
    <col min="3881" max="3881" width="2" style="204" customWidth="1"/>
    <col min="3882" max="3898" width="10.85546875" style="204" customWidth="1"/>
    <col min="3899" max="3904" width="12.5703125" style="204" customWidth="1"/>
    <col min="3905" max="3958" width="0" style="204" hidden="1" customWidth="1"/>
    <col min="3959" max="4096" width="11.42578125" style="204"/>
    <col min="4097" max="4097" width="29" style="204" customWidth="1"/>
    <col min="4098" max="4098" width="23.28515625" style="204" bestFit="1" customWidth="1"/>
    <col min="4099" max="4099" width="11.28515625" style="204" customWidth="1"/>
    <col min="4100" max="4100" width="9.85546875" style="204" customWidth="1"/>
    <col min="4101" max="4102" width="10.140625" style="204" customWidth="1"/>
    <col min="4103" max="4103" width="10.42578125" style="204" customWidth="1"/>
    <col min="4104" max="4104" width="9.42578125" style="204" customWidth="1"/>
    <col min="4105" max="4105" width="10.7109375" style="204" customWidth="1"/>
    <col min="4106" max="4108" width="8.7109375" style="204" customWidth="1"/>
    <col min="4109" max="4109" width="8.85546875" style="204" customWidth="1"/>
    <col min="4110" max="4117" width="8.7109375" style="204" customWidth="1"/>
    <col min="4118" max="4118" width="11.85546875" style="204" customWidth="1"/>
    <col min="4119" max="4119" width="12.5703125" style="204" customWidth="1"/>
    <col min="4120" max="4120" width="12.7109375" style="204" customWidth="1"/>
    <col min="4121" max="4121" width="9.28515625" style="204" customWidth="1"/>
    <col min="4122" max="4122" width="12.28515625" style="204" customWidth="1"/>
    <col min="4123" max="4123" width="9.7109375" style="204" customWidth="1"/>
    <col min="4124" max="4124" width="8.7109375" style="204" customWidth="1"/>
    <col min="4125" max="4125" width="13.140625" style="204" customWidth="1"/>
    <col min="4126" max="4126" width="12.85546875" style="204" customWidth="1"/>
    <col min="4127" max="4127" width="10.85546875" style="204" customWidth="1"/>
    <col min="4128" max="4129" width="11.5703125" style="204" customWidth="1"/>
    <col min="4130" max="4130" width="11.7109375" style="204" customWidth="1"/>
    <col min="4131" max="4131" width="11.85546875" style="204" customWidth="1"/>
    <col min="4132" max="4132" width="10.7109375" style="204" customWidth="1"/>
    <col min="4133" max="4133" width="12.7109375" style="204" customWidth="1"/>
    <col min="4134" max="4135" width="10.7109375" style="204" customWidth="1"/>
    <col min="4136" max="4136" width="10.85546875" style="204" customWidth="1"/>
    <col min="4137" max="4137" width="2" style="204" customWidth="1"/>
    <col min="4138" max="4154" width="10.85546875" style="204" customWidth="1"/>
    <col min="4155" max="4160" width="12.5703125" style="204" customWidth="1"/>
    <col min="4161" max="4214" width="0" style="204" hidden="1" customWidth="1"/>
    <col min="4215" max="4352" width="11.42578125" style="204"/>
    <col min="4353" max="4353" width="29" style="204" customWidth="1"/>
    <col min="4354" max="4354" width="23.28515625" style="204" bestFit="1" customWidth="1"/>
    <col min="4355" max="4355" width="11.28515625" style="204" customWidth="1"/>
    <col min="4356" max="4356" width="9.85546875" style="204" customWidth="1"/>
    <col min="4357" max="4358" width="10.140625" style="204" customWidth="1"/>
    <col min="4359" max="4359" width="10.42578125" style="204" customWidth="1"/>
    <col min="4360" max="4360" width="9.42578125" style="204" customWidth="1"/>
    <col min="4361" max="4361" width="10.7109375" style="204" customWidth="1"/>
    <col min="4362" max="4364" width="8.7109375" style="204" customWidth="1"/>
    <col min="4365" max="4365" width="8.85546875" style="204" customWidth="1"/>
    <col min="4366" max="4373" width="8.7109375" style="204" customWidth="1"/>
    <col min="4374" max="4374" width="11.85546875" style="204" customWidth="1"/>
    <col min="4375" max="4375" width="12.5703125" style="204" customWidth="1"/>
    <col min="4376" max="4376" width="12.7109375" style="204" customWidth="1"/>
    <col min="4377" max="4377" width="9.28515625" style="204" customWidth="1"/>
    <col min="4378" max="4378" width="12.28515625" style="204" customWidth="1"/>
    <col min="4379" max="4379" width="9.7109375" style="204" customWidth="1"/>
    <col min="4380" max="4380" width="8.7109375" style="204" customWidth="1"/>
    <col min="4381" max="4381" width="13.140625" style="204" customWidth="1"/>
    <col min="4382" max="4382" width="12.85546875" style="204" customWidth="1"/>
    <col min="4383" max="4383" width="10.85546875" style="204" customWidth="1"/>
    <col min="4384" max="4385" width="11.5703125" style="204" customWidth="1"/>
    <col min="4386" max="4386" width="11.7109375" style="204" customWidth="1"/>
    <col min="4387" max="4387" width="11.85546875" style="204" customWidth="1"/>
    <col min="4388" max="4388" width="10.7109375" style="204" customWidth="1"/>
    <col min="4389" max="4389" width="12.7109375" style="204" customWidth="1"/>
    <col min="4390" max="4391" width="10.7109375" style="204" customWidth="1"/>
    <col min="4392" max="4392" width="10.85546875" style="204" customWidth="1"/>
    <col min="4393" max="4393" width="2" style="204" customWidth="1"/>
    <col min="4394" max="4410" width="10.85546875" style="204" customWidth="1"/>
    <col min="4411" max="4416" width="12.5703125" style="204" customWidth="1"/>
    <col min="4417" max="4470" width="0" style="204" hidden="1" customWidth="1"/>
    <col min="4471" max="4608" width="11.42578125" style="204"/>
    <col min="4609" max="4609" width="29" style="204" customWidth="1"/>
    <col min="4610" max="4610" width="23.28515625" style="204" bestFit="1" customWidth="1"/>
    <col min="4611" max="4611" width="11.28515625" style="204" customWidth="1"/>
    <col min="4612" max="4612" width="9.85546875" style="204" customWidth="1"/>
    <col min="4613" max="4614" width="10.140625" style="204" customWidth="1"/>
    <col min="4615" max="4615" width="10.42578125" style="204" customWidth="1"/>
    <col min="4616" max="4616" width="9.42578125" style="204" customWidth="1"/>
    <col min="4617" max="4617" width="10.7109375" style="204" customWidth="1"/>
    <col min="4618" max="4620" width="8.7109375" style="204" customWidth="1"/>
    <col min="4621" max="4621" width="8.85546875" style="204" customWidth="1"/>
    <col min="4622" max="4629" width="8.7109375" style="204" customWidth="1"/>
    <col min="4630" max="4630" width="11.85546875" style="204" customWidth="1"/>
    <col min="4631" max="4631" width="12.5703125" style="204" customWidth="1"/>
    <col min="4632" max="4632" width="12.7109375" style="204" customWidth="1"/>
    <col min="4633" max="4633" width="9.28515625" style="204" customWidth="1"/>
    <col min="4634" max="4634" width="12.28515625" style="204" customWidth="1"/>
    <col min="4635" max="4635" width="9.7109375" style="204" customWidth="1"/>
    <col min="4636" max="4636" width="8.7109375" style="204" customWidth="1"/>
    <col min="4637" max="4637" width="13.140625" style="204" customWidth="1"/>
    <col min="4638" max="4638" width="12.85546875" style="204" customWidth="1"/>
    <col min="4639" max="4639" width="10.85546875" style="204" customWidth="1"/>
    <col min="4640" max="4641" width="11.5703125" style="204" customWidth="1"/>
    <col min="4642" max="4642" width="11.7109375" style="204" customWidth="1"/>
    <col min="4643" max="4643" width="11.85546875" style="204" customWidth="1"/>
    <col min="4644" max="4644" width="10.7109375" style="204" customWidth="1"/>
    <col min="4645" max="4645" width="12.7109375" style="204" customWidth="1"/>
    <col min="4646" max="4647" width="10.7109375" style="204" customWidth="1"/>
    <col min="4648" max="4648" width="10.85546875" style="204" customWidth="1"/>
    <col min="4649" max="4649" width="2" style="204" customWidth="1"/>
    <col min="4650" max="4666" width="10.85546875" style="204" customWidth="1"/>
    <col min="4667" max="4672" width="12.5703125" style="204" customWidth="1"/>
    <col min="4673" max="4726" width="0" style="204" hidden="1" customWidth="1"/>
    <col min="4727" max="4864" width="11.42578125" style="204"/>
    <col min="4865" max="4865" width="29" style="204" customWidth="1"/>
    <col min="4866" max="4866" width="23.28515625" style="204" bestFit="1" customWidth="1"/>
    <col min="4867" max="4867" width="11.28515625" style="204" customWidth="1"/>
    <col min="4868" max="4868" width="9.85546875" style="204" customWidth="1"/>
    <col min="4869" max="4870" width="10.140625" style="204" customWidth="1"/>
    <col min="4871" max="4871" width="10.42578125" style="204" customWidth="1"/>
    <col min="4872" max="4872" width="9.42578125" style="204" customWidth="1"/>
    <col min="4873" max="4873" width="10.7109375" style="204" customWidth="1"/>
    <col min="4874" max="4876" width="8.7109375" style="204" customWidth="1"/>
    <col min="4877" max="4877" width="8.85546875" style="204" customWidth="1"/>
    <col min="4878" max="4885" width="8.7109375" style="204" customWidth="1"/>
    <col min="4886" max="4886" width="11.85546875" style="204" customWidth="1"/>
    <col min="4887" max="4887" width="12.5703125" style="204" customWidth="1"/>
    <col min="4888" max="4888" width="12.7109375" style="204" customWidth="1"/>
    <col min="4889" max="4889" width="9.28515625" style="204" customWidth="1"/>
    <col min="4890" max="4890" width="12.28515625" style="204" customWidth="1"/>
    <col min="4891" max="4891" width="9.7109375" style="204" customWidth="1"/>
    <col min="4892" max="4892" width="8.7109375" style="204" customWidth="1"/>
    <col min="4893" max="4893" width="13.140625" style="204" customWidth="1"/>
    <col min="4894" max="4894" width="12.85546875" style="204" customWidth="1"/>
    <col min="4895" max="4895" width="10.85546875" style="204" customWidth="1"/>
    <col min="4896" max="4897" width="11.5703125" style="204" customWidth="1"/>
    <col min="4898" max="4898" width="11.7109375" style="204" customWidth="1"/>
    <col min="4899" max="4899" width="11.85546875" style="204" customWidth="1"/>
    <col min="4900" max="4900" width="10.7109375" style="204" customWidth="1"/>
    <col min="4901" max="4901" width="12.7109375" style="204" customWidth="1"/>
    <col min="4902" max="4903" width="10.7109375" style="204" customWidth="1"/>
    <col min="4904" max="4904" width="10.85546875" style="204" customWidth="1"/>
    <col min="4905" max="4905" width="2" style="204" customWidth="1"/>
    <col min="4906" max="4922" width="10.85546875" style="204" customWidth="1"/>
    <col min="4923" max="4928" width="12.5703125" style="204" customWidth="1"/>
    <col min="4929" max="4982" width="0" style="204" hidden="1" customWidth="1"/>
    <col min="4983" max="5120" width="11.42578125" style="204"/>
    <col min="5121" max="5121" width="29" style="204" customWidth="1"/>
    <col min="5122" max="5122" width="23.28515625" style="204" bestFit="1" customWidth="1"/>
    <col min="5123" max="5123" width="11.28515625" style="204" customWidth="1"/>
    <col min="5124" max="5124" width="9.85546875" style="204" customWidth="1"/>
    <col min="5125" max="5126" width="10.140625" style="204" customWidth="1"/>
    <col min="5127" max="5127" width="10.42578125" style="204" customWidth="1"/>
    <col min="5128" max="5128" width="9.42578125" style="204" customWidth="1"/>
    <col min="5129" max="5129" width="10.7109375" style="204" customWidth="1"/>
    <col min="5130" max="5132" width="8.7109375" style="204" customWidth="1"/>
    <col min="5133" max="5133" width="8.85546875" style="204" customWidth="1"/>
    <col min="5134" max="5141" width="8.7109375" style="204" customWidth="1"/>
    <col min="5142" max="5142" width="11.85546875" style="204" customWidth="1"/>
    <col min="5143" max="5143" width="12.5703125" style="204" customWidth="1"/>
    <col min="5144" max="5144" width="12.7109375" style="204" customWidth="1"/>
    <col min="5145" max="5145" width="9.28515625" style="204" customWidth="1"/>
    <col min="5146" max="5146" width="12.28515625" style="204" customWidth="1"/>
    <col min="5147" max="5147" width="9.7109375" style="204" customWidth="1"/>
    <col min="5148" max="5148" width="8.7109375" style="204" customWidth="1"/>
    <col min="5149" max="5149" width="13.140625" style="204" customWidth="1"/>
    <col min="5150" max="5150" width="12.85546875" style="204" customWidth="1"/>
    <col min="5151" max="5151" width="10.85546875" style="204" customWidth="1"/>
    <col min="5152" max="5153" width="11.5703125" style="204" customWidth="1"/>
    <col min="5154" max="5154" width="11.7109375" style="204" customWidth="1"/>
    <col min="5155" max="5155" width="11.85546875" style="204" customWidth="1"/>
    <col min="5156" max="5156" width="10.7109375" style="204" customWidth="1"/>
    <col min="5157" max="5157" width="12.7109375" style="204" customWidth="1"/>
    <col min="5158" max="5159" width="10.7109375" style="204" customWidth="1"/>
    <col min="5160" max="5160" width="10.85546875" style="204" customWidth="1"/>
    <col min="5161" max="5161" width="2" style="204" customWidth="1"/>
    <col min="5162" max="5178" width="10.85546875" style="204" customWidth="1"/>
    <col min="5179" max="5184" width="12.5703125" style="204" customWidth="1"/>
    <col min="5185" max="5238" width="0" style="204" hidden="1" customWidth="1"/>
    <col min="5239" max="5376" width="11.42578125" style="204"/>
    <col min="5377" max="5377" width="29" style="204" customWidth="1"/>
    <col min="5378" max="5378" width="23.28515625" style="204" bestFit="1" customWidth="1"/>
    <col min="5379" max="5379" width="11.28515625" style="204" customWidth="1"/>
    <col min="5380" max="5380" width="9.85546875" style="204" customWidth="1"/>
    <col min="5381" max="5382" width="10.140625" style="204" customWidth="1"/>
    <col min="5383" max="5383" width="10.42578125" style="204" customWidth="1"/>
    <col min="5384" max="5384" width="9.42578125" style="204" customWidth="1"/>
    <col min="5385" max="5385" width="10.7109375" style="204" customWidth="1"/>
    <col min="5386" max="5388" width="8.7109375" style="204" customWidth="1"/>
    <col min="5389" max="5389" width="8.85546875" style="204" customWidth="1"/>
    <col min="5390" max="5397" width="8.7109375" style="204" customWidth="1"/>
    <col min="5398" max="5398" width="11.85546875" style="204" customWidth="1"/>
    <col min="5399" max="5399" width="12.5703125" style="204" customWidth="1"/>
    <col min="5400" max="5400" width="12.7109375" style="204" customWidth="1"/>
    <col min="5401" max="5401" width="9.28515625" style="204" customWidth="1"/>
    <col min="5402" max="5402" width="12.28515625" style="204" customWidth="1"/>
    <col min="5403" max="5403" width="9.7109375" style="204" customWidth="1"/>
    <col min="5404" max="5404" width="8.7109375" style="204" customWidth="1"/>
    <col min="5405" max="5405" width="13.140625" style="204" customWidth="1"/>
    <col min="5406" max="5406" width="12.85546875" style="204" customWidth="1"/>
    <col min="5407" max="5407" width="10.85546875" style="204" customWidth="1"/>
    <col min="5408" max="5409" width="11.5703125" style="204" customWidth="1"/>
    <col min="5410" max="5410" width="11.7109375" style="204" customWidth="1"/>
    <col min="5411" max="5411" width="11.85546875" style="204" customWidth="1"/>
    <col min="5412" max="5412" width="10.7109375" style="204" customWidth="1"/>
    <col min="5413" max="5413" width="12.7109375" style="204" customWidth="1"/>
    <col min="5414" max="5415" width="10.7109375" style="204" customWidth="1"/>
    <col min="5416" max="5416" width="10.85546875" style="204" customWidth="1"/>
    <col min="5417" max="5417" width="2" style="204" customWidth="1"/>
    <col min="5418" max="5434" width="10.85546875" style="204" customWidth="1"/>
    <col min="5435" max="5440" width="12.5703125" style="204" customWidth="1"/>
    <col min="5441" max="5494" width="0" style="204" hidden="1" customWidth="1"/>
    <col min="5495" max="5632" width="11.42578125" style="204"/>
    <col min="5633" max="5633" width="29" style="204" customWidth="1"/>
    <col min="5634" max="5634" width="23.28515625" style="204" bestFit="1" customWidth="1"/>
    <col min="5635" max="5635" width="11.28515625" style="204" customWidth="1"/>
    <col min="5636" max="5636" width="9.85546875" style="204" customWidth="1"/>
    <col min="5637" max="5638" width="10.140625" style="204" customWidth="1"/>
    <col min="5639" max="5639" width="10.42578125" style="204" customWidth="1"/>
    <col min="5640" max="5640" width="9.42578125" style="204" customWidth="1"/>
    <col min="5641" max="5641" width="10.7109375" style="204" customWidth="1"/>
    <col min="5642" max="5644" width="8.7109375" style="204" customWidth="1"/>
    <col min="5645" max="5645" width="8.85546875" style="204" customWidth="1"/>
    <col min="5646" max="5653" width="8.7109375" style="204" customWidth="1"/>
    <col min="5654" max="5654" width="11.85546875" style="204" customWidth="1"/>
    <col min="5655" max="5655" width="12.5703125" style="204" customWidth="1"/>
    <col min="5656" max="5656" width="12.7109375" style="204" customWidth="1"/>
    <col min="5657" max="5657" width="9.28515625" style="204" customWidth="1"/>
    <col min="5658" max="5658" width="12.28515625" style="204" customWidth="1"/>
    <col min="5659" max="5659" width="9.7109375" style="204" customWidth="1"/>
    <col min="5660" max="5660" width="8.7109375" style="204" customWidth="1"/>
    <col min="5661" max="5661" width="13.140625" style="204" customWidth="1"/>
    <col min="5662" max="5662" width="12.85546875" style="204" customWidth="1"/>
    <col min="5663" max="5663" width="10.85546875" style="204" customWidth="1"/>
    <col min="5664" max="5665" width="11.5703125" style="204" customWidth="1"/>
    <col min="5666" max="5666" width="11.7109375" style="204" customWidth="1"/>
    <col min="5667" max="5667" width="11.85546875" style="204" customWidth="1"/>
    <col min="5668" max="5668" width="10.7109375" style="204" customWidth="1"/>
    <col min="5669" max="5669" width="12.7109375" style="204" customWidth="1"/>
    <col min="5670" max="5671" width="10.7109375" style="204" customWidth="1"/>
    <col min="5672" max="5672" width="10.85546875" style="204" customWidth="1"/>
    <col min="5673" max="5673" width="2" style="204" customWidth="1"/>
    <col min="5674" max="5690" width="10.85546875" style="204" customWidth="1"/>
    <col min="5691" max="5696" width="12.5703125" style="204" customWidth="1"/>
    <col min="5697" max="5750" width="0" style="204" hidden="1" customWidth="1"/>
    <col min="5751" max="5888" width="11.42578125" style="204"/>
    <col min="5889" max="5889" width="29" style="204" customWidth="1"/>
    <col min="5890" max="5890" width="23.28515625" style="204" bestFit="1" customWidth="1"/>
    <col min="5891" max="5891" width="11.28515625" style="204" customWidth="1"/>
    <col min="5892" max="5892" width="9.85546875" style="204" customWidth="1"/>
    <col min="5893" max="5894" width="10.140625" style="204" customWidth="1"/>
    <col min="5895" max="5895" width="10.42578125" style="204" customWidth="1"/>
    <col min="5896" max="5896" width="9.42578125" style="204" customWidth="1"/>
    <col min="5897" max="5897" width="10.7109375" style="204" customWidth="1"/>
    <col min="5898" max="5900" width="8.7109375" style="204" customWidth="1"/>
    <col min="5901" max="5901" width="8.85546875" style="204" customWidth="1"/>
    <col min="5902" max="5909" width="8.7109375" style="204" customWidth="1"/>
    <col min="5910" max="5910" width="11.85546875" style="204" customWidth="1"/>
    <col min="5911" max="5911" width="12.5703125" style="204" customWidth="1"/>
    <col min="5912" max="5912" width="12.7109375" style="204" customWidth="1"/>
    <col min="5913" max="5913" width="9.28515625" style="204" customWidth="1"/>
    <col min="5914" max="5914" width="12.28515625" style="204" customWidth="1"/>
    <col min="5915" max="5915" width="9.7109375" style="204" customWidth="1"/>
    <col min="5916" max="5916" width="8.7109375" style="204" customWidth="1"/>
    <col min="5917" max="5917" width="13.140625" style="204" customWidth="1"/>
    <col min="5918" max="5918" width="12.85546875" style="204" customWidth="1"/>
    <col min="5919" max="5919" width="10.85546875" style="204" customWidth="1"/>
    <col min="5920" max="5921" width="11.5703125" style="204" customWidth="1"/>
    <col min="5922" max="5922" width="11.7109375" style="204" customWidth="1"/>
    <col min="5923" max="5923" width="11.85546875" style="204" customWidth="1"/>
    <col min="5924" max="5924" width="10.7109375" style="204" customWidth="1"/>
    <col min="5925" max="5925" width="12.7109375" style="204" customWidth="1"/>
    <col min="5926" max="5927" width="10.7109375" style="204" customWidth="1"/>
    <col min="5928" max="5928" width="10.85546875" style="204" customWidth="1"/>
    <col min="5929" max="5929" width="2" style="204" customWidth="1"/>
    <col min="5930" max="5946" width="10.85546875" style="204" customWidth="1"/>
    <col min="5947" max="5952" width="12.5703125" style="204" customWidth="1"/>
    <col min="5953" max="6006" width="0" style="204" hidden="1" customWidth="1"/>
    <col min="6007" max="6144" width="11.42578125" style="204"/>
    <col min="6145" max="6145" width="29" style="204" customWidth="1"/>
    <col min="6146" max="6146" width="23.28515625" style="204" bestFit="1" customWidth="1"/>
    <col min="6147" max="6147" width="11.28515625" style="204" customWidth="1"/>
    <col min="6148" max="6148" width="9.85546875" style="204" customWidth="1"/>
    <col min="6149" max="6150" width="10.140625" style="204" customWidth="1"/>
    <col min="6151" max="6151" width="10.42578125" style="204" customWidth="1"/>
    <col min="6152" max="6152" width="9.42578125" style="204" customWidth="1"/>
    <col min="6153" max="6153" width="10.7109375" style="204" customWidth="1"/>
    <col min="6154" max="6156" width="8.7109375" style="204" customWidth="1"/>
    <col min="6157" max="6157" width="8.85546875" style="204" customWidth="1"/>
    <col min="6158" max="6165" width="8.7109375" style="204" customWidth="1"/>
    <col min="6166" max="6166" width="11.85546875" style="204" customWidth="1"/>
    <col min="6167" max="6167" width="12.5703125" style="204" customWidth="1"/>
    <col min="6168" max="6168" width="12.7109375" style="204" customWidth="1"/>
    <col min="6169" max="6169" width="9.28515625" style="204" customWidth="1"/>
    <col min="6170" max="6170" width="12.28515625" style="204" customWidth="1"/>
    <col min="6171" max="6171" width="9.7109375" style="204" customWidth="1"/>
    <col min="6172" max="6172" width="8.7109375" style="204" customWidth="1"/>
    <col min="6173" max="6173" width="13.140625" style="204" customWidth="1"/>
    <col min="6174" max="6174" width="12.85546875" style="204" customWidth="1"/>
    <col min="6175" max="6175" width="10.85546875" style="204" customWidth="1"/>
    <col min="6176" max="6177" width="11.5703125" style="204" customWidth="1"/>
    <col min="6178" max="6178" width="11.7109375" style="204" customWidth="1"/>
    <col min="6179" max="6179" width="11.85546875" style="204" customWidth="1"/>
    <col min="6180" max="6180" width="10.7109375" style="204" customWidth="1"/>
    <col min="6181" max="6181" width="12.7109375" style="204" customWidth="1"/>
    <col min="6182" max="6183" width="10.7109375" style="204" customWidth="1"/>
    <col min="6184" max="6184" width="10.85546875" style="204" customWidth="1"/>
    <col min="6185" max="6185" width="2" style="204" customWidth="1"/>
    <col min="6186" max="6202" width="10.85546875" style="204" customWidth="1"/>
    <col min="6203" max="6208" width="12.5703125" style="204" customWidth="1"/>
    <col min="6209" max="6262" width="0" style="204" hidden="1" customWidth="1"/>
    <col min="6263" max="6400" width="11.42578125" style="204"/>
    <col min="6401" max="6401" width="29" style="204" customWidth="1"/>
    <col min="6402" max="6402" width="23.28515625" style="204" bestFit="1" customWidth="1"/>
    <col min="6403" max="6403" width="11.28515625" style="204" customWidth="1"/>
    <col min="6404" max="6404" width="9.85546875" style="204" customWidth="1"/>
    <col min="6405" max="6406" width="10.140625" style="204" customWidth="1"/>
    <col min="6407" max="6407" width="10.42578125" style="204" customWidth="1"/>
    <col min="6408" max="6408" width="9.42578125" style="204" customWidth="1"/>
    <col min="6409" max="6409" width="10.7109375" style="204" customWidth="1"/>
    <col min="6410" max="6412" width="8.7109375" style="204" customWidth="1"/>
    <col min="6413" max="6413" width="8.85546875" style="204" customWidth="1"/>
    <col min="6414" max="6421" width="8.7109375" style="204" customWidth="1"/>
    <col min="6422" max="6422" width="11.85546875" style="204" customWidth="1"/>
    <col min="6423" max="6423" width="12.5703125" style="204" customWidth="1"/>
    <col min="6424" max="6424" width="12.7109375" style="204" customWidth="1"/>
    <col min="6425" max="6425" width="9.28515625" style="204" customWidth="1"/>
    <col min="6426" max="6426" width="12.28515625" style="204" customWidth="1"/>
    <col min="6427" max="6427" width="9.7109375" style="204" customWidth="1"/>
    <col min="6428" max="6428" width="8.7109375" style="204" customWidth="1"/>
    <col min="6429" max="6429" width="13.140625" style="204" customWidth="1"/>
    <col min="6430" max="6430" width="12.85546875" style="204" customWidth="1"/>
    <col min="6431" max="6431" width="10.85546875" style="204" customWidth="1"/>
    <col min="6432" max="6433" width="11.5703125" style="204" customWidth="1"/>
    <col min="6434" max="6434" width="11.7109375" style="204" customWidth="1"/>
    <col min="6435" max="6435" width="11.85546875" style="204" customWidth="1"/>
    <col min="6436" max="6436" width="10.7109375" style="204" customWidth="1"/>
    <col min="6437" max="6437" width="12.7109375" style="204" customWidth="1"/>
    <col min="6438" max="6439" width="10.7109375" style="204" customWidth="1"/>
    <col min="6440" max="6440" width="10.85546875" style="204" customWidth="1"/>
    <col min="6441" max="6441" width="2" style="204" customWidth="1"/>
    <col min="6442" max="6458" width="10.85546875" style="204" customWidth="1"/>
    <col min="6459" max="6464" width="12.5703125" style="204" customWidth="1"/>
    <col min="6465" max="6518" width="0" style="204" hidden="1" customWidth="1"/>
    <col min="6519" max="6656" width="11.42578125" style="204"/>
    <col min="6657" max="6657" width="29" style="204" customWidth="1"/>
    <col min="6658" max="6658" width="23.28515625" style="204" bestFit="1" customWidth="1"/>
    <col min="6659" max="6659" width="11.28515625" style="204" customWidth="1"/>
    <col min="6660" max="6660" width="9.85546875" style="204" customWidth="1"/>
    <col min="6661" max="6662" width="10.140625" style="204" customWidth="1"/>
    <col min="6663" max="6663" width="10.42578125" style="204" customWidth="1"/>
    <col min="6664" max="6664" width="9.42578125" style="204" customWidth="1"/>
    <col min="6665" max="6665" width="10.7109375" style="204" customWidth="1"/>
    <col min="6666" max="6668" width="8.7109375" style="204" customWidth="1"/>
    <col min="6669" max="6669" width="8.85546875" style="204" customWidth="1"/>
    <col min="6670" max="6677" width="8.7109375" style="204" customWidth="1"/>
    <col min="6678" max="6678" width="11.85546875" style="204" customWidth="1"/>
    <col min="6679" max="6679" width="12.5703125" style="204" customWidth="1"/>
    <col min="6680" max="6680" width="12.7109375" style="204" customWidth="1"/>
    <col min="6681" max="6681" width="9.28515625" style="204" customWidth="1"/>
    <col min="6682" max="6682" width="12.28515625" style="204" customWidth="1"/>
    <col min="6683" max="6683" width="9.7109375" style="204" customWidth="1"/>
    <col min="6684" max="6684" width="8.7109375" style="204" customWidth="1"/>
    <col min="6685" max="6685" width="13.140625" style="204" customWidth="1"/>
    <col min="6686" max="6686" width="12.85546875" style="204" customWidth="1"/>
    <col min="6687" max="6687" width="10.85546875" style="204" customWidth="1"/>
    <col min="6688" max="6689" width="11.5703125" style="204" customWidth="1"/>
    <col min="6690" max="6690" width="11.7109375" style="204" customWidth="1"/>
    <col min="6691" max="6691" width="11.85546875" style="204" customWidth="1"/>
    <col min="6692" max="6692" width="10.7109375" style="204" customWidth="1"/>
    <col min="6693" max="6693" width="12.7109375" style="204" customWidth="1"/>
    <col min="6694" max="6695" width="10.7109375" style="204" customWidth="1"/>
    <col min="6696" max="6696" width="10.85546875" style="204" customWidth="1"/>
    <col min="6697" max="6697" width="2" style="204" customWidth="1"/>
    <col min="6698" max="6714" width="10.85546875" style="204" customWidth="1"/>
    <col min="6715" max="6720" width="12.5703125" style="204" customWidth="1"/>
    <col min="6721" max="6774" width="0" style="204" hidden="1" customWidth="1"/>
    <col min="6775" max="6912" width="11.42578125" style="204"/>
    <col min="6913" max="6913" width="29" style="204" customWidth="1"/>
    <col min="6914" max="6914" width="23.28515625" style="204" bestFit="1" customWidth="1"/>
    <col min="6915" max="6915" width="11.28515625" style="204" customWidth="1"/>
    <col min="6916" max="6916" width="9.85546875" style="204" customWidth="1"/>
    <col min="6917" max="6918" width="10.140625" style="204" customWidth="1"/>
    <col min="6919" max="6919" width="10.42578125" style="204" customWidth="1"/>
    <col min="6920" max="6920" width="9.42578125" style="204" customWidth="1"/>
    <col min="6921" max="6921" width="10.7109375" style="204" customWidth="1"/>
    <col min="6922" max="6924" width="8.7109375" style="204" customWidth="1"/>
    <col min="6925" max="6925" width="8.85546875" style="204" customWidth="1"/>
    <col min="6926" max="6933" width="8.7109375" style="204" customWidth="1"/>
    <col min="6934" max="6934" width="11.85546875" style="204" customWidth="1"/>
    <col min="6935" max="6935" width="12.5703125" style="204" customWidth="1"/>
    <col min="6936" max="6936" width="12.7109375" style="204" customWidth="1"/>
    <col min="6937" max="6937" width="9.28515625" style="204" customWidth="1"/>
    <col min="6938" max="6938" width="12.28515625" style="204" customWidth="1"/>
    <col min="6939" max="6939" width="9.7109375" style="204" customWidth="1"/>
    <col min="6940" max="6940" width="8.7109375" style="204" customWidth="1"/>
    <col min="6941" max="6941" width="13.140625" style="204" customWidth="1"/>
    <col min="6942" max="6942" width="12.85546875" style="204" customWidth="1"/>
    <col min="6943" max="6943" width="10.85546875" style="204" customWidth="1"/>
    <col min="6944" max="6945" width="11.5703125" style="204" customWidth="1"/>
    <col min="6946" max="6946" width="11.7109375" style="204" customWidth="1"/>
    <col min="6947" max="6947" width="11.85546875" style="204" customWidth="1"/>
    <col min="6948" max="6948" width="10.7109375" style="204" customWidth="1"/>
    <col min="6949" max="6949" width="12.7109375" style="204" customWidth="1"/>
    <col min="6950" max="6951" width="10.7109375" style="204" customWidth="1"/>
    <col min="6952" max="6952" width="10.85546875" style="204" customWidth="1"/>
    <col min="6953" max="6953" width="2" style="204" customWidth="1"/>
    <col min="6954" max="6970" width="10.85546875" style="204" customWidth="1"/>
    <col min="6971" max="6976" width="12.5703125" style="204" customWidth="1"/>
    <col min="6977" max="7030" width="0" style="204" hidden="1" customWidth="1"/>
    <col min="7031" max="7168" width="11.42578125" style="204"/>
    <col min="7169" max="7169" width="29" style="204" customWidth="1"/>
    <col min="7170" max="7170" width="23.28515625" style="204" bestFit="1" customWidth="1"/>
    <col min="7171" max="7171" width="11.28515625" style="204" customWidth="1"/>
    <col min="7172" max="7172" width="9.85546875" style="204" customWidth="1"/>
    <col min="7173" max="7174" width="10.140625" style="204" customWidth="1"/>
    <col min="7175" max="7175" width="10.42578125" style="204" customWidth="1"/>
    <col min="7176" max="7176" width="9.42578125" style="204" customWidth="1"/>
    <col min="7177" max="7177" width="10.7109375" style="204" customWidth="1"/>
    <col min="7178" max="7180" width="8.7109375" style="204" customWidth="1"/>
    <col min="7181" max="7181" width="8.85546875" style="204" customWidth="1"/>
    <col min="7182" max="7189" width="8.7109375" style="204" customWidth="1"/>
    <col min="7190" max="7190" width="11.85546875" style="204" customWidth="1"/>
    <col min="7191" max="7191" width="12.5703125" style="204" customWidth="1"/>
    <col min="7192" max="7192" width="12.7109375" style="204" customWidth="1"/>
    <col min="7193" max="7193" width="9.28515625" style="204" customWidth="1"/>
    <col min="7194" max="7194" width="12.28515625" style="204" customWidth="1"/>
    <col min="7195" max="7195" width="9.7109375" style="204" customWidth="1"/>
    <col min="7196" max="7196" width="8.7109375" style="204" customWidth="1"/>
    <col min="7197" max="7197" width="13.140625" style="204" customWidth="1"/>
    <col min="7198" max="7198" width="12.85546875" style="204" customWidth="1"/>
    <col min="7199" max="7199" width="10.85546875" style="204" customWidth="1"/>
    <col min="7200" max="7201" width="11.5703125" style="204" customWidth="1"/>
    <col min="7202" max="7202" width="11.7109375" style="204" customWidth="1"/>
    <col min="7203" max="7203" width="11.85546875" style="204" customWidth="1"/>
    <col min="7204" max="7204" width="10.7109375" style="204" customWidth="1"/>
    <col min="7205" max="7205" width="12.7109375" style="204" customWidth="1"/>
    <col min="7206" max="7207" width="10.7109375" style="204" customWidth="1"/>
    <col min="7208" max="7208" width="10.85546875" style="204" customWidth="1"/>
    <col min="7209" max="7209" width="2" style="204" customWidth="1"/>
    <col min="7210" max="7226" width="10.85546875" style="204" customWidth="1"/>
    <col min="7227" max="7232" width="12.5703125" style="204" customWidth="1"/>
    <col min="7233" max="7286" width="0" style="204" hidden="1" customWidth="1"/>
    <col min="7287" max="7424" width="11.42578125" style="204"/>
    <col min="7425" max="7425" width="29" style="204" customWidth="1"/>
    <col min="7426" max="7426" width="23.28515625" style="204" bestFit="1" customWidth="1"/>
    <col min="7427" max="7427" width="11.28515625" style="204" customWidth="1"/>
    <col min="7428" max="7428" width="9.85546875" style="204" customWidth="1"/>
    <col min="7429" max="7430" width="10.140625" style="204" customWidth="1"/>
    <col min="7431" max="7431" width="10.42578125" style="204" customWidth="1"/>
    <col min="7432" max="7432" width="9.42578125" style="204" customWidth="1"/>
    <col min="7433" max="7433" width="10.7109375" style="204" customWidth="1"/>
    <col min="7434" max="7436" width="8.7109375" style="204" customWidth="1"/>
    <col min="7437" max="7437" width="8.85546875" style="204" customWidth="1"/>
    <col min="7438" max="7445" width="8.7109375" style="204" customWidth="1"/>
    <col min="7446" max="7446" width="11.85546875" style="204" customWidth="1"/>
    <col min="7447" max="7447" width="12.5703125" style="204" customWidth="1"/>
    <col min="7448" max="7448" width="12.7109375" style="204" customWidth="1"/>
    <col min="7449" max="7449" width="9.28515625" style="204" customWidth="1"/>
    <col min="7450" max="7450" width="12.28515625" style="204" customWidth="1"/>
    <col min="7451" max="7451" width="9.7109375" style="204" customWidth="1"/>
    <col min="7452" max="7452" width="8.7109375" style="204" customWidth="1"/>
    <col min="7453" max="7453" width="13.140625" style="204" customWidth="1"/>
    <col min="7454" max="7454" width="12.85546875" style="204" customWidth="1"/>
    <col min="7455" max="7455" width="10.85546875" style="204" customWidth="1"/>
    <col min="7456" max="7457" width="11.5703125" style="204" customWidth="1"/>
    <col min="7458" max="7458" width="11.7109375" style="204" customWidth="1"/>
    <col min="7459" max="7459" width="11.85546875" style="204" customWidth="1"/>
    <col min="7460" max="7460" width="10.7109375" style="204" customWidth="1"/>
    <col min="7461" max="7461" width="12.7109375" style="204" customWidth="1"/>
    <col min="7462" max="7463" width="10.7109375" style="204" customWidth="1"/>
    <col min="7464" max="7464" width="10.85546875" style="204" customWidth="1"/>
    <col min="7465" max="7465" width="2" style="204" customWidth="1"/>
    <col min="7466" max="7482" width="10.85546875" style="204" customWidth="1"/>
    <col min="7483" max="7488" width="12.5703125" style="204" customWidth="1"/>
    <col min="7489" max="7542" width="0" style="204" hidden="1" customWidth="1"/>
    <col min="7543" max="7680" width="11.42578125" style="204"/>
    <col min="7681" max="7681" width="29" style="204" customWidth="1"/>
    <col min="7682" max="7682" width="23.28515625" style="204" bestFit="1" customWidth="1"/>
    <col min="7683" max="7683" width="11.28515625" style="204" customWidth="1"/>
    <col min="7684" max="7684" width="9.85546875" style="204" customWidth="1"/>
    <col min="7685" max="7686" width="10.140625" style="204" customWidth="1"/>
    <col min="7687" max="7687" width="10.42578125" style="204" customWidth="1"/>
    <col min="7688" max="7688" width="9.42578125" style="204" customWidth="1"/>
    <col min="7689" max="7689" width="10.7109375" style="204" customWidth="1"/>
    <col min="7690" max="7692" width="8.7109375" style="204" customWidth="1"/>
    <col min="7693" max="7693" width="8.85546875" style="204" customWidth="1"/>
    <col min="7694" max="7701" width="8.7109375" style="204" customWidth="1"/>
    <col min="7702" max="7702" width="11.85546875" style="204" customWidth="1"/>
    <col min="7703" max="7703" width="12.5703125" style="204" customWidth="1"/>
    <col min="7704" max="7704" width="12.7109375" style="204" customWidth="1"/>
    <col min="7705" max="7705" width="9.28515625" style="204" customWidth="1"/>
    <col min="7706" max="7706" width="12.28515625" style="204" customWidth="1"/>
    <col min="7707" max="7707" width="9.7109375" style="204" customWidth="1"/>
    <col min="7708" max="7708" width="8.7109375" style="204" customWidth="1"/>
    <col min="7709" max="7709" width="13.140625" style="204" customWidth="1"/>
    <col min="7710" max="7710" width="12.85546875" style="204" customWidth="1"/>
    <col min="7711" max="7711" width="10.85546875" style="204" customWidth="1"/>
    <col min="7712" max="7713" width="11.5703125" style="204" customWidth="1"/>
    <col min="7714" max="7714" width="11.7109375" style="204" customWidth="1"/>
    <col min="7715" max="7715" width="11.85546875" style="204" customWidth="1"/>
    <col min="7716" max="7716" width="10.7109375" style="204" customWidth="1"/>
    <col min="7717" max="7717" width="12.7109375" style="204" customWidth="1"/>
    <col min="7718" max="7719" width="10.7109375" style="204" customWidth="1"/>
    <col min="7720" max="7720" width="10.85546875" style="204" customWidth="1"/>
    <col min="7721" max="7721" width="2" style="204" customWidth="1"/>
    <col min="7722" max="7738" width="10.85546875" style="204" customWidth="1"/>
    <col min="7739" max="7744" width="12.5703125" style="204" customWidth="1"/>
    <col min="7745" max="7798" width="0" style="204" hidden="1" customWidth="1"/>
    <col min="7799" max="7936" width="11.42578125" style="204"/>
    <col min="7937" max="7937" width="29" style="204" customWidth="1"/>
    <col min="7938" max="7938" width="23.28515625" style="204" bestFit="1" customWidth="1"/>
    <col min="7939" max="7939" width="11.28515625" style="204" customWidth="1"/>
    <col min="7940" max="7940" width="9.85546875" style="204" customWidth="1"/>
    <col min="7941" max="7942" width="10.140625" style="204" customWidth="1"/>
    <col min="7943" max="7943" width="10.42578125" style="204" customWidth="1"/>
    <col min="7944" max="7944" width="9.42578125" style="204" customWidth="1"/>
    <col min="7945" max="7945" width="10.7109375" style="204" customWidth="1"/>
    <col min="7946" max="7948" width="8.7109375" style="204" customWidth="1"/>
    <col min="7949" max="7949" width="8.85546875" style="204" customWidth="1"/>
    <col min="7950" max="7957" width="8.7109375" style="204" customWidth="1"/>
    <col min="7958" max="7958" width="11.85546875" style="204" customWidth="1"/>
    <col min="7959" max="7959" width="12.5703125" style="204" customWidth="1"/>
    <col min="7960" max="7960" width="12.7109375" style="204" customWidth="1"/>
    <col min="7961" max="7961" width="9.28515625" style="204" customWidth="1"/>
    <col min="7962" max="7962" width="12.28515625" style="204" customWidth="1"/>
    <col min="7963" max="7963" width="9.7109375" style="204" customWidth="1"/>
    <col min="7964" max="7964" width="8.7109375" style="204" customWidth="1"/>
    <col min="7965" max="7965" width="13.140625" style="204" customWidth="1"/>
    <col min="7966" max="7966" width="12.85546875" style="204" customWidth="1"/>
    <col min="7967" max="7967" width="10.85546875" style="204" customWidth="1"/>
    <col min="7968" max="7969" width="11.5703125" style="204" customWidth="1"/>
    <col min="7970" max="7970" width="11.7109375" style="204" customWidth="1"/>
    <col min="7971" max="7971" width="11.85546875" style="204" customWidth="1"/>
    <col min="7972" max="7972" width="10.7109375" style="204" customWidth="1"/>
    <col min="7973" max="7973" width="12.7109375" style="204" customWidth="1"/>
    <col min="7974" max="7975" width="10.7109375" style="204" customWidth="1"/>
    <col min="7976" max="7976" width="10.85546875" style="204" customWidth="1"/>
    <col min="7977" max="7977" width="2" style="204" customWidth="1"/>
    <col min="7978" max="7994" width="10.85546875" style="204" customWidth="1"/>
    <col min="7995" max="8000" width="12.5703125" style="204" customWidth="1"/>
    <col min="8001" max="8054" width="0" style="204" hidden="1" customWidth="1"/>
    <col min="8055" max="8192" width="11.42578125" style="204"/>
    <col min="8193" max="8193" width="29" style="204" customWidth="1"/>
    <col min="8194" max="8194" width="23.28515625" style="204" bestFit="1" customWidth="1"/>
    <col min="8195" max="8195" width="11.28515625" style="204" customWidth="1"/>
    <col min="8196" max="8196" width="9.85546875" style="204" customWidth="1"/>
    <col min="8197" max="8198" width="10.140625" style="204" customWidth="1"/>
    <col min="8199" max="8199" width="10.42578125" style="204" customWidth="1"/>
    <col min="8200" max="8200" width="9.42578125" style="204" customWidth="1"/>
    <col min="8201" max="8201" width="10.7109375" style="204" customWidth="1"/>
    <col min="8202" max="8204" width="8.7109375" style="204" customWidth="1"/>
    <col min="8205" max="8205" width="8.85546875" style="204" customWidth="1"/>
    <col min="8206" max="8213" width="8.7109375" style="204" customWidth="1"/>
    <col min="8214" max="8214" width="11.85546875" style="204" customWidth="1"/>
    <col min="8215" max="8215" width="12.5703125" style="204" customWidth="1"/>
    <col min="8216" max="8216" width="12.7109375" style="204" customWidth="1"/>
    <col min="8217" max="8217" width="9.28515625" style="204" customWidth="1"/>
    <col min="8218" max="8218" width="12.28515625" style="204" customWidth="1"/>
    <col min="8219" max="8219" width="9.7109375" style="204" customWidth="1"/>
    <col min="8220" max="8220" width="8.7109375" style="204" customWidth="1"/>
    <col min="8221" max="8221" width="13.140625" style="204" customWidth="1"/>
    <col min="8222" max="8222" width="12.85546875" style="204" customWidth="1"/>
    <col min="8223" max="8223" width="10.85546875" style="204" customWidth="1"/>
    <col min="8224" max="8225" width="11.5703125" style="204" customWidth="1"/>
    <col min="8226" max="8226" width="11.7109375" style="204" customWidth="1"/>
    <col min="8227" max="8227" width="11.85546875" style="204" customWidth="1"/>
    <col min="8228" max="8228" width="10.7109375" style="204" customWidth="1"/>
    <col min="8229" max="8229" width="12.7109375" style="204" customWidth="1"/>
    <col min="8230" max="8231" width="10.7109375" style="204" customWidth="1"/>
    <col min="8232" max="8232" width="10.85546875" style="204" customWidth="1"/>
    <col min="8233" max="8233" width="2" style="204" customWidth="1"/>
    <col min="8234" max="8250" width="10.85546875" style="204" customWidth="1"/>
    <col min="8251" max="8256" width="12.5703125" style="204" customWidth="1"/>
    <col min="8257" max="8310" width="0" style="204" hidden="1" customWidth="1"/>
    <col min="8311" max="8448" width="11.42578125" style="204"/>
    <col min="8449" max="8449" width="29" style="204" customWidth="1"/>
    <col min="8450" max="8450" width="23.28515625" style="204" bestFit="1" customWidth="1"/>
    <col min="8451" max="8451" width="11.28515625" style="204" customWidth="1"/>
    <col min="8452" max="8452" width="9.85546875" style="204" customWidth="1"/>
    <col min="8453" max="8454" width="10.140625" style="204" customWidth="1"/>
    <col min="8455" max="8455" width="10.42578125" style="204" customWidth="1"/>
    <col min="8456" max="8456" width="9.42578125" style="204" customWidth="1"/>
    <col min="8457" max="8457" width="10.7109375" style="204" customWidth="1"/>
    <col min="8458" max="8460" width="8.7109375" style="204" customWidth="1"/>
    <col min="8461" max="8461" width="8.85546875" style="204" customWidth="1"/>
    <col min="8462" max="8469" width="8.7109375" style="204" customWidth="1"/>
    <col min="8470" max="8470" width="11.85546875" style="204" customWidth="1"/>
    <col min="8471" max="8471" width="12.5703125" style="204" customWidth="1"/>
    <col min="8472" max="8472" width="12.7109375" style="204" customWidth="1"/>
    <col min="8473" max="8473" width="9.28515625" style="204" customWidth="1"/>
    <col min="8474" max="8474" width="12.28515625" style="204" customWidth="1"/>
    <col min="8475" max="8475" width="9.7109375" style="204" customWidth="1"/>
    <col min="8476" max="8476" width="8.7109375" style="204" customWidth="1"/>
    <col min="8477" max="8477" width="13.140625" style="204" customWidth="1"/>
    <col min="8478" max="8478" width="12.85546875" style="204" customWidth="1"/>
    <col min="8479" max="8479" width="10.85546875" style="204" customWidth="1"/>
    <col min="8480" max="8481" width="11.5703125" style="204" customWidth="1"/>
    <col min="8482" max="8482" width="11.7109375" style="204" customWidth="1"/>
    <col min="8483" max="8483" width="11.85546875" style="204" customWidth="1"/>
    <col min="8484" max="8484" width="10.7109375" style="204" customWidth="1"/>
    <col min="8485" max="8485" width="12.7109375" style="204" customWidth="1"/>
    <col min="8486" max="8487" width="10.7109375" style="204" customWidth="1"/>
    <col min="8488" max="8488" width="10.85546875" style="204" customWidth="1"/>
    <col min="8489" max="8489" width="2" style="204" customWidth="1"/>
    <col min="8490" max="8506" width="10.85546875" style="204" customWidth="1"/>
    <col min="8507" max="8512" width="12.5703125" style="204" customWidth="1"/>
    <col min="8513" max="8566" width="0" style="204" hidden="1" customWidth="1"/>
    <col min="8567" max="8704" width="11.42578125" style="204"/>
    <col min="8705" max="8705" width="29" style="204" customWidth="1"/>
    <col min="8706" max="8706" width="23.28515625" style="204" bestFit="1" customWidth="1"/>
    <col min="8707" max="8707" width="11.28515625" style="204" customWidth="1"/>
    <col min="8708" max="8708" width="9.85546875" style="204" customWidth="1"/>
    <col min="8709" max="8710" width="10.140625" style="204" customWidth="1"/>
    <col min="8711" max="8711" width="10.42578125" style="204" customWidth="1"/>
    <col min="8712" max="8712" width="9.42578125" style="204" customWidth="1"/>
    <col min="8713" max="8713" width="10.7109375" style="204" customWidth="1"/>
    <col min="8714" max="8716" width="8.7109375" style="204" customWidth="1"/>
    <col min="8717" max="8717" width="8.85546875" style="204" customWidth="1"/>
    <col min="8718" max="8725" width="8.7109375" style="204" customWidth="1"/>
    <col min="8726" max="8726" width="11.85546875" style="204" customWidth="1"/>
    <col min="8727" max="8727" width="12.5703125" style="204" customWidth="1"/>
    <col min="8728" max="8728" width="12.7109375" style="204" customWidth="1"/>
    <col min="8729" max="8729" width="9.28515625" style="204" customWidth="1"/>
    <col min="8730" max="8730" width="12.28515625" style="204" customWidth="1"/>
    <col min="8731" max="8731" width="9.7109375" style="204" customWidth="1"/>
    <col min="8732" max="8732" width="8.7109375" style="204" customWidth="1"/>
    <col min="8733" max="8733" width="13.140625" style="204" customWidth="1"/>
    <col min="8734" max="8734" width="12.85546875" style="204" customWidth="1"/>
    <col min="8735" max="8735" width="10.85546875" style="204" customWidth="1"/>
    <col min="8736" max="8737" width="11.5703125" style="204" customWidth="1"/>
    <col min="8738" max="8738" width="11.7109375" style="204" customWidth="1"/>
    <col min="8739" max="8739" width="11.85546875" style="204" customWidth="1"/>
    <col min="8740" max="8740" width="10.7109375" style="204" customWidth="1"/>
    <col min="8741" max="8741" width="12.7109375" style="204" customWidth="1"/>
    <col min="8742" max="8743" width="10.7109375" style="204" customWidth="1"/>
    <col min="8744" max="8744" width="10.85546875" style="204" customWidth="1"/>
    <col min="8745" max="8745" width="2" style="204" customWidth="1"/>
    <col min="8746" max="8762" width="10.85546875" style="204" customWidth="1"/>
    <col min="8763" max="8768" width="12.5703125" style="204" customWidth="1"/>
    <col min="8769" max="8822" width="0" style="204" hidden="1" customWidth="1"/>
    <col min="8823" max="8960" width="11.42578125" style="204"/>
    <col min="8961" max="8961" width="29" style="204" customWidth="1"/>
    <col min="8962" max="8962" width="23.28515625" style="204" bestFit="1" customWidth="1"/>
    <col min="8963" max="8963" width="11.28515625" style="204" customWidth="1"/>
    <col min="8964" max="8964" width="9.85546875" style="204" customWidth="1"/>
    <col min="8965" max="8966" width="10.140625" style="204" customWidth="1"/>
    <col min="8967" max="8967" width="10.42578125" style="204" customWidth="1"/>
    <col min="8968" max="8968" width="9.42578125" style="204" customWidth="1"/>
    <col min="8969" max="8969" width="10.7109375" style="204" customWidth="1"/>
    <col min="8970" max="8972" width="8.7109375" style="204" customWidth="1"/>
    <col min="8973" max="8973" width="8.85546875" style="204" customWidth="1"/>
    <col min="8974" max="8981" width="8.7109375" style="204" customWidth="1"/>
    <col min="8982" max="8982" width="11.85546875" style="204" customWidth="1"/>
    <col min="8983" max="8983" width="12.5703125" style="204" customWidth="1"/>
    <col min="8984" max="8984" width="12.7109375" style="204" customWidth="1"/>
    <col min="8985" max="8985" width="9.28515625" style="204" customWidth="1"/>
    <col min="8986" max="8986" width="12.28515625" style="204" customWidth="1"/>
    <col min="8987" max="8987" width="9.7109375" style="204" customWidth="1"/>
    <col min="8988" max="8988" width="8.7109375" style="204" customWidth="1"/>
    <col min="8989" max="8989" width="13.140625" style="204" customWidth="1"/>
    <col min="8990" max="8990" width="12.85546875" style="204" customWidth="1"/>
    <col min="8991" max="8991" width="10.85546875" style="204" customWidth="1"/>
    <col min="8992" max="8993" width="11.5703125" style="204" customWidth="1"/>
    <col min="8994" max="8994" width="11.7109375" style="204" customWidth="1"/>
    <col min="8995" max="8995" width="11.85546875" style="204" customWidth="1"/>
    <col min="8996" max="8996" width="10.7109375" style="204" customWidth="1"/>
    <col min="8997" max="8997" width="12.7109375" style="204" customWidth="1"/>
    <col min="8998" max="8999" width="10.7109375" style="204" customWidth="1"/>
    <col min="9000" max="9000" width="10.85546875" style="204" customWidth="1"/>
    <col min="9001" max="9001" width="2" style="204" customWidth="1"/>
    <col min="9002" max="9018" width="10.85546875" style="204" customWidth="1"/>
    <col min="9019" max="9024" width="12.5703125" style="204" customWidth="1"/>
    <col min="9025" max="9078" width="0" style="204" hidden="1" customWidth="1"/>
    <col min="9079" max="9216" width="11.42578125" style="204"/>
    <col min="9217" max="9217" width="29" style="204" customWidth="1"/>
    <col min="9218" max="9218" width="23.28515625" style="204" bestFit="1" customWidth="1"/>
    <col min="9219" max="9219" width="11.28515625" style="204" customWidth="1"/>
    <col min="9220" max="9220" width="9.85546875" style="204" customWidth="1"/>
    <col min="9221" max="9222" width="10.140625" style="204" customWidth="1"/>
    <col min="9223" max="9223" width="10.42578125" style="204" customWidth="1"/>
    <col min="9224" max="9224" width="9.42578125" style="204" customWidth="1"/>
    <col min="9225" max="9225" width="10.7109375" style="204" customWidth="1"/>
    <col min="9226" max="9228" width="8.7109375" style="204" customWidth="1"/>
    <col min="9229" max="9229" width="8.85546875" style="204" customWidth="1"/>
    <col min="9230" max="9237" width="8.7109375" style="204" customWidth="1"/>
    <col min="9238" max="9238" width="11.85546875" style="204" customWidth="1"/>
    <col min="9239" max="9239" width="12.5703125" style="204" customWidth="1"/>
    <col min="9240" max="9240" width="12.7109375" style="204" customWidth="1"/>
    <col min="9241" max="9241" width="9.28515625" style="204" customWidth="1"/>
    <col min="9242" max="9242" width="12.28515625" style="204" customWidth="1"/>
    <col min="9243" max="9243" width="9.7109375" style="204" customWidth="1"/>
    <col min="9244" max="9244" width="8.7109375" style="204" customWidth="1"/>
    <col min="9245" max="9245" width="13.140625" style="204" customWidth="1"/>
    <col min="9246" max="9246" width="12.85546875" style="204" customWidth="1"/>
    <col min="9247" max="9247" width="10.85546875" style="204" customWidth="1"/>
    <col min="9248" max="9249" width="11.5703125" style="204" customWidth="1"/>
    <col min="9250" max="9250" width="11.7109375" style="204" customWidth="1"/>
    <col min="9251" max="9251" width="11.85546875" style="204" customWidth="1"/>
    <col min="9252" max="9252" width="10.7109375" style="204" customWidth="1"/>
    <col min="9253" max="9253" width="12.7109375" style="204" customWidth="1"/>
    <col min="9254" max="9255" width="10.7109375" style="204" customWidth="1"/>
    <col min="9256" max="9256" width="10.85546875" style="204" customWidth="1"/>
    <col min="9257" max="9257" width="2" style="204" customWidth="1"/>
    <col min="9258" max="9274" width="10.85546875" style="204" customWidth="1"/>
    <col min="9275" max="9280" width="12.5703125" style="204" customWidth="1"/>
    <col min="9281" max="9334" width="0" style="204" hidden="1" customWidth="1"/>
    <col min="9335" max="9472" width="11.42578125" style="204"/>
    <col min="9473" max="9473" width="29" style="204" customWidth="1"/>
    <col min="9474" max="9474" width="23.28515625" style="204" bestFit="1" customWidth="1"/>
    <col min="9475" max="9475" width="11.28515625" style="204" customWidth="1"/>
    <col min="9476" max="9476" width="9.85546875" style="204" customWidth="1"/>
    <col min="9477" max="9478" width="10.140625" style="204" customWidth="1"/>
    <col min="9479" max="9479" width="10.42578125" style="204" customWidth="1"/>
    <col min="9480" max="9480" width="9.42578125" style="204" customWidth="1"/>
    <col min="9481" max="9481" width="10.7109375" style="204" customWidth="1"/>
    <col min="9482" max="9484" width="8.7109375" style="204" customWidth="1"/>
    <col min="9485" max="9485" width="8.85546875" style="204" customWidth="1"/>
    <col min="9486" max="9493" width="8.7109375" style="204" customWidth="1"/>
    <col min="9494" max="9494" width="11.85546875" style="204" customWidth="1"/>
    <col min="9495" max="9495" width="12.5703125" style="204" customWidth="1"/>
    <col min="9496" max="9496" width="12.7109375" style="204" customWidth="1"/>
    <col min="9497" max="9497" width="9.28515625" style="204" customWidth="1"/>
    <col min="9498" max="9498" width="12.28515625" style="204" customWidth="1"/>
    <col min="9499" max="9499" width="9.7109375" style="204" customWidth="1"/>
    <col min="9500" max="9500" width="8.7109375" style="204" customWidth="1"/>
    <col min="9501" max="9501" width="13.140625" style="204" customWidth="1"/>
    <col min="9502" max="9502" width="12.85546875" style="204" customWidth="1"/>
    <col min="9503" max="9503" width="10.85546875" style="204" customWidth="1"/>
    <col min="9504" max="9505" width="11.5703125" style="204" customWidth="1"/>
    <col min="9506" max="9506" width="11.7109375" style="204" customWidth="1"/>
    <col min="9507" max="9507" width="11.85546875" style="204" customWidth="1"/>
    <col min="9508" max="9508" width="10.7109375" style="204" customWidth="1"/>
    <col min="9509" max="9509" width="12.7109375" style="204" customWidth="1"/>
    <col min="9510" max="9511" width="10.7109375" style="204" customWidth="1"/>
    <col min="9512" max="9512" width="10.85546875" style="204" customWidth="1"/>
    <col min="9513" max="9513" width="2" style="204" customWidth="1"/>
    <col min="9514" max="9530" width="10.85546875" style="204" customWidth="1"/>
    <col min="9531" max="9536" width="12.5703125" style="204" customWidth="1"/>
    <col min="9537" max="9590" width="0" style="204" hidden="1" customWidth="1"/>
    <col min="9591" max="9728" width="11.42578125" style="204"/>
    <col min="9729" max="9729" width="29" style="204" customWidth="1"/>
    <col min="9730" max="9730" width="23.28515625" style="204" bestFit="1" customWidth="1"/>
    <col min="9731" max="9731" width="11.28515625" style="204" customWidth="1"/>
    <col min="9732" max="9732" width="9.85546875" style="204" customWidth="1"/>
    <col min="9733" max="9734" width="10.140625" style="204" customWidth="1"/>
    <col min="9735" max="9735" width="10.42578125" style="204" customWidth="1"/>
    <col min="9736" max="9736" width="9.42578125" style="204" customWidth="1"/>
    <col min="9737" max="9737" width="10.7109375" style="204" customWidth="1"/>
    <col min="9738" max="9740" width="8.7109375" style="204" customWidth="1"/>
    <col min="9741" max="9741" width="8.85546875" style="204" customWidth="1"/>
    <col min="9742" max="9749" width="8.7109375" style="204" customWidth="1"/>
    <col min="9750" max="9750" width="11.85546875" style="204" customWidth="1"/>
    <col min="9751" max="9751" width="12.5703125" style="204" customWidth="1"/>
    <col min="9752" max="9752" width="12.7109375" style="204" customWidth="1"/>
    <col min="9753" max="9753" width="9.28515625" style="204" customWidth="1"/>
    <col min="9754" max="9754" width="12.28515625" style="204" customWidth="1"/>
    <col min="9755" max="9755" width="9.7109375" style="204" customWidth="1"/>
    <col min="9756" max="9756" width="8.7109375" style="204" customWidth="1"/>
    <col min="9757" max="9757" width="13.140625" style="204" customWidth="1"/>
    <col min="9758" max="9758" width="12.85546875" style="204" customWidth="1"/>
    <col min="9759" max="9759" width="10.85546875" style="204" customWidth="1"/>
    <col min="9760" max="9761" width="11.5703125" style="204" customWidth="1"/>
    <col min="9762" max="9762" width="11.7109375" style="204" customWidth="1"/>
    <col min="9763" max="9763" width="11.85546875" style="204" customWidth="1"/>
    <col min="9764" max="9764" width="10.7109375" style="204" customWidth="1"/>
    <col min="9765" max="9765" width="12.7109375" style="204" customWidth="1"/>
    <col min="9766" max="9767" width="10.7109375" style="204" customWidth="1"/>
    <col min="9768" max="9768" width="10.85546875" style="204" customWidth="1"/>
    <col min="9769" max="9769" width="2" style="204" customWidth="1"/>
    <col min="9770" max="9786" width="10.85546875" style="204" customWidth="1"/>
    <col min="9787" max="9792" width="12.5703125" style="204" customWidth="1"/>
    <col min="9793" max="9846" width="0" style="204" hidden="1" customWidth="1"/>
    <col min="9847" max="9984" width="11.42578125" style="204"/>
    <col min="9985" max="9985" width="29" style="204" customWidth="1"/>
    <col min="9986" max="9986" width="23.28515625" style="204" bestFit="1" customWidth="1"/>
    <col min="9987" max="9987" width="11.28515625" style="204" customWidth="1"/>
    <col min="9988" max="9988" width="9.85546875" style="204" customWidth="1"/>
    <col min="9989" max="9990" width="10.140625" style="204" customWidth="1"/>
    <col min="9991" max="9991" width="10.42578125" style="204" customWidth="1"/>
    <col min="9992" max="9992" width="9.42578125" style="204" customWidth="1"/>
    <col min="9993" max="9993" width="10.7109375" style="204" customWidth="1"/>
    <col min="9994" max="9996" width="8.7109375" style="204" customWidth="1"/>
    <col min="9997" max="9997" width="8.85546875" style="204" customWidth="1"/>
    <col min="9998" max="10005" width="8.7109375" style="204" customWidth="1"/>
    <col min="10006" max="10006" width="11.85546875" style="204" customWidth="1"/>
    <col min="10007" max="10007" width="12.5703125" style="204" customWidth="1"/>
    <col min="10008" max="10008" width="12.7109375" style="204" customWidth="1"/>
    <col min="10009" max="10009" width="9.28515625" style="204" customWidth="1"/>
    <col min="10010" max="10010" width="12.28515625" style="204" customWidth="1"/>
    <col min="10011" max="10011" width="9.7109375" style="204" customWidth="1"/>
    <col min="10012" max="10012" width="8.7109375" style="204" customWidth="1"/>
    <col min="10013" max="10013" width="13.140625" style="204" customWidth="1"/>
    <col min="10014" max="10014" width="12.85546875" style="204" customWidth="1"/>
    <col min="10015" max="10015" width="10.85546875" style="204" customWidth="1"/>
    <col min="10016" max="10017" width="11.5703125" style="204" customWidth="1"/>
    <col min="10018" max="10018" width="11.7109375" style="204" customWidth="1"/>
    <col min="10019" max="10019" width="11.85546875" style="204" customWidth="1"/>
    <col min="10020" max="10020" width="10.7109375" style="204" customWidth="1"/>
    <col min="10021" max="10021" width="12.7109375" style="204" customWidth="1"/>
    <col min="10022" max="10023" width="10.7109375" style="204" customWidth="1"/>
    <col min="10024" max="10024" width="10.85546875" style="204" customWidth="1"/>
    <col min="10025" max="10025" width="2" style="204" customWidth="1"/>
    <col min="10026" max="10042" width="10.85546875" style="204" customWidth="1"/>
    <col min="10043" max="10048" width="12.5703125" style="204" customWidth="1"/>
    <col min="10049" max="10102" width="0" style="204" hidden="1" customWidth="1"/>
    <col min="10103" max="10240" width="11.42578125" style="204"/>
    <col min="10241" max="10241" width="29" style="204" customWidth="1"/>
    <col min="10242" max="10242" width="23.28515625" style="204" bestFit="1" customWidth="1"/>
    <col min="10243" max="10243" width="11.28515625" style="204" customWidth="1"/>
    <col min="10244" max="10244" width="9.85546875" style="204" customWidth="1"/>
    <col min="10245" max="10246" width="10.140625" style="204" customWidth="1"/>
    <col min="10247" max="10247" width="10.42578125" style="204" customWidth="1"/>
    <col min="10248" max="10248" width="9.42578125" style="204" customWidth="1"/>
    <col min="10249" max="10249" width="10.7109375" style="204" customWidth="1"/>
    <col min="10250" max="10252" width="8.7109375" style="204" customWidth="1"/>
    <col min="10253" max="10253" width="8.85546875" style="204" customWidth="1"/>
    <col min="10254" max="10261" width="8.7109375" style="204" customWidth="1"/>
    <col min="10262" max="10262" width="11.85546875" style="204" customWidth="1"/>
    <col min="10263" max="10263" width="12.5703125" style="204" customWidth="1"/>
    <col min="10264" max="10264" width="12.7109375" style="204" customWidth="1"/>
    <col min="10265" max="10265" width="9.28515625" style="204" customWidth="1"/>
    <col min="10266" max="10266" width="12.28515625" style="204" customWidth="1"/>
    <col min="10267" max="10267" width="9.7109375" style="204" customWidth="1"/>
    <col min="10268" max="10268" width="8.7109375" style="204" customWidth="1"/>
    <col min="10269" max="10269" width="13.140625" style="204" customWidth="1"/>
    <col min="10270" max="10270" width="12.85546875" style="204" customWidth="1"/>
    <col min="10271" max="10271" width="10.85546875" style="204" customWidth="1"/>
    <col min="10272" max="10273" width="11.5703125" style="204" customWidth="1"/>
    <col min="10274" max="10274" width="11.7109375" style="204" customWidth="1"/>
    <col min="10275" max="10275" width="11.85546875" style="204" customWidth="1"/>
    <col min="10276" max="10276" width="10.7109375" style="204" customWidth="1"/>
    <col min="10277" max="10277" width="12.7109375" style="204" customWidth="1"/>
    <col min="10278" max="10279" width="10.7109375" style="204" customWidth="1"/>
    <col min="10280" max="10280" width="10.85546875" style="204" customWidth="1"/>
    <col min="10281" max="10281" width="2" style="204" customWidth="1"/>
    <col min="10282" max="10298" width="10.85546875" style="204" customWidth="1"/>
    <col min="10299" max="10304" width="12.5703125" style="204" customWidth="1"/>
    <col min="10305" max="10358" width="0" style="204" hidden="1" customWidth="1"/>
    <col min="10359" max="10496" width="11.42578125" style="204"/>
    <col min="10497" max="10497" width="29" style="204" customWidth="1"/>
    <col min="10498" max="10498" width="23.28515625" style="204" bestFit="1" customWidth="1"/>
    <col min="10499" max="10499" width="11.28515625" style="204" customWidth="1"/>
    <col min="10500" max="10500" width="9.85546875" style="204" customWidth="1"/>
    <col min="10501" max="10502" width="10.140625" style="204" customWidth="1"/>
    <col min="10503" max="10503" width="10.42578125" style="204" customWidth="1"/>
    <col min="10504" max="10504" width="9.42578125" style="204" customWidth="1"/>
    <col min="10505" max="10505" width="10.7109375" style="204" customWidth="1"/>
    <col min="10506" max="10508" width="8.7109375" style="204" customWidth="1"/>
    <col min="10509" max="10509" width="8.85546875" style="204" customWidth="1"/>
    <col min="10510" max="10517" width="8.7109375" style="204" customWidth="1"/>
    <col min="10518" max="10518" width="11.85546875" style="204" customWidth="1"/>
    <col min="10519" max="10519" width="12.5703125" style="204" customWidth="1"/>
    <col min="10520" max="10520" width="12.7109375" style="204" customWidth="1"/>
    <col min="10521" max="10521" width="9.28515625" style="204" customWidth="1"/>
    <col min="10522" max="10522" width="12.28515625" style="204" customWidth="1"/>
    <col min="10523" max="10523" width="9.7109375" style="204" customWidth="1"/>
    <col min="10524" max="10524" width="8.7109375" style="204" customWidth="1"/>
    <col min="10525" max="10525" width="13.140625" style="204" customWidth="1"/>
    <col min="10526" max="10526" width="12.85546875" style="204" customWidth="1"/>
    <col min="10527" max="10527" width="10.85546875" style="204" customWidth="1"/>
    <col min="10528" max="10529" width="11.5703125" style="204" customWidth="1"/>
    <col min="10530" max="10530" width="11.7109375" style="204" customWidth="1"/>
    <col min="10531" max="10531" width="11.85546875" style="204" customWidth="1"/>
    <col min="10532" max="10532" width="10.7109375" style="204" customWidth="1"/>
    <col min="10533" max="10533" width="12.7109375" style="204" customWidth="1"/>
    <col min="10534" max="10535" width="10.7109375" style="204" customWidth="1"/>
    <col min="10536" max="10536" width="10.85546875" style="204" customWidth="1"/>
    <col min="10537" max="10537" width="2" style="204" customWidth="1"/>
    <col min="10538" max="10554" width="10.85546875" style="204" customWidth="1"/>
    <col min="10555" max="10560" width="12.5703125" style="204" customWidth="1"/>
    <col min="10561" max="10614" width="0" style="204" hidden="1" customWidth="1"/>
    <col min="10615" max="10752" width="11.42578125" style="204"/>
    <col min="10753" max="10753" width="29" style="204" customWidth="1"/>
    <col min="10754" max="10754" width="23.28515625" style="204" bestFit="1" customWidth="1"/>
    <col min="10755" max="10755" width="11.28515625" style="204" customWidth="1"/>
    <col min="10756" max="10756" width="9.85546875" style="204" customWidth="1"/>
    <col min="10757" max="10758" width="10.140625" style="204" customWidth="1"/>
    <col min="10759" max="10759" width="10.42578125" style="204" customWidth="1"/>
    <col min="10760" max="10760" width="9.42578125" style="204" customWidth="1"/>
    <col min="10761" max="10761" width="10.7109375" style="204" customWidth="1"/>
    <col min="10762" max="10764" width="8.7109375" style="204" customWidth="1"/>
    <col min="10765" max="10765" width="8.85546875" style="204" customWidth="1"/>
    <col min="10766" max="10773" width="8.7109375" style="204" customWidth="1"/>
    <col min="10774" max="10774" width="11.85546875" style="204" customWidth="1"/>
    <col min="10775" max="10775" width="12.5703125" style="204" customWidth="1"/>
    <col min="10776" max="10776" width="12.7109375" style="204" customWidth="1"/>
    <col min="10777" max="10777" width="9.28515625" style="204" customWidth="1"/>
    <col min="10778" max="10778" width="12.28515625" style="204" customWidth="1"/>
    <col min="10779" max="10779" width="9.7109375" style="204" customWidth="1"/>
    <col min="10780" max="10780" width="8.7109375" style="204" customWidth="1"/>
    <col min="10781" max="10781" width="13.140625" style="204" customWidth="1"/>
    <col min="10782" max="10782" width="12.85546875" style="204" customWidth="1"/>
    <col min="10783" max="10783" width="10.85546875" style="204" customWidth="1"/>
    <col min="10784" max="10785" width="11.5703125" style="204" customWidth="1"/>
    <col min="10786" max="10786" width="11.7109375" style="204" customWidth="1"/>
    <col min="10787" max="10787" width="11.85546875" style="204" customWidth="1"/>
    <col min="10788" max="10788" width="10.7109375" style="204" customWidth="1"/>
    <col min="10789" max="10789" width="12.7109375" style="204" customWidth="1"/>
    <col min="10790" max="10791" width="10.7109375" style="204" customWidth="1"/>
    <col min="10792" max="10792" width="10.85546875" style="204" customWidth="1"/>
    <col min="10793" max="10793" width="2" style="204" customWidth="1"/>
    <col min="10794" max="10810" width="10.85546875" style="204" customWidth="1"/>
    <col min="10811" max="10816" width="12.5703125" style="204" customWidth="1"/>
    <col min="10817" max="10870" width="0" style="204" hidden="1" customWidth="1"/>
    <col min="10871" max="11008" width="11.42578125" style="204"/>
    <col min="11009" max="11009" width="29" style="204" customWidth="1"/>
    <col min="11010" max="11010" width="23.28515625" style="204" bestFit="1" customWidth="1"/>
    <col min="11011" max="11011" width="11.28515625" style="204" customWidth="1"/>
    <col min="11012" max="11012" width="9.85546875" style="204" customWidth="1"/>
    <col min="11013" max="11014" width="10.140625" style="204" customWidth="1"/>
    <col min="11015" max="11015" width="10.42578125" style="204" customWidth="1"/>
    <col min="11016" max="11016" width="9.42578125" style="204" customWidth="1"/>
    <col min="11017" max="11017" width="10.7109375" style="204" customWidth="1"/>
    <col min="11018" max="11020" width="8.7109375" style="204" customWidth="1"/>
    <col min="11021" max="11021" width="8.85546875" style="204" customWidth="1"/>
    <col min="11022" max="11029" width="8.7109375" style="204" customWidth="1"/>
    <col min="11030" max="11030" width="11.85546875" style="204" customWidth="1"/>
    <col min="11031" max="11031" width="12.5703125" style="204" customWidth="1"/>
    <col min="11032" max="11032" width="12.7109375" style="204" customWidth="1"/>
    <col min="11033" max="11033" width="9.28515625" style="204" customWidth="1"/>
    <col min="11034" max="11034" width="12.28515625" style="204" customWidth="1"/>
    <col min="11035" max="11035" width="9.7109375" style="204" customWidth="1"/>
    <col min="11036" max="11036" width="8.7109375" style="204" customWidth="1"/>
    <col min="11037" max="11037" width="13.140625" style="204" customWidth="1"/>
    <col min="11038" max="11038" width="12.85546875" style="204" customWidth="1"/>
    <col min="11039" max="11039" width="10.85546875" style="204" customWidth="1"/>
    <col min="11040" max="11041" width="11.5703125" style="204" customWidth="1"/>
    <col min="11042" max="11042" width="11.7109375" style="204" customWidth="1"/>
    <col min="11043" max="11043" width="11.85546875" style="204" customWidth="1"/>
    <col min="11044" max="11044" width="10.7109375" style="204" customWidth="1"/>
    <col min="11045" max="11045" width="12.7109375" style="204" customWidth="1"/>
    <col min="11046" max="11047" width="10.7109375" style="204" customWidth="1"/>
    <col min="11048" max="11048" width="10.85546875" style="204" customWidth="1"/>
    <col min="11049" max="11049" width="2" style="204" customWidth="1"/>
    <col min="11050" max="11066" width="10.85546875" style="204" customWidth="1"/>
    <col min="11067" max="11072" width="12.5703125" style="204" customWidth="1"/>
    <col min="11073" max="11126" width="0" style="204" hidden="1" customWidth="1"/>
    <col min="11127" max="11264" width="11.42578125" style="204"/>
    <col min="11265" max="11265" width="29" style="204" customWidth="1"/>
    <col min="11266" max="11266" width="23.28515625" style="204" bestFit="1" customWidth="1"/>
    <col min="11267" max="11267" width="11.28515625" style="204" customWidth="1"/>
    <col min="11268" max="11268" width="9.85546875" style="204" customWidth="1"/>
    <col min="11269" max="11270" width="10.140625" style="204" customWidth="1"/>
    <col min="11271" max="11271" width="10.42578125" style="204" customWidth="1"/>
    <col min="11272" max="11272" width="9.42578125" style="204" customWidth="1"/>
    <col min="11273" max="11273" width="10.7109375" style="204" customWidth="1"/>
    <col min="11274" max="11276" width="8.7109375" style="204" customWidth="1"/>
    <col min="11277" max="11277" width="8.85546875" style="204" customWidth="1"/>
    <col min="11278" max="11285" width="8.7109375" style="204" customWidth="1"/>
    <col min="11286" max="11286" width="11.85546875" style="204" customWidth="1"/>
    <col min="11287" max="11287" width="12.5703125" style="204" customWidth="1"/>
    <col min="11288" max="11288" width="12.7109375" style="204" customWidth="1"/>
    <col min="11289" max="11289" width="9.28515625" style="204" customWidth="1"/>
    <col min="11290" max="11290" width="12.28515625" style="204" customWidth="1"/>
    <col min="11291" max="11291" width="9.7109375" style="204" customWidth="1"/>
    <col min="11292" max="11292" width="8.7109375" style="204" customWidth="1"/>
    <col min="11293" max="11293" width="13.140625" style="204" customWidth="1"/>
    <col min="11294" max="11294" width="12.85546875" style="204" customWidth="1"/>
    <col min="11295" max="11295" width="10.85546875" style="204" customWidth="1"/>
    <col min="11296" max="11297" width="11.5703125" style="204" customWidth="1"/>
    <col min="11298" max="11298" width="11.7109375" style="204" customWidth="1"/>
    <col min="11299" max="11299" width="11.85546875" style="204" customWidth="1"/>
    <col min="11300" max="11300" width="10.7109375" style="204" customWidth="1"/>
    <col min="11301" max="11301" width="12.7109375" style="204" customWidth="1"/>
    <col min="11302" max="11303" width="10.7109375" style="204" customWidth="1"/>
    <col min="11304" max="11304" width="10.85546875" style="204" customWidth="1"/>
    <col min="11305" max="11305" width="2" style="204" customWidth="1"/>
    <col min="11306" max="11322" width="10.85546875" style="204" customWidth="1"/>
    <col min="11323" max="11328" width="12.5703125" style="204" customWidth="1"/>
    <col min="11329" max="11382" width="0" style="204" hidden="1" customWidth="1"/>
    <col min="11383" max="11520" width="11.42578125" style="204"/>
    <col min="11521" max="11521" width="29" style="204" customWidth="1"/>
    <col min="11522" max="11522" width="23.28515625" style="204" bestFit="1" customWidth="1"/>
    <col min="11523" max="11523" width="11.28515625" style="204" customWidth="1"/>
    <col min="11524" max="11524" width="9.85546875" style="204" customWidth="1"/>
    <col min="11525" max="11526" width="10.140625" style="204" customWidth="1"/>
    <col min="11527" max="11527" width="10.42578125" style="204" customWidth="1"/>
    <col min="11528" max="11528" width="9.42578125" style="204" customWidth="1"/>
    <col min="11529" max="11529" width="10.7109375" style="204" customWidth="1"/>
    <col min="11530" max="11532" width="8.7109375" style="204" customWidth="1"/>
    <col min="11533" max="11533" width="8.85546875" style="204" customWidth="1"/>
    <col min="11534" max="11541" width="8.7109375" style="204" customWidth="1"/>
    <col min="11542" max="11542" width="11.85546875" style="204" customWidth="1"/>
    <col min="11543" max="11543" width="12.5703125" style="204" customWidth="1"/>
    <col min="11544" max="11544" width="12.7109375" style="204" customWidth="1"/>
    <col min="11545" max="11545" width="9.28515625" style="204" customWidth="1"/>
    <col min="11546" max="11546" width="12.28515625" style="204" customWidth="1"/>
    <col min="11547" max="11547" width="9.7109375" style="204" customWidth="1"/>
    <col min="11548" max="11548" width="8.7109375" style="204" customWidth="1"/>
    <col min="11549" max="11549" width="13.140625" style="204" customWidth="1"/>
    <col min="11550" max="11550" width="12.85546875" style="204" customWidth="1"/>
    <col min="11551" max="11551" width="10.85546875" style="204" customWidth="1"/>
    <col min="11552" max="11553" width="11.5703125" style="204" customWidth="1"/>
    <col min="11554" max="11554" width="11.7109375" style="204" customWidth="1"/>
    <col min="11555" max="11555" width="11.85546875" style="204" customWidth="1"/>
    <col min="11556" max="11556" width="10.7109375" style="204" customWidth="1"/>
    <col min="11557" max="11557" width="12.7109375" style="204" customWidth="1"/>
    <col min="11558" max="11559" width="10.7109375" style="204" customWidth="1"/>
    <col min="11560" max="11560" width="10.85546875" style="204" customWidth="1"/>
    <col min="11561" max="11561" width="2" style="204" customWidth="1"/>
    <col min="11562" max="11578" width="10.85546875" style="204" customWidth="1"/>
    <col min="11579" max="11584" width="12.5703125" style="204" customWidth="1"/>
    <col min="11585" max="11638" width="0" style="204" hidden="1" customWidth="1"/>
    <col min="11639" max="11776" width="11.42578125" style="204"/>
    <col min="11777" max="11777" width="29" style="204" customWidth="1"/>
    <col min="11778" max="11778" width="23.28515625" style="204" bestFit="1" customWidth="1"/>
    <col min="11779" max="11779" width="11.28515625" style="204" customWidth="1"/>
    <col min="11780" max="11780" width="9.85546875" style="204" customWidth="1"/>
    <col min="11781" max="11782" width="10.140625" style="204" customWidth="1"/>
    <col min="11783" max="11783" width="10.42578125" style="204" customWidth="1"/>
    <col min="11784" max="11784" width="9.42578125" style="204" customWidth="1"/>
    <col min="11785" max="11785" width="10.7109375" style="204" customWidth="1"/>
    <col min="11786" max="11788" width="8.7109375" style="204" customWidth="1"/>
    <col min="11789" max="11789" width="8.85546875" style="204" customWidth="1"/>
    <col min="11790" max="11797" width="8.7109375" style="204" customWidth="1"/>
    <col min="11798" max="11798" width="11.85546875" style="204" customWidth="1"/>
    <col min="11799" max="11799" width="12.5703125" style="204" customWidth="1"/>
    <col min="11800" max="11800" width="12.7109375" style="204" customWidth="1"/>
    <col min="11801" max="11801" width="9.28515625" style="204" customWidth="1"/>
    <col min="11802" max="11802" width="12.28515625" style="204" customWidth="1"/>
    <col min="11803" max="11803" width="9.7109375" style="204" customWidth="1"/>
    <col min="11804" max="11804" width="8.7109375" style="204" customWidth="1"/>
    <col min="11805" max="11805" width="13.140625" style="204" customWidth="1"/>
    <col min="11806" max="11806" width="12.85546875" style="204" customWidth="1"/>
    <col min="11807" max="11807" width="10.85546875" style="204" customWidth="1"/>
    <col min="11808" max="11809" width="11.5703125" style="204" customWidth="1"/>
    <col min="11810" max="11810" width="11.7109375" style="204" customWidth="1"/>
    <col min="11811" max="11811" width="11.85546875" style="204" customWidth="1"/>
    <col min="11812" max="11812" width="10.7109375" style="204" customWidth="1"/>
    <col min="11813" max="11813" width="12.7109375" style="204" customWidth="1"/>
    <col min="11814" max="11815" width="10.7109375" style="204" customWidth="1"/>
    <col min="11816" max="11816" width="10.85546875" style="204" customWidth="1"/>
    <col min="11817" max="11817" width="2" style="204" customWidth="1"/>
    <col min="11818" max="11834" width="10.85546875" style="204" customWidth="1"/>
    <col min="11835" max="11840" width="12.5703125" style="204" customWidth="1"/>
    <col min="11841" max="11894" width="0" style="204" hidden="1" customWidth="1"/>
    <col min="11895" max="12032" width="11.42578125" style="204"/>
    <col min="12033" max="12033" width="29" style="204" customWidth="1"/>
    <col min="12034" max="12034" width="23.28515625" style="204" bestFit="1" customWidth="1"/>
    <col min="12035" max="12035" width="11.28515625" style="204" customWidth="1"/>
    <col min="12036" max="12036" width="9.85546875" style="204" customWidth="1"/>
    <col min="12037" max="12038" width="10.140625" style="204" customWidth="1"/>
    <col min="12039" max="12039" width="10.42578125" style="204" customWidth="1"/>
    <col min="12040" max="12040" width="9.42578125" style="204" customWidth="1"/>
    <col min="12041" max="12041" width="10.7109375" style="204" customWidth="1"/>
    <col min="12042" max="12044" width="8.7109375" style="204" customWidth="1"/>
    <col min="12045" max="12045" width="8.85546875" style="204" customWidth="1"/>
    <col min="12046" max="12053" width="8.7109375" style="204" customWidth="1"/>
    <col min="12054" max="12054" width="11.85546875" style="204" customWidth="1"/>
    <col min="12055" max="12055" width="12.5703125" style="204" customWidth="1"/>
    <col min="12056" max="12056" width="12.7109375" style="204" customWidth="1"/>
    <col min="12057" max="12057" width="9.28515625" style="204" customWidth="1"/>
    <col min="12058" max="12058" width="12.28515625" style="204" customWidth="1"/>
    <col min="12059" max="12059" width="9.7109375" style="204" customWidth="1"/>
    <col min="12060" max="12060" width="8.7109375" style="204" customWidth="1"/>
    <col min="12061" max="12061" width="13.140625" style="204" customWidth="1"/>
    <col min="12062" max="12062" width="12.85546875" style="204" customWidth="1"/>
    <col min="12063" max="12063" width="10.85546875" style="204" customWidth="1"/>
    <col min="12064" max="12065" width="11.5703125" style="204" customWidth="1"/>
    <col min="12066" max="12066" width="11.7109375" style="204" customWidth="1"/>
    <col min="12067" max="12067" width="11.85546875" style="204" customWidth="1"/>
    <col min="12068" max="12068" width="10.7109375" style="204" customWidth="1"/>
    <col min="12069" max="12069" width="12.7109375" style="204" customWidth="1"/>
    <col min="12070" max="12071" width="10.7109375" style="204" customWidth="1"/>
    <col min="12072" max="12072" width="10.85546875" style="204" customWidth="1"/>
    <col min="12073" max="12073" width="2" style="204" customWidth="1"/>
    <col min="12074" max="12090" width="10.85546875" style="204" customWidth="1"/>
    <col min="12091" max="12096" width="12.5703125" style="204" customWidth="1"/>
    <col min="12097" max="12150" width="0" style="204" hidden="1" customWidth="1"/>
    <col min="12151" max="12288" width="11.42578125" style="204"/>
    <col min="12289" max="12289" width="29" style="204" customWidth="1"/>
    <col min="12290" max="12290" width="23.28515625" style="204" bestFit="1" customWidth="1"/>
    <col min="12291" max="12291" width="11.28515625" style="204" customWidth="1"/>
    <col min="12292" max="12292" width="9.85546875" style="204" customWidth="1"/>
    <col min="12293" max="12294" width="10.140625" style="204" customWidth="1"/>
    <col min="12295" max="12295" width="10.42578125" style="204" customWidth="1"/>
    <col min="12296" max="12296" width="9.42578125" style="204" customWidth="1"/>
    <col min="12297" max="12297" width="10.7109375" style="204" customWidth="1"/>
    <col min="12298" max="12300" width="8.7109375" style="204" customWidth="1"/>
    <col min="12301" max="12301" width="8.85546875" style="204" customWidth="1"/>
    <col min="12302" max="12309" width="8.7109375" style="204" customWidth="1"/>
    <col min="12310" max="12310" width="11.85546875" style="204" customWidth="1"/>
    <col min="12311" max="12311" width="12.5703125" style="204" customWidth="1"/>
    <col min="12312" max="12312" width="12.7109375" style="204" customWidth="1"/>
    <col min="12313" max="12313" width="9.28515625" style="204" customWidth="1"/>
    <col min="12314" max="12314" width="12.28515625" style="204" customWidth="1"/>
    <col min="12315" max="12315" width="9.7109375" style="204" customWidth="1"/>
    <col min="12316" max="12316" width="8.7109375" style="204" customWidth="1"/>
    <col min="12317" max="12317" width="13.140625" style="204" customWidth="1"/>
    <col min="12318" max="12318" width="12.85546875" style="204" customWidth="1"/>
    <col min="12319" max="12319" width="10.85546875" style="204" customWidth="1"/>
    <col min="12320" max="12321" width="11.5703125" style="204" customWidth="1"/>
    <col min="12322" max="12322" width="11.7109375" style="204" customWidth="1"/>
    <col min="12323" max="12323" width="11.85546875" style="204" customWidth="1"/>
    <col min="12324" max="12324" width="10.7109375" style="204" customWidth="1"/>
    <col min="12325" max="12325" width="12.7109375" style="204" customWidth="1"/>
    <col min="12326" max="12327" width="10.7109375" style="204" customWidth="1"/>
    <col min="12328" max="12328" width="10.85546875" style="204" customWidth="1"/>
    <col min="12329" max="12329" width="2" style="204" customWidth="1"/>
    <col min="12330" max="12346" width="10.85546875" style="204" customWidth="1"/>
    <col min="12347" max="12352" width="12.5703125" style="204" customWidth="1"/>
    <col min="12353" max="12406" width="0" style="204" hidden="1" customWidth="1"/>
    <col min="12407" max="12544" width="11.42578125" style="204"/>
    <col min="12545" max="12545" width="29" style="204" customWidth="1"/>
    <col min="12546" max="12546" width="23.28515625" style="204" bestFit="1" customWidth="1"/>
    <col min="12547" max="12547" width="11.28515625" style="204" customWidth="1"/>
    <col min="12548" max="12548" width="9.85546875" style="204" customWidth="1"/>
    <col min="12549" max="12550" width="10.140625" style="204" customWidth="1"/>
    <col min="12551" max="12551" width="10.42578125" style="204" customWidth="1"/>
    <col min="12552" max="12552" width="9.42578125" style="204" customWidth="1"/>
    <col min="12553" max="12553" width="10.7109375" style="204" customWidth="1"/>
    <col min="12554" max="12556" width="8.7109375" style="204" customWidth="1"/>
    <col min="12557" max="12557" width="8.85546875" style="204" customWidth="1"/>
    <col min="12558" max="12565" width="8.7109375" style="204" customWidth="1"/>
    <col min="12566" max="12566" width="11.85546875" style="204" customWidth="1"/>
    <col min="12567" max="12567" width="12.5703125" style="204" customWidth="1"/>
    <col min="12568" max="12568" width="12.7109375" style="204" customWidth="1"/>
    <col min="12569" max="12569" width="9.28515625" style="204" customWidth="1"/>
    <col min="12570" max="12570" width="12.28515625" style="204" customWidth="1"/>
    <col min="12571" max="12571" width="9.7109375" style="204" customWidth="1"/>
    <col min="12572" max="12572" width="8.7109375" style="204" customWidth="1"/>
    <col min="12573" max="12573" width="13.140625" style="204" customWidth="1"/>
    <col min="12574" max="12574" width="12.85546875" style="204" customWidth="1"/>
    <col min="12575" max="12575" width="10.85546875" style="204" customWidth="1"/>
    <col min="12576" max="12577" width="11.5703125" style="204" customWidth="1"/>
    <col min="12578" max="12578" width="11.7109375" style="204" customWidth="1"/>
    <col min="12579" max="12579" width="11.85546875" style="204" customWidth="1"/>
    <col min="12580" max="12580" width="10.7109375" style="204" customWidth="1"/>
    <col min="12581" max="12581" width="12.7109375" style="204" customWidth="1"/>
    <col min="12582" max="12583" width="10.7109375" style="204" customWidth="1"/>
    <col min="12584" max="12584" width="10.85546875" style="204" customWidth="1"/>
    <col min="12585" max="12585" width="2" style="204" customWidth="1"/>
    <col min="12586" max="12602" width="10.85546875" style="204" customWidth="1"/>
    <col min="12603" max="12608" width="12.5703125" style="204" customWidth="1"/>
    <col min="12609" max="12662" width="0" style="204" hidden="1" customWidth="1"/>
    <col min="12663" max="12800" width="11.42578125" style="204"/>
    <col min="12801" max="12801" width="29" style="204" customWidth="1"/>
    <col min="12802" max="12802" width="23.28515625" style="204" bestFit="1" customWidth="1"/>
    <col min="12803" max="12803" width="11.28515625" style="204" customWidth="1"/>
    <col min="12804" max="12804" width="9.85546875" style="204" customWidth="1"/>
    <col min="12805" max="12806" width="10.140625" style="204" customWidth="1"/>
    <col min="12807" max="12807" width="10.42578125" style="204" customWidth="1"/>
    <col min="12808" max="12808" width="9.42578125" style="204" customWidth="1"/>
    <col min="12809" max="12809" width="10.7109375" style="204" customWidth="1"/>
    <col min="12810" max="12812" width="8.7109375" style="204" customWidth="1"/>
    <col min="12813" max="12813" width="8.85546875" style="204" customWidth="1"/>
    <col min="12814" max="12821" width="8.7109375" style="204" customWidth="1"/>
    <col min="12822" max="12822" width="11.85546875" style="204" customWidth="1"/>
    <col min="12823" max="12823" width="12.5703125" style="204" customWidth="1"/>
    <col min="12824" max="12824" width="12.7109375" style="204" customWidth="1"/>
    <col min="12825" max="12825" width="9.28515625" style="204" customWidth="1"/>
    <col min="12826" max="12826" width="12.28515625" style="204" customWidth="1"/>
    <col min="12827" max="12827" width="9.7109375" style="204" customWidth="1"/>
    <col min="12828" max="12828" width="8.7109375" style="204" customWidth="1"/>
    <col min="12829" max="12829" width="13.140625" style="204" customWidth="1"/>
    <col min="12830" max="12830" width="12.85546875" style="204" customWidth="1"/>
    <col min="12831" max="12831" width="10.85546875" style="204" customWidth="1"/>
    <col min="12832" max="12833" width="11.5703125" style="204" customWidth="1"/>
    <col min="12834" max="12834" width="11.7109375" style="204" customWidth="1"/>
    <col min="12835" max="12835" width="11.85546875" style="204" customWidth="1"/>
    <col min="12836" max="12836" width="10.7109375" style="204" customWidth="1"/>
    <col min="12837" max="12837" width="12.7109375" style="204" customWidth="1"/>
    <col min="12838" max="12839" width="10.7109375" style="204" customWidth="1"/>
    <col min="12840" max="12840" width="10.85546875" style="204" customWidth="1"/>
    <col min="12841" max="12841" width="2" style="204" customWidth="1"/>
    <col min="12842" max="12858" width="10.85546875" style="204" customWidth="1"/>
    <col min="12859" max="12864" width="12.5703125" style="204" customWidth="1"/>
    <col min="12865" max="12918" width="0" style="204" hidden="1" customWidth="1"/>
    <col min="12919" max="13056" width="11.42578125" style="204"/>
    <col min="13057" max="13057" width="29" style="204" customWidth="1"/>
    <col min="13058" max="13058" width="23.28515625" style="204" bestFit="1" customWidth="1"/>
    <col min="13059" max="13059" width="11.28515625" style="204" customWidth="1"/>
    <col min="13060" max="13060" width="9.85546875" style="204" customWidth="1"/>
    <col min="13061" max="13062" width="10.140625" style="204" customWidth="1"/>
    <col min="13063" max="13063" width="10.42578125" style="204" customWidth="1"/>
    <col min="13064" max="13064" width="9.42578125" style="204" customWidth="1"/>
    <col min="13065" max="13065" width="10.7109375" style="204" customWidth="1"/>
    <col min="13066" max="13068" width="8.7109375" style="204" customWidth="1"/>
    <col min="13069" max="13069" width="8.85546875" style="204" customWidth="1"/>
    <col min="13070" max="13077" width="8.7109375" style="204" customWidth="1"/>
    <col min="13078" max="13078" width="11.85546875" style="204" customWidth="1"/>
    <col min="13079" max="13079" width="12.5703125" style="204" customWidth="1"/>
    <col min="13080" max="13080" width="12.7109375" style="204" customWidth="1"/>
    <col min="13081" max="13081" width="9.28515625" style="204" customWidth="1"/>
    <col min="13082" max="13082" width="12.28515625" style="204" customWidth="1"/>
    <col min="13083" max="13083" width="9.7109375" style="204" customWidth="1"/>
    <col min="13084" max="13084" width="8.7109375" style="204" customWidth="1"/>
    <col min="13085" max="13085" width="13.140625" style="204" customWidth="1"/>
    <col min="13086" max="13086" width="12.85546875" style="204" customWidth="1"/>
    <col min="13087" max="13087" width="10.85546875" style="204" customWidth="1"/>
    <col min="13088" max="13089" width="11.5703125" style="204" customWidth="1"/>
    <col min="13090" max="13090" width="11.7109375" style="204" customWidth="1"/>
    <col min="13091" max="13091" width="11.85546875" style="204" customWidth="1"/>
    <col min="13092" max="13092" width="10.7109375" style="204" customWidth="1"/>
    <col min="13093" max="13093" width="12.7109375" style="204" customWidth="1"/>
    <col min="13094" max="13095" width="10.7109375" style="204" customWidth="1"/>
    <col min="13096" max="13096" width="10.85546875" style="204" customWidth="1"/>
    <col min="13097" max="13097" width="2" style="204" customWidth="1"/>
    <col min="13098" max="13114" width="10.85546875" style="204" customWidth="1"/>
    <col min="13115" max="13120" width="12.5703125" style="204" customWidth="1"/>
    <col min="13121" max="13174" width="0" style="204" hidden="1" customWidth="1"/>
    <col min="13175" max="13312" width="11.42578125" style="204"/>
    <col min="13313" max="13313" width="29" style="204" customWidth="1"/>
    <col min="13314" max="13314" width="23.28515625" style="204" bestFit="1" customWidth="1"/>
    <col min="13315" max="13315" width="11.28515625" style="204" customWidth="1"/>
    <col min="13316" max="13316" width="9.85546875" style="204" customWidth="1"/>
    <col min="13317" max="13318" width="10.140625" style="204" customWidth="1"/>
    <col min="13319" max="13319" width="10.42578125" style="204" customWidth="1"/>
    <col min="13320" max="13320" width="9.42578125" style="204" customWidth="1"/>
    <col min="13321" max="13321" width="10.7109375" style="204" customWidth="1"/>
    <col min="13322" max="13324" width="8.7109375" style="204" customWidth="1"/>
    <col min="13325" max="13325" width="8.85546875" style="204" customWidth="1"/>
    <col min="13326" max="13333" width="8.7109375" style="204" customWidth="1"/>
    <col min="13334" max="13334" width="11.85546875" style="204" customWidth="1"/>
    <col min="13335" max="13335" width="12.5703125" style="204" customWidth="1"/>
    <col min="13336" max="13336" width="12.7109375" style="204" customWidth="1"/>
    <col min="13337" max="13337" width="9.28515625" style="204" customWidth="1"/>
    <col min="13338" max="13338" width="12.28515625" style="204" customWidth="1"/>
    <col min="13339" max="13339" width="9.7109375" style="204" customWidth="1"/>
    <col min="13340" max="13340" width="8.7109375" style="204" customWidth="1"/>
    <col min="13341" max="13341" width="13.140625" style="204" customWidth="1"/>
    <col min="13342" max="13342" width="12.85546875" style="204" customWidth="1"/>
    <col min="13343" max="13343" width="10.85546875" style="204" customWidth="1"/>
    <col min="13344" max="13345" width="11.5703125" style="204" customWidth="1"/>
    <col min="13346" max="13346" width="11.7109375" style="204" customWidth="1"/>
    <col min="13347" max="13347" width="11.85546875" style="204" customWidth="1"/>
    <col min="13348" max="13348" width="10.7109375" style="204" customWidth="1"/>
    <col min="13349" max="13349" width="12.7109375" style="204" customWidth="1"/>
    <col min="13350" max="13351" width="10.7109375" style="204" customWidth="1"/>
    <col min="13352" max="13352" width="10.85546875" style="204" customWidth="1"/>
    <col min="13353" max="13353" width="2" style="204" customWidth="1"/>
    <col min="13354" max="13370" width="10.85546875" style="204" customWidth="1"/>
    <col min="13371" max="13376" width="12.5703125" style="204" customWidth="1"/>
    <col min="13377" max="13430" width="0" style="204" hidden="1" customWidth="1"/>
    <col min="13431" max="13568" width="11.42578125" style="204"/>
    <col min="13569" max="13569" width="29" style="204" customWidth="1"/>
    <col min="13570" max="13570" width="23.28515625" style="204" bestFit="1" customWidth="1"/>
    <col min="13571" max="13571" width="11.28515625" style="204" customWidth="1"/>
    <col min="13572" max="13572" width="9.85546875" style="204" customWidth="1"/>
    <col min="13573" max="13574" width="10.140625" style="204" customWidth="1"/>
    <col min="13575" max="13575" width="10.42578125" style="204" customWidth="1"/>
    <col min="13576" max="13576" width="9.42578125" style="204" customWidth="1"/>
    <col min="13577" max="13577" width="10.7109375" style="204" customWidth="1"/>
    <col min="13578" max="13580" width="8.7109375" style="204" customWidth="1"/>
    <col min="13581" max="13581" width="8.85546875" style="204" customWidth="1"/>
    <col min="13582" max="13589" width="8.7109375" style="204" customWidth="1"/>
    <col min="13590" max="13590" width="11.85546875" style="204" customWidth="1"/>
    <col min="13591" max="13591" width="12.5703125" style="204" customWidth="1"/>
    <col min="13592" max="13592" width="12.7109375" style="204" customWidth="1"/>
    <col min="13593" max="13593" width="9.28515625" style="204" customWidth="1"/>
    <col min="13594" max="13594" width="12.28515625" style="204" customWidth="1"/>
    <col min="13595" max="13595" width="9.7109375" style="204" customWidth="1"/>
    <col min="13596" max="13596" width="8.7109375" style="204" customWidth="1"/>
    <col min="13597" max="13597" width="13.140625" style="204" customWidth="1"/>
    <col min="13598" max="13598" width="12.85546875" style="204" customWidth="1"/>
    <col min="13599" max="13599" width="10.85546875" style="204" customWidth="1"/>
    <col min="13600" max="13601" width="11.5703125" style="204" customWidth="1"/>
    <col min="13602" max="13602" width="11.7109375" style="204" customWidth="1"/>
    <col min="13603" max="13603" width="11.85546875" style="204" customWidth="1"/>
    <col min="13604" max="13604" width="10.7109375" style="204" customWidth="1"/>
    <col min="13605" max="13605" width="12.7109375" style="204" customWidth="1"/>
    <col min="13606" max="13607" width="10.7109375" style="204" customWidth="1"/>
    <col min="13608" max="13608" width="10.85546875" style="204" customWidth="1"/>
    <col min="13609" max="13609" width="2" style="204" customWidth="1"/>
    <col min="13610" max="13626" width="10.85546875" style="204" customWidth="1"/>
    <col min="13627" max="13632" width="12.5703125" style="204" customWidth="1"/>
    <col min="13633" max="13686" width="0" style="204" hidden="1" customWidth="1"/>
    <col min="13687" max="13824" width="11.42578125" style="204"/>
    <col min="13825" max="13825" width="29" style="204" customWidth="1"/>
    <col min="13826" max="13826" width="23.28515625" style="204" bestFit="1" customWidth="1"/>
    <col min="13827" max="13827" width="11.28515625" style="204" customWidth="1"/>
    <col min="13828" max="13828" width="9.85546875" style="204" customWidth="1"/>
    <col min="13829" max="13830" width="10.140625" style="204" customWidth="1"/>
    <col min="13831" max="13831" width="10.42578125" style="204" customWidth="1"/>
    <col min="13832" max="13832" width="9.42578125" style="204" customWidth="1"/>
    <col min="13833" max="13833" width="10.7109375" style="204" customWidth="1"/>
    <col min="13834" max="13836" width="8.7109375" style="204" customWidth="1"/>
    <col min="13837" max="13837" width="8.85546875" style="204" customWidth="1"/>
    <col min="13838" max="13845" width="8.7109375" style="204" customWidth="1"/>
    <col min="13846" max="13846" width="11.85546875" style="204" customWidth="1"/>
    <col min="13847" max="13847" width="12.5703125" style="204" customWidth="1"/>
    <col min="13848" max="13848" width="12.7109375" style="204" customWidth="1"/>
    <col min="13849" max="13849" width="9.28515625" style="204" customWidth="1"/>
    <col min="13850" max="13850" width="12.28515625" style="204" customWidth="1"/>
    <col min="13851" max="13851" width="9.7109375" style="204" customWidth="1"/>
    <col min="13852" max="13852" width="8.7109375" style="204" customWidth="1"/>
    <col min="13853" max="13853" width="13.140625" style="204" customWidth="1"/>
    <col min="13854" max="13854" width="12.85546875" style="204" customWidth="1"/>
    <col min="13855" max="13855" width="10.85546875" style="204" customWidth="1"/>
    <col min="13856" max="13857" width="11.5703125" style="204" customWidth="1"/>
    <col min="13858" max="13858" width="11.7109375" style="204" customWidth="1"/>
    <col min="13859" max="13859" width="11.85546875" style="204" customWidth="1"/>
    <col min="13860" max="13860" width="10.7109375" style="204" customWidth="1"/>
    <col min="13861" max="13861" width="12.7109375" style="204" customWidth="1"/>
    <col min="13862" max="13863" width="10.7109375" style="204" customWidth="1"/>
    <col min="13864" max="13864" width="10.85546875" style="204" customWidth="1"/>
    <col min="13865" max="13865" width="2" style="204" customWidth="1"/>
    <col min="13866" max="13882" width="10.85546875" style="204" customWidth="1"/>
    <col min="13883" max="13888" width="12.5703125" style="204" customWidth="1"/>
    <col min="13889" max="13942" width="0" style="204" hidden="1" customWidth="1"/>
    <col min="13943" max="14080" width="11.42578125" style="204"/>
    <col min="14081" max="14081" width="29" style="204" customWidth="1"/>
    <col min="14082" max="14082" width="23.28515625" style="204" bestFit="1" customWidth="1"/>
    <col min="14083" max="14083" width="11.28515625" style="204" customWidth="1"/>
    <col min="14084" max="14084" width="9.85546875" style="204" customWidth="1"/>
    <col min="14085" max="14086" width="10.140625" style="204" customWidth="1"/>
    <col min="14087" max="14087" width="10.42578125" style="204" customWidth="1"/>
    <col min="14088" max="14088" width="9.42578125" style="204" customWidth="1"/>
    <col min="14089" max="14089" width="10.7109375" style="204" customWidth="1"/>
    <col min="14090" max="14092" width="8.7109375" style="204" customWidth="1"/>
    <col min="14093" max="14093" width="8.85546875" style="204" customWidth="1"/>
    <col min="14094" max="14101" width="8.7109375" style="204" customWidth="1"/>
    <col min="14102" max="14102" width="11.85546875" style="204" customWidth="1"/>
    <col min="14103" max="14103" width="12.5703125" style="204" customWidth="1"/>
    <col min="14104" max="14104" width="12.7109375" style="204" customWidth="1"/>
    <col min="14105" max="14105" width="9.28515625" style="204" customWidth="1"/>
    <col min="14106" max="14106" width="12.28515625" style="204" customWidth="1"/>
    <col min="14107" max="14107" width="9.7109375" style="204" customWidth="1"/>
    <col min="14108" max="14108" width="8.7109375" style="204" customWidth="1"/>
    <col min="14109" max="14109" width="13.140625" style="204" customWidth="1"/>
    <col min="14110" max="14110" width="12.85546875" style="204" customWidth="1"/>
    <col min="14111" max="14111" width="10.85546875" style="204" customWidth="1"/>
    <col min="14112" max="14113" width="11.5703125" style="204" customWidth="1"/>
    <col min="14114" max="14114" width="11.7109375" style="204" customWidth="1"/>
    <col min="14115" max="14115" width="11.85546875" style="204" customWidth="1"/>
    <col min="14116" max="14116" width="10.7109375" style="204" customWidth="1"/>
    <col min="14117" max="14117" width="12.7109375" style="204" customWidth="1"/>
    <col min="14118" max="14119" width="10.7109375" style="204" customWidth="1"/>
    <col min="14120" max="14120" width="10.85546875" style="204" customWidth="1"/>
    <col min="14121" max="14121" width="2" style="204" customWidth="1"/>
    <col min="14122" max="14138" width="10.85546875" style="204" customWidth="1"/>
    <col min="14139" max="14144" width="12.5703125" style="204" customWidth="1"/>
    <col min="14145" max="14198" width="0" style="204" hidden="1" customWidth="1"/>
    <col min="14199" max="14336" width="11.42578125" style="204"/>
    <col min="14337" max="14337" width="29" style="204" customWidth="1"/>
    <col min="14338" max="14338" width="23.28515625" style="204" bestFit="1" customWidth="1"/>
    <col min="14339" max="14339" width="11.28515625" style="204" customWidth="1"/>
    <col min="14340" max="14340" width="9.85546875" style="204" customWidth="1"/>
    <col min="14341" max="14342" width="10.140625" style="204" customWidth="1"/>
    <col min="14343" max="14343" width="10.42578125" style="204" customWidth="1"/>
    <col min="14344" max="14344" width="9.42578125" style="204" customWidth="1"/>
    <col min="14345" max="14345" width="10.7109375" style="204" customWidth="1"/>
    <col min="14346" max="14348" width="8.7109375" style="204" customWidth="1"/>
    <col min="14349" max="14349" width="8.85546875" style="204" customWidth="1"/>
    <col min="14350" max="14357" width="8.7109375" style="204" customWidth="1"/>
    <col min="14358" max="14358" width="11.85546875" style="204" customWidth="1"/>
    <col min="14359" max="14359" width="12.5703125" style="204" customWidth="1"/>
    <col min="14360" max="14360" width="12.7109375" style="204" customWidth="1"/>
    <col min="14361" max="14361" width="9.28515625" style="204" customWidth="1"/>
    <col min="14362" max="14362" width="12.28515625" style="204" customWidth="1"/>
    <col min="14363" max="14363" width="9.7109375" style="204" customWidth="1"/>
    <col min="14364" max="14364" width="8.7109375" style="204" customWidth="1"/>
    <col min="14365" max="14365" width="13.140625" style="204" customWidth="1"/>
    <col min="14366" max="14366" width="12.85546875" style="204" customWidth="1"/>
    <col min="14367" max="14367" width="10.85546875" style="204" customWidth="1"/>
    <col min="14368" max="14369" width="11.5703125" style="204" customWidth="1"/>
    <col min="14370" max="14370" width="11.7109375" style="204" customWidth="1"/>
    <col min="14371" max="14371" width="11.85546875" style="204" customWidth="1"/>
    <col min="14372" max="14372" width="10.7109375" style="204" customWidth="1"/>
    <col min="14373" max="14373" width="12.7109375" style="204" customWidth="1"/>
    <col min="14374" max="14375" width="10.7109375" style="204" customWidth="1"/>
    <col min="14376" max="14376" width="10.85546875" style="204" customWidth="1"/>
    <col min="14377" max="14377" width="2" style="204" customWidth="1"/>
    <col min="14378" max="14394" width="10.85546875" style="204" customWidth="1"/>
    <col min="14395" max="14400" width="12.5703125" style="204" customWidth="1"/>
    <col min="14401" max="14454" width="0" style="204" hidden="1" customWidth="1"/>
    <col min="14455" max="14592" width="11.42578125" style="204"/>
    <col min="14593" max="14593" width="29" style="204" customWidth="1"/>
    <col min="14594" max="14594" width="23.28515625" style="204" bestFit="1" customWidth="1"/>
    <col min="14595" max="14595" width="11.28515625" style="204" customWidth="1"/>
    <col min="14596" max="14596" width="9.85546875" style="204" customWidth="1"/>
    <col min="14597" max="14598" width="10.140625" style="204" customWidth="1"/>
    <col min="14599" max="14599" width="10.42578125" style="204" customWidth="1"/>
    <col min="14600" max="14600" width="9.42578125" style="204" customWidth="1"/>
    <col min="14601" max="14601" width="10.7109375" style="204" customWidth="1"/>
    <col min="14602" max="14604" width="8.7109375" style="204" customWidth="1"/>
    <col min="14605" max="14605" width="8.85546875" style="204" customWidth="1"/>
    <col min="14606" max="14613" width="8.7109375" style="204" customWidth="1"/>
    <col min="14614" max="14614" width="11.85546875" style="204" customWidth="1"/>
    <col min="14615" max="14615" width="12.5703125" style="204" customWidth="1"/>
    <col min="14616" max="14616" width="12.7109375" style="204" customWidth="1"/>
    <col min="14617" max="14617" width="9.28515625" style="204" customWidth="1"/>
    <col min="14618" max="14618" width="12.28515625" style="204" customWidth="1"/>
    <col min="14619" max="14619" width="9.7109375" style="204" customWidth="1"/>
    <col min="14620" max="14620" width="8.7109375" style="204" customWidth="1"/>
    <col min="14621" max="14621" width="13.140625" style="204" customWidth="1"/>
    <col min="14622" max="14622" width="12.85546875" style="204" customWidth="1"/>
    <col min="14623" max="14623" width="10.85546875" style="204" customWidth="1"/>
    <col min="14624" max="14625" width="11.5703125" style="204" customWidth="1"/>
    <col min="14626" max="14626" width="11.7109375" style="204" customWidth="1"/>
    <col min="14627" max="14627" width="11.85546875" style="204" customWidth="1"/>
    <col min="14628" max="14628" width="10.7109375" style="204" customWidth="1"/>
    <col min="14629" max="14629" width="12.7109375" style="204" customWidth="1"/>
    <col min="14630" max="14631" width="10.7109375" style="204" customWidth="1"/>
    <col min="14632" max="14632" width="10.85546875" style="204" customWidth="1"/>
    <col min="14633" max="14633" width="2" style="204" customWidth="1"/>
    <col min="14634" max="14650" width="10.85546875" style="204" customWidth="1"/>
    <col min="14651" max="14656" width="12.5703125" style="204" customWidth="1"/>
    <col min="14657" max="14710" width="0" style="204" hidden="1" customWidth="1"/>
    <col min="14711" max="14848" width="11.42578125" style="204"/>
    <col min="14849" max="14849" width="29" style="204" customWidth="1"/>
    <col min="14850" max="14850" width="23.28515625" style="204" bestFit="1" customWidth="1"/>
    <col min="14851" max="14851" width="11.28515625" style="204" customWidth="1"/>
    <col min="14852" max="14852" width="9.85546875" style="204" customWidth="1"/>
    <col min="14853" max="14854" width="10.140625" style="204" customWidth="1"/>
    <col min="14855" max="14855" width="10.42578125" style="204" customWidth="1"/>
    <col min="14856" max="14856" width="9.42578125" style="204" customWidth="1"/>
    <col min="14857" max="14857" width="10.7109375" style="204" customWidth="1"/>
    <col min="14858" max="14860" width="8.7109375" style="204" customWidth="1"/>
    <col min="14861" max="14861" width="8.85546875" style="204" customWidth="1"/>
    <col min="14862" max="14869" width="8.7109375" style="204" customWidth="1"/>
    <col min="14870" max="14870" width="11.85546875" style="204" customWidth="1"/>
    <col min="14871" max="14871" width="12.5703125" style="204" customWidth="1"/>
    <col min="14872" max="14872" width="12.7109375" style="204" customWidth="1"/>
    <col min="14873" max="14873" width="9.28515625" style="204" customWidth="1"/>
    <col min="14874" max="14874" width="12.28515625" style="204" customWidth="1"/>
    <col min="14875" max="14875" width="9.7109375" style="204" customWidth="1"/>
    <col min="14876" max="14876" width="8.7109375" style="204" customWidth="1"/>
    <col min="14877" max="14877" width="13.140625" style="204" customWidth="1"/>
    <col min="14878" max="14878" width="12.85546875" style="204" customWidth="1"/>
    <col min="14879" max="14879" width="10.85546875" style="204" customWidth="1"/>
    <col min="14880" max="14881" width="11.5703125" style="204" customWidth="1"/>
    <col min="14882" max="14882" width="11.7109375" style="204" customWidth="1"/>
    <col min="14883" max="14883" width="11.85546875" style="204" customWidth="1"/>
    <col min="14884" max="14884" width="10.7109375" style="204" customWidth="1"/>
    <col min="14885" max="14885" width="12.7109375" style="204" customWidth="1"/>
    <col min="14886" max="14887" width="10.7109375" style="204" customWidth="1"/>
    <col min="14888" max="14888" width="10.85546875" style="204" customWidth="1"/>
    <col min="14889" max="14889" width="2" style="204" customWidth="1"/>
    <col min="14890" max="14906" width="10.85546875" style="204" customWidth="1"/>
    <col min="14907" max="14912" width="12.5703125" style="204" customWidth="1"/>
    <col min="14913" max="14966" width="0" style="204" hidden="1" customWidth="1"/>
    <col min="14967" max="15104" width="11.42578125" style="204"/>
    <col min="15105" max="15105" width="29" style="204" customWidth="1"/>
    <col min="15106" max="15106" width="23.28515625" style="204" bestFit="1" customWidth="1"/>
    <col min="15107" max="15107" width="11.28515625" style="204" customWidth="1"/>
    <col min="15108" max="15108" width="9.85546875" style="204" customWidth="1"/>
    <col min="15109" max="15110" width="10.140625" style="204" customWidth="1"/>
    <col min="15111" max="15111" width="10.42578125" style="204" customWidth="1"/>
    <col min="15112" max="15112" width="9.42578125" style="204" customWidth="1"/>
    <col min="15113" max="15113" width="10.7109375" style="204" customWidth="1"/>
    <col min="15114" max="15116" width="8.7109375" style="204" customWidth="1"/>
    <col min="15117" max="15117" width="8.85546875" style="204" customWidth="1"/>
    <col min="15118" max="15125" width="8.7109375" style="204" customWidth="1"/>
    <col min="15126" max="15126" width="11.85546875" style="204" customWidth="1"/>
    <col min="15127" max="15127" width="12.5703125" style="204" customWidth="1"/>
    <col min="15128" max="15128" width="12.7109375" style="204" customWidth="1"/>
    <col min="15129" max="15129" width="9.28515625" style="204" customWidth="1"/>
    <col min="15130" max="15130" width="12.28515625" style="204" customWidth="1"/>
    <col min="15131" max="15131" width="9.7109375" style="204" customWidth="1"/>
    <col min="15132" max="15132" width="8.7109375" style="204" customWidth="1"/>
    <col min="15133" max="15133" width="13.140625" style="204" customWidth="1"/>
    <col min="15134" max="15134" width="12.85546875" style="204" customWidth="1"/>
    <col min="15135" max="15135" width="10.85546875" style="204" customWidth="1"/>
    <col min="15136" max="15137" width="11.5703125" style="204" customWidth="1"/>
    <col min="15138" max="15138" width="11.7109375" style="204" customWidth="1"/>
    <col min="15139" max="15139" width="11.85546875" style="204" customWidth="1"/>
    <col min="15140" max="15140" width="10.7109375" style="204" customWidth="1"/>
    <col min="15141" max="15141" width="12.7109375" style="204" customWidth="1"/>
    <col min="15142" max="15143" width="10.7109375" style="204" customWidth="1"/>
    <col min="15144" max="15144" width="10.85546875" style="204" customWidth="1"/>
    <col min="15145" max="15145" width="2" style="204" customWidth="1"/>
    <col min="15146" max="15162" width="10.85546875" style="204" customWidth="1"/>
    <col min="15163" max="15168" width="12.5703125" style="204" customWidth="1"/>
    <col min="15169" max="15222" width="0" style="204" hidden="1" customWidth="1"/>
    <col min="15223" max="15360" width="11.42578125" style="204"/>
    <col min="15361" max="15361" width="29" style="204" customWidth="1"/>
    <col min="15362" max="15362" width="23.28515625" style="204" bestFit="1" customWidth="1"/>
    <col min="15363" max="15363" width="11.28515625" style="204" customWidth="1"/>
    <col min="15364" max="15364" width="9.85546875" style="204" customWidth="1"/>
    <col min="15365" max="15366" width="10.140625" style="204" customWidth="1"/>
    <col min="15367" max="15367" width="10.42578125" style="204" customWidth="1"/>
    <col min="15368" max="15368" width="9.42578125" style="204" customWidth="1"/>
    <col min="15369" max="15369" width="10.7109375" style="204" customWidth="1"/>
    <col min="15370" max="15372" width="8.7109375" style="204" customWidth="1"/>
    <col min="15373" max="15373" width="8.85546875" style="204" customWidth="1"/>
    <col min="15374" max="15381" width="8.7109375" style="204" customWidth="1"/>
    <col min="15382" max="15382" width="11.85546875" style="204" customWidth="1"/>
    <col min="15383" max="15383" width="12.5703125" style="204" customWidth="1"/>
    <col min="15384" max="15384" width="12.7109375" style="204" customWidth="1"/>
    <col min="15385" max="15385" width="9.28515625" style="204" customWidth="1"/>
    <col min="15386" max="15386" width="12.28515625" style="204" customWidth="1"/>
    <col min="15387" max="15387" width="9.7109375" style="204" customWidth="1"/>
    <col min="15388" max="15388" width="8.7109375" style="204" customWidth="1"/>
    <col min="15389" max="15389" width="13.140625" style="204" customWidth="1"/>
    <col min="15390" max="15390" width="12.85546875" style="204" customWidth="1"/>
    <col min="15391" max="15391" width="10.85546875" style="204" customWidth="1"/>
    <col min="15392" max="15393" width="11.5703125" style="204" customWidth="1"/>
    <col min="15394" max="15394" width="11.7109375" style="204" customWidth="1"/>
    <col min="15395" max="15395" width="11.85546875" style="204" customWidth="1"/>
    <col min="15396" max="15396" width="10.7109375" style="204" customWidth="1"/>
    <col min="15397" max="15397" width="12.7109375" style="204" customWidth="1"/>
    <col min="15398" max="15399" width="10.7109375" style="204" customWidth="1"/>
    <col min="15400" max="15400" width="10.85546875" style="204" customWidth="1"/>
    <col min="15401" max="15401" width="2" style="204" customWidth="1"/>
    <col min="15402" max="15418" width="10.85546875" style="204" customWidth="1"/>
    <col min="15419" max="15424" width="12.5703125" style="204" customWidth="1"/>
    <col min="15425" max="15478" width="0" style="204" hidden="1" customWidth="1"/>
    <col min="15479" max="15616" width="11.42578125" style="204"/>
    <col min="15617" max="15617" width="29" style="204" customWidth="1"/>
    <col min="15618" max="15618" width="23.28515625" style="204" bestFit="1" customWidth="1"/>
    <col min="15619" max="15619" width="11.28515625" style="204" customWidth="1"/>
    <col min="15620" max="15620" width="9.85546875" style="204" customWidth="1"/>
    <col min="15621" max="15622" width="10.140625" style="204" customWidth="1"/>
    <col min="15623" max="15623" width="10.42578125" style="204" customWidth="1"/>
    <col min="15624" max="15624" width="9.42578125" style="204" customWidth="1"/>
    <col min="15625" max="15625" width="10.7109375" style="204" customWidth="1"/>
    <col min="15626" max="15628" width="8.7109375" style="204" customWidth="1"/>
    <col min="15629" max="15629" width="8.85546875" style="204" customWidth="1"/>
    <col min="15630" max="15637" width="8.7109375" style="204" customWidth="1"/>
    <col min="15638" max="15638" width="11.85546875" style="204" customWidth="1"/>
    <col min="15639" max="15639" width="12.5703125" style="204" customWidth="1"/>
    <col min="15640" max="15640" width="12.7109375" style="204" customWidth="1"/>
    <col min="15641" max="15641" width="9.28515625" style="204" customWidth="1"/>
    <col min="15642" max="15642" width="12.28515625" style="204" customWidth="1"/>
    <col min="15643" max="15643" width="9.7109375" style="204" customWidth="1"/>
    <col min="15644" max="15644" width="8.7109375" style="204" customWidth="1"/>
    <col min="15645" max="15645" width="13.140625" style="204" customWidth="1"/>
    <col min="15646" max="15646" width="12.85546875" style="204" customWidth="1"/>
    <col min="15647" max="15647" width="10.85546875" style="204" customWidth="1"/>
    <col min="15648" max="15649" width="11.5703125" style="204" customWidth="1"/>
    <col min="15650" max="15650" width="11.7109375" style="204" customWidth="1"/>
    <col min="15651" max="15651" width="11.85546875" style="204" customWidth="1"/>
    <col min="15652" max="15652" width="10.7109375" style="204" customWidth="1"/>
    <col min="15653" max="15653" width="12.7109375" style="204" customWidth="1"/>
    <col min="15654" max="15655" width="10.7109375" style="204" customWidth="1"/>
    <col min="15656" max="15656" width="10.85546875" style="204" customWidth="1"/>
    <col min="15657" max="15657" width="2" style="204" customWidth="1"/>
    <col min="15658" max="15674" width="10.85546875" style="204" customWidth="1"/>
    <col min="15675" max="15680" width="12.5703125" style="204" customWidth="1"/>
    <col min="15681" max="15734" width="0" style="204" hidden="1" customWidth="1"/>
    <col min="15735" max="15872" width="11.42578125" style="204"/>
    <col min="15873" max="15873" width="29" style="204" customWidth="1"/>
    <col min="15874" max="15874" width="23.28515625" style="204" bestFit="1" customWidth="1"/>
    <col min="15875" max="15875" width="11.28515625" style="204" customWidth="1"/>
    <col min="15876" max="15876" width="9.85546875" style="204" customWidth="1"/>
    <col min="15877" max="15878" width="10.140625" style="204" customWidth="1"/>
    <col min="15879" max="15879" width="10.42578125" style="204" customWidth="1"/>
    <col min="15880" max="15880" width="9.42578125" style="204" customWidth="1"/>
    <col min="15881" max="15881" width="10.7109375" style="204" customWidth="1"/>
    <col min="15882" max="15884" width="8.7109375" style="204" customWidth="1"/>
    <col min="15885" max="15885" width="8.85546875" style="204" customWidth="1"/>
    <col min="15886" max="15893" width="8.7109375" style="204" customWidth="1"/>
    <col min="15894" max="15894" width="11.85546875" style="204" customWidth="1"/>
    <col min="15895" max="15895" width="12.5703125" style="204" customWidth="1"/>
    <col min="15896" max="15896" width="12.7109375" style="204" customWidth="1"/>
    <col min="15897" max="15897" width="9.28515625" style="204" customWidth="1"/>
    <col min="15898" max="15898" width="12.28515625" style="204" customWidth="1"/>
    <col min="15899" max="15899" width="9.7109375" style="204" customWidth="1"/>
    <col min="15900" max="15900" width="8.7109375" style="204" customWidth="1"/>
    <col min="15901" max="15901" width="13.140625" style="204" customWidth="1"/>
    <col min="15902" max="15902" width="12.85546875" style="204" customWidth="1"/>
    <col min="15903" max="15903" width="10.85546875" style="204" customWidth="1"/>
    <col min="15904" max="15905" width="11.5703125" style="204" customWidth="1"/>
    <col min="15906" max="15906" width="11.7109375" style="204" customWidth="1"/>
    <col min="15907" max="15907" width="11.85546875" style="204" customWidth="1"/>
    <col min="15908" max="15908" width="10.7109375" style="204" customWidth="1"/>
    <col min="15909" max="15909" width="12.7109375" style="204" customWidth="1"/>
    <col min="15910" max="15911" width="10.7109375" style="204" customWidth="1"/>
    <col min="15912" max="15912" width="10.85546875" style="204" customWidth="1"/>
    <col min="15913" max="15913" width="2" style="204" customWidth="1"/>
    <col min="15914" max="15930" width="10.85546875" style="204" customWidth="1"/>
    <col min="15931" max="15936" width="12.5703125" style="204" customWidth="1"/>
    <col min="15937" max="15990" width="0" style="204" hidden="1" customWidth="1"/>
    <col min="15991" max="16128" width="11.42578125" style="204"/>
    <col min="16129" max="16129" width="29" style="204" customWidth="1"/>
    <col min="16130" max="16130" width="23.28515625" style="204" bestFit="1" customWidth="1"/>
    <col min="16131" max="16131" width="11.28515625" style="204" customWidth="1"/>
    <col min="16132" max="16132" width="9.85546875" style="204" customWidth="1"/>
    <col min="16133" max="16134" width="10.140625" style="204" customWidth="1"/>
    <col min="16135" max="16135" width="10.42578125" style="204" customWidth="1"/>
    <col min="16136" max="16136" width="9.42578125" style="204" customWidth="1"/>
    <col min="16137" max="16137" width="10.7109375" style="204" customWidth="1"/>
    <col min="16138" max="16140" width="8.7109375" style="204" customWidth="1"/>
    <col min="16141" max="16141" width="8.85546875" style="204" customWidth="1"/>
    <col min="16142" max="16149" width="8.7109375" style="204" customWidth="1"/>
    <col min="16150" max="16150" width="11.85546875" style="204" customWidth="1"/>
    <col min="16151" max="16151" width="12.5703125" style="204" customWidth="1"/>
    <col min="16152" max="16152" width="12.7109375" style="204" customWidth="1"/>
    <col min="16153" max="16153" width="9.28515625" style="204" customWidth="1"/>
    <col min="16154" max="16154" width="12.28515625" style="204" customWidth="1"/>
    <col min="16155" max="16155" width="9.7109375" style="204" customWidth="1"/>
    <col min="16156" max="16156" width="8.7109375" style="204" customWidth="1"/>
    <col min="16157" max="16157" width="13.140625" style="204" customWidth="1"/>
    <col min="16158" max="16158" width="12.85546875" style="204" customWidth="1"/>
    <col min="16159" max="16159" width="10.85546875" style="204" customWidth="1"/>
    <col min="16160" max="16161" width="11.5703125" style="204" customWidth="1"/>
    <col min="16162" max="16162" width="11.7109375" style="204" customWidth="1"/>
    <col min="16163" max="16163" width="11.85546875" style="204" customWidth="1"/>
    <col min="16164" max="16164" width="10.7109375" style="204" customWidth="1"/>
    <col min="16165" max="16165" width="12.7109375" style="204" customWidth="1"/>
    <col min="16166" max="16167" width="10.7109375" style="204" customWidth="1"/>
    <col min="16168" max="16168" width="10.85546875" style="204" customWidth="1"/>
    <col min="16169" max="16169" width="2" style="204" customWidth="1"/>
    <col min="16170" max="16186" width="10.85546875" style="204" customWidth="1"/>
    <col min="16187" max="16192" width="12.5703125" style="204" customWidth="1"/>
    <col min="16193" max="16246" width="0" style="204" hidden="1" customWidth="1"/>
    <col min="16247" max="16384" width="11.42578125" style="204"/>
  </cols>
  <sheetData>
    <row r="1" spans="1:105" s="3" customFormat="1" ht="12.75" customHeight="1" x14ac:dyDescent="0.15">
      <c r="A1" s="1" t="s">
        <v>0</v>
      </c>
      <c r="B1" s="1"/>
      <c r="C1" s="2"/>
      <c r="D1" s="2"/>
      <c r="E1" s="2"/>
      <c r="F1" s="2"/>
      <c r="G1" s="2"/>
      <c r="H1" s="2"/>
      <c r="I1" s="2"/>
      <c r="J1" s="2"/>
      <c r="K1" s="2"/>
      <c r="L1" s="2"/>
      <c r="AD1" s="2"/>
      <c r="AE1" s="2"/>
      <c r="AH1" s="2"/>
      <c r="AK1" s="2"/>
      <c r="AL1" s="2"/>
      <c r="AM1" s="2"/>
      <c r="AN1" s="2"/>
      <c r="AO1" s="2"/>
      <c r="AP1" s="2"/>
    </row>
    <row r="2" spans="1:105" s="3" customFormat="1" ht="12.75" customHeight="1" x14ac:dyDescent="0.15">
      <c r="A2" s="1" t="str">
        <f>CONCATENATE("COMUNA: ",[8]NOMBRE!B2," - ","( ",[8]NOMBRE!C2,[8]NOMBRE!D2,[8]NOMBRE!E2,[8]NOMBRE!F2,[8]NOMBRE!G2," )")</f>
        <v>COMUNA: LINARES - ( 07401 )</v>
      </c>
      <c r="B2" s="1"/>
      <c r="C2" s="2"/>
      <c r="D2" s="2"/>
      <c r="E2" s="2"/>
      <c r="F2" s="2"/>
      <c r="G2" s="2"/>
      <c r="H2" s="2"/>
      <c r="I2" s="2"/>
      <c r="J2" s="2"/>
      <c r="K2" s="2"/>
      <c r="L2" s="2"/>
      <c r="AD2" s="2"/>
      <c r="AE2" s="2"/>
      <c r="AH2" s="2"/>
      <c r="AK2" s="2"/>
      <c r="AL2" s="2"/>
      <c r="AM2" s="2"/>
      <c r="AN2" s="2"/>
      <c r="AO2" s="2"/>
      <c r="AP2" s="2"/>
    </row>
    <row r="3" spans="1:105" s="3" customFormat="1" ht="12.75" customHeight="1" x14ac:dyDescent="0.2">
      <c r="A3" s="1" t="str">
        <f>CONCATENATE("ESTABLECIMIENTO/ESTRATEGIA: ",[8]NOMBRE!B3," - ","( ",[8]NOMBRE!C3,[8]NOMBRE!D3,[8]NOMBRE!E3,[8]NOMBRE!F3,[8]NOMBRE!G3,[8]NOMBRE!H3," )")</f>
        <v>ESTABLECIMIENTO/ESTRATEGIA: HOSPITAL DE LINARES - ( 116108 )</v>
      </c>
      <c r="B3" s="1"/>
      <c r="C3" s="2"/>
      <c r="D3" s="2"/>
      <c r="E3" s="4"/>
      <c r="F3" s="2"/>
      <c r="G3" s="2"/>
      <c r="H3" s="2"/>
      <c r="I3" s="2"/>
      <c r="J3" s="2"/>
      <c r="K3" s="2"/>
      <c r="L3" s="2"/>
      <c r="AD3" s="2"/>
      <c r="AE3" s="2"/>
      <c r="AH3" s="2"/>
      <c r="AK3" s="2"/>
      <c r="AL3" s="2"/>
      <c r="AM3" s="2"/>
      <c r="AN3" s="2"/>
      <c r="AO3" s="2"/>
      <c r="AP3" s="2"/>
    </row>
    <row r="4" spans="1:105" s="3" customFormat="1" ht="12.75" customHeight="1" x14ac:dyDescent="0.15">
      <c r="A4" s="1" t="str">
        <f>CONCATENATE("MES: ",[8]NOMBRE!B6," - ","( ",[8]NOMBRE!C6,[8]NOMBRE!D6," )")</f>
        <v>MES: JULIO - ( 07 )</v>
      </c>
      <c r="B4" s="1"/>
      <c r="C4" s="2"/>
      <c r="D4" s="2"/>
      <c r="E4" s="2"/>
      <c r="F4" s="2"/>
      <c r="G4" s="2"/>
      <c r="H4" s="2"/>
      <c r="I4" s="2"/>
      <c r="J4" s="2"/>
      <c r="K4" s="2"/>
      <c r="L4" s="2"/>
      <c r="AD4" s="2"/>
      <c r="AE4" s="2"/>
      <c r="AH4" s="2"/>
      <c r="AK4" s="2"/>
      <c r="AL4" s="2"/>
      <c r="AM4" s="2"/>
      <c r="AN4" s="2"/>
      <c r="AO4" s="2"/>
      <c r="AP4" s="2"/>
    </row>
    <row r="5" spans="1:105" s="3" customFormat="1" ht="12.75" customHeight="1" x14ac:dyDescent="0.15">
      <c r="A5" s="5" t="str">
        <f>CONCATENATE("AÑO: ",[8]NOMBRE!B7)</f>
        <v>AÑO: 2015</v>
      </c>
      <c r="B5" s="5"/>
      <c r="C5" s="2"/>
      <c r="D5" s="2"/>
      <c r="E5" s="2"/>
      <c r="F5" s="2"/>
      <c r="G5" s="2"/>
      <c r="H5" s="2"/>
      <c r="I5" s="2"/>
      <c r="J5" s="2"/>
      <c r="K5" s="2"/>
      <c r="L5" s="2"/>
      <c r="AD5" s="2"/>
      <c r="AE5" s="2"/>
      <c r="AH5" s="2"/>
      <c r="AK5" s="2"/>
      <c r="AL5" s="2"/>
      <c r="AM5" s="2"/>
      <c r="AN5" s="2"/>
      <c r="AO5" s="2"/>
      <c r="AP5" s="2"/>
    </row>
    <row r="6" spans="1:105" s="6" customFormat="1" ht="39.75" customHeight="1" x14ac:dyDescent="0.15">
      <c r="A6" s="324" t="s">
        <v>1</v>
      </c>
      <c r="B6" s="324"/>
      <c r="C6" s="324"/>
      <c r="D6" s="324"/>
      <c r="E6" s="324"/>
      <c r="F6" s="324"/>
      <c r="G6" s="324"/>
      <c r="H6" s="324"/>
      <c r="I6" s="324"/>
      <c r="J6" s="324"/>
      <c r="K6" s="324"/>
      <c r="L6" s="324"/>
      <c r="M6" s="324"/>
      <c r="N6" s="324"/>
      <c r="O6" s="324"/>
      <c r="P6" s="324"/>
      <c r="Q6" s="324"/>
      <c r="R6" s="324"/>
      <c r="S6" s="324"/>
      <c r="T6" s="324"/>
      <c r="U6" s="324"/>
      <c r="V6" s="324"/>
      <c r="W6" s="324"/>
      <c r="X6" s="324"/>
      <c r="Y6" s="324"/>
      <c r="Z6" s="325"/>
      <c r="AA6" s="325"/>
      <c r="AB6" s="325"/>
      <c r="AC6" s="325"/>
      <c r="AD6" s="325"/>
      <c r="AH6" s="223"/>
      <c r="AK6" s="223"/>
      <c r="AN6" s="222"/>
      <c r="AP6" s="323" t="s">
        <v>2</v>
      </c>
      <c r="AQ6" s="323"/>
      <c r="AR6" s="323" t="s">
        <v>3</v>
      </c>
      <c r="AS6" s="323"/>
      <c r="AU6" s="223"/>
      <c r="AV6" s="326" t="s">
        <v>4</v>
      </c>
      <c r="CZ6" s="3"/>
      <c r="DA6" s="3"/>
    </row>
    <row r="7" spans="1:105" s="6" customFormat="1" ht="67.5" customHeight="1" thickBot="1" x14ac:dyDescent="0.25">
      <c r="A7" s="11" t="s">
        <v>5</v>
      </c>
      <c r="B7" s="11"/>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3"/>
      <c r="AE7" s="14"/>
      <c r="AF7" s="14"/>
      <c r="AG7" s="14"/>
      <c r="AH7" s="14"/>
      <c r="AK7" s="223"/>
      <c r="AN7" s="222"/>
      <c r="AO7" s="223"/>
      <c r="AP7" s="323"/>
      <c r="AQ7" s="323"/>
      <c r="AR7" s="323"/>
      <c r="AS7" s="323"/>
      <c r="AT7" s="323" t="s">
        <v>6</v>
      </c>
      <c r="AU7" s="323"/>
      <c r="AV7" s="326"/>
      <c r="AW7" s="323" t="s">
        <v>7</v>
      </c>
      <c r="AX7" s="323"/>
      <c r="CZ7" s="3"/>
      <c r="DA7" s="3"/>
    </row>
    <row r="8" spans="1:105" s="15" customFormat="1" ht="34.5" customHeight="1" thickTop="1" x14ac:dyDescent="0.15">
      <c r="A8" s="238" t="s">
        <v>8</v>
      </c>
      <c r="B8" s="317" t="s">
        <v>9</v>
      </c>
      <c r="C8" s="318"/>
      <c r="D8" s="318"/>
      <c r="E8" s="318"/>
      <c r="F8" s="318"/>
      <c r="G8" s="318"/>
      <c r="H8" s="318"/>
      <c r="I8" s="318"/>
      <c r="J8" s="318"/>
      <c r="K8" s="318"/>
      <c r="L8" s="318"/>
      <c r="M8" s="318"/>
      <c r="N8" s="318"/>
      <c r="O8" s="318"/>
      <c r="P8" s="318"/>
      <c r="Q8" s="318"/>
      <c r="R8" s="318"/>
      <c r="S8" s="318"/>
      <c r="T8" s="318"/>
      <c r="U8" s="318"/>
      <c r="V8" s="318"/>
      <c r="W8" s="318"/>
      <c r="X8" s="318"/>
      <c r="Y8" s="318"/>
      <c r="Z8" s="318"/>
      <c r="AA8" s="318"/>
      <c r="AB8" s="318"/>
      <c r="AC8" s="318"/>
      <c r="AD8" s="318"/>
      <c r="AE8" s="319"/>
      <c r="AF8" s="238" t="s">
        <v>10</v>
      </c>
      <c r="AG8" s="245"/>
      <c r="AH8" s="238" t="s">
        <v>11</v>
      </c>
      <c r="AI8" s="245"/>
      <c r="AJ8" s="320" t="s">
        <v>12</v>
      </c>
      <c r="AK8" s="238" t="s">
        <v>13</v>
      </c>
      <c r="AL8" s="245"/>
      <c r="AM8" s="238" t="s">
        <v>14</v>
      </c>
      <c r="AN8" s="245"/>
      <c r="AO8" s="13"/>
      <c r="AP8" s="314" t="s">
        <v>15</v>
      </c>
      <c r="AQ8" s="301" t="s">
        <v>16</v>
      </c>
      <c r="AR8" s="314" t="s">
        <v>17</v>
      </c>
      <c r="AS8" s="301" t="s">
        <v>18</v>
      </c>
      <c r="AT8" s="314" t="s">
        <v>19</v>
      </c>
      <c r="AU8" s="301" t="s">
        <v>20</v>
      </c>
      <c r="AV8" s="304" t="s">
        <v>21</v>
      </c>
      <c r="AW8" s="307" t="s">
        <v>22</v>
      </c>
      <c r="AX8" s="310" t="s">
        <v>23</v>
      </c>
      <c r="AY8" s="6"/>
      <c r="AZ8" s="6"/>
      <c r="BA8" s="6"/>
      <c r="BB8" s="6"/>
      <c r="BC8" s="6"/>
      <c r="BD8" s="6"/>
      <c r="BE8" s="6"/>
      <c r="BF8" s="6"/>
      <c r="BG8" s="6"/>
      <c r="BH8" s="6"/>
      <c r="BI8" s="6"/>
      <c r="BJ8" s="6"/>
      <c r="BK8" s="6"/>
      <c r="BL8" s="6"/>
      <c r="BM8" s="6"/>
      <c r="BN8" s="6"/>
      <c r="BO8" s="6"/>
      <c r="BP8" s="6"/>
      <c r="BQ8" s="6"/>
      <c r="BR8" s="6"/>
      <c r="CY8" s="16"/>
      <c r="CZ8" s="16"/>
    </row>
    <row r="9" spans="1:105" s="15" customFormat="1" ht="10.5" customHeight="1" x14ac:dyDescent="0.15">
      <c r="A9" s="239"/>
      <c r="B9" s="241" t="s">
        <v>24</v>
      </c>
      <c r="C9" s="238" t="s">
        <v>25</v>
      </c>
      <c r="D9" s="244"/>
      <c r="E9" s="244"/>
      <c r="F9" s="244"/>
      <c r="G9" s="244"/>
      <c r="H9" s="244"/>
      <c r="I9" s="244"/>
      <c r="J9" s="244"/>
      <c r="K9" s="244"/>
      <c r="L9" s="244"/>
      <c r="M9" s="244"/>
      <c r="N9" s="244"/>
      <c r="O9" s="244"/>
      <c r="P9" s="244"/>
      <c r="Q9" s="244"/>
      <c r="R9" s="244"/>
      <c r="S9" s="245"/>
      <c r="T9" s="238" t="s">
        <v>26</v>
      </c>
      <c r="U9" s="245"/>
      <c r="V9" s="258" t="s">
        <v>27</v>
      </c>
      <c r="W9" s="259"/>
      <c r="X9" s="256" t="s">
        <v>28</v>
      </c>
      <c r="Y9" s="262"/>
      <c r="Z9" s="262"/>
      <c r="AA9" s="262"/>
      <c r="AB9" s="313"/>
      <c r="AC9" s="313"/>
      <c r="AD9" s="313"/>
      <c r="AE9" s="313"/>
      <c r="AF9" s="239"/>
      <c r="AG9" s="247"/>
      <c r="AH9" s="239"/>
      <c r="AI9" s="247"/>
      <c r="AJ9" s="321"/>
      <c r="AK9" s="239"/>
      <c r="AL9" s="247"/>
      <c r="AM9" s="239"/>
      <c r="AN9" s="247"/>
      <c r="AO9" s="13"/>
      <c r="AP9" s="315"/>
      <c r="AQ9" s="302"/>
      <c r="AR9" s="315"/>
      <c r="AS9" s="302"/>
      <c r="AT9" s="315"/>
      <c r="AU9" s="302"/>
      <c r="AV9" s="305"/>
      <c r="AW9" s="308"/>
      <c r="AX9" s="311"/>
      <c r="AY9" s="6"/>
      <c r="AZ9" s="6"/>
      <c r="BA9" s="6"/>
      <c r="BB9" s="6"/>
      <c r="BC9" s="6"/>
      <c r="BD9" s="6"/>
      <c r="BE9" s="6"/>
      <c r="BF9" s="6"/>
      <c r="BG9" s="6"/>
      <c r="BH9" s="6"/>
      <c r="BI9" s="6"/>
      <c r="BJ9" s="6"/>
      <c r="BK9" s="6"/>
      <c r="BL9" s="6"/>
      <c r="BM9" s="6"/>
      <c r="BN9" s="6"/>
      <c r="BO9" s="6"/>
      <c r="BP9" s="6"/>
      <c r="BQ9" s="6"/>
      <c r="BR9" s="6"/>
      <c r="CY9" s="16"/>
      <c r="CZ9" s="16"/>
    </row>
    <row r="10" spans="1:105" s="15" customFormat="1" x14ac:dyDescent="0.15">
      <c r="A10" s="239"/>
      <c r="B10" s="242"/>
      <c r="C10" s="240"/>
      <c r="D10" s="248"/>
      <c r="E10" s="248"/>
      <c r="F10" s="248"/>
      <c r="G10" s="248"/>
      <c r="H10" s="248"/>
      <c r="I10" s="248"/>
      <c r="J10" s="248"/>
      <c r="K10" s="248"/>
      <c r="L10" s="248"/>
      <c r="M10" s="248"/>
      <c r="N10" s="248"/>
      <c r="O10" s="248"/>
      <c r="P10" s="248"/>
      <c r="Q10" s="248"/>
      <c r="R10" s="248"/>
      <c r="S10" s="249"/>
      <c r="T10" s="240"/>
      <c r="U10" s="249"/>
      <c r="V10" s="260"/>
      <c r="W10" s="261"/>
      <c r="X10" s="269" t="s">
        <v>29</v>
      </c>
      <c r="Y10" s="270"/>
      <c r="Z10" s="270"/>
      <c r="AA10" s="271"/>
      <c r="AB10" s="269" t="s">
        <v>30</v>
      </c>
      <c r="AC10" s="270"/>
      <c r="AD10" s="270"/>
      <c r="AE10" s="270"/>
      <c r="AF10" s="240"/>
      <c r="AG10" s="249"/>
      <c r="AH10" s="240"/>
      <c r="AI10" s="249"/>
      <c r="AJ10" s="321"/>
      <c r="AK10" s="240"/>
      <c r="AL10" s="249"/>
      <c r="AM10" s="240"/>
      <c r="AN10" s="249"/>
      <c r="AO10" s="13"/>
      <c r="AP10" s="315"/>
      <c r="AQ10" s="302"/>
      <c r="AR10" s="315"/>
      <c r="AS10" s="302"/>
      <c r="AT10" s="315"/>
      <c r="AU10" s="302"/>
      <c r="AV10" s="305"/>
      <c r="AW10" s="308"/>
      <c r="AX10" s="311"/>
      <c r="AY10" s="6"/>
      <c r="AZ10" s="6"/>
      <c r="BA10" s="6"/>
      <c r="BB10" s="6"/>
      <c r="BC10" s="6"/>
      <c r="BD10" s="6"/>
      <c r="BE10" s="6"/>
      <c r="BF10" s="6"/>
      <c r="BG10" s="6"/>
      <c r="BH10" s="6"/>
      <c r="BI10" s="6"/>
      <c r="BJ10" s="6"/>
      <c r="BK10" s="6"/>
      <c r="BL10" s="6"/>
      <c r="BM10" s="6"/>
      <c r="BN10" s="6"/>
      <c r="BO10" s="6"/>
      <c r="BP10" s="6"/>
      <c r="BQ10" s="6"/>
      <c r="BR10" s="6"/>
      <c r="CY10" s="16"/>
      <c r="CZ10" s="16"/>
    </row>
    <row r="11" spans="1:105" s="15" customFormat="1" ht="34.5" customHeight="1" thickBot="1" x14ac:dyDescent="0.2">
      <c r="A11" s="240"/>
      <c r="B11" s="243"/>
      <c r="C11" s="17" t="s">
        <v>31</v>
      </c>
      <c r="D11" s="18" t="s">
        <v>32</v>
      </c>
      <c r="E11" s="19" t="s">
        <v>33</v>
      </c>
      <c r="F11" s="19" t="s">
        <v>34</v>
      </c>
      <c r="G11" s="19" t="s">
        <v>35</v>
      </c>
      <c r="H11" s="20" t="s">
        <v>36</v>
      </c>
      <c r="I11" s="20" t="s">
        <v>37</v>
      </c>
      <c r="J11" s="20" t="s">
        <v>38</v>
      </c>
      <c r="K11" s="20" t="s">
        <v>39</v>
      </c>
      <c r="L11" s="20" t="s">
        <v>40</v>
      </c>
      <c r="M11" s="20" t="s">
        <v>41</v>
      </c>
      <c r="N11" s="20" t="s">
        <v>42</v>
      </c>
      <c r="O11" s="20" t="s">
        <v>43</v>
      </c>
      <c r="P11" s="20" t="s">
        <v>44</v>
      </c>
      <c r="Q11" s="20" t="s">
        <v>45</v>
      </c>
      <c r="R11" s="20" t="s">
        <v>46</v>
      </c>
      <c r="S11" s="21" t="s">
        <v>47</v>
      </c>
      <c r="T11" s="17" t="s">
        <v>22</v>
      </c>
      <c r="U11" s="22" t="s">
        <v>48</v>
      </c>
      <c r="V11" s="215" t="s">
        <v>49</v>
      </c>
      <c r="W11" s="22" t="s">
        <v>50</v>
      </c>
      <c r="X11" s="219" t="s">
        <v>51</v>
      </c>
      <c r="Y11" s="25" t="s">
        <v>52</v>
      </c>
      <c r="Z11" s="19" t="s">
        <v>53</v>
      </c>
      <c r="AA11" s="22" t="s">
        <v>54</v>
      </c>
      <c r="AB11" s="25" t="s">
        <v>51</v>
      </c>
      <c r="AC11" s="25" t="s">
        <v>52</v>
      </c>
      <c r="AD11" s="19" t="s">
        <v>53</v>
      </c>
      <c r="AE11" s="22" t="s">
        <v>54</v>
      </c>
      <c r="AF11" s="17" t="s">
        <v>55</v>
      </c>
      <c r="AG11" s="216" t="s">
        <v>56</v>
      </c>
      <c r="AH11" s="17" t="s">
        <v>22</v>
      </c>
      <c r="AI11" s="22" t="s">
        <v>48</v>
      </c>
      <c r="AJ11" s="322"/>
      <c r="AK11" s="17" t="s">
        <v>22</v>
      </c>
      <c r="AL11" s="22" t="s">
        <v>48</v>
      </c>
      <c r="AM11" s="17" t="s">
        <v>22</v>
      </c>
      <c r="AN11" s="22" t="s">
        <v>48</v>
      </c>
      <c r="AO11" s="27"/>
      <c r="AP11" s="316"/>
      <c r="AQ11" s="303"/>
      <c r="AR11" s="316"/>
      <c r="AS11" s="303"/>
      <c r="AT11" s="316"/>
      <c r="AU11" s="303"/>
      <c r="AV11" s="306"/>
      <c r="AW11" s="309"/>
      <c r="AX11" s="312"/>
      <c r="AY11" s="6"/>
      <c r="AZ11" s="6"/>
      <c r="BA11" s="6"/>
      <c r="BB11" s="6"/>
      <c r="BC11" s="6"/>
      <c r="BD11" s="6"/>
      <c r="BE11" s="6"/>
      <c r="BF11" s="6"/>
      <c r="BG11" s="6"/>
      <c r="BH11" s="6"/>
      <c r="BI11" s="6"/>
      <c r="BJ11" s="6"/>
      <c r="BK11" s="6"/>
      <c r="BL11" s="6"/>
      <c r="BM11" s="6"/>
      <c r="BN11" s="6"/>
      <c r="BO11" s="6"/>
      <c r="BP11" s="6"/>
      <c r="BQ11" s="6"/>
      <c r="BR11" s="6"/>
      <c r="CY11" s="16"/>
      <c r="CZ11" s="16"/>
    </row>
    <row r="12" spans="1:105" s="15" customFormat="1" ht="12" customHeight="1" thickTop="1" x14ac:dyDescent="0.15">
      <c r="A12" s="28" t="s">
        <v>57</v>
      </c>
      <c r="B12" s="29">
        <f>SUM(C12:F12)</f>
        <v>361</v>
      </c>
      <c r="C12" s="30">
        <v>172</v>
      </c>
      <c r="D12" s="31">
        <v>102</v>
      </c>
      <c r="E12" s="32">
        <v>72</v>
      </c>
      <c r="F12" s="32">
        <v>15</v>
      </c>
      <c r="G12" s="33"/>
      <c r="H12" s="33"/>
      <c r="I12" s="33"/>
      <c r="J12" s="33"/>
      <c r="K12" s="33"/>
      <c r="L12" s="33"/>
      <c r="M12" s="33"/>
      <c r="N12" s="33"/>
      <c r="O12" s="33"/>
      <c r="P12" s="33"/>
      <c r="Q12" s="33"/>
      <c r="R12" s="33"/>
      <c r="S12" s="33"/>
      <c r="T12" s="34">
        <v>346</v>
      </c>
      <c r="U12" s="35">
        <v>15</v>
      </c>
      <c r="V12" s="34">
        <v>193</v>
      </c>
      <c r="W12" s="35">
        <v>168</v>
      </c>
      <c r="X12" s="36">
        <f>SUM(Y12:AA12)</f>
        <v>150</v>
      </c>
      <c r="Y12" s="34">
        <v>149</v>
      </c>
      <c r="Z12" s="37"/>
      <c r="AA12" s="35">
        <v>1</v>
      </c>
      <c r="AB12" s="38">
        <f>SUM(AC12:AE12)</f>
        <v>0</v>
      </c>
      <c r="AC12" s="34"/>
      <c r="AD12" s="37"/>
      <c r="AE12" s="35"/>
      <c r="AF12" s="30">
        <v>108</v>
      </c>
      <c r="AG12" s="39">
        <v>0</v>
      </c>
      <c r="AH12" s="40">
        <v>87</v>
      </c>
      <c r="AI12" s="41"/>
      <c r="AJ12" s="39"/>
      <c r="AK12" s="40">
        <v>1</v>
      </c>
      <c r="AL12" s="41"/>
      <c r="AM12" s="40">
        <v>48</v>
      </c>
      <c r="AN12" s="41"/>
      <c r="AO12" s="42"/>
      <c r="AP12" s="43"/>
      <c r="AQ12" s="44"/>
      <c r="AR12" s="43"/>
      <c r="AS12" s="44"/>
      <c r="AT12" s="43"/>
      <c r="AU12" s="44"/>
      <c r="AV12" s="45"/>
      <c r="AW12" s="46"/>
      <c r="AX12" s="47"/>
      <c r="AY12" s="48" t="str">
        <f>+BP12&amp;BQ12&amp;BR12&amp;BS12&amp;BT12&amp;BU12&amp;BV12</f>
        <v/>
      </c>
      <c r="BF12" s="6"/>
      <c r="BG12" s="6"/>
      <c r="BH12" s="6"/>
      <c r="BI12" s="6"/>
      <c r="BJ12" s="6"/>
      <c r="BK12" s="6"/>
      <c r="BL12" s="6"/>
      <c r="BM12" s="6"/>
      <c r="BN12" s="6"/>
      <c r="BO12" s="6"/>
      <c r="BP12" s="49" t="str">
        <f>IF($B12&lt;&gt;($V12+$W12)," El número de consultas según sexo NO puede ser diferente al Total. ","")</f>
        <v/>
      </c>
      <c r="BQ12" s="50" t="str">
        <f>IF($B12=0,"",IF(($T12+$U12)=0,IF($B12="",""," No olvide escribir la columna Beneficiarios. "),""))</f>
        <v/>
      </c>
      <c r="BR12" s="50" t="str">
        <f>IF($B12&lt;($T12+$U12)," El número de Beneficiarios NO puede ser mayor que el Total. ","")</f>
        <v/>
      </c>
      <c r="BS12" s="50" t="str">
        <f>IF($B12&lt;($AP12+$AQ12)," Seccion A.2 NO puede ser mayor que sección A.1. ","")</f>
        <v/>
      </c>
      <c r="BT12" s="50" t="str">
        <f>IF($B12&lt;($AR12+$AS12)," Seccion A.3 NO puede ser mayor que sección A.1. ","")</f>
        <v/>
      </c>
      <c r="BU12" s="51" t="str">
        <f>IF($B12&gt;=($X12+$AB12),"","El total de Consulta Nuevas NO debe ser MAYOR que el total de las Consultas Médicas. ")</f>
        <v/>
      </c>
      <c r="BV12" s="52" t="str">
        <f>IF(AND($Y12+$AC12&lt;&gt;0,OR($AF12="",$AG12="")),"No  olvide registrar datos en Pertinencia. ","")</f>
        <v/>
      </c>
      <c r="BW12" s="53"/>
      <c r="BX12" s="54">
        <f>IF($B12&lt;&gt;($V12+$W12),1,0)</f>
        <v>0</v>
      </c>
      <c r="BY12" s="54">
        <f>IF($B12&lt;($T12+$U12),1,0)</f>
        <v>0</v>
      </c>
      <c r="BZ12" s="54">
        <f>IF($B12&lt;($AP12+$AQ12),1,0)</f>
        <v>0</v>
      </c>
      <c r="CA12" s="54">
        <f>IF($B12&lt;($AR12+$AS12),1,0)</f>
        <v>0</v>
      </c>
      <c r="CB12" s="54">
        <f>IF($B12&gt;=($X12+$AB12),0,1)</f>
        <v>0</v>
      </c>
      <c r="CC12" s="54">
        <f>IF($B12=0,"",IF(($T12+$U12)=0,IF($B12="","",1),0))</f>
        <v>0</v>
      </c>
      <c r="CD12" s="54">
        <f>IF(AND($Y12+$AC12&lt;&gt;0,OR($AF12="",$AG12="")),1,0)</f>
        <v>0</v>
      </c>
      <c r="CY12" s="16"/>
      <c r="CZ12" s="16"/>
    </row>
    <row r="13" spans="1:105" s="15" customFormat="1" ht="11.25" x14ac:dyDescent="0.15">
      <c r="A13" s="55" t="s">
        <v>58</v>
      </c>
      <c r="B13" s="29">
        <f>SUM(C13:S13)</f>
        <v>577</v>
      </c>
      <c r="C13" s="34"/>
      <c r="D13" s="56"/>
      <c r="E13" s="57"/>
      <c r="F13" s="57">
        <v>6</v>
      </c>
      <c r="G13" s="57">
        <v>18</v>
      </c>
      <c r="H13" s="58">
        <v>17</v>
      </c>
      <c r="I13" s="58">
        <v>12</v>
      </c>
      <c r="J13" s="58">
        <v>17</v>
      </c>
      <c r="K13" s="58">
        <v>20</v>
      </c>
      <c r="L13" s="58">
        <v>28</v>
      </c>
      <c r="M13" s="58">
        <v>50</v>
      </c>
      <c r="N13" s="58">
        <v>50</v>
      </c>
      <c r="O13" s="58">
        <v>62</v>
      </c>
      <c r="P13" s="58">
        <v>62</v>
      </c>
      <c r="Q13" s="58">
        <v>63</v>
      </c>
      <c r="R13" s="58">
        <v>78</v>
      </c>
      <c r="S13" s="59">
        <v>94</v>
      </c>
      <c r="T13" s="34"/>
      <c r="U13" s="35">
        <v>577</v>
      </c>
      <c r="V13" s="34">
        <v>225</v>
      </c>
      <c r="W13" s="35">
        <v>352</v>
      </c>
      <c r="X13" s="36">
        <f t="shared" ref="X13:X57" si="0">SUM(Y13:AA13)</f>
        <v>0</v>
      </c>
      <c r="Y13" s="34"/>
      <c r="Z13" s="37"/>
      <c r="AA13" s="35"/>
      <c r="AB13" s="38">
        <f t="shared" ref="AB13:AB57" si="1">SUM(AC13:AE13)</f>
        <v>247</v>
      </c>
      <c r="AC13" s="34">
        <v>247</v>
      </c>
      <c r="AD13" s="37"/>
      <c r="AE13" s="35"/>
      <c r="AF13" s="34">
        <v>167</v>
      </c>
      <c r="AG13" s="39">
        <v>0</v>
      </c>
      <c r="AH13" s="34"/>
      <c r="AI13" s="35">
        <v>72</v>
      </c>
      <c r="AJ13" s="39">
        <v>231</v>
      </c>
      <c r="AK13" s="40"/>
      <c r="AL13" s="35">
        <v>31</v>
      </c>
      <c r="AM13" s="40"/>
      <c r="AN13" s="35">
        <v>48</v>
      </c>
      <c r="AO13" s="42"/>
      <c r="AP13" s="60"/>
      <c r="AQ13" s="61"/>
      <c r="AR13" s="60"/>
      <c r="AS13" s="61"/>
      <c r="AT13" s="60"/>
      <c r="AU13" s="61"/>
      <c r="AV13" s="62"/>
      <c r="AW13" s="63"/>
      <c r="AX13" s="64"/>
      <c r="AY13" s="48" t="str">
        <f t="shared" ref="AY13:AY58" si="2">+BP13&amp;BQ13&amp;BR13&amp;BS13&amp;BT13&amp;BU13&amp;BV13</f>
        <v/>
      </c>
      <c r="BF13" s="6"/>
      <c r="BG13" s="6"/>
      <c r="BH13" s="6"/>
      <c r="BI13" s="6"/>
      <c r="BJ13" s="6"/>
      <c r="BK13" s="6"/>
      <c r="BL13" s="6"/>
      <c r="BM13" s="6"/>
      <c r="BN13" s="6"/>
      <c r="BO13" s="6"/>
      <c r="BP13" s="49" t="str">
        <f t="shared" ref="BP13:BP58" si="3">IF($B13&lt;&gt;($V13+$W13)," El número de consultas según sexo NO puede ser diferente al Total. ","")</f>
        <v/>
      </c>
      <c r="BQ13" s="50" t="str">
        <f t="shared" ref="BQ13:BQ58" si="4">IF($B13=0,"",IF(($T13+$U13)=0,IF($B13="",""," No olvide escribir la columna Beneficiarios. "),""))</f>
        <v/>
      </c>
      <c r="BR13" s="50" t="str">
        <f t="shared" ref="BR13:BR58" si="5">IF($B13&lt;($T13+$U13)," El número de Beneficiarios NO puede ser mayor que el Total. ","")</f>
        <v/>
      </c>
      <c r="BS13" s="50" t="str">
        <f t="shared" ref="BS13:BS58" si="6">IF($B13&lt;($AP13+$AQ13)," Seccion A.2 NO puede ser mayor que sección A.1. ","")</f>
        <v/>
      </c>
      <c r="BT13" s="50" t="str">
        <f t="shared" ref="BT13:BT58" si="7">IF($B13&lt;($AR13+$AS13)," Seccion A.3 NO puede ser mayor que sección A.1. ","")</f>
        <v/>
      </c>
      <c r="BU13" s="50" t="str">
        <f t="shared" ref="BU13:BU58" si="8">IF($B13&gt;=($X13+$AB13),"","El total de Consulta Nuevas NO debe ser MAYOR que el total de las Consultas Médicas. ")</f>
        <v/>
      </c>
      <c r="BV13" s="52" t="str">
        <f>IF(AND($Y13+$AC13&lt;&gt;0,OR($AF13="",$AG13="")),"No  olvide registrar datos en Pertinencia. ","")</f>
        <v/>
      </c>
      <c r="BW13" s="53"/>
      <c r="BX13" s="54">
        <f t="shared" ref="BX13:BX58" si="9">IF($B13&lt;&gt;($V13+$W13),1,0)</f>
        <v>0</v>
      </c>
      <c r="BY13" s="54">
        <f t="shared" ref="BY13:BY58" si="10">IF($B13&lt;($T13+$U13),1,0)</f>
        <v>0</v>
      </c>
      <c r="BZ13" s="54">
        <f t="shared" ref="BZ13:BZ58" si="11">IF($B13&lt;($AP13+$AQ13),1,0)</f>
        <v>0</v>
      </c>
      <c r="CA13" s="54">
        <f t="shared" ref="CA13:CA58" si="12">IF($B13&lt;($AR13+$AS13),1,0)</f>
        <v>0</v>
      </c>
      <c r="CB13" s="54">
        <f t="shared" ref="CB13:CB58" si="13">IF($B13&gt;=($X13+$AB13),0,1)</f>
        <v>0</v>
      </c>
      <c r="CC13" s="54">
        <f t="shared" ref="CC13:CC58" si="14">IF($B13=0,"",IF(($T13+$U13)=0,IF($B13="","",1),0))</f>
        <v>0</v>
      </c>
      <c r="CD13" s="54">
        <f>IF(AND($Y13+$AC13&lt;&gt;0,OR($AF13="",$AG13="")),1,0)</f>
        <v>0</v>
      </c>
      <c r="CY13" s="16"/>
      <c r="CZ13" s="16"/>
    </row>
    <row r="14" spans="1:105" s="15" customFormat="1" ht="11.25" x14ac:dyDescent="0.15">
      <c r="A14" s="55" t="s">
        <v>59</v>
      </c>
      <c r="B14" s="29">
        <f>SUM(C14)</f>
        <v>67</v>
      </c>
      <c r="C14" s="34">
        <v>67</v>
      </c>
      <c r="D14" s="65"/>
      <c r="E14" s="66"/>
      <c r="F14" s="66"/>
      <c r="G14" s="66"/>
      <c r="H14" s="67"/>
      <c r="I14" s="67"/>
      <c r="J14" s="67"/>
      <c r="K14" s="67"/>
      <c r="L14" s="67"/>
      <c r="M14" s="67"/>
      <c r="N14" s="67"/>
      <c r="O14" s="67"/>
      <c r="P14" s="67"/>
      <c r="Q14" s="67"/>
      <c r="R14" s="67"/>
      <c r="S14" s="67"/>
      <c r="T14" s="34">
        <v>67</v>
      </c>
      <c r="U14" s="68"/>
      <c r="V14" s="34">
        <v>38</v>
      </c>
      <c r="W14" s="35">
        <v>29</v>
      </c>
      <c r="X14" s="36">
        <f t="shared" si="0"/>
        <v>6</v>
      </c>
      <c r="Y14" s="34">
        <v>6</v>
      </c>
      <c r="Z14" s="37"/>
      <c r="AA14" s="35"/>
      <c r="AC14" s="69"/>
      <c r="AD14" s="65"/>
      <c r="AE14" s="66"/>
      <c r="AF14" s="66"/>
      <c r="AG14" s="65"/>
      <c r="AH14" s="34">
        <v>7</v>
      </c>
      <c r="AI14" s="68"/>
      <c r="AJ14" s="39">
        <v>1</v>
      </c>
      <c r="AK14" s="40"/>
      <c r="AL14" s="68"/>
      <c r="AM14" s="40">
        <v>3</v>
      </c>
      <c r="AN14" s="68"/>
      <c r="AO14" s="42"/>
      <c r="AP14" s="60"/>
      <c r="AQ14" s="61"/>
      <c r="AR14" s="60"/>
      <c r="AS14" s="61"/>
      <c r="AT14" s="60"/>
      <c r="AU14" s="61"/>
      <c r="AV14" s="62"/>
      <c r="AW14" s="63"/>
      <c r="AX14" s="70"/>
      <c r="AY14" s="48" t="str">
        <f t="shared" si="2"/>
        <v/>
      </c>
      <c r="BF14" s="6"/>
      <c r="BG14" s="6"/>
      <c r="BH14" s="6"/>
      <c r="BI14" s="6"/>
      <c r="BJ14" s="6"/>
      <c r="BK14" s="6"/>
      <c r="BL14" s="6"/>
      <c r="BM14" s="6"/>
      <c r="BN14" s="6"/>
      <c r="BO14" s="6"/>
      <c r="BP14" s="49" t="str">
        <f t="shared" si="3"/>
        <v/>
      </c>
      <c r="BQ14" s="50" t="str">
        <f t="shared" si="4"/>
        <v/>
      </c>
      <c r="BR14" s="50" t="str">
        <f t="shared" si="5"/>
        <v/>
      </c>
      <c r="BS14" s="50" t="str">
        <f t="shared" si="6"/>
        <v/>
      </c>
      <c r="BT14" s="50" t="str">
        <f t="shared" si="7"/>
        <v/>
      </c>
      <c r="BU14" s="50" t="str">
        <f t="shared" si="8"/>
        <v/>
      </c>
      <c r="BV14" s="53"/>
      <c r="BW14" s="53"/>
      <c r="BX14" s="54">
        <f t="shared" si="9"/>
        <v>0</v>
      </c>
      <c r="BY14" s="54">
        <f t="shared" si="10"/>
        <v>0</v>
      </c>
      <c r="BZ14" s="54">
        <f t="shared" si="11"/>
        <v>0</v>
      </c>
      <c r="CA14" s="54">
        <f t="shared" si="12"/>
        <v>0</v>
      </c>
      <c r="CB14" s="54">
        <f t="shared" si="13"/>
        <v>0</v>
      </c>
      <c r="CC14" s="54">
        <f t="shared" si="14"/>
        <v>0</v>
      </c>
      <c r="CD14" s="71"/>
      <c r="CY14" s="16"/>
      <c r="CZ14" s="16"/>
    </row>
    <row r="15" spans="1:105" s="15" customFormat="1" ht="11.25" x14ac:dyDescent="0.15">
      <c r="A15" s="55" t="s">
        <v>60</v>
      </c>
      <c r="B15" s="29">
        <f t="shared" ref="B15:B57" si="15">SUM(C15:S15)</f>
        <v>32</v>
      </c>
      <c r="C15" s="34"/>
      <c r="D15" s="56"/>
      <c r="E15" s="37"/>
      <c r="F15" s="37"/>
      <c r="G15" s="37"/>
      <c r="H15" s="59"/>
      <c r="I15" s="59"/>
      <c r="J15" s="59">
        <v>1</v>
      </c>
      <c r="K15" s="59">
        <v>3</v>
      </c>
      <c r="L15" s="59">
        <v>1</v>
      </c>
      <c r="M15" s="59">
        <v>4</v>
      </c>
      <c r="N15" s="59">
        <v>1</v>
      </c>
      <c r="O15" s="59">
        <v>3</v>
      </c>
      <c r="P15" s="59">
        <v>2</v>
      </c>
      <c r="Q15" s="59">
        <v>8</v>
      </c>
      <c r="R15" s="59">
        <v>3</v>
      </c>
      <c r="S15" s="59">
        <v>6</v>
      </c>
      <c r="T15" s="34"/>
      <c r="U15" s="35">
        <v>32</v>
      </c>
      <c r="V15" s="34">
        <v>17</v>
      </c>
      <c r="W15" s="35">
        <v>15</v>
      </c>
      <c r="X15" s="36">
        <f t="shared" si="0"/>
        <v>0</v>
      </c>
      <c r="Y15" s="34"/>
      <c r="Z15" s="37"/>
      <c r="AA15" s="35"/>
      <c r="AB15" s="38">
        <f t="shared" si="1"/>
        <v>14</v>
      </c>
      <c r="AC15" s="34">
        <v>14</v>
      </c>
      <c r="AD15" s="37"/>
      <c r="AE15" s="35"/>
      <c r="AF15" s="34">
        <v>0</v>
      </c>
      <c r="AG15" s="39">
        <v>0</v>
      </c>
      <c r="AH15" s="34"/>
      <c r="AI15" s="35">
        <v>6</v>
      </c>
      <c r="AJ15" s="39"/>
      <c r="AK15" s="40"/>
      <c r="AL15" s="35">
        <v>5</v>
      </c>
      <c r="AM15" s="40"/>
      <c r="AN15" s="35"/>
      <c r="AO15" s="42"/>
      <c r="AP15" s="60"/>
      <c r="AQ15" s="61"/>
      <c r="AR15" s="60"/>
      <c r="AS15" s="61"/>
      <c r="AT15" s="60"/>
      <c r="AU15" s="61"/>
      <c r="AV15" s="62"/>
      <c r="AW15" s="63"/>
      <c r="AX15" s="64"/>
      <c r="AY15" s="48" t="str">
        <f t="shared" si="2"/>
        <v/>
      </c>
      <c r="BF15" s="6"/>
      <c r="BG15" s="6"/>
      <c r="BH15" s="6"/>
      <c r="BI15" s="6"/>
      <c r="BJ15" s="6"/>
      <c r="BK15" s="6"/>
      <c r="BL15" s="6"/>
      <c r="BM15" s="6"/>
      <c r="BN15" s="6"/>
      <c r="BO15" s="6"/>
      <c r="BP15" s="49" t="str">
        <f t="shared" si="3"/>
        <v/>
      </c>
      <c r="BQ15" s="50" t="str">
        <f t="shared" si="4"/>
        <v/>
      </c>
      <c r="BR15" s="50" t="str">
        <f t="shared" si="5"/>
        <v/>
      </c>
      <c r="BS15" s="50" t="str">
        <f t="shared" si="6"/>
        <v/>
      </c>
      <c r="BT15" s="50" t="str">
        <f t="shared" si="7"/>
        <v/>
      </c>
      <c r="BU15" s="50" t="str">
        <f t="shared" si="8"/>
        <v/>
      </c>
      <c r="BV15" s="72" t="str">
        <f>IF(AND($Y15+$AC15&lt;&gt;0,OR($AF15="",$AG15="")),"No  olvide registrar datos en Pertinencia. ","")</f>
        <v/>
      </c>
      <c r="BW15" s="53"/>
      <c r="BX15" s="54">
        <f t="shared" si="9"/>
        <v>0</v>
      </c>
      <c r="BY15" s="54">
        <f t="shared" si="10"/>
        <v>0</v>
      </c>
      <c r="BZ15" s="54">
        <f t="shared" si="11"/>
        <v>0</v>
      </c>
      <c r="CA15" s="54">
        <f t="shared" si="12"/>
        <v>0</v>
      </c>
      <c r="CB15" s="54">
        <f t="shared" si="13"/>
        <v>0</v>
      </c>
      <c r="CC15" s="54">
        <f t="shared" si="14"/>
        <v>0</v>
      </c>
      <c r="CD15" s="54">
        <f>IF(AND($Y15+$AC15&lt;&gt;0,OR($AF15="",$AG15="")),1,0)</f>
        <v>0</v>
      </c>
      <c r="CY15" s="16"/>
      <c r="CZ15" s="16"/>
    </row>
    <row r="16" spans="1:105" s="15" customFormat="1" ht="11.25" x14ac:dyDescent="0.15">
      <c r="A16" s="55" t="s">
        <v>61</v>
      </c>
      <c r="B16" s="29">
        <f t="shared" si="15"/>
        <v>375</v>
      </c>
      <c r="C16" s="34">
        <v>71</v>
      </c>
      <c r="D16" s="56">
        <v>21</v>
      </c>
      <c r="E16" s="37">
        <v>17</v>
      </c>
      <c r="F16" s="37">
        <v>9</v>
      </c>
      <c r="G16" s="37">
        <v>6</v>
      </c>
      <c r="H16" s="59">
        <v>2</v>
      </c>
      <c r="I16" s="59">
        <v>1</v>
      </c>
      <c r="J16" s="59">
        <v>1</v>
      </c>
      <c r="K16" s="59">
        <v>7</v>
      </c>
      <c r="L16" s="59">
        <v>19</v>
      </c>
      <c r="M16" s="59">
        <v>15</v>
      </c>
      <c r="N16" s="59">
        <v>27</v>
      </c>
      <c r="O16" s="59">
        <v>34</v>
      </c>
      <c r="P16" s="59">
        <v>49</v>
      </c>
      <c r="Q16" s="59">
        <v>32</v>
      </c>
      <c r="R16" s="59">
        <v>32</v>
      </c>
      <c r="S16" s="59">
        <v>32</v>
      </c>
      <c r="T16" s="34">
        <v>109</v>
      </c>
      <c r="U16" s="35">
        <v>266</v>
      </c>
      <c r="V16" s="34">
        <v>187</v>
      </c>
      <c r="W16" s="35">
        <v>188</v>
      </c>
      <c r="X16" s="36">
        <f t="shared" si="0"/>
        <v>36</v>
      </c>
      <c r="Y16" s="34">
        <v>36</v>
      </c>
      <c r="Z16" s="37"/>
      <c r="AA16" s="35"/>
      <c r="AB16" s="38">
        <f t="shared" si="1"/>
        <v>134</v>
      </c>
      <c r="AC16" s="34">
        <v>134</v>
      </c>
      <c r="AD16" s="37"/>
      <c r="AE16" s="35"/>
      <c r="AF16" s="34">
        <v>133</v>
      </c>
      <c r="AG16" s="39">
        <v>85</v>
      </c>
      <c r="AH16" s="34">
        <v>17</v>
      </c>
      <c r="AI16" s="35">
        <v>35</v>
      </c>
      <c r="AJ16" s="39">
        <v>68</v>
      </c>
      <c r="AK16" s="40">
        <v>16</v>
      </c>
      <c r="AL16" s="35">
        <v>42</v>
      </c>
      <c r="AM16" s="40">
        <v>10</v>
      </c>
      <c r="AN16" s="35">
        <v>39</v>
      </c>
      <c r="AO16" s="42"/>
      <c r="AP16" s="60">
        <v>31</v>
      </c>
      <c r="AQ16" s="61"/>
      <c r="AR16" s="60"/>
      <c r="AS16" s="61"/>
      <c r="AT16" s="60"/>
      <c r="AU16" s="61"/>
      <c r="AV16" s="62"/>
      <c r="AW16" s="63"/>
      <c r="AX16" s="64"/>
      <c r="AY16" s="48" t="str">
        <f t="shared" si="2"/>
        <v/>
      </c>
      <c r="BF16" s="6"/>
      <c r="BG16" s="6"/>
      <c r="BH16" s="6"/>
      <c r="BI16" s="6"/>
      <c r="BJ16" s="6"/>
      <c r="BK16" s="6"/>
      <c r="BL16" s="6"/>
      <c r="BM16" s="6"/>
      <c r="BN16" s="6"/>
      <c r="BO16" s="6"/>
      <c r="BP16" s="49" t="str">
        <f t="shared" si="3"/>
        <v/>
      </c>
      <c r="BQ16" s="50" t="str">
        <f t="shared" si="4"/>
        <v/>
      </c>
      <c r="BR16" s="50" t="str">
        <f t="shared" si="5"/>
        <v/>
      </c>
      <c r="BS16" s="50" t="str">
        <f t="shared" si="6"/>
        <v/>
      </c>
      <c r="BT16" s="50" t="str">
        <f t="shared" si="7"/>
        <v/>
      </c>
      <c r="BU16" s="50" t="str">
        <f t="shared" si="8"/>
        <v/>
      </c>
      <c r="BV16" s="72" t="str">
        <f t="shared" ref="BV16:BV58" si="16">IF(AND($Y16+$AC16&lt;&gt;0,OR($AF16="",$AG16="")),"No  olvide registrar datos en Pertinencia. ","")</f>
        <v/>
      </c>
      <c r="BW16" s="53"/>
      <c r="BX16" s="54">
        <f t="shared" si="9"/>
        <v>0</v>
      </c>
      <c r="BY16" s="54">
        <f t="shared" si="10"/>
        <v>0</v>
      </c>
      <c r="BZ16" s="54">
        <f t="shared" si="11"/>
        <v>0</v>
      </c>
      <c r="CA16" s="54">
        <f t="shared" si="12"/>
        <v>0</v>
      </c>
      <c r="CB16" s="54">
        <f t="shared" si="13"/>
        <v>0</v>
      </c>
      <c r="CC16" s="54">
        <f t="shared" si="14"/>
        <v>0</v>
      </c>
      <c r="CD16" s="54">
        <f t="shared" ref="CD16:CD58" si="17">IF(AND($Y16+$AC16&lt;&gt;0,OR($AF16="",$AG16="")),1,0)</f>
        <v>0</v>
      </c>
      <c r="CY16" s="16"/>
      <c r="CZ16" s="16"/>
    </row>
    <row r="17" spans="1:104" s="15" customFormat="1" ht="11.25" x14ac:dyDescent="0.15">
      <c r="A17" s="55" t="s">
        <v>62</v>
      </c>
      <c r="B17" s="29">
        <f t="shared" si="15"/>
        <v>0</v>
      </c>
      <c r="C17" s="34"/>
      <c r="D17" s="56"/>
      <c r="E17" s="37"/>
      <c r="F17" s="37"/>
      <c r="G17" s="37"/>
      <c r="H17" s="59"/>
      <c r="I17" s="59"/>
      <c r="J17" s="59"/>
      <c r="K17" s="59"/>
      <c r="L17" s="59"/>
      <c r="M17" s="59"/>
      <c r="N17" s="59"/>
      <c r="O17" s="59"/>
      <c r="P17" s="59"/>
      <c r="Q17" s="59"/>
      <c r="R17" s="59"/>
      <c r="S17" s="59"/>
      <c r="T17" s="34"/>
      <c r="U17" s="35"/>
      <c r="V17" s="34"/>
      <c r="W17" s="35"/>
      <c r="X17" s="36">
        <f t="shared" si="0"/>
        <v>0</v>
      </c>
      <c r="Y17" s="34"/>
      <c r="Z17" s="37"/>
      <c r="AA17" s="35"/>
      <c r="AB17" s="38">
        <f t="shared" si="1"/>
        <v>0</v>
      </c>
      <c r="AC17" s="34"/>
      <c r="AD17" s="37"/>
      <c r="AE17" s="35"/>
      <c r="AF17" s="34"/>
      <c r="AG17" s="39"/>
      <c r="AH17" s="34"/>
      <c r="AI17" s="35"/>
      <c r="AJ17" s="39"/>
      <c r="AK17" s="40"/>
      <c r="AL17" s="35"/>
      <c r="AM17" s="40"/>
      <c r="AN17" s="35"/>
      <c r="AO17" s="42"/>
      <c r="AP17" s="60"/>
      <c r="AQ17" s="61"/>
      <c r="AR17" s="60"/>
      <c r="AS17" s="61"/>
      <c r="AT17" s="60"/>
      <c r="AU17" s="61"/>
      <c r="AV17" s="62"/>
      <c r="AW17" s="63"/>
      <c r="AX17" s="64"/>
      <c r="AY17" s="48" t="str">
        <f t="shared" si="2"/>
        <v/>
      </c>
      <c r="BF17" s="6"/>
      <c r="BG17" s="6"/>
      <c r="BH17" s="6"/>
      <c r="BI17" s="6"/>
      <c r="BJ17" s="6"/>
      <c r="BK17" s="6"/>
      <c r="BL17" s="6"/>
      <c r="BM17" s="6"/>
      <c r="BN17" s="6"/>
      <c r="BO17" s="6"/>
      <c r="BP17" s="49" t="str">
        <f t="shared" si="3"/>
        <v/>
      </c>
      <c r="BQ17" s="50" t="str">
        <f t="shared" si="4"/>
        <v/>
      </c>
      <c r="BR17" s="50" t="str">
        <f t="shared" si="5"/>
        <v/>
      </c>
      <c r="BS17" s="50" t="str">
        <f t="shared" si="6"/>
        <v/>
      </c>
      <c r="BT17" s="50" t="str">
        <f t="shared" si="7"/>
        <v/>
      </c>
      <c r="BU17" s="50" t="str">
        <f t="shared" si="8"/>
        <v/>
      </c>
      <c r="BV17" s="72" t="str">
        <f t="shared" si="16"/>
        <v/>
      </c>
      <c r="BW17" s="53"/>
      <c r="BX17" s="54">
        <f t="shared" si="9"/>
        <v>0</v>
      </c>
      <c r="BY17" s="54">
        <f t="shared" si="10"/>
        <v>0</v>
      </c>
      <c r="BZ17" s="54">
        <f t="shared" si="11"/>
        <v>0</v>
      </c>
      <c r="CA17" s="54">
        <f t="shared" si="12"/>
        <v>0</v>
      </c>
      <c r="CB17" s="54">
        <f t="shared" si="13"/>
        <v>0</v>
      </c>
      <c r="CC17" s="54" t="str">
        <f t="shared" si="14"/>
        <v/>
      </c>
      <c r="CD17" s="54">
        <f t="shared" si="17"/>
        <v>0</v>
      </c>
      <c r="CY17" s="16"/>
      <c r="CZ17" s="16"/>
    </row>
    <row r="18" spans="1:104" s="15" customFormat="1" ht="11.25" x14ac:dyDescent="0.15">
      <c r="A18" s="55" t="s">
        <v>63</v>
      </c>
      <c r="B18" s="29">
        <f t="shared" si="15"/>
        <v>204</v>
      </c>
      <c r="C18" s="34"/>
      <c r="D18" s="56"/>
      <c r="E18" s="37"/>
      <c r="F18" s="37">
        <v>3</v>
      </c>
      <c r="G18" s="37">
        <v>5</v>
      </c>
      <c r="H18" s="59">
        <v>4</v>
      </c>
      <c r="I18" s="59">
        <v>6</v>
      </c>
      <c r="J18" s="59">
        <v>11</v>
      </c>
      <c r="K18" s="59">
        <v>15</v>
      </c>
      <c r="L18" s="59">
        <v>17</v>
      </c>
      <c r="M18" s="59">
        <v>23</v>
      </c>
      <c r="N18" s="59">
        <v>27</v>
      </c>
      <c r="O18" s="59">
        <v>32</v>
      </c>
      <c r="P18" s="59">
        <v>18</v>
      </c>
      <c r="Q18" s="59">
        <v>24</v>
      </c>
      <c r="R18" s="59">
        <v>11</v>
      </c>
      <c r="S18" s="59">
        <v>8</v>
      </c>
      <c r="T18" s="34"/>
      <c r="U18" s="35">
        <v>204</v>
      </c>
      <c r="V18" s="34">
        <v>73</v>
      </c>
      <c r="W18" s="35">
        <v>131</v>
      </c>
      <c r="X18" s="36">
        <f t="shared" si="0"/>
        <v>0</v>
      </c>
      <c r="Y18" s="34"/>
      <c r="Z18" s="37"/>
      <c r="AA18" s="35"/>
      <c r="AB18" s="38">
        <f t="shared" si="1"/>
        <v>117</v>
      </c>
      <c r="AC18" s="34">
        <v>117</v>
      </c>
      <c r="AD18" s="37"/>
      <c r="AE18" s="35"/>
      <c r="AF18" s="34">
        <v>102</v>
      </c>
      <c r="AG18" s="39">
        <v>0</v>
      </c>
      <c r="AH18" s="34"/>
      <c r="AI18" s="35">
        <v>65</v>
      </c>
      <c r="AJ18" s="39"/>
      <c r="AK18" s="40"/>
      <c r="AL18" s="35">
        <v>20</v>
      </c>
      <c r="AM18" s="40"/>
      <c r="AN18" s="35">
        <v>32</v>
      </c>
      <c r="AO18" s="42"/>
      <c r="AP18" s="60"/>
      <c r="AQ18" s="61"/>
      <c r="AR18" s="60"/>
      <c r="AS18" s="61"/>
      <c r="AT18" s="60"/>
      <c r="AU18" s="61"/>
      <c r="AV18" s="62"/>
      <c r="AW18" s="63"/>
      <c r="AX18" s="64"/>
      <c r="AY18" s="48" t="str">
        <f t="shared" si="2"/>
        <v/>
      </c>
      <c r="BF18" s="6"/>
      <c r="BG18" s="6"/>
      <c r="BH18" s="6"/>
      <c r="BI18" s="6"/>
      <c r="BJ18" s="6"/>
      <c r="BK18" s="6"/>
      <c r="BL18" s="6"/>
      <c r="BM18" s="6"/>
      <c r="BN18" s="6"/>
      <c r="BO18" s="6"/>
      <c r="BP18" s="49" t="str">
        <f t="shared" si="3"/>
        <v/>
      </c>
      <c r="BQ18" s="50" t="str">
        <f t="shared" si="4"/>
        <v/>
      </c>
      <c r="BR18" s="50" t="str">
        <f t="shared" si="5"/>
        <v/>
      </c>
      <c r="BS18" s="50" t="str">
        <f t="shared" si="6"/>
        <v/>
      </c>
      <c r="BT18" s="50" t="str">
        <f t="shared" si="7"/>
        <v/>
      </c>
      <c r="BU18" s="50" t="str">
        <f t="shared" si="8"/>
        <v/>
      </c>
      <c r="BV18" s="72" t="str">
        <f t="shared" si="16"/>
        <v/>
      </c>
      <c r="BW18" s="53" t="str">
        <f>IF(AND($AT18&lt;&gt;0,($B92="")),"No olvide registrar si algunas de estas compras de servicio corresponden al Programa de Resolutividad. ","")</f>
        <v/>
      </c>
      <c r="BX18" s="54">
        <f t="shared" si="9"/>
        <v>0</v>
      </c>
      <c r="BY18" s="54">
        <f t="shared" si="10"/>
        <v>0</v>
      </c>
      <c r="BZ18" s="54">
        <f t="shared" si="11"/>
        <v>0</v>
      </c>
      <c r="CA18" s="54">
        <f t="shared" si="12"/>
        <v>0</v>
      </c>
      <c r="CB18" s="54">
        <f t="shared" si="13"/>
        <v>0</v>
      </c>
      <c r="CC18" s="54">
        <f t="shared" si="14"/>
        <v>0</v>
      </c>
      <c r="CD18" s="54">
        <f t="shared" si="17"/>
        <v>0</v>
      </c>
      <c r="CE18" s="54">
        <f>IF(AND($AT18&lt;&gt;0,($B92="")),1,0)</f>
        <v>0</v>
      </c>
      <c r="CY18" s="16"/>
      <c r="CZ18" s="16"/>
    </row>
    <row r="19" spans="1:104" s="15" customFormat="1" ht="11.25" x14ac:dyDescent="0.15">
      <c r="A19" s="55" t="s">
        <v>64</v>
      </c>
      <c r="B19" s="29">
        <f t="shared" si="15"/>
        <v>0</v>
      </c>
      <c r="C19" s="34"/>
      <c r="D19" s="56"/>
      <c r="E19" s="37"/>
      <c r="F19" s="37"/>
      <c r="G19" s="37"/>
      <c r="H19" s="59"/>
      <c r="I19" s="59"/>
      <c r="J19" s="59"/>
      <c r="K19" s="59"/>
      <c r="L19" s="59"/>
      <c r="M19" s="59"/>
      <c r="N19" s="59"/>
      <c r="O19" s="59"/>
      <c r="P19" s="59"/>
      <c r="Q19" s="59"/>
      <c r="R19" s="59"/>
      <c r="S19" s="59"/>
      <c r="T19" s="34"/>
      <c r="U19" s="35"/>
      <c r="V19" s="34"/>
      <c r="W19" s="35"/>
      <c r="X19" s="36">
        <f t="shared" si="0"/>
        <v>0</v>
      </c>
      <c r="Y19" s="34"/>
      <c r="Z19" s="37"/>
      <c r="AA19" s="35"/>
      <c r="AB19" s="38">
        <f t="shared" si="1"/>
        <v>0</v>
      </c>
      <c r="AC19" s="34"/>
      <c r="AD19" s="37"/>
      <c r="AE19" s="35"/>
      <c r="AF19" s="69"/>
      <c r="AG19" s="73"/>
      <c r="AH19" s="34"/>
      <c r="AI19" s="35"/>
      <c r="AJ19" s="39"/>
      <c r="AK19" s="40"/>
      <c r="AL19" s="35"/>
      <c r="AM19" s="40"/>
      <c r="AN19" s="35"/>
      <c r="AO19" s="42"/>
      <c r="AP19" s="60"/>
      <c r="AQ19" s="61"/>
      <c r="AR19" s="60"/>
      <c r="AS19" s="61"/>
      <c r="AT19" s="60"/>
      <c r="AU19" s="61"/>
      <c r="AV19" s="62"/>
      <c r="AW19" s="63"/>
      <c r="AX19" s="64"/>
      <c r="AY19" s="48" t="str">
        <f t="shared" si="2"/>
        <v/>
      </c>
      <c r="BF19" s="6"/>
      <c r="BG19" s="6"/>
      <c r="BH19" s="6"/>
      <c r="BI19" s="6"/>
      <c r="BJ19" s="6"/>
      <c r="BK19" s="6"/>
      <c r="BL19" s="6"/>
      <c r="BM19" s="6"/>
      <c r="BN19" s="6"/>
      <c r="BO19" s="6"/>
      <c r="BP19" s="49" t="str">
        <f t="shared" si="3"/>
        <v/>
      </c>
      <c r="BQ19" s="50" t="str">
        <f t="shared" si="4"/>
        <v/>
      </c>
      <c r="BR19" s="50" t="str">
        <f t="shared" si="5"/>
        <v/>
      </c>
      <c r="BS19" s="50" t="str">
        <f t="shared" si="6"/>
        <v/>
      </c>
      <c r="BT19" s="50" t="str">
        <f t="shared" si="7"/>
        <v/>
      </c>
      <c r="BU19" s="50" t="str">
        <f t="shared" si="8"/>
        <v/>
      </c>
      <c r="BV19" s="53"/>
      <c r="BW19" s="53"/>
      <c r="BX19" s="54">
        <f t="shared" si="9"/>
        <v>0</v>
      </c>
      <c r="BY19" s="54">
        <f t="shared" si="10"/>
        <v>0</v>
      </c>
      <c r="BZ19" s="54">
        <f t="shared" si="11"/>
        <v>0</v>
      </c>
      <c r="CA19" s="54">
        <f t="shared" si="12"/>
        <v>0</v>
      </c>
      <c r="CB19" s="54">
        <f t="shared" si="13"/>
        <v>0</v>
      </c>
      <c r="CC19" s="54" t="str">
        <f t="shared" si="14"/>
        <v/>
      </c>
      <c r="CD19" s="71"/>
      <c r="CY19" s="16"/>
      <c r="CZ19" s="16"/>
    </row>
    <row r="20" spans="1:104" s="15" customFormat="1" ht="11.25" x14ac:dyDescent="0.15">
      <c r="A20" s="55" t="s">
        <v>65</v>
      </c>
      <c r="B20" s="29">
        <f t="shared" si="15"/>
        <v>0</v>
      </c>
      <c r="C20" s="34"/>
      <c r="D20" s="56"/>
      <c r="E20" s="37"/>
      <c r="F20" s="37"/>
      <c r="G20" s="37"/>
      <c r="H20" s="59"/>
      <c r="I20" s="59"/>
      <c r="J20" s="59"/>
      <c r="K20" s="59"/>
      <c r="L20" s="59"/>
      <c r="M20" s="59"/>
      <c r="N20" s="59"/>
      <c r="O20" s="59"/>
      <c r="P20" s="59"/>
      <c r="Q20" s="59"/>
      <c r="R20" s="59"/>
      <c r="S20" s="59"/>
      <c r="T20" s="34"/>
      <c r="U20" s="35"/>
      <c r="V20" s="34"/>
      <c r="W20" s="35"/>
      <c r="X20" s="36">
        <f t="shared" si="0"/>
        <v>0</v>
      </c>
      <c r="Y20" s="34"/>
      <c r="Z20" s="37"/>
      <c r="AA20" s="35"/>
      <c r="AB20" s="38">
        <f t="shared" si="1"/>
        <v>0</v>
      </c>
      <c r="AC20" s="34"/>
      <c r="AD20" s="37"/>
      <c r="AE20" s="35"/>
      <c r="AF20" s="34"/>
      <c r="AG20" s="39"/>
      <c r="AH20" s="34"/>
      <c r="AI20" s="35"/>
      <c r="AJ20" s="39"/>
      <c r="AK20" s="40"/>
      <c r="AL20" s="35"/>
      <c r="AM20" s="40"/>
      <c r="AN20" s="35"/>
      <c r="AO20" s="42"/>
      <c r="AP20" s="60"/>
      <c r="AQ20" s="61"/>
      <c r="AR20" s="60"/>
      <c r="AS20" s="61"/>
      <c r="AT20" s="60"/>
      <c r="AU20" s="61"/>
      <c r="AV20" s="62"/>
      <c r="AW20" s="63"/>
      <c r="AX20" s="64"/>
      <c r="AY20" s="48" t="str">
        <f t="shared" si="2"/>
        <v/>
      </c>
      <c r="BF20" s="6"/>
      <c r="BG20" s="6"/>
      <c r="BH20" s="6"/>
      <c r="BI20" s="6"/>
      <c r="BJ20" s="6"/>
      <c r="BK20" s="6"/>
      <c r="BL20" s="6"/>
      <c r="BM20" s="6"/>
      <c r="BN20" s="6"/>
      <c r="BO20" s="6"/>
      <c r="BP20" s="49" t="str">
        <f t="shared" si="3"/>
        <v/>
      </c>
      <c r="BQ20" s="50" t="str">
        <f t="shared" si="4"/>
        <v/>
      </c>
      <c r="BR20" s="50" t="str">
        <f t="shared" si="5"/>
        <v/>
      </c>
      <c r="BS20" s="50" t="str">
        <f t="shared" si="6"/>
        <v/>
      </c>
      <c r="BT20" s="50" t="str">
        <f t="shared" si="7"/>
        <v/>
      </c>
      <c r="BU20" s="50" t="str">
        <f t="shared" si="8"/>
        <v/>
      </c>
      <c r="BV20" s="72" t="str">
        <f t="shared" si="16"/>
        <v/>
      </c>
      <c r="BW20" s="53"/>
      <c r="BX20" s="54">
        <f t="shared" si="9"/>
        <v>0</v>
      </c>
      <c r="BY20" s="54">
        <f t="shared" si="10"/>
        <v>0</v>
      </c>
      <c r="BZ20" s="54">
        <f t="shared" si="11"/>
        <v>0</v>
      </c>
      <c r="CA20" s="54">
        <f t="shared" si="12"/>
        <v>0</v>
      </c>
      <c r="CB20" s="54">
        <f t="shared" si="13"/>
        <v>0</v>
      </c>
      <c r="CC20" s="54" t="str">
        <f t="shared" si="14"/>
        <v/>
      </c>
      <c r="CD20" s="54">
        <f t="shared" si="17"/>
        <v>0</v>
      </c>
      <c r="CY20" s="16"/>
      <c r="CZ20" s="16"/>
    </row>
    <row r="21" spans="1:104" s="15" customFormat="1" ht="11.25" x14ac:dyDescent="0.15">
      <c r="A21" s="55" t="s">
        <v>66</v>
      </c>
      <c r="B21" s="29">
        <f t="shared" si="15"/>
        <v>0</v>
      </c>
      <c r="C21" s="34"/>
      <c r="D21" s="56"/>
      <c r="E21" s="37"/>
      <c r="F21" s="37"/>
      <c r="G21" s="37"/>
      <c r="H21" s="59"/>
      <c r="I21" s="59"/>
      <c r="J21" s="59"/>
      <c r="K21" s="59"/>
      <c r="L21" s="59"/>
      <c r="M21" s="59"/>
      <c r="N21" s="59"/>
      <c r="O21" s="59"/>
      <c r="P21" s="59"/>
      <c r="Q21" s="59"/>
      <c r="R21" s="59"/>
      <c r="S21" s="59"/>
      <c r="T21" s="34"/>
      <c r="U21" s="35"/>
      <c r="V21" s="34"/>
      <c r="W21" s="35"/>
      <c r="X21" s="36">
        <f t="shared" si="0"/>
        <v>0</v>
      </c>
      <c r="Y21" s="34"/>
      <c r="Z21" s="37"/>
      <c r="AA21" s="35"/>
      <c r="AB21" s="38">
        <f t="shared" si="1"/>
        <v>0</v>
      </c>
      <c r="AC21" s="34"/>
      <c r="AD21" s="37"/>
      <c r="AE21" s="35"/>
      <c r="AF21" s="69"/>
      <c r="AG21" s="73"/>
      <c r="AH21" s="34"/>
      <c r="AI21" s="35"/>
      <c r="AJ21" s="39"/>
      <c r="AK21" s="40"/>
      <c r="AL21" s="35"/>
      <c r="AM21" s="40"/>
      <c r="AN21" s="35"/>
      <c r="AO21" s="42"/>
      <c r="AP21" s="60"/>
      <c r="AQ21" s="61"/>
      <c r="AR21" s="60"/>
      <c r="AS21" s="61"/>
      <c r="AT21" s="60"/>
      <c r="AU21" s="61"/>
      <c r="AV21" s="62"/>
      <c r="AW21" s="63"/>
      <c r="AX21" s="64"/>
      <c r="AY21" s="48" t="str">
        <f t="shared" si="2"/>
        <v/>
      </c>
      <c r="BF21" s="6"/>
      <c r="BG21" s="6"/>
      <c r="BH21" s="6"/>
      <c r="BI21" s="6"/>
      <c r="BJ21" s="6"/>
      <c r="BK21" s="6"/>
      <c r="BL21" s="6"/>
      <c r="BM21" s="6"/>
      <c r="BN21" s="6"/>
      <c r="BO21" s="6"/>
      <c r="BP21" s="49" t="str">
        <f t="shared" si="3"/>
        <v/>
      </c>
      <c r="BQ21" s="50" t="str">
        <f t="shared" si="4"/>
        <v/>
      </c>
      <c r="BR21" s="50" t="str">
        <f t="shared" si="5"/>
        <v/>
      </c>
      <c r="BS21" s="50" t="str">
        <f t="shared" si="6"/>
        <v/>
      </c>
      <c r="BT21" s="50" t="str">
        <f t="shared" si="7"/>
        <v/>
      </c>
      <c r="BU21" s="50" t="str">
        <f t="shared" si="8"/>
        <v/>
      </c>
      <c r="BV21" s="53"/>
      <c r="BW21" s="53"/>
      <c r="BX21" s="54">
        <f t="shared" si="9"/>
        <v>0</v>
      </c>
      <c r="BY21" s="54">
        <f t="shared" si="10"/>
        <v>0</v>
      </c>
      <c r="BZ21" s="54">
        <f t="shared" si="11"/>
        <v>0</v>
      </c>
      <c r="CA21" s="54">
        <f t="shared" si="12"/>
        <v>0</v>
      </c>
      <c r="CB21" s="54">
        <f t="shared" si="13"/>
        <v>0</v>
      </c>
      <c r="CC21" s="54" t="str">
        <f t="shared" si="14"/>
        <v/>
      </c>
      <c r="CD21" s="71"/>
      <c r="CY21" s="16"/>
      <c r="CZ21" s="16"/>
    </row>
    <row r="22" spans="1:104" s="15" customFormat="1" ht="11.25" x14ac:dyDescent="0.15">
      <c r="A22" s="55" t="s">
        <v>67</v>
      </c>
      <c r="B22" s="29">
        <f t="shared" si="15"/>
        <v>17</v>
      </c>
      <c r="C22" s="34"/>
      <c r="D22" s="56"/>
      <c r="E22" s="37"/>
      <c r="F22" s="37"/>
      <c r="G22" s="37"/>
      <c r="H22" s="59"/>
      <c r="I22" s="59"/>
      <c r="J22" s="59"/>
      <c r="K22" s="59"/>
      <c r="L22" s="59"/>
      <c r="M22" s="59"/>
      <c r="N22" s="59">
        <v>1</v>
      </c>
      <c r="O22" s="59">
        <v>1</v>
      </c>
      <c r="P22" s="59">
        <v>4</v>
      </c>
      <c r="Q22" s="59">
        <v>4</v>
      </c>
      <c r="R22" s="59">
        <v>3</v>
      </c>
      <c r="S22" s="59">
        <v>4</v>
      </c>
      <c r="T22" s="34"/>
      <c r="U22" s="35">
        <v>17</v>
      </c>
      <c r="V22" s="34">
        <v>6</v>
      </c>
      <c r="W22" s="35">
        <v>11</v>
      </c>
      <c r="X22" s="36">
        <f t="shared" si="0"/>
        <v>0</v>
      </c>
      <c r="Y22" s="34"/>
      <c r="Z22" s="37"/>
      <c r="AA22" s="35"/>
      <c r="AB22" s="38">
        <f t="shared" si="1"/>
        <v>11</v>
      </c>
      <c r="AC22" s="34">
        <v>11</v>
      </c>
      <c r="AD22" s="37"/>
      <c r="AE22" s="35"/>
      <c r="AF22" s="34">
        <v>8</v>
      </c>
      <c r="AG22" s="39">
        <v>0</v>
      </c>
      <c r="AH22" s="34"/>
      <c r="AI22" s="35">
        <v>1</v>
      </c>
      <c r="AJ22" s="39">
        <v>18</v>
      </c>
      <c r="AK22" s="40"/>
      <c r="AL22" s="35"/>
      <c r="AM22" s="40"/>
      <c r="AN22" s="35">
        <v>4</v>
      </c>
      <c r="AO22" s="42"/>
      <c r="AP22" s="60"/>
      <c r="AQ22" s="61"/>
      <c r="AR22" s="60"/>
      <c r="AS22" s="61"/>
      <c r="AT22" s="60"/>
      <c r="AU22" s="61"/>
      <c r="AV22" s="62"/>
      <c r="AW22" s="63"/>
      <c r="AX22" s="64"/>
      <c r="AY22" s="48" t="str">
        <f t="shared" si="2"/>
        <v/>
      </c>
      <c r="BF22" s="6"/>
      <c r="BG22" s="6"/>
      <c r="BH22" s="6"/>
      <c r="BI22" s="6"/>
      <c r="BJ22" s="6"/>
      <c r="BK22" s="6"/>
      <c r="BL22" s="6"/>
      <c r="BM22" s="6"/>
      <c r="BN22" s="6"/>
      <c r="BO22" s="6"/>
      <c r="BP22" s="49" t="str">
        <f t="shared" si="3"/>
        <v/>
      </c>
      <c r="BQ22" s="50" t="str">
        <f t="shared" si="4"/>
        <v/>
      </c>
      <c r="BR22" s="50" t="str">
        <f t="shared" si="5"/>
        <v/>
      </c>
      <c r="BS22" s="50" t="str">
        <f t="shared" si="6"/>
        <v/>
      </c>
      <c r="BT22" s="50" t="str">
        <f t="shared" si="7"/>
        <v/>
      </c>
      <c r="BU22" s="50" t="str">
        <f t="shared" si="8"/>
        <v/>
      </c>
      <c r="BV22" s="72" t="str">
        <f t="shared" si="16"/>
        <v/>
      </c>
      <c r="BW22" s="53"/>
      <c r="BX22" s="54">
        <f t="shared" si="9"/>
        <v>0</v>
      </c>
      <c r="BY22" s="54">
        <f t="shared" si="10"/>
        <v>0</v>
      </c>
      <c r="BZ22" s="54">
        <f t="shared" si="11"/>
        <v>0</v>
      </c>
      <c r="CA22" s="54">
        <f t="shared" si="12"/>
        <v>0</v>
      </c>
      <c r="CB22" s="54">
        <f t="shared" si="13"/>
        <v>0</v>
      </c>
      <c r="CC22" s="54">
        <f t="shared" si="14"/>
        <v>0</v>
      </c>
      <c r="CD22" s="54">
        <f t="shared" si="17"/>
        <v>0</v>
      </c>
      <c r="CY22" s="16"/>
      <c r="CZ22" s="16"/>
    </row>
    <row r="23" spans="1:104" s="15" customFormat="1" ht="11.25" x14ac:dyDescent="0.15">
      <c r="A23" s="55" t="s">
        <v>68</v>
      </c>
      <c r="B23" s="29">
        <f t="shared" si="15"/>
        <v>0</v>
      </c>
      <c r="C23" s="34"/>
      <c r="D23" s="56"/>
      <c r="E23" s="37"/>
      <c r="F23" s="37"/>
      <c r="G23" s="37"/>
      <c r="H23" s="59"/>
      <c r="I23" s="59"/>
      <c r="J23" s="59"/>
      <c r="K23" s="59"/>
      <c r="L23" s="59"/>
      <c r="M23" s="59"/>
      <c r="N23" s="59"/>
      <c r="O23" s="59"/>
      <c r="P23" s="59"/>
      <c r="Q23" s="59"/>
      <c r="R23" s="59"/>
      <c r="S23" s="59"/>
      <c r="T23" s="34"/>
      <c r="U23" s="35"/>
      <c r="V23" s="34"/>
      <c r="W23" s="35"/>
      <c r="X23" s="36">
        <f t="shared" si="0"/>
        <v>0</v>
      </c>
      <c r="Y23" s="34"/>
      <c r="Z23" s="37"/>
      <c r="AA23" s="35"/>
      <c r="AB23" s="38">
        <f t="shared" si="1"/>
        <v>0</v>
      </c>
      <c r="AC23" s="34"/>
      <c r="AD23" s="37"/>
      <c r="AE23" s="35"/>
      <c r="AF23" s="69"/>
      <c r="AG23" s="73"/>
      <c r="AH23" s="34"/>
      <c r="AI23" s="35"/>
      <c r="AJ23" s="39"/>
      <c r="AK23" s="40"/>
      <c r="AL23" s="35"/>
      <c r="AM23" s="40"/>
      <c r="AN23" s="35"/>
      <c r="AO23" s="42"/>
      <c r="AP23" s="60"/>
      <c r="AQ23" s="61"/>
      <c r="AR23" s="60"/>
      <c r="AS23" s="61"/>
      <c r="AT23" s="60"/>
      <c r="AU23" s="61"/>
      <c r="AV23" s="62"/>
      <c r="AW23" s="63"/>
      <c r="AX23" s="64"/>
      <c r="AY23" s="48" t="str">
        <f t="shared" si="2"/>
        <v/>
      </c>
      <c r="BF23" s="6"/>
      <c r="BG23" s="6"/>
      <c r="BH23" s="6"/>
      <c r="BI23" s="6"/>
      <c r="BJ23" s="6"/>
      <c r="BK23" s="6"/>
      <c r="BL23" s="6"/>
      <c r="BM23" s="6"/>
      <c r="BN23" s="6"/>
      <c r="BO23" s="6"/>
      <c r="BP23" s="49" t="str">
        <f t="shared" si="3"/>
        <v/>
      </c>
      <c r="BQ23" s="50" t="str">
        <f t="shared" si="4"/>
        <v/>
      </c>
      <c r="BR23" s="50" t="str">
        <f t="shared" si="5"/>
        <v/>
      </c>
      <c r="BS23" s="50" t="str">
        <f t="shared" si="6"/>
        <v/>
      </c>
      <c r="BT23" s="50" t="str">
        <f t="shared" si="7"/>
        <v/>
      </c>
      <c r="BU23" s="50" t="str">
        <f t="shared" si="8"/>
        <v/>
      </c>
      <c r="BV23" s="53"/>
      <c r="BW23" s="53"/>
      <c r="BX23" s="54">
        <f t="shared" si="9"/>
        <v>0</v>
      </c>
      <c r="BY23" s="54">
        <f t="shared" si="10"/>
        <v>0</v>
      </c>
      <c r="BZ23" s="54">
        <f t="shared" si="11"/>
        <v>0</v>
      </c>
      <c r="CA23" s="54">
        <f t="shared" si="12"/>
        <v>0</v>
      </c>
      <c r="CB23" s="54">
        <f t="shared" si="13"/>
        <v>0</v>
      </c>
      <c r="CC23" s="54" t="str">
        <f t="shared" si="14"/>
        <v/>
      </c>
      <c r="CD23" s="71"/>
      <c r="CY23" s="16"/>
      <c r="CZ23" s="16"/>
    </row>
    <row r="24" spans="1:104" s="15" customFormat="1" ht="11.25" x14ac:dyDescent="0.15">
      <c r="A24" s="55" t="s">
        <v>69</v>
      </c>
      <c r="B24" s="29">
        <f t="shared" si="15"/>
        <v>0</v>
      </c>
      <c r="C24" s="34"/>
      <c r="D24" s="56"/>
      <c r="E24" s="37"/>
      <c r="F24" s="37"/>
      <c r="G24" s="37"/>
      <c r="H24" s="59"/>
      <c r="I24" s="59"/>
      <c r="J24" s="59"/>
      <c r="K24" s="59"/>
      <c r="L24" s="59"/>
      <c r="M24" s="59"/>
      <c r="N24" s="59"/>
      <c r="O24" s="59"/>
      <c r="P24" s="59"/>
      <c r="Q24" s="59"/>
      <c r="R24" s="59"/>
      <c r="S24" s="59"/>
      <c r="T24" s="34"/>
      <c r="U24" s="35"/>
      <c r="V24" s="34"/>
      <c r="W24" s="35"/>
      <c r="X24" s="36">
        <f t="shared" si="0"/>
        <v>0</v>
      </c>
      <c r="Y24" s="34"/>
      <c r="Z24" s="37"/>
      <c r="AA24" s="35"/>
      <c r="AB24" s="38">
        <f t="shared" si="1"/>
        <v>0</v>
      </c>
      <c r="AC24" s="34"/>
      <c r="AD24" s="37"/>
      <c r="AE24" s="35"/>
      <c r="AF24" s="34"/>
      <c r="AG24" s="39"/>
      <c r="AH24" s="34"/>
      <c r="AI24" s="35"/>
      <c r="AJ24" s="39"/>
      <c r="AK24" s="40"/>
      <c r="AL24" s="35"/>
      <c r="AM24" s="40"/>
      <c r="AN24" s="35"/>
      <c r="AO24" s="42"/>
      <c r="AP24" s="60"/>
      <c r="AQ24" s="61"/>
      <c r="AR24" s="60"/>
      <c r="AS24" s="61"/>
      <c r="AT24" s="60"/>
      <c r="AU24" s="61"/>
      <c r="AV24" s="62"/>
      <c r="AW24" s="63"/>
      <c r="AX24" s="64"/>
      <c r="AY24" s="48" t="str">
        <f t="shared" si="2"/>
        <v/>
      </c>
      <c r="BF24" s="6"/>
      <c r="BG24" s="6"/>
      <c r="BH24" s="6"/>
      <c r="BI24" s="6"/>
      <c r="BJ24" s="6"/>
      <c r="BK24" s="6"/>
      <c r="BL24" s="6"/>
      <c r="BM24" s="6"/>
      <c r="BN24" s="6"/>
      <c r="BO24" s="6"/>
      <c r="BP24" s="49" t="str">
        <f t="shared" si="3"/>
        <v/>
      </c>
      <c r="BQ24" s="50" t="str">
        <f t="shared" si="4"/>
        <v/>
      </c>
      <c r="BR24" s="50" t="str">
        <f t="shared" si="5"/>
        <v/>
      </c>
      <c r="BS24" s="50" t="str">
        <f t="shared" si="6"/>
        <v/>
      </c>
      <c r="BT24" s="50" t="str">
        <f t="shared" si="7"/>
        <v/>
      </c>
      <c r="BU24" s="50" t="str">
        <f t="shared" si="8"/>
        <v/>
      </c>
      <c r="BV24" s="72" t="str">
        <f t="shared" si="16"/>
        <v/>
      </c>
      <c r="BW24" s="53"/>
      <c r="BX24" s="54">
        <f t="shared" si="9"/>
        <v>0</v>
      </c>
      <c r="BY24" s="54">
        <f t="shared" si="10"/>
        <v>0</v>
      </c>
      <c r="BZ24" s="54">
        <f t="shared" si="11"/>
        <v>0</v>
      </c>
      <c r="CA24" s="54">
        <f t="shared" si="12"/>
        <v>0</v>
      </c>
      <c r="CB24" s="54">
        <f t="shared" si="13"/>
        <v>0</v>
      </c>
      <c r="CC24" s="54" t="str">
        <f t="shared" si="14"/>
        <v/>
      </c>
      <c r="CD24" s="54">
        <f t="shared" si="17"/>
        <v>0</v>
      </c>
      <c r="CY24" s="16"/>
      <c r="CZ24" s="16"/>
    </row>
    <row r="25" spans="1:104" s="15" customFormat="1" ht="11.25" x14ac:dyDescent="0.15">
      <c r="A25" s="55" t="s">
        <v>70</v>
      </c>
      <c r="B25" s="29">
        <f t="shared" si="15"/>
        <v>0</v>
      </c>
      <c r="C25" s="34"/>
      <c r="D25" s="56"/>
      <c r="E25" s="37"/>
      <c r="F25" s="37"/>
      <c r="G25" s="37"/>
      <c r="H25" s="59"/>
      <c r="I25" s="59"/>
      <c r="J25" s="59"/>
      <c r="K25" s="59"/>
      <c r="L25" s="59"/>
      <c r="M25" s="59"/>
      <c r="N25" s="59"/>
      <c r="O25" s="59"/>
      <c r="P25" s="59"/>
      <c r="Q25" s="59"/>
      <c r="R25" s="59"/>
      <c r="S25" s="59"/>
      <c r="T25" s="34"/>
      <c r="U25" s="35"/>
      <c r="V25" s="34"/>
      <c r="W25" s="35"/>
      <c r="X25" s="36">
        <f t="shared" si="0"/>
        <v>0</v>
      </c>
      <c r="Y25" s="34"/>
      <c r="Z25" s="37"/>
      <c r="AA25" s="35"/>
      <c r="AB25" s="38">
        <f t="shared" si="1"/>
        <v>0</v>
      </c>
      <c r="AC25" s="34"/>
      <c r="AD25" s="37"/>
      <c r="AE25" s="35"/>
      <c r="AF25" s="34"/>
      <c r="AG25" s="39"/>
      <c r="AH25" s="34"/>
      <c r="AI25" s="35"/>
      <c r="AJ25" s="39"/>
      <c r="AK25" s="40"/>
      <c r="AL25" s="35"/>
      <c r="AM25" s="40"/>
      <c r="AN25" s="35"/>
      <c r="AO25" s="42"/>
      <c r="AP25" s="60"/>
      <c r="AQ25" s="61"/>
      <c r="AR25" s="60"/>
      <c r="AS25" s="61"/>
      <c r="AT25" s="60"/>
      <c r="AU25" s="61"/>
      <c r="AV25" s="62"/>
      <c r="AW25" s="63"/>
      <c r="AX25" s="64"/>
      <c r="AY25" s="48" t="str">
        <f t="shared" si="2"/>
        <v/>
      </c>
      <c r="BF25" s="6"/>
      <c r="BG25" s="6"/>
      <c r="BH25" s="6"/>
      <c r="BI25" s="6"/>
      <c r="BJ25" s="6"/>
      <c r="BK25" s="6"/>
      <c r="BL25" s="6"/>
      <c r="BM25" s="6"/>
      <c r="BN25" s="6"/>
      <c r="BO25" s="6"/>
      <c r="BP25" s="49" t="str">
        <f t="shared" si="3"/>
        <v/>
      </c>
      <c r="BQ25" s="50" t="str">
        <f t="shared" si="4"/>
        <v/>
      </c>
      <c r="BR25" s="50" t="str">
        <f t="shared" si="5"/>
        <v/>
      </c>
      <c r="BS25" s="50" t="str">
        <f t="shared" si="6"/>
        <v/>
      </c>
      <c r="BT25" s="50" t="str">
        <f t="shared" si="7"/>
        <v/>
      </c>
      <c r="BU25" s="50" t="str">
        <f t="shared" si="8"/>
        <v/>
      </c>
      <c r="BV25" s="72" t="str">
        <f t="shared" si="16"/>
        <v/>
      </c>
      <c r="BW25" s="53"/>
      <c r="BX25" s="54">
        <f t="shared" si="9"/>
        <v>0</v>
      </c>
      <c r="BY25" s="54">
        <f t="shared" si="10"/>
        <v>0</v>
      </c>
      <c r="BZ25" s="54">
        <f t="shared" si="11"/>
        <v>0</v>
      </c>
      <c r="CA25" s="54">
        <f t="shared" si="12"/>
        <v>0</v>
      </c>
      <c r="CB25" s="54">
        <f t="shared" si="13"/>
        <v>0</v>
      </c>
      <c r="CC25" s="54" t="str">
        <f t="shared" si="14"/>
        <v/>
      </c>
      <c r="CD25" s="54">
        <f t="shared" si="17"/>
        <v>0</v>
      </c>
      <c r="CY25" s="16"/>
      <c r="CZ25" s="16"/>
    </row>
    <row r="26" spans="1:104" s="15" customFormat="1" ht="21" x14ac:dyDescent="0.15">
      <c r="A26" s="74" t="s">
        <v>71</v>
      </c>
      <c r="B26" s="29">
        <f t="shared" si="15"/>
        <v>34</v>
      </c>
      <c r="C26" s="34"/>
      <c r="D26" s="56"/>
      <c r="E26" s="37"/>
      <c r="F26" s="37">
        <v>4</v>
      </c>
      <c r="G26" s="37">
        <v>11</v>
      </c>
      <c r="H26" s="59">
        <v>6</v>
      </c>
      <c r="I26" s="59">
        <v>2</v>
      </c>
      <c r="J26" s="59"/>
      <c r="K26" s="59">
        <v>2</v>
      </c>
      <c r="L26" s="59">
        <v>1</v>
      </c>
      <c r="M26" s="59">
        <v>1</v>
      </c>
      <c r="N26" s="59">
        <v>1</v>
      </c>
      <c r="O26" s="59">
        <v>3</v>
      </c>
      <c r="P26" s="59"/>
      <c r="Q26" s="59">
        <v>3</v>
      </c>
      <c r="R26" s="59"/>
      <c r="S26" s="59"/>
      <c r="T26" s="34"/>
      <c r="U26" s="35">
        <v>34</v>
      </c>
      <c r="V26" s="34"/>
      <c r="W26" s="35">
        <v>34</v>
      </c>
      <c r="X26" s="36">
        <f t="shared" si="0"/>
        <v>0</v>
      </c>
      <c r="Y26" s="34"/>
      <c r="Z26" s="37"/>
      <c r="AA26" s="35"/>
      <c r="AB26" s="38">
        <f t="shared" si="1"/>
        <v>16</v>
      </c>
      <c r="AC26" s="34">
        <v>16</v>
      </c>
      <c r="AD26" s="37"/>
      <c r="AE26" s="35"/>
      <c r="AF26" s="34">
        <v>11</v>
      </c>
      <c r="AG26" s="39">
        <v>0</v>
      </c>
      <c r="AH26" s="34"/>
      <c r="AI26" s="35">
        <v>20</v>
      </c>
      <c r="AJ26" s="39"/>
      <c r="AK26" s="40"/>
      <c r="AL26" s="35"/>
      <c r="AM26" s="40"/>
      <c r="AN26" s="35">
        <v>5</v>
      </c>
      <c r="AO26" s="42"/>
      <c r="AP26" s="60"/>
      <c r="AQ26" s="61"/>
      <c r="AR26" s="60"/>
      <c r="AS26" s="61"/>
      <c r="AT26" s="60"/>
      <c r="AU26" s="61"/>
      <c r="AV26" s="62"/>
      <c r="AW26" s="63"/>
      <c r="AX26" s="64"/>
      <c r="AY26" s="48" t="str">
        <f t="shared" si="2"/>
        <v/>
      </c>
      <c r="BF26" s="6"/>
      <c r="BG26" s="6"/>
      <c r="BH26" s="6"/>
      <c r="BI26" s="6"/>
      <c r="BJ26" s="6"/>
      <c r="BK26" s="6"/>
      <c r="BL26" s="6"/>
      <c r="BM26" s="6"/>
      <c r="BN26" s="6"/>
      <c r="BO26" s="6"/>
      <c r="BP26" s="49" t="str">
        <f t="shared" si="3"/>
        <v/>
      </c>
      <c r="BQ26" s="50" t="str">
        <f t="shared" si="4"/>
        <v/>
      </c>
      <c r="BR26" s="50" t="str">
        <f t="shared" si="5"/>
        <v/>
      </c>
      <c r="BS26" s="50" t="str">
        <f t="shared" si="6"/>
        <v/>
      </c>
      <c r="BT26" s="50" t="str">
        <f t="shared" si="7"/>
        <v/>
      </c>
      <c r="BU26" s="50" t="str">
        <f t="shared" si="8"/>
        <v/>
      </c>
      <c r="BV26" s="72" t="str">
        <f t="shared" si="16"/>
        <v/>
      </c>
      <c r="BW26" s="53"/>
      <c r="BX26" s="54">
        <f t="shared" si="9"/>
        <v>0</v>
      </c>
      <c r="BY26" s="54">
        <f t="shared" si="10"/>
        <v>0</v>
      </c>
      <c r="BZ26" s="54">
        <f t="shared" si="11"/>
        <v>0</v>
      </c>
      <c r="CA26" s="54">
        <f t="shared" si="12"/>
        <v>0</v>
      </c>
      <c r="CB26" s="54">
        <f t="shared" si="13"/>
        <v>0</v>
      </c>
      <c r="CC26" s="54">
        <f t="shared" si="14"/>
        <v>0</v>
      </c>
      <c r="CD26" s="54">
        <f t="shared" si="17"/>
        <v>0</v>
      </c>
      <c r="CY26" s="16"/>
      <c r="CZ26" s="16"/>
    </row>
    <row r="27" spans="1:104" s="15" customFormat="1" ht="11.25" x14ac:dyDescent="0.15">
      <c r="A27" s="55" t="s">
        <v>72</v>
      </c>
      <c r="B27" s="29">
        <f t="shared" si="15"/>
        <v>0</v>
      </c>
      <c r="C27" s="34"/>
      <c r="D27" s="56"/>
      <c r="E27" s="37"/>
      <c r="F27" s="37"/>
      <c r="G27" s="37"/>
      <c r="H27" s="59"/>
      <c r="I27" s="59"/>
      <c r="J27" s="59"/>
      <c r="K27" s="59"/>
      <c r="L27" s="59"/>
      <c r="M27" s="59"/>
      <c r="N27" s="59"/>
      <c r="O27" s="59"/>
      <c r="P27" s="59"/>
      <c r="Q27" s="59"/>
      <c r="R27" s="59"/>
      <c r="S27" s="59"/>
      <c r="T27" s="34"/>
      <c r="U27" s="35"/>
      <c r="V27" s="34"/>
      <c r="W27" s="35"/>
      <c r="X27" s="36">
        <f t="shared" si="0"/>
        <v>0</v>
      </c>
      <c r="Y27" s="34"/>
      <c r="Z27" s="37"/>
      <c r="AA27" s="35"/>
      <c r="AB27" s="38">
        <f t="shared" si="1"/>
        <v>0</v>
      </c>
      <c r="AC27" s="34"/>
      <c r="AD27" s="37"/>
      <c r="AE27" s="35"/>
      <c r="AF27" s="34"/>
      <c r="AG27" s="39"/>
      <c r="AH27" s="34"/>
      <c r="AI27" s="35"/>
      <c r="AJ27" s="39"/>
      <c r="AK27" s="40"/>
      <c r="AL27" s="35"/>
      <c r="AM27" s="40"/>
      <c r="AN27" s="35"/>
      <c r="AO27" s="42"/>
      <c r="AP27" s="60"/>
      <c r="AQ27" s="61"/>
      <c r="AR27" s="60"/>
      <c r="AS27" s="61"/>
      <c r="AT27" s="60"/>
      <c r="AU27" s="61"/>
      <c r="AV27" s="62"/>
      <c r="AW27" s="63"/>
      <c r="AX27" s="64"/>
      <c r="AY27" s="48" t="str">
        <f t="shared" si="2"/>
        <v/>
      </c>
      <c r="BB27" s="75"/>
      <c r="BF27" s="6"/>
      <c r="BG27" s="6"/>
      <c r="BH27" s="6"/>
      <c r="BI27" s="6"/>
      <c r="BJ27" s="6"/>
      <c r="BK27" s="6"/>
      <c r="BL27" s="6"/>
      <c r="BM27" s="6"/>
      <c r="BN27" s="6"/>
      <c r="BO27" s="6"/>
      <c r="BP27" s="49" t="str">
        <f t="shared" si="3"/>
        <v/>
      </c>
      <c r="BQ27" s="50" t="str">
        <f t="shared" si="4"/>
        <v/>
      </c>
      <c r="BR27" s="50" t="str">
        <f t="shared" si="5"/>
        <v/>
      </c>
      <c r="BS27" s="50" t="str">
        <f t="shared" si="6"/>
        <v/>
      </c>
      <c r="BT27" s="50" t="str">
        <f t="shared" si="7"/>
        <v/>
      </c>
      <c r="BU27" s="50" t="str">
        <f t="shared" si="8"/>
        <v/>
      </c>
      <c r="BV27" s="72" t="str">
        <f t="shared" si="16"/>
        <v/>
      </c>
      <c r="BW27" s="53"/>
      <c r="BX27" s="54">
        <f t="shared" si="9"/>
        <v>0</v>
      </c>
      <c r="BY27" s="54">
        <f t="shared" si="10"/>
        <v>0</v>
      </c>
      <c r="BZ27" s="54">
        <f t="shared" si="11"/>
        <v>0</v>
      </c>
      <c r="CA27" s="54">
        <f t="shared" si="12"/>
        <v>0</v>
      </c>
      <c r="CB27" s="54">
        <f t="shared" si="13"/>
        <v>0</v>
      </c>
      <c r="CC27" s="54" t="str">
        <f t="shared" si="14"/>
        <v/>
      </c>
      <c r="CD27" s="54">
        <f t="shared" si="17"/>
        <v>0</v>
      </c>
      <c r="CY27" s="16"/>
      <c r="CZ27" s="16"/>
    </row>
    <row r="28" spans="1:104" s="15" customFormat="1" ht="11.25" x14ac:dyDescent="0.15">
      <c r="A28" s="55" t="s">
        <v>73</v>
      </c>
      <c r="B28" s="29">
        <f>SUM(O28:S28)</f>
        <v>0</v>
      </c>
      <c r="C28" s="69"/>
      <c r="D28" s="65"/>
      <c r="E28" s="66"/>
      <c r="F28" s="66"/>
      <c r="G28" s="66"/>
      <c r="H28" s="67"/>
      <c r="I28" s="67"/>
      <c r="J28" s="67"/>
      <c r="K28" s="67"/>
      <c r="L28" s="67"/>
      <c r="M28" s="67"/>
      <c r="N28" s="67"/>
      <c r="O28" s="59"/>
      <c r="P28" s="59"/>
      <c r="Q28" s="59"/>
      <c r="R28" s="59"/>
      <c r="S28" s="59"/>
      <c r="T28" s="69"/>
      <c r="U28" s="35"/>
      <c r="V28" s="34"/>
      <c r="W28" s="35"/>
      <c r="X28" s="76"/>
      <c r="Y28" s="69"/>
      <c r="Z28" s="66"/>
      <c r="AA28" s="68"/>
      <c r="AB28" s="38">
        <f t="shared" si="1"/>
        <v>0</v>
      </c>
      <c r="AC28" s="34"/>
      <c r="AD28" s="37"/>
      <c r="AE28" s="35"/>
      <c r="AF28" s="34"/>
      <c r="AG28" s="39"/>
      <c r="AH28" s="69"/>
      <c r="AI28" s="35"/>
      <c r="AJ28" s="39"/>
      <c r="AK28" s="76"/>
      <c r="AL28" s="35"/>
      <c r="AM28" s="76"/>
      <c r="AN28" s="35"/>
      <c r="AO28" s="42"/>
      <c r="AP28" s="60"/>
      <c r="AQ28" s="61"/>
      <c r="AR28" s="60"/>
      <c r="AS28" s="61"/>
      <c r="AT28" s="60"/>
      <c r="AU28" s="61"/>
      <c r="AV28" s="62"/>
      <c r="AW28" s="77"/>
      <c r="AX28" s="64"/>
      <c r="AY28" s="48" t="str">
        <f t="shared" si="2"/>
        <v/>
      </c>
      <c r="BF28" s="6"/>
      <c r="BG28" s="6"/>
      <c r="BH28" s="6"/>
      <c r="BI28" s="6"/>
      <c r="BJ28" s="6"/>
      <c r="BK28" s="6"/>
      <c r="BL28" s="6"/>
      <c r="BM28" s="6"/>
      <c r="BN28" s="6"/>
      <c r="BO28" s="6"/>
      <c r="BP28" s="49" t="str">
        <f t="shared" si="3"/>
        <v/>
      </c>
      <c r="BQ28" s="50" t="str">
        <f t="shared" si="4"/>
        <v/>
      </c>
      <c r="BR28" s="50" t="str">
        <f t="shared" si="5"/>
        <v/>
      </c>
      <c r="BS28" s="50" t="str">
        <f t="shared" si="6"/>
        <v/>
      </c>
      <c r="BT28" s="50" t="str">
        <f t="shared" si="7"/>
        <v/>
      </c>
      <c r="BU28" s="50" t="str">
        <f t="shared" si="8"/>
        <v/>
      </c>
      <c r="BV28" s="72" t="str">
        <f t="shared" si="16"/>
        <v/>
      </c>
      <c r="BW28" s="53"/>
      <c r="BX28" s="54">
        <f t="shared" si="9"/>
        <v>0</v>
      </c>
      <c r="BY28" s="54">
        <f t="shared" si="10"/>
        <v>0</v>
      </c>
      <c r="BZ28" s="54">
        <f t="shared" si="11"/>
        <v>0</v>
      </c>
      <c r="CA28" s="54">
        <f t="shared" si="12"/>
        <v>0</v>
      </c>
      <c r="CB28" s="54">
        <f t="shared" si="13"/>
        <v>0</v>
      </c>
      <c r="CC28" s="54" t="str">
        <f t="shared" si="14"/>
        <v/>
      </c>
      <c r="CD28" s="54">
        <f t="shared" si="17"/>
        <v>0</v>
      </c>
      <c r="CY28" s="16"/>
      <c r="CZ28" s="16"/>
    </row>
    <row r="29" spans="1:104" s="15" customFormat="1" ht="11.25" x14ac:dyDescent="0.15">
      <c r="A29" s="55" t="s">
        <v>74</v>
      </c>
      <c r="B29" s="29">
        <f t="shared" si="15"/>
        <v>0</v>
      </c>
      <c r="C29" s="34"/>
      <c r="D29" s="56"/>
      <c r="E29" s="37"/>
      <c r="F29" s="37"/>
      <c r="G29" s="37"/>
      <c r="H29" s="59"/>
      <c r="I29" s="59"/>
      <c r="J29" s="59"/>
      <c r="K29" s="59"/>
      <c r="L29" s="59"/>
      <c r="M29" s="59"/>
      <c r="N29" s="59"/>
      <c r="O29" s="59"/>
      <c r="P29" s="59"/>
      <c r="Q29" s="59"/>
      <c r="R29" s="59"/>
      <c r="S29" s="59"/>
      <c r="T29" s="34"/>
      <c r="U29" s="35"/>
      <c r="V29" s="34"/>
      <c r="W29" s="35"/>
      <c r="X29" s="36">
        <f t="shared" si="0"/>
        <v>0</v>
      </c>
      <c r="Y29" s="34"/>
      <c r="Z29" s="37"/>
      <c r="AA29" s="35"/>
      <c r="AB29" s="38">
        <f t="shared" si="1"/>
        <v>0</v>
      </c>
      <c r="AC29" s="34"/>
      <c r="AD29" s="37"/>
      <c r="AE29" s="35"/>
      <c r="AF29" s="34"/>
      <c r="AG29" s="39"/>
      <c r="AH29" s="34"/>
      <c r="AI29" s="35"/>
      <c r="AJ29" s="39"/>
      <c r="AK29" s="40"/>
      <c r="AL29" s="35"/>
      <c r="AM29" s="40"/>
      <c r="AN29" s="35"/>
      <c r="AO29" s="42"/>
      <c r="AP29" s="60"/>
      <c r="AQ29" s="61"/>
      <c r="AR29" s="60"/>
      <c r="AS29" s="61"/>
      <c r="AT29" s="60"/>
      <c r="AU29" s="61"/>
      <c r="AV29" s="62"/>
      <c r="AW29" s="63"/>
      <c r="AX29" s="64"/>
      <c r="AY29" s="48" t="str">
        <f t="shared" si="2"/>
        <v/>
      </c>
      <c r="BF29" s="6"/>
      <c r="BG29" s="6"/>
      <c r="BH29" s="6"/>
      <c r="BI29" s="6"/>
      <c r="BJ29" s="6"/>
      <c r="BK29" s="6"/>
      <c r="BL29" s="6"/>
      <c r="BM29" s="6"/>
      <c r="BN29" s="6"/>
      <c r="BO29" s="6"/>
      <c r="BP29" s="49" t="str">
        <f t="shared" si="3"/>
        <v/>
      </c>
      <c r="BQ29" s="50" t="str">
        <f t="shared" si="4"/>
        <v/>
      </c>
      <c r="BR29" s="50" t="str">
        <f t="shared" si="5"/>
        <v/>
      </c>
      <c r="BS29" s="50" t="str">
        <f t="shared" si="6"/>
        <v/>
      </c>
      <c r="BT29" s="50" t="str">
        <f t="shared" si="7"/>
        <v/>
      </c>
      <c r="BU29" s="50" t="str">
        <f t="shared" si="8"/>
        <v/>
      </c>
      <c r="BV29" s="72" t="str">
        <f t="shared" si="16"/>
        <v/>
      </c>
      <c r="BW29" s="53"/>
      <c r="BX29" s="54">
        <f t="shared" si="9"/>
        <v>0</v>
      </c>
      <c r="BY29" s="54">
        <f t="shared" si="10"/>
        <v>0</v>
      </c>
      <c r="BZ29" s="54">
        <f t="shared" si="11"/>
        <v>0</v>
      </c>
      <c r="CA29" s="54">
        <f t="shared" si="12"/>
        <v>0</v>
      </c>
      <c r="CB29" s="54">
        <f t="shared" si="13"/>
        <v>0</v>
      </c>
      <c r="CC29" s="54" t="str">
        <f t="shared" si="14"/>
        <v/>
      </c>
      <c r="CD29" s="54">
        <f t="shared" si="17"/>
        <v>0</v>
      </c>
      <c r="CY29" s="16"/>
      <c r="CZ29" s="16"/>
    </row>
    <row r="30" spans="1:104" s="15" customFormat="1" ht="11.25" x14ac:dyDescent="0.15">
      <c r="A30" s="55" t="s">
        <v>75</v>
      </c>
      <c r="B30" s="29">
        <f t="shared" si="15"/>
        <v>298</v>
      </c>
      <c r="C30" s="34">
        <v>29</v>
      </c>
      <c r="D30" s="56">
        <v>48</v>
      </c>
      <c r="E30" s="37">
        <v>55</v>
      </c>
      <c r="F30" s="37">
        <v>18</v>
      </c>
      <c r="G30" s="37">
        <v>9</v>
      </c>
      <c r="H30" s="59">
        <v>4</v>
      </c>
      <c r="I30" s="59">
        <v>2</v>
      </c>
      <c r="J30" s="59">
        <v>8</v>
      </c>
      <c r="K30" s="59">
        <v>11</v>
      </c>
      <c r="L30" s="59">
        <v>10</v>
      </c>
      <c r="M30" s="59">
        <v>15</v>
      </c>
      <c r="N30" s="59">
        <v>21</v>
      </c>
      <c r="O30" s="59">
        <v>14</v>
      </c>
      <c r="P30" s="59">
        <v>17</v>
      </c>
      <c r="Q30" s="59">
        <v>9</v>
      </c>
      <c r="R30" s="59">
        <v>13</v>
      </c>
      <c r="S30" s="59">
        <v>15</v>
      </c>
      <c r="T30" s="34">
        <v>132</v>
      </c>
      <c r="U30" s="35">
        <v>166</v>
      </c>
      <c r="V30" s="34">
        <v>164</v>
      </c>
      <c r="W30" s="35">
        <v>134</v>
      </c>
      <c r="X30" s="36">
        <f t="shared" si="0"/>
        <v>55</v>
      </c>
      <c r="Y30" s="34">
        <v>55</v>
      </c>
      <c r="Z30" s="37"/>
      <c r="AA30" s="35"/>
      <c r="AB30" s="38">
        <f t="shared" si="1"/>
        <v>113</v>
      </c>
      <c r="AC30" s="34">
        <v>113</v>
      </c>
      <c r="AD30" s="37"/>
      <c r="AE30" s="35"/>
      <c r="AF30" s="34">
        <v>55</v>
      </c>
      <c r="AG30" s="39">
        <v>0</v>
      </c>
      <c r="AH30" s="34">
        <v>26</v>
      </c>
      <c r="AI30" s="35">
        <v>41</v>
      </c>
      <c r="AJ30" s="39">
        <v>93</v>
      </c>
      <c r="AK30" s="40">
        <v>9</v>
      </c>
      <c r="AL30" s="35">
        <v>20</v>
      </c>
      <c r="AM30" s="40"/>
      <c r="AN30" s="35">
        <v>19</v>
      </c>
      <c r="AO30" s="42"/>
      <c r="AP30" s="60">
        <v>65</v>
      </c>
      <c r="AQ30" s="61"/>
      <c r="AR30" s="60"/>
      <c r="AS30" s="61"/>
      <c r="AT30" s="60"/>
      <c r="AU30" s="61"/>
      <c r="AV30" s="62"/>
      <c r="AW30" s="63"/>
      <c r="AX30" s="64"/>
      <c r="AY30" s="48" t="str">
        <f t="shared" si="2"/>
        <v/>
      </c>
      <c r="BF30" s="6"/>
      <c r="BG30" s="6"/>
      <c r="BH30" s="6"/>
      <c r="BI30" s="6"/>
      <c r="BJ30" s="6"/>
      <c r="BK30" s="6"/>
      <c r="BL30" s="6"/>
      <c r="BM30" s="6"/>
      <c r="BN30" s="6"/>
      <c r="BO30" s="6"/>
      <c r="BP30" s="49" t="str">
        <f t="shared" si="3"/>
        <v/>
      </c>
      <c r="BQ30" s="50" t="str">
        <f t="shared" si="4"/>
        <v/>
      </c>
      <c r="BR30" s="50" t="str">
        <f t="shared" si="5"/>
        <v/>
      </c>
      <c r="BS30" s="50" t="str">
        <f t="shared" si="6"/>
        <v/>
      </c>
      <c r="BT30" s="50" t="str">
        <f t="shared" si="7"/>
        <v/>
      </c>
      <c r="BU30" s="50" t="str">
        <f t="shared" si="8"/>
        <v/>
      </c>
      <c r="BV30" s="72" t="str">
        <f t="shared" si="16"/>
        <v/>
      </c>
      <c r="BW30" s="53"/>
      <c r="BX30" s="54">
        <f t="shared" si="9"/>
        <v>0</v>
      </c>
      <c r="BY30" s="54">
        <f t="shared" si="10"/>
        <v>0</v>
      </c>
      <c r="BZ30" s="54">
        <f t="shared" si="11"/>
        <v>0</v>
      </c>
      <c r="CA30" s="54">
        <f t="shared" si="12"/>
        <v>0</v>
      </c>
      <c r="CB30" s="54">
        <f t="shared" si="13"/>
        <v>0</v>
      </c>
      <c r="CC30" s="54">
        <f t="shared" si="14"/>
        <v>0</v>
      </c>
      <c r="CD30" s="54">
        <f t="shared" si="17"/>
        <v>0</v>
      </c>
      <c r="CY30" s="16"/>
      <c r="CZ30" s="16"/>
    </row>
    <row r="31" spans="1:104" s="15" customFormat="1" ht="11.25" x14ac:dyDescent="0.15">
      <c r="A31" s="55" t="s">
        <v>76</v>
      </c>
      <c r="B31" s="29">
        <f t="shared" si="15"/>
        <v>0</v>
      </c>
      <c r="C31" s="34"/>
      <c r="D31" s="56"/>
      <c r="E31" s="37"/>
      <c r="F31" s="37"/>
      <c r="G31" s="37"/>
      <c r="H31" s="59"/>
      <c r="I31" s="59"/>
      <c r="J31" s="59"/>
      <c r="K31" s="59"/>
      <c r="L31" s="59"/>
      <c r="M31" s="59"/>
      <c r="N31" s="59"/>
      <c r="O31" s="59"/>
      <c r="P31" s="59"/>
      <c r="Q31" s="59"/>
      <c r="R31" s="59"/>
      <c r="S31" s="59"/>
      <c r="T31" s="34"/>
      <c r="U31" s="35"/>
      <c r="V31" s="34"/>
      <c r="W31" s="35"/>
      <c r="X31" s="36">
        <f t="shared" si="0"/>
        <v>0</v>
      </c>
      <c r="Y31" s="34"/>
      <c r="Z31" s="37"/>
      <c r="AA31" s="35"/>
      <c r="AB31" s="38">
        <f t="shared" si="1"/>
        <v>0</v>
      </c>
      <c r="AC31" s="34"/>
      <c r="AD31" s="37"/>
      <c r="AE31" s="35"/>
      <c r="AF31" s="34"/>
      <c r="AG31" s="39"/>
      <c r="AH31" s="34"/>
      <c r="AI31" s="35"/>
      <c r="AJ31" s="39"/>
      <c r="AK31" s="40"/>
      <c r="AL31" s="35"/>
      <c r="AM31" s="40"/>
      <c r="AN31" s="35"/>
      <c r="AO31" s="42"/>
      <c r="AP31" s="60"/>
      <c r="AQ31" s="61"/>
      <c r="AR31" s="60"/>
      <c r="AS31" s="61"/>
      <c r="AT31" s="60"/>
      <c r="AU31" s="61"/>
      <c r="AV31" s="62"/>
      <c r="AW31" s="63"/>
      <c r="AX31" s="64"/>
      <c r="AY31" s="48" t="str">
        <f t="shared" si="2"/>
        <v/>
      </c>
      <c r="BF31" s="6"/>
      <c r="BG31" s="6"/>
      <c r="BH31" s="6"/>
      <c r="BI31" s="6"/>
      <c r="BJ31" s="6"/>
      <c r="BK31" s="6"/>
      <c r="BL31" s="6"/>
      <c r="BM31" s="6"/>
      <c r="BN31" s="6"/>
      <c r="BO31" s="6"/>
      <c r="BP31" s="49" t="str">
        <f t="shared" si="3"/>
        <v/>
      </c>
      <c r="BQ31" s="50" t="str">
        <f t="shared" si="4"/>
        <v/>
      </c>
      <c r="BR31" s="50" t="str">
        <f t="shared" si="5"/>
        <v/>
      </c>
      <c r="BS31" s="50" t="str">
        <f t="shared" si="6"/>
        <v/>
      </c>
      <c r="BT31" s="50" t="str">
        <f t="shared" si="7"/>
        <v/>
      </c>
      <c r="BU31" s="50" t="str">
        <f t="shared" si="8"/>
        <v/>
      </c>
      <c r="BV31" s="72" t="str">
        <f t="shared" si="16"/>
        <v/>
      </c>
      <c r="BW31" s="53"/>
      <c r="BX31" s="54">
        <f t="shared" si="9"/>
        <v>0</v>
      </c>
      <c r="BY31" s="54">
        <f t="shared" si="10"/>
        <v>0</v>
      </c>
      <c r="BZ31" s="54">
        <f t="shared" si="11"/>
        <v>0</v>
      </c>
      <c r="CA31" s="54">
        <f t="shared" si="12"/>
        <v>0</v>
      </c>
      <c r="CB31" s="54">
        <f t="shared" si="13"/>
        <v>0</v>
      </c>
      <c r="CC31" s="54" t="str">
        <f t="shared" si="14"/>
        <v/>
      </c>
      <c r="CD31" s="54">
        <f t="shared" si="17"/>
        <v>0</v>
      </c>
      <c r="CY31" s="16"/>
      <c r="CZ31" s="16"/>
    </row>
    <row r="32" spans="1:104" s="15" customFormat="1" ht="11.25" x14ac:dyDescent="0.15">
      <c r="A32" s="55" t="s">
        <v>77</v>
      </c>
      <c r="B32" s="29">
        <f t="shared" si="15"/>
        <v>211</v>
      </c>
      <c r="C32" s="34"/>
      <c r="D32" s="56">
        <v>3</v>
      </c>
      <c r="E32" s="37">
        <v>5</v>
      </c>
      <c r="F32" s="37">
        <v>23</v>
      </c>
      <c r="G32" s="37">
        <v>13</v>
      </c>
      <c r="H32" s="59">
        <v>15</v>
      </c>
      <c r="I32" s="59">
        <v>12</v>
      </c>
      <c r="J32" s="59">
        <v>20</v>
      </c>
      <c r="K32" s="59">
        <v>33</v>
      </c>
      <c r="L32" s="59">
        <v>20</v>
      </c>
      <c r="M32" s="59">
        <v>16</v>
      </c>
      <c r="N32" s="59">
        <v>21</v>
      </c>
      <c r="O32" s="59">
        <v>15</v>
      </c>
      <c r="P32" s="59">
        <v>11</v>
      </c>
      <c r="Q32" s="59">
        <v>3</v>
      </c>
      <c r="R32" s="59">
        <v>1</v>
      </c>
      <c r="S32" s="59"/>
      <c r="T32" s="34">
        <v>8</v>
      </c>
      <c r="U32" s="35">
        <v>203</v>
      </c>
      <c r="V32" s="34">
        <v>84</v>
      </c>
      <c r="W32" s="35">
        <v>127</v>
      </c>
      <c r="X32" s="36">
        <f t="shared" si="0"/>
        <v>8</v>
      </c>
      <c r="Y32" s="34">
        <v>8</v>
      </c>
      <c r="Z32" s="37"/>
      <c r="AA32" s="35"/>
      <c r="AB32" s="38">
        <f t="shared" si="1"/>
        <v>69</v>
      </c>
      <c r="AC32" s="34">
        <v>69</v>
      </c>
      <c r="AD32" s="37"/>
      <c r="AE32" s="35"/>
      <c r="AF32" s="34">
        <v>32</v>
      </c>
      <c r="AG32" s="39">
        <v>2</v>
      </c>
      <c r="AH32" s="34">
        <v>7</v>
      </c>
      <c r="AI32" s="35">
        <v>47</v>
      </c>
      <c r="AJ32" s="39">
        <v>541</v>
      </c>
      <c r="AK32" s="40"/>
      <c r="AL32" s="35"/>
      <c r="AM32" s="40"/>
      <c r="AN32" s="35">
        <v>10</v>
      </c>
      <c r="AO32" s="42"/>
      <c r="AP32" s="60">
        <v>20</v>
      </c>
      <c r="AQ32" s="61"/>
      <c r="AR32" s="60"/>
      <c r="AS32" s="61"/>
      <c r="AT32" s="60"/>
      <c r="AU32" s="61"/>
      <c r="AV32" s="62"/>
      <c r="AW32" s="63"/>
      <c r="AX32" s="64"/>
      <c r="AY32" s="48" t="str">
        <f t="shared" si="2"/>
        <v/>
      </c>
      <c r="BF32" s="6"/>
      <c r="BG32" s="6"/>
      <c r="BH32" s="6"/>
      <c r="BI32" s="6"/>
      <c r="BJ32" s="6"/>
      <c r="BK32" s="6"/>
      <c r="BL32" s="6"/>
      <c r="BM32" s="6"/>
      <c r="BN32" s="6"/>
      <c r="BO32" s="6"/>
      <c r="BP32" s="49" t="str">
        <f t="shared" si="3"/>
        <v/>
      </c>
      <c r="BQ32" s="50" t="str">
        <f t="shared" si="4"/>
        <v/>
      </c>
      <c r="BR32" s="50" t="str">
        <f t="shared" si="5"/>
        <v/>
      </c>
      <c r="BS32" s="50" t="str">
        <f t="shared" si="6"/>
        <v/>
      </c>
      <c r="BT32" s="50" t="str">
        <f t="shared" si="7"/>
        <v/>
      </c>
      <c r="BU32" s="50" t="str">
        <f t="shared" si="8"/>
        <v/>
      </c>
      <c r="BV32" s="72" t="str">
        <f t="shared" si="16"/>
        <v/>
      </c>
      <c r="BW32" s="53"/>
      <c r="BX32" s="54">
        <f t="shared" si="9"/>
        <v>0</v>
      </c>
      <c r="BY32" s="54">
        <f t="shared" si="10"/>
        <v>0</v>
      </c>
      <c r="BZ32" s="54">
        <f t="shared" si="11"/>
        <v>0</v>
      </c>
      <c r="CA32" s="54">
        <f t="shared" si="12"/>
        <v>0</v>
      </c>
      <c r="CB32" s="54">
        <f t="shared" si="13"/>
        <v>0</v>
      </c>
      <c r="CC32" s="54">
        <f t="shared" si="14"/>
        <v>0</v>
      </c>
      <c r="CD32" s="54">
        <f t="shared" si="17"/>
        <v>0</v>
      </c>
      <c r="CY32" s="16"/>
      <c r="CZ32" s="16"/>
    </row>
    <row r="33" spans="1:104" s="15" customFormat="1" ht="11.25" x14ac:dyDescent="0.15">
      <c r="A33" s="55" t="s">
        <v>78</v>
      </c>
      <c r="B33" s="29">
        <f t="shared" si="15"/>
        <v>0</v>
      </c>
      <c r="C33" s="34"/>
      <c r="D33" s="56"/>
      <c r="E33" s="37"/>
      <c r="F33" s="37"/>
      <c r="G33" s="37"/>
      <c r="H33" s="59"/>
      <c r="I33" s="59"/>
      <c r="J33" s="59"/>
      <c r="K33" s="59"/>
      <c r="L33" s="59"/>
      <c r="M33" s="59"/>
      <c r="N33" s="59"/>
      <c r="O33" s="59"/>
      <c r="P33" s="59"/>
      <c r="Q33" s="59"/>
      <c r="R33" s="59"/>
      <c r="S33" s="59"/>
      <c r="T33" s="34"/>
      <c r="U33" s="78"/>
      <c r="V33" s="34"/>
      <c r="W33" s="35"/>
      <c r="X33" s="36">
        <f t="shared" si="0"/>
        <v>0</v>
      </c>
      <c r="Y33" s="34"/>
      <c r="Z33" s="37"/>
      <c r="AA33" s="35"/>
      <c r="AB33" s="38">
        <f t="shared" si="1"/>
        <v>0</v>
      </c>
      <c r="AC33" s="34"/>
      <c r="AD33" s="37"/>
      <c r="AE33" s="35"/>
      <c r="AF33" s="34"/>
      <c r="AG33" s="39"/>
      <c r="AH33" s="34"/>
      <c r="AI33" s="35"/>
      <c r="AJ33" s="39"/>
      <c r="AK33" s="40"/>
      <c r="AL33" s="35"/>
      <c r="AM33" s="40"/>
      <c r="AN33" s="35"/>
      <c r="AO33" s="42"/>
      <c r="AP33" s="60"/>
      <c r="AQ33" s="61"/>
      <c r="AR33" s="60"/>
      <c r="AS33" s="61"/>
      <c r="AT33" s="60"/>
      <c r="AU33" s="61"/>
      <c r="AV33" s="62"/>
      <c r="AW33" s="63"/>
      <c r="AX33" s="64"/>
      <c r="AY33" s="48" t="str">
        <f t="shared" si="2"/>
        <v/>
      </c>
      <c r="BF33" s="6"/>
      <c r="BG33" s="6"/>
      <c r="BH33" s="6"/>
      <c r="BI33" s="6"/>
      <c r="BJ33" s="6"/>
      <c r="BK33" s="6"/>
      <c r="BL33" s="6"/>
      <c r="BM33" s="6"/>
      <c r="BN33" s="6"/>
      <c r="BO33" s="6"/>
      <c r="BP33" s="49" t="str">
        <f t="shared" si="3"/>
        <v/>
      </c>
      <c r="BQ33" s="50" t="str">
        <f t="shared" si="4"/>
        <v/>
      </c>
      <c r="BR33" s="50" t="str">
        <f t="shared" si="5"/>
        <v/>
      </c>
      <c r="BS33" s="50" t="str">
        <f t="shared" si="6"/>
        <v/>
      </c>
      <c r="BT33" s="50" t="str">
        <f t="shared" si="7"/>
        <v/>
      </c>
      <c r="BU33" s="50" t="str">
        <f t="shared" si="8"/>
        <v/>
      </c>
      <c r="BV33" s="72" t="str">
        <f t="shared" si="16"/>
        <v/>
      </c>
      <c r="BW33" s="53"/>
      <c r="BX33" s="54">
        <f t="shared" si="9"/>
        <v>0</v>
      </c>
      <c r="BY33" s="54">
        <f t="shared" si="10"/>
        <v>0</v>
      </c>
      <c r="BZ33" s="54">
        <f t="shared" si="11"/>
        <v>0</v>
      </c>
      <c r="CA33" s="54">
        <f t="shared" si="12"/>
        <v>0</v>
      </c>
      <c r="CB33" s="54">
        <f t="shared" si="13"/>
        <v>0</v>
      </c>
      <c r="CC33" s="54" t="str">
        <f t="shared" si="14"/>
        <v/>
      </c>
      <c r="CD33" s="54">
        <f t="shared" si="17"/>
        <v>0</v>
      </c>
      <c r="CY33" s="16"/>
      <c r="CZ33" s="16"/>
    </row>
    <row r="34" spans="1:104" s="15" customFormat="1" ht="11.25" x14ac:dyDescent="0.15">
      <c r="A34" s="55" t="s">
        <v>79</v>
      </c>
      <c r="B34" s="29">
        <f>SUM(C34:E34)</f>
        <v>79</v>
      </c>
      <c r="C34" s="34">
        <v>29</v>
      </c>
      <c r="D34" s="56">
        <v>38</v>
      </c>
      <c r="E34" s="37">
        <v>12</v>
      </c>
      <c r="F34" s="66"/>
      <c r="G34" s="66"/>
      <c r="H34" s="66"/>
      <c r="I34" s="66"/>
      <c r="J34" s="66"/>
      <c r="K34" s="66"/>
      <c r="L34" s="66"/>
      <c r="M34" s="66"/>
      <c r="N34" s="66"/>
      <c r="O34" s="66"/>
      <c r="P34" s="66"/>
      <c r="Q34" s="66"/>
      <c r="R34" s="66"/>
      <c r="S34" s="66"/>
      <c r="T34" s="34">
        <v>79</v>
      </c>
      <c r="U34" s="68"/>
      <c r="V34" s="34">
        <v>57</v>
      </c>
      <c r="W34" s="35">
        <v>22</v>
      </c>
      <c r="X34" s="36">
        <f t="shared" si="0"/>
        <v>45</v>
      </c>
      <c r="Y34" s="34">
        <v>45</v>
      </c>
      <c r="Z34" s="37"/>
      <c r="AA34" s="35"/>
      <c r="AB34" s="38">
        <f t="shared" si="1"/>
        <v>0</v>
      </c>
      <c r="AC34" s="34"/>
      <c r="AD34" s="37"/>
      <c r="AE34" s="35"/>
      <c r="AF34" s="34">
        <v>30</v>
      </c>
      <c r="AG34" s="39">
        <v>0</v>
      </c>
      <c r="AH34" s="34">
        <v>10</v>
      </c>
      <c r="AI34" s="79"/>
      <c r="AJ34" s="39"/>
      <c r="AK34" s="40"/>
      <c r="AL34" s="35"/>
      <c r="AM34" s="40">
        <v>28</v>
      </c>
      <c r="AN34" s="35"/>
      <c r="AO34" s="42"/>
      <c r="AP34" s="60"/>
      <c r="AQ34" s="61"/>
      <c r="AR34" s="60"/>
      <c r="AS34" s="61"/>
      <c r="AT34" s="60"/>
      <c r="AU34" s="61"/>
      <c r="AV34" s="62"/>
      <c r="AW34" s="63"/>
      <c r="AX34" s="64"/>
      <c r="AY34" s="48" t="str">
        <f t="shared" si="2"/>
        <v/>
      </c>
      <c r="BF34" s="6"/>
      <c r="BG34" s="6"/>
      <c r="BH34" s="6"/>
      <c r="BI34" s="6"/>
      <c r="BJ34" s="6"/>
      <c r="BK34" s="6"/>
      <c r="BL34" s="6"/>
      <c r="BM34" s="6"/>
      <c r="BN34" s="6"/>
      <c r="BO34" s="6"/>
      <c r="BP34" s="49" t="str">
        <f t="shared" si="3"/>
        <v/>
      </c>
      <c r="BQ34" s="50" t="str">
        <f t="shared" si="4"/>
        <v/>
      </c>
      <c r="BR34" s="50" t="str">
        <f t="shared" si="5"/>
        <v/>
      </c>
      <c r="BS34" s="50" t="str">
        <f t="shared" si="6"/>
        <v/>
      </c>
      <c r="BT34" s="50" t="str">
        <f t="shared" si="7"/>
        <v/>
      </c>
      <c r="BU34" s="50" t="str">
        <f t="shared" si="8"/>
        <v/>
      </c>
      <c r="BV34" s="72" t="str">
        <f t="shared" si="16"/>
        <v/>
      </c>
      <c r="BW34" s="53"/>
      <c r="BX34" s="54">
        <f t="shared" si="9"/>
        <v>0</v>
      </c>
      <c r="BY34" s="54">
        <f t="shared" si="10"/>
        <v>0</v>
      </c>
      <c r="BZ34" s="54">
        <f t="shared" si="11"/>
        <v>0</v>
      </c>
      <c r="CA34" s="54">
        <f t="shared" si="12"/>
        <v>0</v>
      </c>
      <c r="CB34" s="54">
        <f t="shared" si="13"/>
        <v>0</v>
      </c>
      <c r="CC34" s="54">
        <f t="shared" si="14"/>
        <v>0</v>
      </c>
      <c r="CD34" s="54">
        <f t="shared" si="17"/>
        <v>0</v>
      </c>
      <c r="CY34" s="16"/>
      <c r="CZ34" s="16"/>
    </row>
    <row r="35" spans="1:104" s="15" customFormat="1" ht="11.25" x14ac:dyDescent="0.15">
      <c r="A35" s="55" t="s">
        <v>80</v>
      </c>
      <c r="B35" s="29">
        <f>SUM(F35:S35)</f>
        <v>370</v>
      </c>
      <c r="C35" s="69"/>
      <c r="D35" s="65"/>
      <c r="E35" s="66"/>
      <c r="F35" s="37">
        <v>6</v>
      </c>
      <c r="G35" s="37">
        <v>15</v>
      </c>
      <c r="H35" s="59">
        <v>17</v>
      </c>
      <c r="I35" s="59">
        <v>13</v>
      </c>
      <c r="J35" s="59">
        <v>21</v>
      </c>
      <c r="K35" s="59">
        <v>37</v>
      </c>
      <c r="L35" s="59">
        <v>41</v>
      </c>
      <c r="M35" s="59">
        <v>34</v>
      </c>
      <c r="N35" s="59">
        <v>30</v>
      </c>
      <c r="O35" s="59">
        <v>41</v>
      </c>
      <c r="P35" s="59">
        <v>39</v>
      </c>
      <c r="Q35" s="59">
        <v>28</v>
      </c>
      <c r="R35" s="59">
        <v>27</v>
      </c>
      <c r="S35" s="59">
        <v>21</v>
      </c>
      <c r="T35" s="69"/>
      <c r="U35" s="35">
        <v>370</v>
      </c>
      <c r="V35" s="34">
        <v>141</v>
      </c>
      <c r="W35" s="35">
        <v>229</v>
      </c>
      <c r="X35" s="76"/>
      <c r="Y35" s="69"/>
      <c r="Z35" s="66"/>
      <c r="AA35" s="68"/>
      <c r="AB35" s="38">
        <f t="shared" si="1"/>
        <v>243</v>
      </c>
      <c r="AC35" s="34">
        <v>243</v>
      </c>
      <c r="AD35" s="37"/>
      <c r="AE35" s="35"/>
      <c r="AF35" s="34">
        <v>188</v>
      </c>
      <c r="AG35" s="39">
        <v>41</v>
      </c>
      <c r="AH35" s="69"/>
      <c r="AI35" s="79">
        <v>64</v>
      </c>
      <c r="AJ35" s="79">
        <v>4</v>
      </c>
      <c r="AK35" s="76"/>
      <c r="AL35" s="35">
        <v>22</v>
      </c>
      <c r="AM35" s="76"/>
      <c r="AN35" s="35">
        <v>42</v>
      </c>
      <c r="AO35" s="42"/>
      <c r="AP35" s="60"/>
      <c r="AQ35" s="61"/>
      <c r="AR35" s="60"/>
      <c r="AS35" s="61"/>
      <c r="AT35" s="60"/>
      <c r="AU35" s="61"/>
      <c r="AV35" s="62"/>
      <c r="AW35" s="77"/>
      <c r="AX35" s="64"/>
      <c r="AY35" s="48" t="str">
        <f t="shared" si="2"/>
        <v/>
      </c>
      <c r="BF35" s="6"/>
      <c r="BG35" s="6"/>
      <c r="BH35" s="6"/>
      <c r="BI35" s="6"/>
      <c r="BJ35" s="6"/>
      <c r="BK35" s="6"/>
      <c r="BL35" s="6"/>
      <c r="BM35" s="6"/>
      <c r="BN35" s="6"/>
      <c r="BO35" s="6"/>
      <c r="BP35" s="49" t="str">
        <f t="shared" si="3"/>
        <v/>
      </c>
      <c r="BQ35" s="50" t="str">
        <f t="shared" si="4"/>
        <v/>
      </c>
      <c r="BR35" s="50" t="str">
        <f t="shared" si="5"/>
        <v/>
      </c>
      <c r="BS35" s="50" t="str">
        <f t="shared" si="6"/>
        <v/>
      </c>
      <c r="BT35" s="50" t="str">
        <f t="shared" si="7"/>
        <v/>
      </c>
      <c r="BU35" s="50" t="str">
        <f t="shared" si="8"/>
        <v/>
      </c>
      <c r="BV35" s="72" t="str">
        <f t="shared" si="16"/>
        <v/>
      </c>
      <c r="BW35" s="53"/>
      <c r="BX35" s="54">
        <f t="shared" si="9"/>
        <v>0</v>
      </c>
      <c r="BY35" s="54">
        <f t="shared" si="10"/>
        <v>0</v>
      </c>
      <c r="BZ35" s="54">
        <f t="shared" si="11"/>
        <v>0</v>
      </c>
      <c r="CA35" s="54">
        <f t="shared" si="12"/>
        <v>0</v>
      </c>
      <c r="CB35" s="54">
        <f t="shared" si="13"/>
        <v>0</v>
      </c>
      <c r="CC35" s="54">
        <f t="shared" si="14"/>
        <v>0</v>
      </c>
      <c r="CD35" s="54">
        <f t="shared" si="17"/>
        <v>0</v>
      </c>
      <c r="CY35" s="16"/>
      <c r="CZ35" s="16"/>
    </row>
    <row r="36" spans="1:104" s="15" customFormat="1" ht="11.25" x14ac:dyDescent="0.15">
      <c r="A36" s="55" t="s">
        <v>81</v>
      </c>
      <c r="B36" s="29">
        <f t="shared" si="15"/>
        <v>0</v>
      </c>
      <c r="C36" s="34"/>
      <c r="D36" s="56"/>
      <c r="E36" s="37"/>
      <c r="F36" s="37"/>
      <c r="G36" s="37"/>
      <c r="H36" s="59"/>
      <c r="I36" s="59"/>
      <c r="J36" s="59"/>
      <c r="K36" s="59"/>
      <c r="L36" s="59"/>
      <c r="M36" s="59"/>
      <c r="N36" s="59"/>
      <c r="O36" s="59"/>
      <c r="P36" s="59"/>
      <c r="Q36" s="59"/>
      <c r="R36" s="59"/>
      <c r="S36" s="59"/>
      <c r="T36" s="34"/>
      <c r="U36" s="35"/>
      <c r="V36" s="34"/>
      <c r="W36" s="35"/>
      <c r="X36" s="36">
        <f t="shared" si="0"/>
        <v>0</v>
      </c>
      <c r="Y36" s="34"/>
      <c r="Z36" s="37"/>
      <c r="AA36" s="35"/>
      <c r="AB36" s="38">
        <f t="shared" si="1"/>
        <v>0</v>
      </c>
      <c r="AC36" s="34"/>
      <c r="AD36" s="37"/>
      <c r="AE36" s="35"/>
      <c r="AF36" s="34"/>
      <c r="AG36" s="39"/>
      <c r="AH36" s="34"/>
      <c r="AI36" s="35"/>
      <c r="AJ36" s="39"/>
      <c r="AK36" s="40"/>
      <c r="AL36" s="35"/>
      <c r="AM36" s="40"/>
      <c r="AN36" s="35"/>
      <c r="AO36" s="42"/>
      <c r="AP36" s="60"/>
      <c r="AQ36" s="61"/>
      <c r="AR36" s="60"/>
      <c r="AS36" s="61"/>
      <c r="AT36" s="60"/>
      <c r="AU36" s="61"/>
      <c r="AV36" s="62"/>
      <c r="AW36" s="63"/>
      <c r="AX36" s="64"/>
      <c r="AY36" s="48" t="str">
        <f t="shared" si="2"/>
        <v/>
      </c>
      <c r="BF36" s="6"/>
      <c r="BG36" s="6"/>
      <c r="BH36" s="6"/>
      <c r="BI36" s="6"/>
      <c r="BJ36" s="6"/>
      <c r="BK36" s="6"/>
      <c r="BL36" s="6"/>
      <c r="BM36" s="6"/>
      <c r="BN36" s="6"/>
      <c r="BO36" s="6"/>
      <c r="BP36" s="49" t="str">
        <f t="shared" si="3"/>
        <v/>
      </c>
      <c r="BQ36" s="50" t="str">
        <f t="shared" si="4"/>
        <v/>
      </c>
      <c r="BR36" s="50" t="str">
        <f t="shared" si="5"/>
        <v/>
      </c>
      <c r="BS36" s="50" t="str">
        <f t="shared" si="6"/>
        <v/>
      </c>
      <c r="BT36" s="50" t="str">
        <f t="shared" si="7"/>
        <v/>
      </c>
      <c r="BU36" s="50" t="str">
        <f t="shared" si="8"/>
        <v/>
      </c>
      <c r="BV36" s="72" t="str">
        <f t="shared" si="16"/>
        <v/>
      </c>
      <c r="BW36" s="53"/>
      <c r="BX36" s="54">
        <f t="shared" si="9"/>
        <v>0</v>
      </c>
      <c r="BY36" s="54">
        <f t="shared" si="10"/>
        <v>0</v>
      </c>
      <c r="BZ36" s="54">
        <f t="shared" si="11"/>
        <v>0</v>
      </c>
      <c r="CA36" s="54">
        <f t="shared" si="12"/>
        <v>0</v>
      </c>
      <c r="CB36" s="54">
        <f t="shared" si="13"/>
        <v>0</v>
      </c>
      <c r="CC36" s="54" t="str">
        <f t="shared" si="14"/>
        <v/>
      </c>
      <c r="CD36" s="54">
        <f t="shared" si="17"/>
        <v>0</v>
      </c>
      <c r="CY36" s="16"/>
      <c r="CZ36" s="16"/>
    </row>
    <row r="37" spans="1:104" s="15" customFormat="1" ht="21" x14ac:dyDescent="0.15">
      <c r="A37" s="74" t="s">
        <v>82</v>
      </c>
      <c r="B37" s="29">
        <f>SUM(F37:S37)</f>
        <v>0</v>
      </c>
      <c r="C37" s="69"/>
      <c r="D37" s="65"/>
      <c r="E37" s="66"/>
      <c r="F37" s="37"/>
      <c r="G37" s="37"/>
      <c r="H37" s="59"/>
      <c r="I37" s="59"/>
      <c r="J37" s="59"/>
      <c r="K37" s="59"/>
      <c r="L37" s="59"/>
      <c r="M37" s="59"/>
      <c r="N37" s="59"/>
      <c r="O37" s="59"/>
      <c r="P37" s="59"/>
      <c r="Q37" s="59"/>
      <c r="R37" s="59"/>
      <c r="S37" s="59"/>
      <c r="T37" s="69"/>
      <c r="U37" s="35"/>
      <c r="V37" s="34"/>
      <c r="W37" s="35"/>
      <c r="X37" s="76"/>
      <c r="Y37" s="69"/>
      <c r="Z37" s="66"/>
      <c r="AA37" s="68"/>
      <c r="AB37" s="38">
        <f t="shared" si="1"/>
        <v>0</v>
      </c>
      <c r="AC37" s="34"/>
      <c r="AD37" s="37"/>
      <c r="AE37" s="35"/>
      <c r="AF37" s="34"/>
      <c r="AG37" s="39"/>
      <c r="AH37" s="69"/>
      <c r="AI37" s="35"/>
      <c r="AJ37" s="39"/>
      <c r="AK37" s="76"/>
      <c r="AL37" s="35"/>
      <c r="AM37" s="76"/>
      <c r="AN37" s="35"/>
      <c r="AO37" s="42"/>
      <c r="AP37" s="60"/>
      <c r="AQ37" s="61"/>
      <c r="AR37" s="60"/>
      <c r="AS37" s="61"/>
      <c r="AT37" s="60"/>
      <c r="AU37" s="61"/>
      <c r="AV37" s="62"/>
      <c r="AW37" s="77"/>
      <c r="AX37" s="64"/>
      <c r="AY37" s="48" t="str">
        <f t="shared" si="2"/>
        <v/>
      </c>
      <c r="BF37" s="6"/>
      <c r="BG37" s="6"/>
      <c r="BH37" s="6"/>
      <c r="BI37" s="6"/>
      <c r="BJ37" s="6"/>
      <c r="BK37" s="6"/>
      <c r="BL37" s="6"/>
      <c r="BM37" s="6"/>
      <c r="BN37" s="6"/>
      <c r="BO37" s="6"/>
      <c r="BP37" s="49" t="str">
        <f t="shared" si="3"/>
        <v/>
      </c>
      <c r="BQ37" s="50" t="str">
        <f t="shared" si="4"/>
        <v/>
      </c>
      <c r="BR37" s="50" t="str">
        <f t="shared" si="5"/>
        <v/>
      </c>
      <c r="BS37" s="50" t="str">
        <f t="shared" si="6"/>
        <v/>
      </c>
      <c r="BT37" s="50" t="str">
        <f t="shared" si="7"/>
        <v/>
      </c>
      <c r="BU37" s="50" t="str">
        <f t="shared" si="8"/>
        <v/>
      </c>
      <c r="BV37" s="72" t="str">
        <f t="shared" si="16"/>
        <v/>
      </c>
      <c r="BW37" s="53"/>
      <c r="BX37" s="54">
        <f t="shared" si="9"/>
        <v>0</v>
      </c>
      <c r="BY37" s="54">
        <f t="shared" si="10"/>
        <v>0</v>
      </c>
      <c r="BZ37" s="54">
        <f t="shared" si="11"/>
        <v>0</v>
      </c>
      <c r="CA37" s="54">
        <f t="shared" si="12"/>
        <v>0</v>
      </c>
      <c r="CB37" s="54">
        <f t="shared" si="13"/>
        <v>0</v>
      </c>
      <c r="CC37" s="54" t="str">
        <f t="shared" si="14"/>
        <v/>
      </c>
      <c r="CD37" s="54">
        <f t="shared" si="17"/>
        <v>0</v>
      </c>
      <c r="CY37" s="16"/>
      <c r="CZ37" s="16"/>
    </row>
    <row r="38" spans="1:104" s="15" customFormat="1" ht="21" x14ac:dyDescent="0.15">
      <c r="A38" s="74" t="s">
        <v>83</v>
      </c>
      <c r="B38" s="29">
        <f>SUM(F38:S38)</f>
        <v>222</v>
      </c>
      <c r="C38" s="69"/>
      <c r="D38" s="65"/>
      <c r="E38" s="66"/>
      <c r="F38" s="37">
        <v>3</v>
      </c>
      <c r="G38" s="37">
        <v>2</v>
      </c>
      <c r="H38" s="59">
        <v>8</v>
      </c>
      <c r="I38" s="59">
        <v>3</v>
      </c>
      <c r="J38" s="59">
        <v>10</v>
      </c>
      <c r="K38" s="59">
        <v>22</v>
      </c>
      <c r="L38" s="59">
        <v>28</v>
      </c>
      <c r="M38" s="59">
        <v>25</v>
      </c>
      <c r="N38" s="59">
        <v>46</v>
      </c>
      <c r="O38" s="59">
        <v>28</v>
      </c>
      <c r="P38" s="59">
        <v>26</v>
      </c>
      <c r="Q38" s="59">
        <v>12</v>
      </c>
      <c r="R38" s="59">
        <v>3</v>
      </c>
      <c r="S38" s="59">
        <v>6</v>
      </c>
      <c r="T38" s="69"/>
      <c r="U38" s="35">
        <v>222</v>
      </c>
      <c r="V38" s="34"/>
      <c r="W38" s="35">
        <v>222</v>
      </c>
      <c r="X38" s="76"/>
      <c r="Y38" s="69"/>
      <c r="Z38" s="66"/>
      <c r="AA38" s="68"/>
      <c r="AB38" s="38">
        <f t="shared" si="1"/>
        <v>80</v>
      </c>
      <c r="AC38" s="34">
        <v>80</v>
      </c>
      <c r="AD38" s="37"/>
      <c r="AE38" s="35"/>
      <c r="AF38" s="34">
        <v>1</v>
      </c>
      <c r="AG38" s="39">
        <v>0</v>
      </c>
      <c r="AH38" s="69"/>
      <c r="AI38" s="35">
        <v>11</v>
      </c>
      <c r="AJ38" s="39">
        <v>90</v>
      </c>
      <c r="AK38" s="76"/>
      <c r="AL38" s="35"/>
      <c r="AM38" s="76"/>
      <c r="AN38" s="35">
        <v>8</v>
      </c>
      <c r="AO38" s="42"/>
      <c r="AP38" s="60"/>
      <c r="AQ38" s="61"/>
      <c r="AR38" s="60"/>
      <c r="AS38" s="61"/>
      <c r="AT38" s="60"/>
      <c r="AU38" s="61"/>
      <c r="AV38" s="62"/>
      <c r="AW38" s="77"/>
      <c r="AX38" s="64"/>
      <c r="AY38" s="48" t="str">
        <f t="shared" si="2"/>
        <v/>
      </c>
      <c r="BF38" s="6"/>
      <c r="BG38" s="6"/>
      <c r="BH38" s="6"/>
      <c r="BI38" s="6"/>
      <c r="BJ38" s="6"/>
      <c r="BK38" s="6"/>
      <c r="BL38" s="6"/>
      <c r="BM38" s="6"/>
      <c r="BN38" s="6"/>
      <c r="BO38" s="6"/>
      <c r="BP38" s="49" t="str">
        <f t="shared" si="3"/>
        <v/>
      </c>
      <c r="BQ38" s="50" t="str">
        <f t="shared" si="4"/>
        <v/>
      </c>
      <c r="BR38" s="50" t="str">
        <f t="shared" si="5"/>
        <v/>
      </c>
      <c r="BS38" s="50" t="str">
        <f t="shared" si="6"/>
        <v/>
      </c>
      <c r="BT38" s="50" t="str">
        <f t="shared" si="7"/>
        <v/>
      </c>
      <c r="BU38" s="50" t="str">
        <f t="shared" si="8"/>
        <v/>
      </c>
      <c r="BV38" s="72" t="str">
        <f t="shared" si="16"/>
        <v/>
      </c>
      <c r="BW38" s="53"/>
      <c r="BX38" s="54">
        <f t="shared" si="9"/>
        <v>0</v>
      </c>
      <c r="BY38" s="54">
        <f t="shared" si="10"/>
        <v>0</v>
      </c>
      <c r="BZ38" s="54">
        <f t="shared" si="11"/>
        <v>0</v>
      </c>
      <c r="CA38" s="54">
        <f t="shared" si="12"/>
        <v>0</v>
      </c>
      <c r="CB38" s="54">
        <f t="shared" si="13"/>
        <v>0</v>
      </c>
      <c r="CC38" s="54">
        <f t="shared" si="14"/>
        <v>0</v>
      </c>
      <c r="CD38" s="54">
        <f t="shared" si="17"/>
        <v>0</v>
      </c>
      <c r="CY38" s="16"/>
      <c r="CZ38" s="16"/>
    </row>
    <row r="39" spans="1:104" s="15" customFormat="1" ht="11.25" x14ac:dyDescent="0.15">
      <c r="A39" s="55" t="s">
        <v>84</v>
      </c>
      <c r="B39" s="29">
        <f t="shared" si="15"/>
        <v>0</v>
      </c>
      <c r="C39" s="34"/>
      <c r="D39" s="56"/>
      <c r="E39" s="37"/>
      <c r="F39" s="37"/>
      <c r="G39" s="37"/>
      <c r="H39" s="59"/>
      <c r="I39" s="59"/>
      <c r="J39" s="59"/>
      <c r="K39" s="59"/>
      <c r="L39" s="59"/>
      <c r="M39" s="59"/>
      <c r="N39" s="59"/>
      <c r="O39" s="59"/>
      <c r="P39" s="59"/>
      <c r="Q39" s="59"/>
      <c r="R39" s="59"/>
      <c r="S39" s="59"/>
      <c r="T39" s="34"/>
      <c r="U39" s="35"/>
      <c r="V39" s="34"/>
      <c r="W39" s="35"/>
      <c r="X39" s="36">
        <f t="shared" si="0"/>
        <v>0</v>
      </c>
      <c r="Y39" s="34"/>
      <c r="Z39" s="37"/>
      <c r="AA39" s="35"/>
      <c r="AB39" s="38">
        <f t="shared" si="1"/>
        <v>0</v>
      </c>
      <c r="AC39" s="34"/>
      <c r="AD39" s="37"/>
      <c r="AE39" s="35"/>
      <c r="AF39" s="34"/>
      <c r="AG39" s="39"/>
      <c r="AH39" s="34"/>
      <c r="AI39" s="35"/>
      <c r="AJ39" s="39"/>
      <c r="AK39" s="40"/>
      <c r="AL39" s="35"/>
      <c r="AM39" s="40"/>
      <c r="AN39" s="35"/>
      <c r="AO39" s="42"/>
      <c r="AP39" s="60"/>
      <c r="AQ39" s="61"/>
      <c r="AR39" s="60"/>
      <c r="AS39" s="61"/>
      <c r="AT39" s="60"/>
      <c r="AU39" s="61"/>
      <c r="AV39" s="62"/>
      <c r="AW39" s="63"/>
      <c r="AX39" s="64"/>
      <c r="AY39" s="48" t="str">
        <f t="shared" si="2"/>
        <v/>
      </c>
      <c r="BF39" s="6"/>
      <c r="BG39" s="6"/>
      <c r="BH39" s="6"/>
      <c r="BI39" s="6"/>
      <c r="BJ39" s="6"/>
      <c r="BK39" s="6"/>
      <c r="BL39" s="6"/>
      <c r="BM39" s="6"/>
      <c r="BN39" s="6"/>
      <c r="BO39" s="6"/>
      <c r="BP39" s="49" t="str">
        <f t="shared" si="3"/>
        <v/>
      </c>
      <c r="BQ39" s="50" t="str">
        <f t="shared" si="4"/>
        <v/>
      </c>
      <c r="BR39" s="50" t="str">
        <f t="shared" si="5"/>
        <v/>
      </c>
      <c r="BS39" s="50" t="str">
        <f t="shared" si="6"/>
        <v/>
      </c>
      <c r="BT39" s="50" t="str">
        <f t="shared" si="7"/>
        <v/>
      </c>
      <c r="BU39" s="50" t="str">
        <f t="shared" si="8"/>
        <v/>
      </c>
      <c r="BV39" s="72" t="str">
        <f t="shared" si="16"/>
        <v/>
      </c>
      <c r="BW39" s="53"/>
      <c r="BX39" s="54">
        <f t="shared" si="9"/>
        <v>0</v>
      </c>
      <c r="BY39" s="54">
        <f t="shared" si="10"/>
        <v>0</v>
      </c>
      <c r="BZ39" s="54">
        <f t="shared" si="11"/>
        <v>0</v>
      </c>
      <c r="CA39" s="54">
        <f t="shared" si="12"/>
        <v>0</v>
      </c>
      <c r="CB39" s="54">
        <f t="shared" si="13"/>
        <v>0</v>
      </c>
      <c r="CC39" s="54" t="str">
        <f t="shared" si="14"/>
        <v/>
      </c>
      <c r="CD39" s="54">
        <f t="shared" si="17"/>
        <v>0</v>
      </c>
      <c r="CY39" s="16"/>
      <c r="CZ39" s="16"/>
    </row>
    <row r="40" spans="1:104" s="15" customFormat="1" ht="11.25" x14ac:dyDescent="0.15">
      <c r="A40" s="55" t="s">
        <v>85</v>
      </c>
      <c r="B40" s="29">
        <f t="shared" si="15"/>
        <v>0</v>
      </c>
      <c r="C40" s="34"/>
      <c r="D40" s="56"/>
      <c r="E40" s="37"/>
      <c r="F40" s="37"/>
      <c r="G40" s="37"/>
      <c r="H40" s="59"/>
      <c r="I40" s="59"/>
      <c r="J40" s="59"/>
      <c r="K40" s="59"/>
      <c r="L40" s="59"/>
      <c r="M40" s="59"/>
      <c r="N40" s="59"/>
      <c r="O40" s="59"/>
      <c r="P40" s="59"/>
      <c r="Q40" s="59"/>
      <c r="R40" s="59"/>
      <c r="S40" s="59"/>
      <c r="T40" s="34"/>
      <c r="U40" s="35"/>
      <c r="V40" s="34"/>
      <c r="W40" s="35"/>
      <c r="X40" s="36">
        <f t="shared" si="0"/>
        <v>0</v>
      </c>
      <c r="Y40" s="34"/>
      <c r="Z40" s="37"/>
      <c r="AA40" s="35"/>
      <c r="AB40" s="38">
        <f t="shared" si="1"/>
        <v>0</v>
      </c>
      <c r="AC40" s="34"/>
      <c r="AD40" s="37"/>
      <c r="AE40" s="35"/>
      <c r="AF40" s="34"/>
      <c r="AG40" s="39"/>
      <c r="AH40" s="34"/>
      <c r="AI40" s="35"/>
      <c r="AJ40" s="39"/>
      <c r="AK40" s="40"/>
      <c r="AL40" s="35"/>
      <c r="AM40" s="40"/>
      <c r="AN40" s="35"/>
      <c r="AO40" s="42"/>
      <c r="AP40" s="60"/>
      <c r="AQ40" s="61"/>
      <c r="AR40" s="60"/>
      <c r="AS40" s="61"/>
      <c r="AT40" s="60"/>
      <c r="AU40" s="61"/>
      <c r="AV40" s="62"/>
      <c r="AW40" s="63"/>
      <c r="AX40" s="64"/>
      <c r="AY40" s="48" t="str">
        <f t="shared" si="2"/>
        <v/>
      </c>
      <c r="BF40" s="6"/>
      <c r="BG40" s="6"/>
      <c r="BH40" s="6"/>
      <c r="BI40" s="6"/>
      <c r="BJ40" s="6"/>
      <c r="BK40" s="6"/>
      <c r="BL40" s="6"/>
      <c r="BM40" s="6"/>
      <c r="BN40" s="6"/>
      <c r="BO40" s="6"/>
      <c r="BP40" s="49" t="str">
        <f t="shared" si="3"/>
        <v/>
      </c>
      <c r="BQ40" s="50" t="str">
        <f t="shared" si="4"/>
        <v/>
      </c>
      <c r="BR40" s="50" t="str">
        <f t="shared" si="5"/>
        <v/>
      </c>
      <c r="BS40" s="50" t="str">
        <f t="shared" si="6"/>
        <v/>
      </c>
      <c r="BT40" s="50" t="str">
        <f t="shared" si="7"/>
        <v/>
      </c>
      <c r="BU40" s="50" t="str">
        <f t="shared" si="8"/>
        <v/>
      </c>
      <c r="BV40" s="72" t="str">
        <f t="shared" si="16"/>
        <v/>
      </c>
      <c r="BW40" s="53"/>
      <c r="BX40" s="54">
        <f t="shared" si="9"/>
        <v>0</v>
      </c>
      <c r="BY40" s="54">
        <f t="shared" si="10"/>
        <v>0</v>
      </c>
      <c r="BZ40" s="54">
        <f t="shared" si="11"/>
        <v>0</v>
      </c>
      <c r="CA40" s="54">
        <f t="shared" si="12"/>
        <v>0</v>
      </c>
      <c r="CB40" s="54">
        <f t="shared" si="13"/>
        <v>0</v>
      </c>
      <c r="CC40" s="54" t="str">
        <f t="shared" si="14"/>
        <v/>
      </c>
      <c r="CD40" s="54">
        <f t="shared" si="17"/>
        <v>0</v>
      </c>
      <c r="CY40" s="16"/>
      <c r="CZ40" s="16"/>
    </row>
    <row r="41" spans="1:104" s="15" customFormat="1" ht="11.25" x14ac:dyDescent="0.15">
      <c r="A41" s="55" t="s">
        <v>86</v>
      </c>
      <c r="B41" s="29">
        <f>SUM(F41:S41)</f>
        <v>0</v>
      </c>
      <c r="C41" s="69"/>
      <c r="D41" s="65"/>
      <c r="E41" s="66"/>
      <c r="F41" s="37"/>
      <c r="G41" s="37"/>
      <c r="H41" s="59"/>
      <c r="I41" s="59"/>
      <c r="J41" s="59"/>
      <c r="K41" s="59"/>
      <c r="L41" s="59"/>
      <c r="M41" s="59"/>
      <c r="N41" s="59"/>
      <c r="O41" s="59"/>
      <c r="P41" s="59"/>
      <c r="Q41" s="59"/>
      <c r="R41" s="59"/>
      <c r="S41" s="59"/>
      <c r="T41" s="69"/>
      <c r="U41" s="35"/>
      <c r="V41" s="34"/>
      <c r="W41" s="35"/>
      <c r="X41" s="76"/>
      <c r="Y41" s="69"/>
      <c r="Z41" s="66"/>
      <c r="AA41" s="68"/>
      <c r="AB41" s="38">
        <f t="shared" si="1"/>
        <v>0</v>
      </c>
      <c r="AC41" s="34"/>
      <c r="AD41" s="37"/>
      <c r="AE41" s="35"/>
      <c r="AF41" s="34"/>
      <c r="AG41" s="39"/>
      <c r="AH41" s="69"/>
      <c r="AI41" s="35"/>
      <c r="AJ41" s="39"/>
      <c r="AK41" s="76"/>
      <c r="AL41" s="35"/>
      <c r="AM41" s="76"/>
      <c r="AN41" s="35"/>
      <c r="AO41" s="42"/>
      <c r="AP41" s="60"/>
      <c r="AQ41" s="61"/>
      <c r="AR41" s="60"/>
      <c r="AS41" s="61"/>
      <c r="AT41" s="60"/>
      <c r="AU41" s="61"/>
      <c r="AV41" s="62"/>
      <c r="AW41" s="77"/>
      <c r="AX41" s="64"/>
      <c r="AY41" s="48" t="str">
        <f t="shared" si="2"/>
        <v/>
      </c>
      <c r="BF41" s="6"/>
      <c r="BG41" s="6"/>
      <c r="BH41" s="6"/>
      <c r="BI41" s="6"/>
      <c r="BJ41" s="6"/>
      <c r="BK41" s="6"/>
      <c r="BL41" s="6"/>
      <c r="BM41" s="6"/>
      <c r="BN41" s="6"/>
      <c r="BO41" s="6"/>
      <c r="BP41" s="49" t="str">
        <f t="shared" si="3"/>
        <v/>
      </c>
      <c r="BQ41" s="50" t="str">
        <f t="shared" si="4"/>
        <v/>
      </c>
      <c r="BR41" s="50" t="str">
        <f t="shared" si="5"/>
        <v/>
      </c>
      <c r="BS41" s="50" t="str">
        <f t="shared" si="6"/>
        <v/>
      </c>
      <c r="BT41" s="50" t="str">
        <f t="shared" si="7"/>
        <v/>
      </c>
      <c r="BU41" s="50" t="str">
        <f t="shared" si="8"/>
        <v/>
      </c>
      <c r="BV41" s="72" t="str">
        <f t="shared" si="16"/>
        <v/>
      </c>
      <c r="BW41" s="53"/>
      <c r="BX41" s="54">
        <f t="shared" si="9"/>
        <v>0</v>
      </c>
      <c r="BY41" s="54">
        <f t="shared" si="10"/>
        <v>0</v>
      </c>
      <c r="BZ41" s="54">
        <f t="shared" si="11"/>
        <v>0</v>
      </c>
      <c r="CA41" s="54">
        <f t="shared" si="12"/>
        <v>0</v>
      </c>
      <c r="CB41" s="54">
        <f t="shared" si="13"/>
        <v>0</v>
      </c>
      <c r="CC41" s="54" t="str">
        <f t="shared" si="14"/>
        <v/>
      </c>
      <c r="CD41" s="54">
        <f t="shared" si="17"/>
        <v>0</v>
      </c>
      <c r="CY41" s="16"/>
      <c r="CZ41" s="16"/>
    </row>
    <row r="42" spans="1:104" s="15" customFormat="1" ht="11.25" x14ac:dyDescent="0.15">
      <c r="A42" s="55" t="s">
        <v>87</v>
      </c>
      <c r="B42" s="29">
        <f t="shared" si="15"/>
        <v>0</v>
      </c>
      <c r="C42" s="34"/>
      <c r="D42" s="56"/>
      <c r="E42" s="37"/>
      <c r="F42" s="37"/>
      <c r="G42" s="37"/>
      <c r="H42" s="59"/>
      <c r="I42" s="59"/>
      <c r="J42" s="59"/>
      <c r="K42" s="59"/>
      <c r="L42" s="59"/>
      <c r="M42" s="59"/>
      <c r="N42" s="59"/>
      <c r="O42" s="59"/>
      <c r="P42" s="59"/>
      <c r="Q42" s="59"/>
      <c r="R42" s="59"/>
      <c r="S42" s="59"/>
      <c r="T42" s="34"/>
      <c r="U42" s="35"/>
      <c r="V42" s="34"/>
      <c r="W42" s="35"/>
      <c r="X42" s="36">
        <f t="shared" si="0"/>
        <v>0</v>
      </c>
      <c r="Y42" s="34"/>
      <c r="Z42" s="37"/>
      <c r="AA42" s="35"/>
      <c r="AB42" s="38">
        <f t="shared" si="1"/>
        <v>0</v>
      </c>
      <c r="AC42" s="34"/>
      <c r="AD42" s="37"/>
      <c r="AE42" s="35"/>
      <c r="AF42" s="34"/>
      <c r="AG42" s="39"/>
      <c r="AH42" s="34"/>
      <c r="AI42" s="35"/>
      <c r="AJ42" s="39"/>
      <c r="AK42" s="40"/>
      <c r="AL42" s="35"/>
      <c r="AM42" s="40"/>
      <c r="AN42" s="35"/>
      <c r="AO42" s="42"/>
      <c r="AP42" s="60"/>
      <c r="AQ42" s="61"/>
      <c r="AR42" s="60"/>
      <c r="AS42" s="61"/>
      <c r="AT42" s="60"/>
      <c r="AU42" s="61"/>
      <c r="AV42" s="62"/>
      <c r="AW42" s="63"/>
      <c r="AX42" s="64"/>
      <c r="AY42" s="48" t="str">
        <f t="shared" si="2"/>
        <v/>
      </c>
      <c r="BF42" s="6"/>
      <c r="BG42" s="6"/>
      <c r="BH42" s="6"/>
      <c r="BI42" s="6"/>
      <c r="BJ42" s="6"/>
      <c r="BK42" s="6"/>
      <c r="BL42" s="6"/>
      <c r="BM42" s="6"/>
      <c r="BN42" s="6"/>
      <c r="BO42" s="6"/>
      <c r="BP42" s="49" t="str">
        <f t="shared" si="3"/>
        <v/>
      </c>
      <c r="BQ42" s="50" t="str">
        <f t="shared" si="4"/>
        <v/>
      </c>
      <c r="BR42" s="50" t="str">
        <f t="shared" si="5"/>
        <v/>
      </c>
      <c r="BS42" s="50" t="str">
        <f t="shared" si="6"/>
        <v/>
      </c>
      <c r="BT42" s="50" t="str">
        <f t="shared" si="7"/>
        <v/>
      </c>
      <c r="BU42" s="50" t="str">
        <f t="shared" si="8"/>
        <v/>
      </c>
      <c r="BV42" s="72" t="str">
        <f t="shared" si="16"/>
        <v/>
      </c>
      <c r="BW42" s="53"/>
      <c r="BX42" s="54">
        <f t="shared" si="9"/>
        <v>0</v>
      </c>
      <c r="BY42" s="54">
        <f t="shared" si="10"/>
        <v>0</v>
      </c>
      <c r="BZ42" s="54">
        <f t="shared" si="11"/>
        <v>0</v>
      </c>
      <c r="CA42" s="54">
        <f t="shared" si="12"/>
        <v>0</v>
      </c>
      <c r="CB42" s="54">
        <f t="shared" si="13"/>
        <v>0</v>
      </c>
      <c r="CC42" s="54" t="str">
        <f t="shared" si="14"/>
        <v/>
      </c>
      <c r="CD42" s="54">
        <f t="shared" si="17"/>
        <v>0</v>
      </c>
      <c r="CY42" s="16"/>
      <c r="CZ42" s="16"/>
    </row>
    <row r="43" spans="1:104" s="15" customFormat="1" ht="11.25" x14ac:dyDescent="0.15">
      <c r="A43" s="55" t="s">
        <v>88</v>
      </c>
      <c r="B43" s="29">
        <f>SUM(F43:S43)</f>
        <v>0</v>
      </c>
      <c r="C43" s="69"/>
      <c r="D43" s="65"/>
      <c r="E43" s="66"/>
      <c r="F43" s="37"/>
      <c r="G43" s="37"/>
      <c r="H43" s="59"/>
      <c r="I43" s="59"/>
      <c r="J43" s="59"/>
      <c r="K43" s="59"/>
      <c r="L43" s="59"/>
      <c r="M43" s="59"/>
      <c r="N43" s="59"/>
      <c r="O43" s="59"/>
      <c r="P43" s="59"/>
      <c r="Q43" s="59"/>
      <c r="R43" s="59"/>
      <c r="S43" s="59"/>
      <c r="T43" s="69"/>
      <c r="U43" s="35"/>
      <c r="V43" s="34"/>
      <c r="W43" s="35"/>
      <c r="X43" s="76"/>
      <c r="Y43" s="69"/>
      <c r="Z43" s="66"/>
      <c r="AA43" s="68"/>
      <c r="AB43" s="38">
        <f t="shared" si="1"/>
        <v>0</v>
      </c>
      <c r="AC43" s="34"/>
      <c r="AD43" s="37"/>
      <c r="AE43" s="35"/>
      <c r="AF43" s="34"/>
      <c r="AG43" s="39"/>
      <c r="AH43" s="69"/>
      <c r="AI43" s="35"/>
      <c r="AJ43" s="39"/>
      <c r="AK43" s="76"/>
      <c r="AL43" s="35"/>
      <c r="AM43" s="76"/>
      <c r="AN43" s="35"/>
      <c r="AO43" s="42"/>
      <c r="AP43" s="60"/>
      <c r="AQ43" s="61"/>
      <c r="AR43" s="60"/>
      <c r="AS43" s="61"/>
      <c r="AT43" s="60"/>
      <c r="AU43" s="61"/>
      <c r="AV43" s="62"/>
      <c r="AW43" s="77"/>
      <c r="AX43" s="64"/>
      <c r="AY43" s="48" t="str">
        <f t="shared" si="2"/>
        <v/>
      </c>
      <c r="BF43" s="6"/>
      <c r="BG43" s="6"/>
      <c r="BH43" s="6"/>
      <c r="BI43" s="6"/>
      <c r="BJ43" s="6"/>
      <c r="BK43" s="6"/>
      <c r="BL43" s="6"/>
      <c r="BM43" s="6"/>
      <c r="BN43" s="6"/>
      <c r="BO43" s="6"/>
      <c r="BP43" s="49" t="str">
        <f t="shared" si="3"/>
        <v/>
      </c>
      <c r="BQ43" s="50" t="str">
        <f t="shared" si="4"/>
        <v/>
      </c>
      <c r="BR43" s="50" t="str">
        <f t="shared" si="5"/>
        <v/>
      </c>
      <c r="BS43" s="50" t="str">
        <f t="shared" si="6"/>
        <v/>
      </c>
      <c r="BT43" s="50" t="str">
        <f t="shared" si="7"/>
        <v/>
      </c>
      <c r="BU43" s="50" t="str">
        <f t="shared" si="8"/>
        <v/>
      </c>
      <c r="BV43" s="72" t="str">
        <f t="shared" si="16"/>
        <v/>
      </c>
      <c r="BW43" s="53"/>
      <c r="BX43" s="54">
        <f t="shared" si="9"/>
        <v>0</v>
      </c>
      <c r="BY43" s="54">
        <f t="shared" si="10"/>
        <v>0</v>
      </c>
      <c r="BZ43" s="54">
        <f t="shared" si="11"/>
        <v>0</v>
      </c>
      <c r="CA43" s="54">
        <f t="shared" si="12"/>
        <v>0</v>
      </c>
      <c r="CB43" s="54">
        <f t="shared" si="13"/>
        <v>0</v>
      </c>
      <c r="CC43" s="54" t="str">
        <f t="shared" si="14"/>
        <v/>
      </c>
      <c r="CD43" s="54">
        <f t="shared" si="17"/>
        <v>0</v>
      </c>
      <c r="CY43" s="16"/>
      <c r="CZ43" s="16"/>
    </row>
    <row r="44" spans="1:104" s="15" customFormat="1" ht="11.25" x14ac:dyDescent="0.15">
      <c r="A44" s="55" t="s">
        <v>89</v>
      </c>
      <c r="B44" s="29">
        <f t="shared" si="15"/>
        <v>0</v>
      </c>
      <c r="C44" s="34"/>
      <c r="D44" s="56"/>
      <c r="E44" s="37"/>
      <c r="F44" s="37"/>
      <c r="G44" s="37"/>
      <c r="H44" s="59"/>
      <c r="I44" s="59"/>
      <c r="J44" s="59"/>
      <c r="K44" s="59"/>
      <c r="L44" s="59"/>
      <c r="M44" s="59"/>
      <c r="N44" s="59"/>
      <c r="O44" s="59"/>
      <c r="P44" s="59"/>
      <c r="Q44" s="59"/>
      <c r="R44" s="59"/>
      <c r="S44" s="59"/>
      <c r="T44" s="34"/>
      <c r="U44" s="35"/>
      <c r="V44" s="34"/>
      <c r="W44" s="35"/>
      <c r="X44" s="36">
        <f t="shared" si="0"/>
        <v>0</v>
      </c>
      <c r="Y44" s="34"/>
      <c r="Z44" s="37"/>
      <c r="AA44" s="35"/>
      <c r="AB44" s="38">
        <f t="shared" si="1"/>
        <v>0</v>
      </c>
      <c r="AC44" s="34"/>
      <c r="AD44" s="37"/>
      <c r="AE44" s="35"/>
      <c r="AF44" s="34"/>
      <c r="AG44" s="39"/>
      <c r="AH44" s="34"/>
      <c r="AI44" s="35"/>
      <c r="AJ44" s="39"/>
      <c r="AK44" s="40"/>
      <c r="AL44" s="35"/>
      <c r="AM44" s="40"/>
      <c r="AN44" s="35"/>
      <c r="AO44" s="42"/>
      <c r="AP44" s="60"/>
      <c r="AQ44" s="61"/>
      <c r="AR44" s="60"/>
      <c r="AS44" s="61"/>
      <c r="AT44" s="60"/>
      <c r="AU44" s="61"/>
      <c r="AV44" s="62"/>
      <c r="AW44" s="63"/>
      <c r="AX44" s="64"/>
      <c r="AY44" s="48" t="str">
        <f t="shared" si="2"/>
        <v/>
      </c>
      <c r="BF44" s="6"/>
      <c r="BG44" s="6"/>
      <c r="BH44" s="6"/>
      <c r="BI44" s="6"/>
      <c r="BJ44" s="6"/>
      <c r="BK44" s="6"/>
      <c r="BL44" s="6"/>
      <c r="BM44" s="6"/>
      <c r="BN44" s="6"/>
      <c r="BO44" s="6"/>
      <c r="BP44" s="49" t="str">
        <f t="shared" si="3"/>
        <v/>
      </c>
      <c r="BQ44" s="50" t="str">
        <f t="shared" si="4"/>
        <v/>
      </c>
      <c r="BR44" s="50" t="str">
        <f t="shared" si="5"/>
        <v/>
      </c>
      <c r="BS44" s="50" t="str">
        <f t="shared" si="6"/>
        <v/>
      </c>
      <c r="BT44" s="50" t="str">
        <f t="shared" si="7"/>
        <v/>
      </c>
      <c r="BU44" s="50" t="str">
        <f t="shared" si="8"/>
        <v/>
      </c>
      <c r="BV44" s="72" t="str">
        <f t="shared" si="16"/>
        <v/>
      </c>
      <c r="BW44" s="53"/>
      <c r="BX44" s="54">
        <f t="shared" si="9"/>
        <v>0</v>
      </c>
      <c r="BY44" s="54">
        <f t="shared" si="10"/>
        <v>0</v>
      </c>
      <c r="BZ44" s="54">
        <f t="shared" si="11"/>
        <v>0</v>
      </c>
      <c r="CA44" s="54">
        <f t="shared" si="12"/>
        <v>0</v>
      </c>
      <c r="CB44" s="54">
        <f t="shared" si="13"/>
        <v>0</v>
      </c>
      <c r="CC44" s="54" t="str">
        <f t="shared" si="14"/>
        <v/>
      </c>
      <c r="CD44" s="54">
        <f t="shared" si="17"/>
        <v>0</v>
      </c>
      <c r="CY44" s="16"/>
      <c r="CZ44" s="16"/>
    </row>
    <row r="45" spans="1:104" s="15" customFormat="1" ht="11.25" x14ac:dyDescent="0.15">
      <c r="A45" s="55" t="s">
        <v>90</v>
      </c>
      <c r="B45" s="29">
        <f t="shared" si="15"/>
        <v>0</v>
      </c>
      <c r="C45" s="34"/>
      <c r="D45" s="56"/>
      <c r="E45" s="37"/>
      <c r="F45" s="37"/>
      <c r="G45" s="37"/>
      <c r="H45" s="59"/>
      <c r="I45" s="59"/>
      <c r="J45" s="59"/>
      <c r="K45" s="59"/>
      <c r="L45" s="59"/>
      <c r="M45" s="59"/>
      <c r="N45" s="59"/>
      <c r="O45" s="59"/>
      <c r="P45" s="59"/>
      <c r="Q45" s="59"/>
      <c r="R45" s="59"/>
      <c r="S45" s="59"/>
      <c r="T45" s="34"/>
      <c r="U45" s="35"/>
      <c r="V45" s="34"/>
      <c r="W45" s="35"/>
      <c r="X45" s="36">
        <f t="shared" si="0"/>
        <v>0</v>
      </c>
      <c r="Y45" s="34"/>
      <c r="Z45" s="37"/>
      <c r="AA45" s="35"/>
      <c r="AB45" s="38">
        <f t="shared" si="1"/>
        <v>0</v>
      </c>
      <c r="AC45" s="34"/>
      <c r="AD45" s="37"/>
      <c r="AE45" s="35"/>
      <c r="AF45" s="34"/>
      <c r="AG45" s="39"/>
      <c r="AH45" s="34"/>
      <c r="AI45" s="35"/>
      <c r="AJ45" s="39"/>
      <c r="AK45" s="40"/>
      <c r="AL45" s="35"/>
      <c r="AM45" s="40"/>
      <c r="AN45" s="35"/>
      <c r="AO45" s="42"/>
      <c r="AP45" s="60"/>
      <c r="AQ45" s="61"/>
      <c r="AR45" s="60"/>
      <c r="AS45" s="61"/>
      <c r="AT45" s="60"/>
      <c r="AU45" s="61"/>
      <c r="AV45" s="62"/>
      <c r="AW45" s="63"/>
      <c r="AX45" s="64"/>
      <c r="AY45" s="48" t="str">
        <f t="shared" si="2"/>
        <v/>
      </c>
      <c r="BF45" s="6"/>
      <c r="BG45" s="6"/>
      <c r="BH45" s="6"/>
      <c r="BI45" s="6"/>
      <c r="BJ45" s="6"/>
      <c r="BK45" s="6"/>
      <c r="BL45" s="6"/>
      <c r="BM45" s="6"/>
      <c r="BN45" s="6"/>
      <c r="BO45" s="6"/>
      <c r="BP45" s="49" t="str">
        <f t="shared" si="3"/>
        <v/>
      </c>
      <c r="BQ45" s="50" t="str">
        <f t="shared" si="4"/>
        <v/>
      </c>
      <c r="BR45" s="50" t="str">
        <f t="shared" si="5"/>
        <v/>
      </c>
      <c r="BS45" s="50" t="str">
        <f t="shared" si="6"/>
        <v/>
      </c>
      <c r="BT45" s="50" t="str">
        <f t="shared" si="7"/>
        <v/>
      </c>
      <c r="BU45" s="50" t="str">
        <f t="shared" si="8"/>
        <v/>
      </c>
      <c r="BV45" s="72" t="str">
        <f t="shared" si="16"/>
        <v/>
      </c>
      <c r="BW45" s="53"/>
      <c r="BX45" s="54">
        <f t="shared" si="9"/>
        <v>0</v>
      </c>
      <c r="BY45" s="54">
        <f t="shared" si="10"/>
        <v>0</v>
      </c>
      <c r="BZ45" s="54">
        <f t="shared" si="11"/>
        <v>0</v>
      </c>
      <c r="CA45" s="54">
        <f t="shared" si="12"/>
        <v>0</v>
      </c>
      <c r="CB45" s="54">
        <f t="shared" si="13"/>
        <v>0</v>
      </c>
      <c r="CC45" s="54" t="str">
        <f t="shared" si="14"/>
        <v/>
      </c>
      <c r="CD45" s="54">
        <f t="shared" si="17"/>
        <v>0</v>
      </c>
      <c r="CY45" s="16"/>
      <c r="CZ45" s="16"/>
    </row>
    <row r="46" spans="1:104" s="15" customFormat="1" ht="11.25" x14ac:dyDescent="0.15">
      <c r="A46" s="55" t="s">
        <v>91</v>
      </c>
      <c r="B46" s="29">
        <f t="shared" si="15"/>
        <v>0</v>
      </c>
      <c r="C46" s="34"/>
      <c r="D46" s="56"/>
      <c r="E46" s="37"/>
      <c r="F46" s="37"/>
      <c r="G46" s="37"/>
      <c r="H46" s="59"/>
      <c r="I46" s="59"/>
      <c r="J46" s="59"/>
      <c r="K46" s="59"/>
      <c r="L46" s="59"/>
      <c r="M46" s="59"/>
      <c r="N46" s="59"/>
      <c r="O46" s="59"/>
      <c r="P46" s="59"/>
      <c r="Q46" s="59"/>
      <c r="R46" s="59"/>
      <c r="S46" s="59"/>
      <c r="T46" s="34"/>
      <c r="U46" s="35"/>
      <c r="V46" s="34"/>
      <c r="W46" s="35"/>
      <c r="X46" s="36">
        <f t="shared" si="0"/>
        <v>0</v>
      </c>
      <c r="Y46" s="34"/>
      <c r="Z46" s="37"/>
      <c r="AA46" s="35"/>
      <c r="AB46" s="38">
        <f t="shared" si="1"/>
        <v>0</v>
      </c>
      <c r="AC46" s="34"/>
      <c r="AD46" s="37"/>
      <c r="AE46" s="35"/>
      <c r="AF46" s="69"/>
      <c r="AG46" s="73"/>
      <c r="AH46" s="34"/>
      <c r="AI46" s="35"/>
      <c r="AJ46" s="39"/>
      <c r="AK46" s="40"/>
      <c r="AL46" s="35"/>
      <c r="AM46" s="40"/>
      <c r="AN46" s="35"/>
      <c r="AO46" s="42"/>
      <c r="AP46" s="60"/>
      <c r="AQ46" s="61"/>
      <c r="AR46" s="60"/>
      <c r="AS46" s="61"/>
      <c r="AT46" s="60"/>
      <c r="AU46" s="61"/>
      <c r="AV46" s="62"/>
      <c r="AW46" s="63"/>
      <c r="AX46" s="64"/>
      <c r="AY46" s="48" t="str">
        <f t="shared" si="2"/>
        <v/>
      </c>
      <c r="BF46" s="6"/>
      <c r="BG46" s="6"/>
      <c r="BH46" s="6"/>
      <c r="BI46" s="6"/>
      <c r="BJ46" s="6"/>
      <c r="BK46" s="6"/>
      <c r="BL46" s="6"/>
      <c r="BM46" s="6"/>
      <c r="BN46" s="6"/>
      <c r="BO46" s="6"/>
      <c r="BP46" s="49" t="str">
        <f t="shared" si="3"/>
        <v/>
      </c>
      <c r="BQ46" s="50" t="str">
        <f t="shared" si="4"/>
        <v/>
      </c>
      <c r="BR46" s="50" t="str">
        <f t="shared" si="5"/>
        <v/>
      </c>
      <c r="BS46" s="50" t="str">
        <f t="shared" si="6"/>
        <v/>
      </c>
      <c r="BT46" s="50" t="str">
        <f t="shared" si="7"/>
        <v/>
      </c>
      <c r="BU46" s="50" t="str">
        <f t="shared" si="8"/>
        <v/>
      </c>
      <c r="BV46" s="53"/>
      <c r="BW46" s="53"/>
      <c r="BX46" s="54">
        <f t="shared" si="9"/>
        <v>0</v>
      </c>
      <c r="BY46" s="54">
        <f t="shared" si="10"/>
        <v>0</v>
      </c>
      <c r="BZ46" s="54">
        <f t="shared" si="11"/>
        <v>0</v>
      </c>
      <c r="CA46" s="54">
        <f t="shared" si="12"/>
        <v>0</v>
      </c>
      <c r="CB46" s="54">
        <f t="shared" si="13"/>
        <v>0</v>
      </c>
      <c r="CC46" s="54" t="str">
        <f t="shared" si="14"/>
        <v/>
      </c>
      <c r="CD46" s="71"/>
      <c r="CY46" s="16"/>
      <c r="CZ46" s="16"/>
    </row>
    <row r="47" spans="1:104" s="15" customFormat="1" ht="11.25" x14ac:dyDescent="0.15">
      <c r="A47" s="55" t="s">
        <v>92</v>
      </c>
      <c r="B47" s="29">
        <f>SUM(E47:L47)</f>
        <v>272</v>
      </c>
      <c r="C47" s="69"/>
      <c r="D47" s="65"/>
      <c r="E47" s="37">
        <v>3</v>
      </c>
      <c r="F47" s="37">
        <v>50</v>
      </c>
      <c r="G47" s="37">
        <v>45</v>
      </c>
      <c r="H47" s="59">
        <v>50</v>
      </c>
      <c r="I47" s="59">
        <v>55</v>
      </c>
      <c r="J47" s="59">
        <v>46</v>
      </c>
      <c r="K47" s="59">
        <v>22</v>
      </c>
      <c r="L47" s="59">
        <v>1</v>
      </c>
      <c r="M47" s="65"/>
      <c r="N47" s="65"/>
      <c r="O47" s="65"/>
      <c r="P47" s="65"/>
      <c r="Q47" s="65"/>
      <c r="R47" s="65"/>
      <c r="S47" s="65"/>
      <c r="T47" s="34">
        <v>3</v>
      </c>
      <c r="U47" s="35">
        <v>269</v>
      </c>
      <c r="V47" s="69"/>
      <c r="W47" s="35">
        <v>272</v>
      </c>
      <c r="X47" s="36">
        <f t="shared" si="0"/>
        <v>0</v>
      </c>
      <c r="Y47" s="34"/>
      <c r="Z47" s="37"/>
      <c r="AA47" s="35"/>
      <c r="AB47" s="38">
        <f t="shared" si="1"/>
        <v>134</v>
      </c>
      <c r="AC47" s="34">
        <v>134</v>
      </c>
      <c r="AD47" s="37"/>
      <c r="AE47" s="35"/>
      <c r="AF47" s="34">
        <v>80</v>
      </c>
      <c r="AG47" s="39">
        <v>0</v>
      </c>
      <c r="AH47" s="34"/>
      <c r="AI47" s="35">
        <v>57</v>
      </c>
      <c r="AJ47" s="39"/>
      <c r="AK47" s="40"/>
      <c r="AL47" s="35"/>
      <c r="AM47" s="40"/>
      <c r="AN47" s="35">
        <v>10</v>
      </c>
      <c r="AO47" s="42"/>
      <c r="AP47" s="60"/>
      <c r="AQ47" s="61"/>
      <c r="AR47" s="60"/>
      <c r="AS47" s="61"/>
      <c r="AT47" s="60"/>
      <c r="AU47" s="61"/>
      <c r="AV47" s="62"/>
      <c r="AW47" s="63"/>
      <c r="AX47" s="64"/>
      <c r="AY47" s="48" t="str">
        <f t="shared" si="2"/>
        <v/>
      </c>
      <c r="BF47" s="6"/>
      <c r="BG47" s="6"/>
      <c r="BH47" s="6"/>
      <c r="BI47" s="6"/>
      <c r="BJ47" s="6"/>
      <c r="BK47" s="6"/>
      <c r="BL47" s="6"/>
      <c r="BM47" s="6"/>
      <c r="BN47" s="6"/>
      <c r="BO47" s="6"/>
      <c r="BP47" s="49" t="str">
        <f t="shared" si="3"/>
        <v/>
      </c>
      <c r="BQ47" s="50" t="str">
        <f t="shared" si="4"/>
        <v/>
      </c>
      <c r="BR47" s="50" t="str">
        <f t="shared" si="5"/>
        <v/>
      </c>
      <c r="BS47" s="50" t="str">
        <f t="shared" si="6"/>
        <v/>
      </c>
      <c r="BT47" s="50" t="str">
        <f t="shared" si="7"/>
        <v/>
      </c>
      <c r="BU47" s="50" t="str">
        <f t="shared" si="8"/>
        <v/>
      </c>
      <c r="BV47" s="72" t="str">
        <f t="shared" si="16"/>
        <v/>
      </c>
      <c r="BW47" s="53"/>
      <c r="BX47" s="54">
        <f t="shared" si="9"/>
        <v>0</v>
      </c>
      <c r="BY47" s="54">
        <f t="shared" si="10"/>
        <v>0</v>
      </c>
      <c r="BZ47" s="54">
        <f t="shared" si="11"/>
        <v>0</v>
      </c>
      <c r="CA47" s="54">
        <f t="shared" si="12"/>
        <v>0</v>
      </c>
      <c r="CB47" s="54">
        <f t="shared" si="13"/>
        <v>0</v>
      </c>
      <c r="CC47" s="54">
        <f t="shared" si="14"/>
        <v>0</v>
      </c>
      <c r="CD47" s="54">
        <f t="shared" si="17"/>
        <v>0</v>
      </c>
      <c r="CY47" s="16"/>
      <c r="CZ47" s="16"/>
    </row>
    <row r="48" spans="1:104" s="15" customFormat="1" ht="24.75" customHeight="1" x14ac:dyDescent="0.15">
      <c r="A48" s="74" t="s">
        <v>93</v>
      </c>
      <c r="B48" s="29">
        <f t="shared" si="15"/>
        <v>256</v>
      </c>
      <c r="C48" s="34"/>
      <c r="D48" s="56"/>
      <c r="E48" s="37">
        <v>1</v>
      </c>
      <c r="F48" s="37">
        <v>7</v>
      </c>
      <c r="G48" s="37">
        <v>10</v>
      </c>
      <c r="H48" s="59">
        <v>10</v>
      </c>
      <c r="I48" s="59">
        <v>13</v>
      </c>
      <c r="J48" s="59">
        <v>20</v>
      </c>
      <c r="K48" s="59">
        <v>37</v>
      </c>
      <c r="L48" s="59">
        <v>59</v>
      </c>
      <c r="M48" s="59">
        <v>39</v>
      </c>
      <c r="N48" s="59">
        <v>18</v>
      </c>
      <c r="O48" s="59">
        <v>17</v>
      </c>
      <c r="P48" s="59">
        <v>17</v>
      </c>
      <c r="Q48" s="59">
        <v>5</v>
      </c>
      <c r="R48" s="59">
        <v>2</v>
      </c>
      <c r="S48" s="59">
        <v>1</v>
      </c>
      <c r="T48" s="34">
        <v>1</v>
      </c>
      <c r="U48" s="35">
        <v>255</v>
      </c>
      <c r="V48" s="34"/>
      <c r="W48" s="35">
        <v>256</v>
      </c>
      <c r="X48" s="36">
        <f t="shared" si="0"/>
        <v>0</v>
      </c>
      <c r="Y48" s="34"/>
      <c r="Z48" s="37"/>
      <c r="AA48" s="35"/>
      <c r="AB48" s="38">
        <f t="shared" si="1"/>
        <v>163</v>
      </c>
      <c r="AC48" s="34">
        <v>163</v>
      </c>
      <c r="AD48" s="37"/>
      <c r="AE48" s="35"/>
      <c r="AF48" s="34">
        <v>71</v>
      </c>
      <c r="AG48" s="39">
        <v>0</v>
      </c>
      <c r="AH48" s="34"/>
      <c r="AI48" s="35">
        <v>58</v>
      </c>
      <c r="AJ48" s="39"/>
      <c r="AK48" s="40"/>
      <c r="AL48" s="35"/>
      <c r="AM48" s="40"/>
      <c r="AN48" s="35">
        <v>55</v>
      </c>
      <c r="AO48" s="42"/>
      <c r="AP48" s="60"/>
      <c r="AQ48" s="61"/>
      <c r="AR48" s="60"/>
      <c r="AS48" s="61"/>
      <c r="AT48" s="60"/>
      <c r="AU48" s="61"/>
      <c r="AV48" s="62"/>
      <c r="AW48" s="63"/>
      <c r="AX48" s="64"/>
      <c r="AY48" s="48" t="str">
        <f t="shared" si="2"/>
        <v/>
      </c>
      <c r="BF48" s="6"/>
      <c r="BG48" s="6"/>
      <c r="BH48" s="6"/>
      <c r="BI48" s="6"/>
      <c r="BJ48" s="6"/>
      <c r="BK48" s="6"/>
      <c r="BL48" s="6"/>
      <c r="BM48" s="6"/>
      <c r="BN48" s="6"/>
      <c r="BO48" s="6"/>
      <c r="BP48" s="49" t="str">
        <f t="shared" si="3"/>
        <v/>
      </c>
      <c r="BQ48" s="50" t="str">
        <f t="shared" si="4"/>
        <v/>
      </c>
      <c r="BR48" s="50" t="str">
        <f t="shared" si="5"/>
        <v/>
      </c>
      <c r="BS48" s="50" t="str">
        <f t="shared" si="6"/>
        <v/>
      </c>
      <c r="BT48" s="50" t="str">
        <f t="shared" si="7"/>
        <v/>
      </c>
      <c r="BU48" s="50" t="str">
        <f t="shared" si="8"/>
        <v/>
      </c>
      <c r="BV48" s="72" t="str">
        <f t="shared" si="16"/>
        <v/>
      </c>
      <c r="BW48" s="53"/>
      <c r="BX48" s="54">
        <f t="shared" si="9"/>
        <v>0</v>
      </c>
      <c r="BY48" s="54">
        <f t="shared" si="10"/>
        <v>0</v>
      </c>
      <c r="BZ48" s="54">
        <f t="shared" si="11"/>
        <v>0</v>
      </c>
      <c r="CA48" s="54">
        <f t="shared" si="12"/>
        <v>0</v>
      </c>
      <c r="CB48" s="54">
        <f t="shared" si="13"/>
        <v>0</v>
      </c>
      <c r="CC48" s="54">
        <f t="shared" si="14"/>
        <v>0</v>
      </c>
      <c r="CD48" s="54">
        <f t="shared" si="17"/>
        <v>0</v>
      </c>
      <c r="CY48" s="16"/>
      <c r="CZ48" s="16"/>
    </row>
    <row r="49" spans="1:105" s="15" customFormat="1" ht="15.75" customHeight="1" x14ac:dyDescent="0.15">
      <c r="A49" s="55" t="s">
        <v>94</v>
      </c>
      <c r="B49" s="29">
        <f>SUM(F49:S49)</f>
        <v>202</v>
      </c>
      <c r="C49" s="69"/>
      <c r="D49" s="65"/>
      <c r="E49" s="65"/>
      <c r="F49" s="37">
        <v>2</v>
      </c>
      <c r="G49" s="37">
        <v>5</v>
      </c>
      <c r="H49" s="59">
        <v>19</v>
      </c>
      <c r="I49" s="59">
        <v>29</v>
      </c>
      <c r="J49" s="59">
        <v>19</v>
      </c>
      <c r="K49" s="59">
        <v>31</v>
      </c>
      <c r="L49" s="59">
        <v>33</v>
      </c>
      <c r="M49" s="59">
        <v>27</v>
      </c>
      <c r="N49" s="59">
        <v>20</v>
      </c>
      <c r="O49" s="59">
        <v>8</v>
      </c>
      <c r="P49" s="59">
        <v>6</v>
      </c>
      <c r="Q49" s="59">
        <v>1</v>
      </c>
      <c r="R49" s="59">
        <v>1</v>
      </c>
      <c r="S49" s="59">
        <v>1</v>
      </c>
      <c r="T49" s="69"/>
      <c r="U49" s="35">
        <v>202</v>
      </c>
      <c r="V49" s="69"/>
      <c r="W49" s="35">
        <v>202</v>
      </c>
      <c r="X49" s="36">
        <f t="shared" si="0"/>
        <v>0</v>
      </c>
      <c r="Y49" s="34"/>
      <c r="Z49" s="37"/>
      <c r="AA49" s="35"/>
      <c r="AB49" s="38">
        <f t="shared" si="1"/>
        <v>96</v>
      </c>
      <c r="AC49" s="34">
        <v>96</v>
      </c>
      <c r="AD49" s="37"/>
      <c r="AE49" s="35"/>
      <c r="AF49" s="34">
        <v>88</v>
      </c>
      <c r="AG49" s="39">
        <v>0</v>
      </c>
      <c r="AH49" s="34"/>
      <c r="AI49" s="35">
        <v>45</v>
      </c>
      <c r="AJ49" s="39"/>
      <c r="AK49" s="40"/>
      <c r="AL49" s="35"/>
      <c r="AM49" s="40"/>
      <c r="AN49" s="35">
        <v>21</v>
      </c>
      <c r="AO49" s="42"/>
      <c r="AP49" s="60"/>
      <c r="AQ49" s="61"/>
      <c r="AR49" s="60"/>
      <c r="AS49" s="61"/>
      <c r="AT49" s="60"/>
      <c r="AU49" s="61"/>
      <c r="AV49" s="62"/>
      <c r="AW49" s="63"/>
      <c r="AX49" s="64"/>
      <c r="AY49" s="48" t="str">
        <f t="shared" si="2"/>
        <v/>
      </c>
      <c r="BF49" s="6"/>
      <c r="BG49" s="6"/>
      <c r="BH49" s="6"/>
      <c r="BI49" s="6"/>
      <c r="BJ49" s="6"/>
      <c r="BK49" s="6"/>
      <c r="BL49" s="6"/>
      <c r="BM49" s="6"/>
      <c r="BN49" s="6"/>
      <c r="BO49" s="6"/>
      <c r="BP49" s="49" t="str">
        <f t="shared" si="3"/>
        <v/>
      </c>
      <c r="BQ49" s="50" t="str">
        <f t="shared" si="4"/>
        <v/>
      </c>
      <c r="BR49" s="50" t="str">
        <f t="shared" si="5"/>
        <v/>
      </c>
      <c r="BS49" s="50" t="str">
        <f t="shared" si="6"/>
        <v/>
      </c>
      <c r="BT49" s="50" t="str">
        <f t="shared" si="7"/>
        <v/>
      </c>
      <c r="BU49" s="50" t="str">
        <f t="shared" si="8"/>
        <v/>
      </c>
      <c r="BV49" s="72" t="str">
        <f t="shared" si="16"/>
        <v/>
      </c>
      <c r="BW49" s="53"/>
      <c r="BX49" s="54">
        <f t="shared" si="9"/>
        <v>0</v>
      </c>
      <c r="BY49" s="54">
        <f t="shared" si="10"/>
        <v>0</v>
      </c>
      <c r="BZ49" s="54">
        <f t="shared" si="11"/>
        <v>0</v>
      </c>
      <c r="CA49" s="54">
        <f t="shared" si="12"/>
        <v>0</v>
      </c>
      <c r="CB49" s="54">
        <f t="shared" si="13"/>
        <v>0</v>
      </c>
      <c r="CC49" s="54">
        <f t="shared" si="14"/>
        <v>0</v>
      </c>
      <c r="CD49" s="54">
        <f t="shared" si="17"/>
        <v>0</v>
      </c>
      <c r="CY49" s="16"/>
      <c r="CZ49" s="16"/>
    </row>
    <row r="50" spans="1:105" s="15" customFormat="1" ht="15.75" customHeight="1" x14ac:dyDescent="0.15">
      <c r="A50" s="55" t="s">
        <v>95</v>
      </c>
      <c r="B50" s="29">
        <f>SUM(G50:S50)</f>
        <v>0</v>
      </c>
      <c r="C50" s="69"/>
      <c r="D50" s="65"/>
      <c r="E50" s="65"/>
      <c r="F50" s="65"/>
      <c r="G50" s="37"/>
      <c r="H50" s="59"/>
      <c r="I50" s="59"/>
      <c r="J50" s="59"/>
      <c r="K50" s="59"/>
      <c r="L50" s="59"/>
      <c r="M50" s="59"/>
      <c r="N50" s="65"/>
      <c r="O50" s="65"/>
      <c r="P50" s="65"/>
      <c r="Q50" s="65"/>
      <c r="R50" s="65"/>
      <c r="S50" s="65"/>
      <c r="T50" s="69"/>
      <c r="U50" s="35"/>
      <c r="V50" s="34"/>
      <c r="W50" s="35"/>
      <c r="X50" s="36">
        <f t="shared" si="0"/>
        <v>0</v>
      </c>
      <c r="Y50" s="34"/>
      <c r="Z50" s="37"/>
      <c r="AA50" s="35"/>
      <c r="AB50" s="38">
        <f t="shared" si="1"/>
        <v>0</v>
      </c>
      <c r="AC50" s="34"/>
      <c r="AD50" s="37"/>
      <c r="AE50" s="35"/>
      <c r="AF50" s="34"/>
      <c r="AG50" s="39"/>
      <c r="AH50" s="34"/>
      <c r="AI50" s="35"/>
      <c r="AJ50" s="39"/>
      <c r="AK50" s="40"/>
      <c r="AL50" s="35"/>
      <c r="AM50" s="40"/>
      <c r="AN50" s="35"/>
      <c r="AO50" s="42"/>
      <c r="AP50" s="60"/>
      <c r="AQ50" s="61"/>
      <c r="AR50" s="60"/>
      <c r="AS50" s="61"/>
      <c r="AT50" s="60"/>
      <c r="AU50" s="61"/>
      <c r="AV50" s="62"/>
      <c r="AW50" s="63"/>
      <c r="AX50" s="64"/>
      <c r="AY50" s="48" t="str">
        <f t="shared" si="2"/>
        <v/>
      </c>
      <c r="BF50" s="6"/>
      <c r="BG50" s="6"/>
      <c r="BH50" s="6"/>
      <c r="BI50" s="6"/>
      <c r="BJ50" s="6"/>
      <c r="BK50" s="6"/>
      <c r="BL50" s="6"/>
      <c r="BM50" s="6"/>
      <c r="BN50" s="6"/>
      <c r="BO50" s="6"/>
      <c r="BP50" s="49" t="str">
        <f t="shared" si="3"/>
        <v/>
      </c>
      <c r="BQ50" s="50" t="str">
        <f t="shared" si="4"/>
        <v/>
      </c>
      <c r="BR50" s="50" t="str">
        <f t="shared" si="5"/>
        <v/>
      </c>
      <c r="BS50" s="50" t="str">
        <f t="shared" si="6"/>
        <v/>
      </c>
      <c r="BT50" s="50" t="str">
        <f t="shared" si="7"/>
        <v/>
      </c>
      <c r="BU50" s="50" t="str">
        <f t="shared" si="8"/>
        <v/>
      </c>
      <c r="BV50" s="72" t="str">
        <f t="shared" si="16"/>
        <v/>
      </c>
      <c r="BW50" s="53"/>
      <c r="BX50" s="54">
        <f t="shared" si="9"/>
        <v>0</v>
      </c>
      <c r="BY50" s="54">
        <f t="shared" si="10"/>
        <v>0</v>
      </c>
      <c r="BZ50" s="54">
        <f t="shared" si="11"/>
        <v>0</v>
      </c>
      <c r="CA50" s="54">
        <f t="shared" si="12"/>
        <v>0</v>
      </c>
      <c r="CB50" s="54">
        <f t="shared" si="13"/>
        <v>0</v>
      </c>
      <c r="CC50" s="54" t="str">
        <f t="shared" si="14"/>
        <v/>
      </c>
      <c r="CD50" s="54">
        <f t="shared" si="17"/>
        <v>0</v>
      </c>
      <c r="CY50" s="16"/>
      <c r="CZ50" s="16"/>
    </row>
    <row r="51" spans="1:105" s="15" customFormat="1" ht="11.25" customHeight="1" x14ac:dyDescent="0.15">
      <c r="A51" s="55" t="s">
        <v>96</v>
      </c>
      <c r="B51" s="29">
        <f t="shared" si="15"/>
        <v>720</v>
      </c>
      <c r="C51" s="34">
        <v>40</v>
      </c>
      <c r="D51" s="56">
        <v>22</v>
      </c>
      <c r="E51" s="37">
        <v>20</v>
      </c>
      <c r="F51" s="37">
        <v>15</v>
      </c>
      <c r="G51" s="37">
        <v>8</v>
      </c>
      <c r="H51" s="59">
        <v>15</v>
      </c>
      <c r="I51" s="59">
        <v>21</v>
      </c>
      <c r="J51" s="59">
        <v>24</v>
      </c>
      <c r="K51" s="59">
        <v>32</v>
      </c>
      <c r="L51" s="59">
        <v>34</v>
      </c>
      <c r="M51" s="59">
        <v>62</v>
      </c>
      <c r="N51" s="59">
        <v>50</v>
      </c>
      <c r="O51" s="59">
        <v>48</v>
      </c>
      <c r="P51" s="59">
        <v>86</v>
      </c>
      <c r="Q51" s="59">
        <v>91</v>
      </c>
      <c r="R51" s="59">
        <v>91</v>
      </c>
      <c r="S51" s="59">
        <v>61</v>
      </c>
      <c r="T51" s="34">
        <v>82</v>
      </c>
      <c r="U51" s="35">
        <v>638</v>
      </c>
      <c r="V51" s="34">
        <v>322</v>
      </c>
      <c r="W51" s="35">
        <v>398</v>
      </c>
      <c r="X51" s="36">
        <f t="shared" si="0"/>
        <v>55</v>
      </c>
      <c r="Y51" s="34">
        <v>52</v>
      </c>
      <c r="Z51" s="37"/>
      <c r="AA51" s="35">
        <v>3</v>
      </c>
      <c r="AB51" s="38">
        <f t="shared" si="1"/>
        <v>388</v>
      </c>
      <c r="AC51" s="34">
        <v>318</v>
      </c>
      <c r="AD51" s="37"/>
      <c r="AE51" s="35">
        <v>70</v>
      </c>
      <c r="AF51" s="34">
        <v>233</v>
      </c>
      <c r="AG51" s="39">
        <v>16</v>
      </c>
      <c r="AH51" s="34">
        <v>27</v>
      </c>
      <c r="AI51" s="35">
        <v>194</v>
      </c>
      <c r="AJ51" s="39">
        <v>118</v>
      </c>
      <c r="AK51" s="40"/>
      <c r="AL51" s="35">
        <v>1</v>
      </c>
      <c r="AM51" s="40">
        <v>18</v>
      </c>
      <c r="AN51" s="35">
        <v>110</v>
      </c>
      <c r="AO51" s="42"/>
      <c r="AP51" s="60">
        <v>113</v>
      </c>
      <c r="AQ51" s="61"/>
      <c r="AR51" s="60"/>
      <c r="AS51" s="61"/>
      <c r="AT51" s="60"/>
      <c r="AU51" s="61"/>
      <c r="AV51" s="62"/>
      <c r="AW51" s="63"/>
      <c r="AX51" s="64"/>
      <c r="AY51" s="48" t="str">
        <f t="shared" si="2"/>
        <v/>
      </c>
      <c r="BF51" s="6"/>
      <c r="BG51" s="6"/>
      <c r="BH51" s="6"/>
      <c r="BI51" s="6"/>
      <c r="BJ51" s="6"/>
      <c r="BK51" s="6"/>
      <c r="BL51" s="6"/>
      <c r="BM51" s="6"/>
      <c r="BN51" s="6"/>
      <c r="BO51" s="6"/>
      <c r="BP51" s="49" t="str">
        <f t="shared" si="3"/>
        <v/>
      </c>
      <c r="BQ51" s="50" t="str">
        <f t="shared" si="4"/>
        <v/>
      </c>
      <c r="BR51" s="50" t="str">
        <f t="shared" si="5"/>
        <v/>
      </c>
      <c r="BS51" s="50" t="str">
        <f t="shared" si="6"/>
        <v/>
      </c>
      <c r="BT51" s="50" t="str">
        <f t="shared" si="7"/>
        <v/>
      </c>
      <c r="BU51" s="50" t="str">
        <f t="shared" si="8"/>
        <v/>
      </c>
      <c r="BV51" s="72" t="str">
        <f t="shared" si="16"/>
        <v/>
      </c>
      <c r="BW51" s="72" t="str">
        <f>IF(AND($AT51&lt;&gt;0,($B90="")),"No olvide registrar si algunas de estas compras de servicio corresponden al Programa de Resolutividad. ","")</f>
        <v/>
      </c>
      <c r="BX51" s="54">
        <f t="shared" si="9"/>
        <v>0</v>
      </c>
      <c r="BY51" s="54">
        <f t="shared" si="10"/>
        <v>0</v>
      </c>
      <c r="BZ51" s="54">
        <f t="shared" si="11"/>
        <v>0</v>
      </c>
      <c r="CA51" s="54">
        <f t="shared" si="12"/>
        <v>0</v>
      </c>
      <c r="CB51" s="54">
        <f t="shared" si="13"/>
        <v>0</v>
      </c>
      <c r="CC51" s="54">
        <f t="shared" si="14"/>
        <v>0</v>
      </c>
      <c r="CD51" s="54">
        <f t="shared" si="17"/>
        <v>0</v>
      </c>
      <c r="CE51" s="54">
        <f>IF(AND($AT51&lt;&gt;0,($B90="")),1,0)</f>
        <v>0</v>
      </c>
      <c r="CY51" s="16"/>
      <c r="CZ51" s="16"/>
    </row>
    <row r="52" spans="1:105" s="15" customFormat="1" ht="11.25" customHeight="1" x14ac:dyDescent="0.15">
      <c r="A52" s="55" t="s">
        <v>97</v>
      </c>
      <c r="B52" s="29">
        <f t="shared" si="15"/>
        <v>0</v>
      </c>
      <c r="C52" s="34"/>
      <c r="D52" s="56"/>
      <c r="E52" s="37"/>
      <c r="F52" s="37"/>
      <c r="G52" s="37"/>
      <c r="H52" s="59"/>
      <c r="I52" s="59"/>
      <c r="J52" s="59"/>
      <c r="K52" s="59"/>
      <c r="L52" s="59"/>
      <c r="M52" s="59"/>
      <c r="N52" s="59"/>
      <c r="O52" s="59"/>
      <c r="P52" s="59"/>
      <c r="Q52" s="59"/>
      <c r="R52" s="59"/>
      <c r="S52" s="59"/>
      <c r="T52" s="34"/>
      <c r="U52" s="35"/>
      <c r="V52" s="34"/>
      <c r="W52" s="35"/>
      <c r="X52" s="36">
        <f t="shared" si="0"/>
        <v>0</v>
      </c>
      <c r="Y52" s="34"/>
      <c r="Z52" s="37"/>
      <c r="AA52" s="35"/>
      <c r="AB52" s="38">
        <f t="shared" si="1"/>
        <v>0</v>
      </c>
      <c r="AC52" s="34"/>
      <c r="AD52" s="37"/>
      <c r="AE52" s="35"/>
      <c r="AF52" s="34"/>
      <c r="AG52" s="39"/>
      <c r="AH52" s="34"/>
      <c r="AI52" s="35"/>
      <c r="AJ52" s="39"/>
      <c r="AK52" s="40"/>
      <c r="AL52" s="35"/>
      <c r="AM52" s="40"/>
      <c r="AN52" s="35"/>
      <c r="AO52" s="42"/>
      <c r="AP52" s="60"/>
      <c r="AQ52" s="61"/>
      <c r="AR52" s="60"/>
      <c r="AS52" s="61"/>
      <c r="AT52" s="60"/>
      <c r="AU52" s="61"/>
      <c r="AV52" s="62"/>
      <c r="AW52" s="63"/>
      <c r="AX52" s="64"/>
      <c r="AY52" s="48" t="str">
        <f t="shared" si="2"/>
        <v/>
      </c>
      <c r="BF52" s="6"/>
      <c r="BG52" s="6"/>
      <c r="BH52" s="6"/>
      <c r="BI52" s="6"/>
      <c r="BJ52" s="6"/>
      <c r="BK52" s="6"/>
      <c r="BL52" s="6"/>
      <c r="BM52" s="6"/>
      <c r="BN52" s="6"/>
      <c r="BO52" s="6"/>
      <c r="BP52" s="49" t="str">
        <f t="shared" si="3"/>
        <v/>
      </c>
      <c r="BQ52" s="50" t="str">
        <f t="shared" si="4"/>
        <v/>
      </c>
      <c r="BR52" s="50" t="str">
        <f t="shared" si="5"/>
        <v/>
      </c>
      <c r="BS52" s="50" t="str">
        <f t="shared" si="6"/>
        <v/>
      </c>
      <c r="BT52" s="50" t="str">
        <f t="shared" si="7"/>
        <v/>
      </c>
      <c r="BU52" s="50" t="str">
        <f t="shared" si="8"/>
        <v/>
      </c>
      <c r="BV52" s="72" t="str">
        <f t="shared" si="16"/>
        <v/>
      </c>
      <c r="BW52" s="72" t="str">
        <f>IF(AND($AT52&lt;&gt;0,($B90="")),"No olvide registrar si algunas de estas compras de servicio corresponden al Programa de Resolutividad. ","")</f>
        <v/>
      </c>
      <c r="BX52" s="54">
        <f t="shared" si="9"/>
        <v>0</v>
      </c>
      <c r="BY52" s="54">
        <f t="shared" si="10"/>
        <v>0</v>
      </c>
      <c r="BZ52" s="54">
        <f t="shared" si="11"/>
        <v>0</v>
      </c>
      <c r="CA52" s="54">
        <f t="shared" si="12"/>
        <v>0</v>
      </c>
      <c r="CB52" s="54">
        <f t="shared" si="13"/>
        <v>0</v>
      </c>
      <c r="CC52" s="54" t="str">
        <f t="shared" si="14"/>
        <v/>
      </c>
      <c r="CD52" s="54">
        <f t="shared" si="17"/>
        <v>0</v>
      </c>
      <c r="CE52" s="54">
        <f>IF(AND($AT52&lt;&gt;0,($B90="")),1,0)</f>
        <v>0</v>
      </c>
      <c r="CY52" s="16"/>
      <c r="CZ52" s="16"/>
    </row>
    <row r="53" spans="1:105" s="15" customFormat="1" ht="11.25" customHeight="1" x14ac:dyDescent="0.15">
      <c r="A53" s="55" t="s">
        <v>98</v>
      </c>
      <c r="B53" s="29">
        <f t="shared" si="15"/>
        <v>51</v>
      </c>
      <c r="C53" s="34">
        <v>1</v>
      </c>
      <c r="D53" s="56">
        <v>13</v>
      </c>
      <c r="E53" s="37">
        <v>3</v>
      </c>
      <c r="F53" s="37">
        <v>5</v>
      </c>
      <c r="G53" s="37">
        <v>3</v>
      </c>
      <c r="H53" s="59">
        <v>1</v>
      </c>
      <c r="I53" s="59">
        <v>1</v>
      </c>
      <c r="J53" s="59"/>
      <c r="K53" s="59">
        <v>3</v>
      </c>
      <c r="L53" s="59">
        <v>1</v>
      </c>
      <c r="M53" s="59">
        <v>1</v>
      </c>
      <c r="N53" s="59">
        <v>5</v>
      </c>
      <c r="O53" s="59">
        <v>1</v>
      </c>
      <c r="P53" s="59">
        <v>2</v>
      </c>
      <c r="Q53" s="59">
        <v>3</v>
      </c>
      <c r="R53" s="59">
        <v>4</v>
      </c>
      <c r="S53" s="59">
        <v>4</v>
      </c>
      <c r="T53" s="34">
        <v>17</v>
      </c>
      <c r="U53" s="35">
        <v>34</v>
      </c>
      <c r="V53" s="34">
        <v>23</v>
      </c>
      <c r="W53" s="35">
        <v>28</v>
      </c>
      <c r="X53" s="36">
        <f t="shared" si="0"/>
        <v>11</v>
      </c>
      <c r="Y53" s="34">
        <v>10</v>
      </c>
      <c r="Z53" s="37"/>
      <c r="AA53" s="35">
        <v>1</v>
      </c>
      <c r="AB53" s="38">
        <f t="shared" si="1"/>
        <v>12</v>
      </c>
      <c r="AC53" s="34">
        <v>3</v>
      </c>
      <c r="AD53" s="37"/>
      <c r="AE53" s="35">
        <v>9</v>
      </c>
      <c r="AF53" s="34">
        <v>7</v>
      </c>
      <c r="AG53" s="39">
        <v>0</v>
      </c>
      <c r="AH53" s="34">
        <v>5</v>
      </c>
      <c r="AI53" s="35">
        <v>5</v>
      </c>
      <c r="AJ53" s="39"/>
      <c r="AK53" s="40"/>
      <c r="AL53" s="35"/>
      <c r="AM53" s="40">
        <v>8</v>
      </c>
      <c r="AN53" s="35">
        <v>3</v>
      </c>
      <c r="AO53" s="42"/>
      <c r="AP53" s="60"/>
      <c r="AQ53" s="61"/>
      <c r="AR53" s="60"/>
      <c r="AS53" s="61"/>
      <c r="AT53" s="60"/>
      <c r="AU53" s="61"/>
      <c r="AV53" s="62"/>
      <c r="AW53" s="63"/>
      <c r="AX53" s="64"/>
      <c r="AY53" s="48" t="str">
        <f t="shared" si="2"/>
        <v/>
      </c>
      <c r="BF53" s="6"/>
      <c r="BG53" s="6"/>
      <c r="BH53" s="6"/>
      <c r="BI53" s="6"/>
      <c r="BJ53" s="6"/>
      <c r="BK53" s="6"/>
      <c r="BL53" s="6"/>
      <c r="BM53" s="6"/>
      <c r="BN53" s="6"/>
      <c r="BO53" s="6"/>
      <c r="BP53" s="49" t="str">
        <f t="shared" si="3"/>
        <v/>
      </c>
      <c r="BQ53" s="50" t="str">
        <f t="shared" si="4"/>
        <v/>
      </c>
      <c r="BR53" s="50" t="str">
        <f t="shared" si="5"/>
        <v/>
      </c>
      <c r="BS53" s="50" t="str">
        <f t="shared" si="6"/>
        <v/>
      </c>
      <c r="BT53" s="50" t="str">
        <f t="shared" si="7"/>
        <v/>
      </c>
      <c r="BU53" s="50" t="str">
        <f t="shared" si="8"/>
        <v/>
      </c>
      <c r="BV53" s="72" t="str">
        <f t="shared" si="16"/>
        <v/>
      </c>
      <c r="BW53" s="72" t="str">
        <f>IF(AND($AT53&lt;&gt;0,($B91="")),"No olvide registrar si algunas de estas compras de servicio corresponden al Programa de Resolutividad. ","")</f>
        <v/>
      </c>
      <c r="BX53" s="54">
        <f t="shared" si="9"/>
        <v>0</v>
      </c>
      <c r="BY53" s="54">
        <f t="shared" si="10"/>
        <v>0</v>
      </c>
      <c r="BZ53" s="54">
        <f t="shared" si="11"/>
        <v>0</v>
      </c>
      <c r="CA53" s="54">
        <f t="shared" si="12"/>
        <v>0</v>
      </c>
      <c r="CB53" s="54">
        <f t="shared" si="13"/>
        <v>0</v>
      </c>
      <c r="CC53" s="54">
        <f t="shared" si="14"/>
        <v>0</v>
      </c>
      <c r="CD53" s="54">
        <f t="shared" si="17"/>
        <v>0</v>
      </c>
      <c r="CE53" s="54">
        <f>IF(AND($AT53&lt;&gt;0,($B91="")),1,0)</f>
        <v>0</v>
      </c>
      <c r="CY53" s="16"/>
      <c r="CZ53" s="16"/>
    </row>
    <row r="54" spans="1:105" s="15" customFormat="1" ht="11.25" x14ac:dyDescent="0.15">
      <c r="A54" s="55" t="s">
        <v>99</v>
      </c>
      <c r="B54" s="29">
        <f>SUM(F54:S54)</f>
        <v>0</v>
      </c>
      <c r="C54" s="69"/>
      <c r="D54" s="65"/>
      <c r="E54" s="66"/>
      <c r="F54" s="37"/>
      <c r="G54" s="37"/>
      <c r="H54" s="59"/>
      <c r="I54" s="59"/>
      <c r="J54" s="59"/>
      <c r="K54" s="59"/>
      <c r="L54" s="59"/>
      <c r="M54" s="59"/>
      <c r="N54" s="59"/>
      <c r="O54" s="59"/>
      <c r="P54" s="59"/>
      <c r="Q54" s="59"/>
      <c r="R54" s="59"/>
      <c r="S54" s="59"/>
      <c r="T54" s="69"/>
      <c r="U54" s="35"/>
      <c r="V54" s="34"/>
      <c r="W54" s="35"/>
      <c r="X54" s="76"/>
      <c r="Y54" s="69"/>
      <c r="Z54" s="66"/>
      <c r="AA54" s="68"/>
      <c r="AB54" s="38">
        <f t="shared" si="1"/>
        <v>0</v>
      </c>
      <c r="AC54" s="34"/>
      <c r="AD54" s="37"/>
      <c r="AE54" s="35"/>
      <c r="AF54" s="34"/>
      <c r="AG54" s="39"/>
      <c r="AH54" s="69"/>
      <c r="AI54" s="35"/>
      <c r="AJ54" s="39"/>
      <c r="AK54" s="76"/>
      <c r="AL54" s="35"/>
      <c r="AM54" s="76"/>
      <c r="AN54" s="35"/>
      <c r="AO54" s="42"/>
      <c r="AP54" s="60"/>
      <c r="AQ54" s="61"/>
      <c r="AR54" s="60"/>
      <c r="AS54" s="61"/>
      <c r="AT54" s="60"/>
      <c r="AU54" s="61"/>
      <c r="AV54" s="62"/>
      <c r="AW54" s="77"/>
      <c r="AX54" s="64"/>
      <c r="AY54" s="48" t="str">
        <f t="shared" si="2"/>
        <v/>
      </c>
      <c r="BF54" s="6"/>
      <c r="BG54" s="6"/>
      <c r="BH54" s="6"/>
      <c r="BI54" s="6"/>
      <c r="BJ54" s="6"/>
      <c r="BK54" s="6"/>
      <c r="BL54" s="6"/>
      <c r="BM54" s="6"/>
      <c r="BN54" s="6"/>
      <c r="BO54" s="6"/>
      <c r="BP54" s="49" t="str">
        <f t="shared" si="3"/>
        <v/>
      </c>
      <c r="BQ54" s="50" t="str">
        <f t="shared" si="4"/>
        <v/>
      </c>
      <c r="BR54" s="50" t="str">
        <f t="shared" si="5"/>
        <v/>
      </c>
      <c r="BS54" s="50" t="str">
        <f t="shared" si="6"/>
        <v/>
      </c>
      <c r="BT54" s="50" t="str">
        <f t="shared" si="7"/>
        <v/>
      </c>
      <c r="BU54" s="50" t="str">
        <f t="shared" si="8"/>
        <v/>
      </c>
      <c r="BV54" s="72" t="str">
        <f t="shared" si="16"/>
        <v/>
      </c>
      <c r="BW54" s="53"/>
      <c r="BX54" s="54">
        <f t="shared" si="9"/>
        <v>0</v>
      </c>
      <c r="BY54" s="54">
        <f t="shared" si="10"/>
        <v>0</v>
      </c>
      <c r="BZ54" s="54">
        <f t="shared" si="11"/>
        <v>0</v>
      </c>
      <c r="CA54" s="54">
        <f t="shared" si="12"/>
        <v>0</v>
      </c>
      <c r="CB54" s="54">
        <f t="shared" si="13"/>
        <v>0</v>
      </c>
      <c r="CC54" s="54" t="str">
        <f t="shared" si="14"/>
        <v/>
      </c>
      <c r="CD54" s="54">
        <f t="shared" si="17"/>
        <v>0</v>
      </c>
      <c r="CY54" s="16"/>
      <c r="CZ54" s="16"/>
    </row>
    <row r="55" spans="1:105" s="15" customFormat="1" ht="11.25" x14ac:dyDescent="0.15">
      <c r="A55" s="55" t="s">
        <v>100</v>
      </c>
      <c r="B55" s="29">
        <f t="shared" si="15"/>
        <v>563</v>
      </c>
      <c r="C55" s="34">
        <v>67</v>
      </c>
      <c r="D55" s="56">
        <v>14</v>
      </c>
      <c r="E55" s="37">
        <v>26</v>
      </c>
      <c r="F55" s="37">
        <v>37</v>
      </c>
      <c r="G55" s="37">
        <v>24</v>
      </c>
      <c r="H55" s="59">
        <v>19</v>
      </c>
      <c r="I55" s="59">
        <v>19</v>
      </c>
      <c r="J55" s="59">
        <v>27</v>
      </c>
      <c r="K55" s="59">
        <v>37</v>
      </c>
      <c r="L55" s="59">
        <v>33</v>
      </c>
      <c r="M55" s="59">
        <v>48</v>
      </c>
      <c r="N55" s="59">
        <v>51</v>
      </c>
      <c r="O55" s="59">
        <v>36</v>
      </c>
      <c r="P55" s="59">
        <v>37</v>
      </c>
      <c r="Q55" s="59">
        <v>48</v>
      </c>
      <c r="R55" s="59">
        <v>25</v>
      </c>
      <c r="S55" s="59">
        <v>15</v>
      </c>
      <c r="T55" s="34">
        <v>107</v>
      </c>
      <c r="U55" s="35">
        <v>456</v>
      </c>
      <c r="V55" s="34">
        <v>242</v>
      </c>
      <c r="W55" s="35">
        <v>321</v>
      </c>
      <c r="X55" s="36">
        <f t="shared" si="0"/>
        <v>56</v>
      </c>
      <c r="Y55" s="34">
        <v>48</v>
      </c>
      <c r="Z55" s="37"/>
      <c r="AA55" s="35">
        <v>8</v>
      </c>
      <c r="AB55" s="38">
        <f t="shared" si="1"/>
        <v>289</v>
      </c>
      <c r="AC55" s="34">
        <v>206</v>
      </c>
      <c r="AD55" s="37"/>
      <c r="AE55" s="35">
        <v>83</v>
      </c>
      <c r="AF55" s="34">
        <v>206</v>
      </c>
      <c r="AG55" s="39">
        <v>18</v>
      </c>
      <c r="AH55" s="34">
        <v>24</v>
      </c>
      <c r="AI55" s="35">
        <v>131</v>
      </c>
      <c r="AJ55" s="39">
        <v>8</v>
      </c>
      <c r="AK55" s="40"/>
      <c r="AL55" s="35">
        <v>7</v>
      </c>
      <c r="AM55" s="40">
        <v>34</v>
      </c>
      <c r="AN55" s="35">
        <v>84</v>
      </c>
      <c r="AO55" s="42"/>
      <c r="AP55" s="60"/>
      <c r="AQ55" s="61"/>
      <c r="AR55" s="60"/>
      <c r="AS55" s="61"/>
      <c r="AT55" s="60"/>
      <c r="AU55" s="61"/>
      <c r="AV55" s="62"/>
      <c r="AW55" s="63"/>
      <c r="AX55" s="64"/>
      <c r="AY55" s="48" t="str">
        <f t="shared" si="2"/>
        <v/>
      </c>
      <c r="BF55" s="6"/>
      <c r="BG55" s="6"/>
      <c r="BH55" s="6"/>
      <c r="BI55" s="6"/>
      <c r="BJ55" s="6"/>
      <c r="BK55" s="6"/>
      <c r="BL55" s="6"/>
      <c r="BM55" s="6"/>
      <c r="BN55" s="6"/>
      <c r="BO55" s="6"/>
      <c r="BP55" s="49" t="str">
        <f t="shared" si="3"/>
        <v/>
      </c>
      <c r="BQ55" s="50" t="str">
        <f t="shared" si="4"/>
        <v/>
      </c>
      <c r="BR55" s="50" t="str">
        <f t="shared" si="5"/>
        <v/>
      </c>
      <c r="BS55" s="50" t="str">
        <f t="shared" si="6"/>
        <v/>
      </c>
      <c r="BT55" s="50" t="str">
        <f t="shared" si="7"/>
        <v/>
      </c>
      <c r="BU55" s="50" t="str">
        <f t="shared" si="8"/>
        <v/>
      </c>
      <c r="BV55" s="72" t="str">
        <f t="shared" si="16"/>
        <v/>
      </c>
      <c r="BW55" s="53"/>
      <c r="BX55" s="54">
        <f t="shared" si="9"/>
        <v>0</v>
      </c>
      <c r="BY55" s="54">
        <f t="shared" si="10"/>
        <v>0</v>
      </c>
      <c r="BZ55" s="54">
        <f t="shared" si="11"/>
        <v>0</v>
      </c>
      <c r="CA55" s="54">
        <f t="shared" si="12"/>
        <v>0</v>
      </c>
      <c r="CB55" s="54">
        <f t="shared" si="13"/>
        <v>0</v>
      </c>
      <c r="CC55" s="54">
        <f t="shared" si="14"/>
        <v>0</v>
      </c>
      <c r="CD55" s="54">
        <f t="shared" si="17"/>
        <v>0</v>
      </c>
      <c r="CY55" s="16"/>
      <c r="CZ55" s="16"/>
    </row>
    <row r="56" spans="1:105" s="15" customFormat="1" ht="11.25" x14ac:dyDescent="0.15">
      <c r="A56" s="55" t="s">
        <v>101</v>
      </c>
      <c r="B56" s="29">
        <f t="shared" si="15"/>
        <v>195</v>
      </c>
      <c r="C56" s="34"/>
      <c r="D56" s="56"/>
      <c r="E56" s="37"/>
      <c r="F56" s="37">
        <v>3</v>
      </c>
      <c r="G56" s="37">
        <v>1</v>
      </c>
      <c r="H56" s="59"/>
      <c r="I56" s="59">
        <v>8</v>
      </c>
      <c r="J56" s="59">
        <v>3</v>
      </c>
      <c r="K56" s="59">
        <v>4</v>
      </c>
      <c r="L56" s="59">
        <v>11</v>
      </c>
      <c r="M56" s="59">
        <v>7</v>
      </c>
      <c r="N56" s="59">
        <v>8</v>
      </c>
      <c r="O56" s="59">
        <v>44</v>
      </c>
      <c r="P56" s="59">
        <v>33</v>
      </c>
      <c r="Q56" s="59">
        <v>35</v>
      </c>
      <c r="R56" s="59">
        <v>16</v>
      </c>
      <c r="S56" s="59">
        <v>22</v>
      </c>
      <c r="T56" s="34"/>
      <c r="U56" s="35">
        <v>195</v>
      </c>
      <c r="V56" s="34">
        <v>173</v>
      </c>
      <c r="W56" s="35">
        <v>22</v>
      </c>
      <c r="X56" s="36">
        <f t="shared" si="0"/>
        <v>0</v>
      </c>
      <c r="Y56" s="34"/>
      <c r="Z56" s="37"/>
      <c r="AA56" s="35"/>
      <c r="AB56" s="38">
        <f t="shared" si="1"/>
        <v>37</v>
      </c>
      <c r="AC56" s="34">
        <v>37</v>
      </c>
      <c r="AD56" s="37"/>
      <c r="AE56" s="35"/>
      <c r="AF56" s="34">
        <v>37</v>
      </c>
      <c r="AG56" s="39">
        <v>10</v>
      </c>
      <c r="AH56" s="34"/>
      <c r="AI56" s="35">
        <v>6</v>
      </c>
      <c r="AJ56" s="39"/>
      <c r="AK56" s="40"/>
      <c r="AL56" s="35">
        <v>14</v>
      </c>
      <c r="AM56" s="40"/>
      <c r="AN56" s="35">
        <v>2</v>
      </c>
      <c r="AO56" s="42"/>
      <c r="AP56" s="60"/>
      <c r="AQ56" s="61"/>
      <c r="AR56" s="60"/>
      <c r="AS56" s="61"/>
      <c r="AT56" s="60"/>
      <c r="AU56" s="61"/>
      <c r="AV56" s="62"/>
      <c r="AW56" s="63"/>
      <c r="AX56" s="64"/>
      <c r="AY56" s="48" t="str">
        <f t="shared" si="2"/>
        <v/>
      </c>
      <c r="BF56" s="6"/>
      <c r="BG56" s="6"/>
      <c r="BH56" s="6"/>
      <c r="BI56" s="6"/>
      <c r="BJ56" s="6"/>
      <c r="BK56" s="6"/>
      <c r="BL56" s="6"/>
      <c r="BM56" s="6"/>
      <c r="BN56" s="6"/>
      <c r="BO56" s="6"/>
      <c r="BP56" s="49" t="str">
        <f t="shared" si="3"/>
        <v/>
      </c>
      <c r="BQ56" s="50" t="str">
        <f t="shared" si="4"/>
        <v/>
      </c>
      <c r="BR56" s="50" t="str">
        <f t="shared" si="5"/>
        <v/>
      </c>
      <c r="BS56" s="50" t="str">
        <f t="shared" si="6"/>
        <v/>
      </c>
      <c r="BT56" s="50" t="str">
        <f t="shared" si="7"/>
        <v/>
      </c>
      <c r="BU56" s="50" t="str">
        <f t="shared" si="8"/>
        <v/>
      </c>
      <c r="BV56" s="72" t="str">
        <f t="shared" si="16"/>
        <v/>
      </c>
      <c r="BW56" s="53"/>
      <c r="BX56" s="54">
        <f t="shared" si="9"/>
        <v>0</v>
      </c>
      <c r="BY56" s="54">
        <f t="shared" si="10"/>
        <v>0</v>
      </c>
      <c r="BZ56" s="54">
        <f t="shared" si="11"/>
        <v>0</v>
      </c>
      <c r="CA56" s="54">
        <f t="shared" si="12"/>
        <v>0</v>
      </c>
      <c r="CB56" s="54">
        <f t="shared" si="13"/>
        <v>0</v>
      </c>
      <c r="CC56" s="54">
        <f t="shared" si="14"/>
        <v>0</v>
      </c>
      <c r="CD56" s="54">
        <f t="shared" si="17"/>
        <v>0</v>
      </c>
      <c r="CY56" s="16"/>
      <c r="CZ56" s="16"/>
    </row>
    <row r="57" spans="1:105" s="15" customFormat="1" ht="11.25" x14ac:dyDescent="0.15">
      <c r="A57" s="80" t="s">
        <v>102</v>
      </c>
      <c r="B57" s="81">
        <f t="shared" si="15"/>
        <v>0</v>
      </c>
      <c r="C57" s="82"/>
      <c r="D57" s="83"/>
      <c r="E57" s="84"/>
      <c r="F57" s="84"/>
      <c r="G57" s="84"/>
      <c r="H57" s="85"/>
      <c r="I57" s="85"/>
      <c r="J57" s="85"/>
      <c r="K57" s="85"/>
      <c r="L57" s="85"/>
      <c r="M57" s="85"/>
      <c r="N57" s="85"/>
      <c r="O57" s="85"/>
      <c r="P57" s="85"/>
      <c r="Q57" s="85"/>
      <c r="R57" s="85"/>
      <c r="S57" s="85"/>
      <c r="T57" s="82"/>
      <c r="U57" s="78"/>
      <c r="V57" s="86"/>
      <c r="W57" s="87"/>
      <c r="X57" s="88">
        <f t="shared" si="0"/>
        <v>0</v>
      </c>
      <c r="Y57" s="82"/>
      <c r="Z57" s="84"/>
      <c r="AA57" s="78"/>
      <c r="AB57" s="89">
        <f t="shared" si="1"/>
        <v>0</v>
      </c>
      <c r="AC57" s="82"/>
      <c r="AD57" s="84"/>
      <c r="AE57" s="78"/>
      <c r="AF57" s="82"/>
      <c r="AG57" s="90"/>
      <c r="AH57" s="91"/>
      <c r="AI57" s="92"/>
      <c r="AJ57" s="90"/>
      <c r="AK57" s="93"/>
      <c r="AL57" s="92"/>
      <c r="AM57" s="93"/>
      <c r="AN57" s="92"/>
      <c r="AO57" s="42"/>
      <c r="AP57" s="94"/>
      <c r="AQ57" s="95"/>
      <c r="AR57" s="94"/>
      <c r="AS57" s="95"/>
      <c r="AT57" s="94"/>
      <c r="AU57" s="95"/>
      <c r="AV57" s="96"/>
      <c r="AW57" s="97"/>
      <c r="AX57" s="98"/>
      <c r="AY57" s="48" t="str">
        <f t="shared" si="2"/>
        <v/>
      </c>
      <c r="BF57" s="6"/>
      <c r="BG57" s="6"/>
      <c r="BH57" s="6"/>
      <c r="BI57" s="6"/>
      <c r="BJ57" s="6"/>
      <c r="BK57" s="6"/>
      <c r="BL57" s="6"/>
      <c r="BM57" s="6"/>
      <c r="BN57" s="6"/>
      <c r="BO57" s="6"/>
      <c r="BP57" s="49" t="str">
        <f t="shared" si="3"/>
        <v/>
      </c>
      <c r="BQ57" s="50" t="str">
        <f t="shared" si="4"/>
        <v/>
      </c>
      <c r="BR57" s="50" t="str">
        <f t="shared" si="5"/>
        <v/>
      </c>
      <c r="BS57" s="50" t="str">
        <f t="shared" si="6"/>
        <v/>
      </c>
      <c r="BT57" s="50" t="str">
        <f t="shared" si="7"/>
        <v/>
      </c>
      <c r="BU57" s="50" t="str">
        <f t="shared" si="8"/>
        <v/>
      </c>
      <c r="BV57" s="72" t="str">
        <f t="shared" si="16"/>
        <v/>
      </c>
      <c r="BW57" s="53"/>
      <c r="BX57" s="54">
        <f t="shared" si="9"/>
        <v>0</v>
      </c>
      <c r="BY57" s="54">
        <f t="shared" si="10"/>
        <v>0</v>
      </c>
      <c r="BZ57" s="54">
        <f t="shared" si="11"/>
        <v>0</v>
      </c>
      <c r="CA57" s="54">
        <f t="shared" si="12"/>
        <v>0</v>
      </c>
      <c r="CB57" s="54">
        <f t="shared" si="13"/>
        <v>0</v>
      </c>
      <c r="CC57" s="54" t="str">
        <f t="shared" si="14"/>
        <v/>
      </c>
      <c r="CD57" s="54">
        <f t="shared" si="17"/>
        <v>0</v>
      </c>
      <c r="CY57" s="16"/>
      <c r="CZ57" s="16"/>
    </row>
    <row r="58" spans="1:105" s="15" customFormat="1" ht="15" customHeight="1" thickBot="1" x14ac:dyDescent="0.2">
      <c r="A58" s="219" t="s">
        <v>51</v>
      </c>
      <c r="B58" s="99">
        <f>SUM(B12:B57)</f>
        <v>5106</v>
      </c>
      <c r="C58" s="100">
        <f>SUM(C12:C57)</f>
        <v>476</v>
      </c>
      <c r="D58" s="101">
        <f t="shared" ref="D58:AX58" si="18">SUM(D12:D57)</f>
        <v>261</v>
      </c>
      <c r="E58" s="102">
        <f t="shared" si="18"/>
        <v>214</v>
      </c>
      <c r="F58" s="103">
        <f t="shared" si="18"/>
        <v>206</v>
      </c>
      <c r="G58" s="104">
        <f t="shared" si="18"/>
        <v>175</v>
      </c>
      <c r="H58" s="104">
        <f t="shared" si="18"/>
        <v>187</v>
      </c>
      <c r="I58" s="104">
        <f t="shared" si="18"/>
        <v>197</v>
      </c>
      <c r="J58" s="104">
        <f t="shared" si="18"/>
        <v>228</v>
      </c>
      <c r="K58" s="104">
        <f t="shared" si="18"/>
        <v>316</v>
      </c>
      <c r="L58" s="104">
        <f t="shared" si="18"/>
        <v>337</v>
      </c>
      <c r="M58" s="104">
        <f t="shared" si="18"/>
        <v>367</v>
      </c>
      <c r="N58" s="104">
        <f t="shared" si="18"/>
        <v>377</v>
      </c>
      <c r="O58" s="104">
        <f t="shared" si="18"/>
        <v>387</v>
      </c>
      <c r="P58" s="104">
        <f t="shared" si="18"/>
        <v>409</v>
      </c>
      <c r="Q58" s="104">
        <f t="shared" si="18"/>
        <v>369</v>
      </c>
      <c r="R58" s="104">
        <f t="shared" si="18"/>
        <v>310</v>
      </c>
      <c r="S58" s="104">
        <f t="shared" si="18"/>
        <v>290</v>
      </c>
      <c r="T58" s="105">
        <f t="shared" si="18"/>
        <v>951</v>
      </c>
      <c r="U58" s="106">
        <f t="shared" si="18"/>
        <v>4155</v>
      </c>
      <c r="V58" s="105">
        <f t="shared" si="18"/>
        <v>1945</v>
      </c>
      <c r="W58" s="106">
        <f t="shared" si="18"/>
        <v>3161</v>
      </c>
      <c r="X58" s="105">
        <f t="shared" si="18"/>
        <v>422</v>
      </c>
      <c r="Y58" s="105">
        <f t="shared" si="18"/>
        <v>409</v>
      </c>
      <c r="Z58" s="102">
        <f t="shared" si="18"/>
        <v>0</v>
      </c>
      <c r="AA58" s="101">
        <f t="shared" si="18"/>
        <v>13</v>
      </c>
      <c r="AB58" s="100">
        <f t="shared" si="18"/>
        <v>2163</v>
      </c>
      <c r="AC58" s="105">
        <f t="shared" si="18"/>
        <v>2001</v>
      </c>
      <c r="AD58" s="102">
        <f t="shared" si="18"/>
        <v>0</v>
      </c>
      <c r="AE58" s="106">
        <f t="shared" si="18"/>
        <v>162</v>
      </c>
      <c r="AF58" s="100">
        <f t="shared" si="18"/>
        <v>1557</v>
      </c>
      <c r="AG58" s="101">
        <f t="shared" si="18"/>
        <v>172</v>
      </c>
      <c r="AH58" s="105">
        <f t="shared" si="18"/>
        <v>210</v>
      </c>
      <c r="AI58" s="106">
        <f t="shared" si="18"/>
        <v>858</v>
      </c>
      <c r="AJ58" s="101">
        <f t="shared" si="18"/>
        <v>1172</v>
      </c>
      <c r="AK58" s="105">
        <f t="shared" si="18"/>
        <v>26</v>
      </c>
      <c r="AL58" s="106">
        <f t="shared" si="18"/>
        <v>162</v>
      </c>
      <c r="AM58" s="105">
        <f t="shared" si="18"/>
        <v>149</v>
      </c>
      <c r="AN58" s="106">
        <f t="shared" si="18"/>
        <v>492</v>
      </c>
      <c r="AO58" s="107"/>
      <c r="AP58" s="108">
        <f t="shared" si="18"/>
        <v>229</v>
      </c>
      <c r="AQ58" s="109">
        <f t="shared" si="18"/>
        <v>0</v>
      </c>
      <c r="AR58" s="108">
        <f t="shared" si="18"/>
        <v>0</v>
      </c>
      <c r="AS58" s="109">
        <f t="shared" si="18"/>
        <v>0</v>
      </c>
      <c r="AT58" s="108">
        <f t="shared" si="18"/>
        <v>0</v>
      </c>
      <c r="AU58" s="109">
        <f t="shared" si="18"/>
        <v>0</v>
      </c>
      <c r="AV58" s="110">
        <f t="shared" si="18"/>
        <v>0</v>
      </c>
      <c r="AW58" s="111">
        <f t="shared" si="18"/>
        <v>0</v>
      </c>
      <c r="AX58" s="112">
        <f t="shared" si="18"/>
        <v>0</v>
      </c>
      <c r="AY58" s="48" t="str">
        <f t="shared" si="2"/>
        <v/>
      </c>
      <c r="BF58" s="6"/>
      <c r="BG58" s="6"/>
      <c r="BH58" s="6"/>
      <c r="BI58" s="6"/>
      <c r="BJ58" s="6"/>
      <c r="BK58" s="6"/>
      <c r="BL58" s="6"/>
      <c r="BM58" s="6"/>
      <c r="BN58" s="6"/>
      <c r="BO58" s="6"/>
      <c r="BP58" s="49" t="str">
        <f t="shared" si="3"/>
        <v/>
      </c>
      <c r="BQ58" s="50" t="str">
        <f t="shared" si="4"/>
        <v/>
      </c>
      <c r="BR58" s="50" t="str">
        <f t="shared" si="5"/>
        <v/>
      </c>
      <c r="BS58" s="50" t="str">
        <f t="shared" si="6"/>
        <v/>
      </c>
      <c r="BT58" s="50" t="str">
        <f t="shared" si="7"/>
        <v/>
      </c>
      <c r="BU58" s="50" t="str">
        <f t="shared" si="8"/>
        <v/>
      </c>
      <c r="BV58" s="72" t="str">
        <f t="shared" si="16"/>
        <v/>
      </c>
      <c r="BW58" s="53"/>
      <c r="BX58" s="54">
        <f t="shared" si="9"/>
        <v>0</v>
      </c>
      <c r="BY58" s="54">
        <f t="shared" si="10"/>
        <v>0</v>
      </c>
      <c r="BZ58" s="54">
        <f t="shared" si="11"/>
        <v>0</v>
      </c>
      <c r="CA58" s="54">
        <f t="shared" si="12"/>
        <v>0</v>
      </c>
      <c r="CB58" s="54">
        <f t="shared" si="13"/>
        <v>0</v>
      </c>
      <c r="CC58" s="54">
        <f t="shared" si="14"/>
        <v>0</v>
      </c>
      <c r="CD58" s="54">
        <f t="shared" si="17"/>
        <v>0</v>
      </c>
      <c r="CY58" s="16"/>
      <c r="CZ58" s="16"/>
    </row>
    <row r="59" spans="1:105" s="15" customFormat="1" ht="30" customHeight="1" thickTop="1" x14ac:dyDescent="0.2">
      <c r="A59" s="113" t="s">
        <v>103</v>
      </c>
      <c r="B59" s="113"/>
      <c r="C59" s="113"/>
      <c r="D59" s="113"/>
      <c r="E59" s="113"/>
      <c r="F59" s="113"/>
      <c r="G59" s="113"/>
      <c r="H59" s="113"/>
      <c r="I59" s="113"/>
      <c r="J59" s="113"/>
      <c r="K59" s="71"/>
      <c r="L59" s="71"/>
      <c r="M59" s="71"/>
      <c r="N59" s="114"/>
      <c r="O59" s="114"/>
      <c r="P59" s="6"/>
      <c r="Q59" s="6"/>
      <c r="R59" s="6"/>
      <c r="S59" s="6"/>
      <c r="T59" s="6"/>
      <c r="U59" s="6"/>
      <c r="V59" s="6"/>
      <c r="W59" s="6"/>
      <c r="X59" s="6"/>
      <c r="Y59" s="6"/>
      <c r="Z59" s="6"/>
      <c r="AA59" s="6"/>
      <c r="AB59" s="6"/>
      <c r="AC59" s="6"/>
      <c r="AD59" s="114"/>
      <c r="AE59" s="6"/>
      <c r="AF59" s="6"/>
      <c r="AG59" s="114"/>
      <c r="AH59" s="6"/>
      <c r="AI59" s="6"/>
      <c r="AJ59" s="114"/>
      <c r="AK59" s="6"/>
      <c r="AL59" s="6"/>
      <c r="AM59" s="114"/>
      <c r="AN59" s="114"/>
      <c r="AO59" s="114"/>
      <c r="AP59" s="6"/>
      <c r="AQ59" s="6"/>
      <c r="AR59" s="6"/>
      <c r="AS59" s="6"/>
      <c r="AT59" s="6"/>
      <c r="AU59" s="6"/>
      <c r="BG59" s="6"/>
      <c r="BH59" s="6"/>
      <c r="BI59" s="6"/>
      <c r="BJ59" s="6"/>
      <c r="BK59" s="6"/>
      <c r="BL59" s="6"/>
      <c r="BM59" s="6"/>
      <c r="BN59" s="6"/>
      <c r="BO59" s="6"/>
      <c r="BP59" s="6"/>
      <c r="BQ59" s="6"/>
      <c r="BR59" s="6"/>
      <c r="BS59" s="6"/>
      <c r="BT59" s="6"/>
      <c r="BU59" s="6"/>
      <c r="BV59" s="6"/>
      <c r="BW59" s="6"/>
      <c r="BX59" s="6"/>
      <c r="BY59" s="6"/>
      <c r="BZ59" s="6"/>
      <c r="CA59" s="6"/>
      <c r="CB59" s="6"/>
      <c r="CC59" s="6"/>
      <c r="CZ59" s="16"/>
      <c r="DA59" s="16"/>
    </row>
    <row r="60" spans="1:105" s="15" customFormat="1" ht="22.5" customHeight="1" x14ac:dyDescent="0.15">
      <c r="A60" s="290" t="s">
        <v>104</v>
      </c>
      <c r="B60" s="217"/>
      <c r="C60" s="290" t="s">
        <v>105</v>
      </c>
      <c r="D60" s="269" t="s">
        <v>106</v>
      </c>
      <c r="E60" s="270"/>
      <c r="F60" s="270"/>
      <c r="G60" s="270"/>
      <c r="H60" s="270"/>
      <c r="I60" s="270"/>
      <c r="J60" s="270"/>
      <c r="K60" s="270"/>
      <c r="L60" s="270"/>
      <c r="M60" s="270"/>
      <c r="N60" s="270"/>
      <c r="O60" s="270"/>
      <c r="P60" s="270"/>
      <c r="Q60" s="270"/>
      <c r="R60" s="270"/>
      <c r="S60" s="270"/>
      <c r="T60" s="271"/>
      <c r="U60" s="275" t="s">
        <v>27</v>
      </c>
      <c r="V60" s="275"/>
      <c r="W60" s="256" t="s">
        <v>107</v>
      </c>
      <c r="X60" s="300" t="s">
        <v>108</v>
      </c>
      <c r="Y60" s="6"/>
      <c r="Z60" s="6"/>
      <c r="AA60" s="6"/>
      <c r="AB60" s="114"/>
      <c r="AC60" s="6"/>
      <c r="AD60" s="6"/>
      <c r="AE60" s="114"/>
      <c r="AF60" s="6"/>
      <c r="AG60" s="6"/>
      <c r="AH60" s="114"/>
      <c r="AI60" s="6"/>
      <c r="AJ60" s="6"/>
      <c r="AK60" s="114"/>
      <c r="AL60" s="6"/>
      <c r="AM60" s="6"/>
      <c r="AN60" s="6"/>
      <c r="AO60" s="6"/>
      <c r="AP60" s="6"/>
      <c r="AQ60" s="6"/>
      <c r="AR60" s="3"/>
      <c r="AS60" s="6"/>
      <c r="AT60" s="6"/>
      <c r="AU60" s="6"/>
      <c r="BG60" s="6"/>
      <c r="BH60" s="6"/>
      <c r="BI60" s="6"/>
      <c r="BJ60" s="6"/>
      <c r="BK60" s="6"/>
      <c r="BL60" s="6"/>
      <c r="BM60" s="6"/>
      <c r="BN60" s="6"/>
      <c r="BO60" s="6"/>
      <c r="BP60" s="6"/>
      <c r="BQ60" s="6"/>
      <c r="BR60" s="6"/>
      <c r="BS60" s="6"/>
      <c r="BT60" s="6"/>
      <c r="BU60" s="6"/>
      <c r="BV60" s="6"/>
      <c r="BW60" s="6"/>
      <c r="BX60" s="6"/>
      <c r="BY60" s="6"/>
      <c r="BZ60" s="6"/>
      <c r="CA60" s="6"/>
      <c r="CB60" s="6"/>
      <c r="CC60" s="6"/>
      <c r="CZ60" s="16"/>
      <c r="DA60" s="16"/>
    </row>
    <row r="61" spans="1:105" s="15" customFormat="1" ht="33" customHeight="1" x14ac:dyDescent="0.15">
      <c r="A61" s="291"/>
      <c r="B61" s="218"/>
      <c r="C61" s="291"/>
      <c r="D61" s="17" t="s">
        <v>31</v>
      </c>
      <c r="E61" s="117" t="s">
        <v>32</v>
      </c>
      <c r="F61" s="19" t="s">
        <v>33</v>
      </c>
      <c r="G61" s="19" t="s">
        <v>34</v>
      </c>
      <c r="H61" s="19" t="s">
        <v>35</v>
      </c>
      <c r="I61" s="20" t="s">
        <v>36</v>
      </c>
      <c r="J61" s="20" t="s">
        <v>37</v>
      </c>
      <c r="K61" s="20" t="s">
        <v>38</v>
      </c>
      <c r="L61" s="20" t="s">
        <v>39</v>
      </c>
      <c r="M61" s="20" t="s">
        <v>40</v>
      </c>
      <c r="N61" s="20" t="s">
        <v>41</v>
      </c>
      <c r="O61" s="20" t="s">
        <v>42</v>
      </c>
      <c r="P61" s="20" t="s">
        <v>43</v>
      </c>
      <c r="Q61" s="20" t="s">
        <v>44</v>
      </c>
      <c r="R61" s="20" t="s">
        <v>45</v>
      </c>
      <c r="S61" s="20" t="s">
        <v>46</v>
      </c>
      <c r="T61" s="21" t="s">
        <v>47</v>
      </c>
      <c r="U61" s="220" t="s">
        <v>109</v>
      </c>
      <c r="V61" s="220" t="s">
        <v>50</v>
      </c>
      <c r="W61" s="256"/>
      <c r="X61" s="300"/>
      <c r="Y61" s="6"/>
      <c r="Z61" s="6"/>
      <c r="AA61" s="6"/>
      <c r="AB61" s="2"/>
      <c r="AC61" s="6"/>
      <c r="AD61" s="6"/>
      <c r="AE61" s="114"/>
      <c r="AF61" s="6"/>
      <c r="AG61" s="6"/>
      <c r="AH61" s="114"/>
      <c r="AI61" s="6"/>
      <c r="AJ61" s="6"/>
      <c r="AK61" s="114"/>
      <c r="AL61" s="6"/>
      <c r="AM61" s="6"/>
      <c r="AN61" s="6"/>
      <c r="AO61" s="6"/>
      <c r="AP61" s="3"/>
      <c r="AQ61" s="3"/>
      <c r="AR61" s="3"/>
      <c r="AS61" s="6"/>
      <c r="AT61" s="6"/>
      <c r="AU61" s="6"/>
      <c r="BG61" s="6"/>
      <c r="BH61" s="6"/>
      <c r="BI61" s="6"/>
      <c r="BJ61" s="6"/>
      <c r="BK61" s="6"/>
      <c r="BL61" s="6"/>
      <c r="BM61" s="6"/>
      <c r="BN61" s="6"/>
      <c r="BO61" s="6"/>
      <c r="BP61" s="6"/>
      <c r="BQ61" s="6"/>
      <c r="BR61" s="6"/>
      <c r="BS61" s="6"/>
      <c r="BT61" s="6"/>
      <c r="BU61" s="6"/>
      <c r="BV61" s="6"/>
      <c r="BW61" s="6"/>
      <c r="BX61" s="6"/>
      <c r="BY61" s="6"/>
      <c r="BZ61" s="6"/>
      <c r="CA61" s="6"/>
      <c r="CB61" s="6"/>
      <c r="CC61" s="6"/>
      <c r="CZ61" s="16"/>
      <c r="DA61" s="16"/>
    </row>
    <row r="62" spans="1:105" s="15" customFormat="1" ht="20.25" customHeight="1" x14ac:dyDescent="0.15">
      <c r="A62" s="294" t="s">
        <v>110</v>
      </c>
      <c r="B62" s="295"/>
      <c r="C62" s="119">
        <f>SUM(D62:T62)</f>
        <v>788</v>
      </c>
      <c r="D62" s="30">
        <v>3</v>
      </c>
      <c r="E62" s="31">
        <v>5</v>
      </c>
      <c r="F62" s="32">
        <v>2</v>
      </c>
      <c r="G62" s="32">
        <v>22</v>
      </c>
      <c r="H62" s="32">
        <v>25</v>
      </c>
      <c r="I62" s="32">
        <v>29</v>
      </c>
      <c r="J62" s="32">
        <v>24</v>
      </c>
      <c r="K62" s="32">
        <v>46</v>
      </c>
      <c r="L62" s="32">
        <v>39</v>
      </c>
      <c r="M62" s="32">
        <v>66</v>
      </c>
      <c r="N62" s="32">
        <v>50</v>
      </c>
      <c r="O62" s="32">
        <v>72</v>
      </c>
      <c r="P62" s="32">
        <v>64</v>
      </c>
      <c r="Q62" s="32">
        <v>96</v>
      </c>
      <c r="R62" s="32">
        <v>89</v>
      </c>
      <c r="S62" s="32">
        <v>82</v>
      </c>
      <c r="T62" s="41">
        <v>74</v>
      </c>
      <c r="U62" s="120">
        <v>377</v>
      </c>
      <c r="V62" s="120">
        <v>411</v>
      </c>
      <c r="W62" s="121">
        <v>788</v>
      </c>
      <c r="X62" s="122">
        <v>696</v>
      </c>
      <c r="Y62" s="123" t="str">
        <f>+BQ62&amp;BR62&amp;BS62&amp;BT62</f>
        <v/>
      </c>
      <c r="Z62" s="124"/>
      <c r="AA62" s="6"/>
      <c r="AB62" s="6"/>
      <c r="AC62" s="6"/>
      <c r="AD62" s="2"/>
      <c r="AE62" s="2"/>
      <c r="AF62" s="3"/>
      <c r="AG62" s="3"/>
      <c r="AH62" s="2"/>
      <c r="AI62" s="125"/>
      <c r="AJ62" s="3"/>
      <c r="AK62" s="2"/>
      <c r="AL62" s="125"/>
      <c r="AM62" s="3"/>
      <c r="AN62" s="3"/>
      <c r="AO62" s="3"/>
      <c r="AP62" s="2"/>
      <c r="AQ62" s="3"/>
      <c r="AR62" s="3"/>
      <c r="AS62" s="3"/>
      <c r="AT62" s="3"/>
      <c r="AU62" s="6"/>
      <c r="BG62" s="6"/>
      <c r="BH62" s="6"/>
      <c r="BI62" s="6"/>
      <c r="BJ62" s="6"/>
      <c r="BK62" s="6"/>
      <c r="BL62" s="6"/>
      <c r="BM62" s="6"/>
      <c r="BN62" s="6"/>
      <c r="BO62" s="6"/>
      <c r="BP62" s="6"/>
      <c r="BQ62" s="49" t="str">
        <f>IF($C62&lt;&gt;($U62+$V62)," El número de consultas según sexo NO puede ser diferente al Total.","")</f>
        <v/>
      </c>
      <c r="BR62" s="49" t="str">
        <f>IF($C62=0,"",IF(($W62)="",IF($C62="",""," No olvide escribir la columna Beneficiarios."),""))</f>
        <v/>
      </c>
      <c r="BS62" s="49" t="str">
        <f>IF($C62&lt;($W62)," El número de Beneficiarios NO puede ser mayor que el Total.","")</f>
        <v/>
      </c>
      <c r="BT62" s="49" t="str">
        <f>IF($C62&lt;($X62)," El número de Controles NO puede ser mayor que el Total.","")</f>
        <v/>
      </c>
      <c r="BU62" s="6"/>
      <c r="BV62" s="6"/>
      <c r="BW62" s="6"/>
      <c r="BX62" s="6"/>
      <c r="BY62" s="126">
        <f>IF($C62&lt;&gt;($U62+$V62),1,0)</f>
        <v>0</v>
      </c>
      <c r="BZ62" s="126">
        <f>IF($C62&lt;($W62),1,0)</f>
        <v>0</v>
      </c>
      <c r="CA62" s="126">
        <f>IF($C62=0,"",IF(($W62)="",IF($C62="","",1),0))</f>
        <v>0</v>
      </c>
      <c r="CB62" s="54">
        <f>IF($C62&lt;($X62),1,0)</f>
        <v>0</v>
      </c>
      <c r="CC62" s="6"/>
      <c r="CZ62" s="16"/>
      <c r="DA62" s="16"/>
    </row>
    <row r="63" spans="1:105" s="15" customFormat="1" ht="15" customHeight="1" x14ac:dyDescent="0.15">
      <c r="A63" s="296" t="s">
        <v>111</v>
      </c>
      <c r="B63" s="55" t="s">
        <v>112</v>
      </c>
      <c r="C63" s="127">
        <f>SUM(F63:T63)</f>
        <v>251</v>
      </c>
      <c r="D63" s="65"/>
      <c r="E63" s="65"/>
      <c r="F63" s="37">
        <v>2</v>
      </c>
      <c r="G63" s="37">
        <v>39</v>
      </c>
      <c r="H63" s="37">
        <v>46</v>
      </c>
      <c r="I63" s="37">
        <v>48</v>
      </c>
      <c r="J63" s="37">
        <v>51</v>
      </c>
      <c r="K63" s="37">
        <v>46</v>
      </c>
      <c r="L63" s="37">
        <v>18</v>
      </c>
      <c r="M63" s="37">
        <v>1</v>
      </c>
      <c r="N63" s="37"/>
      <c r="O63" s="37"/>
      <c r="P63" s="37"/>
      <c r="Q63" s="37"/>
      <c r="R63" s="37"/>
      <c r="S63" s="37"/>
      <c r="T63" s="35"/>
      <c r="U63" s="65"/>
      <c r="V63" s="128">
        <v>251</v>
      </c>
      <c r="W63" s="40">
        <v>251</v>
      </c>
      <c r="X63" s="60">
        <v>251</v>
      </c>
      <c r="Y63" s="123" t="str">
        <f t="shared" ref="Y63:Y73" si="19">+BQ63&amp;BR63&amp;BS63&amp;BT63</f>
        <v/>
      </c>
      <c r="Z63" s="124"/>
      <c r="AA63" s="6"/>
      <c r="AB63" s="6"/>
      <c r="AC63" s="6"/>
      <c r="AD63" s="2"/>
      <c r="AE63" s="2"/>
      <c r="AF63" s="3"/>
      <c r="AG63" s="3"/>
      <c r="AH63" s="2"/>
      <c r="AI63" s="125"/>
      <c r="AJ63" s="3"/>
      <c r="AK63" s="2"/>
      <c r="AL63" s="125"/>
      <c r="AM63" s="3"/>
      <c r="AN63" s="3"/>
      <c r="AO63" s="3"/>
      <c r="AP63" s="2"/>
      <c r="AQ63" s="3"/>
      <c r="AR63" s="3"/>
      <c r="AS63" s="3"/>
      <c r="AT63" s="3"/>
      <c r="AU63" s="6"/>
      <c r="BG63" s="6"/>
      <c r="BH63" s="6"/>
      <c r="BI63" s="6"/>
      <c r="BJ63" s="6"/>
      <c r="BK63" s="6"/>
      <c r="BL63" s="6"/>
      <c r="BM63" s="6"/>
      <c r="BN63" s="6"/>
      <c r="BO63" s="6"/>
      <c r="BP63" s="6"/>
      <c r="BQ63" s="49" t="str">
        <f t="shared" ref="BQ63:BQ73" si="20">IF($C63&lt;&gt;($U63+$V63)," El número de consultas según sexo NO puede ser diferente al Total.","")</f>
        <v/>
      </c>
      <c r="BR63" s="49" t="str">
        <f t="shared" ref="BR63:BR73" si="21">IF($C63=0,"",IF(($W63)="",IF($C63="",""," No olvide escribir la columna Beneficiarios."),""))</f>
        <v/>
      </c>
      <c r="BS63" s="49" t="str">
        <f t="shared" ref="BS63:BS73" si="22">IF($C63&lt;($W63)," El número de Beneficiarios NO puede ser mayor que el Total.","")</f>
        <v/>
      </c>
      <c r="BT63" s="49" t="str">
        <f t="shared" ref="BT63:BT73" si="23">IF($C63&lt;($X63)," El número de Controles NO puede ser mayor que el Total.","")</f>
        <v/>
      </c>
      <c r="BU63" s="6"/>
      <c r="BV63" s="6"/>
      <c r="BW63" s="6"/>
      <c r="BX63" s="6"/>
      <c r="BY63" s="126">
        <f t="shared" ref="BY63:BY73" si="24">IF($C63&lt;&gt;($U63+$V63),1,0)</f>
        <v>0</v>
      </c>
      <c r="BZ63" s="126">
        <f t="shared" ref="BZ63:BZ73" si="25">IF($C63&lt;($W63),1,0)</f>
        <v>0</v>
      </c>
      <c r="CA63" s="126">
        <f t="shared" ref="CA63:CA73" si="26">IF($C63=0,"",IF(($W63)="",IF($C63="","",1),0))</f>
        <v>0</v>
      </c>
      <c r="CB63" s="54">
        <f t="shared" ref="CB63:CB73" si="27">IF($C63&lt;($X63),1,0)</f>
        <v>0</v>
      </c>
      <c r="CC63" s="6"/>
      <c r="CZ63" s="16"/>
      <c r="DA63" s="16"/>
    </row>
    <row r="64" spans="1:105" s="15" customFormat="1" ht="15.75" customHeight="1" x14ac:dyDescent="0.15">
      <c r="A64" s="242"/>
      <c r="B64" s="55" t="s">
        <v>113</v>
      </c>
      <c r="C64" s="127">
        <f>SUM(D64:T64)</f>
        <v>313</v>
      </c>
      <c r="D64" s="37"/>
      <c r="E64" s="37"/>
      <c r="F64" s="37">
        <v>2</v>
      </c>
      <c r="G64" s="37">
        <v>40</v>
      </c>
      <c r="H64" s="37">
        <v>50</v>
      </c>
      <c r="I64" s="37">
        <v>56</v>
      </c>
      <c r="J64" s="37">
        <v>61</v>
      </c>
      <c r="K64" s="37">
        <v>52</v>
      </c>
      <c r="L64" s="37">
        <v>22</v>
      </c>
      <c r="M64" s="37">
        <v>16</v>
      </c>
      <c r="N64" s="37">
        <v>6</v>
      </c>
      <c r="O64" s="37">
        <v>6</v>
      </c>
      <c r="P64" s="37">
        <v>1</v>
      </c>
      <c r="Q64" s="37">
        <v>1</v>
      </c>
      <c r="R64" s="37"/>
      <c r="S64" s="37"/>
      <c r="T64" s="35"/>
      <c r="U64" s="128">
        <v>2</v>
      </c>
      <c r="V64" s="128">
        <v>311</v>
      </c>
      <c r="W64" s="40">
        <v>313</v>
      </c>
      <c r="X64" s="60">
        <v>295</v>
      </c>
      <c r="Y64" s="123" t="str">
        <f t="shared" si="19"/>
        <v/>
      </c>
      <c r="Z64" s="124"/>
      <c r="AA64" s="6"/>
      <c r="AB64" s="6"/>
      <c r="AC64" s="6"/>
      <c r="AD64" s="2"/>
      <c r="AE64" s="2"/>
      <c r="AF64" s="3"/>
      <c r="AG64" s="3"/>
      <c r="AH64" s="2"/>
      <c r="AI64" s="125"/>
      <c r="AJ64" s="3"/>
      <c r="AK64" s="2"/>
      <c r="AL64" s="125"/>
      <c r="AM64" s="3"/>
      <c r="AN64" s="3"/>
      <c r="AO64" s="3"/>
      <c r="AP64" s="2"/>
      <c r="AQ64" s="3"/>
      <c r="AR64" s="3"/>
      <c r="AS64" s="3"/>
      <c r="AT64" s="3"/>
      <c r="AU64" s="6"/>
      <c r="BG64" s="6"/>
      <c r="BH64" s="6"/>
      <c r="BI64" s="6"/>
      <c r="BJ64" s="6"/>
      <c r="BK64" s="6"/>
      <c r="BL64" s="6"/>
      <c r="BM64" s="6"/>
      <c r="BN64" s="6"/>
      <c r="BO64" s="6"/>
      <c r="BP64" s="6"/>
      <c r="BQ64" s="49" t="str">
        <f t="shared" si="20"/>
        <v/>
      </c>
      <c r="BR64" s="49" t="str">
        <f t="shared" si="21"/>
        <v/>
      </c>
      <c r="BS64" s="49" t="str">
        <f t="shared" si="22"/>
        <v/>
      </c>
      <c r="BT64" s="49" t="str">
        <f t="shared" si="23"/>
        <v/>
      </c>
      <c r="BU64" s="6"/>
      <c r="BV64" s="6"/>
      <c r="BW64" s="6"/>
      <c r="BX64" s="6"/>
      <c r="BY64" s="126">
        <f t="shared" si="24"/>
        <v>0</v>
      </c>
      <c r="BZ64" s="126">
        <f t="shared" si="25"/>
        <v>0</v>
      </c>
      <c r="CA64" s="126">
        <f t="shared" si="26"/>
        <v>0</v>
      </c>
      <c r="CB64" s="54">
        <f t="shared" si="27"/>
        <v>0</v>
      </c>
      <c r="CC64" s="6"/>
      <c r="CZ64" s="16"/>
      <c r="DA64" s="16"/>
    </row>
    <row r="65" spans="1:105" s="15" customFormat="1" ht="15" customHeight="1" x14ac:dyDescent="0.15">
      <c r="A65" s="297"/>
      <c r="B65" s="55" t="s">
        <v>114</v>
      </c>
      <c r="C65" s="29">
        <f t="shared" ref="C65:C72" si="28">SUM(D65:T65)</f>
        <v>0</v>
      </c>
      <c r="D65" s="65"/>
      <c r="E65" s="65"/>
      <c r="F65" s="65"/>
      <c r="G65" s="65"/>
      <c r="H65" s="37"/>
      <c r="I65" s="37"/>
      <c r="J65" s="37"/>
      <c r="K65" s="37"/>
      <c r="L65" s="37"/>
      <c r="M65" s="37"/>
      <c r="N65" s="37"/>
      <c r="O65" s="65"/>
      <c r="P65" s="65"/>
      <c r="Q65" s="65"/>
      <c r="R65" s="65"/>
      <c r="S65" s="65"/>
      <c r="T65" s="65"/>
      <c r="U65" s="128"/>
      <c r="V65" s="128"/>
      <c r="W65" s="40"/>
      <c r="X65" s="60"/>
      <c r="Y65" s="123" t="str">
        <f t="shared" si="19"/>
        <v/>
      </c>
      <c r="Z65" s="124"/>
      <c r="AA65" s="6"/>
      <c r="AB65" s="6"/>
      <c r="AC65" s="6"/>
      <c r="AD65" s="2"/>
      <c r="AE65" s="2"/>
      <c r="AF65" s="3"/>
      <c r="AG65" s="3"/>
      <c r="AH65" s="2"/>
      <c r="AI65" s="125"/>
      <c r="AJ65" s="3"/>
      <c r="AK65" s="2"/>
      <c r="AL65" s="125"/>
      <c r="AM65" s="3"/>
      <c r="AN65" s="3"/>
      <c r="AO65" s="3"/>
      <c r="AP65" s="2"/>
      <c r="AQ65" s="3"/>
      <c r="AR65" s="3"/>
      <c r="AS65" s="3"/>
      <c r="AT65" s="3"/>
      <c r="AU65" s="6"/>
      <c r="BG65" s="6"/>
      <c r="BH65" s="6"/>
      <c r="BI65" s="6"/>
      <c r="BJ65" s="6"/>
      <c r="BK65" s="6"/>
      <c r="BL65" s="6"/>
      <c r="BM65" s="6"/>
      <c r="BN65" s="6"/>
      <c r="BO65" s="6"/>
      <c r="BP65" s="6"/>
      <c r="BQ65" s="49" t="str">
        <f t="shared" si="20"/>
        <v/>
      </c>
      <c r="BR65" s="49" t="str">
        <f t="shared" si="21"/>
        <v/>
      </c>
      <c r="BS65" s="49" t="str">
        <f t="shared" si="22"/>
        <v/>
      </c>
      <c r="BT65" s="49" t="str">
        <f t="shared" si="23"/>
        <v/>
      </c>
      <c r="BU65" s="6"/>
      <c r="BV65" s="6"/>
      <c r="BW65" s="6"/>
      <c r="BX65" s="6"/>
      <c r="BY65" s="126">
        <f t="shared" si="24"/>
        <v>0</v>
      </c>
      <c r="BZ65" s="126">
        <f t="shared" si="25"/>
        <v>0</v>
      </c>
      <c r="CA65" s="126" t="str">
        <f t="shared" si="26"/>
        <v/>
      </c>
      <c r="CB65" s="54">
        <f t="shared" si="27"/>
        <v>0</v>
      </c>
      <c r="CC65" s="6"/>
      <c r="CZ65" s="16"/>
      <c r="DA65" s="16"/>
    </row>
    <row r="66" spans="1:105" s="15" customFormat="1" ht="15.75" customHeight="1" x14ac:dyDescent="0.15">
      <c r="A66" s="284" t="s">
        <v>115</v>
      </c>
      <c r="B66" s="285"/>
      <c r="C66" s="127">
        <f t="shared" si="28"/>
        <v>470</v>
      </c>
      <c r="D66" s="34">
        <v>94</v>
      </c>
      <c r="E66" s="56">
        <v>43</v>
      </c>
      <c r="F66" s="37">
        <v>33</v>
      </c>
      <c r="G66" s="37">
        <v>19</v>
      </c>
      <c r="H66" s="37">
        <v>11</v>
      </c>
      <c r="I66" s="37">
        <v>17</v>
      </c>
      <c r="J66" s="37">
        <v>14</v>
      </c>
      <c r="K66" s="37">
        <v>9</v>
      </c>
      <c r="L66" s="37">
        <v>19</v>
      </c>
      <c r="M66" s="37">
        <v>18</v>
      </c>
      <c r="N66" s="37">
        <v>16</v>
      </c>
      <c r="O66" s="37">
        <v>23</v>
      </c>
      <c r="P66" s="37">
        <v>28</v>
      </c>
      <c r="Q66" s="37">
        <v>27</v>
      </c>
      <c r="R66" s="37">
        <v>35</v>
      </c>
      <c r="S66" s="56">
        <v>23</v>
      </c>
      <c r="T66" s="35">
        <v>41</v>
      </c>
      <c r="U66" s="128">
        <v>185</v>
      </c>
      <c r="V66" s="128">
        <v>285</v>
      </c>
      <c r="W66" s="40">
        <v>470</v>
      </c>
      <c r="X66" s="60">
        <v>406</v>
      </c>
      <c r="Y66" s="123" t="str">
        <f t="shared" si="19"/>
        <v/>
      </c>
      <c r="Z66" s="124"/>
      <c r="AA66" s="6"/>
      <c r="AB66" s="6"/>
      <c r="AC66" s="6"/>
      <c r="AD66" s="2"/>
      <c r="AE66" s="2"/>
      <c r="AF66" s="3"/>
      <c r="AG66" s="3"/>
      <c r="AH66" s="2"/>
      <c r="AI66" s="125"/>
      <c r="AJ66" s="3"/>
      <c r="AK66" s="2"/>
      <c r="AL66" s="125"/>
      <c r="AM66" s="3"/>
      <c r="AN66" s="3"/>
      <c r="AO66" s="3"/>
      <c r="AP66" s="2"/>
      <c r="AQ66" s="3"/>
      <c r="AR66" s="3"/>
      <c r="AS66" s="3"/>
      <c r="AT66" s="3"/>
      <c r="AU66" s="6"/>
      <c r="BG66" s="6"/>
      <c r="BH66" s="6"/>
      <c r="BI66" s="6"/>
      <c r="BJ66" s="6"/>
      <c r="BK66" s="6"/>
      <c r="BL66" s="6"/>
      <c r="BM66" s="6"/>
      <c r="BN66" s="6"/>
      <c r="BO66" s="6"/>
      <c r="BP66" s="6"/>
      <c r="BQ66" s="49" t="str">
        <f t="shared" si="20"/>
        <v/>
      </c>
      <c r="BR66" s="49" t="str">
        <f t="shared" si="21"/>
        <v/>
      </c>
      <c r="BS66" s="49" t="str">
        <f t="shared" si="22"/>
        <v/>
      </c>
      <c r="BT66" s="49" t="str">
        <f t="shared" si="23"/>
        <v/>
      </c>
      <c r="BU66" s="6"/>
      <c r="BV66" s="6"/>
      <c r="BW66" s="6"/>
      <c r="BX66" s="6"/>
      <c r="BY66" s="126">
        <f t="shared" si="24"/>
        <v>0</v>
      </c>
      <c r="BZ66" s="126">
        <f t="shared" si="25"/>
        <v>0</v>
      </c>
      <c r="CA66" s="126">
        <f t="shared" si="26"/>
        <v>0</v>
      </c>
      <c r="CB66" s="54">
        <f t="shared" si="27"/>
        <v>0</v>
      </c>
      <c r="CC66" s="6"/>
      <c r="CZ66" s="16"/>
      <c r="DA66" s="16"/>
    </row>
    <row r="67" spans="1:105" s="15" customFormat="1" ht="15" customHeight="1" x14ac:dyDescent="0.15">
      <c r="A67" s="284" t="s">
        <v>116</v>
      </c>
      <c r="B67" s="285"/>
      <c r="C67" s="36">
        <f t="shared" si="28"/>
        <v>0</v>
      </c>
      <c r="D67" s="34"/>
      <c r="E67" s="56"/>
      <c r="F67" s="37"/>
      <c r="G67" s="37"/>
      <c r="H67" s="37"/>
      <c r="I67" s="37"/>
      <c r="J67" s="37"/>
      <c r="K67" s="37"/>
      <c r="L67" s="37"/>
      <c r="M67" s="37"/>
      <c r="N67" s="37"/>
      <c r="O67" s="37"/>
      <c r="P67" s="56"/>
      <c r="Q67" s="56"/>
      <c r="R67" s="37"/>
      <c r="S67" s="56"/>
      <c r="T67" s="35"/>
      <c r="U67" s="128"/>
      <c r="V67" s="128"/>
      <c r="W67" s="40"/>
      <c r="X67" s="60"/>
      <c r="Y67" s="123" t="str">
        <f t="shared" si="19"/>
        <v/>
      </c>
      <c r="Z67" s="124"/>
      <c r="AA67" s="6"/>
      <c r="AB67" s="6"/>
      <c r="AC67" s="6"/>
      <c r="AD67" s="2"/>
      <c r="AE67" s="2"/>
      <c r="AF67" s="3"/>
      <c r="AG67" s="3"/>
      <c r="AH67" s="2"/>
      <c r="AI67" s="125"/>
      <c r="AJ67" s="3"/>
      <c r="AK67" s="2"/>
      <c r="AL67" s="125"/>
      <c r="AM67" s="3"/>
      <c r="AN67" s="3"/>
      <c r="AO67" s="3"/>
      <c r="AP67" s="2"/>
      <c r="AQ67" s="3"/>
      <c r="AR67" s="3"/>
      <c r="AS67" s="3"/>
      <c r="AT67" s="3"/>
      <c r="AU67" s="6"/>
      <c r="BG67" s="6"/>
      <c r="BH67" s="6"/>
      <c r="BI67" s="6"/>
      <c r="BJ67" s="6"/>
      <c r="BK67" s="6"/>
      <c r="BL67" s="6"/>
      <c r="BM67" s="6"/>
      <c r="BN67" s="6"/>
      <c r="BO67" s="6"/>
      <c r="BP67" s="6"/>
      <c r="BQ67" s="49" t="str">
        <f t="shared" si="20"/>
        <v/>
      </c>
      <c r="BR67" s="49" t="str">
        <f t="shared" si="21"/>
        <v/>
      </c>
      <c r="BS67" s="49" t="str">
        <f t="shared" si="22"/>
        <v/>
      </c>
      <c r="BT67" s="49" t="str">
        <f t="shared" si="23"/>
        <v/>
      </c>
      <c r="BU67" s="6"/>
      <c r="BV67" s="6"/>
      <c r="BW67" s="6"/>
      <c r="BX67" s="6"/>
      <c r="BY67" s="126">
        <f t="shared" si="24"/>
        <v>0</v>
      </c>
      <c r="BZ67" s="126">
        <f t="shared" si="25"/>
        <v>0</v>
      </c>
      <c r="CA67" s="126" t="str">
        <f t="shared" si="26"/>
        <v/>
      </c>
      <c r="CB67" s="54">
        <f t="shared" si="27"/>
        <v>0</v>
      </c>
      <c r="CC67" s="6"/>
      <c r="CZ67" s="16"/>
      <c r="DA67" s="16"/>
    </row>
    <row r="68" spans="1:105" s="15" customFormat="1" ht="18" customHeight="1" x14ac:dyDescent="0.15">
      <c r="A68" s="298" t="s">
        <v>117</v>
      </c>
      <c r="B68" s="299"/>
      <c r="C68" s="127">
        <f t="shared" si="28"/>
        <v>115</v>
      </c>
      <c r="D68" s="34">
        <v>19</v>
      </c>
      <c r="E68" s="56">
        <v>29</v>
      </c>
      <c r="F68" s="37">
        <v>7</v>
      </c>
      <c r="G68" s="37">
        <v>5</v>
      </c>
      <c r="H68" s="37"/>
      <c r="I68" s="37"/>
      <c r="J68" s="37"/>
      <c r="K68" s="37">
        <v>2</v>
      </c>
      <c r="L68" s="37">
        <v>5</v>
      </c>
      <c r="M68" s="37"/>
      <c r="N68" s="37">
        <v>5</v>
      </c>
      <c r="O68" s="37">
        <v>4</v>
      </c>
      <c r="P68" s="56">
        <v>1</v>
      </c>
      <c r="Q68" s="56">
        <v>16</v>
      </c>
      <c r="R68" s="37">
        <v>6</v>
      </c>
      <c r="S68" s="56">
        <v>5</v>
      </c>
      <c r="T68" s="35">
        <v>11</v>
      </c>
      <c r="U68" s="128">
        <v>71</v>
      </c>
      <c r="V68" s="128">
        <v>44</v>
      </c>
      <c r="W68" s="40">
        <v>115</v>
      </c>
      <c r="X68" s="60">
        <v>104</v>
      </c>
      <c r="Y68" s="123" t="str">
        <f t="shared" si="19"/>
        <v/>
      </c>
      <c r="Z68" s="124"/>
      <c r="AA68" s="6"/>
      <c r="AB68" s="6"/>
      <c r="AC68" s="6"/>
      <c r="AD68" s="2"/>
      <c r="AE68" s="2"/>
      <c r="AF68" s="3"/>
      <c r="AG68" s="3"/>
      <c r="AH68" s="2"/>
      <c r="AI68" s="125"/>
      <c r="AJ68" s="3"/>
      <c r="AK68" s="2"/>
      <c r="AL68" s="125"/>
      <c r="AM68" s="3"/>
      <c r="AN68" s="3"/>
      <c r="AO68" s="3"/>
      <c r="AP68" s="2"/>
      <c r="AQ68" s="3"/>
      <c r="AR68" s="3"/>
      <c r="AS68" s="3"/>
      <c r="AT68" s="3"/>
      <c r="AU68" s="6"/>
      <c r="BG68" s="6"/>
      <c r="BH68" s="6"/>
      <c r="BI68" s="6"/>
      <c r="BJ68" s="6"/>
      <c r="BK68" s="6"/>
      <c r="BL68" s="6"/>
      <c r="BM68" s="6"/>
      <c r="BN68" s="6"/>
      <c r="BO68" s="6"/>
      <c r="BP68" s="6"/>
      <c r="BQ68" s="49" t="str">
        <f t="shared" si="20"/>
        <v/>
      </c>
      <c r="BR68" s="49" t="str">
        <f t="shared" si="21"/>
        <v/>
      </c>
      <c r="BS68" s="49" t="str">
        <f t="shared" si="22"/>
        <v/>
      </c>
      <c r="BT68" s="49" t="str">
        <f t="shared" si="23"/>
        <v/>
      </c>
      <c r="BU68" s="6"/>
      <c r="BV68" s="6"/>
      <c r="BW68" s="6"/>
      <c r="BX68" s="6"/>
      <c r="BY68" s="126">
        <f t="shared" si="24"/>
        <v>0</v>
      </c>
      <c r="BZ68" s="126">
        <f t="shared" si="25"/>
        <v>0</v>
      </c>
      <c r="CA68" s="126">
        <f t="shared" si="26"/>
        <v>0</v>
      </c>
      <c r="CB68" s="54">
        <f t="shared" si="27"/>
        <v>0</v>
      </c>
      <c r="CC68" s="6"/>
      <c r="CZ68" s="16"/>
      <c r="DA68" s="16"/>
    </row>
    <row r="69" spans="1:105" s="15" customFormat="1" ht="12.75" customHeight="1" x14ac:dyDescent="0.15">
      <c r="A69" s="292" t="s">
        <v>118</v>
      </c>
      <c r="B69" s="293"/>
      <c r="C69" s="36">
        <f t="shared" si="28"/>
        <v>0</v>
      </c>
      <c r="D69" s="34"/>
      <c r="E69" s="56"/>
      <c r="F69" s="37"/>
      <c r="G69" s="37"/>
      <c r="H69" s="37"/>
      <c r="I69" s="37"/>
      <c r="J69" s="37"/>
      <c r="K69" s="37"/>
      <c r="L69" s="37"/>
      <c r="M69" s="37"/>
      <c r="N69" s="37"/>
      <c r="O69" s="37"/>
      <c r="P69" s="56"/>
      <c r="Q69" s="56"/>
      <c r="R69" s="37"/>
      <c r="S69" s="56"/>
      <c r="T69" s="35"/>
      <c r="U69" s="128"/>
      <c r="V69" s="128"/>
      <c r="W69" s="40"/>
      <c r="X69" s="60"/>
      <c r="Y69" s="123" t="str">
        <f t="shared" si="19"/>
        <v/>
      </c>
      <c r="Z69" s="124"/>
      <c r="AA69" s="6"/>
      <c r="AB69" s="6"/>
      <c r="AC69" s="6"/>
      <c r="AD69" s="2"/>
      <c r="AE69" s="2"/>
      <c r="AF69" s="3"/>
      <c r="AG69" s="3"/>
      <c r="AH69" s="2"/>
      <c r="AI69" s="125"/>
      <c r="AJ69" s="3"/>
      <c r="AK69" s="2"/>
      <c r="AL69" s="125"/>
      <c r="AM69" s="3"/>
      <c r="AN69" s="3"/>
      <c r="AO69" s="3"/>
      <c r="AP69" s="2"/>
      <c r="AQ69" s="3"/>
      <c r="AR69" s="3"/>
      <c r="AS69" s="3"/>
      <c r="AT69" s="3"/>
      <c r="AU69" s="6"/>
      <c r="BG69" s="6"/>
      <c r="BH69" s="6"/>
      <c r="BI69" s="6"/>
      <c r="BJ69" s="6"/>
      <c r="BK69" s="6"/>
      <c r="BL69" s="6"/>
      <c r="BM69" s="6"/>
      <c r="BN69" s="6"/>
      <c r="BO69" s="6"/>
      <c r="BP69" s="6"/>
      <c r="BQ69" s="49" t="str">
        <f t="shared" si="20"/>
        <v/>
      </c>
      <c r="BR69" s="49" t="str">
        <f t="shared" si="21"/>
        <v/>
      </c>
      <c r="BS69" s="49" t="str">
        <f t="shared" si="22"/>
        <v/>
      </c>
      <c r="BT69" s="49" t="str">
        <f t="shared" si="23"/>
        <v/>
      </c>
      <c r="BU69" s="6"/>
      <c r="BV69" s="6"/>
      <c r="BW69" s="6"/>
      <c r="BX69" s="6"/>
      <c r="BY69" s="126">
        <f t="shared" si="24"/>
        <v>0</v>
      </c>
      <c r="BZ69" s="126">
        <f t="shared" si="25"/>
        <v>0</v>
      </c>
      <c r="CA69" s="126" t="str">
        <f t="shared" si="26"/>
        <v/>
      </c>
      <c r="CB69" s="54">
        <f t="shared" si="27"/>
        <v>0</v>
      </c>
      <c r="CC69" s="6"/>
      <c r="CZ69" s="16"/>
      <c r="DA69" s="16"/>
    </row>
    <row r="70" spans="1:105" s="15" customFormat="1" ht="16.5" customHeight="1" x14ac:dyDescent="0.15">
      <c r="A70" s="284" t="s">
        <v>119</v>
      </c>
      <c r="B70" s="285"/>
      <c r="C70" s="36">
        <f t="shared" si="28"/>
        <v>0</v>
      </c>
      <c r="D70" s="34"/>
      <c r="E70" s="56"/>
      <c r="F70" s="37"/>
      <c r="G70" s="37"/>
      <c r="H70" s="37"/>
      <c r="I70" s="37"/>
      <c r="J70" s="37"/>
      <c r="K70" s="37"/>
      <c r="L70" s="37"/>
      <c r="M70" s="37"/>
      <c r="N70" s="37"/>
      <c r="O70" s="37"/>
      <c r="P70" s="56"/>
      <c r="Q70" s="56"/>
      <c r="R70" s="37"/>
      <c r="S70" s="56"/>
      <c r="T70" s="35"/>
      <c r="U70" s="128"/>
      <c r="V70" s="128"/>
      <c r="W70" s="40"/>
      <c r="X70" s="60"/>
      <c r="Y70" s="123" t="str">
        <f t="shared" si="19"/>
        <v/>
      </c>
      <c r="Z70" s="124"/>
      <c r="AA70" s="6"/>
      <c r="AB70" s="6"/>
      <c r="AC70" s="6"/>
      <c r="AD70" s="2"/>
      <c r="AE70" s="2"/>
      <c r="AF70" s="3"/>
      <c r="AG70" s="3"/>
      <c r="AH70" s="2"/>
      <c r="AI70" s="125"/>
      <c r="AJ70" s="3"/>
      <c r="AK70" s="2"/>
      <c r="AL70" s="125"/>
      <c r="AM70" s="3"/>
      <c r="AN70" s="3"/>
      <c r="AO70" s="3"/>
      <c r="AP70" s="2"/>
      <c r="AQ70" s="3"/>
      <c r="AR70" s="3"/>
      <c r="AS70" s="3"/>
      <c r="AT70" s="3"/>
      <c r="AU70" s="6"/>
      <c r="BG70" s="6"/>
      <c r="BH70" s="6"/>
      <c r="BI70" s="6"/>
      <c r="BJ70" s="6"/>
      <c r="BK70" s="6"/>
      <c r="BL70" s="6"/>
      <c r="BM70" s="6"/>
      <c r="BN70" s="6"/>
      <c r="BO70" s="6"/>
      <c r="BP70" s="6"/>
      <c r="BQ70" s="49" t="str">
        <f t="shared" si="20"/>
        <v/>
      </c>
      <c r="BR70" s="49" t="str">
        <f t="shared" si="21"/>
        <v/>
      </c>
      <c r="BS70" s="49" t="str">
        <f t="shared" si="22"/>
        <v/>
      </c>
      <c r="BT70" s="49" t="str">
        <f t="shared" si="23"/>
        <v/>
      </c>
      <c r="BU70" s="6"/>
      <c r="BV70" s="6"/>
      <c r="BW70" s="6"/>
      <c r="BX70" s="6"/>
      <c r="BY70" s="126">
        <f t="shared" si="24"/>
        <v>0</v>
      </c>
      <c r="BZ70" s="126">
        <f t="shared" si="25"/>
        <v>0</v>
      </c>
      <c r="CA70" s="126" t="str">
        <f t="shared" si="26"/>
        <v/>
      </c>
      <c r="CB70" s="54">
        <f t="shared" si="27"/>
        <v>0</v>
      </c>
      <c r="CC70" s="6"/>
      <c r="CZ70" s="16"/>
      <c r="DA70" s="16"/>
    </row>
    <row r="71" spans="1:105" s="15" customFormat="1" ht="16.5" customHeight="1" x14ac:dyDescent="0.15">
      <c r="A71" s="284" t="s">
        <v>120</v>
      </c>
      <c r="B71" s="285"/>
      <c r="C71" s="36">
        <f t="shared" si="28"/>
        <v>150</v>
      </c>
      <c r="D71" s="34"/>
      <c r="E71" s="56">
        <v>2</v>
      </c>
      <c r="F71" s="37"/>
      <c r="G71" s="37">
        <v>1</v>
      </c>
      <c r="H71" s="37"/>
      <c r="I71" s="37"/>
      <c r="J71" s="37"/>
      <c r="K71" s="37">
        <v>1</v>
      </c>
      <c r="L71" s="37"/>
      <c r="M71" s="37"/>
      <c r="N71" s="37">
        <v>3</v>
      </c>
      <c r="O71" s="37"/>
      <c r="P71" s="37">
        <v>1</v>
      </c>
      <c r="Q71" s="37">
        <v>45</v>
      </c>
      <c r="R71" s="37">
        <v>38</v>
      </c>
      <c r="S71" s="56">
        <v>38</v>
      </c>
      <c r="T71" s="35">
        <v>21</v>
      </c>
      <c r="U71" s="128">
        <v>58</v>
      </c>
      <c r="V71" s="128">
        <v>92</v>
      </c>
      <c r="W71" s="40">
        <v>150</v>
      </c>
      <c r="X71" s="60">
        <v>42</v>
      </c>
      <c r="Y71" s="123" t="str">
        <f t="shared" si="19"/>
        <v/>
      </c>
      <c r="Z71" s="124"/>
      <c r="AA71" s="6"/>
      <c r="AB71" s="6"/>
      <c r="AC71" s="6"/>
      <c r="AD71" s="2"/>
      <c r="AE71" s="2"/>
      <c r="AF71" s="3"/>
      <c r="AG71" s="3"/>
      <c r="AH71" s="2"/>
      <c r="AI71" s="125"/>
      <c r="AJ71" s="3"/>
      <c r="AK71" s="2"/>
      <c r="AL71" s="125"/>
      <c r="AM71" s="3"/>
      <c r="AN71" s="3"/>
      <c r="AO71" s="3"/>
      <c r="AP71" s="2"/>
      <c r="AQ71" s="3"/>
      <c r="AR71" s="3"/>
      <c r="AS71" s="3"/>
      <c r="AT71" s="3"/>
      <c r="AU71" s="6"/>
      <c r="BG71" s="6"/>
      <c r="BH71" s="6"/>
      <c r="BI71" s="6"/>
      <c r="BJ71" s="6"/>
      <c r="BK71" s="6"/>
      <c r="BL71" s="6"/>
      <c r="BM71" s="6"/>
      <c r="BN71" s="6"/>
      <c r="BO71" s="6"/>
      <c r="BP71" s="6"/>
      <c r="BQ71" s="49" t="str">
        <f t="shared" si="20"/>
        <v/>
      </c>
      <c r="BR71" s="49" t="str">
        <f t="shared" si="21"/>
        <v/>
      </c>
      <c r="BS71" s="49" t="str">
        <f t="shared" si="22"/>
        <v/>
      </c>
      <c r="BT71" s="49" t="str">
        <f t="shared" si="23"/>
        <v/>
      </c>
      <c r="BU71" s="6"/>
      <c r="BV71" s="6"/>
      <c r="BW71" s="6"/>
      <c r="BX71" s="6"/>
      <c r="BY71" s="126">
        <f t="shared" si="24"/>
        <v>0</v>
      </c>
      <c r="BZ71" s="126">
        <f t="shared" si="25"/>
        <v>0</v>
      </c>
      <c r="CA71" s="126">
        <f t="shared" si="26"/>
        <v>0</v>
      </c>
      <c r="CB71" s="54">
        <f t="shared" si="27"/>
        <v>0</v>
      </c>
      <c r="CC71" s="6"/>
      <c r="CZ71" s="16"/>
      <c r="DA71" s="16"/>
    </row>
    <row r="72" spans="1:105" s="15" customFormat="1" ht="17.25" customHeight="1" x14ac:dyDescent="0.15">
      <c r="A72" s="286" t="s">
        <v>121</v>
      </c>
      <c r="B72" s="287"/>
      <c r="C72" s="129">
        <f t="shared" si="28"/>
        <v>0</v>
      </c>
      <c r="D72" s="91"/>
      <c r="E72" s="130"/>
      <c r="F72" s="131"/>
      <c r="G72" s="131"/>
      <c r="H72" s="131"/>
      <c r="I72" s="131"/>
      <c r="J72" s="131"/>
      <c r="K72" s="131"/>
      <c r="L72" s="131"/>
      <c r="M72" s="131"/>
      <c r="N72" s="131"/>
      <c r="O72" s="131"/>
      <c r="P72" s="131"/>
      <c r="Q72" s="131"/>
      <c r="R72" s="131"/>
      <c r="S72" s="131"/>
      <c r="T72" s="92"/>
      <c r="U72" s="132"/>
      <c r="V72" s="132"/>
      <c r="W72" s="93"/>
      <c r="X72" s="133"/>
      <c r="Y72" s="123" t="str">
        <f t="shared" si="19"/>
        <v/>
      </c>
      <c r="Z72" s="124"/>
      <c r="AA72" s="6"/>
      <c r="AB72" s="6"/>
      <c r="AC72" s="6"/>
      <c r="AD72" s="2"/>
      <c r="AE72" s="2"/>
      <c r="AF72" s="3"/>
      <c r="AG72" s="3"/>
      <c r="AH72" s="2"/>
      <c r="AI72" s="125"/>
      <c r="AJ72" s="3"/>
      <c r="AK72" s="2"/>
      <c r="AL72" s="125"/>
      <c r="AM72" s="3"/>
      <c r="AN72" s="3"/>
      <c r="AO72" s="3"/>
      <c r="AP72" s="2"/>
      <c r="AQ72" s="3"/>
      <c r="AR72" s="3"/>
      <c r="AS72" s="3"/>
      <c r="AT72" s="3"/>
      <c r="AU72" s="6"/>
      <c r="BG72" s="6"/>
      <c r="BH72" s="6"/>
      <c r="BI72" s="6"/>
      <c r="BJ72" s="6"/>
      <c r="BK72" s="6"/>
      <c r="BL72" s="6"/>
      <c r="BM72" s="6"/>
      <c r="BN72" s="6"/>
      <c r="BO72" s="6"/>
      <c r="BP72" s="6"/>
      <c r="BQ72" s="49" t="str">
        <f t="shared" si="20"/>
        <v/>
      </c>
      <c r="BR72" s="49" t="str">
        <f t="shared" si="21"/>
        <v/>
      </c>
      <c r="BS72" s="49" t="str">
        <f t="shared" si="22"/>
        <v/>
      </c>
      <c r="BT72" s="49" t="str">
        <f t="shared" si="23"/>
        <v/>
      </c>
      <c r="BU72" s="6"/>
      <c r="BV72" s="6"/>
      <c r="BW72" s="6"/>
      <c r="BX72" s="6"/>
      <c r="BY72" s="126">
        <f t="shared" si="24"/>
        <v>0</v>
      </c>
      <c r="BZ72" s="126">
        <f t="shared" si="25"/>
        <v>0</v>
      </c>
      <c r="CA72" s="126" t="str">
        <f t="shared" si="26"/>
        <v/>
      </c>
      <c r="CB72" s="54">
        <f t="shared" si="27"/>
        <v>0</v>
      </c>
      <c r="CC72" s="6"/>
      <c r="CZ72" s="16"/>
      <c r="DA72" s="16"/>
    </row>
    <row r="73" spans="1:105" s="15" customFormat="1" ht="15" customHeight="1" x14ac:dyDescent="0.15">
      <c r="A73" s="288" t="s">
        <v>51</v>
      </c>
      <c r="B73" s="289"/>
      <c r="C73" s="134">
        <f t="shared" ref="C73:X73" si="29">SUM(C62:C72)</f>
        <v>2087</v>
      </c>
      <c r="D73" s="135">
        <f>SUM(D62:D72)</f>
        <v>116</v>
      </c>
      <c r="E73" s="136">
        <f t="shared" si="29"/>
        <v>79</v>
      </c>
      <c r="F73" s="102">
        <f t="shared" si="29"/>
        <v>46</v>
      </c>
      <c r="G73" s="102">
        <f t="shared" si="29"/>
        <v>126</v>
      </c>
      <c r="H73" s="102">
        <f t="shared" si="29"/>
        <v>132</v>
      </c>
      <c r="I73" s="102">
        <f t="shared" si="29"/>
        <v>150</v>
      </c>
      <c r="J73" s="102">
        <f t="shared" si="29"/>
        <v>150</v>
      </c>
      <c r="K73" s="102">
        <f t="shared" si="29"/>
        <v>156</v>
      </c>
      <c r="L73" s="102">
        <f t="shared" si="29"/>
        <v>103</v>
      </c>
      <c r="M73" s="102">
        <f t="shared" si="29"/>
        <v>101</v>
      </c>
      <c r="N73" s="102">
        <f t="shared" si="29"/>
        <v>80</v>
      </c>
      <c r="O73" s="102">
        <f t="shared" si="29"/>
        <v>105</v>
      </c>
      <c r="P73" s="102">
        <f t="shared" si="29"/>
        <v>95</v>
      </c>
      <c r="Q73" s="102">
        <f t="shared" si="29"/>
        <v>185</v>
      </c>
      <c r="R73" s="102">
        <f t="shared" si="29"/>
        <v>168</v>
      </c>
      <c r="S73" s="102">
        <f t="shared" si="29"/>
        <v>148</v>
      </c>
      <c r="T73" s="106">
        <f t="shared" si="29"/>
        <v>147</v>
      </c>
      <c r="U73" s="134">
        <f t="shared" si="29"/>
        <v>693</v>
      </c>
      <c r="V73" s="134">
        <f t="shared" si="29"/>
        <v>1394</v>
      </c>
      <c r="W73" s="137">
        <f t="shared" si="29"/>
        <v>2087</v>
      </c>
      <c r="X73" s="138">
        <f t="shared" si="29"/>
        <v>1794</v>
      </c>
      <c r="Y73" s="123" t="str">
        <f t="shared" si="19"/>
        <v/>
      </c>
      <c r="Z73" s="124"/>
      <c r="AA73" s="6"/>
      <c r="AB73" s="6"/>
      <c r="AC73" s="6"/>
      <c r="AD73" s="2"/>
      <c r="AE73" s="2"/>
      <c r="AF73" s="3"/>
      <c r="AG73" s="3"/>
      <c r="AH73" s="2"/>
      <c r="AI73" s="125"/>
      <c r="AJ73" s="3"/>
      <c r="AK73" s="2"/>
      <c r="AL73" s="125"/>
      <c r="AM73" s="3"/>
      <c r="AN73" s="3"/>
      <c r="AO73" s="3"/>
      <c r="AP73" s="2"/>
      <c r="AQ73" s="3"/>
      <c r="AR73" s="3"/>
      <c r="AS73" s="3"/>
      <c r="AT73" s="3"/>
      <c r="AU73" s="6"/>
      <c r="BG73" s="6"/>
      <c r="BH73" s="6"/>
      <c r="BI73" s="6"/>
      <c r="BJ73" s="6"/>
      <c r="BK73" s="6"/>
      <c r="BL73" s="6"/>
      <c r="BM73" s="6"/>
      <c r="BN73" s="6"/>
      <c r="BO73" s="6"/>
      <c r="BP73" s="6"/>
      <c r="BQ73" s="49" t="str">
        <f t="shared" si="20"/>
        <v/>
      </c>
      <c r="BR73" s="49" t="str">
        <f t="shared" si="21"/>
        <v/>
      </c>
      <c r="BS73" s="49" t="str">
        <f t="shared" si="22"/>
        <v/>
      </c>
      <c r="BT73" s="49" t="str">
        <f t="shared" si="23"/>
        <v/>
      </c>
      <c r="BU73" s="6"/>
      <c r="BV73" s="6"/>
      <c r="BW73" s="6"/>
      <c r="BX73" s="6"/>
      <c r="BY73" s="126">
        <f t="shared" si="24"/>
        <v>0</v>
      </c>
      <c r="BZ73" s="126">
        <f t="shared" si="25"/>
        <v>0</v>
      </c>
      <c r="CA73" s="126">
        <f t="shared" si="26"/>
        <v>0</v>
      </c>
      <c r="CB73" s="54">
        <f t="shared" si="27"/>
        <v>0</v>
      </c>
      <c r="CC73" s="6"/>
      <c r="CZ73" s="16"/>
      <c r="DA73" s="16"/>
    </row>
    <row r="74" spans="1:105" s="15" customFormat="1" ht="30" customHeight="1" x14ac:dyDescent="0.2">
      <c r="A74" s="139" t="s">
        <v>122</v>
      </c>
      <c r="B74" s="139"/>
      <c r="C74" s="139"/>
      <c r="D74" s="139"/>
      <c r="E74" s="139"/>
      <c r="F74" s="139"/>
      <c r="G74" s="140"/>
      <c r="H74" s="140"/>
      <c r="I74" s="140"/>
      <c r="J74" s="140"/>
      <c r="K74" s="71"/>
      <c r="L74" s="71"/>
      <c r="N74" s="6"/>
      <c r="O74" s="6"/>
      <c r="P74" s="6"/>
      <c r="Q74" s="6"/>
      <c r="R74" s="6"/>
      <c r="S74" s="6"/>
      <c r="T74" s="6"/>
      <c r="U74" s="6"/>
      <c r="V74" s="6"/>
      <c r="W74" s="6"/>
      <c r="X74" s="6"/>
      <c r="Y74" s="6"/>
      <c r="Z74" s="6"/>
      <c r="AA74" s="6"/>
      <c r="AB74" s="6"/>
      <c r="AC74" s="6"/>
      <c r="AD74" s="114"/>
      <c r="AE74" s="6"/>
      <c r="AF74" s="6"/>
      <c r="AG74" s="114"/>
      <c r="AH74" s="6"/>
      <c r="AI74" s="6"/>
      <c r="AJ74" s="114"/>
      <c r="AK74" s="6"/>
      <c r="AL74" s="6"/>
      <c r="AM74" s="114"/>
      <c r="AN74" s="114"/>
      <c r="AO74" s="114"/>
      <c r="AP74" s="6"/>
      <c r="AQ74" s="6"/>
      <c r="AR74" s="6"/>
      <c r="AS74" s="6"/>
      <c r="AT74" s="6"/>
      <c r="AU74" s="6"/>
      <c r="BG74" s="6"/>
      <c r="BH74" s="6"/>
      <c r="BI74" s="6"/>
      <c r="BJ74" s="6"/>
      <c r="BK74" s="6"/>
      <c r="BL74" s="6"/>
      <c r="BM74" s="6"/>
      <c r="BN74" s="6"/>
      <c r="BO74" s="6"/>
      <c r="BP74" s="6"/>
      <c r="BQ74" s="6"/>
      <c r="BR74" s="6"/>
      <c r="BS74" s="6"/>
      <c r="BT74" s="6"/>
      <c r="BU74" s="6"/>
      <c r="BV74" s="6"/>
      <c r="BW74" s="6"/>
      <c r="BX74" s="6"/>
      <c r="BY74" s="6"/>
      <c r="BZ74" s="6"/>
      <c r="CA74" s="6"/>
      <c r="CB74" s="6"/>
      <c r="CC74" s="6"/>
      <c r="CZ74" s="16"/>
      <c r="DA74" s="16"/>
    </row>
    <row r="75" spans="1:105" s="15" customFormat="1" ht="21" customHeight="1" x14ac:dyDescent="0.15">
      <c r="A75" s="290" t="s">
        <v>123</v>
      </c>
      <c r="B75" s="241" t="s">
        <v>104</v>
      </c>
      <c r="C75" s="258" t="s">
        <v>105</v>
      </c>
      <c r="D75" s="269" t="s">
        <v>106</v>
      </c>
      <c r="E75" s="270"/>
      <c r="F75" s="270"/>
      <c r="G75" s="270"/>
      <c r="H75" s="270"/>
      <c r="I75" s="270"/>
      <c r="J75" s="270"/>
      <c r="K75" s="270"/>
      <c r="L75" s="270"/>
      <c r="M75" s="270"/>
      <c r="N75" s="270"/>
      <c r="O75" s="270"/>
      <c r="P75" s="270"/>
      <c r="Q75" s="270"/>
      <c r="R75" s="270"/>
      <c r="S75" s="270"/>
      <c r="T75" s="271"/>
      <c r="U75" s="275" t="s">
        <v>27</v>
      </c>
      <c r="V75" s="275"/>
      <c r="W75" s="275" t="s">
        <v>107</v>
      </c>
      <c r="X75" s="6"/>
      <c r="Y75" s="6"/>
      <c r="Z75" s="114"/>
      <c r="AA75" s="6"/>
      <c r="AB75" s="6"/>
      <c r="AC75" s="6"/>
      <c r="AD75" s="6"/>
      <c r="AE75" s="6"/>
      <c r="AF75" s="6"/>
      <c r="AG75" s="6"/>
      <c r="AH75" s="3"/>
      <c r="AI75" s="3"/>
      <c r="AJ75" s="3"/>
      <c r="AK75" s="3"/>
      <c r="AL75" s="3"/>
      <c r="AM75" s="3"/>
      <c r="AN75" s="3"/>
      <c r="AO75" s="3"/>
      <c r="AP75" s="3"/>
      <c r="AQ75" s="3"/>
      <c r="AR75" s="6"/>
      <c r="AS75" s="6"/>
      <c r="AT75" s="6"/>
      <c r="BF75" s="6"/>
      <c r="BG75" s="6"/>
      <c r="BH75" s="6"/>
      <c r="BI75" s="6"/>
      <c r="BJ75" s="6"/>
      <c r="BK75" s="6"/>
      <c r="BL75" s="6"/>
      <c r="BM75" s="6"/>
      <c r="BN75" s="6"/>
      <c r="BO75" s="6"/>
      <c r="BP75" s="6"/>
      <c r="BQ75" s="6"/>
      <c r="BR75" s="6"/>
      <c r="BS75" s="6"/>
      <c r="BT75" s="6"/>
      <c r="BU75" s="6"/>
      <c r="BV75" s="6"/>
      <c r="BW75" s="6"/>
      <c r="BX75" s="6"/>
      <c r="BY75" s="6"/>
      <c r="BZ75" s="6"/>
      <c r="CA75" s="6"/>
      <c r="CB75" s="6"/>
      <c r="CY75" s="16"/>
      <c r="CZ75" s="16"/>
    </row>
    <row r="76" spans="1:105" s="15" customFormat="1" ht="22.5" customHeight="1" x14ac:dyDescent="0.15">
      <c r="A76" s="291"/>
      <c r="B76" s="243"/>
      <c r="C76" s="260"/>
      <c r="D76" s="17" t="s">
        <v>31</v>
      </c>
      <c r="E76" s="117" t="s">
        <v>32</v>
      </c>
      <c r="F76" s="19" t="s">
        <v>33</v>
      </c>
      <c r="G76" s="19" t="s">
        <v>34</v>
      </c>
      <c r="H76" s="19" t="s">
        <v>35</v>
      </c>
      <c r="I76" s="20" t="s">
        <v>36</v>
      </c>
      <c r="J76" s="20" t="s">
        <v>37</v>
      </c>
      <c r="K76" s="20" t="s">
        <v>38</v>
      </c>
      <c r="L76" s="20" t="s">
        <v>39</v>
      </c>
      <c r="M76" s="20" t="s">
        <v>40</v>
      </c>
      <c r="N76" s="20" t="s">
        <v>41</v>
      </c>
      <c r="O76" s="20" t="s">
        <v>42</v>
      </c>
      <c r="P76" s="20" t="s">
        <v>43</v>
      </c>
      <c r="Q76" s="20" t="s">
        <v>44</v>
      </c>
      <c r="R76" s="20" t="s">
        <v>45</v>
      </c>
      <c r="S76" s="20" t="s">
        <v>46</v>
      </c>
      <c r="T76" s="21" t="s">
        <v>47</v>
      </c>
      <c r="U76" s="220" t="s">
        <v>109</v>
      </c>
      <c r="V76" s="220" t="s">
        <v>50</v>
      </c>
      <c r="W76" s="275"/>
      <c r="X76" s="6"/>
      <c r="Y76" s="6"/>
      <c r="Z76" s="114"/>
      <c r="AA76" s="6"/>
      <c r="AB76" s="6"/>
      <c r="AC76" s="6"/>
      <c r="AD76" s="6"/>
      <c r="AE76" s="6"/>
      <c r="AF76" s="6"/>
      <c r="AG76" s="6"/>
      <c r="AH76" s="3"/>
      <c r="AI76" s="3"/>
      <c r="AJ76" s="3"/>
      <c r="AK76" s="3"/>
      <c r="AL76" s="3"/>
      <c r="AM76" s="3"/>
      <c r="AN76" s="3"/>
      <c r="AO76" s="3"/>
      <c r="AP76" s="3"/>
      <c r="AQ76" s="3"/>
      <c r="AR76" s="6"/>
      <c r="AS76" s="6"/>
      <c r="AT76" s="6"/>
      <c r="BF76" s="6"/>
      <c r="BG76" s="6"/>
      <c r="BH76" s="6"/>
      <c r="BI76" s="6"/>
      <c r="BJ76" s="6"/>
      <c r="BK76" s="6"/>
      <c r="BL76" s="6"/>
      <c r="BM76" s="6"/>
      <c r="BN76" s="6"/>
      <c r="BO76" s="6"/>
      <c r="BP76" s="6"/>
      <c r="BQ76" s="6"/>
      <c r="BR76" s="6"/>
      <c r="BS76" s="6"/>
      <c r="BT76" s="6"/>
      <c r="BU76" s="6"/>
      <c r="BV76" s="6"/>
      <c r="BW76" s="6"/>
      <c r="BX76" s="6"/>
      <c r="BY76" s="6"/>
      <c r="BZ76" s="6"/>
      <c r="CA76" s="6"/>
      <c r="CB76" s="6"/>
      <c r="CY76" s="16"/>
      <c r="CZ76" s="16"/>
    </row>
    <row r="77" spans="1:105" s="15" customFormat="1" ht="18.75" customHeight="1" x14ac:dyDescent="0.15">
      <c r="A77" s="276" t="s">
        <v>124</v>
      </c>
      <c r="B77" s="141" t="s">
        <v>110</v>
      </c>
      <c r="C77" s="119">
        <f>SUM(D77:T77)</f>
        <v>0</v>
      </c>
      <c r="D77" s="30"/>
      <c r="E77" s="31"/>
      <c r="F77" s="32"/>
      <c r="G77" s="32"/>
      <c r="H77" s="32"/>
      <c r="I77" s="32"/>
      <c r="J77" s="32"/>
      <c r="K77" s="32"/>
      <c r="L77" s="32"/>
      <c r="M77" s="32"/>
      <c r="N77" s="32"/>
      <c r="O77" s="32"/>
      <c r="P77" s="32"/>
      <c r="Q77" s="32"/>
      <c r="R77" s="32"/>
      <c r="S77" s="32"/>
      <c r="T77" s="41"/>
      <c r="U77" s="120"/>
      <c r="V77" s="120"/>
      <c r="W77" s="120"/>
      <c r="X77" s="142" t="str">
        <f>+BP77&amp;BQ77&amp;BR77&amp;BS77</f>
        <v/>
      </c>
      <c r="Y77" s="6"/>
      <c r="Z77" s="114"/>
      <c r="AA77" s="6"/>
      <c r="AB77" s="6"/>
      <c r="AC77" s="6"/>
      <c r="AD77" s="6"/>
      <c r="AE77" s="6"/>
      <c r="AF77" s="6"/>
      <c r="AG77" s="6"/>
      <c r="AH77" s="3"/>
      <c r="AI77" s="3"/>
      <c r="AJ77" s="3"/>
      <c r="AK77" s="3"/>
      <c r="AL77" s="3"/>
      <c r="AM77" s="3"/>
      <c r="AN77" s="3"/>
      <c r="AO77" s="3"/>
      <c r="AP77" s="3"/>
      <c r="AQ77" s="3"/>
      <c r="AR77" s="6"/>
      <c r="AS77" s="6"/>
      <c r="AT77" s="6"/>
      <c r="BF77" s="6"/>
      <c r="BG77" s="6"/>
      <c r="BH77" s="6"/>
      <c r="BI77" s="6"/>
      <c r="BJ77" s="6"/>
      <c r="BK77" s="6"/>
      <c r="BL77" s="6"/>
      <c r="BM77" s="6"/>
      <c r="BN77" s="6"/>
      <c r="BO77" s="6"/>
      <c r="BP77" s="49" t="str">
        <f>IF($C77&lt;&gt;($U77+$V77)," El número atenciones según sexo NO puede ser diferente al Total.","")</f>
        <v/>
      </c>
      <c r="BQ77" s="49" t="str">
        <f>IF($C77=0,"",IF(($W77)="",IF($C77="",""," No olvide escribir la columna Beneficiarios."),""))</f>
        <v/>
      </c>
      <c r="BR77" s="49" t="str">
        <f>IF($C77&lt;($W77)," El número de Beneficiarios NO puede ser mayor que el Total.","")</f>
        <v/>
      </c>
      <c r="BS77" s="49" t="str">
        <f>IF(C77+C79+C82+C84+C86&lt;=C62,"","Las consultas por enfermera NO pueden ser mayor que el Total de consultas de sección B.")</f>
        <v/>
      </c>
      <c r="BT77" s="6"/>
      <c r="BU77" s="6"/>
      <c r="BV77" s="6"/>
      <c r="BW77" s="6"/>
      <c r="BX77" s="126">
        <f>IF($C77&lt;&gt;($U77+$V77),1,0)</f>
        <v>0</v>
      </c>
      <c r="BY77" s="126">
        <f>IF($C77&lt;($W77),1,0)</f>
        <v>0</v>
      </c>
      <c r="BZ77" s="126" t="str">
        <f>IF($C77=0,"",IF(($W77)="",IF($C77="","",1),0))</f>
        <v/>
      </c>
      <c r="CA77" s="126">
        <f>IF(C77+C79+C82+C84+C86&lt;=C62,0,1)</f>
        <v>0</v>
      </c>
      <c r="CB77" s="6"/>
      <c r="CY77" s="16"/>
      <c r="CZ77" s="16"/>
    </row>
    <row r="78" spans="1:105" s="15" customFormat="1" ht="21.75" customHeight="1" x14ac:dyDescent="0.15">
      <c r="A78" s="277"/>
      <c r="B78" s="143" t="s">
        <v>111</v>
      </c>
      <c r="C78" s="129">
        <f t="shared" ref="C78:C85" si="30">SUM(D78:T78)</f>
        <v>8</v>
      </c>
      <c r="D78" s="91"/>
      <c r="E78" s="130"/>
      <c r="F78" s="131"/>
      <c r="G78" s="131">
        <v>1</v>
      </c>
      <c r="H78" s="131">
        <v>3</v>
      </c>
      <c r="I78" s="131">
        <v>1</v>
      </c>
      <c r="J78" s="131">
        <v>2</v>
      </c>
      <c r="K78" s="131"/>
      <c r="L78" s="131"/>
      <c r="M78" s="131">
        <v>1</v>
      </c>
      <c r="N78" s="131"/>
      <c r="O78" s="131"/>
      <c r="P78" s="131"/>
      <c r="Q78" s="131"/>
      <c r="R78" s="131"/>
      <c r="S78" s="131"/>
      <c r="T78" s="92"/>
      <c r="U78" s="132">
        <v>2</v>
      </c>
      <c r="V78" s="132">
        <v>6</v>
      </c>
      <c r="W78" s="132">
        <v>8</v>
      </c>
      <c r="X78" s="142" t="str">
        <f t="shared" ref="X78:X87" si="31">+BP78&amp;BQ78&amp;BR78&amp;BS78</f>
        <v/>
      </c>
      <c r="Y78" s="6"/>
      <c r="Z78" s="114"/>
      <c r="AA78" s="6"/>
      <c r="AB78" s="6"/>
      <c r="AC78" s="6"/>
      <c r="AD78" s="6"/>
      <c r="AE78" s="6"/>
      <c r="AF78" s="6"/>
      <c r="AG78" s="6"/>
      <c r="AH78" s="3"/>
      <c r="AI78" s="3"/>
      <c r="AJ78" s="3"/>
      <c r="AK78" s="3"/>
      <c r="AL78" s="3"/>
      <c r="AM78" s="3"/>
      <c r="AN78" s="3"/>
      <c r="AO78" s="3"/>
      <c r="AP78" s="3"/>
      <c r="AQ78" s="3"/>
      <c r="AR78" s="6"/>
      <c r="AS78" s="6"/>
      <c r="AT78" s="6"/>
      <c r="BF78" s="6"/>
      <c r="BG78" s="6"/>
      <c r="BH78" s="6"/>
      <c r="BI78" s="6"/>
      <c r="BJ78" s="6"/>
      <c r="BK78" s="6"/>
      <c r="BL78" s="6"/>
      <c r="BM78" s="6"/>
      <c r="BN78" s="6"/>
      <c r="BO78" s="6"/>
      <c r="BP78" s="49" t="str">
        <f t="shared" ref="BP78:BP87" si="32">IF($C78&lt;&gt;($U78+$V78)," El número atenciones según sexo NO puede ser diferente al Total.","")</f>
        <v/>
      </c>
      <c r="BQ78" s="49" t="str">
        <f t="shared" ref="BQ78:BQ87" si="33">IF($C78=0,"",IF(($W78)="",IF($C78="",""," No olvide escribir la columna Beneficiarios."),""))</f>
        <v/>
      </c>
      <c r="BR78" s="49" t="str">
        <f t="shared" ref="BR78:BR87" si="34">IF($C78&lt;($W78)," El número de Beneficiarios NO puede ser mayor que el Total.","")</f>
        <v/>
      </c>
      <c r="BS78" s="49" t="str">
        <f>IF(C78+C80+C83+C85+C87&lt;=C63+C64+C65,"","Las consultas por matrona NO pueden ser mayor que el Total de consultas de sección B.")</f>
        <v/>
      </c>
      <c r="BT78" s="6"/>
      <c r="BU78" s="6"/>
      <c r="BV78" s="6"/>
      <c r="BW78" s="6"/>
      <c r="BX78" s="126">
        <f t="shared" ref="BX78:BX87" si="35">IF($C78&lt;&gt;($U78+$V78),1,0)</f>
        <v>0</v>
      </c>
      <c r="BY78" s="126">
        <f t="shared" ref="BY78:BY87" si="36">IF($C78&lt;($W78),1,0)</f>
        <v>0</v>
      </c>
      <c r="BZ78" s="126">
        <f t="shared" ref="BZ78:BZ87" si="37">IF($C78=0,"",IF(($W78)="",IF($C78="","",1),0))</f>
        <v>0</v>
      </c>
      <c r="CA78" s="126">
        <f>IF(C78+C80+C83+C85+C87&lt;=C63+C64+C65,0,1)</f>
        <v>0</v>
      </c>
      <c r="CB78" s="6"/>
      <c r="CY78" s="16"/>
      <c r="CZ78" s="16"/>
    </row>
    <row r="79" spans="1:105" s="15" customFormat="1" ht="18" customHeight="1" x14ac:dyDescent="0.15">
      <c r="A79" s="278" t="s">
        <v>125</v>
      </c>
      <c r="B79" s="141" t="s">
        <v>110</v>
      </c>
      <c r="C79" s="119">
        <f t="shared" si="30"/>
        <v>17</v>
      </c>
      <c r="D79" s="30"/>
      <c r="E79" s="31"/>
      <c r="F79" s="32"/>
      <c r="G79" s="32">
        <v>2</v>
      </c>
      <c r="H79" s="32"/>
      <c r="I79" s="32">
        <v>3</v>
      </c>
      <c r="J79" s="32">
        <v>2</v>
      </c>
      <c r="K79" s="32">
        <v>2</v>
      </c>
      <c r="L79" s="32">
        <v>3</v>
      </c>
      <c r="M79" s="32">
        <v>4</v>
      </c>
      <c r="N79" s="32"/>
      <c r="O79" s="32"/>
      <c r="P79" s="32">
        <v>1</v>
      </c>
      <c r="Q79" s="32"/>
      <c r="R79" s="32"/>
      <c r="S79" s="32"/>
      <c r="T79" s="41"/>
      <c r="U79" s="120">
        <v>11</v>
      </c>
      <c r="V79" s="120">
        <v>6</v>
      </c>
      <c r="W79" s="120">
        <v>17</v>
      </c>
      <c r="X79" s="142" t="str">
        <f t="shared" si="31"/>
        <v/>
      </c>
      <c r="Y79" s="6"/>
      <c r="Z79" s="114"/>
      <c r="AA79" s="6"/>
      <c r="AB79" s="6"/>
      <c r="AC79" s="6"/>
      <c r="AD79" s="6"/>
      <c r="AE79" s="6"/>
      <c r="AF79" s="6"/>
      <c r="AG79" s="6"/>
      <c r="AH79" s="3"/>
      <c r="AI79" s="3"/>
      <c r="AJ79" s="3"/>
      <c r="AK79" s="3"/>
      <c r="AL79" s="3"/>
      <c r="AM79" s="3"/>
      <c r="AN79" s="3"/>
      <c r="AO79" s="3"/>
      <c r="AP79" s="3"/>
      <c r="AQ79" s="3"/>
      <c r="AR79" s="6"/>
      <c r="AS79" s="6"/>
      <c r="AT79" s="6"/>
      <c r="BF79" s="6"/>
      <c r="BG79" s="6"/>
      <c r="BH79" s="6"/>
      <c r="BI79" s="6"/>
      <c r="BJ79" s="6"/>
      <c r="BK79" s="6"/>
      <c r="BL79" s="6"/>
      <c r="BM79" s="6"/>
      <c r="BN79" s="6"/>
      <c r="BO79" s="6"/>
      <c r="BP79" s="49" t="str">
        <f t="shared" si="32"/>
        <v/>
      </c>
      <c r="BQ79" s="49" t="str">
        <f t="shared" si="33"/>
        <v/>
      </c>
      <c r="BR79" s="49" t="str">
        <f t="shared" si="34"/>
        <v/>
      </c>
      <c r="BS79" s="49" t="str">
        <f>IF(C81&lt;=C67,"","Las consultas por psicológo NO pueden ser mayor que el Total de consultas de sección B.")</f>
        <v/>
      </c>
      <c r="BT79" s="6"/>
      <c r="BU79" s="6"/>
      <c r="BV79" s="6"/>
      <c r="BW79" s="6"/>
      <c r="BX79" s="126">
        <f t="shared" si="35"/>
        <v>0</v>
      </c>
      <c r="BY79" s="126">
        <f t="shared" si="36"/>
        <v>0</v>
      </c>
      <c r="BZ79" s="126">
        <f t="shared" si="37"/>
        <v>0</v>
      </c>
      <c r="CA79" s="126">
        <f>IF(C81&lt;=C67,0,1)</f>
        <v>0</v>
      </c>
      <c r="CB79" s="6"/>
      <c r="CY79" s="16"/>
      <c r="CZ79" s="16"/>
    </row>
    <row r="80" spans="1:105" s="15" customFormat="1" ht="18" customHeight="1" x14ac:dyDescent="0.15">
      <c r="A80" s="279"/>
      <c r="B80" s="144" t="s">
        <v>111</v>
      </c>
      <c r="C80" s="127">
        <f t="shared" si="30"/>
        <v>0</v>
      </c>
      <c r="D80" s="34"/>
      <c r="E80" s="56"/>
      <c r="F80" s="37"/>
      <c r="G80" s="37"/>
      <c r="H80" s="37"/>
      <c r="I80" s="37"/>
      <c r="J80" s="37"/>
      <c r="K80" s="37"/>
      <c r="L80" s="37"/>
      <c r="M80" s="37"/>
      <c r="N80" s="37"/>
      <c r="O80" s="37"/>
      <c r="P80" s="37"/>
      <c r="Q80" s="37"/>
      <c r="R80" s="37"/>
      <c r="S80" s="37"/>
      <c r="T80" s="35"/>
      <c r="U80" s="128"/>
      <c r="V80" s="128"/>
      <c r="W80" s="128"/>
      <c r="X80" s="142" t="str">
        <f t="shared" si="31"/>
        <v/>
      </c>
      <c r="Y80" s="6"/>
      <c r="Z80" s="114"/>
      <c r="AA80" s="6"/>
      <c r="AB80" s="6"/>
      <c r="AC80" s="6"/>
      <c r="AD80" s="6"/>
      <c r="AE80" s="6"/>
      <c r="AF80" s="6"/>
      <c r="AG80" s="6"/>
      <c r="AH80" s="3"/>
      <c r="AI80" s="3"/>
      <c r="AJ80" s="3"/>
      <c r="AK80" s="3"/>
      <c r="AL80" s="3"/>
      <c r="AM80" s="3"/>
      <c r="AN80" s="3"/>
      <c r="AO80" s="3"/>
      <c r="AP80" s="3"/>
      <c r="AQ80" s="3"/>
      <c r="AR80" s="6"/>
      <c r="AS80" s="6"/>
      <c r="AT80" s="6"/>
      <c r="BF80" s="6"/>
      <c r="BG80" s="6"/>
      <c r="BH80" s="6"/>
      <c r="BI80" s="6"/>
      <c r="BJ80" s="6"/>
      <c r="BK80" s="6"/>
      <c r="BL80" s="6"/>
      <c r="BM80" s="6"/>
      <c r="BN80" s="6"/>
      <c r="BO80" s="6"/>
      <c r="BP80" s="49" t="str">
        <f t="shared" si="32"/>
        <v/>
      </c>
      <c r="BQ80" s="49" t="str">
        <f t="shared" si="33"/>
        <v/>
      </c>
      <c r="BR80" s="49" t="str">
        <f t="shared" si="34"/>
        <v/>
      </c>
      <c r="BS80" s="49"/>
      <c r="BT80" s="6"/>
      <c r="BU80" s="6"/>
      <c r="BV80" s="6"/>
      <c r="BW80" s="6"/>
      <c r="BX80" s="126">
        <f t="shared" si="35"/>
        <v>0</v>
      </c>
      <c r="BY80" s="126">
        <f t="shared" si="36"/>
        <v>0</v>
      </c>
      <c r="BZ80" s="126" t="str">
        <f t="shared" si="37"/>
        <v/>
      </c>
      <c r="CA80" s="126"/>
      <c r="CB80" s="6"/>
      <c r="CY80" s="16"/>
      <c r="CZ80" s="16"/>
    </row>
    <row r="81" spans="1:105" s="15" customFormat="1" ht="18" customHeight="1" x14ac:dyDescent="0.15">
      <c r="A81" s="280"/>
      <c r="B81" s="143" t="s">
        <v>126</v>
      </c>
      <c r="C81" s="129">
        <f t="shared" si="30"/>
        <v>0</v>
      </c>
      <c r="D81" s="91"/>
      <c r="E81" s="130"/>
      <c r="F81" s="131"/>
      <c r="G81" s="131"/>
      <c r="H81" s="131"/>
      <c r="I81" s="131"/>
      <c r="J81" s="131"/>
      <c r="K81" s="131"/>
      <c r="L81" s="131"/>
      <c r="M81" s="131"/>
      <c r="N81" s="131"/>
      <c r="O81" s="131"/>
      <c r="P81" s="131"/>
      <c r="Q81" s="131"/>
      <c r="R81" s="131"/>
      <c r="S81" s="131"/>
      <c r="T81" s="92"/>
      <c r="U81" s="132"/>
      <c r="V81" s="132"/>
      <c r="W81" s="132"/>
      <c r="X81" s="142" t="str">
        <f t="shared" si="31"/>
        <v/>
      </c>
      <c r="Y81" s="6"/>
      <c r="Z81" s="114"/>
      <c r="AA81" s="6"/>
      <c r="AB81" s="6"/>
      <c r="AC81" s="6"/>
      <c r="AD81" s="6"/>
      <c r="AE81" s="6"/>
      <c r="AF81" s="6"/>
      <c r="AG81" s="6"/>
      <c r="AH81" s="3"/>
      <c r="AI81" s="3"/>
      <c r="AJ81" s="3"/>
      <c r="AK81" s="3"/>
      <c r="AL81" s="3"/>
      <c r="AM81" s="3"/>
      <c r="AN81" s="3"/>
      <c r="AO81" s="3"/>
      <c r="AP81" s="3"/>
      <c r="AQ81" s="3"/>
      <c r="AR81" s="6"/>
      <c r="AS81" s="6"/>
      <c r="AT81" s="6"/>
      <c r="BF81" s="6"/>
      <c r="BG81" s="6"/>
      <c r="BH81" s="6"/>
      <c r="BI81" s="6"/>
      <c r="BJ81" s="6"/>
      <c r="BK81" s="6"/>
      <c r="BL81" s="6"/>
      <c r="BM81" s="6"/>
      <c r="BN81" s="6"/>
      <c r="BO81" s="6"/>
      <c r="BP81" s="49" t="str">
        <f t="shared" si="32"/>
        <v/>
      </c>
      <c r="BQ81" s="49" t="str">
        <f t="shared" si="33"/>
        <v/>
      </c>
      <c r="BR81" s="49" t="str">
        <f t="shared" si="34"/>
        <v/>
      </c>
      <c r="BS81" s="49"/>
      <c r="BT81" s="6"/>
      <c r="BU81" s="6"/>
      <c r="BV81" s="6"/>
      <c r="BW81" s="6"/>
      <c r="BX81" s="126">
        <f t="shared" si="35"/>
        <v>0</v>
      </c>
      <c r="BY81" s="126">
        <f t="shared" si="36"/>
        <v>0</v>
      </c>
      <c r="BZ81" s="126" t="str">
        <f t="shared" si="37"/>
        <v/>
      </c>
      <c r="CA81" s="126"/>
      <c r="CB81" s="6"/>
      <c r="CY81" s="16"/>
      <c r="CZ81" s="16"/>
    </row>
    <row r="82" spans="1:105" s="15" customFormat="1" ht="18" customHeight="1" x14ac:dyDescent="0.15">
      <c r="A82" s="259" t="s">
        <v>127</v>
      </c>
      <c r="B82" s="141" t="s">
        <v>110</v>
      </c>
      <c r="C82" s="119">
        <f t="shared" si="30"/>
        <v>17</v>
      </c>
      <c r="D82" s="30"/>
      <c r="E82" s="31"/>
      <c r="F82" s="32"/>
      <c r="G82" s="32">
        <v>2</v>
      </c>
      <c r="H82" s="32"/>
      <c r="I82" s="32">
        <v>3</v>
      </c>
      <c r="J82" s="32">
        <v>2</v>
      </c>
      <c r="K82" s="32">
        <v>2</v>
      </c>
      <c r="L82" s="31">
        <v>3</v>
      </c>
      <c r="M82" s="32">
        <v>4</v>
      </c>
      <c r="N82" s="32"/>
      <c r="O82" s="32"/>
      <c r="P82" s="32">
        <v>1</v>
      </c>
      <c r="Q82" s="32"/>
      <c r="R82" s="32"/>
      <c r="S82" s="32"/>
      <c r="T82" s="41"/>
      <c r="U82" s="120">
        <v>11</v>
      </c>
      <c r="V82" s="120">
        <v>6</v>
      </c>
      <c r="W82" s="120">
        <v>17</v>
      </c>
      <c r="X82" s="142" t="str">
        <f t="shared" si="31"/>
        <v/>
      </c>
      <c r="Y82" s="6"/>
      <c r="Z82" s="114"/>
      <c r="AA82" s="6"/>
      <c r="AB82" s="6"/>
      <c r="AC82" s="6"/>
      <c r="AD82" s="6"/>
      <c r="AE82" s="6"/>
      <c r="AF82" s="6"/>
      <c r="AG82" s="6"/>
      <c r="AH82" s="3"/>
      <c r="AI82" s="3"/>
      <c r="AJ82" s="3"/>
      <c r="AK82" s="3"/>
      <c r="AL82" s="3"/>
      <c r="AM82" s="3"/>
      <c r="AN82" s="3"/>
      <c r="AO82" s="3"/>
      <c r="AP82" s="3"/>
      <c r="AQ82" s="3"/>
      <c r="AR82" s="6"/>
      <c r="AS82" s="6"/>
      <c r="AT82" s="6"/>
      <c r="BF82" s="6"/>
      <c r="BG82" s="6"/>
      <c r="BH82" s="6"/>
      <c r="BI82" s="6"/>
      <c r="BJ82" s="6"/>
      <c r="BK82" s="6"/>
      <c r="BL82" s="6"/>
      <c r="BM82" s="6"/>
      <c r="BN82" s="6"/>
      <c r="BO82" s="6"/>
      <c r="BP82" s="49" t="str">
        <f t="shared" si="32"/>
        <v/>
      </c>
      <c r="BQ82" s="49" t="str">
        <f t="shared" si="33"/>
        <v/>
      </c>
      <c r="BR82" s="49" t="str">
        <f t="shared" si="34"/>
        <v/>
      </c>
      <c r="BS82" s="49"/>
      <c r="BT82" s="6"/>
      <c r="BU82" s="6"/>
      <c r="BV82" s="6"/>
      <c r="BW82" s="6"/>
      <c r="BX82" s="126">
        <f t="shared" si="35"/>
        <v>0</v>
      </c>
      <c r="BY82" s="126">
        <f t="shared" si="36"/>
        <v>0</v>
      </c>
      <c r="BZ82" s="126">
        <f t="shared" si="37"/>
        <v>0</v>
      </c>
      <c r="CA82" s="126"/>
      <c r="CB82" s="6"/>
      <c r="CY82" s="16"/>
      <c r="CZ82" s="16"/>
    </row>
    <row r="83" spans="1:105" s="15" customFormat="1" ht="18" customHeight="1" x14ac:dyDescent="0.15">
      <c r="A83" s="281"/>
      <c r="B83" s="144" t="s">
        <v>111</v>
      </c>
      <c r="C83" s="127">
        <f t="shared" si="30"/>
        <v>0</v>
      </c>
      <c r="D83" s="91"/>
      <c r="E83" s="130"/>
      <c r="F83" s="131"/>
      <c r="G83" s="131"/>
      <c r="H83" s="131"/>
      <c r="I83" s="131"/>
      <c r="J83" s="131"/>
      <c r="K83" s="131"/>
      <c r="L83" s="131"/>
      <c r="M83" s="131"/>
      <c r="N83" s="131"/>
      <c r="O83" s="131"/>
      <c r="P83" s="131"/>
      <c r="Q83" s="131"/>
      <c r="R83" s="131"/>
      <c r="S83" s="131"/>
      <c r="T83" s="92"/>
      <c r="U83" s="132"/>
      <c r="V83" s="132"/>
      <c r="W83" s="132"/>
      <c r="X83" s="142" t="str">
        <f t="shared" si="31"/>
        <v/>
      </c>
      <c r="Y83" s="6"/>
      <c r="Z83" s="114"/>
      <c r="AA83" s="6"/>
      <c r="AB83" s="6"/>
      <c r="AC83" s="6"/>
      <c r="AD83" s="6"/>
      <c r="AE83" s="6"/>
      <c r="AF83" s="6"/>
      <c r="AG83" s="6"/>
      <c r="AH83" s="3"/>
      <c r="AI83" s="3"/>
      <c r="AJ83" s="3"/>
      <c r="AK83" s="3"/>
      <c r="AL83" s="3"/>
      <c r="AM83" s="3"/>
      <c r="AN83" s="3"/>
      <c r="AO83" s="3"/>
      <c r="AP83" s="3"/>
      <c r="AQ83" s="3"/>
      <c r="AR83" s="6"/>
      <c r="AS83" s="6"/>
      <c r="AT83" s="6"/>
      <c r="BF83" s="6"/>
      <c r="BG83" s="6"/>
      <c r="BH83" s="6"/>
      <c r="BI83" s="6"/>
      <c r="BJ83" s="6"/>
      <c r="BK83" s="6"/>
      <c r="BL83" s="6"/>
      <c r="BM83" s="6"/>
      <c r="BN83" s="6"/>
      <c r="BO83" s="6"/>
      <c r="BP83" s="49" t="str">
        <f t="shared" si="32"/>
        <v/>
      </c>
      <c r="BQ83" s="49" t="str">
        <f t="shared" si="33"/>
        <v/>
      </c>
      <c r="BR83" s="49" t="str">
        <f t="shared" si="34"/>
        <v/>
      </c>
      <c r="BS83" s="49"/>
      <c r="BT83" s="6"/>
      <c r="BU83" s="6"/>
      <c r="BV83" s="6"/>
      <c r="BW83" s="6"/>
      <c r="BX83" s="126">
        <f t="shared" si="35"/>
        <v>0</v>
      </c>
      <c r="BY83" s="126">
        <f t="shared" si="36"/>
        <v>0</v>
      </c>
      <c r="BZ83" s="126" t="str">
        <f t="shared" si="37"/>
        <v/>
      </c>
      <c r="CA83" s="126"/>
      <c r="CB83" s="6"/>
      <c r="CY83" s="16"/>
      <c r="CZ83" s="16"/>
    </row>
    <row r="84" spans="1:105" s="15" customFormat="1" ht="18" customHeight="1" x14ac:dyDescent="0.15">
      <c r="A84" s="259" t="s">
        <v>128</v>
      </c>
      <c r="B84" s="141" t="s">
        <v>110</v>
      </c>
      <c r="C84" s="119">
        <f t="shared" si="30"/>
        <v>0</v>
      </c>
      <c r="D84" s="30"/>
      <c r="E84" s="31"/>
      <c r="F84" s="32"/>
      <c r="G84" s="32"/>
      <c r="H84" s="32"/>
      <c r="I84" s="32"/>
      <c r="J84" s="32"/>
      <c r="K84" s="32"/>
      <c r="L84" s="57"/>
      <c r="M84" s="57"/>
      <c r="N84" s="57"/>
      <c r="O84" s="57"/>
      <c r="P84" s="57"/>
      <c r="Q84" s="57"/>
      <c r="R84" s="57"/>
      <c r="S84" s="57"/>
      <c r="T84" s="145"/>
      <c r="U84" s="120"/>
      <c r="V84" s="120"/>
      <c r="W84" s="120"/>
      <c r="X84" s="142" t="str">
        <f t="shared" si="31"/>
        <v/>
      </c>
      <c r="Y84" s="6"/>
      <c r="Z84" s="114"/>
      <c r="AA84" s="6"/>
      <c r="AB84" s="6"/>
      <c r="AC84" s="6"/>
      <c r="AD84" s="6"/>
      <c r="AE84" s="6"/>
      <c r="AF84" s="6"/>
      <c r="AG84" s="6"/>
      <c r="AH84" s="3"/>
      <c r="AI84" s="3"/>
      <c r="AJ84" s="3"/>
      <c r="AK84" s="3"/>
      <c r="AL84" s="3"/>
      <c r="AM84" s="3"/>
      <c r="AN84" s="3"/>
      <c r="AO84" s="3"/>
      <c r="AP84" s="3"/>
      <c r="AQ84" s="3"/>
      <c r="AR84" s="6"/>
      <c r="AS84" s="6"/>
      <c r="AT84" s="6"/>
      <c r="BF84" s="6"/>
      <c r="BG84" s="6"/>
      <c r="BH84" s="6"/>
      <c r="BI84" s="6"/>
      <c r="BJ84" s="6"/>
      <c r="BK84" s="6"/>
      <c r="BL84" s="6"/>
      <c r="BM84" s="6"/>
      <c r="BN84" s="6"/>
      <c r="BO84" s="6"/>
      <c r="BP84" s="49" t="str">
        <f t="shared" si="32"/>
        <v/>
      </c>
      <c r="BQ84" s="49" t="str">
        <f t="shared" si="33"/>
        <v/>
      </c>
      <c r="BR84" s="49" t="str">
        <f t="shared" si="34"/>
        <v/>
      </c>
      <c r="BS84" s="49"/>
      <c r="BT84" s="6"/>
      <c r="BU84" s="6"/>
      <c r="BV84" s="6"/>
      <c r="BW84" s="6"/>
      <c r="BX84" s="126">
        <f t="shared" si="35"/>
        <v>0</v>
      </c>
      <c r="BY84" s="126">
        <f t="shared" si="36"/>
        <v>0</v>
      </c>
      <c r="BZ84" s="126" t="str">
        <f t="shared" si="37"/>
        <v/>
      </c>
      <c r="CA84" s="126"/>
      <c r="CB84" s="6"/>
      <c r="CY84" s="16"/>
      <c r="CZ84" s="16"/>
    </row>
    <row r="85" spans="1:105" s="15" customFormat="1" ht="18" customHeight="1" x14ac:dyDescent="0.15">
      <c r="A85" s="281"/>
      <c r="B85" s="144" t="s">
        <v>111</v>
      </c>
      <c r="C85" s="127">
        <f t="shared" si="30"/>
        <v>0</v>
      </c>
      <c r="D85" s="91"/>
      <c r="E85" s="130"/>
      <c r="F85" s="131"/>
      <c r="G85" s="131"/>
      <c r="H85" s="131"/>
      <c r="I85" s="131"/>
      <c r="J85" s="131"/>
      <c r="K85" s="131"/>
      <c r="L85" s="146"/>
      <c r="M85" s="57"/>
      <c r="N85" s="57"/>
      <c r="O85" s="57"/>
      <c r="P85" s="57"/>
      <c r="Q85" s="57"/>
      <c r="R85" s="57"/>
      <c r="S85" s="57"/>
      <c r="T85" s="145"/>
      <c r="U85" s="147"/>
      <c r="V85" s="147"/>
      <c r="W85" s="147"/>
      <c r="X85" s="142" t="str">
        <f t="shared" si="31"/>
        <v/>
      </c>
      <c r="Y85" s="6"/>
      <c r="Z85" s="114"/>
      <c r="AA85" s="6"/>
      <c r="AB85" s="6"/>
      <c r="AC85" s="6"/>
      <c r="AD85" s="6"/>
      <c r="AE85" s="6"/>
      <c r="AF85" s="6"/>
      <c r="AG85" s="6"/>
      <c r="AH85" s="3"/>
      <c r="AI85" s="3"/>
      <c r="AJ85" s="3"/>
      <c r="AK85" s="3"/>
      <c r="AL85" s="3"/>
      <c r="AM85" s="3"/>
      <c r="AN85" s="3"/>
      <c r="AO85" s="3"/>
      <c r="AP85" s="3"/>
      <c r="AQ85" s="3"/>
      <c r="AR85" s="6"/>
      <c r="AS85" s="6"/>
      <c r="AT85" s="6"/>
      <c r="BF85" s="6"/>
      <c r="BG85" s="6"/>
      <c r="BH85" s="6"/>
      <c r="BI85" s="6"/>
      <c r="BJ85" s="6"/>
      <c r="BK85" s="6"/>
      <c r="BL85" s="6"/>
      <c r="BM85" s="6"/>
      <c r="BN85" s="6"/>
      <c r="BO85" s="6"/>
      <c r="BP85" s="49" t="str">
        <f t="shared" si="32"/>
        <v/>
      </c>
      <c r="BQ85" s="49" t="str">
        <f t="shared" si="33"/>
        <v/>
      </c>
      <c r="BR85" s="49" t="str">
        <f t="shared" si="34"/>
        <v/>
      </c>
      <c r="BS85" s="49"/>
      <c r="BT85" s="6"/>
      <c r="BU85" s="6"/>
      <c r="BV85" s="6"/>
      <c r="BW85" s="6"/>
      <c r="BX85" s="126">
        <f t="shared" si="35"/>
        <v>0</v>
      </c>
      <c r="BY85" s="126">
        <f t="shared" si="36"/>
        <v>0</v>
      </c>
      <c r="BZ85" s="126" t="str">
        <f t="shared" si="37"/>
        <v/>
      </c>
      <c r="CA85" s="126"/>
      <c r="CB85" s="6"/>
      <c r="CY85" s="16"/>
      <c r="CZ85" s="16"/>
    </row>
    <row r="86" spans="1:105" s="15" customFormat="1" ht="18" customHeight="1" x14ac:dyDescent="0.15">
      <c r="A86" s="241" t="s">
        <v>129</v>
      </c>
      <c r="B86" s="148" t="s">
        <v>110</v>
      </c>
      <c r="C86" s="149">
        <f>SUM(G86:T86)</f>
        <v>0</v>
      </c>
      <c r="D86" s="150"/>
      <c r="E86" s="150"/>
      <c r="F86" s="150"/>
      <c r="G86" s="151"/>
      <c r="H86" s="151"/>
      <c r="I86" s="151"/>
      <c r="J86" s="151"/>
      <c r="K86" s="151"/>
      <c r="L86" s="151"/>
      <c r="M86" s="151"/>
      <c r="N86" s="151"/>
      <c r="O86" s="151"/>
      <c r="P86" s="151"/>
      <c r="Q86" s="151"/>
      <c r="R86" s="151"/>
      <c r="S86" s="151"/>
      <c r="T86" s="152"/>
      <c r="U86" s="153"/>
      <c r="V86" s="153"/>
      <c r="W86" s="153"/>
      <c r="X86" s="142" t="str">
        <f t="shared" si="31"/>
        <v/>
      </c>
      <c r="Y86" s="6"/>
      <c r="Z86" s="114"/>
      <c r="AA86" s="6"/>
      <c r="AB86" s="6"/>
      <c r="AC86" s="6"/>
      <c r="AD86" s="6"/>
      <c r="AE86" s="6"/>
      <c r="AF86" s="6"/>
      <c r="AG86" s="6"/>
      <c r="AH86" s="3"/>
      <c r="AI86" s="3"/>
      <c r="AJ86" s="3"/>
      <c r="AK86" s="3"/>
      <c r="AL86" s="3"/>
      <c r="AM86" s="3"/>
      <c r="AN86" s="3"/>
      <c r="AO86" s="3"/>
      <c r="AP86" s="3"/>
      <c r="AQ86" s="3"/>
      <c r="AR86" s="6"/>
      <c r="AS86" s="6"/>
      <c r="AT86" s="6"/>
      <c r="BF86" s="6"/>
      <c r="BG86" s="6"/>
      <c r="BH86" s="6"/>
      <c r="BI86" s="6"/>
      <c r="BJ86" s="6"/>
      <c r="BK86" s="6"/>
      <c r="BL86" s="6"/>
      <c r="BM86" s="6"/>
      <c r="BN86" s="6"/>
      <c r="BO86" s="6"/>
      <c r="BP86" s="49" t="str">
        <f t="shared" si="32"/>
        <v/>
      </c>
      <c r="BQ86" s="49" t="str">
        <f t="shared" si="33"/>
        <v/>
      </c>
      <c r="BR86" s="49" t="str">
        <f t="shared" si="34"/>
        <v/>
      </c>
      <c r="BT86" s="6"/>
      <c r="BU86" s="6"/>
      <c r="BV86" s="6"/>
      <c r="BW86" s="6"/>
      <c r="BX86" s="126">
        <f t="shared" si="35"/>
        <v>0</v>
      </c>
      <c r="BY86" s="126">
        <f t="shared" si="36"/>
        <v>0</v>
      </c>
      <c r="BZ86" s="126" t="str">
        <f t="shared" si="37"/>
        <v/>
      </c>
      <c r="CA86" s="6"/>
      <c r="CB86" s="6"/>
      <c r="CY86" s="16"/>
      <c r="CZ86" s="16"/>
    </row>
    <row r="87" spans="1:105" s="15" customFormat="1" ht="18" customHeight="1" x14ac:dyDescent="0.15">
      <c r="A87" s="243"/>
      <c r="B87" s="143" t="s">
        <v>111</v>
      </c>
      <c r="C87" s="129">
        <f>SUM(G87:T87)</f>
        <v>5</v>
      </c>
      <c r="D87" s="154"/>
      <c r="E87" s="154"/>
      <c r="F87" s="154"/>
      <c r="G87" s="131"/>
      <c r="H87" s="131">
        <v>1</v>
      </c>
      <c r="I87" s="131">
        <v>1</v>
      </c>
      <c r="J87" s="131">
        <v>1</v>
      </c>
      <c r="K87" s="131">
        <v>1</v>
      </c>
      <c r="L87" s="131"/>
      <c r="M87" s="131"/>
      <c r="N87" s="131">
        <v>1</v>
      </c>
      <c r="O87" s="131"/>
      <c r="P87" s="131"/>
      <c r="Q87" s="131"/>
      <c r="R87" s="131"/>
      <c r="S87" s="131"/>
      <c r="T87" s="92"/>
      <c r="U87" s="132">
        <v>0</v>
      </c>
      <c r="V87" s="132">
        <v>5</v>
      </c>
      <c r="W87" s="132">
        <v>5</v>
      </c>
      <c r="X87" s="142" t="str">
        <f t="shared" si="31"/>
        <v/>
      </c>
      <c r="Y87" s="6"/>
      <c r="Z87" s="114"/>
      <c r="AA87" s="6"/>
      <c r="AB87" s="6"/>
      <c r="AC87" s="6"/>
      <c r="AD87" s="6"/>
      <c r="AE87" s="6"/>
      <c r="AF87" s="6"/>
      <c r="AG87" s="6"/>
      <c r="AH87" s="3"/>
      <c r="AI87" s="3"/>
      <c r="AJ87" s="3"/>
      <c r="AK87" s="3"/>
      <c r="AL87" s="3"/>
      <c r="AM87" s="3"/>
      <c r="AN87" s="3"/>
      <c r="AO87" s="3"/>
      <c r="AP87" s="3"/>
      <c r="AQ87" s="3"/>
      <c r="AR87" s="6"/>
      <c r="AS87" s="6"/>
      <c r="AT87" s="6"/>
      <c r="BF87" s="6"/>
      <c r="BG87" s="6"/>
      <c r="BH87" s="6"/>
      <c r="BI87" s="6"/>
      <c r="BJ87" s="6"/>
      <c r="BK87" s="6"/>
      <c r="BL87" s="6"/>
      <c r="BM87" s="6"/>
      <c r="BN87" s="6"/>
      <c r="BO87" s="6"/>
      <c r="BP87" s="49" t="str">
        <f t="shared" si="32"/>
        <v/>
      </c>
      <c r="BQ87" s="49" t="str">
        <f t="shared" si="33"/>
        <v/>
      </c>
      <c r="BR87" s="49" t="str">
        <f t="shared" si="34"/>
        <v/>
      </c>
      <c r="BT87" s="6"/>
      <c r="BU87" s="6"/>
      <c r="BV87" s="6"/>
      <c r="BW87" s="6"/>
      <c r="BX87" s="126">
        <f t="shared" si="35"/>
        <v>0</v>
      </c>
      <c r="BY87" s="126">
        <f t="shared" si="36"/>
        <v>0</v>
      </c>
      <c r="BZ87" s="126">
        <f t="shared" si="37"/>
        <v>0</v>
      </c>
      <c r="CA87" s="6"/>
      <c r="CB87" s="6"/>
      <c r="CY87" s="16"/>
      <c r="CZ87" s="16"/>
    </row>
    <row r="88" spans="1:105" s="6" customFormat="1" ht="30" customHeight="1" x14ac:dyDescent="0.2">
      <c r="A88" s="155" t="s">
        <v>130</v>
      </c>
      <c r="B88" s="11"/>
      <c r="C88" s="156"/>
      <c r="D88" s="156"/>
      <c r="E88" s="156"/>
      <c r="F88" s="156"/>
      <c r="G88" s="156"/>
      <c r="H88" s="156"/>
      <c r="I88" s="156"/>
      <c r="J88" s="156"/>
      <c r="K88" s="156"/>
      <c r="AD88" s="114"/>
      <c r="AG88" s="114"/>
      <c r="AJ88" s="114"/>
      <c r="AM88" s="114"/>
      <c r="AN88" s="114"/>
      <c r="AO88" s="114"/>
      <c r="CZ88" s="3"/>
      <c r="DA88" s="3"/>
    </row>
    <row r="89" spans="1:105" s="15" customFormat="1" ht="57" customHeight="1" x14ac:dyDescent="0.15">
      <c r="A89" s="221" t="s">
        <v>131</v>
      </c>
      <c r="B89" s="158" t="s">
        <v>132</v>
      </c>
      <c r="C89" s="114"/>
      <c r="D89" s="114"/>
      <c r="E89" s="114"/>
      <c r="F89" s="6"/>
      <c r="G89" s="6"/>
      <c r="H89" s="6"/>
      <c r="I89" s="6"/>
      <c r="J89" s="6"/>
      <c r="K89" s="6"/>
      <c r="L89" s="6"/>
      <c r="M89" s="6"/>
      <c r="N89" s="6"/>
      <c r="O89" s="6"/>
      <c r="P89" s="6"/>
      <c r="Q89" s="6"/>
      <c r="R89" s="6"/>
      <c r="S89" s="6"/>
      <c r="T89" s="6"/>
      <c r="U89" s="6"/>
      <c r="V89" s="6"/>
      <c r="W89" s="6"/>
      <c r="X89" s="114"/>
      <c r="Y89" s="6"/>
      <c r="Z89" s="6"/>
      <c r="AA89" s="114"/>
      <c r="AB89" s="6"/>
      <c r="AC89" s="6"/>
      <c r="AD89" s="114"/>
      <c r="AE89" s="6"/>
      <c r="AF89" s="6"/>
      <c r="AG89" s="114"/>
      <c r="AH89" s="6"/>
      <c r="AI89" s="6"/>
      <c r="AJ89" s="6"/>
      <c r="AK89" s="6"/>
      <c r="AL89" s="6"/>
      <c r="AM89" s="6"/>
      <c r="AN89" s="6"/>
      <c r="AO89" s="6"/>
      <c r="AP89" s="6"/>
      <c r="AQ89" s="6"/>
      <c r="AR89" s="6"/>
      <c r="AS89" s="6"/>
      <c r="AT89" s="6"/>
      <c r="BF89" s="6"/>
      <c r="BG89" s="6"/>
      <c r="BH89" s="6"/>
      <c r="BI89" s="6"/>
      <c r="BJ89" s="6"/>
      <c r="BK89" s="6"/>
      <c r="BL89" s="6"/>
      <c r="BM89" s="6"/>
      <c r="BN89" s="6"/>
      <c r="BO89" s="6"/>
      <c r="BP89" s="6"/>
      <c r="BQ89" s="6"/>
      <c r="BR89" s="6"/>
      <c r="BS89" s="6"/>
      <c r="BT89" s="6"/>
      <c r="BU89" s="6"/>
      <c r="BV89" s="6"/>
      <c r="BW89" s="6"/>
      <c r="BX89" s="6"/>
      <c r="BY89" s="6"/>
      <c r="BZ89" s="6"/>
      <c r="CA89" s="6"/>
      <c r="CB89" s="6"/>
      <c r="CW89" s="16"/>
      <c r="CX89" s="16"/>
    </row>
    <row r="90" spans="1:105" s="15" customFormat="1" ht="18" customHeight="1" x14ac:dyDescent="0.15">
      <c r="A90" s="141" t="s">
        <v>133</v>
      </c>
      <c r="B90" s="159"/>
      <c r="C90" s="160" t="str">
        <f>$BP90</f>
        <v/>
      </c>
      <c r="D90" s="6"/>
      <c r="E90" s="6"/>
      <c r="F90" s="6"/>
      <c r="G90" s="6"/>
      <c r="H90" s="6"/>
      <c r="I90" s="6"/>
      <c r="J90" s="6"/>
      <c r="K90" s="6"/>
      <c r="L90" s="6"/>
      <c r="M90" s="6"/>
      <c r="N90" s="6"/>
      <c r="O90" s="6"/>
      <c r="P90" s="6"/>
      <c r="Q90" s="6"/>
      <c r="R90" s="6"/>
      <c r="S90" s="6"/>
      <c r="T90" s="6"/>
      <c r="U90" s="6"/>
      <c r="V90" s="6"/>
      <c r="W90" s="6"/>
      <c r="X90" s="114"/>
      <c r="Y90" s="6"/>
      <c r="Z90" s="6"/>
      <c r="AA90" s="114"/>
      <c r="AB90" s="6"/>
      <c r="AC90" s="6"/>
      <c r="AD90" s="114"/>
      <c r="AE90" s="6"/>
      <c r="AF90" s="6"/>
      <c r="AG90" s="114"/>
      <c r="AH90" s="6"/>
      <c r="AI90" s="6"/>
      <c r="AJ90" s="6"/>
      <c r="AK90" s="6"/>
      <c r="AL90" s="6"/>
      <c r="AM90" s="6"/>
      <c r="AN90" s="6"/>
      <c r="AO90" s="6"/>
      <c r="AP90" s="6"/>
      <c r="AQ90" s="6"/>
      <c r="AR90" s="6"/>
      <c r="AS90" s="6"/>
      <c r="AT90" s="6"/>
      <c r="BF90" s="6"/>
      <c r="BG90" s="6"/>
      <c r="BH90" s="6"/>
      <c r="BI90" s="6"/>
      <c r="BJ90" s="6"/>
      <c r="BK90" s="6"/>
      <c r="BL90" s="6"/>
      <c r="BM90" s="6"/>
      <c r="BN90" s="6"/>
      <c r="BO90" s="6"/>
      <c r="BP90" s="72" t="str">
        <f>IF(AND(($B90&lt;&gt;0),$AT51+$AT52=0),"No olvidar que estas consultas resueltas deben estar incluidas en Sección A.4","")</f>
        <v/>
      </c>
      <c r="BR90" s="6"/>
      <c r="BS90" s="6"/>
      <c r="BT90" s="6"/>
      <c r="BU90" s="6"/>
      <c r="BV90" s="6"/>
      <c r="BW90" s="6"/>
      <c r="BX90" s="126">
        <f>IF(AND(($B90&lt;&gt;0),$AT51+$AT52=0),1,0)</f>
        <v>0</v>
      </c>
      <c r="BY90" s="6"/>
      <c r="BZ90" s="6"/>
      <c r="CA90" s="6"/>
      <c r="CB90" s="6"/>
      <c r="CW90" s="16"/>
      <c r="CX90" s="16"/>
    </row>
    <row r="91" spans="1:105" s="15" customFormat="1" ht="20.25" customHeight="1" x14ac:dyDescent="0.15">
      <c r="A91" s="144" t="s">
        <v>98</v>
      </c>
      <c r="B91" s="161"/>
      <c r="C91" s="160" t="str">
        <f>$BP91</f>
        <v/>
      </c>
      <c r="D91" s="6"/>
      <c r="E91" s="6"/>
      <c r="F91" s="6"/>
      <c r="G91" s="6"/>
      <c r="H91" s="6"/>
      <c r="I91" s="6"/>
      <c r="J91" s="6"/>
      <c r="K91" s="6"/>
      <c r="L91" s="6"/>
      <c r="M91" s="6"/>
      <c r="N91" s="6"/>
      <c r="O91" s="6"/>
      <c r="P91" s="6"/>
      <c r="Q91" s="6"/>
      <c r="R91" s="6"/>
      <c r="S91" s="6"/>
      <c r="T91" s="6"/>
      <c r="U91" s="6"/>
      <c r="V91" s="6"/>
      <c r="W91" s="6"/>
      <c r="X91" s="114"/>
      <c r="Y91" s="6"/>
      <c r="Z91" s="6"/>
      <c r="AA91" s="114"/>
      <c r="AB91" s="6"/>
      <c r="AC91" s="6"/>
      <c r="AD91" s="114"/>
      <c r="AE91" s="6"/>
      <c r="AF91" s="6"/>
      <c r="AG91" s="114"/>
      <c r="AH91" s="6"/>
      <c r="AI91" s="6"/>
      <c r="AJ91" s="6"/>
      <c r="AK91" s="6"/>
      <c r="AL91" s="6"/>
      <c r="AM91" s="6"/>
      <c r="AN91" s="6"/>
      <c r="AO91" s="6"/>
      <c r="AP91" s="6"/>
      <c r="AQ91" s="6"/>
      <c r="AR91" s="6"/>
      <c r="AS91" s="6"/>
      <c r="AT91" s="6"/>
      <c r="BF91" s="6"/>
      <c r="BG91" s="6"/>
      <c r="BH91" s="6"/>
      <c r="BI91" s="6"/>
      <c r="BJ91" s="6"/>
      <c r="BK91" s="6"/>
      <c r="BL91" s="6"/>
      <c r="BM91" s="6"/>
      <c r="BN91" s="6"/>
      <c r="BO91" s="6"/>
      <c r="BP91" s="72" t="str">
        <f>IF(AND(($B91&lt;&gt;0),$AT53=0),"No olvidar que estas consultas resueltas deben estar incluidas en Sección A.4","")</f>
        <v/>
      </c>
      <c r="BR91" s="6"/>
      <c r="BS91" s="6"/>
      <c r="BT91" s="6"/>
      <c r="BU91" s="6"/>
      <c r="BV91" s="6"/>
      <c r="BW91" s="6"/>
      <c r="BX91" s="126">
        <f>IF(AND(($B91&lt;&gt;0),$AT53=0),1,0)</f>
        <v>0</v>
      </c>
      <c r="BY91" s="6"/>
      <c r="BZ91" s="6"/>
      <c r="CA91" s="6"/>
      <c r="CB91" s="6"/>
      <c r="CW91" s="16"/>
      <c r="CX91" s="16"/>
    </row>
    <row r="92" spans="1:105" s="15" customFormat="1" ht="17.25" customHeight="1" x14ac:dyDescent="0.15">
      <c r="A92" s="162" t="s">
        <v>63</v>
      </c>
      <c r="B92" s="161"/>
      <c r="C92" s="160">
        <f>$BP92</f>
        <v>0</v>
      </c>
      <c r="D92" s="6"/>
      <c r="E92" s="6"/>
      <c r="F92" s="6"/>
      <c r="G92" s="6"/>
      <c r="H92" s="6"/>
      <c r="I92" s="6"/>
      <c r="J92" s="6"/>
      <c r="K92" s="6"/>
      <c r="L92" s="6"/>
      <c r="M92" s="6"/>
      <c r="N92" s="6"/>
      <c r="O92" s="6"/>
      <c r="P92" s="6"/>
      <c r="Q92" s="6"/>
      <c r="R92" s="6"/>
      <c r="S92" s="6"/>
      <c r="T92" s="6"/>
      <c r="U92" s="6"/>
      <c r="V92" s="6"/>
      <c r="W92" s="6"/>
      <c r="X92" s="114"/>
      <c r="Y92" s="6"/>
      <c r="Z92" s="6"/>
      <c r="AA92" s="114"/>
      <c r="AB92" s="6"/>
      <c r="AC92" s="6"/>
      <c r="AD92" s="114"/>
      <c r="AE92" s="6"/>
      <c r="AF92" s="6"/>
      <c r="AG92" s="114"/>
      <c r="AH92" s="6"/>
      <c r="AI92" s="6"/>
      <c r="AJ92" s="6"/>
      <c r="AK92" s="6"/>
      <c r="AL92" s="6"/>
      <c r="AM92" s="6"/>
      <c r="AN92" s="6"/>
      <c r="AO92" s="6"/>
      <c r="AP92" s="6"/>
      <c r="AQ92" s="6"/>
      <c r="AR92" s="6"/>
      <c r="AS92" s="6"/>
      <c r="AT92" s="6"/>
      <c r="BF92" s="6"/>
      <c r="BG92" s="6"/>
      <c r="BH92" s="6"/>
      <c r="BI92" s="6"/>
      <c r="BJ92" s="6"/>
      <c r="BK92" s="6"/>
      <c r="BL92" s="6"/>
      <c r="BM92" s="6"/>
      <c r="BN92" s="6"/>
      <c r="BO92" s="6"/>
      <c r="BP92" s="72"/>
      <c r="BR92" s="6"/>
      <c r="BS92" s="6"/>
      <c r="BT92" s="6"/>
      <c r="BU92" s="6"/>
      <c r="BV92" s="6"/>
      <c r="BW92" s="6"/>
      <c r="BX92" s="126"/>
      <c r="BY92" s="6"/>
      <c r="BZ92" s="6"/>
      <c r="CA92" s="6"/>
      <c r="CB92" s="6"/>
      <c r="CW92" s="16"/>
      <c r="CX92" s="16"/>
    </row>
    <row r="93" spans="1:105" s="15" customFormat="1" ht="15.75" customHeight="1" x14ac:dyDescent="0.15">
      <c r="A93" s="163" t="s">
        <v>134</v>
      </c>
      <c r="B93" s="164"/>
      <c r="C93" s="48"/>
      <c r="E93" s="6"/>
      <c r="F93" s="6"/>
      <c r="G93" s="6"/>
      <c r="H93" s="6"/>
      <c r="I93" s="6"/>
      <c r="J93" s="6"/>
      <c r="K93" s="6"/>
      <c r="L93" s="6"/>
      <c r="M93" s="6"/>
      <c r="N93" s="6"/>
      <c r="O93" s="6"/>
      <c r="P93" s="6"/>
      <c r="Q93" s="6"/>
      <c r="R93" s="6"/>
      <c r="S93" s="6"/>
      <c r="T93" s="6"/>
      <c r="U93" s="6"/>
      <c r="V93" s="6"/>
      <c r="W93" s="6"/>
      <c r="X93" s="114"/>
      <c r="Y93" s="6"/>
      <c r="Z93" s="6"/>
      <c r="AA93" s="114"/>
      <c r="AB93" s="6"/>
      <c r="AC93" s="6"/>
      <c r="AD93" s="114"/>
      <c r="AE93" s="6"/>
      <c r="AF93" s="6"/>
      <c r="AG93" s="114"/>
      <c r="AH93" s="6"/>
      <c r="AI93" s="6"/>
      <c r="AJ93" s="6"/>
      <c r="AK93" s="6"/>
      <c r="AL93" s="6"/>
      <c r="AM93" s="6"/>
      <c r="AN93" s="6"/>
      <c r="AO93" s="6"/>
      <c r="AP93" s="6"/>
      <c r="AQ93" s="6"/>
      <c r="AR93" s="6"/>
      <c r="AS93" s="6"/>
      <c r="AT93" s="6"/>
      <c r="BF93" s="6"/>
      <c r="BG93" s="6"/>
      <c r="BH93" s="6"/>
      <c r="BI93" s="6"/>
      <c r="BJ93" s="6"/>
      <c r="BK93" s="6"/>
      <c r="BL93" s="6"/>
      <c r="BM93" s="6"/>
      <c r="BN93" s="6"/>
      <c r="BO93" s="6"/>
      <c r="BP93" s="72"/>
      <c r="BR93" s="6"/>
      <c r="BS93" s="6"/>
      <c r="BT93" s="6"/>
      <c r="BU93" s="6"/>
      <c r="BV93" s="6"/>
      <c r="BW93" s="6"/>
      <c r="BX93" s="126"/>
      <c r="BY93" s="6"/>
      <c r="BZ93" s="6"/>
      <c r="CA93" s="6"/>
      <c r="CB93" s="6"/>
      <c r="CW93" s="16"/>
      <c r="CX93" s="16"/>
    </row>
    <row r="94" spans="1:105" s="6" customFormat="1" ht="30" customHeight="1" x14ac:dyDescent="0.2">
      <c r="A94" s="165" t="s">
        <v>135</v>
      </c>
      <c r="B94" s="166"/>
      <c r="C94" s="166"/>
      <c r="D94" s="166"/>
      <c r="E94" s="167"/>
      <c r="F94" s="167"/>
      <c r="G94" s="167"/>
      <c r="AA94" s="114"/>
      <c r="AD94" s="114"/>
      <c r="AG94" s="114"/>
      <c r="AJ94" s="114"/>
      <c r="AR94" s="3"/>
      <c r="BZ94" s="15"/>
      <c r="CZ94" s="3"/>
      <c r="DA94" s="3"/>
    </row>
    <row r="95" spans="1:105" s="15" customFormat="1" ht="52.5" x14ac:dyDescent="0.15">
      <c r="A95" s="256" t="s">
        <v>136</v>
      </c>
      <c r="B95" s="282"/>
      <c r="C95" s="168" t="s">
        <v>137</v>
      </c>
      <c r="D95" s="168" t="s">
        <v>138</v>
      </c>
      <c r="E95" s="168" t="s">
        <v>139</v>
      </c>
      <c r="F95" s="169"/>
      <c r="G95" s="6"/>
      <c r="H95" s="6"/>
      <c r="I95" s="6"/>
      <c r="J95" s="6"/>
      <c r="K95" s="6"/>
      <c r="L95" s="6"/>
      <c r="M95" s="6"/>
      <c r="N95" s="6"/>
      <c r="O95" s="6"/>
      <c r="P95" s="6"/>
      <c r="Q95" s="6"/>
      <c r="R95" s="6"/>
      <c r="S95" s="6"/>
      <c r="T95" s="6"/>
      <c r="U95" s="6"/>
      <c r="V95" s="6"/>
      <c r="W95" s="6"/>
      <c r="X95" s="6"/>
      <c r="Y95" s="6"/>
      <c r="Z95" s="114"/>
      <c r="AA95" s="6"/>
      <c r="AB95" s="6"/>
      <c r="AC95" s="114"/>
      <c r="AD95" s="6"/>
      <c r="AE95" s="6"/>
      <c r="AF95" s="114"/>
      <c r="AG95" s="6"/>
      <c r="AH95" s="6"/>
      <c r="AI95" s="114"/>
      <c r="AJ95" s="6"/>
      <c r="AK95" s="6"/>
      <c r="AL95" s="6"/>
      <c r="AM95" s="6"/>
      <c r="AN95" s="6"/>
      <c r="AO95" s="6"/>
      <c r="AP95" s="6"/>
      <c r="AQ95" s="6"/>
      <c r="AR95" s="6"/>
      <c r="AS95" s="6"/>
      <c r="AT95" s="6"/>
      <c r="BF95" s="6"/>
      <c r="BG95" s="6"/>
      <c r="BH95" s="6"/>
      <c r="BI95" s="6"/>
      <c r="BJ95" s="6"/>
      <c r="BK95" s="6"/>
      <c r="BL95" s="6"/>
      <c r="BM95" s="6"/>
      <c r="BN95" s="6"/>
      <c r="BO95" s="6"/>
      <c r="BP95" s="6"/>
      <c r="BQ95" s="6"/>
      <c r="BR95" s="6"/>
      <c r="BS95" s="6"/>
      <c r="BT95" s="6"/>
      <c r="BU95" s="6"/>
      <c r="BV95" s="6"/>
      <c r="BW95" s="6"/>
      <c r="BX95" s="6"/>
      <c r="BY95" s="6"/>
      <c r="BZ95" s="6"/>
      <c r="CA95" s="6"/>
      <c r="CB95" s="6"/>
      <c r="CY95" s="16"/>
      <c r="CZ95" s="16"/>
    </row>
    <row r="96" spans="1:105" s="15" customFormat="1" ht="15" customHeight="1" x14ac:dyDescent="0.15">
      <c r="A96" s="283" t="s">
        <v>140</v>
      </c>
      <c r="B96" s="283"/>
      <c r="C96" s="120"/>
      <c r="D96" s="120"/>
      <c r="E96" s="120"/>
      <c r="F96" s="169"/>
      <c r="G96" s="6"/>
      <c r="H96" s="6"/>
      <c r="I96" s="6"/>
      <c r="J96" s="6"/>
      <c r="K96" s="6"/>
      <c r="L96" s="6"/>
      <c r="M96" s="6"/>
      <c r="N96" s="6"/>
      <c r="O96" s="6"/>
      <c r="P96" s="6"/>
      <c r="Q96" s="6"/>
      <c r="R96" s="6"/>
      <c r="S96" s="6"/>
      <c r="T96" s="6"/>
      <c r="U96" s="6"/>
      <c r="V96" s="6"/>
      <c r="W96" s="6"/>
      <c r="X96" s="6"/>
      <c r="Y96" s="6"/>
      <c r="Z96" s="6"/>
      <c r="AA96" s="6"/>
      <c r="AB96" s="6"/>
      <c r="AC96" s="114"/>
      <c r="AD96" s="6"/>
      <c r="AE96" s="6"/>
      <c r="AF96" s="114"/>
      <c r="AG96" s="6"/>
      <c r="AH96" s="6"/>
      <c r="AI96" s="114"/>
      <c r="AJ96" s="6"/>
      <c r="AK96" s="6"/>
      <c r="AL96" s="114"/>
      <c r="AM96" s="114"/>
      <c r="AN96" s="114"/>
      <c r="AO96" s="6"/>
      <c r="AP96" s="6"/>
      <c r="AQ96" s="6"/>
      <c r="AR96" s="6"/>
      <c r="AS96" s="6"/>
      <c r="AT96" s="6"/>
      <c r="BF96" s="6"/>
      <c r="BG96" s="6"/>
      <c r="BH96" s="6"/>
      <c r="BI96" s="6"/>
      <c r="BJ96" s="6"/>
      <c r="BK96" s="6"/>
      <c r="BL96" s="6"/>
      <c r="BM96" s="6"/>
      <c r="BN96" s="6"/>
      <c r="BO96" s="6"/>
      <c r="BP96" s="6"/>
      <c r="BQ96" s="6"/>
      <c r="BR96" s="6"/>
      <c r="BS96" s="6"/>
      <c r="BT96" s="6"/>
      <c r="BU96" s="6"/>
      <c r="BV96" s="6"/>
      <c r="BW96" s="6"/>
      <c r="BX96" s="6"/>
      <c r="BY96" s="6"/>
      <c r="BZ96" s="6"/>
      <c r="CA96" s="6"/>
      <c r="CB96" s="6"/>
      <c r="CY96" s="16"/>
      <c r="CZ96" s="16"/>
    </row>
    <row r="97" spans="1:104" s="15" customFormat="1" ht="15" customHeight="1" x14ac:dyDescent="0.15">
      <c r="A97" s="272" t="s">
        <v>141</v>
      </c>
      <c r="B97" s="272"/>
      <c r="C97" s="128"/>
      <c r="D97" s="128"/>
      <c r="E97" s="128"/>
      <c r="F97" s="6"/>
      <c r="G97" s="6"/>
      <c r="H97" s="6"/>
      <c r="I97" s="6"/>
      <c r="J97" s="6"/>
      <c r="K97" s="6"/>
      <c r="L97" s="6"/>
      <c r="M97" s="6"/>
      <c r="N97" s="6"/>
      <c r="O97" s="6"/>
      <c r="P97" s="6"/>
      <c r="Q97" s="6"/>
      <c r="R97" s="6"/>
      <c r="S97" s="6"/>
      <c r="T97" s="6"/>
      <c r="U97" s="6"/>
      <c r="V97" s="6"/>
      <c r="W97" s="6"/>
      <c r="X97" s="6"/>
      <c r="Y97" s="6"/>
      <c r="Z97" s="6"/>
      <c r="AA97" s="6"/>
      <c r="AB97" s="6"/>
      <c r="AC97" s="114"/>
      <c r="AD97" s="6"/>
      <c r="AE97" s="6"/>
      <c r="AF97" s="114"/>
      <c r="AG97" s="6"/>
      <c r="AH97" s="6"/>
      <c r="AI97" s="114"/>
      <c r="AJ97" s="6"/>
      <c r="AK97" s="6"/>
      <c r="AL97" s="114"/>
      <c r="AM97" s="114"/>
      <c r="AN97" s="114"/>
      <c r="AO97" s="6"/>
      <c r="AP97" s="6"/>
      <c r="AQ97" s="6"/>
      <c r="AR97" s="6"/>
      <c r="AS97" s="6"/>
      <c r="AT97" s="6"/>
      <c r="BF97" s="6"/>
      <c r="BG97" s="6"/>
      <c r="BH97" s="6"/>
      <c r="BI97" s="6"/>
      <c r="BJ97" s="6"/>
      <c r="BK97" s="6"/>
      <c r="BL97" s="6"/>
      <c r="BM97" s="6"/>
      <c r="BN97" s="6"/>
      <c r="BO97" s="6"/>
      <c r="BP97" s="6"/>
      <c r="BQ97" s="6"/>
      <c r="BR97" s="6"/>
      <c r="BS97" s="6"/>
      <c r="BT97" s="6"/>
      <c r="BU97" s="6"/>
      <c r="BV97" s="6"/>
      <c r="BW97" s="6"/>
      <c r="BX97" s="6"/>
      <c r="BY97" s="6"/>
      <c r="BZ97" s="6"/>
      <c r="CA97" s="6"/>
      <c r="CB97" s="6"/>
      <c r="CY97" s="16"/>
      <c r="CZ97" s="16"/>
    </row>
    <row r="98" spans="1:104" s="15" customFormat="1" ht="15" customHeight="1" x14ac:dyDescent="0.15">
      <c r="A98" s="272" t="s">
        <v>142</v>
      </c>
      <c r="B98" s="272"/>
      <c r="C98" s="128"/>
      <c r="D98" s="128"/>
      <c r="E98" s="128"/>
      <c r="F98" s="6"/>
      <c r="G98" s="6"/>
      <c r="H98" s="6"/>
      <c r="I98" s="6"/>
      <c r="J98" s="6"/>
      <c r="K98" s="6"/>
      <c r="L98" s="6"/>
      <c r="M98" s="6"/>
      <c r="N98" s="6"/>
      <c r="O98" s="6"/>
      <c r="P98" s="6"/>
      <c r="Q98" s="6"/>
      <c r="R98" s="6"/>
      <c r="S98" s="6"/>
      <c r="T98" s="6"/>
      <c r="U98" s="6"/>
      <c r="V98" s="6"/>
      <c r="W98" s="6"/>
      <c r="X98" s="6"/>
      <c r="Y98" s="6"/>
      <c r="Z98" s="6"/>
      <c r="AA98" s="6"/>
      <c r="AB98" s="6"/>
      <c r="AC98" s="114"/>
      <c r="AD98" s="6"/>
      <c r="AE98" s="6"/>
      <c r="AF98" s="114"/>
      <c r="AG98" s="6"/>
      <c r="AH98" s="6"/>
      <c r="AI98" s="114"/>
      <c r="AJ98" s="6"/>
      <c r="AK98" s="6"/>
      <c r="AL98" s="114"/>
      <c r="AM98" s="114"/>
      <c r="AN98" s="114"/>
      <c r="AO98" s="6"/>
      <c r="AP98" s="6"/>
      <c r="AQ98" s="6"/>
      <c r="AR98" s="6"/>
      <c r="AS98" s="6"/>
      <c r="AT98" s="6"/>
      <c r="BF98" s="6"/>
      <c r="BG98" s="6"/>
      <c r="BH98" s="6"/>
      <c r="BI98" s="6"/>
      <c r="BJ98" s="6"/>
      <c r="BK98" s="6"/>
      <c r="BL98" s="6"/>
      <c r="BM98" s="6"/>
      <c r="BN98" s="6"/>
      <c r="BO98" s="6"/>
      <c r="BP98" s="6"/>
      <c r="BQ98" s="6"/>
      <c r="BR98" s="6"/>
      <c r="BS98" s="6"/>
      <c r="BT98" s="6"/>
      <c r="BU98" s="6"/>
      <c r="BV98" s="6"/>
      <c r="BW98" s="6"/>
      <c r="BX98" s="6"/>
      <c r="BY98" s="6"/>
      <c r="BZ98" s="6"/>
      <c r="CA98" s="6"/>
      <c r="CB98" s="6"/>
      <c r="CY98" s="16"/>
      <c r="CZ98" s="16"/>
    </row>
    <row r="99" spans="1:104" s="15" customFormat="1" ht="15" customHeight="1" x14ac:dyDescent="0.15">
      <c r="A99" s="272" t="s">
        <v>143</v>
      </c>
      <c r="B99" s="272"/>
      <c r="C99" s="128"/>
      <c r="D99" s="128"/>
      <c r="E99" s="128"/>
      <c r="F99" s="6"/>
      <c r="G99" s="6"/>
      <c r="H99" s="6"/>
      <c r="I99" s="6"/>
      <c r="J99" s="6"/>
      <c r="K99" s="6"/>
      <c r="L99" s="6"/>
      <c r="M99" s="6"/>
      <c r="N99" s="6"/>
      <c r="O99" s="6"/>
      <c r="P99" s="6"/>
      <c r="Q99" s="6"/>
      <c r="R99" s="6"/>
      <c r="S99" s="6"/>
      <c r="T99" s="6"/>
      <c r="U99" s="6"/>
      <c r="V99" s="6"/>
      <c r="W99" s="6"/>
      <c r="X99" s="6"/>
      <c r="Y99" s="6"/>
      <c r="Z99" s="6"/>
      <c r="AA99" s="6"/>
      <c r="AB99" s="6"/>
      <c r="AC99" s="114"/>
      <c r="AD99" s="6"/>
      <c r="AE99" s="6"/>
      <c r="AF99" s="114"/>
      <c r="AG99" s="6"/>
      <c r="AH99" s="6"/>
      <c r="AI99" s="114"/>
      <c r="AJ99" s="6"/>
      <c r="AK99" s="6"/>
      <c r="AL99" s="114"/>
      <c r="AM99" s="114"/>
      <c r="AN99" s="114"/>
      <c r="AO99" s="6"/>
      <c r="AP99" s="6"/>
      <c r="AQ99" s="6"/>
      <c r="AR99" s="6"/>
      <c r="AS99" s="6"/>
      <c r="AT99" s="6"/>
      <c r="BF99" s="6"/>
      <c r="BG99" s="6"/>
      <c r="BH99" s="6"/>
      <c r="BI99" s="6"/>
      <c r="BJ99" s="6"/>
      <c r="BK99" s="6"/>
      <c r="BL99" s="6"/>
      <c r="BM99" s="6"/>
      <c r="BN99" s="6"/>
      <c r="BO99" s="6"/>
      <c r="BP99" s="6"/>
      <c r="BQ99" s="6"/>
      <c r="BR99" s="6"/>
      <c r="BS99" s="6"/>
      <c r="BT99" s="6"/>
      <c r="BU99" s="6"/>
      <c r="BV99" s="6"/>
      <c r="BW99" s="6"/>
      <c r="BX99" s="6"/>
      <c r="BY99" s="6"/>
      <c r="BZ99" s="6"/>
      <c r="CA99" s="6"/>
      <c r="CB99" s="6"/>
      <c r="CY99" s="16"/>
      <c r="CZ99" s="16"/>
    </row>
    <row r="100" spans="1:104" s="15" customFormat="1" ht="15" customHeight="1" x14ac:dyDescent="0.15">
      <c r="A100" s="272" t="s">
        <v>144</v>
      </c>
      <c r="B100" s="272"/>
      <c r="C100" s="128"/>
      <c r="D100" s="128"/>
      <c r="E100" s="128"/>
      <c r="F100" s="6"/>
      <c r="G100" s="6"/>
      <c r="H100" s="6"/>
      <c r="I100" s="6"/>
      <c r="J100" s="6"/>
      <c r="K100" s="6"/>
      <c r="L100" s="6"/>
      <c r="M100" s="6"/>
      <c r="N100" s="6"/>
      <c r="O100" s="6"/>
      <c r="P100" s="6"/>
      <c r="Q100" s="6"/>
      <c r="R100" s="6"/>
      <c r="S100" s="6"/>
      <c r="T100" s="6"/>
      <c r="U100" s="6"/>
      <c r="V100" s="6"/>
      <c r="W100" s="6"/>
      <c r="X100" s="6"/>
      <c r="Y100" s="6"/>
      <c r="Z100" s="6"/>
      <c r="AA100" s="6"/>
      <c r="AB100" s="6"/>
      <c r="AC100" s="114"/>
      <c r="AD100" s="6"/>
      <c r="AE100" s="6"/>
      <c r="AF100" s="114"/>
      <c r="AG100" s="6"/>
      <c r="AH100" s="6"/>
      <c r="AI100" s="114"/>
      <c r="AJ100" s="6"/>
      <c r="AK100" s="6"/>
      <c r="AL100" s="114"/>
      <c r="AM100" s="114"/>
      <c r="AN100" s="114"/>
      <c r="AO100" s="6"/>
      <c r="AP100" s="6"/>
      <c r="AQ100" s="6"/>
      <c r="AR100" s="6"/>
      <c r="AS100" s="6"/>
      <c r="AT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Y100" s="16"/>
      <c r="CZ100" s="16"/>
    </row>
    <row r="101" spans="1:104" s="15" customFormat="1" ht="15" customHeight="1" x14ac:dyDescent="0.15">
      <c r="A101" s="272" t="s">
        <v>145</v>
      </c>
      <c r="B101" s="272"/>
      <c r="C101" s="128"/>
      <c r="D101" s="128"/>
      <c r="E101" s="128"/>
      <c r="F101" s="6"/>
      <c r="G101" s="6"/>
      <c r="H101" s="6"/>
      <c r="I101" s="6"/>
      <c r="J101" s="6"/>
      <c r="K101" s="6"/>
      <c r="L101" s="6"/>
      <c r="M101" s="6"/>
      <c r="N101" s="6"/>
      <c r="O101" s="6"/>
      <c r="P101" s="6"/>
      <c r="Q101" s="6"/>
      <c r="R101" s="6"/>
      <c r="S101" s="6"/>
      <c r="T101" s="6"/>
      <c r="U101" s="6"/>
      <c r="V101" s="6"/>
      <c r="W101" s="6"/>
      <c r="X101" s="6"/>
      <c r="Y101" s="6"/>
      <c r="Z101" s="6"/>
      <c r="AA101" s="6"/>
      <c r="AB101" s="6"/>
      <c r="AC101" s="114"/>
      <c r="AD101" s="6"/>
      <c r="AE101" s="6"/>
      <c r="AF101" s="114"/>
      <c r="AG101" s="6"/>
      <c r="AH101" s="6"/>
      <c r="AI101" s="114"/>
      <c r="AJ101" s="6"/>
      <c r="AK101" s="6"/>
      <c r="AL101" s="114"/>
      <c r="AM101" s="114"/>
      <c r="AN101" s="114"/>
      <c r="AO101" s="6"/>
      <c r="AP101" s="6"/>
      <c r="AQ101" s="6"/>
      <c r="AR101" s="6"/>
      <c r="AS101" s="6"/>
      <c r="AT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Y101" s="16"/>
      <c r="CZ101" s="16"/>
    </row>
    <row r="102" spans="1:104" s="15" customFormat="1" ht="15" customHeight="1" x14ac:dyDescent="0.15">
      <c r="A102" s="272" t="s">
        <v>146</v>
      </c>
      <c r="B102" s="272"/>
      <c r="C102" s="128"/>
      <c r="D102" s="128"/>
      <c r="E102" s="128"/>
      <c r="F102" s="6"/>
      <c r="G102" s="6"/>
      <c r="H102" s="6"/>
      <c r="I102" s="6"/>
      <c r="J102" s="6"/>
      <c r="K102" s="6"/>
      <c r="L102" s="6"/>
      <c r="M102" s="6"/>
      <c r="N102" s="6"/>
      <c r="O102" s="6"/>
      <c r="P102" s="6"/>
      <c r="Q102" s="6"/>
      <c r="R102" s="6"/>
      <c r="S102" s="6"/>
      <c r="T102" s="6"/>
      <c r="U102" s="6"/>
      <c r="V102" s="6"/>
      <c r="W102" s="6"/>
      <c r="X102" s="6"/>
      <c r="Y102" s="6"/>
      <c r="Z102" s="6"/>
      <c r="AA102" s="6"/>
      <c r="AB102" s="6"/>
      <c r="AC102" s="114"/>
      <c r="AD102" s="6"/>
      <c r="AE102" s="6"/>
      <c r="AF102" s="114"/>
      <c r="AG102" s="6"/>
      <c r="AH102" s="6"/>
      <c r="AI102" s="114"/>
      <c r="AJ102" s="6"/>
      <c r="AK102" s="6"/>
      <c r="AL102" s="114"/>
      <c r="AM102" s="114"/>
      <c r="AN102" s="114"/>
      <c r="AO102" s="6"/>
      <c r="AP102" s="6"/>
      <c r="AQ102" s="6"/>
      <c r="AR102" s="6"/>
      <c r="AS102" s="6"/>
      <c r="AT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Y102" s="16"/>
      <c r="CZ102" s="16"/>
    </row>
    <row r="103" spans="1:104" s="15" customFormat="1" ht="15" customHeight="1" x14ac:dyDescent="0.15">
      <c r="A103" s="272" t="s">
        <v>147</v>
      </c>
      <c r="B103" s="272"/>
      <c r="C103" s="128"/>
      <c r="D103" s="128"/>
      <c r="E103" s="128"/>
      <c r="F103" s="6"/>
      <c r="G103" s="6"/>
      <c r="H103" s="6"/>
      <c r="I103" s="6"/>
      <c r="J103" s="6"/>
      <c r="K103" s="6"/>
      <c r="L103" s="6"/>
      <c r="M103" s="6"/>
      <c r="N103" s="6"/>
      <c r="O103" s="6"/>
      <c r="P103" s="6"/>
      <c r="Q103" s="6"/>
      <c r="R103" s="6"/>
      <c r="S103" s="6"/>
      <c r="T103" s="6"/>
      <c r="U103" s="6"/>
      <c r="V103" s="6"/>
      <c r="W103" s="6"/>
      <c r="X103" s="6"/>
      <c r="Y103" s="6"/>
      <c r="Z103" s="6"/>
      <c r="AA103" s="6"/>
      <c r="AB103" s="6"/>
      <c r="AC103" s="114"/>
      <c r="AD103" s="6"/>
      <c r="AE103" s="6"/>
      <c r="AF103" s="114"/>
      <c r="AG103" s="6"/>
      <c r="AH103" s="6"/>
      <c r="AI103" s="114"/>
      <c r="AJ103" s="6"/>
      <c r="AK103" s="6"/>
      <c r="AL103" s="114"/>
      <c r="AM103" s="114"/>
      <c r="AN103" s="114"/>
      <c r="AO103" s="6"/>
      <c r="AP103" s="6"/>
      <c r="AQ103" s="114"/>
      <c r="AR103" s="6"/>
      <c r="AS103" s="6"/>
      <c r="AT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Y103" s="16"/>
      <c r="CZ103" s="16"/>
    </row>
    <row r="104" spans="1:104" s="15" customFormat="1" ht="15" customHeight="1" x14ac:dyDescent="0.15">
      <c r="A104" s="272" t="s">
        <v>148</v>
      </c>
      <c r="B104" s="272"/>
      <c r="C104" s="128"/>
      <c r="D104" s="128"/>
      <c r="E104" s="128"/>
      <c r="F104" s="6"/>
      <c r="G104" s="6"/>
      <c r="H104" s="6"/>
      <c r="I104" s="6"/>
      <c r="J104" s="6"/>
      <c r="K104" s="6"/>
      <c r="L104" s="6"/>
      <c r="M104" s="6"/>
      <c r="N104" s="6"/>
      <c r="O104" s="6"/>
      <c r="P104" s="6"/>
      <c r="Q104" s="6"/>
      <c r="R104" s="6"/>
      <c r="S104" s="6"/>
      <c r="T104" s="6"/>
      <c r="U104" s="6"/>
      <c r="V104" s="6"/>
      <c r="W104" s="6"/>
      <c r="X104" s="6"/>
      <c r="Y104" s="6"/>
      <c r="Z104" s="6"/>
      <c r="AA104" s="6"/>
      <c r="AB104" s="6"/>
      <c r="AC104" s="114"/>
      <c r="AD104" s="6"/>
      <c r="AE104" s="6"/>
      <c r="AF104" s="114"/>
      <c r="AG104" s="6"/>
      <c r="AH104" s="6"/>
      <c r="AI104" s="114"/>
      <c r="AJ104" s="6"/>
      <c r="AK104" s="6"/>
      <c r="AL104" s="114"/>
      <c r="AM104" s="114"/>
      <c r="AN104" s="114"/>
      <c r="AO104" s="6"/>
      <c r="AP104" s="6"/>
      <c r="AQ104" s="114"/>
      <c r="AR104" s="6"/>
      <c r="AS104" s="6"/>
      <c r="AT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Y104" s="16"/>
      <c r="CZ104" s="16"/>
    </row>
    <row r="105" spans="1:104" s="15" customFormat="1" ht="15" customHeight="1" x14ac:dyDescent="0.15">
      <c r="A105" s="272" t="s">
        <v>149</v>
      </c>
      <c r="B105" s="272"/>
      <c r="C105" s="128"/>
      <c r="D105" s="128"/>
      <c r="E105" s="128"/>
      <c r="F105" s="6"/>
      <c r="G105" s="6"/>
      <c r="H105" s="6"/>
      <c r="I105" s="6"/>
      <c r="J105" s="6"/>
      <c r="K105" s="6"/>
      <c r="L105" s="6"/>
      <c r="M105" s="6"/>
      <c r="N105" s="6"/>
      <c r="O105" s="6"/>
      <c r="P105" s="6"/>
      <c r="Q105" s="6"/>
      <c r="R105" s="6"/>
      <c r="S105" s="6"/>
      <c r="T105" s="6"/>
      <c r="U105" s="6"/>
      <c r="V105" s="6"/>
      <c r="W105" s="6"/>
      <c r="X105" s="6"/>
      <c r="Y105" s="6"/>
      <c r="Z105" s="6"/>
      <c r="AA105" s="6"/>
      <c r="AB105" s="6"/>
      <c r="AC105" s="114"/>
      <c r="AD105" s="6"/>
      <c r="AE105" s="6"/>
      <c r="AF105" s="114"/>
      <c r="AG105" s="6"/>
      <c r="AH105" s="6"/>
      <c r="AI105" s="114"/>
      <c r="AJ105" s="6"/>
      <c r="AK105" s="6"/>
      <c r="AL105" s="114"/>
      <c r="AM105" s="114"/>
      <c r="AN105" s="114"/>
      <c r="AO105" s="6"/>
      <c r="AP105" s="6"/>
      <c r="AQ105" s="114"/>
      <c r="AR105" s="6"/>
      <c r="AS105" s="6"/>
      <c r="AT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Y105" s="16"/>
      <c r="CZ105" s="16"/>
    </row>
    <row r="106" spans="1:104" s="15" customFormat="1" ht="15" customHeight="1" x14ac:dyDescent="0.15">
      <c r="A106" s="272" t="s">
        <v>98</v>
      </c>
      <c r="B106" s="272"/>
      <c r="C106" s="128"/>
      <c r="D106" s="128"/>
      <c r="E106" s="128"/>
      <c r="F106" s="6"/>
      <c r="G106" s="6"/>
      <c r="H106" s="6"/>
      <c r="I106" s="6"/>
      <c r="J106" s="6"/>
      <c r="K106" s="6"/>
      <c r="L106" s="6"/>
      <c r="M106" s="6"/>
      <c r="N106" s="6"/>
      <c r="O106" s="6"/>
      <c r="P106" s="6"/>
      <c r="Q106" s="6"/>
      <c r="R106" s="6"/>
      <c r="S106" s="6"/>
      <c r="T106" s="6"/>
      <c r="U106" s="6"/>
      <c r="V106" s="6"/>
      <c r="W106" s="6"/>
      <c r="X106" s="6"/>
      <c r="Y106" s="6"/>
      <c r="Z106" s="6"/>
      <c r="AA106" s="6"/>
      <c r="AB106" s="6"/>
      <c r="AC106" s="114"/>
      <c r="AD106" s="6"/>
      <c r="AE106" s="6"/>
      <c r="AF106" s="114"/>
      <c r="AG106" s="6"/>
      <c r="AH106" s="6"/>
      <c r="AI106" s="114"/>
      <c r="AJ106" s="6"/>
      <c r="AK106" s="6"/>
      <c r="AL106" s="114"/>
      <c r="AM106" s="114"/>
      <c r="AN106" s="114"/>
      <c r="AO106" s="6"/>
      <c r="AP106" s="6"/>
      <c r="AQ106" s="114"/>
      <c r="AR106" s="6"/>
      <c r="AS106" s="6"/>
      <c r="AT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Y106" s="16"/>
      <c r="CZ106" s="16"/>
    </row>
    <row r="107" spans="1:104" s="15" customFormat="1" ht="15" customHeight="1" x14ac:dyDescent="0.15">
      <c r="A107" s="272" t="s">
        <v>133</v>
      </c>
      <c r="B107" s="272"/>
      <c r="C107" s="128"/>
      <c r="D107" s="128"/>
      <c r="E107" s="128"/>
      <c r="F107" s="6"/>
      <c r="G107" s="6"/>
      <c r="H107" s="6"/>
      <c r="I107" s="6"/>
      <c r="J107" s="6"/>
      <c r="K107" s="6"/>
      <c r="L107" s="6"/>
      <c r="M107" s="6"/>
      <c r="N107" s="6"/>
      <c r="O107" s="6"/>
      <c r="P107" s="6"/>
      <c r="Q107" s="6"/>
      <c r="R107" s="6"/>
      <c r="S107" s="6"/>
      <c r="T107" s="6"/>
      <c r="U107" s="6"/>
      <c r="V107" s="6"/>
      <c r="W107" s="6"/>
      <c r="X107" s="6"/>
      <c r="Y107" s="6"/>
      <c r="Z107" s="6"/>
      <c r="AA107" s="6"/>
      <c r="AB107" s="6"/>
      <c r="AC107" s="114"/>
      <c r="AD107" s="6"/>
      <c r="AE107" s="6"/>
      <c r="AF107" s="114"/>
      <c r="AG107" s="6"/>
      <c r="AH107" s="6"/>
      <c r="AI107" s="114"/>
      <c r="AJ107" s="6"/>
      <c r="AK107" s="6"/>
      <c r="AL107" s="114"/>
      <c r="AM107" s="114"/>
      <c r="AN107" s="114"/>
      <c r="AO107" s="6"/>
      <c r="AP107" s="6"/>
      <c r="AQ107" s="114"/>
      <c r="AR107" s="6"/>
      <c r="AS107" s="6"/>
      <c r="AT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Y107" s="16"/>
      <c r="CZ107" s="16"/>
    </row>
    <row r="108" spans="1:104" s="15" customFormat="1" ht="15" customHeight="1" x14ac:dyDescent="0.15">
      <c r="A108" s="272" t="s">
        <v>150</v>
      </c>
      <c r="B108" s="272"/>
      <c r="C108" s="128"/>
      <c r="D108" s="128"/>
      <c r="E108" s="128"/>
      <c r="F108" s="6"/>
      <c r="G108" s="6"/>
      <c r="H108" s="6"/>
      <c r="I108" s="6"/>
      <c r="J108" s="6"/>
      <c r="K108" s="6"/>
      <c r="L108" s="6"/>
      <c r="M108" s="6"/>
      <c r="N108" s="6"/>
      <c r="O108" s="6"/>
      <c r="P108" s="6"/>
      <c r="Q108" s="6"/>
      <c r="R108" s="6"/>
      <c r="S108" s="6"/>
      <c r="T108" s="6"/>
      <c r="U108" s="6"/>
      <c r="V108" s="6"/>
      <c r="W108" s="6"/>
      <c r="X108" s="6"/>
      <c r="Y108" s="6"/>
      <c r="Z108" s="6"/>
      <c r="AA108" s="6"/>
      <c r="AB108" s="6"/>
      <c r="AC108" s="114"/>
      <c r="AD108" s="6"/>
      <c r="AE108" s="6"/>
      <c r="AF108" s="114"/>
      <c r="AG108" s="6"/>
      <c r="AH108" s="6"/>
      <c r="AI108" s="114"/>
      <c r="AJ108" s="6"/>
      <c r="AK108" s="6"/>
      <c r="AL108" s="114"/>
      <c r="AM108" s="114"/>
      <c r="AN108" s="114"/>
      <c r="AO108" s="6"/>
      <c r="AP108" s="6"/>
      <c r="AQ108" s="114"/>
      <c r="AR108" s="6"/>
      <c r="AS108" s="6"/>
      <c r="AT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Y108" s="16"/>
      <c r="CZ108" s="16"/>
    </row>
    <row r="109" spans="1:104" s="15" customFormat="1" ht="15" customHeight="1" x14ac:dyDescent="0.15">
      <c r="A109" s="272" t="s">
        <v>151</v>
      </c>
      <c r="B109" s="272"/>
      <c r="C109" s="128"/>
      <c r="D109" s="128"/>
      <c r="E109" s="128"/>
      <c r="F109" s="6"/>
      <c r="G109" s="6"/>
      <c r="H109" s="6"/>
      <c r="I109" s="6"/>
      <c r="J109" s="6"/>
      <c r="K109" s="6"/>
      <c r="L109" s="6"/>
      <c r="M109" s="6"/>
      <c r="N109" s="6"/>
      <c r="O109" s="6"/>
      <c r="P109" s="6"/>
      <c r="Q109" s="6"/>
      <c r="R109" s="6"/>
      <c r="S109" s="6"/>
      <c r="T109" s="6"/>
      <c r="U109" s="6"/>
      <c r="V109" s="6"/>
      <c r="W109" s="6"/>
      <c r="X109" s="6"/>
      <c r="Y109" s="6"/>
      <c r="Z109" s="6"/>
      <c r="AA109" s="6"/>
      <c r="AB109" s="6"/>
      <c r="AC109" s="114"/>
      <c r="AD109" s="6"/>
      <c r="AE109" s="6"/>
      <c r="AF109" s="114"/>
      <c r="AG109" s="6"/>
      <c r="AH109" s="6"/>
      <c r="AI109" s="114"/>
      <c r="AJ109" s="6"/>
      <c r="AK109" s="6"/>
      <c r="AL109" s="114"/>
      <c r="AM109" s="114"/>
      <c r="AN109" s="114"/>
      <c r="AO109" s="6"/>
      <c r="AP109" s="6"/>
      <c r="AQ109" s="114"/>
      <c r="AR109" s="6"/>
      <c r="AS109" s="6"/>
      <c r="AT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Y109" s="16"/>
      <c r="CZ109" s="16"/>
    </row>
    <row r="110" spans="1:104" s="15" customFormat="1" ht="15" customHeight="1" x14ac:dyDescent="0.15">
      <c r="A110" s="272" t="s">
        <v>152</v>
      </c>
      <c r="B110" s="272"/>
      <c r="C110" s="128"/>
      <c r="D110" s="128"/>
      <c r="E110" s="128"/>
      <c r="F110" s="6"/>
      <c r="G110" s="6"/>
      <c r="H110" s="6"/>
      <c r="I110" s="6"/>
      <c r="J110" s="6"/>
      <c r="K110" s="6"/>
      <c r="L110" s="6"/>
      <c r="M110" s="6"/>
      <c r="N110" s="6"/>
      <c r="O110" s="6"/>
      <c r="P110" s="6"/>
      <c r="Q110" s="6"/>
      <c r="R110" s="6"/>
      <c r="S110" s="6"/>
      <c r="T110" s="6"/>
      <c r="U110" s="6"/>
      <c r="V110" s="6"/>
      <c r="W110" s="6"/>
      <c r="X110" s="6"/>
      <c r="Y110" s="6"/>
      <c r="Z110" s="6"/>
      <c r="AA110" s="6"/>
      <c r="AB110" s="6"/>
      <c r="AC110" s="114"/>
      <c r="AD110" s="6"/>
      <c r="AE110" s="6"/>
      <c r="AF110" s="114"/>
      <c r="AG110" s="6"/>
      <c r="AH110" s="6"/>
      <c r="AI110" s="114"/>
      <c r="AJ110" s="6"/>
      <c r="AK110" s="6"/>
      <c r="AL110" s="114"/>
      <c r="AM110" s="114"/>
      <c r="AN110" s="114"/>
      <c r="AO110" s="6"/>
      <c r="AP110" s="6"/>
      <c r="AQ110" s="114"/>
      <c r="AR110" s="6"/>
      <c r="AS110" s="6"/>
      <c r="AT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Y110" s="16"/>
      <c r="CZ110" s="16"/>
    </row>
    <row r="111" spans="1:104" s="15" customFormat="1" ht="21" customHeight="1" x14ac:dyDescent="0.15">
      <c r="A111" s="273" t="s">
        <v>58</v>
      </c>
      <c r="B111" s="273"/>
      <c r="C111" s="132"/>
      <c r="D111" s="132"/>
      <c r="E111" s="132"/>
      <c r="F111" s="6"/>
      <c r="G111" s="6"/>
      <c r="H111" s="6"/>
      <c r="I111" s="6"/>
      <c r="J111" s="6"/>
      <c r="K111" s="6"/>
      <c r="L111" s="6"/>
      <c r="M111" s="6"/>
      <c r="N111" s="6"/>
      <c r="O111" s="6"/>
      <c r="P111" s="6"/>
      <c r="Q111" s="6"/>
      <c r="R111" s="6"/>
      <c r="S111" s="6"/>
      <c r="T111" s="6"/>
      <c r="U111" s="6"/>
      <c r="V111" s="6"/>
      <c r="W111" s="6"/>
      <c r="X111" s="6"/>
      <c r="Y111" s="6"/>
      <c r="Z111" s="6"/>
      <c r="AA111" s="6"/>
      <c r="AB111" s="6"/>
      <c r="AC111" s="114"/>
      <c r="AD111" s="6"/>
      <c r="AE111" s="6"/>
      <c r="AF111" s="114"/>
      <c r="AG111" s="6"/>
      <c r="AH111" s="6"/>
      <c r="AI111" s="114"/>
      <c r="AJ111" s="6"/>
      <c r="AK111" s="6"/>
      <c r="AL111" s="114"/>
      <c r="AM111" s="114"/>
      <c r="AN111" s="114"/>
      <c r="AO111" s="6"/>
      <c r="AP111" s="6"/>
      <c r="AQ111" s="114"/>
      <c r="AR111" s="6"/>
      <c r="AS111" s="6"/>
      <c r="AT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Y111" s="16"/>
      <c r="CZ111" s="16"/>
    </row>
    <row r="112" spans="1:104" s="6" customFormat="1" ht="30" customHeight="1" x14ac:dyDescent="0.2">
      <c r="A112" s="170" t="s">
        <v>153</v>
      </c>
      <c r="B112" s="170"/>
      <c r="N112" s="12"/>
      <c r="X112" s="171"/>
      <c r="AD112" s="114"/>
      <c r="AE112" s="114"/>
      <c r="AH112" s="114"/>
      <c r="AK112" s="114"/>
      <c r="AP112" s="114"/>
    </row>
    <row r="113" spans="1:82" s="15" customFormat="1" ht="89.25" customHeight="1" x14ac:dyDescent="0.15">
      <c r="A113" s="238" t="s">
        <v>8</v>
      </c>
      <c r="B113" s="256" t="s">
        <v>9</v>
      </c>
      <c r="C113" s="262"/>
      <c r="D113" s="262"/>
      <c r="E113" s="262"/>
      <c r="F113" s="262"/>
      <c r="G113" s="262"/>
      <c r="H113" s="262"/>
      <c r="I113" s="262"/>
      <c r="J113" s="262"/>
      <c r="K113" s="262"/>
      <c r="L113" s="262"/>
      <c r="M113" s="262"/>
      <c r="N113" s="262"/>
      <c r="O113" s="262"/>
      <c r="P113" s="262"/>
      <c r="Q113" s="262"/>
      <c r="R113" s="262"/>
      <c r="S113" s="262"/>
      <c r="T113" s="262"/>
      <c r="U113" s="262"/>
      <c r="V113" s="262"/>
      <c r="W113" s="262"/>
      <c r="X113" s="262"/>
      <c r="Y113" s="262"/>
      <c r="Z113" s="262"/>
      <c r="AA113" s="262"/>
      <c r="AB113" s="262"/>
      <c r="AC113" s="262"/>
      <c r="AD113" s="262"/>
      <c r="AE113" s="262"/>
      <c r="AF113" s="274" t="s">
        <v>154</v>
      </c>
      <c r="AG113" s="257"/>
      <c r="AH113" s="256" t="s">
        <v>155</v>
      </c>
      <c r="AI113" s="257"/>
      <c r="AJ113" s="256" t="s">
        <v>156</v>
      </c>
      <c r="AK113" s="257"/>
      <c r="AL113" s="6"/>
      <c r="AM113" s="6"/>
      <c r="AN113" s="114"/>
      <c r="AO113" s="6"/>
      <c r="AP113" s="6"/>
      <c r="AQ113" s="6"/>
      <c r="AR113" s="6"/>
      <c r="AS113" s="6"/>
      <c r="AT113" s="6"/>
      <c r="AU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row>
    <row r="114" spans="1:82" s="15" customFormat="1" ht="24.75" customHeight="1" x14ac:dyDescent="0.15">
      <c r="A114" s="239"/>
      <c r="B114" s="241" t="s">
        <v>24</v>
      </c>
      <c r="C114" s="238" t="s">
        <v>25</v>
      </c>
      <c r="D114" s="244"/>
      <c r="E114" s="244"/>
      <c r="F114" s="244"/>
      <c r="G114" s="244"/>
      <c r="H114" s="244"/>
      <c r="I114" s="244"/>
      <c r="J114" s="244"/>
      <c r="K114" s="244"/>
      <c r="L114" s="244"/>
      <c r="M114" s="244"/>
      <c r="N114" s="244"/>
      <c r="O114" s="244"/>
      <c r="P114" s="244"/>
      <c r="Q114" s="244"/>
      <c r="R114" s="244"/>
      <c r="S114" s="245"/>
      <c r="T114" s="238" t="s">
        <v>26</v>
      </c>
      <c r="U114" s="245"/>
      <c r="V114" s="258" t="s">
        <v>27</v>
      </c>
      <c r="W114" s="259"/>
      <c r="X114" s="256" t="s">
        <v>28</v>
      </c>
      <c r="Y114" s="262"/>
      <c r="Z114" s="262"/>
      <c r="AA114" s="262"/>
      <c r="AB114" s="262"/>
      <c r="AC114" s="262"/>
      <c r="AD114" s="262"/>
      <c r="AE114" s="262"/>
      <c r="AF114" s="263" t="s">
        <v>157</v>
      </c>
      <c r="AG114" s="266" t="s">
        <v>158</v>
      </c>
      <c r="AH114" s="235" t="s">
        <v>22</v>
      </c>
      <c r="AI114" s="266" t="s">
        <v>23</v>
      </c>
      <c r="AJ114" s="235" t="s">
        <v>22</v>
      </c>
      <c r="AK114" s="266" t="s">
        <v>23</v>
      </c>
      <c r="AL114" s="6"/>
      <c r="AM114" s="6"/>
      <c r="AN114" s="114"/>
      <c r="AO114" s="6"/>
      <c r="AP114" s="6"/>
      <c r="AQ114" s="6"/>
      <c r="AR114" s="6"/>
      <c r="AS114" s="6"/>
      <c r="AT114" s="6"/>
      <c r="AU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row>
    <row r="115" spans="1:82" s="15" customFormat="1" ht="13.5" customHeight="1" x14ac:dyDescent="0.15">
      <c r="A115" s="239"/>
      <c r="B115" s="242"/>
      <c r="C115" s="240"/>
      <c r="D115" s="248"/>
      <c r="E115" s="248"/>
      <c r="F115" s="248"/>
      <c r="G115" s="248"/>
      <c r="H115" s="248"/>
      <c r="I115" s="248"/>
      <c r="J115" s="248"/>
      <c r="K115" s="248"/>
      <c r="L115" s="248"/>
      <c r="M115" s="248"/>
      <c r="N115" s="248"/>
      <c r="O115" s="248"/>
      <c r="P115" s="248"/>
      <c r="Q115" s="248"/>
      <c r="R115" s="248"/>
      <c r="S115" s="249"/>
      <c r="T115" s="240"/>
      <c r="U115" s="249"/>
      <c r="V115" s="260"/>
      <c r="W115" s="261"/>
      <c r="X115" s="269" t="s">
        <v>29</v>
      </c>
      <c r="Y115" s="270"/>
      <c r="Z115" s="270"/>
      <c r="AA115" s="271"/>
      <c r="AB115" s="269" t="s">
        <v>30</v>
      </c>
      <c r="AC115" s="270"/>
      <c r="AD115" s="270"/>
      <c r="AE115" s="270"/>
      <c r="AF115" s="264"/>
      <c r="AG115" s="267"/>
      <c r="AH115" s="236"/>
      <c r="AI115" s="267"/>
      <c r="AJ115" s="236"/>
      <c r="AK115" s="267"/>
      <c r="AL115" s="6"/>
      <c r="AM115" s="6"/>
      <c r="AN115" s="114"/>
      <c r="AO115" s="6"/>
      <c r="AP115" s="6"/>
      <c r="AQ115" s="6"/>
      <c r="AR115" s="6"/>
      <c r="AS115" s="6"/>
      <c r="AT115" s="6"/>
      <c r="AU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row>
    <row r="116" spans="1:82" s="15" customFormat="1" ht="27.75" customHeight="1" x14ac:dyDescent="0.15">
      <c r="A116" s="240"/>
      <c r="B116" s="243"/>
      <c r="C116" s="17" t="s">
        <v>31</v>
      </c>
      <c r="D116" s="117" t="s">
        <v>32</v>
      </c>
      <c r="E116" s="19" t="s">
        <v>33</v>
      </c>
      <c r="F116" s="19" t="s">
        <v>34</v>
      </c>
      <c r="G116" s="19" t="s">
        <v>35</v>
      </c>
      <c r="H116" s="20" t="s">
        <v>36</v>
      </c>
      <c r="I116" s="20" t="s">
        <v>37</v>
      </c>
      <c r="J116" s="20" t="s">
        <v>38</v>
      </c>
      <c r="K116" s="20" t="s">
        <v>39</v>
      </c>
      <c r="L116" s="20" t="s">
        <v>40</v>
      </c>
      <c r="M116" s="20" t="s">
        <v>41</v>
      </c>
      <c r="N116" s="20" t="s">
        <v>42</v>
      </c>
      <c r="O116" s="20" t="s">
        <v>43</v>
      </c>
      <c r="P116" s="20" t="s">
        <v>44</v>
      </c>
      <c r="Q116" s="20" t="s">
        <v>45</v>
      </c>
      <c r="R116" s="20" t="s">
        <v>46</v>
      </c>
      <c r="S116" s="21" t="s">
        <v>47</v>
      </c>
      <c r="T116" s="17" t="s">
        <v>22</v>
      </c>
      <c r="U116" s="22" t="s">
        <v>48</v>
      </c>
      <c r="V116" s="215" t="s">
        <v>49</v>
      </c>
      <c r="W116" s="22" t="s">
        <v>50</v>
      </c>
      <c r="X116" s="219" t="s">
        <v>51</v>
      </c>
      <c r="Y116" s="25" t="s">
        <v>52</v>
      </c>
      <c r="Z116" s="19" t="s">
        <v>53</v>
      </c>
      <c r="AA116" s="22" t="s">
        <v>54</v>
      </c>
      <c r="AB116" s="25" t="s">
        <v>51</v>
      </c>
      <c r="AC116" s="25" t="s">
        <v>52</v>
      </c>
      <c r="AD116" s="19" t="s">
        <v>53</v>
      </c>
      <c r="AE116" s="173" t="s">
        <v>54</v>
      </c>
      <c r="AF116" s="265"/>
      <c r="AG116" s="268"/>
      <c r="AH116" s="237"/>
      <c r="AI116" s="268"/>
      <c r="AJ116" s="237"/>
      <c r="AK116" s="268"/>
      <c r="AL116" s="6"/>
      <c r="AM116" s="6"/>
      <c r="AN116" s="114"/>
      <c r="AO116" s="6"/>
      <c r="AP116" s="6"/>
      <c r="AQ116" s="6"/>
      <c r="AR116" s="6"/>
      <c r="AS116" s="6"/>
      <c r="AT116" s="6"/>
      <c r="AU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row>
    <row r="117" spans="1:82" s="15" customFormat="1" ht="15" customHeight="1" x14ac:dyDescent="0.15">
      <c r="A117" s="55" t="s">
        <v>159</v>
      </c>
      <c r="B117" s="29">
        <f>SUM(C117:S117)</f>
        <v>19</v>
      </c>
      <c r="C117" s="30"/>
      <c r="D117" s="56"/>
      <c r="E117" s="37"/>
      <c r="F117" s="37"/>
      <c r="G117" s="37"/>
      <c r="H117" s="59"/>
      <c r="I117" s="59"/>
      <c r="J117" s="59">
        <v>2</v>
      </c>
      <c r="K117" s="59">
        <v>1</v>
      </c>
      <c r="L117" s="59">
        <v>1</v>
      </c>
      <c r="M117" s="59">
        <v>4</v>
      </c>
      <c r="N117" s="59">
        <v>1</v>
      </c>
      <c r="O117" s="59">
        <v>1</v>
      </c>
      <c r="P117" s="59">
        <v>3</v>
      </c>
      <c r="Q117" s="59">
        <v>3</v>
      </c>
      <c r="R117" s="59">
        <v>3</v>
      </c>
      <c r="S117" s="59"/>
      <c r="T117" s="34"/>
      <c r="U117" s="35">
        <v>19</v>
      </c>
      <c r="V117" s="34">
        <v>16</v>
      </c>
      <c r="W117" s="35">
        <v>3</v>
      </c>
      <c r="X117" s="36">
        <f t="shared" ref="X117:X124" si="38">SUM(Y117:AA117)</f>
        <v>0</v>
      </c>
      <c r="Y117" s="34"/>
      <c r="Z117" s="37"/>
      <c r="AA117" s="35"/>
      <c r="AB117" s="38">
        <f t="shared" ref="AB117:AB124" si="39">SUM(AC117:AE117)</f>
        <v>19</v>
      </c>
      <c r="AC117" s="34"/>
      <c r="AD117" s="37">
        <v>19</v>
      </c>
      <c r="AE117" s="59"/>
      <c r="AF117" s="174"/>
      <c r="AG117" s="35"/>
      <c r="AH117" s="175"/>
      <c r="AI117" s="176"/>
      <c r="AJ117" s="175"/>
      <c r="AK117" s="176">
        <v>19</v>
      </c>
      <c r="AL117" s="48" t="str">
        <f>+BP117&amp;BQ117&amp;BR117&amp;BS117&amp;BT117&amp;BU117&amp;BV117</f>
        <v/>
      </c>
      <c r="AM117" s="6"/>
      <c r="AN117" s="114"/>
      <c r="AO117" s="6"/>
      <c r="AP117" s="6"/>
      <c r="AQ117" s="6"/>
      <c r="AR117" s="6"/>
      <c r="AS117" s="6"/>
      <c r="AT117" s="6"/>
      <c r="AU117" s="6"/>
      <c r="BF117" s="6"/>
      <c r="BG117" s="6"/>
      <c r="BH117" s="6"/>
      <c r="BI117" s="6"/>
      <c r="BJ117" s="6"/>
      <c r="BK117" s="6"/>
      <c r="BL117" s="6"/>
      <c r="BM117" s="6"/>
      <c r="BN117" s="6"/>
      <c r="BO117" s="6"/>
      <c r="BP117" s="49" t="str">
        <f>IF($B117&lt;&gt;($V117+$W117)," El número de consultas según sexo NO puede ser diferente al Total. ","")</f>
        <v/>
      </c>
      <c r="BQ117" s="50" t="str">
        <f>IF($B117=0,"",IF(($T117+$U117)=0,IF($B117="",""," No olvide escribir la columna Beneficiarios. "),""))</f>
        <v/>
      </c>
      <c r="BR117" s="50" t="str">
        <f>IF($B117&lt;($T117+$U117)," El número de Beneficiarios NO puede ser mayor que el Total. ","")</f>
        <v/>
      </c>
      <c r="BS117" s="50"/>
      <c r="BT117" s="50"/>
      <c r="BU117" s="51" t="str">
        <f>IF($B117&gt;=($X117+$AB117),"","El total de Consulta Nuevas NO debe ser MAYOR que el total de las Consultas Médicas. ")</f>
        <v/>
      </c>
      <c r="BV117" s="52"/>
      <c r="BW117" s="53"/>
      <c r="BX117" s="54">
        <f>IF($B117&lt;&gt;($V117+$W117),1,0)</f>
        <v>0</v>
      </c>
      <c r="BY117" s="54">
        <f>IF($B117&lt;($T117+$U117),1,0)</f>
        <v>0</v>
      </c>
      <c r="BZ117" s="54"/>
      <c r="CA117" s="54"/>
      <c r="CB117" s="54">
        <f>IF($B117&gt;=($X117+$AB117),0,1)</f>
        <v>0</v>
      </c>
      <c r="CC117" s="54">
        <f>IF($B117=0,"",IF(($T117+$U117)=0,IF($B117="","",1),0))</f>
        <v>0</v>
      </c>
      <c r="CD117" s="54"/>
    </row>
    <row r="118" spans="1:82" s="15" customFormat="1" ht="15" customHeight="1" x14ac:dyDescent="0.15">
      <c r="A118" s="55" t="s">
        <v>160</v>
      </c>
      <c r="B118" s="29">
        <f t="shared" ref="B118:B124" si="40">SUM(C118:S118)</f>
        <v>0</v>
      </c>
      <c r="C118" s="34"/>
      <c r="D118" s="56"/>
      <c r="E118" s="37"/>
      <c r="F118" s="37"/>
      <c r="G118" s="37"/>
      <c r="H118" s="59"/>
      <c r="I118" s="59"/>
      <c r="J118" s="59"/>
      <c r="K118" s="59"/>
      <c r="L118" s="59"/>
      <c r="M118" s="59"/>
      <c r="N118" s="59"/>
      <c r="O118" s="59"/>
      <c r="P118" s="59"/>
      <c r="Q118" s="59"/>
      <c r="R118" s="59"/>
      <c r="S118" s="59"/>
      <c r="T118" s="34"/>
      <c r="U118" s="35"/>
      <c r="V118" s="34"/>
      <c r="W118" s="35"/>
      <c r="X118" s="36">
        <f t="shared" si="38"/>
        <v>0</v>
      </c>
      <c r="Y118" s="34"/>
      <c r="Z118" s="37"/>
      <c r="AA118" s="35"/>
      <c r="AB118" s="38">
        <f t="shared" si="39"/>
        <v>0</v>
      </c>
      <c r="AC118" s="34"/>
      <c r="AD118" s="37"/>
      <c r="AE118" s="59"/>
      <c r="AF118" s="174"/>
      <c r="AG118" s="35"/>
      <c r="AH118" s="177"/>
      <c r="AI118" s="178"/>
      <c r="AJ118" s="177"/>
      <c r="AK118" s="178"/>
      <c r="AL118" s="142" t="str">
        <f t="shared" ref="AL118:AL125" si="41">+BP118&amp;BQ118&amp;BR118&amp;BS118&amp;BT118&amp;BU118&amp;BV118</f>
        <v/>
      </c>
      <c r="AM118" s="6"/>
      <c r="AN118" s="114"/>
      <c r="AO118" s="6"/>
      <c r="AP118" s="6"/>
      <c r="AQ118" s="6"/>
      <c r="AR118" s="6"/>
      <c r="AS118" s="6"/>
      <c r="AT118" s="6"/>
      <c r="AU118" s="6"/>
      <c r="BG118" s="6"/>
      <c r="BH118" s="6"/>
      <c r="BI118" s="6"/>
      <c r="BJ118" s="6"/>
      <c r="BK118" s="6"/>
      <c r="BL118" s="6"/>
      <c r="BM118" s="6"/>
      <c r="BN118" s="6"/>
      <c r="BO118" s="6"/>
      <c r="BP118" s="6" t="str">
        <f t="shared" ref="BP118:BP125" si="42">IF($B118&lt;&gt;($V118+$W118)," El número de consultas según sexo NO puede ser diferente al Total. ","")</f>
        <v/>
      </c>
      <c r="BQ118" s="49" t="str">
        <f t="shared" ref="BQ118:BQ125" si="43">IF($B118=0,"",IF(($T118+$U118)=0,IF($B118="",""," No olvide escribir la columna Beneficiarios. "),""))</f>
        <v/>
      </c>
      <c r="BR118" s="49" t="str">
        <f t="shared" ref="BR118:BR125" si="44">IF($B118&lt;($T118+$U118)," El número de Beneficiarios NO puede ser mayor que el Total. ","")</f>
        <v/>
      </c>
      <c r="BS118" s="49"/>
      <c r="BT118" s="49"/>
      <c r="BU118" s="49" t="str">
        <f t="shared" ref="BU118:BU125" si="45">IF($B118&gt;=($X118+$AB118),"","El total de Consulta Nuevas NO debe ser MAYOR que el total de las Consultas Médicas. ")</f>
        <v/>
      </c>
      <c r="BX118" s="15">
        <f t="shared" ref="BX118:BX125" si="46">IF($B118&lt;&gt;($V118+$W118),1,0)</f>
        <v>0</v>
      </c>
      <c r="BY118" s="126">
        <f t="shared" ref="BY118:BY125" si="47">IF($B118&lt;($T118+$U118),1,0)</f>
        <v>0</v>
      </c>
      <c r="BZ118" s="126"/>
      <c r="CA118" s="126"/>
      <c r="CB118" s="126">
        <f t="shared" ref="CB118:CB125" si="48">IF($B118&gt;=($X118+$AB118),0,1)</f>
        <v>0</v>
      </c>
      <c r="CC118" s="6" t="str">
        <f t="shared" ref="CC118:CC125" si="49">IF($B118=0,"",IF(($T118+$U118)=0,IF($B118="","",1),0))</f>
        <v/>
      </c>
    </row>
    <row r="119" spans="1:82" s="15" customFormat="1" ht="15" customHeight="1" x14ac:dyDescent="0.15">
      <c r="A119" s="55" t="s">
        <v>161</v>
      </c>
      <c r="B119" s="29">
        <f t="shared" si="40"/>
        <v>7</v>
      </c>
      <c r="C119" s="34">
        <v>1</v>
      </c>
      <c r="D119" s="56">
        <v>2</v>
      </c>
      <c r="E119" s="37">
        <v>4</v>
      </c>
      <c r="F119" s="37"/>
      <c r="G119" s="37"/>
      <c r="H119" s="59"/>
      <c r="I119" s="59"/>
      <c r="J119" s="59"/>
      <c r="K119" s="59"/>
      <c r="L119" s="59"/>
      <c r="M119" s="59"/>
      <c r="N119" s="59"/>
      <c r="O119" s="59"/>
      <c r="P119" s="59"/>
      <c r="Q119" s="59"/>
      <c r="R119" s="59"/>
      <c r="S119" s="59"/>
      <c r="T119" s="34">
        <v>7</v>
      </c>
      <c r="U119" s="35"/>
      <c r="V119" s="34">
        <v>5</v>
      </c>
      <c r="W119" s="35">
        <v>2</v>
      </c>
      <c r="X119" s="36">
        <f t="shared" si="38"/>
        <v>0</v>
      </c>
      <c r="Y119" s="34"/>
      <c r="Z119" s="37"/>
      <c r="AA119" s="35"/>
      <c r="AB119" s="38">
        <f t="shared" si="39"/>
        <v>7</v>
      </c>
      <c r="AC119" s="34"/>
      <c r="AD119" s="37">
        <v>7</v>
      </c>
      <c r="AE119" s="59"/>
      <c r="AF119" s="174"/>
      <c r="AG119" s="35"/>
      <c r="AH119" s="177"/>
      <c r="AI119" s="178"/>
      <c r="AJ119" s="177">
        <v>7</v>
      </c>
      <c r="AK119" s="178"/>
      <c r="AL119" s="142" t="str">
        <f t="shared" si="41"/>
        <v/>
      </c>
      <c r="AM119" s="6"/>
      <c r="AN119" s="114"/>
      <c r="AO119" s="6"/>
      <c r="AP119" s="6"/>
      <c r="AQ119" s="6"/>
      <c r="AR119" s="6"/>
      <c r="AS119" s="6"/>
      <c r="AT119" s="6"/>
      <c r="AU119" s="6"/>
      <c r="BG119" s="6"/>
      <c r="BH119" s="6"/>
      <c r="BI119" s="6"/>
      <c r="BJ119" s="6"/>
      <c r="BK119" s="6"/>
      <c r="BL119" s="6"/>
      <c r="BM119" s="6"/>
      <c r="BN119" s="6"/>
      <c r="BO119" s="6"/>
      <c r="BP119" s="6" t="str">
        <f t="shared" si="42"/>
        <v/>
      </c>
      <c r="BQ119" s="49" t="str">
        <f t="shared" si="43"/>
        <v/>
      </c>
      <c r="BR119" s="49" t="str">
        <f t="shared" si="44"/>
        <v/>
      </c>
      <c r="BS119" s="49"/>
      <c r="BT119" s="49"/>
      <c r="BU119" s="49" t="str">
        <f t="shared" si="45"/>
        <v/>
      </c>
      <c r="BX119" s="15">
        <f t="shared" si="46"/>
        <v>0</v>
      </c>
      <c r="BY119" s="126">
        <f t="shared" si="47"/>
        <v>0</v>
      </c>
      <c r="BZ119" s="126"/>
      <c r="CA119" s="126"/>
      <c r="CB119" s="126">
        <f t="shared" si="48"/>
        <v>0</v>
      </c>
      <c r="CC119" s="6">
        <f t="shared" si="49"/>
        <v>0</v>
      </c>
    </row>
    <row r="120" spans="1:82" s="15" customFormat="1" ht="15" customHeight="1" x14ac:dyDescent="0.15">
      <c r="A120" s="55" t="s">
        <v>162</v>
      </c>
      <c r="B120" s="29">
        <f t="shared" si="40"/>
        <v>0</v>
      </c>
      <c r="C120" s="34"/>
      <c r="D120" s="56"/>
      <c r="E120" s="37"/>
      <c r="F120" s="37"/>
      <c r="G120" s="37"/>
      <c r="H120" s="59"/>
      <c r="I120" s="59"/>
      <c r="J120" s="59"/>
      <c r="K120" s="59"/>
      <c r="L120" s="59"/>
      <c r="M120" s="59"/>
      <c r="N120" s="59"/>
      <c r="O120" s="59"/>
      <c r="P120" s="59"/>
      <c r="Q120" s="59"/>
      <c r="R120" s="59"/>
      <c r="S120" s="59"/>
      <c r="T120" s="34"/>
      <c r="U120" s="35"/>
      <c r="V120" s="34"/>
      <c r="W120" s="35"/>
      <c r="X120" s="36">
        <f t="shared" si="38"/>
        <v>0</v>
      </c>
      <c r="Y120" s="34"/>
      <c r="Z120" s="37"/>
      <c r="AA120" s="35"/>
      <c r="AB120" s="38">
        <f t="shared" si="39"/>
        <v>0</v>
      </c>
      <c r="AC120" s="34"/>
      <c r="AD120" s="37"/>
      <c r="AE120" s="59"/>
      <c r="AF120" s="174"/>
      <c r="AG120" s="35"/>
      <c r="AH120" s="177"/>
      <c r="AI120" s="178"/>
      <c r="AJ120" s="177"/>
      <c r="AK120" s="178"/>
      <c r="AL120" s="142" t="str">
        <f t="shared" si="41"/>
        <v/>
      </c>
      <c r="AM120" s="6"/>
      <c r="AN120" s="114"/>
      <c r="AO120" s="6"/>
      <c r="AP120" s="6"/>
      <c r="AQ120" s="6"/>
      <c r="AR120" s="6"/>
      <c r="AS120" s="6"/>
      <c r="AT120" s="6"/>
      <c r="AU120" s="6"/>
      <c r="BG120" s="6"/>
      <c r="BH120" s="6"/>
      <c r="BI120" s="6"/>
      <c r="BJ120" s="6"/>
      <c r="BK120" s="6"/>
      <c r="BL120" s="6"/>
      <c r="BM120" s="6"/>
      <c r="BN120" s="6"/>
      <c r="BO120" s="6"/>
      <c r="BP120" s="6" t="str">
        <f t="shared" si="42"/>
        <v/>
      </c>
      <c r="BQ120" s="49" t="str">
        <f t="shared" si="43"/>
        <v/>
      </c>
      <c r="BR120" s="49" t="str">
        <f t="shared" si="44"/>
        <v/>
      </c>
      <c r="BS120" s="49"/>
      <c r="BT120" s="49"/>
      <c r="BU120" s="49" t="str">
        <f t="shared" si="45"/>
        <v/>
      </c>
      <c r="BX120" s="15">
        <f t="shared" si="46"/>
        <v>0</v>
      </c>
      <c r="BY120" s="126">
        <f t="shared" si="47"/>
        <v>0</v>
      </c>
      <c r="BZ120" s="126"/>
      <c r="CA120" s="126"/>
      <c r="CB120" s="126">
        <f t="shared" si="48"/>
        <v>0</v>
      </c>
      <c r="CC120" s="6" t="str">
        <f t="shared" si="49"/>
        <v/>
      </c>
    </row>
    <row r="121" spans="1:82" s="15" customFormat="1" ht="15" customHeight="1" x14ac:dyDescent="0.15">
      <c r="A121" s="55" t="s">
        <v>163</v>
      </c>
      <c r="B121" s="29">
        <f t="shared" si="40"/>
        <v>0</v>
      </c>
      <c r="C121" s="34"/>
      <c r="D121" s="56"/>
      <c r="E121" s="37"/>
      <c r="F121" s="37"/>
      <c r="G121" s="37"/>
      <c r="H121" s="59"/>
      <c r="I121" s="59"/>
      <c r="J121" s="59"/>
      <c r="K121" s="59"/>
      <c r="L121" s="59"/>
      <c r="M121" s="59"/>
      <c r="N121" s="59"/>
      <c r="O121" s="59"/>
      <c r="P121" s="59"/>
      <c r="Q121" s="59"/>
      <c r="R121" s="59"/>
      <c r="S121" s="59"/>
      <c r="T121" s="34"/>
      <c r="U121" s="35"/>
      <c r="V121" s="34"/>
      <c r="W121" s="35"/>
      <c r="X121" s="36">
        <f t="shared" si="38"/>
        <v>0</v>
      </c>
      <c r="Y121" s="34"/>
      <c r="Z121" s="37"/>
      <c r="AA121" s="35"/>
      <c r="AB121" s="38">
        <f t="shared" si="39"/>
        <v>0</v>
      </c>
      <c r="AC121" s="34"/>
      <c r="AD121" s="37"/>
      <c r="AE121" s="59"/>
      <c r="AF121" s="174"/>
      <c r="AG121" s="35"/>
      <c r="AH121" s="177"/>
      <c r="AI121" s="178"/>
      <c r="AJ121" s="177"/>
      <c r="AK121" s="178"/>
      <c r="AL121" s="142" t="str">
        <f t="shared" si="41"/>
        <v/>
      </c>
      <c r="AM121" s="6"/>
      <c r="AN121" s="114"/>
      <c r="AO121" s="6"/>
      <c r="AP121" s="6"/>
      <c r="AQ121" s="6"/>
      <c r="AR121" s="6"/>
      <c r="AS121" s="6"/>
      <c r="AT121" s="6"/>
      <c r="AU121" s="6"/>
      <c r="BG121" s="6"/>
      <c r="BH121" s="6"/>
      <c r="BI121" s="6"/>
      <c r="BJ121" s="6"/>
      <c r="BK121" s="6"/>
      <c r="BL121" s="6"/>
      <c r="BM121" s="6"/>
      <c r="BN121" s="6"/>
      <c r="BO121" s="6"/>
      <c r="BP121" s="6" t="str">
        <f t="shared" si="42"/>
        <v/>
      </c>
      <c r="BQ121" s="49" t="str">
        <f t="shared" si="43"/>
        <v/>
      </c>
      <c r="BR121" s="49" t="str">
        <f t="shared" si="44"/>
        <v/>
      </c>
      <c r="BS121" s="49"/>
      <c r="BT121" s="49"/>
      <c r="BU121" s="49" t="str">
        <f t="shared" si="45"/>
        <v/>
      </c>
      <c r="BX121" s="15">
        <f t="shared" si="46"/>
        <v>0</v>
      </c>
      <c r="BY121" s="126">
        <f t="shared" si="47"/>
        <v>0</v>
      </c>
      <c r="BZ121" s="126"/>
      <c r="CA121" s="126"/>
      <c r="CB121" s="126">
        <f t="shared" si="48"/>
        <v>0</v>
      </c>
      <c r="CC121" s="6" t="str">
        <f t="shared" si="49"/>
        <v/>
      </c>
    </row>
    <row r="122" spans="1:82" s="15" customFormat="1" ht="15" customHeight="1" x14ac:dyDescent="0.15">
      <c r="A122" s="55" t="s">
        <v>164</v>
      </c>
      <c r="B122" s="29">
        <f t="shared" si="40"/>
        <v>0</v>
      </c>
      <c r="C122" s="34"/>
      <c r="D122" s="56"/>
      <c r="E122" s="37"/>
      <c r="F122" s="37"/>
      <c r="G122" s="37"/>
      <c r="H122" s="59"/>
      <c r="I122" s="59"/>
      <c r="J122" s="59"/>
      <c r="K122" s="59"/>
      <c r="L122" s="59"/>
      <c r="M122" s="59"/>
      <c r="N122" s="59"/>
      <c r="O122" s="59"/>
      <c r="P122" s="59"/>
      <c r="Q122" s="59"/>
      <c r="R122" s="59"/>
      <c r="S122" s="59"/>
      <c r="T122" s="34"/>
      <c r="U122" s="35"/>
      <c r="V122" s="34"/>
      <c r="W122" s="35"/>
      <c r="X122" s="36">
        <f t="shared" si="38"/>
        <v>0</v>
      </c>
      <c r="Y122" s="34"/>
      <c r="Z122" s="37"/>
      <c r="AA122" s="35"/>
      <c r="AB122" s="38">
        <f t="shared" si="39"/>
        <v>0</v>
      </c>
      <c r="AC122" s="34"/>
      <c r="AD122" s="37"/>
      <c r="AE122" s="59"/>
      <c r="AF122" s="174"/>
      <c r="AG122" s="35"/>
      <c r="AH122" s="177"/>
      <c r="AI122" s="178"/>
      <c r="AJ122" s="177"/>
      <c r="AK122" s="178"/>
      <c r="AL122" s="142" t="str">
        <f t="shared" si="41"/>
        <v/>
      </c>
      <c r="AM122" s="6"/>
      <c r="AN122" s="114"/>
      <c r="AO122" s="6"/>
      <c r="AP122" s="6"/>
      <c r="AQ122" s="6"/>
      <c r="AR122" s="6"/>
      <c r="AS122" s="6"/>
      <c r="AT122" s="6"/>
      <c r="AU122" s="6"/>
      <c r="BG122" s="6"/>
      <c r="BH122" s="6"/>
      <c r="BI122" s="6"/>
      <c r="BJ122" s="6"/>
      <c r="BK122" s="6"/>
      <c r="BL122" s="6"/>
      <c r="BM122" s="6"/>
      <c r="BN122" s="6"/>
      <c r="BO122" s="6"/>
      <c r="BP122" s="6" t="str">
        <f t="shared" si="42"/>
        <v/>
      </c>
      <c r="BQ122" s="49" t="str">
        <f t="shared" si="43"/>
        <v/>
      </c>
      <c r="BR122" s="49" t="str">
        <f t="shared" si="44"/>
        <v/>
      </c>
      <c r="BS122" s="49"/>
      <c r="BT122" s="49"/>
      <c r="BU122" s="49" t="str">
        <f t="shared" si="45"/>
        <v/>
      </c>
      <c r="BX122" s="15">
        <f t="shared" si="46"/>
        <v>0</v>
      </c>
      <c r="BY122" s="126">
        <f t="shared" si="47"/>
        <v>0</v>
      </c>
      <c r="BZ122" s="126"/>
      <c r="CA122" s="126"/>
      <c r="CB122" s="126">
        <f t="shared" si="48"/>
        <v>0</v>
      </c>
      <c r="CC122" s="6" t="str">
        <f t="shared" si="49"/>
        <v/>
      </c>
    </row>
    <row r="123" spans="1:82" s="15" customFormat="1" ht="15" customHeight="1" x14ac:dyDescent="0.15">
      <c r="A123" s="55" t="s">
        <v>165</v>
      </c>
      <c r="B123" s="29">
        <f t="shared" si="40"/>
        <v>0</v>
      </c>
      <c r="C123" s="34"/>
      <c r="D123" s="56"/>
      <c r="E123" s="37"/>
      <c r="F123" s="37"/>
      <c r="G123" s="37"/>
      <c r="H123" s="59"/>
      <c r="I123" s="59"/>
      <c r="J123" s="59"/>
      <c r="K123" s="59"/>
      <c r="L123" s="59"/>
      <c r="M123" s="59"/>
      <c r="N123" s="59"/>
      <c r="O123" s="59"/>
      <c r="P123" s="59"/>
      <c r="Q123" s="59"/>
      <c r="R123" s="59"/>
      <c r="S123" s="59"/>
      <c r="T123" s="34"/>
      <c r="U123" s="35"/>
      <c r="V123" s="34"/>
      <c r="W123" s="35"/>
      <c r="X123" s="36">
        <f t="shared" si="38"/>
        <v>0</v>
      </c>
      <c r="Y123" s="34"/>
      <c r="Z123" s="37"/>
      <c r="AA123" s="35"/>
      <c r="AB123" s="38">
        <f t="shared" si="39"/>
        <v>0</v>
      </c>
      <c r="AC123" s="34"/>
      <c r="AD123" s="37"/>
      <c r="AE123" s="59"/>
      <c r="AF123" s="174"/>
      <c r="AG123" s="35"/>
      <c r="AH123" s="177"/>
      <c r="AI123" s="178"/>
      <c r="AJ123" s="177"/>
      <c r="AK123" s="178"/>
      <c r="AL123" s="142" t="str">
        <f t="shared" si="41"/>
        <v/>
      </c>
      <c r="AM123" s="6"/>
      <c r="AN123" s="114"/>
      <c r="AO123" s="6"/>
      <c r="AP123" s="6"/>
      <c r="AQ123" s="6"/>
      <c r="AR123" s="6"/>
      <c r="AS123" s="6"/>
      <c r="AT123" s="6"/>
      <c r="AU123" s="6"/>
      <c r="BG123" s="6"/>
      <c r="BH123" s="6"/>
      <c r="BI123" s="6"/>
      <c r="BJ123" s="6"/>
      <c r="BK123" s="6"/>
      <c r="BL123" s="6"/>
      <c r="BM123" s="6"/>
      <c r="BN123" s="6"/>
      <c r="BO123" s="6"/>
      <c r="BP123" s="6" t="str">
        <f t="shared" si="42"/>
        <v/>
      </c>
      <c r="BQ123" s="49" t="str">
        <f t="shared" si="43"/>
        <v/>
      </c>
      <c r="BR123" s="49" t="str">
        <f t="shared" si="44"/>
        <v/>
      </c>
      <c r="BS123" s="49"/>
      <c r="BT123" s="49"/>
      <c r="BU123" s="49" t="str">
        <f t="shared" si="45"/>
        <v/>
      </c>
      <c r="BX123" s="15">
        <f t="shared" si="46"/>
        <v>0</v>
      </c>
      <c r="BY123" s="126">
        <f t="shared" si="47"/>
        <v>0</v>
      </c>
      <c r="BZ123" s="126"/>
      <c r="CA123" s="126"/>
      <c r="CB123" s="126">
        <f t="shared" si="48"/>
        <v>0</v>
      </c>
      <c r="CC123" s="6" t="str">
        <f t="shared" si="49"/>
        <v/>
      </c>
    </row>
    <row r="124" spans="1:82" s="15" customFormat="1" ht="15" customHeight="1" x14ac:dyDescent="0.15">
      <c r="A124" s="80" t="s">
        <v>166</v>
      </c>
      <c r="B124" s="81">
        <f t="shared" si="40"/>
        <v>0</v>
      </c>
      <c r="C124" s="82"/>
      <c r="D124" s="83"/>
      <c r="E124" s="84"/>
      <c r="F124" s="84"/>
      <c r="G124" s="84"/>
      <c r="H124" s="85"/>
      <c r="I124" s="85"/>
      <c r="J124" s="85"/>
      <c r="K124" s="85"/>
      <c r="L124" s="85"/>
      <c r="M124" s="85"/>
      <c r="N124" s="85"/>
      <c r="O124" s="85"/>
      <c r="P124" s="85"/>
      <c r="Q124" s="85"/>
      <c r="R124" s="85"/>
      <c r="S124" s="85"/>
      <c r="T124" s="82"/>
      <c r="U124" s="78"/>
      <c r="V124" s="86"/>
      <c r="W124" s="87"/>
      <c r="X124" s="88">
        <f t="shared" si="38"/>
        <v>0</v>
      </c>
      <c r="Y124" s="82"/>
      <c r="Z124" s="84"/>
      <c r="AA124" s="78"/>
      <c r="AB124" s="89">
        <f t="shared" si="39"/>
        <v>0</v>
      </c>
      <c r="AC124" s="82"/>
      <c r="AD124" s="84"/>
      <c r="AE124" s="85"/>
      <c r="AF124" s="174"/>
      <c r="AG124" s="35"/>
      <c r="AH124" s="177"/>
      <c r="AI124" s="178"/>
      <c r="AJ124" s="177"/>
      <c r="AK124" s="178"/>
      <c r="AL124" s="142" t="str">
        <f t="shared" si="41"/>
        <v/>
      </c>
      <c r="AM124" s="6"/>
      <c r="AN124" s="114"/>
      <c r="AO124" s="6"/>
      <c r="AP124" s="6"/>
      <c r="AQ124" s="6"/>
      <c r="AR124" s="6"/>
      <c r="AS124" s="6"/>
      <c r="AT124" s="6"/>
      <c r="AU124" s="6"/>
      <c r="BG124" s="6"/>
      <c r="BH124" s="6"/>
      <c r="BI124" s="6"/>
      <c r="BJ124" s="6"/>
      <c r="BK124" s="6"/>
      <c r="BL124" s="6"/>
      <c r="BM124" s="6"/>
      <c r="BN124" s="6"/>
      <c r="BO124" s="6"/>
      <c r="BP124" s="6" t="str">
        <f t="shared" si="42"/>
        <v/>
      </c>
      <c r="BQ124" s="49" t="str">
        <f t="shared" si="43"/>
        <v/>
      </c>
      <c r="BR124" s="49" t="str">
        <f t="shared" si="44"/>
        <v/>
      </c>
      <c r="BS124" s="49"/>
      <c r="BT124" s="49"/>
      <c r="BU124" s="49" t="str">
        <f t="shared" si="45"/>
        <v/>
      </c>
      <c r="BX124" s="15">
        <f t="shared" si="46"/>
        <v>0</v>
      </c>
      <c r="BY124" s="126">
        <f t="shared" si="47"/>
        <v>0</v>
      </c>
      <c r="BZ124" s="126"/>
      <c r="CA124" s="126"/>
      <c r="CB124" s="126">
        <f t="shared" si="48"/>
        <v>0</v>
      </c>
      <c r="CC124" s="6" t="str">
        <f t="shared" si="49"/>
        <v/>
      </c>
    </row>
    <row r="125" spans="1:82" s="15" customFormat="1" ht="15" customHeight="1" x14ac:dyDescent="0.15">
      <c r="A125" s="219" t="s">
        <v>51</v>
      </c>
      <c r="B125" s="99">
        <f>SUM(B117:B124)</f>
        <v>26</v>
      </c>
      <c r="C125" s="100">
        <f>SUM(C117:C124)</f>
        <v>1</v>
      </c>
      <c r="D125" s="101">
        <f t="shared" ref="D125:AI125" si="50">SUM(D117:D124)</f>
        <v>2</v>
      </c>
      <c r="E125" s="102">
        <f t="shared" si="50"/>
        <v>4</v>
      </c>
      <c r="F125" s="103">
        <f t="shared" si="50"/>
        <v>0</v>
      </c>
      <c r="G125" s="104">
        <f t="shared" si="50"/>
        <v>0</v>
      </c>
      <c r="H125" s="104">
        <f t="shared" si="50"/>
        <v>0</v>
      </c>
      <c r="I125" s="104">
        <f t="shared" si="50"/>
        <v>0</v>
      </c>
      <c r="J125" s="104">
        <f t="shared" si="50"/>
        <v>2</v>
      </c>
      <c r="K125" s="104">
        <f t="shared" si="50"/>
        <v>1</v>
      </c>
      <c r="L125" s="104">
        <f t="shared" si="50"/>
        <v>1</v>
      </c>
      <c r="M125" s="104">
        <f t="shared" si="50"/>
        <v>4</v>
      </c>
      <c r="N125" s="104">
        <f t="shared" si="50"/>
        <v>1</v>
      </c>
      <c r="O125" s="104">
        <f t="shared" si="50"/>
        <v>1</v>
      </c>
      <c r="P125" s="104">
        <f t="shared" si="50"/>
        <v>3</v>
      </c>
      <c r="Q125" s="104">
        <f t="shared" si="50"/>
        <v>3</v>
      </c>
      <c r="R125" s="104">
        <f t="shared" si="50"/>
        <v>3</v>
      </c>
      <c r="S125" s="104">
        <f t="shared" si="50"/>
        <v>0</v>
      </c>
      <c r="T125" s="105">
        <f t="shared" si="50"/>
        <v>7</v>
      </c>
      <c r="U125" s="106">
        <f t="shared" si="50"/>
        <v>19</v>
      </c>
      <c r="V125" s="105">
        <f t="shared" si="50"/>
        <v>21</v>
      </c>
      <c r="W125" s="106">
        <f t="shared" si="50"/>
        <v>5</v>
      </c>
      <c r="X125" s="105">
        <f t="shared" si="50"/>
        <v>0</v>
      </c>
      <c r="Y125" s="105">
        <f t="shared" si="50"/>
        <v>0</v>
      </c>
      <c r="Z125" s="102">
        <f t="shared" si="50"/>
        <v>0</v>
      </c>
      <c r="AA125" s="101">
        <f t="shared" si="50"/>
        <v>0</v>
      </c>
      <c r="AB125" s="100">
        <f t="shared" si="50"/>
        <v>26</v>
      </c>
      <c r="AC125" s="105">
        <f t="shared" si="50"/>
        <v>0</v>
      </c>
      <c r="AD125" s="102">
        <f t="shared" si="50"/>
        <v>26</v>
      </c>
      <c r="AE125" s="101">
        <f t="shared" si="50"/>
        <v>0</v>
      </c>
      <c r="AF125" s="179">
        <f t="shared" si="50"/>
        <v>0</v>
      </c>
      <c r="AG125" s="106">
        <f t="shared" si="50"/>
        <v>0</v>
      </c>
      <c r="AH125" s="100">
        <f t="shared" si="50"/>
        <v>0</v>
      </c>
      <c r="AI125" s="106">
        <f t="shared" si="50"/>
        <v>0</v>
      </c>
      <c r="AJ125" s="100">
        <f>SUM(AJ117:AJ124)</f>
        <v>7</v>
      </c>
      <c r="AK125" s="106">
        <f>SUM(AK117:AK124)</f>
        <v>19</v>
      </c>
      <c r="AL125" s="142" t="str">
        <f t="shared" si="41"/>
        <v/>
      </c>
      <c r="AM125" s="6"/>
      <c r="AN125" s="114"/>
      <c r="AO125" s="6"/>
      <c r="AP125" s="6"/>
      <c r="AQ125" s="6"/>
      <c r="AR125" s="6"/>
      <c r="AS125" s="6"/>
      <c r="AT125" s="6"/>
      <c r="AU125" s="6"/>
      <c r="BG125" s="6"/>
      <c r="BH125" s="6"/>
      <c r="BI125" s="6"/>
      <c r="BJ125" s="6"/>
      <c r="BK125" s="6"/>
      <c r="BL125" s="6"/>
      <c r="BM125" s="6"/>
      <c r="BN125" s="6"/>
      <c r="BO125" s="6"/>
      <c r="BP125" s="6" t="str">
        <f t="shared" si="42"/>
        <v/>
      </c>
      <c r="BQ125" s="49" t="str">
        <f t="shared" si="43"/>
        <v/>
      </c>
      <c r="BR125" s="49" t="str">
        <f t="shared" si="44"/>
        <v/>
      </c>
      <c r="BS125" s="49"/>
      <c r="BT125" s="49"/>
      <c r="BU125" s="49" t="str">
        <f t="shared" si="45"/>
        <v/>
      </c>
      <c r="BX125" s="15">
        <f t="shared" si="46"/>
        <v>0</v>
      </c>
      <c r="BY125" s="126">
        <f t="shared" si="47"/>
        <v>0</v>
      </c>
      <c r="BZ125" s="126"/>
      <c r="CA125" s="126"/>
      <c r="CB125" s="126">
        <f t="shared" si="48"/>
        <v>0</v>
      </c>
      <c r="CC125" s="6">
        <f t="shared" si="49"/>
        <v>0</v>
      </c>
    </row>
    <row r="126" spans="1:82" s="6" customFormat="1" ht="21.75" customHeight="1" x14ac:dyDescent="0.15">
      <c r="A126" s="180" t="s">
        <v>167</v>
      </c>
      <c r="X126" s="181"/>
      <c r="AD126" s="114"/>
      <c r="AE126" s="114"/>
      <c r="AH126" s="114"/>
      <c r="AK126" s="114"/>
      <c r="AP126" s="114"/>
    </row>
    <row r="127" spans="1:82" s="6" customFormat="1" ht="13.5" customHeight="1" x14ac:dyDescent="0.15">
      <c r="A127" s="180" t="s">
        <v>168</v>
      </c>
      <c r="AD127" s="114"/>
      <c r="AE127" s="114"/>
      <c r="AH127" s="114"/>
      <c r="AK127" s="114"/>
      <c r="AP127" s="114"/>
    </row>
    <row r="128" spans="1:82" s="6" customFormat="1" ht="33" customHeight="1" x14ac:dyDescent="0.25">
      <c r="A128" s="182" t="s">
        <v>169</v>
      </c>
      <c r="B128" s="12"/>
      <c r="C128" s="12"/>
      <c r="D128" s="12"/>
      <c r="E128" s="183"/>
      <c r="F128" s="183"/>
      <c r="G128" s="183"/>
      <c r="H128" s="183"/>
      <c r="AD128" s="114"/>
      <c r="AE128" s="114"/>
      <c r="AH128" s="114"/>
      <c r="AK128" s="114"/>
      <c r="AP128" s="114"/>
    </row>
    <row r="129" spans="1:77" s="6" customFormat="1" ht="10.5" customHeight="1" x14ac:dyDescent="0.15">
      <c r="A129" s="238" t="s">
        <v>8</v>
      </c>
      <c r="B129" s="241" t="s">
        <v>24</v>
      </c>
      <c r="C129" s="238" t="s">
        <v>170</v>
      </c>
      <c r="D129" s="244"/>
      <c r="E129" s="244"/>
      <c r="F129" s="244"/>
      <c r="G129" s="244"/>
      <c r="H129" s="244"/>
      <c r="I129" s="244"/>
      <c r="J129" s="244"/>
      <c r="K129" s="244"/>
      <c r="L129" s="244"/>
      <c r="M129" s="244"/>
      <c r="N129" s="244"/>
      <c r="O129" s="244"/>
      <c r="P129" s="244"/>
      <c r="Q129" s="244"/>
      <c r="R129" s="244"/>
      <c r="S129" s="245"/>
      <c r="T129" s="238" t="s">
        <v>171</v>
      </c>
      <c r="U129" s="250"/>
      <c r="V129" s="253" t="s">
        <v>172</v>
      </c>
      <c r="W129" s="245"/>
      <c r="AR129" s="114"/>
      <c r="AS129" s="114"/>
      <c r="AU129" s="114"/>
      <c r="BA129" s="114"/>
    </row>
    <row r="130" spans="1:77" s="6" customFormat="1" x14ac:dyDescent="0.15">
      <c r="A130" s="239"/>
      <c r="B130" s="242"/>
      <c r="C130" s="239"/>
      <c r="D130" s="246"/>
      <c r="E130" s="246"/>
      <c r="F130" s="246"/>
      <c r="G130" s="246"/>
      <c r="H130" s="246"/>
      <c r="I130" s="246"/>
      <c r="J130" s="246"/>
      <c r="K130" s="246"/>
      <c r="L130" s="246"/>
      <c r="M130" s="246"/>
      <c r="N130" s="246"/>
      <c r="O130" s="246"/>
      <c r="P130" s="246"/>
      <c r="Q130" s="246"/>
      <c r="R130" s="246"/>
      <c r="S130" s="247"/>
      <c r="T130" s="239"/>
      <c r="U130" s="251"/>
      <c r="V130" s="254"/>
      <c r="W130" s="247"/>
      <c r="AR130" s="114"/>
      <c r="AS130" s="114"/>
      <c r="AU130" s="114"/>
      <c r="BA130" s="114"/>
    </row>
    <row r="131" spans="1:77" s="6" customFormat="1" ht="27" customHeight="1" x14ac:dyDescent="0.25">
      <c r="A131" s="239"/>
      <c r="B131" s="242"/>
      <c r="C131" s="240"/>
      <c r="D131" s="248"/>
      <c r="E131" s="248"/>
      <c r="F131" s="248"/>
      <c r="G131" s="248"/>
      <c r="H131" s="248"/>
      <c r="I131" s="248"/>
      <c r="J131" s="248"/>
      <c r="K131" s="248"/>
      <c r="L131" s="248"/>
      <c r="M131" s="248"/>
      <c r="N131" s="248"/>
      <c r="O131" s="248"/>
      <c r="P131" s="248"/>
      <c r="Q131" s="248"/>
      <c r="R131" s="248"/>
      <c r="S131" s="249"/>
      <c r="T131" s="240"/>
      <c r="U131" s="252"/>
      <c r="V131" s="255"/>
      <c r="W131" s="249"/>
      <c r="Y131" s="184"/>
      <c r="AR131" s="114"/>
      <c r="AS131" s="114"/>
      <c r="AU131" s="114"/>
      <c r="BA131" s="114"/>
    </row>
    <row r="132" spans="1:77" s="6" customFormat="1" ht="27" customHeight="1" x14ac:dyDescent="0.15">
      <c r="A132" s="240"/>
      <c r="B132" s="243"/>
      <c r="C132" s="17" t="s">
        <v>31</v>
      </c>
      <c r="D132" s="185" t="s">
        <v>32</v>
      </c>
      <c r="E132" s="19" t="s">
        <v>33</v>
      </c>
      <c r="F132" s="19" t="s">
        <v>34</v>
      </c>
      <c r="G132" s="19" t="s">
        <v>35</v>
      </c>
      <c r="H132" s="20" t="s">
        <v>36</v>
      </c>
      <c r="I132" s="20" t="s">
        <v>37</v>
      </c>
      <c r="J132" s="20" t="s">
        <v>38</v>
      </c>
      <c r="K132" s="20" t="s">
        <v>39</v>
      </c>
      <c r="L132" s="20" t="s">
        <v>40</v>
      </c>
      <c r="M132" s="20" t="s">
        <v>41</v>
      </c>
      <c r="N132" s="20" t="s">
        <v>42</v>
      </c>
      <c r="O132" s="20" t="s">
        <v>43</v>
      </c>
      <c r="P132" s="20" t="s">
        <v>44</v>
      </c>
      <c r="Q132" s="20" t="s">
        <v>45</v>
      </c>
      <c r="R132" s="20" t="s">
        <v>46</v>
      </c>
      <c r="S132" s="21" t="s">
        <v>47</v>
      </c>
      <c r="T132" s="17" t="s">
        <v>49</v>
      </c>
      <c r="U132" s="186" t="s">
        <v>50</v>
      </c>
      <c r="V132" s="187" t="s">
        <v>22</v>
      </c>
      <c r="W132" s="22" t="s">
        <v>23</v>
      </c>
      <c r="AR132" s="114"/>
      <c r="AS132" s="114"/>
      <c r="AU132" s="114"/>
      <c r="BA132" s="114"/>
    </row>
    <row r="133" spans="1:77" s="6" customFormat="1" ht="13.5" customHeight="1" x14ac:dyDescent="0.15">
      <c r="A133" s="28" t="s">
        <v>57</v>
      </c>
      <c r="B133" s="29">
        <f t="shared" ref="B133:B174" si="51">SUM(C133:S133)</f>
        <v>0</v>
      </c>
      <c r="C133" s="34"/>
      <c r="D133" s="32"/>
      <c r="E133" s="37"/>
      <c r="F133" s="32"/>
      <c r="G133" s="37"/>
      <c r="H133" s="32"/>
      <c r="I133" s="37"/>
      <c r="J133" s="32"/>
      <c r="K133" s="37"/>
      <c r="L133" s="32"/>
      <c r="M133" s="37"/>
      <c r="N133" s="32"/>
      <c r="O133" s="37"/>
      <c r="P133" s="32"/>
      <c r="Q133" s="37"/>
      <c r="R133" s="32"/>
      <c r="S133" s="35"/>
      <c r="T133" s="188"/>
      <c r="U133" s="189"/>
      <c r="V133" s="40"/>
      <c r="W133" s="189"/>
      <c r="X133" s="142" t="str">
        <f>+BQ133</f>
        <v/>
      </c>
      <c r="AR133" s="114"/>
      <c r="AS133" s="114"/>
      <c r="AU133" s="114"/>
      <c r="BA133" s="114"/>
      <c r="BQ133" s="49" t="str">
        <f>IF($B133&lt;&gt;($T133+$U133)," El número de consultas según sexo NO puede ser diferente al Total.","")</f>
        <v/>
      </c>
      <c r="BY133" s="126">
        <f>IF($B133&lt;&gt;($T133+$U133),1,0)</f>
        <v>0</v>
      </c>
    </row>
    <row r="134" spans="1:77" s="6" customFormat="1" ht="13.5" customHeight="1" x14ac:dyDescent="0.15">
      <c r="A134" s="55" t="s">
        <v>58</v>
      </c>
      <c r="B134" s="29">
        <f t="shared" si="51"/>
        <v>0</v>
      </c>
      <c r="C134" s="34"/>
      <c r="D134" s="37"/>
      <c r="E134" s="37"/>
      <c r="F134" s="37"/>
      <c r="G134" s="37"/>
      <c r="H134" s="37"/>
      <c r="I134" s="37"/>
      <c r="J134" s="37"/>
      <c r="K134" s="37"/>
      <c r="L134" s="37"/>
      <c r="M134" s="37"/>
      <c r="N134" s="37"/>
      <c r="O134" s="37"/>
      <c r="P134" s="37"/>
      <c r="Q134" s="37"/>
      <c r="R134" s="37"/>
      <c r="S134" s="35"/>
      <c r="T134" s="40"/>
      <c r="U134" s="190"/>
      <c r="V134" s="40"/>
      <c r="W134" s="190"/>
      <c r="X134" s="142" t="str">
        <f t="shared" ref="X134:X175" si="52">+BQ134</f>
        <v/>
      </c>
      <c r="AR134" s="114"/>
      <c r="AS134" s="114"/>
      <c r="AU134" s="114"/>
      <c r="BA134" s="114"/>
      <c r="BQ134" s="49" t="str">
        <f t="shared" ref="BQ134:BQ175" si="53">IF($B134&lt;&gt;($T134+$U134)," El número de consultas según sexo NO puede ser diferente al Total.","")</f>
        <v/>
      </c>
      <c r="BY134" s="126">
        <f t="shared" ref="BY134:BY175" si="54">IF($B134&lt;&gt;($T134+$U134),1,0)</f>
        <v>0</v>
      </c>
    </row>
    <row r="135" spans="1:77" s="6" customFormat="1" ht="13.5" customHeight="1" x14ac:dyDescent="0.15">
      <c r="A135" s="55" t="s">
        <v>60</v>
      </c>
      <c r="B135" s="29">
        <f t="shared" si="51"/>
        <v>0</v>
      </c>
      <c r="C135" s="34"/>
      <c r="D135" s="37"/>
      <c r="E135" s="37"/>
      <c r="F135" s="37"/>
      <c r="G135" s="37"/>
      <c r="H135" s="37"/>
      <c r="I135" s="37"/>
      <c r="J135" s="37"/>
      <c r="K135" s="37"/>
      <c r="L135" s="37"/>
      <c r="M135" s="37"/>
      <c r="N135" s="37"/>
      <c r="O135" s="37"/>
      <c r="P135" s="37"/>
      <c r="Q135" s="37"/>
      <c r="R135" s="37"/>
      <c r="S135" s="35"/>
      <c r="T135" s="40"/>
      <c r="U135" s="190"/>
      <c r="V135" s="40"/>
      <c r="W135" s="190"/>
      <c r="X135" s="142" t="str">
        <f t="shared" si="52"/>
        <v/>
      </c>
      <c r="AR135" s="114"/>
      <c r="AS135" s="114"/>
      <c r="AU135" s="114"/>
      <c r="BA135" s="114"/>
      <c r="BQ135" s="49" t="str">
        <f t="shared" si="53"/>
        <v/>
      </c>
      <c r="BY135" s="126">
        <f t="shared" si="54"/>
        <v>0</v>
      </c>
    </row>
    <row r="136" spans="1:77" s="6" customFormat="1" ht="13.5" customHeight="1" x14ac:dyDescent="0.15">
      <c r="A136" s="55" t="s">
        <v>61</v>
      </c>
      <c r="B136" s="29">
        <f t="shared" si="51"/>
        <v>0</v>
      </c>
      <c r="C136" s="34"/>
      <c r="D136" s="37"/>
      <c r="E136" s="37"/>
      <c r="F136" s="37"/>
      <c r="G136" s="37"/>
      <c r="H136" s="37"/>
      <c r="I136" s="37"/>
      <c r="J136" s="37"/>
      <c r="K136" s="37"/>
      <c r="L136" s="37"/>
      <c r="M136" s="37"/>
      <c r="N136" s="37"/>
      <c r="O136" s="37"/>
      <c r="P136" s="37"/>
      <c r="Q136" s="37"/>
      <c r="R136" s="37"/>
      <c r="S136" s="35"/>
      <c r="T136" s="40"/>
      <c r="U136" s="190"/>
      <c r="V136" s="40"/>
      <c r="W136" s="190"/>
      <c r="X136" s="142" t="str">
        <f t="shared" si="52"/>
        <v/>
      </c>
      <c r="AR136" s="114"/>
      <c r="AS136" s="114"/>
      <c r="AU136" s="114"/>
      <c r="BA136" s="114"/>
      <c r="BQ136" s="49" t="str">
        <f t="shared" si="53"/>
        <v/>
      </c>
      <c r="BY136" s="126">
        <f t="shared" si="54"/>
        <v>0</v>
      </c>
    </row>
    <row r="137" spans="1:77" s="6" customFormat="1" ht="13.5" customHeight="1" x14ac:dyDescent="0.15">
      <c r="A137" s="55" t="s">
        <v>62</v>
      </c>
      <c r="B137" s="29">
        <f t="shared" si="51"/>
        <v>0</v>
      </c>
      <c r="C137" s="34"/>
      <c r="D137" s="37"/>
      <c r="E137" s="37"/>
      <c r="F137" s="37"/>
      <c r="G137" s="37"/>
      <c r="H137" s="37"/>
      <c r="I137" s="37"/>
      <c r="J137" s="37"/>
      <c r="K137" s="37"/>
      <c r="L137" s="37"/>
      <c r="M137" s="37"/>
      <c r="N137" s="37"/>
      <c r="O137" s="37"/>
      <c r="P137" s="37"/>
      <c r="Q137" s="37"/>
      <c r="R137" s="37"/>
      <c r="S137" s="35"/>
      <c r="T137" s="40"/>
      <c r="U137" s="190"/>
      <c r="V137" s="40"/>
      <c r="W137" s="190"/>
      <c r="X137" s="142" t="str">
        <f t="shared" si="52"/>
        <v/>
      </c>
      <c r="AR137" s="114"/>
      <c r="AS137" s="114"/>
      <c r="AU137" s="114"/>
      <c r="BA137" s="114"/>
      <c r="BQ137" s="49" t="str">
        <f t="shared" si="53"/>
        <v/>
      </c>
      <c r="BY137" s="126">
        <f t="shared" si="54"/>
        <v>0</v>
      </c>
    </row>
    <row r="138" spans="1:77" s="6" customFormat="1" ht="13.5" customHeight="1" x14ac:dyDescent="0.15">
      <c r="A138" s="55" t="s">
        <v>63</v>
      </c>
      <c r="B138" s="29">
        <f t="shared" si="51"/>
        <v>0</v>
      </c>
      <c r="C138" s="34"/>
      <c r="D138" s="37"/>
      <c r="E138" s="37"/>
      <c r="F138" s="37"/>
      <c r="G138" s="37"/>
      <c r="H138" s="37"/>
      <c r="I138" s="37"/>
      <c r="J138" s="37"/>
      <c r="K138" s="37"/>
      <c r="L138" s="37"/>
      <c r="M138" s="37"/>
      <c r="N138" s="37"/>
      <c r="O138" s="37"/>
      <c r="P138" s="37"/>
      <c r="Q138" s="37"/>
      <c r="R138" s="37"/>
      <c r="S138" s="35"/>
      <c r="T138" s="40"/>
      <c r="U138" s="190"/>
      <c r="V138" s="40"/>
      <c r="W138" s="190"/>
      <c r="X138" s="142" t="str">
        <f t="shared" si="52"/>
        <v/>
      </c>
      <c r="AR138" s="114"/>
      <c r="AS138" s="114"/>
      <c r="AU138" s="114"/>
      <c r="BA138" s="114"/>
      <c r="BQ138" s="49" t="str">
        <f t="shared" si="53"/>
        <v/>
      </c>
      <c r="BY138" s="126">
        <f t="shared" si="54"/>
        <v>0</v>
      </c>
    </row>
    <row r="139" spans="1:77" s="6" customFormat="1" ht="13.5" customHeight="1" x14ac:dyDescent="0.15">
      <c r="A139" s="55" t="s">
        <v>67</v>
      </c>
      <c r="B139" s="29">
        <f t="shared" si="51"/>
        <v>0</v>
      </c>
      <c r="C139" s="34"/>
      <c r="D139" s="37"/>
      <c r="E139" s="37"/>
      <c r="F139" s="37"/>
      <c r="G139" s="37"/>
      <c r="H139" s="37"/>
      <c r="I139" s="37"/>
      <c r="J139" s="37"/>
      <c r="K139" s="37"/>
      <c r="L139" s="37"/>
      <c r="M139" s="37"/>
      <c r="N139" s="37"/>
      <c r="O139" s="37"/>
      <c r="P139" s="37"/>
      <c r="Q139" s="37"/>
      <c r="R139" s="37"/>
      <c r="S139" s="35"/>
      <c r="T139" s="40"/>
      <c r="U139" s="190"/>
      <c r="V139" s="40"/>
      <c r="W139" s="190"/>
      <c r="X139" s="142" t="str">
        <f t="shared" si="52"/>
        <v/>
      </c>
      <c r="AR139" s="114"/>
      <c r="AS139" s="114"/>
      <c r="AU139" s="114"/>
      <c r="BA139" s="114"/>
      <c r="BQ139" s="49" t="str">
        <f t="shared" si="53"/>
        <v/>
      </c>
      <c r="BY139" s="126">
        <f t="shared" si="54"/>
        <v>0</v>
      </c>
    </row>
    <row r="140" spans="1:77" s="6" customFormat="1" ht="13.5" customHeight="1" x14ac:dyDescent="0.15">
      <c r="A140" s="55" t="s">
        <v>68</v>
      </c>
      <c r="B140" s="29">
        <f t="shared" si="51"/>
        <v>0</v>
      </c>
      <c r="C140" s="34"/>
      <c r="D140" s="37"/>
      <c r="E140" s="37"/>
      <c r="F140" s="37"/>
      <c r="G140" s="37"/>
      <c r="H140" s="37"/>
      <c r="I140" s="37"/>
      <c r="J140" s="37"/>
      <c r="K140" s="37"/>
      <c r="L140" s="37"/>
      <c r="M140" s="37"/>
      <c r="N140" s="37"/>
      <c r="O140" s="37"/>
      <c r="P140" s="37"/>
      <c r="Q140" s="37"/>
      <c r="R140" s="37"/>
      <c r="S140" s="35"/>
      <c r="T140" s="40"/>
      <c r="U140" s="190"/>
      <c r="V140" s="40"/>
      <c r="W140" s="190"/>
      <c r="X140" s="142" t="str">
        <f t="shared" si="52"/>
        <v/>
      </c>
      <c r="AR140" s="114"/>
      <c r="AS140" s="114"/>
      <c r="AU140" s="114"/>
      <c r="BA140" s="114"/>
      <c r="BQ140" s="49" t="str">
        <f t="shared" si="53"/>
        <v/>
      </c>
      <c r="BY140" s="126">
        <f t="shared" si="54"/>
        <v>0</v>
      </c>
    </row>
    <row r="141" spans="1:77" s="6" customFormat="1" ht="13.5" customHeight="1" x14ac:dyDescent="0.15">
      <c r="A141" s="55" t="s">
        <v>69</v>
      </c>
      <c r="B141" s="29">
        <f t="shared" si="51"/>
        <v>0</v>
      </c>
      <c r="C141" s="34"/>
      <c r="D141" s="37"/>
      <c r="E141" s="37"/>
      <c r="F141" s="37"/>
      <c r="G141" s="37"/>
      <c r="H141" s="37"/>
      <c r="I141" s="37"/>
      <c r="J141" s="37"/>
      <c r="K141" s="37"/>
      <c r="L141" s="37"/>
      <c r="M141" s="37"/>
      <c r="N141" s="37"/>
      <c r="O141" s="37"/>
      <c r="P141" s="37"/>
      <c r="Q141" s="37"/>
      <c r="R141" s="37"/>
      <c r="S141" s="35"/>
      <c r="T141" s="40"/>
      <c r="U141" s="190"/>
      <c r="V141" s="40"/>
      <c r="W141" s="190"/>
      <c r="X141" s="142" t="str">
        <f t="shared" si="52"/>
        <v/>
      </c>
      <c r="AR141" s="114"/>
      <c r="AS141" s="114"/>
      <c r="AU141" s="114"/>
      <c r="BA141" s="114"/>
      <c r="BQ141" s="49" t="str">
        <f t="shared" si="53"/>
        <v/>
      </c>
      <c r="BY141" s="126">
        <f t="shared" si="54"/>
        <v>0</v>
      </c>
    </row>
    <row r="142" spans="1:77" s="6" customFormat="1" ht="13.5" customHeight="1" x14ac:dyDescent="0.15">
      <c r="A142" s="55" t="s">
        <v>70</v>
      </c>
      <c r="B142" s="29">
        <f t="shared" si="51"/>
        <v>0</v>
      </c>
      <c r="C142" s="34"/>
      <c r="D142" s="37"/>
      <c r="E142" s="37"/>
      <c r="F142" s="37"/>
      <c r="G142" s="37"/>
      <c r="H142" s="37"/>
      <c r="I142" s="37"/>
      <c r="J142" s="37"/>
      <c r="K142" s="37"/>
      <c r="L142" s="37"/>
      <c r="M142" s="37"/>
      <c r="N142" s="37"/>
      <c r="O142" s="37"/>
      <c r="P142" s="37"/>
      <c r="Q142" s="37"/>
      <c r="R142" s="37"/>
      <c r="S142" s="35"/>
      <c r="T142" s="40"/>
      <c r="U142" s="190"/>
      <c r="V142" s="40"/>
      <c r="W142" s="190"/>
      <c r="X142" s="142" t="str">
        <f t="shared" si="52"/>
        <v/>
      </c>
      <c r="AR142" s="114"/>
      <c r="AS142" s="114"/>
      <c r="AU142" s="114"/>
      <c r="BA142" s="114"/>
      <c r="BQ142" s="49" t="str">
        <f t="shared" si="53"/>
        <v/>
      </c>
      <c r="BY142" s="126">
        <f t="shared" si="54"/>
        <v>0</v>
      </c>
    </row>
    <row r="143" spans="1:77" s="6" customFormat="1" ht="21" x14ac:dyDescent="0.15">
      <c r="A143" s="74" t="s">
        <v>71</v>
      </c>
      <c r="B143" s="29">
        <f t="shared" si="51"/>
        <v>0</v>
      </c>
      <c r="C143" s="34"/>
      <c r="D143" s="37"/>
      <c r="E143" s="37"/>
      <c r="F143" s="37"/>
      <c r="G143" s="37"/>
      <c r="H143" s="37"/>
      <c r="I143" s="37"/>
      <c r="J143" s="37"/>
      <c r="K143" s="37"/>
      <c r="L143" s="37"/>
      <c r="M143" s="37"/>
      <c r="N143" s="37"/>
      <c r="O143" s="37"/>
      <c r="P143" s="37"/>
      <c r="Q143" s="37"/>
      <c r="R143" s="37"/>
      <c r="S143" s="35"/>
      <c r="T143" s="40"/>
      <c r="U143" s="190"/>
      <c r="V143" s="40"/>
      <c r="W143" s="190"/>
      <c r="X143" s="142" t="str">
        <f t="shared" si="52"/>
        <v/>
      </c>
      <c r="AR143" s="114"/>
      <c r="AS143" s="114"/>
      <c r="AU143" s="114"/>
      <c r="BA143" s="114"/>
      <c r="BQ143" s="49" t="str">
        <f t="shared" si="53"/>
        <v/>
      </c>
      <c r="BY143" s="126">
        <f t="shared" si="54"/>
        <v>0</v>
      </c>
    </row>
    <row r="144" spans="1:77" s="6" customFormat="1" ht="16.5" customHeight="1" x14ac:dyDescent="0.15">
      <c r="A144" s="55" t="s">
        <v>72</v>
      </c>
      <c r="B144" s="29">
        <f t="shared" si="51"/>
        <v>0</v>
      </c>
      <c r="C144" s="34"/>
      <c r="D144" s="37"/>
      <c r="E144" s="37"/>
      <c r="F144" s="37"/>
      <c r="G144" s="37"/>
      <c r="H144" s="37"/>
      <c r="I144" s="37"/>
      <c r="J144" s="37"/>
      <c r="K144" s="37"/>
      <c r="L144" s="37"/>
      <c r="M144" s="37"/>
      <c r="N144" s="37"/>
      <c r="O144" s="37"/>
      <c r="P144" s="37"/>
      <c r="Q144" s="37"/>
      <c r="R144" s="37"/>
      <c r="S144" s="35"/>
      <c r="T144" s="40"/>
      <c r="U144" s="190"/>
      <c r="V144" s="40"/>
      <c r="W144" s="190"/>
      <c r="X144" s="142" t="str">
        <f t="shared" si="52"/>
        <v/>
      </c>
      <c r="AR144" s="114"/>
      <c r="AS144" s="114"/>
      <c r="AU144" s="114"/>
      <c r="BA144" s="114"/>
      <c r="BQ144" s="49" t="str">
        <f t="shared" si="53"/>
        <v/>
      </c>
      <c r="BY144" s="126">
        <f t="shared" si="54"/>
        <v>0</v>
      </c>
    </row>
    <row r="145" spans="1:77" s="6" customFormat="1" ht="14.25" customHeight="1" x14ac:dyDescent="0.15">
      <c r="A145" s="55" t="s">
        <v>73</v>
      </c>
      <c r="B145" s="29">
        <f t="shared" si="51"/>
        <v>0</v>
      </c>
      <c r="C145" s="69"/>
      <c r="D145" s="66"/>
      <c r="E145" s="66"/>
      <c r="F145" s="66"/>
      <c r="G145" s="66"/>
      <c r="H145" s="66"/>
      <c r="I145" s="66"/>
      <c r="J145" s="66"/>
      <c r="K145" s="66"/>
      <c r="L145" s="66"/>
      <c r="M145" s="66"/>
      <c r="N145" s="66"/>
      <c r="O145" s="37"/>
      <c r="P145" s="37"/>
      <c r="Q145" s="37"/>
      <c r="R145" s="37"/>
      <c r="S145" s="35"/>
      <c r="T145" s="40"/>
      <c r="U145" s="190"/>
      <c r="V145" s="76"/>
      <c r="W145" s="190"/>
      <c r="X145" s="142" t="str">
        <f t="shared" si="52"/>
        <v/>
      </c>
      <c r="AR145" s="114"/>
      <c r="AS145" s="114"/>
      <c r="AU145" s="114"/>
      <c r="BA145" s="114"/>
      <c r="BQ145" s="49" t="str">
        <f t="shared" si="53"/>
        <v/>
      </c>
      <c r="BY145" s="126">
        <f t="shared" si="54"/>
        <v>0</v>
      </c>
    </row>
    <row r="146" spans="1:77" s="6" customFormat="1" ht="16.5" customHeight="1" x14ac:dyDescent="0.15">
      <c r="A146" s="191" t="s">
        <v>74</v>
      </c>
      <c r="B146" s="29">
        <f t="shared" si="51"/>
        <v>0</v>
      </c>
      <c r="C146" s="34"/>
      <c r="D146" s="37"/>
      <c r="E146" s="37"/>
      <c r="F146" s="37"/>
      <c r="G146" s="37"/>
      <c r="H146" s="37"/>
      <c r="I146" s="37"/>
      <c r="J146" s="37"/>
      <c r="K146" s="37"/>
      <c r="L146" s="37"/>
      <c r="M146" s="37"/>
      <c r="N146" s="37"/>
      <c r="O146" s="37"/>
      <c r="P146" s="37"/>
      <c r="Q146" s="37"/>
      <c r="R146" s="37"/>
      <c r="S146" s="35"/>
      <c r="T146" s="40"/>
      <c r="U146" s="190"/>
      <c r="V146" s="40"/>
      <c r="W146" s="190"/>
      <c r="X146" s="142" t="str">
        <f t="shared" si="52"/>
        <v/>
      </c>
      <c r="AR146" s="114"/>
      <c r="AS146" s="114"/>
      <c r="AU146" s="114"/>
      <c r="BA146" s="114"/>
      <c r="BQ146" s="49" t="str">
        <f t="shared" si="53"/>
        <v/>
      </c>
      <c r="BY146" s="126">
        <f t="shared" si="54"/>
        <v>0</v>
      </c>
    </row>
    <row r="147" spans="1:77" s="6" customFormat="1" ht="12" customHeight="1" x14ac:dyDescent="0.15">
      <c r="A147" s="55" t="s">
        <v>75</v>
      </c>
      <c r="B147" s="29">
        <f t="shared" si="51"/>
        <v>0</v>
      </c>
      <c r="C147" s="34"/>
      <c r="D147" s="37"/>
      <c r="E147" s="37"/>
      <c r="F147" s="37"/>
      <c r="G147" s="37"/>
      <c r="H147" s="37"/>
      <c r="I147" s="37"/>
      <c r="J147" s="37"/>
      <c r="K147" s="37"/>
      <c r="L147" s="37"/>
      <c r="M147" s="37"/>
      <c r="N147" s="37"/>
      <c r="O147" s="37"/>
      <c r="P147" s="37"/>
      <c r="Q147" s="37"/>
      <c r="R147" s="37"/>
      <c r="S147" s="35"/>
      <c r="T147" s="40"/>
      <c r="U147" s="190"/>
      <c r="V147" s="40"/>
      <c r="W147" s="190"/>
      <c r="X147" s="142" t="str">
        <f t="shared" si="52"/>
        <v/>
      </c>
      <c r="AR147" s="114"/>
      <c r="AS147" s="114"/>
      <c r="AU147" s="114"/>
      <c r="BA147" s="114"/>
      <c r="BQ147" s="49" t="str">
        <f t="shared" si="53"/>
        <v/>
      </c>
      <c r="BY147" s="126">
        <f t="shared" si="54"/>
        <v>0</v>
      </c>
    </row>
    <row r="148" spans="1:77" s="6" customFormat="1" ht="12" customHeight="1" x14ac:dyDescent="0.15">
      <c r="A148" s="55" t="s">
        <v>76</v>
      </c>
      <c r="B148" s="29">
        <f t="shared" si="51"/>
        <v>0</v>
      </c>
      <c r="C148" s="34"/>
      <c r="D148" s="37"/>
      <c r="E148" s="37"/>
      <c r="F148" s="37"/>
      <c r="G148" s="37"/>
      <c r="H148" s="37"/>
      <c r="I148" s="37"/>
      <c r="J148" s="37"/>
      <c r="K148" s="37"/>
      <c r="L148" s="37"/>
      <c r="M148" s="37"/>
      <c r="N148" s="37"/>
      <c r="O148" s="37"/>
      <c r="P148" s="37"/>
      <c r="Q148" s="37"/>
      <c r="R148" s="37"/>
      <c r="S148" s="35"/>
      <c r="T148" s="40"/>
      <c r="U148" s="190"/>
      <c r="V148" s="40"/>
      <c r="W148" s="190"/>
      <c r="X148" s="142" t="str">
        <f t="shared" si="52"/>
        <v/>
      </c>
      <c r="AR148" s="114"/>
      <c r="AS148" s="114"/>
      <c r="AU148" s="114"/>
      <c r="BA148" s="114"/>
      <c r="BQ148" s="49" t="str">
        <f t="shared" si="53"/>
        <v/>
      </c>
      <c r="BY148" s="126">
        <f t="shared" si="54"/>
        <v>0</v>
      </c>
    </row>
    <row r="149" spans="1:77" s="6" customFormat="1" ht="12" customHeight="1" x14ac:dyDescent="0.15">
      <c r="A149" s="55" t="s">
        <v>77</v>
      </c>
      <c r="B149" s="29">
        <f t="shared" si="51"/>
        <v>0</v>
      </c>
      <c r="C149" s="34"/>
      <c r="D149" s="37"/>
      <c r="E149" s="37"/>
      <c r="F149" s="37"/>
      <c r="G149" s="37"/>
      <c r="H149" s="37"/>
      <c r="I149" s="37"/>
      <c r="J149" s="37"/>
      <c r="K149" s="37"/>
      <c r="L149" s="37"/>
      <c r="M149" s="37"/>
      <c r="N149" s="37"/>
      <c r="O149" s="37"/>
      <c r="P149" s="37"/>
      <c r="Q149" s="37"/>
      <c r="R149" s="37"/>
      <c r="S149" s="35"/>
      <c r="T149" s="40"/>
      <c r="U149" s="190"/>
      <c r="V149" s="40"/>
      <c r="W149" s="190"/>
      <c r="X149" s="142" t="str">
        <f t="shared" si="52"/>
        <v/>
      </c>
      <c r="AR149" s="114"/>
      <c r="AS149" s="114"/>
      <c r="AU149" s="114"/>
      <c r="BA149" s="114"/>
      <c r="BQ149" s="49" t="str">
        <f t="shared" si="53"/>
        <v/>
      </c>
      <c r="BY149" s="126">
        <f t="shared" si="54"/>
        <v>0</v>
      </c>
    </row>
    <row r="150" spans="1:77" s="6" customFormat="1" ht="12" customHeight="1" x14ac:dyDescent="0.15">
      <c r="A150" s="55" t="s">
        <v>78</v>
      </c>
      <c r="B150" s="29">
        <f t="shared" si="51"/>
        <v>0</v>
      </c>
      <c r="C150" s="34"/>
      <c r="D150" s="37"/>
      <c r="E150" s="37"/>
      <c r="F150" s="37"/>
      <c r="G150" s="37"/>
      <c r="H150" s="37"/>
      <c r="I150" s="37"/>
      <c r="J150" s="37"/>
      <c r="K150" s="37"/>
      <c r="L150" s="37"/>
      <c r="M150" s="37"/>
      <c r="N150" s="37"/>
      <c r="O150" s="37"/>
      <c r="P150" s="37"/>
      <c r="Q150" s="37"/>
      <c r="R150" s="37"/>
      <c r="S150" s="35"/>
      <c r="T150" s="40"/>
      <c r="U150" s="190"/>
      <c r="V150" s="40"/>
      <c r="W150" s="190"/>
      <c r="X150" s="142" t="str">
        <f t="shared" si="52"/>
        <v/>
      </c>
      <c r="AR150" s="114"/>
      <c r="AS150" s="114"/>
      <c r="AU150" s="114"/>
      <c r="BA150" s="114"/>
      <c r="BQ150" s="49" t="str">
        <f t="shared" si="53"/>
        <v/>
      </c>
      <c r="BY150" s="126">
        <f t="shared" si="54"/>
        <v>0</v>
      </c>
    </row>
    <row r="151" spans="1:77" s="6" customFormat="1" ht="12" customHeight="1" x14ac:dyDescent="0.15">
      <c r="A151" s="55" t="s">
        <v>79</v>
      </c>
      <c r="B151" s="29">
        <f t="shared" si="51"/>
        <v>0</v>
      </c>
      <c r="C151" s="34"/>
      <c r="D151" s="37"/>
      <c r="E151" s="37"/>
      <c r="F151" s="66"/>
      <c r="G151" s="66"/>
      <c r="H151" s="66"/>
      <c r="I151" s="66"/>
      <c r="J151" s="66"/>
      <c r="K151" s="66"/>
      <c r="L151" s="66"/>
      <c r="M151" s="66"/>
      <c r="N151" s="66"/>
      <c r="O151" s="66"/>
      <c r="P151" s="66"/>
      <c r="Q151" s="66"/>
      <c r="R151" s="66"/>
      <c r="S151" s="68"/>
      <c r="T151" s="40"/>
      <c r="U151" s="190"/>
      <c r="V151" s="40"/>
      <c r="W151" s="190"/>
      <c r="X151" s="142" t="str">
        <f t="shared" si="52"/>
        <v/>
      </c>
      <c r="AR151" s="114"/>
      <c r="AS151" s="114"/>
      <c r="AU151" s="114"/>
      <c r="BA151" s="114"/>
      <c r="BQ151" s="49" t="str">
        <f t="shared" si="53"/>
        <v/>
      </c>
      <c r="BY151" s="126">
        <f t="shared" si="54"/>
        <v>0</v>
      </c>
    </row>
    <row r="152" spans="1:77" s="6" customFormat="1" ht="12" customHeight="1" x14ac:dyDescent="0.15">
      <c r="A152" s="55" t="s">
        <v>80</v>
      </c>
      <c r="B152" s="29">
        <f t="shared" si="51"/>
        <v>0</v>
      </c>
      <c r="C152" s="69"/>
      <c r="D152" s="66"/>
      <c r="E152" s="66"/>
      <c r="F152" s="37"/>
      <c r="G152" s="37"/>
      <c r="H152" s="37"/>
      <c r="I152" s="37"/>
      <c r="J152" s="37"/>
      <c r="K152" s="37"/>
      <c r="L152" s="37"/>
      <c r="M152" s="37"/>
      <c r="N152" s="37"/>
      <c r="O152" s="37"/>
      <c r="P152" s="37"/>
      <c r="Q152" s="37"/>
      <c r="R152" s="37"/>
      <c r="S152" s="35"/>
      <c r="T152" s="40"/>
      <c r="U152" s="190"/>
      <c r="V152" s="40"/>
      <c r="W152" s="190"/>
      <c r="X152" s="142" t="str">
        <f t="shared" si="52"/>
        <v/>
      </c>
      <c r="AR152" s="114"/>
      <c r="AS152" s="114"/>
      <c r="AU152" s="114"/>
      <c r="BA152" s="114"/>
      <c r="BQ152" s="49" t="str">
        <f t="shared" si="53"/>
        <v/>
      </c>
      <c r="BY152" s="126">
        <f t="shared" si="54"/>
        <v>0</v>
      </c>
    </row>
    <row r="153" spans="1:77" s="6" customFormat="1" ht="12.75" customHeight="1" x14ac:dyDescent="0.15">
      <c r="A153" s="55" t="s">
        <v>81</v>
      </c>
      <c r="B153" s="29">
        <f t="shared" si="51"/>
        <v>0</v>
      </c>
      <c r="C153" s="34"/>
      <c r="D153" s="37"/>
      <c r="E153" s="37"/>
      <c r="F153" s="37"/>
      <c r="G153" s="37"/>
      <c r="H153" s="37"/>
      <c r="I153" s="37"/>
      <c r="J153" s="37"/>
      <c r="K153" s="37"/>
      <c r="L153" s="37"/>
      <c r="M153" s="37"/>
      <c r="N153" s="37"/>
      <c r="O153" s="37"/>
      <c r="P153" s="37"/>
      <c r="Q153" s="37"/>
      <c r="R153" s="37"/>
      <c r="S153" s="35"/>
      <c r="T153" s="40"/>
      <c r="U153" s="190"/>
      <c r="V153" s="40"/>
      <c r="W153" s="190"/>
      <c r="X153" s="142" t="str">
        <f t="shared" si="52"/>
        <v/>
      </c>
      <c r="AR153" s="114"/>
      <c r="AS153" s="114"/>
      <c r="AU153" s="114"/>
      <c r="BA153" s="114"/>
      <c r="BQ153" s="49" t="str">
        <f t="shared" si="53"/>
        <v/>
      </c>
      <c r="BY153" s="126">
        <f t="shared" si="54"/>
        <v>0</v>
      </c>
    </row>
    <row r="154" spans="1:77" s="6" customFormat="1" ht="21" x14ac:dyDescent="0.15">
      <c r="A154" s="191" t="s">
        <v>82</v>
      </c>
      <c r="B154" s="29">
        <f t="shared" si="51"/>
        <v>0</v>
      </c>
      <c r="C154" s="69"/>
      <c r="D154" s="66"/>
      <c r="E154" s="66"/>
      <c r="F154" s="37"/>
      <c r="G154" s="37"/>
      <c r="H154" s="37"/>
      <c r="I154" s="37"/>
      <c r="J154" s="37"/>
      <c r="K154" s="37"/>
      <c r="L154" s="37"/>
      <c r="M154" s="37"/>
      <c r="N154" s="37"/>
      <c r="O154" s="37"/>
      <c r="P154" s="37"/>
      <c r="Q154" s="37"/>
      <c r="R154" s="37"/>
      <c r="S154" s="35"/>
      <c r="T154" s="40"/>
      <c r="U154" s="190"/>
      <c r="V154" s="76"/>
      <c r="W154" s="190"/>
      <c r="X154" s="142" t="str">
        <f t="shared" si="52"/>
        <v/>
      </c>
      <c r="AR154" s="114"/>
      <c r="AS154" s="114"/>
      <c r="AU154" s="114"/>
      <c r="BA154" s="114"/>
      <c r="BQ154" s="49" t="str">
        <f t="shared" si="53"/>
        <v/>
      </c>
      <c r="BY154" s="126">
        <f t="shared" si="54"/>
        <v>0</v>
      </c>
    </row>
    <row r="155" spans="1:77" s="6" customFormat="1" ht="21" x14ac:dyDescent="0.15">
      <c r="A155" s="191" t="s">
        <v>83</v>
      </c>
      <c r="B155" s="29">
        <f t="shared" si="51"/>
        <v>0</v>
      </c>
      <c r="C155" s="69"/>
      <c r="D155" s="66"/>
      <c r="E155" s="66"/>
      <c r="F155" s="37"/>
      <c r="G155" s="37"/>
      <c r="H155" s="37"/>
      <c r="I155" s="37"/>
      <c r="J155" s="37"/>
      <c r="K155" s="37"/>
      <c r="L155" s="37"/>
      <c r="M155" s="37"/>
      <c r="N155" s="37"/>
      <c r="O155" s="37"/>
      <c r="P155" s="37"/>
      <c r="Q155" s="37"/>
      <c r="R155" s="37"/>
      <c r="S155" s="35"/>
      <c r="T155" s="40"/>
      <c r="U155" s="190"/>
      <c r="V155" s="76"/>
      <c r="W155" s="190"/>
      <c r="X155" s="142" t="str">
        <f t="shared" si="52"/>
        <v/>
      </c>
      <c r="AR155" s="114"/>
      <c r="AS155" s="114"/>
      <c r="AU155" s="114"/>
      <c r="BA155" s="114"/>
      <c r="BQ155" s="49" t="str">
        <f t="shared" si="53"/>
        <v/>
      </c>
      <c r="BY155" s="126">
        <f t="shared" si="54"/>
        <v>0</v>
      </c>
    </row>
    <row r="156" spans="1:77" s="6" customFormat="1" ht="15" customHeight="1" x14ac:dyDescent="0.15">
      <c r="A156" s="55" t="s">
        <v>84</v>
      </c>
      <c r="B156" s="29">
        <f t="shared" si="51"/>
        <v>0</v>
      </c>
      <c r="C156" s="34"/>
      <c r="D156" s="37"/>
      <c r="E156" s="37"/>
      <c r="F156" s="37"/>
      <c r="G156" s="37"/>
      <c r="H156" s="37"/>
      <c r="I156" s="37"/>
      <c r="J156" s="37"/>
      <c r="K156" s="37"/>
      <c r="L156" s="37"/>
      <c r="M156" s="37"/>
      <c r="N156" s="37"/>
      <c r="O156" s="37"/>
      <c r="P156" s="37"/>
      <c r="Q156" s="37"/>
      <c r="R156" s="37"/>
      <c r="S156" s="35"/>
      <c r="T156" s="40"/>
      <c r="U156" s="190"/>
      <c r="V156" s="40"/>
      <c r="W156" s="190"/>
      <c r="X156" s="142" t="str">
        <f t="shared" si="52"/>
        <v/>
      </c>
      <c r="AR156" s="114"/>
      <c r="AS156" s="114"/>
      <c r="AU156" s="114"/>
      <c r="BA156" s="114"/>
      <c r="BQ156" s="49" t="str">
        <f t="shared" si="53"/>
        <v/>
      </c>
      <c r="BY156" s="126">
        <f t="shared" si="54"/>
        <v>0</v>
      </c>
    </row>
    <row r="157" spans="1:77" s="6" customFormat="1" ht="15" customHeight="1" x14ac:dyDescent="0.15">
      <c r="A157" s="55" t="s">
        <v>85</v>
      </c>
      <c r="B157" s="29">
        <f t="shared" si="51"/>
        <v>0</v>
      </c>
      <c r="C157" s="34"/>
      <c r="D157" s="37"/>
      <c r="E157" s="37"/>
      <c r="F157" s="37"/>
      <c r="G157" s="37"/>
      <c r="H157" s="37"/>
      <c r="I157" s="37"/>
      <c r="J157" s="37"/>
      <c r="K157" s="37"/>
      <c r="L157" s="37"/>
      <c r="M157" s="37"/>
      <c r="N157" s="37"/>
      <c r="O157" s="37"/>
      <c r="P157" s="37"/>
      <c r="Q157" s="37"/>
      <c r="R157" s="37"/>
      <c r="S157" s="35"/>
      <c r="T157" s="40"/>
      <c r="U157" s="190"/>
      <c r="V157" s="40"/>
      <c r="W157" s="190"/>
      <c r="X157" s="142" t="str">
        <f t="shared" si="52"/>
        <v/>
      </c>
      <c r="AR157" s="114"/>
      <c r="AS157" s="114"/>
      <c r="AU157" s="114"/>
      <c r="BA157" s="114"/>
      <c r="BQ157" s="49" t="str">
        <f t="shared" si="53"/>
        <v/>
      </c>
      <c r="BY157" s="126">
        <f t="shared" si="54"/>
        <v>0</v>
      </c>
    </row>
    <row r="158" spans="1:77" s="6" customFormat="1" ht="15" customHeight="1" x14ac:dyDescent="0.15">
      <c r="A158" s="55" t="s">
        <v>86</v>
      </c>
      <c r="B158" s="29">
        <f t="shared" si="51"/>
        <v>0</v>
      </c>
      <c r="C158" s="69"/>
      <c r="D158" s="66"/>
      <c r="E158" s="66"/>
      <c r="F158" s="37"/>
      <c r="G158" s="37"/>
      <c r="H158" s="37"/>
      <c r="I158" s="37"/>
      <c r="J158" s="37"/>
      <c r="K158" s="37"/>
      <c r="L158" s="37"/>
      <c r="M158" s="37"/>
      <c r="N158" s="37"/>
      <c r="O158" s="37"/>
      <c r="P158" s="37"/>
      <c r="Q158" s="37"/>
      <c r="R158" s="37"/>
      <c r="S158" s="35"/>
      <c r="T158" s="40"/>
      <c r="U158" s="190"/>
      <c r="V158" s="76"/>
      <c r="W158" s="190"/>
      <c r="X158" s="142" t="str">
        <f t="shared" si="52"/>
        <v/>
      </c>
      <c r="AR158" s="114"/>
      <c r="AS158" s="114"/>
      <c r="AU158" s="114"/>
      <c r="BA158" s="114"/>
      <c r="BQ158" s="49" t="str">
        <f t="shared" si="53"/>
        <v/>
      </c>
      <c r="BY158" s="126">
        <f t="shared" si="54"/>
        <v>0</v>
      </c>
    </row>
    <row r="159" spans="1:77" s="6" customFormat="1" ht="15" customHeight="1" x14ac:dyDescent="0.15">
      <c r="A159" s="55" t="s">
        <v>87</v>
      </c>
      <c r="B159" s="29">
        <f t="shared" si="51"/>
        <v>0</v>
      </c>
      <c r="C159" s="34"/>
      <c r="D159" s="37"/>
      <c r="E159" s="37"/>
      <c r="F159" s="37"/>
      <c r="G159" s="37"/>
      <c r="H159" s="37"/>
      <c r="I159" s="37"/>
      <c r="J159" s="37"/>
      <c r="K159" s="37"/>
      <c r="L159" s="37"/>
      <c r="M159" s="37"/>
      <c r="N159" s="37"/>
      <c r="O159" s="37"/>
      <c r="P159" s="37"/>
      <c r="Q159" s="37"/>
      <c r="R159" s="37"/>
      <c r="S159" s="35"/>
      <c r="T159" s="40"/>
      <c r="U159" s="190"/>
      <c r="V159" s="40"/>
      <c r="W159" s="190"/>
      <c r="X159" s="142" t="str">
        <f t="shared" si="52"/>
        <v/>
      </c>
      <c r="AR159" s="114"/>
      <c r="AS159" s="114"/>
      <c r="AU159" s="114"/>
      <c r="BA159" s="114"/>
      <c r="BQ159" s="49" t="str">
        <f t="shared" si="53"/>
        <v/>
      </c>
      <c r="BY159" s="126">
        <f t="shared" si="54"/>
        <v>0</v>
      </c>
    </row>
    <row r="160" spans="1:77" s="6" customFormat="1" ht="15" customHeight="1" x14ac:dyDescent="0.15">
      <c r="A160" s="55" t="s">
        <v>88</v>
      </c>
      <c r="B160" s="29">
        <f t="shared" si="51"/>
        <v>0</v>
      </c>
      <c r="C160" s="69"/>
      <c r="D160" s="66"/>
      <c r="E160" s="66"/>
      <c r="F160" s="37"/>
      <c r="G160" s="37"/>
      <c r="H160" s="37"/>
      <c r="I160" s="37"/>
      <c r="J160" s="37"/>
      <c r="K160" s="37"/>
      <c r="L160" s="37"/>
      <c r="M160" s="37"/>
      <c r="N160" s="37"/>
      <c r="O160" s="37"/>
      <c r="P160" s="37"/>
      <c r="Q160" s="37"/>
      <c r="R160" s="37"/>
      <c r="S160" s="35"/>
      <c r="T160" s="40"/>
      <c r="U160" s="190"/>
      <c r="V160" s="76"/>
      <c r="W160" s="190"/>
      <c r="X160" s="142" t="str">
        <f t="shared" si="52"/>
        <v/>
      </c>
      <c r="AR160" s="114"/>
      <c r="AS160" s="114"/>
      <c r="AU160" s="114"/>
      <c r="BA160" s="114"/>
      <c r="BQ160" s="49" t="str">
        <f t="shared" si="53"/>
        <v/>
      </c>
      <c r="BY160" s="126">
        <f t="shared" si="54"/>
        <v>0</v>
      </c>
    </row>
    <row r="161" spans="1:77" s="6" customFormat="1" ht="15" customHeight="1" x14ac:dyDescent="0.15">
      <c r="A161" s="55" t="s">
        <v>89</v>
      </c>
      <c r="B161" s="29">
        <f t="shared" si="51"/>
        <v>0</v>
      </c>
      <c r="C161" s="34"/>
      <c r="D161" s="37"/>
      <c r="E161" s="37"/>
      <c r="F161" s="37"/>
      <c r="G161" s="37"/>
      <c r="H161" s="37"/>
      <c r="I161" s="37"/>
      <c r="J161" s="37"/>
      <c r="K161" s="37"/>
      <c r="L161" s="37"/>
      <c r="M161" s="37"/>
      <c r="N161" s="37"/>
      <c r="O161" s="37"/>
      <c r="P161" s="37"/>
      <c r="Q161" s="37"/>
      <c r="R161" s="37"/>
      <c r="S161" s="35"/>
      <c r="T161" s="40"/>
      <c r="U161" s="190"/>
      <c r="V161" s="40"/>
      <c r="W161" s="190"/>
      <c r="X161" s="142" t="str">
        <f t="shared" si="52"/>
        <v/>
      </c>
      <c r="AR161" s="114"/>
      <c r="AS161" s="114"/>
      <c r="AU161" s="114"/>
      <c r="BA161" s="114"/>
      <c r="BQ161" s="49" t="str">
        <f t="shared" si="53"/>
        <v/>
      </c>
      <c r="BY161" s="126">
        <f t="shared" si="54"/>
        <v>0</v>
      </c>
    </row>
    <row r="162" spans="1:77" s="6" customFormat="1" ht="15" customHeight="1" x14ac:dyDescent="0.15">
      <c r="A162" s="55" t="s">
        <v>90</v>
      </c>
      <c r="B162" s="29">
        <f t="shared" si="51"/>
        <v>0</v>
      </c>
      <c r="C162" s="34"/>
      <c r="D162" s="37"/>
      <c r="E162" s="37"/>
      <c r="F162" s="37"/>
      <c r="G162" s="37"/>
      <c r="H162" s="37"/>
      <c r="I162" s="37"/>
      <c r="J162" s="37"/>
      <c r="K162" s="37"/>
      <c r="L162" s="37"/>
      <c r="M162" s="37"/>
      <c r="N162" s="37"/>
      <c r="O162" s="37"/>
      <c r="P162" s="37"/>
      <c r="Q162" s="37"/>
      <c r="R162" s="37"/>
      <c r="S162" s="35"/>
      <c r="T162" s="40"/>
      <c r="U162" s="190"/>
      <c r="V162" s="40"/>
      <c r="W162" s="190"/>
      <c r="X162" s="142" t="str">
        <f t="shared" si="52"/>
        <v/>
      </c>
      <c r="AR162" s="114"/>
      <c r="AS162" s="114"/>
      <c r="AU162" s="114"/>
      <c r="BA162" s="114"/>
      <c r="BQ162" s="49" t="str">
        <f t="shared" si="53"/>
        <v/>
      </c>
      <c r="BY162" s="126">
        <f t="shared" si="54"/>
        <v>0</v>
      </c>
    </row>
    <row r="163" spans="1:77" s="6" customFormat="1" ht="15" customHeight="1" x14ac:dyDescent="0.15">
      <c r="A163" s="55" t="s">
        <v>91</v>
      </c>
      <c r="B163" s="29">
        <f t="shared" si="51"/>
        <v>0</v>
      </c>
      <c r="C163" s="34"/>
      <c r="D163" s="37"/>
      <c r="E163" s="37"/>
      <c r="F163" s="37"/>
      <c r="G163" s="37"/>
      <c r="H163" s="37"/>
      <c r="I163" s="37"/>
      <c r="J163" s="37"/>
      <c r="K163" s="37"/>
      <c r="L163" s="37"/>
      <c r="M163" s="37"/>
      <c r="N163" s="37"/>
      <c r="O163" s="37"/>
      <c r="P163" s="37"/>
      <c r="Q163" s="37"/>
      <c r="R163" s="37"/>
      <c r="S163" s="35"/>
      <c r="T163" s="40"/>
      <c r="U163" s="190"/>
      <c r="V163" s="40"/>
      <c r="W163" s="190"/>
      <c r="X163" s="142" t="str">
        <f t="shared" si="52"/>
        <v/>
      </c>
      <c r="AR163" s="114"/>
      <c r="AS163" s="114"/>
      <c r="AU163" s="114"/>
      <c r="BA163" s="114"/>
      <c r="BQ163" s="49" t="str">
        <f t="shared" si="53"/>
        <v/>
      </c>
      <c r="BY163" s="126">
        <f t="shared" si="54"/>
        <v>0</v>
      </c>
    </row>
    <row r="164" spans="1:77" s="6" customFormat="1" ht="15" customHeight="1" x14ac:dyDescent="0.15">
      <c r="A164" s="55" t="s">
        <v>92</v>
      </c>
      <c r="B164" s="29">
        <f t="shared" si="51"/>
        <v>0</v>
      </c>
      <c r="C164" s="69"/>
      <c r="D164" s="66"/>
      <c r="E164" s="37"/>
      <c r="F164" s="37"/>
      <c r="G164" s="37"/>
      <c r="H164" s="37"/>
      <c r="I164" s="37"/>
      <c r="J164" s="37"/>
      <c r="K164" s="37"/>
      <c r="L164" s="37"/>
      <c r="M164" s="66"/>
      <c r="N164" s="66"/>
      <c r="O164" s="66"/>
      <c r="P164" s="66"/>
      <c r="Q164" s="66"/>
      <c r="R164" s="66"/>
      <c r="S164" s="68"/>
      <c r="T164" s="76"/>
      <c r="U164" s="190"/>
      <c r="V164" s="40"/>
      <c r="W164" s="190"/>
      <c r="X164" s="142" t="str">
        <f t="shared" si="52"/>
        <v/>
      </c>
      <c r="AR164" s="114"/>
      <c r="AS164" s="114"/>
      <c r="AU164" s="114"/>
      <c r="BA164" s="114"/>
      <c r="BQ164" s="49" t="str">
        <f t="shared" si="53"/>
        <v/>
      </c>
      <c r="BY164" s="126">
        <f t="shared" si="54"/>
        <v>0</v>
      </c>
    </row>
    <row r="165" spans="1:77" s="6" customFormat="1" ht="24" customHeight="1" x14ac:dyDescent="0.15">
      <c r="A165" s="74" t="s">
        <v>93</v>
      </c>
      <c r="B165" s="29">
        <f t="shared" si="51"/>
        <v>0</v>
      </c>
      <c r="C165" s="34"/>
      <c r="D165" s="37"/>
      <c r="E165" s="37"/>
      <c r="F165" s="37"/>
      <c r="G165" s="37"/>
      <c r="H165" s="37"/>
      <c r="I165" s="37"/>
      <c r="J165" s="37"/>
      <c r="K165" s="37"/>
      <c r="L165" s="37"/>
      <c r="M165" s="37"/>
      <c r="N165" s="37"/>
      <c r="O165" s="37"/>
      <c r="P165" s="37"/>
      <c r="Q165" s="37"/>
      <c r="R165" s="37"/>
      <c r="S165" s="35"/>
      <c r="T165" s="40"/>
      <c r="U165" s="190"/>
      <c r="V165" s="40"/>
      <c r="W165" s="190"/>
      <c r="X165" s="142" t="str">
        <f t="shared" si="52"/>
        <v/>
      </c>
      <c r="AR165" s="114"/>
      <c r="AS165" s="114"/>
      <c r="AU165" s="114"/>
      <c r="BA165" s="114"/>
      <c r="BQ165" s="49" t="str">
        <f t="shared" si="53"/>
        <v/>
      </c>
      <c r="BY165" s="126">
        <f t="shared" si="54"/>
        <v>0</v>
      </c>
    </row>
    <row r="166" spans="1:77" s="6" customFormat="1" ht="15.75" customHeight="1" x14ac:dyDescent="0.15">
      <c r="A166" s="74" t="s">
        <v>173</v>
      </c>
      <c r="B166" s="29">
        <f t="shared" si="51"/>
        <v>0</v>
      </c>
      <c r="C166" s="69"/>
      <c r="D166" s="66"/>
      <c r="E166" s="66"/>
      <c r="F166" s="37"/>
      <c r="G166" s="37"/>
      <c r="H166" s="37"/>
      <c r="I166" s="37"/>
      <c r="J166" s="37"/>
      <c r="K166" s="37"/>
      <c r="L166" s="37"/>
      <c r="M166" s="37"/>
      <c r="N166" s="37"/>
      <c r="O166" s="37"/>
      <c r="P166" s="37"/>
      <c r="Q166" s="37"/>
      <c r="R166" s="37"/>
      <c r="S166" s="35"/>
      <c r="T166" s="76"/>
      <c r="U166" s="190"/>
      <c r="V166" s="40"/>
      <c r="W166" s="190"/>
      <c r="X166" s="142" t="str">
        <f t="shared" si="52"/>
        <v/>
      </c>
      <c r="AR166" s="114"/>
      <c r="AS166" s="114"/>
      <c r="AU166" s="114"/>
      <c r="BA166" s="114"/>
      <c r="BQ166" s="49" t="str">
        <f t="shared" si="53"/>
        <v/>
      </c>
      <c r="BY166" s="126">
        <f t="shared" si="54"/>
        <v>0</v>
      </c>
    </row>
    <row r="167" spans="1:77" s="6" customFormat="1" ht="12.75" customHeight="1" x14ac:dyDescent="0.15">
      <c r="A167" s="55" t="s">
        <v>95</v>
      </c>
      <c r="B167" s="29">
        <f t="shared" si="51"/>
        <v>0</v>
      </c>
      <c r="C167" s="69"/>
      <c r="D167" s="66"/>
      <c r="E167" s="66"/>
      <c r="F167" s="66"/>
      <c r="G167" s="37"/>
      <c r="H167" s="37"/>
      <c r="I167" s="37"/>
      <c r="J167" s="37"/>
      <c r="K167" s="37"/>
      <c r="L167" s="37"/>
      <c r="M167" s="37"/>
      <c r="N167" s="37"/>
      <c r="O167" s="37"/>
      <c r="P167" s="37"/>
      <c r="Q167" s="37"/>
      <c r="R167" s="37"/>
      <c r="S167" s="35"/>
      <c r="T167" s="40"/>
      <c r="U167" s="190"/>
      <c r="V167" s="40"/>
      <c r="W167" s="190"/>
      <c r="X167" s="142" t="str">
        <f t="shared" si="52"/>
        <v/>
      </c>
      <c r="AR167" s="114"/>
      <c r="AS167" s="114"/>
      <c r="AU167" s="114"/>
      <c r="BA167" s="114"/>
      <c r="BQ167" s="49" t="str">
        <f t="shared" si="53"/>
        <v/>
      </c>
      <c r="BY167" s="126">
        <f t="shared" si="54"/>
        <v>0</v>
      </c>
    </row>
    <row r="168" spans="1:77" s="6" customFormat="1" ht="12.75" customHeight="1" x14ac:dyDescent="0.15">
      <c r="A168" s="55" t="s">
        <v>96</v>
      </c>
      <c r="B168" s="29">
        <f t="shared" si="51"/>
        <v>0</v>
      </c>
      <c r="C168" s="34"/>
      <c r="D168" s="37"/>
      <c r="E168" s="37"/>
      <c r="F168" s="37"/>
      <c r="G168" s="37"/>
      <c r="H168" s="37"/>
      <c r="I168" s="37"/>
      <c r="J168" s="37"/>
      <c r="K168" s="37"/>
      <c r="L168" s="37"/>
      <c r="M168" s="37"/>
      <c r="N168" s="37"/>
      <c r="O168" s="37"/>
      <c r="P168" s="37"/>
      <c r="Q168" s="37"/>
      <c r="R168" s="37"/>
      <c r="S168" s="35"/>
      <c r="T168" s="40"/>
      <c r="U168" s="190"/>
      <c r="V168" s="40"/>
      <c r="W168" s="190"/>
      <c r="X168" s="142" t="str">
        <f t="shared" si="52"/>
        <v/>
      </c>
      <c r="AR168" s="114"/>
      <c r="AS168" s="114"/>
      <c r="AU168" s="114"/>
      <c r="BA168" s="114"/>
      <c r="BQ168" s="49" t="str">
        <f t="shared" si="53"/>
        <v/>
      </c>
      <c r="BY168" s="126">
        <f t="shared" si="54"/>
        <v>0</v>
      </c>
    </row>
    <row r="169" spans="1:77" s="6" customFormat="1" ht="12.75" customHeight="1" x14ac:dyDescent="0.15">
      <c r="A169" s="55" t="s">
        <v>97</v>
      </c>
      <c r="B169" s="29">
        <f t="shared" si="51"/>
        <v>0</v>
      </c>
      <c r="C169" s="34"/>
      <c r="D169" s="37"/>
      <c r="E169" s="37"/>
      <c r="F169" s="37"/>
      <c r="G169" s="37"/>
      <c r="H169" s="37"/>
      <c r="I169" s="37"/>
      <c r="J169" s="37"/>
      <c r="K169" s="37"/>
      <c r="L169" s="37"/>
      <c r="M169" s="37"/>
      <c r="N169" s="37"/>
      <c r="O169" s="37"/>
      <c r="P169" s="37"/>
      <c r="Q169" s="37"/>
      <c r="R169" s="37"/>
      <c r="S169" s="35"/>
      <c r="T169" s="40"/>
      <c r="U169" s="190"/>
      <c r="V169" s="40"/>
      <c r="W169" s="190"/>
      <c r="X169" s="142" t="str">
        <f t="shared" si="52"/>
        <v/>
      </c>
      <c r="AR169" s="114"/>
      <c r="AS169" s="114"/>
      <c r="AU169" s="114"/>
      <c r="BA169" s="114"/>
      <c r="BQ169" s="49" t="str">
        <f t="shared" si="53"/>
        <v/>
      </c>
      <c r="BY169" s="126">
        <f t="shared" si="54"/>
        <v>0</v>
      </c>
    </row>
    <row r="170" spans="1:77" s="6" customFormat="1" ht="12.75" customHeight="1" x14ac:dyDescent="0.15">
      <c r="A170" s="55" t="s">
        <v>98</v>
      </c>
      <c r="B170" s="29">
        <f t="shared" si="51"/>
        <v>0</v>
      </c>
      <c r="C170" s="34"/>
      <c r="D170" s="37"/>
      <c r="E170" s="37"/>
      <c r="F170" s="37"/>
      <c r="G170" s="37"/>
      <c r="H170" s="37"/>
      <c r="I170" s="37"/>
      <c r="J170" s="37"/>
      <c r="K170" s="37"/>
      <c r="L170" s="37"/>
      <c r="M170" s="37"/>
      <c r="N170" s="37"/>
      <c r="O170" s="37"/>
      <c r="P170" s="37"/>
      <c r="Q170" s="37"/>
      <c r="R170" s="37"/>
      <c r="S170" s="35"/>
      <c r="T170" s="40"/>
      <c r="U170" s="190"/>
      <c r="V170" s="40"/>
      <c r="W170" s="190"/>
      <c r="X170" s="142" t="str">
        <f t="shared" si="52"/>
        <v/>
      </c>
      <c r="AR170" s="114"/>
      <c r="AS170" s="114"/>
      <c r="AU170" s="114"/>
      <c r="BA170" s="114"/>
      <c r="BQ170" s="49" t="str">
        <f t="shared" si="53"/>
        <v/>
      </c>
      <c r="BY170" s="126">
        <f t="shared" si="54"/>
        <v>0</v>
      </c>
    </row>
    <row r="171" spans="1:77" s="6" customFormat="1" ht="12.75" customHeight="1" x14ac:dyDescent="0.15">
      <c r="A171" s="55" t="s">
        <v>100</v>
      </c>
      <c r="B171" s="29">
        <f t="shared" si="51"/>
        <v>0</v>
      </c>
      <c r="C171" s="34"/>
      <c r="D171" s="37"/>
      <c r="E171" s="37"/>
      <c r="F171" s="37"/>
      <c r="G171" s="37"/>
      <c r="H171" s="37"/>
      <c r="I171" s="37"/>
      <c r="J171" s="37"/>
      <c r="K171" s="37"/>
      <c r="L171" s="37"/>
      <c r="M171" s="37"/>
      <c r="N171" s="37"/>
      <c r="O171" s="37"/>
      <c r="P171" s="37"/>
      <c r="Q171" s="37"/>
      <c r="R171" s="37"/>
      <c r="S171" s="35"/>
      <c r="T171" s="40"/>
      <c r="U171" s="190"/>
      <c r="V171" s="40"/>
      <c r="W171" s="190"/>
      <c r="X171" s="142" t="str">
        <f t="shared" si="52"/>
        <v/>
      </c>
      <c r="AR171" s="114"/>
      <c r="AS171" s="114"/>
      <c r="AU171" s="114"/>
      <c r="BA171" s="114"/>
      <c r="BQ171" s="49" t="str">
        <f t="shared" si="53"/>
        <v/>
      </c>
      <c r="BY171" s="126">
        <f t="shared" si="54"/>
        <v>0</v>
      </c>
    </row>
    <row r="172" spans="1:77" s="6" customFormat="1" ht="12.75" customHeight="1" x14ac:dyDescent="0.15">
      <c r="A172" s="55" t="s">
        <v>101</v>
      </c>
      <c r="B172" s="29">
        <f t="shared" si="51"/>
        <v>0</v>
      </c>
      <c r="C172" s="34"/>
      <c r="D172" s="37"/>
      <c r="E172" s="37"/>
      <c r="F172" s="37"/>
      <c r="G172" s="37"/>
      <c r="H172" s="37"/>
      <c r="I172" s="37"/>
      <c r="J172" s="37"/>
      <c r="K172" s="37"/>
      <c r="L172" s="37"/>
      <c r="M172" s="37"/>
      <c r="N172" s="37"/>
      <c r="O172" s="37"/>
      <c r="P172" s="37"/>
      <c r="Q172" s="37"/>
      <c r="R172" s="37"/>
      <c r="S172" s="35"/>
      <c r="T172" s="40"/>
      <c r="U172" s="190"/>
      <c r="V172" s="40"/>
      <c r="W172" s="190"/>
      <c r="X172" s="142" t="str">
        <f t="shared" si="52"/>
        <v/>
      </c>
      <c r="AR172" s="114"/>
      <c r="AS172" s="114"/>
      <c r="AU172" s="114"/>
      <c r="BA172" s="114"/>
      <c r="BQ172" s="49" t="str">
        <f t="shared" si="53"/>
        <v/>
      </c>
      <c r="BY172" s="126">
        <f t="shared" si="54"/>
        <v>0</v>
      </c>
    </row>
    <row r="173" spans="1:77" s="6" customFormat="1" ht="12.75" customHeight="1" x14ac:dyDescent="0.15">
      <c r="A173" s="80" t="s">
        <v>102</v>
      </c>
      <c r="B173" s="127">
        <f t="shared" si="51"/>
        <v>0</v>
      </c>
      <c r="C173" s="34"/>
      <c r="D173" s="37"/>
      <c r="E173" s="37"/>
      <c r="F173" s="37"/>
      <c r="G173" s="37"/>
      <c r="H173" s="37"/>
      <c r="I173" s="37"/>
      <c r="J173" s="37"/>
      <c r="K173" s="37"/>
      <c r="L173" s="37"/>
      <c r="M173" s="37"/>
      <c r="N173" s="37"/>
      <c r="O173" s="37"/>
      <c r="P173" s="37"/>
      <c r="Q173" s="37"/>
      <c r="R173" s="37"/>
      <c r="S173" s="35"/>
      <c r="T173" s="40"/>
      <c r="U173" s="190"/>
      <c r="V173" s="40"/>
      <c r="W173" s="190"/>
      <c r="X173" s="142" t="str">
        <f t="shared" si="52"/>
        <v/>
      </c>
      <c r="AR173" s="114"/>
      <c r="AS173" s="114"/>
      <c r="AU173" s="114"/>
      <c r="BA173" s="114"/>
      <c r="BQ173" s="49" t="str">
        <f t="shared" si="53"/>
        <v/>
      </c>
      <c r="BY173" s="126">
        <f t="shared" si="54"/>
        <v>0</v>
      </c>
    </row>
    <row r="174" spans="1:77" s="6" customFormat="1" ht="12.75" customHeight="1" x14ac:dyDescent="0.15">
      <c r="A174" s="55" t="s">
        <v>174</v>
      </c>
      <c r="B174" s="29">
        <f t="shared" si="51"/>
        <v>0</v>
      </c>
      <c r="C174" s="86"/>
      <c r="D174" s="131"/>
      <c r="E174" s="192"/>
      <c r="F174" s="131"/>
      <c r="G174" s="192"/>
      <c r="H174" s="131"/>
      <c r="I174" s="192"/>
      <c r="J174" s="131"/>
      <c r="K174" s="192"/>
      <c r="L174" s="131"/>
      <c r="M174" s="192"/>
      <c r="N174" s="131"/>
      <c r="O174" s="192"/>
      <c r="P174" s="131"/>
      <c r="Q174" s="192"/>
      <c r="R174" s="131"/>
      <c r="S174" s="87"/>
      <c r="T174" s="193"/>
      <c r="U174" s="194"/>
      <c r="V174" s="195"/>
      <c r="W174" s="194"/>
      <c r="X174" s="142" t="str">
        <f t="shared" si="52"/>
        <v/>
      </c>
      <c r="AR174" s="114"/>
      <c r="AS174" s="114"/>
      <c r="AU174" s="114"/>
      <c r="BA174" s="114"/>
      <c r="BQ174" s="49" t="str">
        <f t="shared" si="53"/>
        <v/>
      </c>
      <c r="BY174" s="126">
        <f t="shared" si="54"/>
        <v>0</v>
      </c>
    </row>
    <row r="175" spans="1:77" s="6" customFormat="1" ht="18" customHeight="1" x14ac:dyDescent="0.15">
      <c r="A175" s="219" t="s">
        <v>51</v>
      </c>
      <c r="B175" s="99">
        <f>SUM(B133:B174)</f>
        <v>0</v>
      </c>
      <c r="C175" s="100">
        <f t="shared" ref="C175:W175" si="55">SUM(C133:C174)</f>
        <v>0</v>
      </c>
      <c r="D175" s="102">
        <f t="shared" si="55"/>
        <v>0</v>
      </c>
      <c r="E175" s="102">
        <f t="shared" si="55"/>
        <v>0</v>
      </c>
      <c r="F175" s="102">
        <f t="shared" si="55"/>
        <v>0</v>
      </c>
      <c r="G175" s="102">
        <f t="shared" si="55"/>
        <v>0</v>
      </c>
      <c r="H175" s="102">
        <f t="shared" si="55"/>
        <v>0</v>
      </c>
      <c r="I175" s="102">
        <f t="shared" si="55"/>
        <v>0</v>
      </c>
      <c r="J175" s="102">
        <f t="shared" si="55"/>
        <v>0</v>
      </c>
      <c r="K175" s="102">
        <f t="shared" si="55"/>
        <v>0</v>
      </c>
      <c r="L175" s="102">
        <f t="shared" si="55"/>
        <v>0</v>
      </c>
      <c r="M175" s="102">
        <f t="shared" si="55"/>
        <v>0</v>
      </c>
      <c r="N175" s="102">
        <f t="shared" si="55"/>
        <v>0</v>
      </c>
      <c r="O175" s="102">
        <f t="shared" si="55"/>
        <v>0</v>
      </c>
      <c r="P175" s="102">
        <f t="shared" si="55"/>
        <v>0</v>
      </c>
      <c r="Q175" s="102">
        <f t="shared" si="55"/>
        <v>0</v>
      </c>
      <c r="R175" s="102">
        <f t="shared" si="55"/>
        <v>0</v>
      </c>
      <c r="S175" s="106">
        <f t="shared" si="55"/>
        <v>0</v>
      </c>
      <c r="T175" s="99">
        <f t="shared" si="55"/>
        <v>0</v>
      </c>
      <c r="U175" s="196">
        <f t="shared" si="55"/>
        <v>0</v>
      </c>
      <c r="V175" s="197">
        <f t="shared" si="55"/>
        <v>0</v>
      </c>
      <c r="W175" s="196">
        <f t="shared" si="55"/>
        <v>0</v>
      </c>
      <c r="X175" s="142" t="str">
        <f t="shared" si="52"/>
        <v/>
      </c>
      <c r="AR175" s="114"/>
      <c r="AS175" s="114"/>
      <c r="AU175" s="114"/>
      <c r="BA175" s="114"/>
      <c r="BQ175" s="49" t="str">
        <f t="shared" si="53"/>
        <v/>
      </c>
      <c r="BY175" s="126">
        <f t="shared" si="54"/>
        <v>0</v>
      </c>
    </row>
    <row r="176" spans="1:77" s="6" customFormat="1" x14ac:dyDescent="0.15">
      <c r="A176" s="198" t="s">
        <v>175</v>
      </c>
      <c r="B176" s="199"/>
      <c r="C176" s="200"/>
      <c r="D176" s="199"/>
      <c r="E176" s="199"/>
      <c r="F176" s="199"/>
      <c r="G176" s="199"/>
      <c r="H176" s="199"/>
      <c r="AD176" s="114"/>
      <c r="AE176" s="114"/>
      <c r="AH176" s="114"/>
      <c r="AK176" s="114"/>
      <c r="AP176" s="114"/>
    </row>
    <row r="177" spans="1:55" s="71" customFormat="1" ht="36.75" customHeight="1" x14ac:dyDescent="0.2">
      <c r="A177" s="201"/>
      <c r="B177" s="201"/>
    </row>
    <row r="178" spans="1:55" s="71" customFormat="1" ht="21" customHeight="1" x14ac:dyDescent="0.15">
      <c r="A178" s="233"/>
      <c r="B178" s="234"/>
      <c r="C178" s="234"/>
      <c r="D178" s="234"/>
    </row>
    <row r="179" spans="1:55" s="71" customFormat="1" ht="21" customHeight="1" x14ac:dyDescent="0.15">
      <c r="A179" s="233"/>
      <c r="B179" s="234"/>
      <c r="C179" s="234"/>
      <c r="D179" s="234"/>
    </row>
    <row r="180" spans="1:55" s="71" customFormat="1" ht="29.25" customHeight="1" x14ac:dyDescent="0.15">
      <c r="A180" s="202"/>
      <c r="B180" s="199"/>
      <c r="C180" s="203"/>
      <c r="D180" s="203"/>
    </row>
    <row r="181" spans="1:55" s="71" customFormat="1" ht="29.25" customHeight="1" x14ac:dyDescent="0.15">
      <c r="A181" s="202"/>
      <c r="B181" s="199"/>
      <c r="C181" s="203"/>
      <c r="D181" s="203"/>
    </row>
    <row r="182" spans="1:55" s="6" customFormat="1" ht="13.5" customHeight="1" x14ac:dyDescent="0.15">
      <c r="AD182" s="114"/>
      <c r="AE182" s="114"/>
      <c r="AH182" s="114"/>
      <c r="AK182" s="114"/>
      <c r="AP182" s="114"/>
    </row>
    <row r="183" spans="1:55" s="6" customFormat="1" ht="13.5" customHeight="1" x14ac:dyDescent="0.15">
      <c r="B183" s="114"/>
      <c r="AD183" s="114"/>
      <c r="AE183" s="114"/>
      <c r="AH183" s="114"/>
      <c r="AK183" s="114"/>
      <c r="AP183" s="114"/>
    </row>
    <row r="184" spans="1:55" s="6" customFormat="1" ht="13.5" customHeight="1" x14ac:dyDescent="0.15">
      <c r="AD184" s="114"/>
      <c r="AE184" s="114"/>
      <c r="AH184" s="114"/>
      <c r="AK184" s="114"/>
      <c r="AP184" s="114"/>
      <c r="BC184" s="6">
        <f>SUM(BB1:BE183)</f>
        <v>0</v>
      </c>
    </row>
    <row r="185" spans="1:55" s="6" customFormat="1" ht="13.5" customHeight="1" x14ac:dyDescent="0.15">
      <c r="AD185" s="114"/>
      <c r="AE185" s="114"/>
      <c r="AH185" s="114"/>
      <c r="AK185" s="114"/>
      <c r="AP185" s="114"/>
    </row>
    <row r="186" spans="1:55" s="6" customFormat="1" x14ac:dyDescent="0.15">
      <c r="AD186" s="114"/>
      <c r="AE186" s="114"/>
      <c r="AH186" s="114"/>
      <c r="AK186" s="114"/>
      <c r="AP186" s="114"/>
    </row>
    <row r="187" spans="1:55" s="6" customFormat="1" x14ac:dyDescent="0.15">
      <c r="AD187" s="114"/>
      <c r="AE187" s="114"/>
      <c r="AH187" s="114"/>
      <c r="AK187" s="114"/>
      <c r="AP187" s="114"/>
    </row>
    <row r="188" spans="1:55" s="6" customFormat="1" x14ac:dyDescent="0.15">
      <c r="AD188" s="114"/>
      <c r="AE188" s="114"/>
      <c r="AH188" s="114"/>
      <c r="AK188" s="114"/>
      <c r="AP188" s="114"/>
    </row>
    <row r="189" spans="1:55" x14ac:dyDescent="0.15">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114"/>
      <c r="AF189" s="6"/>
      <c r="AG189" s="6"/>
      <c r="AI189" s="169"/>
      <c r="AJ189" s="6"/>
      <c r="AL189" s="6"/>
      <c r="AM189" s="6"/>
      <c r="AO189" s="6"/>
      <c r="AQ189" s="169"/>
    </row>
    <row r="190" spans="1:55" x14ac:dyDescent="0.15">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114"/>
      <c r="AF190" s="6"/>
      <c r="AG190" s="6"/>
      <c r="AI190" s="169"/>
      <c r="AJ190" s="6"/>
      <c r="AL190" s="6"/>
      <c r="AM190" s="6"/>
      <c r="AO190" s="6"/>
      <c r="AQ190" s="169"/>
    </row>
    <row r="191" spans="1:55" x14ac:dyDescent="0.15">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114"/>
      <c r="AF191" s="6"/>
      <c r="AG191" s="6"/>
      <c r="AI191" s="169"/>
      <c r="AJ191" s="6"/>
      <c r="AL191" s="6"/>
      <c r="AM191" s="6"/>
      <c r="AO191" s="6"/>
      <c r="AQ191" s="169"/>
    </row>
    <row r="192" spans="1:55" x14ac:dyDescent="0.15">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114"/>
      <c r="AF192" s="6"/>
      <c r="AG192" s="6"/>
      <c r="AI192" s="169"/>
      <c r="AJ192" s="6"/>
      <c r="AL192" s="6"/>
      <c r="AM192" s="6"/>
      <c r="AO192" s="6"/>
      <c r="AQ192" s="169"/>
    </row>
    <row r="193" spans="1:76" s="169" customFormat="1" x14ac:dyDescent="0.15">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114"/>
      <c r="AE193" s="114"/>
      <c r="AF193" s="6"/>
      <c r="AG193" s="6"/>
      <c r="AH193" s="114"/>
      <c r="AJ193" s="6"/>
      <c r="AK193" s="114"/>
      <c r="AL193" s="6"/>
      <c r="AM193" s="6"/>
      <c r="AN193" s="6"/>
      <c r="AO193" s="6"/>
      <c r="AP193" s="114"/>
    </row>
    <row r="194" spans="1:76" s="169" customFormat="1" x14ac:dyDescent="0.15">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114"/>
      <c r="AE194" s="114"/>
      <c r="AF194" s="6"/>
      <c r="AG194" s="6"/>
      <c r="AH194" s="114"/>
      <c r="AJ194" s="6"/>
      <c r="AK194" s="114"/>
      <c r="AL194" s="6"/>
      <c r="AM194" s="6"/>
      <c r="AN194" s="6"/>
      <c r="AO194" s="6"/>
      <c r="AP194" s="114"/>
    </row>
    <row r="195" spans="1:76" s="169" customFormat="1" x14ac:dyDescent="0.1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114"/>
      <c r="AE195" s="114"/>
      <c r="AF195" s="6"/>
      <c r="AG195" s="6"/>
      <c r="AH195" s="114"/>
      <c r="AJ195" s="6"/>
      <c r="AK195" s="114"/>
      <c r="AL195" s="6"/>
      <c r="AM195" s="6"/>
      <c r="AN195" s="6"/>
      <c r="AO195" s="6"/>
      <c r="AP195" s="114"/>
    </row>
    <row r="196" spans="1:76" s="169" customFormat="1" x14ac:dyDescent="0.1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114"/>
      <c r="AE196" s="114"/>
      <c r="AF196" s="6"/>
      <c r="AG196" s="6"/>
      <c r="AH196" s="114"/>
      <c r="AJ196" s="6"/>
      <c r="AK196" s="114"/>
      <c r="AL196" s="6"/>
      <c r="AM196" s="6"/>
      <c r="AN196" s="6"/>
      <c r="AO196" s="6"/>
      <c r="AP196" s="114"/>
    </row>
    <row r="197" spans="1:76" s="169" customFormat="1" x14ac:dyDescent="0.1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114"/>
      <c r="AE197" s="114"/>
      <c r="AF197" s="6"/>
      <c r="AG197" s="6"/>
      <c r="AH197" s="114"/>
      <c r="AJ197" s="6"/>
      <c r="AK197" s="114"/>
      <c r="AL197" s="6"/>
      <c r="AM197" s="6"/>
      <c r="AN197" s="6"/>
      <c r="AO197" s="6"/>
      <c r="AP197" s="114"/>
    </row>
    <row r="198" spans="1:76" s="169" customFormat="1" x14ac:dyDescent="0.1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114"/>
      <c r="AE198" s="114"/>
      <c r="AF198" s="6"/>
      <c r="AG198" s="6"/>
      <c r="AH198" s="114"/>
      <c r="AJ198" s="6"/>
      <c r="AK198" s="114"/>
      <c r="AL198" s="6"/>
      <c r="AM198" s="6"/>
      <c r="AN198" s="6"/>
      <c r="AO198" s="6"/>
      <c r="AP198" s="114"/>
    </row>
    <row r="199" spans="1:76" s="169" customFormat="1" ht="15.75" hidden="1" customHeight="1" x14ac:dyDescent="0.1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114"/>
      <c r="AE199" s="114"/>
      <c r="AF199" s="6"/>
      <c r="AG199" s="6"/>
      <c r="AH199" s="114"/>
      <c r="AJ199" s="6"/>
      <c r="AK199" s="114"/>
      <c r="AL199" s="6"/>
      <c r="AM199" s="6"/>
      <c r="AN199" s="6"/>
      <c r="AO199" s="6"/>
      <c r="AP199" s="114"/>
    </row>
    <row r="200" spans="1:76" s="169" customFormat="1" ht="15.75" hidden="1" customHeight="1" x14ac:dyDescent="0.15">
      <c r="A200" s="205">
        <f>SUM(A8:AX175)</f>
        <v>82078</v>
      </c>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114"/>
      <c r="AE200" s="114"/>
      <c r="AF200" s="6"/>
      <c r="AG200" s="6"/>
      <c r="AH200" s="114"/>
      <c r="AJ200" s="6"/>
      <c r="AK200" s="114"/>
      <c r="AL200" s="6"/>
      <c r="AM200" s="6"/>
      <c r="AN200" s="6"/>
      <c r="AO200" s="6"/>
      <c r="AP200" s="114"/>
      <c r="BX200" s="205">
        <f>SUM(BX8:CI175)</f>
        <v>0</v>
      </c>
    </row>
    <row r="201" spans="1:76" s="169" customFormat="1" ht="15.75" hidden="1" customHeight="1" x14ac:dyDescent="0.1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114"/>
      <c r="AE201" s="114"/>
      <c r="AF201" s="6"/>
      <c r="AG201" s="6"/>
      <c r="AH201" s="114"/>
      <c r="AJ201" s="6"/>
      <c r="AK201" s="114"/>
      <c r="AL201" s="6"/>
      <c r="AM201" s="6"/>
      <c r="AN201" s="6"/>
      <c r="AO201" s="6"/>
      <c r="AP201" s="114"/>
    </row>
    <row r="202" spans="1:76" s="169" customFormat="1" x14ac:dyDescent="0.1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114"/>
      <c r="AE202" s="114"/>
      <c r="AF202" s="6"/>
      <c r="AG202" s="6"/>
      <c r="AH202" s="114"/>
      <c r="AJ202" s="6"/>
      <c r="AK202" s="114"/>
      <c r="AL202" s="6"/>
      <c r="AM202" s="6"/>
      <c r="AN202" s="6"/>
      <c r="AO202" s="6"/>
      <c r="AP202" s="114"/>
    </row>
    <row r="203" spans="1:76" s="169" customFormat="1" x14ac:dyDescent="0.1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114"/>
      <c r="AE203" s="114"/>
      <c r="AF203" s="6"/>
      <c r="AG203" s="6"/>
      <c r="AH203" s="114"/>
      <c r="AJ203" s="6"/>
      <c r="AK203" s="114"/>
      <c r="AL203" s="6"/>
      <c r="AM203" s="6"/>
      <c r="AN203" s="6"/>
      <c r="AO203" s="6"/>
      <c r="AP203" s="114"/>
    </row>
    <row r="204" spans="1:76" s="169" customFormat="1" x14ac:dyDescent="0.1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114"/>
      <c r="AE204" s="114"/>
      <c r="AF204" s="6"/>
      <c r="AG204" s="6"/>
      <c r="AH204" s="114"/>
      <c r="AJ204" s="6"/>
      <c r="AK204" s="114"/>
      <c r="AL204" s="6"/>
      <c r="AM204" s="6"/>
      <c r="AN204" s="6"/>
      <c r="AO204" s="6"/>
      <c r="AP204" s="114"/>
    </row>
    <row r="205" spans="1:76" s="169" customFormat="1" x14ac:dyDescent="0.1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114"/>
      <c r="AE205" s="114"/>
      <c r="AF205" s="6"/>
      <c r="AG205" s="6"/>
      <c r="AH205" s="114"/>
      <c r="AJ205" s="6"/>
      <c r="AK205" s="114"/>
      <c r="AL205" s="6"/>
      <c r="AM205" s="6"/>
      <c r="AN205" s="6"/>
      <c r="AO205" s="6"/>
      <c r="AP205" s="114"/>
    </row>
    <row r="206" spans="1:76" s="169" customFormat="1" x14ac:dyDescent="0.15">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114"/>
      <c r="AE206" s="114"/>
      <c r="AF206" s="6"/>
      <c r="AG206" s="6"/>
      <c r="AH206" s="114"/>
      <c r="AJ206" s="6"/>
      <c r="AK206" s="114"/>
      <c r="AL206" s="6"/>
      <c r="AM206" s="6"/>
      <c r="AN206" s="6"/>
      <c r="AO206" s="6"/>
      <c r="AP206" s="114"/>
    </row>
    <row r="207" spans="1:76" s="169" customFormat="1" x14ac:dyDescent="0.1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114"/>
      <c r="AE207" s="114"/>
      <c r="AF207" s="6"/>
      <c r="AG207" s="6"/>
      <c r="AH207" s="114"/>
      <c r="AJ207" s="6"/>
      <c r="AK207" s="114"/>
      <c r="AL207" s="6"/>
      <c r="AM207" s="6"/>
      <c r="AN207" s="6"/>
      <c r="AO207" s="6"/>
      <c r="AP207" s="114"/>
    </row>
    <row r="208" spans="1:76" s="169" customFormat="1" x14ac:dyDescent="0.1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114"/>
      <c r="AE208" s="114"/>
      <c r="AF208" s="6"/>
      <c r="AG208" s="6"/>
      <c r="AH208" s="114"/>
      <c r="AJ208" s="6"/>
      <c r="AK208" s="114"/>
      <c r="AL208" s="6"/>
      <c r="AM208" s="6"/>
      <c r="AN208" s="6"/>
      <c r="AO208" s="6"/>
      <c r="AP208" s="114"/>
    </row>
    <row r="209" spans="1:43" x14ac:dyDescent="0.1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114"/>
      <c r="AF209" s="6"/>
      <c r="AG209" s="6"/>
      <c r="AI209" s="169"/>
      <c r="AJ209" s="6"/>
      <c r="AL209" s="6"/>
      <c r="AM209" s="6"/>
      <c r="AO209" s="6"/>
      <c r="AQ209" s="169"/>
    </row>
    <row r="210" spans="1:43" x14ac:dyDescent="0.1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114"/>
      <c r="AF210" s="6"/>
      <c r="AG210" s="6"/>
      <c r="AI210" s="169"/>
      <c r="AJ210" s="6"/>
      <c r="AL210" s="6"/>
      <c r="AM210" s="6"/>
      <c r="AO210" s="6"/>
      <c r="AQ210" s="169"/>
    </row>
    <row r="211" spans="1:43" x14ac:dyDescent="0.1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114"/>
      <c r="AF211" s="6"/>
      <c r="AG211" s="6"/>
      <c r="AI211" s="169"/>
      <c r="AJ211" s="6"/>
      <c r="AL211" s="6"/>
      <c r="AM211" s="6"/>
      <c r="AO211" s="6"/>
      <c r="AQ211" s="169"/>
    </row>
    <row r="212" spans="1:43" x14ac:dyDescent="0.1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114"/>
      <c r="AF212" s="6"/>
      <c r="AG212" s="6"/>
      <c r="AI212" s="169"/>
      <c r="AJ212" s="6"/>
      <c r="AL212" s="6"/>
      <c r="AM212" s="6"/>
      <c r="AO212" s="6"/>
      <c r="AQ212" s="169"/>
    </row>
    <row r="213" spans="1:43" ht="18.75" customHeight="1" x14ac:dyDescent="0.1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114"/>
      <c r="AF213" s="6"/>
      <c r="AG213" s="6"/>
      <c r="AI213" s="169"/>
      <c r="AJ213" s="6"/>
      <c r="AL213" s="6"/>
      <c r="AM213" s="6"/>
      <c r="AO213" s="6"/>
      <c r="AQ213" s="169"/>
    </row>
    <row r="214" spans="1:43" ht="18.75" customHeight="1" x14ac:dyDescent="0.1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114"/>
      <c r="AF214" s="6"/>
      <c r="AG214" s="6"/>
      <c r="AI214" s="169"/>
      <c r="AJ214" s="6"/>
      <c r="AL214" s="6"/>
      <c r="AM214" s="6"/>
      <c r="AO214" s="6"/>
      <c r="AQ214" s="169"/>
    </row>
    <row r="215" spans="1:43" x14ac:dyDescent="0.1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114"/>
      <c r="AF215" s="6"/>
      <c r="AG215" s="6"/>
      <c r="AI215" s="169"/>
      <c r="AJ215" s="6"/>
      <c r="AL215" s="6"/>
      <c r="AM215" s="6"/>
      <c r="AO215" s="6"/>
      <c r="AQ215" s="169"/>
    </row>
    <row r="216" spans="1:43" x14ac:dyDescent="0.1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114"/>
      <c r="AF216" s="6"/>
      <c r="AG216" s="6"/>
      <c r="AI216" s="169"/>
      <c r="AJ216" s="6"/>
      <c r="AL216" s="6"/>
      <c r="AM216" s="6"/>
      <c r="AO216" s="6"/>
      <c r="AQ216" s="169"/>
    </row>
    <row r="217" spans="1:43" x14ac:dyDescent="0.1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114"/>
      <c r="AF217" s="6"/>
      <c r="AG217" s="6"/>
      <c r="AI217" s="169"/>
      <c r="AJ217" s="6"/>
      <c r="AL217" s="6"/>
      <c r="AM217" s="6"/>
      <c r="AO217" s="6"/>
      <c r="AQ217" s="169"/>
    </row>
    <row r="218" spans="1:43" x14ac:dyDescent="0.1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114"/>
      <c r="AF218" s="6"/>
      <c r="AG218" s="6"/>
      <c r="AI218" s="169"/>
      <c r="AJ218" s="6"/>
      <c r="AL218" s="6"/>
      <c r="AM218" s="6"/>
      <c r="AO218" s="6"/>
      <c r="AQ218" s="169"/>
    </row>
    <row r="219" spans="1:43" x14ac:dyDescent="0.1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114"/>
      <c r="AF219" s="6"/>
      <c r="AG219" s="6"/>
      <c r="AI219" s="169"/>
      <c r="AJ219" s="6"/>
      <c r="AL219" s="6"/>
      <c r="AM219" s="6"/>
      <c r="AO219" s="6"/>
      <c r="AQ219" s="169"/>
    </row>
    <row r="220" spans="1:43" x14ac:dyDescent="0.1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114"/>
      <c r="AF220" s="6"/>
      <c r="AG220" s="6"/>
      <c r="AI220" s="169"/>
      <c r="AJ220" s="6"/>
      <c r="AL220" s="6"/>
      <c r="AM220" s="6"/>
      <c r="AO220" s="6"/>
      <c r="AQ220" s="169"/>
    </row>
    <row r="221" spans="1:43" x14ac:dyDescent="0.1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114"/>
      <c r="AF221" s="6"/>
      <c r="AG221" s="6"/>
      <c r="AI221" s="169"/>
      <c r="AJ221" s="6"/>
      <c r="AL221" s="6"/>
      <c r="AM221" s="6"/>
      <c r="AO221" s="6"/>
      <c r="AQ221" s="169"/>
    </row>
    <row r="222" spans="1:43" x14ac:dyDescent="0.1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114"/>
      <c r="AF222" s="6"/>
      <c r="AG222" s="6"/>
      <c r="AI222" s="169"/>
      <c r="AJ222" s="6"/>
      <c r="AL222" s="6"/>
      <c r="AM222" s="6"/>
      <c r="AO222" s="6"/>
      <c r="AQ222" s="169"/>
    </row>
    <row r="223" spans="1:43" x14ac:dyDescent="0.1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114"/>
      <c r="AF223" s="6"/>
      <c r="AG223" s="6"/>
      <c r="AI223" s="169"/>
      <c r="AJ223" s="6"/>
      <c r="AL223" s="6"/>
      <c r="AM223" s="6"/>
      <c r="AO223" s="6"/>
      <c r="AQ223" s="169"/>
    </row>
    <row r="224" spans="1:43" x14ac:dyDescent="0.1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114"/>
      <c r="AF224" s="6"/>
      <c r="AG224" s="6"/>
      <c r="AI224" s="169"/>
      <c r="AJ224" s="6"/>
      <c r="AL224" s="6"/>
      <c r="AM224" s="6"/>
      <c r="AO224" s="6"/>
      <c r="AQ224" s="169"/>
    </row>
    <row r="225" spans="1:43" x14ac:dyDescent="0.1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114"/>
      <c r="AF225" s="6"/>
      <c r="AG225" s="6"/>
      <c r="AI225" s="169"/>
      <c r="AJ225" s="6"/>
      <c r="AL225" s="6"/>
      <c r="AM225" s="6"/>
      <c r="AO225" s="6"/>
      <c r="AQ225" s="169"/>
    </row>
    <row r="226" spans="1:43" x14ac:dyDescent="0.1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114"/>
      <c r="AF226" s="6"/>
      <c r="AG226" s="6"/>
      <c r="AI226" s="169"/>
      <c r="AJ226" s="6"/>
      <c r="AL226" s="6"/>
      <c r="AM226" s="6"/>
      <c r="AO226" s="6"/>
      <c r="AQ226" s="169"/>
    </row>
    <row r="227" spans="1:43" x14ac:dyDescent="0.1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114"/>
      <c r="AF227" s="6"/>
      <c r="AG227" s="6"/>
      <c r="AI227" s="169"/>
      <c r="AJ227" s="6"/>
      <c r="AL227" s="6"/>
      <c r="AM227" s="6"/>
      <c r="AO227" s="6"/>
      <c r="AQ227" s="169"/>
    </row>
    <row r="228" spans="1:43" x14ac:dyDescent="0.1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114"/>
      <c r="AF228" s="6"/>
      <c r="AG228" s="6"/>
      <c r="AI228" s="169"/>
      <c r="AJ228" s="6"/>
      <c r="AL228" s="6"/>
      <c r="AM228" s="6"/>
      <c r="AO228" s="6"/>
      <c r="AQ228" s="169"/>
    </row>
    <row r="229" spans="1:43" x14ac:dyDescent="0.1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114"/>
      <c r="AF229" s="6"/>
      <c r="AG229" s="6"/>
      <c r="AI229" s="169"/>
      <c r="AJ229" s="6"/>
      <c r="AL229" s="6"/>
      <c r="AM229" s="6"/>
      <c r="AO229" s="6"/>
      <c r="AQ229" s="169"/>
    </row>
    <row r="230" spans="1:43" x14ac:dyDescent="0.1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114"/>
      <c r="AF230" s="6"/>
      <c r="AG230" s="6"/>
      <c r="AI230" s="169"/>
      <c r="AJ230" s="6"/>
      <c r="AL230" s="6"/>
      <c r="AM230" s="6"/>
      <c r="AO230" s="6"/>
      <c r="AQ230" s="169"/>
    </row>
    <row r="231" spans="1:43" x14ac:dyDescent="0.1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114"/>
      <c r="AF231" s="6"/>
      <c r="AG231" s="6"/>
      <c r="AI231" s="169"/>
      <c r="AJ231" s="6"/>
      <c r="AL231" s="6"/>
      <c r="AM231" s="6"/>
      <c r="AO231" s="6"/>
      <c r="AQ231" s="169"/>
    </row>
    <row r="232" spans="1:43" x14ac:dyDescent="0.1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114"/>
      <c r="AF232" s="6"/>
      <c r="AG232" s="6"/>
      <c r="AI232" s="169"/>
      <c r="AJ232" s="6"/>
      <c r="AL232" s="6"/>
      <c r="AM232" s="6"/>
      <c r="AO232" s="6"/>
      <c r="AQ232" s="169"/>
    </row>
    <row r="233" spans="1:43" x14ac:dyDescent="0.1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114"/>
      <c r="AF233" s="6"/>
      <c r="AG233" s="6"/>
      <c r="AI233" s="169"/>
      <c r="AJ233" s="6"/>
      <c r="AL233" s="6"/>
      <c r="AM233" s="6"/>
      <c r="AO233" s="6"/>
      <c r="AQ233" s="169"/>
    </row>
    <row r="234" spans="1:43" x14ac:dyDescent="0.1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114"/>
      <c r="AF234" s="6"/>
      <c r="AG234" s="6"/>
      <c r="AI234" s="169"/>
      <c r="AJ234" s="6"/>
      <c r="AL234" s="6"/>
      <c r="AM234" s="6"/>
      <c r="AO234" s="6"/>
      <c r="AQ234" s="169"/>
    </row>
    <row r="235" spans="1:43" x14ac:dyDescent="0.1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114"/>
      <c r="AF235" s="6"/>
      <c r="AG235" s="6"/>
      <c r="AI235" s="169"/>
      <c r="AJ235" s="6"/>
      <c r="AL235" s="6"/>
      <c r="AM235" s="6"/>
      <c r="AO235" s="6"/>
      <c r="AQ235" s="169"/>
    </row>
    <row r="236" spans="1:43" x14ac:dyDescent="0.1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114"/>
      <c r="AF236" s="6"/>
      <c r="AG236" s="6"/>
      <c r="AI236" s="169"/>
      <c r="AJ236" s="6"/>
      <c r="AL236" s="6"/>
      <c r="AM236" s="6"/>
      <c r="AO236" s="6"/>
      <c r="AQ236" s="169"/>
    </row>
    <row r="237" spans="1:43" x14ac:dyDescent="0.1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114"/>
      <c r="AF237" s="6"/>
      <c r="AG237" s="6"/>
      <c r="AI237" s="169"/>
      <c r="AJ237" s="6"/>
      <c r="AL237" s="6"/>
      <c r="AM237" s="6"/>
      <c r="AO237" s="6"/>
      <c r="AQ237" s="169"/>
    </row>
    <row r="238" spans="1:43" x14ac:dyDescent="0.1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114"/>
      <c r="AF238" s="6"/>
      <c r="AG238" s="6"/>
      <c r="AI238" s="169"/>
      <c r="AJ238" s="6"/>
      <c r="AL238" s="6"/>
      <c r="AM238" s="6"/>
      <c r="AO238" s="6"/>
      <c r="AQ238" s="169"/>
    </row>
    <row r="239" spans="1:43" x14ac:dyDescent="0.1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114"/>
      <c r="AF239" s="6"/>
      <c r="AG239" s="6"/>
      <c r="AI239" s="169"/>
      <c r="AJ239" s="6"/>
      <c r="AL239" s="6"/>
      <c r="AM239" s="6"/>
      <c r="AO239" s="6"/>
      <c r="AQ239" s="169"/>
    </row>
  </sheetData>
  <mergeCells count="100">
    <mergeCell ref="AW7:AX7"/>
    <mergeCell ref="A6:AD6"/>
    <mergeCell ref="AP6:AQ7"/>
    <mergeCell ref="AR6:AS7"/>
    <mergeCell ref="AV6:AV7"/>
    <mergeCell ref="AT7:AU7"/>
    <mergeCell ref="A8:A11"/>
    <mergeCell ref="B8:AE8"/>
    <mergeCell ref="AF8:AG10"/>
    <mergeCell ref="AH8:AI10"/>
    <mergeCell ref="AJ8:AJ11"/>
    <mergeCell ref="AB10:AE10"/>
    <mergeCell ref="AX8:AX11"/>
    <mergeCell ref="B9:B11"/>
    <mergeCell ref="C9:S10"/>
    <mergeCell ref="T9:U10"/>
    <mergeCell ref="V9:W10"/>
    <mergeCell ref="X9:AE9"/>
    <mergeCell ref="X10:AA10"/>
    <mergeCell ref="AM8:AN10"/>
    <mergeCell ref="AP8:AP11"/>
    <mergeCell ref="AQ8:AQ11"/>
    <mergeCell ref="AR8:AR11"/>
    <mergeCell ref="AS8:AS11"/>
    <mergeCell ref="AT8:AT11"/>
    <mergeCell ref="AK8:AL10"/>
    <mergeCell ref="W60:W61"/>
    <mergeCell ref="X60:X61"/>
    <mergeCell ref="AU8:AU11"/>
    <mergeCell ref="AV8:AV11"/>
    <mergeCell ref="AW8:AW11"/>
    <mergeCell ref="A69:B69"/>
    <mergeCell ref="A60:A61"/>
    <mergeCell ref="C60:C61"/>
    <mergeCell ref="D60:T60"/>
    <mergeCell ref="U60:V60"/>
    <mergeCell ref="A62:B62"/>
    <mergeCell ref="A63:A65"/>
    <mergeCell ref="A66:B66"/>
    <mergeCell ref="A67:B67"/>
    <mergeCell ref="A68:B68"/>
    <mergeCell ref="A70:B70"/>
    <mergeCell ref="A71:B71"/>
    <mergeCell ref="A72:B72"/>
    <mergeCell ref="A73:B73"/>
    <mergeCell ref="A75:A76"/>
    <mergeCell ref="B75:B76"/>
    <mergeCell ref="A97:B97"/>
    <mergeCell ref="C75:C76"/>
    <mergeCell ref="D75:T75"/>
    <mergeCell ref="U75:V75"/>
    <mergeCell ref="W75:W76"/>
    <mergeCell ref="A77:A78"/>
    <mergeCell ref="A79:A81"/>
    <mergeCell ref="A82:A83"/>
    <mergeCell ref="A84:A85"/>
    <mergeCell ref="A86:A87"/>
    <mergeCell ref="A95:B95"/>
    <mergeCell ref="A96:B96"/>
    <mergeCell ref="A109:B109"/>
    <mergeCell ref="A98:B98"/>
    <mergeCell ref="A99:B99"/>
    <mergeCell ref="A100:B100"/>
    <mergeCell ref="A101:B101"/>
    <mergeCell ref="A102:B102"/>
    <mergeCell ref="A103:B103"/>
    <mergeCell ref="A104:B104"/>
    <mergeCell ref="A105:B105"/>
    <mergeCell ref="A106:B106"/>
    <mergeCell ref="A107:B107"/>
    <mergeCell ref="A108:B108"/>
    <mergeCell ref="A110:B110"/>
    <mergeCell ref="A111:B111"/>
    <mergeCell ref="A113:A116"/>
    <mergeCell ref="B113:AE113"/>
    <mergeCell ref="AF113:AG113"/>
    <mergeCell ref="AJ113:AK113"/>
    <mergeCell ref="B114:B116"/>
    <mergeCell ref="C114:S115"/>
    <mergeCell ref="T114:U115"/>
    <mergeCell ref="V114:W115"/>
    <mergeCell ref="X114:AE114"/>
    <mergeCell ref="AF114:AF116"/>
    <mergeCell ref="AG114:AG116"/>
    <mergeCell ref="AH114:AH116"/>
    <mergeCell ref="AI114:AI116"/>
    <mergeCell ref="AH113:AI113"/>
    <mergeCell ref="AK114:AK116"/>
    <mergeCell ref="X115:AA115"/>
    <mergeCell ref="AB115:AE115"/>
    <mergeCell ref="A129:A132"/>
    <mergeCell ref="B129:B132"/>
    <mergeCell ref="C129:S131"/>
    <mergeCell ref="T129:U131"/>
    <mergeCell ref="V129:W131"/>
    <mergeCell ref="A178:A179"/>
    <mergeCell ref="B178:B179"/>
    <mergeCell ref="C178:C179"/>
    <mergeCell ref="D178:D179"/>
    <mergeCell ref="AJ114:AJ116"/>
  </mergeCells>
  <dataValidations count="2">
    <dataValidation allowBlank="1" showInputMessage="1" showErrorMessage="1" errorTitle="Error" error="Por favor ingrese números enteros" sqref="B64 IX64 ST64 ACP64 AML64 AWH64 BGD64 BPZ64 BZV64 CJR64 CTN64 DDJ64 DNF64 DXB64 EGX64 EQT64 FAP64 FKL64 FUH64 GED64 GNZ64 GXV64 HHR64 HRN64 IBJ64 ILF64 IVB64 JEX64 JOT64 JYP64 KIL64 KSH64 LCD64 LLZ64 LVV64 MFR64 MPN64 MZJ64 NJF64 NTB64 OCX64 OMT64 OWP64 PGL64 PQH64 QAD64 QJZ64 QTV64 RDR64 RNN64 RXJ64 SHF64 SRB64 TAX64 TKT64 TUP64 UEL64 UOH64 UYD64 VHZ64 VRV64 WBR64 WLN64 WVJ64 B65600 IX65600 ST65600 ACP65600 AML65600 AWH65600 BGD65600 BPZ65600 BZV65600 CJR65600 CTN65600 DDJ65600 DNF65600 DXB65600 EGX65600 EQT65600 FAP65600 FKL65600 FUH65600 GED65600 GNZ65600 GXV65600 HHR65600 HRN65600 IBJ65600 ILF65600 IVB65600 JEX65600 JOT65600 JYP65600 KIL65600 KSH65600 LCD65600 LLZ65600 LVV65600 MFR65600 MPN65600 MZJ65600 NJF65600 NTB65600 OCX65600 OMT65600 OWP65600 PGL65600 PQH65600 QAD65600 QJZ65600 QTV65600 RDR65600 RNN65600 RXJ65600 SHF65600 SRB65600 TAX65600 TKT65600 TUP65600 UEL65600 UOH65600 UYD65600 VHZ65600 VRV65600 WBR65600 WLN65600 WVJ65600 B131136 IX131136 ST131136 ACP131136 AML131136 AWH131136 BGD131136 BPZ131136 BZV131136 CJR131136 CTN131136 DDJ131136 DNF131136 DXB131136 EGX131136 EQT131136 FAP131136 FKL131136 FUH131136 GED131136 GNZ131136 GXV131136 HHR131136 HRN131136 IBJ131136 ILF131136 IVB131136 JEX131136 JOT131136 JYP131136 KIL131136 KSH131136 LCD131136 LLZ131136 LVV131136 MFR131136 MPN131136 MZJ131136 NJF131136 NTB131136 OCX131136 OMT131136 OWP131136 PGL131136 PQH131136 QAD131136 QJZ131136 QTV131136 RDR131136 RNN131136 RXJ131136 SHF131136 SRB131136 TAX131136 TKT131136 TUP131136 UEL131136 UOH131136 UYD131136 VHZ131136 VRV131136 WBR131136 WLN131136 WVJ131136 B196672 IX196672 ST196672 ACP196672 AML196672 AWH196672 BGD196672 BPZ196672 BZV196672 CJR196672 CTN196672 DDJ196672 DNF196672 DXB196672 EGX196672 EQT196672 FAP196672 FKL196672 FUH196672 GED196672 GNZ196672 GXV196672 HHR196672 HRN196672 IBJ196672 ILF196672 IVB196672 JEX196672 JOT196672 JYP196672 KIL196672 KSH196672 LCD196672 LLZ196672 LVV196672 MFR196672 MPN196672 MZJ196672 NJF196672 NTB196672 OCX196672 OMT196672 OWP196672 PGL196672 PQH196672 QAD196672 QJZ196672 QTV196672 RDR196672 RNN196672 RXJ196672 SHF196672 SRB196672 TAX196672 TKT196672 TUP196672 UEL196672 UOH196672 UYD196672 VHZ196672 VRV196672 WBR196672 WLN196672 WVJ196672 B262208 IX262208 ST262208 ACP262208 AML262208 AWH262208 BGD262208 BPZ262208 BZV262208 CJR262208 CTN262208 DDJ262208 DNF262208 DXB262208 EGX262208 EQT262208 FAP262208 FKL262208 FUH262208 GED262208 GNZ262208 GXV262208 HHR262208 HRN262208 IBJ262208 ILF262208 IVB262208 JEX262208 JOT262208 JYP262208 KIL262208 KSH262208 LCD262208 LLZ262208 LVV262208 MFR262208 MPN262208 MZJ262208 NJF262208 NTB262208 OCX262208 OMT262208 OWP262208 PGL262208 PQH262208 QAD262208 QJZ262208 QTV262208 RDR262208 RNN262208 RXJ262208 SHF262208 SRB262208 TAX262208 TKT262208 TUP262208 UEL262208 UOH262208 UYD262208 VHZ262208 VRV262208 WBR262208 WLN262208 WVJ262208 B327744 IX327744 ST327744 ACP327744 AML327744 AWH327744 BGD327744 BPZ327744 BZV327744 CJR327744 CTN327744 DDJ327744 DNF327744 DXB327744 EGX327744 EQT327744 FAP327744 FKL327744 FUH327744 GED327744 GNZ327744 GXV327744 HHR327744 HRN327744 IBJ327744 ILF327744 IVB327744 JEX327744 JOT327744 JYP327744 KIL327744 KSH327744 LCD327744 LLZ327744 LVV327744 MFR327744 MPN327744 MZJ327744 NJF327744 NTB327744 OCX327744 OMT327744 OWP327744 PGL327744 PQH327744 QAD327744 QJZ327744 QTV327744 RDR327744 RNN327744 RXJ327744 SHF327744 SRB327744 TAX327744 TKT327744 TUP327744 UEL327744 UOH327744 UYD327744 VHZ327744 VRV327744 WBR327744 WLN327744 WVJ327744 B393280 IX393280 ST393280 ACP393280 AML393280 AWH393280 BGD393280 BPZ393280 BZV393280 CJR393280 CTN393280 DDJ393280 DNF393280 DXB393280 EGX393280 EQT393280 FAP393280 FKL393280 FUH393280 GED393280 GNZ393280 GXV393280 HHR393280 HRN393280 IBJ393280 ILF393280 IVB393280 JEX393280 JOT393280 JYP393280 KIL393280 KSH393280 LCD393280 LLZ393280 LVV393280 MFR393280 MPN393280 MZJ393280 NJF393280 NTB393280 OCX393280 OMT393280 OWP393280 PGL393280 PQH393280 QAD393280 QJZ393280 QTV393280 RDR393280 RNN393280 RXJ393280 SHF393280 SRB393280 TAX393280 TKT393280 TUP393280 UEL393280 UOH393280 UYD393280 VHZ393280 VRV393280 WBR393280 WLN393280 WVJ393280 B458816 IX458816 ST458816 ACP458816 AML458816 AWH458816 BGD458816 BPZ458816 BZV458816 CJR458816 CTN458816 DDJ458816 DNF458816 DXB458816 EGX458816 EQT458816 FAP458816 FKL458816 FUH458816 GED458816 GNZ458816 GXV458816 HHR458816 HRN458816 IBJ458816 ILF458816 IVB458816 JEX458816 JOT458816 JYP458816 KIL458816 KSH458816 LCD458816 LLZ458816 LVV458816 MFR458816 MPN458816 MZJ458816 NJF458816 NTB458816 OCX458816 OMT458816 OWP458816 PGL458816 PQH458816 QAD458816 QJZ458816 QTV458816 RDR458816 RNN458816 RXJ458816 SHF458816 SRB458816 TAX458816 TKT458816 TUP458816 UEL458816 UOH458816 UYD458816 VHZ458816 VRV458816 WBR458816 WLN458816 WVJ458816 B524352 IX524352 ST524352 ACP524352 AML524352 AWH524352 BGD524352 BPZ524352 BZV524352 CJR524352 CTN524352 DDJ524352 DNF524352 DXB524352 EGX524352 EQT524352 FAP524352 FKL524352 FUH524352 GED524352 GNZ524352 GXV524352 HHR524352 HRN524352 IBJ524352 ILF524352 IVB524352 JEX524352 JOT524352 JYP524352 KIL524352 KSH524352 LCD524352 LLZ524352 LVV524352 MFR524352 MPN524352 MZJ524352 NJF524352 NTB524352 OCX524352 OMT524352 OWP524352 PGL524352 PQH524352 QAD524352 QJZ524352 QTV524352 RDR524352 RNN524352 RXJ524352 SHF524352 SRB524352 TAX524352 TKT524352 TUP524352 UEL524352 UOH524352 UYD524352 VHZ524352 VRV524352 WBR524352 WLN524352 WVJ524352 B589888 IX589888 ST589888 ACP589888 AML589888 AWH589888 BGD589888 BPZ589888 BZV589888 CJR589888 CTN589888 DDJ589888 DNF589888 DXB589888 EGX589888 EQT589888 FAP589888 FKL589888 FUH589888 GED589888 GNZ589888 GXV589888 HHR589888 HRN589888 IBJ589888 ILF589888 IVB589888 JEX589888 JOT589888 JYP589888 KIL589888 KSH589888 LCD589888 LLZ589888 LVV589888 MFR589888 MPN589888 MZJ589888 NJF589888 NTB589888 OCX589888 OMT589888 OWP589888 PGL589888 PQH589888 QAD589888 QJZ589888 QTV589888 RDR589888 RNN589888 RXJ589888 SHF589888 SRB589888 TAX589888 TKT589888 TUP589888 UEL589888 UOH589888 UYD589888 VHZ589888 VRV589888 WBR589888 WLN589888 WVJ589888 B655424 IX655424 ST655424 ACP655424 AML655424 AWH655424 BGD655424 BPZ655424 BZV655424 CJR655424 CTN655424 DDJ655424 DNF655424 DXB655424 EGX655424 EQT655424 FAP655424 FKL655424 FUH655424 GED655424 GNZ655424 GXV655424 HHR655424 HRN655424 IBJ655424 ILF655424 IVB655424 JEX655424 JOT655424 JYP655424 KIL655424 KSH655424 LCD655424 LLZ655424 LVV655424 MFR655424 MPN655424 MZJ655424 NJF655424 NTB655424 OCX655424 OMT655424 OWP655424 PGL655424 PQH655424 QAD655424 QJZ655424 QTV655424 RDR655424 RNN655424 RXJ655424 SHF655424 SRB655424 TAX655424 TKT655424 TUP655424 UEL655424 UOH655424 UYD655424 VHZ655424 VRV655424 WBR655424 WLN655424 WVJ655424 B720960 IX720960 ST720960 ACP720960 AML720960 AWH720960 BGD720960 BPZ720960 BZV720960 CJR720960 CTN720960 DDJ720960 DNF720960 DXB720960 EGX720960 EQT720960 FAP720960 FKL720960 FUH720960 GED720960 GNZ720960 GXV720960 HHR720960 HRN720960 IBJ720960 ILF720960 IVB720960 JEX720960 JOT720960 JYP720960 KIL720960 KSH720960 LCD720960 LLZ720960 LVV720960 MFR720960 MPN720960 MZJ720960 NJF720960 NTB720960 OCX720960 OMT720960 OWP720960 PGL720960 PQH720960 QAD720960 QJZ720960 QTV720960 RDR720960 RNN720960 RXJ720960 SHF720960 SRB720960 TAX720960 TKT720960 TUP720960 UEL720960 UOH720960 UYD720960 VHZ720960 VRV720960 WBR720960 WLN720960 WVJ720960 B786496 IX786496 ST786496 ACP786496 AML786496 AWH786496 BGD786496 BPZ786496 BZV786496 CJR786496 CTN786496 DDJ786496 DNF786496 DXB786496 EGX786496 EQT786496 FAP786496 FKL786496 FUH786496 GED786496 GNZ786496 GXV786496 HHR786496 HRN786496 IBJ786496 ILF786496 IVB786496 JEX786496 JOT786496 JYP786496 KIL786496 KSH786496 LCD786496 LLZ786496 LVV786496 MFR786496 MPN786496 MZJ786496 NJF786496 NTB786496 OCX786496 OMT786496 OWP786496 PGL786496 PQH786496 QAD786496 QJZ786496 QTV786496 RDR786496 RNN786496 RXJ786496 SHF786496 SRB786496 TAX786496 TKT786496 TUP786496 UEL786496 UOH786496 UYD786496 VHZ786496 VRV786496 WBR786496 WLN786496 WVJ786496 B852032 IX852032 ST852032 ACP852032 AML852032 AWH852032 BGD852032 BPZ852032 BZV852032 CJR852032 CTN852032 DDJ852032 DNF852032 DXB852032 EGX852032 EQT852032 FAP852032 FKL852032 FUH852032 GED852032 GNZ852032 GXV852032 HHR852032 HRN852032 IBJ852032 ILF852032 IVB852032 JEX852032 JOT852032 JYP852032 KIL852032 KSH852032 LCD852032 LLZ852032 LVV852032 MFR852032 MPN852032 MZJ852032 NJF852032 NTB852032 OCX852032 OMT852032 OWP852032 PGL852032 PQH852032 QAD852032 QJZ852032 QTV852032 RDR852032 RNN852032 RXJ852032 SHF852032 SRB852032 TAX852032 TKT852032 TUP852032 UEL852032 UOH852032 UYD852032 VHZ852032 VRV852032 WBR852032 WLN852032 WVJ852032 B917568 IX917568 ST917568 ACP917568 AML917568 AWH917568 BGD917568 BPZ917568 BZV917568 CJR917568 CTN917568 DDJ917568 DNF917568 DXB917568 EGX917568 EQT917568 FAP917568 FKL917568 FUH917568 GED917568 GNZ917568 GXV917568 HHR917568 HRN917568 IBJ917568 ILF917568 IVB917568 JEX917568 JOT917568 JYP917568 KIL917568 KSH917568 LCD917568 LLZ917568 LVV917568 MFR917568 MPN917568 MZJ917568 NJF917568 NTB917568 OCX917568 OMT917568 OWP917568 PGL917568 PQH917568 QAD917568 QJZ917568 QTV917568 RDR917568 RNN917568 RXJ917568 SHF917568 SRB917568 TAX917568 TKT917568 TUP917568 UEL917568 UOH917568 UYD917568 VHZ917568 VRV917568 WBR917568 WLN917568 WVJ917568 B983104 IX983104 ST983104 ACP983104 AML983104 AWH983104 BGD983104 BPZ983104 BZV983104 CJR983104 CTN983104 DDJ983104 DNF983104 DXB983104 EGX983104 EQT983104 FAP983104 FKL983104 FUH983104 GED983104 GNZ983104 GXV983104 HHR983104 HRN983104 IBJ983104 ILF983104 IVB983104 JEX983104 JOT983104 JYP983104 KIL983104 KSH983104 LCD983104 LLZ983104 LVV983104 MFR983104 MPN983104 MZJ983104 NJF983104 NTB983104 OCX983104 OMT983104 OWP983104 PGL983104 PQH983104 QAD983104 QJZ983104 QTV983104 RDR983104 RNN983104 RXJ983104 SHF983104 SRB983104 TAX983104 TKT983104 TUP983104 UEL983104 UOH983104 UYD983104 VHZ983104 VRV983104 WBR983104 WLN983104 WVJ983104 A94 IW94 SS94 ACO94 AMK94 AWG94 BGC94 BPY94 BZU94 CJQ94 CTM94 DDI94 DNE94 DXA94 EGW94 EQS94 FAO94 FKK94 FUG94 GEC94 GNY94 GXU94 HHQ94 HRM94 IBI94 ILE94 IVA94 JEW94 JOS94 JYO94 KIK94 KSG94 LCC94 LLY94 LVU94 MFQ94 MPM94 MZI94 NJE94 NTA94 OCW94 OMS94 OWO94 PGK94 PQG94 QAC94 QJY94 QTU94 RDQ94 RNM94 RXI94 SHE94 SRA94 TAW94 TKS94 TUO94 UEK94 UOG94 UYC94 VHY94 VRU94 WBQ94 WLM94 WVI94 A65630 IW65630 SS65630 ACO65630 AMK65630 AWG65630 BGC65630 BPY65630 BZU65630 CJQ65630 CTM65630 DDI65630 DNE65630 DXA65630 EGW65630 EQS65630 FAO65630 FKK65630 FUG65630 GEC65630 GNY65630 GXU65630 HHQ65630 HRM65630 IBI65630 ILE65630 IVA65630 JEW65630 JOS65630 JYO65630 KIK65630 KSG65630 LCC65630 LLY65630 LVU65630 MFQ65630 MPM65630 MZI65630 NJE65630 NTA65630 OCW65630 OMS65630 OWO65630 PGK65630 PQG65630 QAC65630 QJY65630 QTU65630 RDQ65630 RNM65630 RXI65630 SHE65630 SRA65630 TAW65630 TKS65630 TUO65630 UEK65630 UOG65630 UYC65630 VHY65630 VRU65630 WBQ65630 WLM65630 WVI65630 A131166 IW131166 SS131166 ACO131166 AMK131166 AWG131166 BGC131166 BPY131166 BZU131166 CJQ131166 CTM131166 DDI131166 DNE131166 DXA131166 EGW131166 EQS131166 FAO131166 FKK131166 FUG131166 GEC131166 GNY131166 GXU131166 HHQ131166 HRM131166 IBI131166 ILE131166 IVA131166 JEW131166 JOS131166 JYO131166 KIK131166 KSG131166 LCC131166 LLY131166 LVU131166 MFQ131166 MPM131166 MZI131166 NJE131166 NTA131166 OCW131166 OMS131166 OWO131166 PGK131166 PQG131166 QAC131166 QJY131166 QTU131166 RDQ131166 RNM131166 RXI131166 SHE131166 SRA131166 TAW131166 TKS131166 TUO131166 UEK131166 UOG131166 UYC131166 VHY131166 VRU131166 WBQ131166 WLM131166 WVI131166 A196702 IW196702 SS196702 ACO196702 AMK196702 AWG196702 BGC196702 BPY196702 BZU196702 CJQ196702 CTM196702 DDI196702 DNE196702 DXA196702 EGW196702 EQS196702 FAO196702 FKK196702 FUG196702 GEC196702 GNY196702 GXU196702 HHQ196702 HRM196702 IBI196702 ILE196702 IVA196702 JEW196702 JOS196702 JYO196702 KIK196702 KSG196702 LCC196702 LLY196702 LVU196702 MFQ196702 MPM196702 MZI196702 NJE196702 NTA196702 OCW196702 OMS196702 OWO196702 PGK196702 PQG196702 QAC196702 QJY196702 QTU196702 RDQ196702 RNM196702 RXI196702 SHE196702 SRA196702 TAW196702 TKS196702 TUO196702 UEK196702 UOG196702 UYC196702 VHY196702 VRU196702 WBQ196702 WLM196702 WVI196702 A262238 IW262238 SS262238 ACO262238 AMK262238 AWG262238 BGC262238 BPY262238 BZU262238 CJQ262238 CTM262238 DDI262238 DNE262238 DXA262238 EGW262238 EQS262238 FAO262238 FKK262238 FUG262238 GEC262238 GNY262238 GXU262238 HHQ262238 HRM262238 IBI262238 ILE262238 IVA262238 JEW262238 JOS262238 JYO262238 KIK262238 KSG262238 LCC262238 LLY262238 LVU262238 MFQ262238 MPM262238 MZI262238 NJE262238 NTA262238 OCW262238 OMS262238 OWO262238 PGK262238 PQG262238 QAC262238 QJY262238 QTU262238 RDQ262238 RNM262238 RXI262238 SHE262238 SRA262238 TAW262238 TKS262238 TUO262238 UEK262238 UOG262238 UYC262238 VHY262238 VRU262238 WBQ262238 WLM262238 WVI262238 A327774 IW327774 SS327774 ACO327774 AMK327774 AWG327774 BGC327774 BPY327774 BZU327774 CJQ327774 CTM327774 DDI327774 DNE327774 DXA327774 EGW327774 EQS327774 FAO327774 FKK327774 FUG327774 GEC327774 GNY327774 GXU327774 HHQ327774 HRM327774 IBI327774 ILE327774 IVA327774 JEW327774 JOS327774 JYO327774 KIK327774 KSG327774 LCC327774 LLY327774 LVU327774 MFQ327774 MPM327774 MZI327774 NJE327774 NTA327774 OCW327774 OMS327774 OWO327774 PGK327774 PQG327774 QAC327774 QJY327774 QTU327774 RDQ327774 RNM327774 RXI327774 SHE327774 SRA327774 TAW327774 TKS327774 TUO327774 UEK327774 UOG327774 UYC327774 VHY327774 VRU327774 WBQ327774 WLM327774 WVI327774 A393310 IW393310 SS393310 ACO393310 AMK393310 AWG393310 BGC393310 BPY393310 BZU393310 CJQ393310 CTM393310 DDI393310 DNE393310 DXA393310 EGW393310 EQS393310 FAO393310 FKK393310 FUG393310 GEC393310 GNY393310 GXU393310 HHQ393310 HRM393310 IBI393310 ILE393310 IVA393310 JEW393310 JOS393310 JYO393310 KIK393310 KSG393310 LCC393310 LLY393310 LVU393310 MFQ393310 MPM393310 MZI393310 NJE393310 NTA393310 OCW393310 OMS393310 OWO393310 PGK393310 PQG393310 QAC393310 QJY393310 QTU393310 RDQ393310 RNM393310 RXI393310 SHE393310 SRA393310 TAW393310 TKS393310 TUO393310 UEK393310 UOG393310 UYC393310 VHY393310 VRU393310 WBQ393310 WLM393310 WVI393310 A458846 IW458846 SS458846 ACO458846 AMK458846 AWG458846 BGC458846 BPY458846 BZU458846 CJQ458846 CTM458846 DDI458846 DNE458846 DXA458846 EGW458846 EQS458846 FAO458846 FKK458846 FUG458846 GEC458846 GNY458846 GXU458846 HHQ458846 HRM458846 IBI458846 ILE458846 IVA458846 JEW458846 JOS458846 JYO458846 KIK458846 KSG458846 LCC458846 LLY458846 LVU458846 MFQ458846 MPM458846 MZI458846 NJE458846 NTA458846 OCW458846 OMS458846 OWO458846 PGK458846 PQG458846 QAC458846 QJY458846 QTU458846 RDQ458846 RNM458846 RXI458846 SHE458846 SRA458846 TAW458846 TKS458846 TUO458846 UEK458846 UOG458846 UYC458846 VHY458846 VRU458846 WBQ458846 WLM458846 WVI458846 A524382 IW524382 SS524382 ACO524382 AMK524382 AWG524382 BGC524382 BPY524382 BZU524382 CJQ524382 CTM524382 DDI524382 DNE524382 DXA524382 EGW524382 EQS524382 FAO524382 FKK524382 FUG524382 GEC524382 GNY524382 GXU524382 HHQ524382 HRM524382 IBI524382 ILE524382 IVA524382 JEW524382 JOS524382 JYO524382 KIK524382 KSG524382 LCC524382 LLY524382 LVU524382 MFQ524382 MPM524382 MZI524382 NJE524382 NTA524382 OCW524382 OMS524382 OWO524382 PGK524382 PQG524382 QAC524382 QJY524382 QTU524382 RDQ524382 RNM524382 RXI524382 SHE524382 SRA524382 TAW524382 TKS524382 TUO524382 UEK524382 UOG524382 UYC524382 VHY524382 VRU524382 WBQ524382 WLM524382 WVI524382 A589918 IW589918 SS589918 ACO589918 AMK589918 AWG589918 BGC589918 BPY589918 BZU589918 CJQ589918 CTM589918 DDI589918 DNE589918 DXA589918 EGW589918 EQS589918 FAO589918 FKK589918 FUG589918 GEC589918 GNY589918 GXU589918 HHQ589918 HRM589918 IBI589918 ILE589918 IVA589918 JEW589918 JOS589918 JYO589918 KIK589918 KSG589918 LCC589918 LLY589918 LVU589918 MFQ589918 MPM589918 MZI589918 NJE589918 NTA589918 OCW589918 OMS589918 OWO589918 PGK589918 PQG589918 QAC589918 QJY589918 QTU589918 RDQ589918 RNM589918 RXI589918 SHE589918 SRA589918 TAW589918 TKS589918 TUO589918 UEK589918 UOG589918 UYC589918 VHY589918 VRU589918 WBQ589918 WLM589918 WVI589918 A655454 IW655454 SS655454 ACO655454 AMK655454 AWG655454 BGC655454 BPY655454 BZU655454 CJQ655454 CTM655454 DDI655454 DNE655454 DXA655454 EGW655454 EQS655454 FAO655454 FKK655454 FUG655454 GEC655454 GNY655454 GXU655454 HHQ655454 HRM655454 IBI655454 ILE655454 IVA655454 JEW655454 JOS655454 JYO655454 KIK655454 KSG655454 LCC655454 LLY655454 LVU655454 MFQ655454 MPM655454 MZI655454 NJE655454 NTA655454 OCW655454 OMS655454 OWO655454 PGK655454 PQG655454 QAC655454 QJY655454 QTU655454 RDQ655454 RNM655454 RXI655454 SHE655454 SRA655454 TAW655454 TKS655454 TUO655454 UEK655454 UOG655454 UYC655454 VHY655454 VRU655454 WBQ655454 WLM655454 WVI655454 A720990 IW720990 SS720990 ACO720990 AMK720990 AWG720990 BGC720990 BPY720990 BZU720990 CJQ720990 CTM720990 DDI720990 DNE720990 DXA720990 EGW720990 EQS720990 FAO720990 FKK720990 FUG720990 GEC720990 GNY720990 GXU720990 HHQ720990 HRM720990 IBI720990 ILE720990 IVA720990 JEW720990 JOS720990 JYO720990 KIK720990 KSG720990 LCC720990 LLY720990 LVU720990 MFQ720990 MPM720990 MZI720990 NJE720990 NTA720990 OCW720990 OMS720990 OWO720990 PGK720990 PQG720990 QAC720990 QJY720990 QTU720990 RDQ720990 RNM720990 RXI720990 SHE720990 SRA720990 TAW720990 TKS720990 TUO720990 UEK720990 UOG720990 UYC720990 VHY720990 VRU720990 WBQ720990 WLM720990 WVI720990 A786526 IW786526 SS786526 ACO786526 AMK786526 AWG786526 BGC786526 BPY786526 BZU786526 CJQ786526 CTM786526 DDI786526 DNE786526 DXA786526 EGW786526 EQS786526 FAO786526 FKK786526 FUG786526 GEC786526 GNY786526 GXU786526 HHQ786526 HRM786526 IBI786526 ILE786526 IVA786526 JEW786526 JOS786526 JYO786526 KIK786526 KSG786526 LCC786526 LLY786526 LVU786526 MFQ786526 MPM786526 MZI786526 NJE786526 NTA786526 OCW786526 OMS786526 OWO786526 PGK786526 PQG786526 QAC786526 QJY786526 QTU786526 RDQ786526 RNM786526 RXI786526 SHE786526 SRA786526 TAW786526 TKS786526 TUO786526 UEK786526 UOG786526 UYC786526 VHY786526 VRU786526 WBQ786526 WLM786526 WVI786526 A852062 IW852062 SS852062 ACO852062 AMK852062 AWG852062 BGC852062 BPY852062 BZU852062 CJQ852062 CTM852062 DDI852062 DNE852062 DXA852062 EGW852062 EQS852062 FAO852062 FKK852062 FUG852062 GEC852062 GNY852062 GXU852062 HHQ852062 HRM852062 IBI852062 ILE852062 IVA852062 JEW852062 JOS852062 JYO852062 KIK852062 KSG852062 LCC852062 LLY852062 LVU852062 MFQ852062 MPM852062 MZI852062 NJE852062 NTA852062 OCW852062 OMS852062 OWO852062 PGK852062 PQG852062 QAC852062 QJY852062 QTU852062 RDQ852062 RNM852062 RXI852062 SHE852062 SRA852062 TAW852062 TKS852062 TUO852062 UEK852062 UOG852062 UYC852062 VHY852062 VRU852062 WBQ852062 WLM852062 WVI852062 A917598 IW917598 SS917598 ACO917598 AMK917598 AWG917598 BGC917598 BPY917598 BZU917598 CJQ917598 CTM917598 DDI917598 DNE917598 DXA917598 EGW917598 EQS917598 FAO917598 FKK917598 FUG917598 GEC917598 GNY917598 GXU917598 HHQ917598 HRM917598 IBI917598 ILE917598 IVA917598 JEW917598 JOS917598 JYO917598 KIK917598 KSG917598 LCC917598 LLY917598 LVU917598 MFQ917598 MPM917598 MZI917598 NJE917598 NTA917598 OCW917598 OMS917598 OWO917598 PGK917598 PQG917598 QAC917598 QJY917598 QTU917598 RDQ917598 RNM917598 RXI917598 SHE917598 SRA917598 TAW917598 TKS917598 TUO917598 UEK917598 UOG917598 UYC917598 VHY917598 VRU917598 WBQ917598 WLM917598 WVI917598 A983134 IW983134 SS983134 ACO983134 AMK983134 AWG983134 BGC983134 BPY983134 BZU983134 CJQ983134 CTM983134 DDI983134 DNE983134 DXA983134 EGW983134 EQS983134 FAO983134 FKK983134 FUG983134 GEC983134 GNY983134 GXU983134 HHQ983134 HRM983134 IBI983134 ILE983134 IVA983134 JEW983134 JOS983134 JYO983134 KIK983134 KSG983134 LCC983134 LLY983134 LVU983134 MFQ983134 MPM983134 MZI983134 NJE983134 NTA983134 OCW983134 OMS983134 OWO983134 PGK983134 PQG983134 QAC983134 QJY983134 QTU983134 RDQ983134 RNM983134 RXI983134 SHE983134 SRA983134 TAW983134 TKS983134 TUO983134 UEK983134 UOG983134 UYC983134 VHY983134 VRU983134 WBQ983134 WLM983134 WVI983134 A177:D181 IW177:IZ181 SS177:SV181 ACO177:ACR181 AMK177:AMN181 AWG177:AWJ181 BGC177:BGF181 BPY177:BQB181 BZU177:BZX181 CJQ177:CJT181 CTM177:CTP181 DDI177:DDL181 DNE177:DNH181 DXA177:DXD181 EGW177:EGZ181 EQS177:EQV181 FAO177:FAR181 FKK177:FKN181 FUG177:FUJ181 GEC177:GEF181 GNY177:GOB181 GXU177:GXX181 HHQ177:HHT181 HRM177:HRP181 IBI177:IBL181 ILE177:ILH181 IVA177:IVD181 JEW177:JEZ181 JOS177:JOV181 JYO177:JYR181 KIK177:KIN181 KSG177:KSJ181 LCC177:LCF181 LLY177:LMB181 LVU177:LVX181 MFQ177:MFT181 MPM177:MPP181 MZI177:MZL181 NJE177:NJH181 NTA177:NTD181 OCW177:OCZ181 OMS177:OMV181 OWO177:OWR181 PGK177:PGN181 PQG177:PQJ181 QAC177:QAF181 QJY177:QKB181 QTU177:QTX181 RDQ177:RDT181 RNM177:RNP181 RXI177:RXL181 SHE177:SHH181 SRA177:SRD181 TAW177:TAZ181 TKS177:TKV181 TUO177:TUR181 UEK177:UEN181 UOG177:UOJ181 UYC177:UYF181 VHY177:VIB181 VRU177:VRX181 WBQ177:WBT181 WLM177:WLP181 WVI177:WVL181 A65713:D65717 IW65713:IZ65717 SS65713:SV65717 ACO65713:ACR65717 AMK65713:AMN65717 AWG65713:AWJ65717 BGC65713:BGF65717 BPY65713:BQB65717 BZU65713:BZX65717 CJQ65713:CJT65717 CTM65713:CTP65717 DDI65713:DDL65717 DNE65713:DNH65717 DXA65713:DXD65717 EGW65713:EGZ65717 EQS65713:EQV65717 FAO65713:FAR65717 FKK65713:FKN65717 FUG65713:FUJ65717 GEC65713:GEF65717 GNY65713:GOB65717 GXU65713:GXX65717 HHQ65713:HHT65717 HRM65713:HRP65717 IBI65713:IBL65717 ILE65713:ILH65717 IVA65713:IVD65717 JEW65713:JEZ65717 JOS65713:JOV65717 JYO65713:JYR65717 KIK65713:KIN65717 KSG65713:KSJ65717 LCC65713:LCF65717 LLY65713:LMB65717 LVU65713:LVX65717 MFQ65713:MFT65717 MPM65713:MPP65717 MZI65713:MZL65717 NJE65713:NJH65717 NTA65713:NTD65717 OCW65713:OCZ65717 OMS65713:OMV65717 OWO65713:OWR65717 PGK65713:PGN65717 PQG65713:PQJ65717 QAC65713:QAF65717 QJY65713:QKB65717 QTU65713:QTX65717 RDQ65713:RDT65717 RNM65713:RNP65717 RXI65713:RXL65717 SHE65713:SHH65717 SRA65713:SRD65717 TAW65713:TAZ65717 TKS65713:TKV65717 TUO65713:TUR65717 UEK65713:UEN65717 UOG65713:UOJ65717 UYC65713:UYF65717 VHY65713:VIB65717 VRU65713:VRX65717 WBQ65713:WBT65717 WLM65713:WLP65717 WVI65713:WVL65717 A131249:D131253 IW131249:IZ131253 SS131249:SV131253 ACO131249:ACR131253 AMK131249:AMN131253 AWG131249:AWJ131253 BGC131249:BGF131253 BPY131249:BQB131253 BZU131249:BZX131253 CJQ131249:CJT131253 CTM131249:CTP131253 DDI131249:DDL131253 DNE131249:DNH131253 DXA131249:DXD131253 EGW131249:EGZ131253 EQS131249:EQV131253 FAO131249:FAR131253 FKK131249:FKN131253 FUG131249:FUJ131253 GEC131249:GEF131253 GNY131249:GOB131253 GXU131249:GXX131253 HHQ131249:HHT131253 HRM131249:HRP131253 IBI131249:IBL131253 ILE131249:ILH131253 IVA131249:IVD131253 JEW131249:JEZ131253 JOS131249:JOV131253 JYO131249:JYR131253 KIK131249:KIN131253 KSG131249:KSJ131253 LCC131249:LCF131253 LLY131249:LMB131253 LVU131249:LVX131253 MFQ131249:MFT131253 MPM131249:MPP131253 MZI131249:MZL131253 NJE131249:NJH131253 NTA131249:NTD131253 OCW131249:OCZ131253 OMS131249:OMV131253 OWO131249:OWR131253 PGK131249:PGN131253 PQG131249:PQJ131253 QAC131249:QAF131253 QJY131249:QKB131253 QTU131249:QTX131253 RDQ131249:RDT131253 RNM131249:RNP131253 RXI131249:RXL131253 SHE131249:SHH131253 SRA131249:SRD131253 TAW131249:TAZ131253 TKS131249:TKV131253 TUO131249:TUR131253 UEK131249:UEN131253 UOG131249:UOJ131253 UYC131249:UYF131253 VHY131249:VIB131253 VRU131249:VRX131253 WBQ131249:WBT131253 WLM131249:WLP131253 WVI131249:WVL131253 A196785:D196789 IW196785:IZ196789 SS196785:SV196789 ACO196785:ACR196789 AMK196785:AMN196789 AWG196785:AWJ196789 BGC196785:BGF196789 BPY196785:BQB196789 BZU196785:BZX196789 CJQ196785:CJT196789 CTM196785:CTP196789 DDI196785:DDL196789 DNE196785:DNH196789 DXA196785:DXD196789 EGW196785:EGZ196789 EQS196785:EQV196789 FAO196785:FAR196789 FKK196785:FKN196789 FUG196785:FUJ196789 GEC196785:GEF196789 GNY196785:GOB196789 GXU196785:GXX196789 HHQ196785:HHT196789 HRM196785:HRP196789 IBI196785:IBL196789 ILE196785:ILH196789 IVA196785:IVD196789 JEW196785:JEZ196789 JOS196785:JOV196789 JYO196785:JYR196789 KIK196785:KIN196789 KSG196785:KSJ196789 LCC196785:LCF196789 LLY196785:LMB196789 LVU196785:LVX196789 MFQ196785:MFT196789 MPM196785:MPP196789 MZI196785:MZL196789 NJE196785:NJH196789 NTA196785:NTD196789 OCW196785:OCZ196789 OMS196785:OMV196789 OWO196785:OWR196789 PGK196785:PGN196789 PQG196785:PQJ196789 QAC196785:QAF196789 QJY196785:QKB196789 QTU196785:QTX196789 RDQ196785:RDT196789 RNM196785:RNP196789 RXI196785:RXL196789 SHE196785:SHH196789 SRA196785:SRD196789 TAW196785:TAZ196789 TKS196785:TKV196789 TUO196785:TUR196789 UEK196785:UEN196789 UOG196785:UOJ196789 UYC196785:UYF196789 VHY196785:VIB196789 VRU196785:VRX196789 WBQ196785:WBT196789 WLM196785:WLP196789 WVI196785:WVL196789 A262321:D262325 IW262321:IZ262325 SS262321:SV262325 ACO262321:ACR262325 AMK262321:AMN262325 AWG262321:AWJ262325 BGC262321:BGF262325 BPY262321:BQB262325 BZU262321:BZX262325 CJQ262321:CJT262325 CTM262321:CTP262325 DDI262321:DDL262325 DNE262321:DNH262325 DXA262321:DXD262325 EGW262321:EGZ262325 EQS262321:EQV262325 FAO262321:FAR262325 FKK262321:FKN262325 FUG262321:FUJ262325 GEC262321:GEF262325 GNY262321:GOB262325 GXU262321:GXX262325 HHQ262321:HHT262325 HRM262321:HRP262325 IBI262321:IBL262325 ILE262321:ILH262325 IVA262321:IVD262325 JEW262321:JEZ262325 JOS262321:JOV262325 JYO262321:JYR262325 KIK262321:KIN262325 KSG262321:KSJ262325 LCC262321:LCF262325 LLY262321:LMB262325 LVU262321:LVX262325 MFQ262321:MFT262325 MPM262321:MPP262325 MZI262321:MZL262325 NJE262321:NJH262325 NTA262321:NTD262325 OCW262321:OCZ262325 OMS262321:OMV262325 OWO262321:OWR262325 PGK262321:PGN262325 PQG262321:PQJ262325 QAC262321:QAF262325 QJY262321:QKB262325 QTU262321:QTX262325 RDQ262321:RDT262325 RNM262321:RNP262325 RXI262321:RXL262325 SHE262321:SHH262325 SRA262321:SRD262325 TAW262321:TAZ262325 TKS262321:TKV262325 TUO262321:TUR262325 UEK262321:UEN262325 UOG262321:UOJ262325 UYC262321:UYF262325 VHY262321:VIB262325 VRU262321:VRX262325 WBQ262321:WBT262325 WLM262321:WLP262325 WVI262321:WVL262325 A327857:D327861 IW327857:IZ327861 SS327857:SV327861 ACO327857:ACR327861 AMK327857:AMN327861 AWG327857:AWJ327861 BGC327857:BGF327861 BPY327857:BQB327861 BZU327857:BZX327861 CJQ327857:CJT327861 CTM327857:CTP327861 DDI327857:DDL327861 DNE327857:DNH327861 DXA327857:DXD327861 EGW327857:EGZ327861 EQS327857:EQV327861 FAO327857:FAR327861 FKK327857:FKN327861 FUG327857:FUJ327861 GEC327857:GEF327861 GNY327857:GOB327861 GXU327857:GXX327861 HHQ327857:HHT327861 HRM327857:HRP327861 IBI327857:IBL327861 ILE327857:ILH327861 IVA327857:IVD327861 JEW327857:JEZ327861 JOS327857:JOV327861 JYO327857:JYR327861 KIK327857:KIN327861 KSG327857:KSJ327861 LCC327857:LCF327861 LLY327857:LMB327861 LVU327857:LVX327861 MFQ327857:MFT327861 MPM327857:MPP327861 MZI327857:MZL327861 NJE327857:NJH327861 NTA327857:NTD327861 OCW327857:OCZ327861 OMS327857:OMV327861 OWO327857:OWR327861 PGK327857:PGN327861 PQG327857:PQJ327861 QAC327857:QAF327861 QJY327857:QKB327861 QTU327857:QTX327861 RDQ327857:RDT327861 RNM327857:RNP327861 RXI327857:RXL327861 SHE327857:SHH327861 SRA327857:SRD327861 TAW327857:TAZ327861 TKS327857:TKV327861 TUO327857:TUR327861 UEK327857:UEN327861 UOG327857:UOJ327861 UYC327857:UYF327861 VHY327857:VIB327861 VRU327857:VRX327861 WBQ327857:WBT327861 WLM327857:WLP327861 WVI327857:WVL327861 A393393:D393397 IW393393:IZ393397 SS393393:SV393397 ACO393393:ACR393397 AMK393393:AMN393397 AWG393393:AWJ393397 BGC393393:BGF393397 BPY393393:BQB393397 BZU393393:BZX393397 CJQ393393:CJT393397 CTM393393:CTP393397 DDI393393:DDL393397 DNE393393:DNH393397 DXA393393:DXD393397 EGW393393:EGZ393397 EQS393393:EQV393397 FAO393393:FAR393397 FKK393393:FKN393397 FUG393393:FUJ393397 GEC393393:GEF393397 GNY393393:GOB393397 GXU393393:GXX393397 HHQ393393:HHT393397 HRM393393:HRP393397 IBI393393:IBL393397 ILE393393:ILH393397 IVA393393:IVD393397 JEW393393:JEZ393397 JOS393393:JOV393397 JYO393393:JYR393397 KIK393393:KIN393397 KSG393393:KSJ393397 LCC393393:LCF393397 LLY393393:LMB393397 LVU393393:LVX393397 MFQ393393:MFT393397 MPM393393:MPP393397 MZI393393:MZL393397 NJE393393:NJH393397 NTA393393:NTD393397 OCW393393:OCZ393397 OMS393393:OMV393397 OWO393393:OWR393397 PGK393393:PGN393397 PQG393393:PQJ393397 QAC393393:QAF393397 QJY393393:QKB393397 QTU393393:QTX393397 RDQ393393:RDT393397 RNM393393:RNP393397 RXI393393:RXL393397 SHE393393:SHH393397 SRA393393:SRD393397 TAW393393:TAZ393397 TKS393393:TKV393397 TUO393393:TUR393397 UEK393393:UEN393397 UOG393393:UOJ393397 UYC393393:UYF393397 VHY393393:VIB393397 VRU393393:VRX393397 WBQ393393:WBT393397 WLM393393:WLP393397 WVI393393:WVL393397 A458929:D458933 IW458929:IZ458933 SS458929:SV458933 ACO458929:ACR458933 AMK458929:AMN458933 AWG458929:AWJ458933 BGC458929:BGF458933 BPY458929:BQB458933 BZU458929:BZX458933 CJQ458929:CJT458933 CTM458929:CTP458933 DDI458929:DDL458933 DNE458929:DNH458933 DXA458929:DXD458933 EGW458929:EGZ458933 EQS458929:EQV458933 FAO458929:FAR458933 FKK458929:FKN458933 FUG458929:FUJ458933 GEC458929:GEF458933 GNY458929:GOB458933 GXU458929:GXX458933 HHQ458929:HHT458933 HRM458929:HRP458933 IBI458929:IBL458933 ILE458929:ILH458933 IVA458929:IVD458933 JEW458929:JEZ458933 JOS458929:JOV458933 JYO458929:JYR458933 KIK458929:KIN458933 KSG458929:KSJ458933 LCC458929:LCF458933 LLY458929:LMB458933 LVU458929:LVX458933 MFQ458929:MFT458933 MPM458929:MPP458933 MZI458929:MZL458933 NJE458929:NJH458933 NTA458929:NTD458933 OCW458929:OCZ458933 OMS458929:OMV458933 OWO458929:OWR458933 PGK458929:PGN458933 PQG458929:PQJ458933 QAC458929:QAF458933 QJY458929:QKB458933 QTU458929:QTX458933 RDQ458929:RDT458933 RNM458929:RNP458933 RXI458929:RXL458933 SHE458929:SHH458933 SRA458929:SRD458933 TAW458929:TAZ458933 TKS458929:TKV458933 TUO458929:TUR458933 UEK458929:UEN458933 UOG458929:UOJ458933 UYC458929:UYF458933 VHY458929:VIB458933 VRU458929:VRX458933 WBQ458929:WBT458933 WLM458929:WLP458933 WVI458929:WVL458933 A524465:D524469 IW524465:IZ524469 SS524465:SV524469 ACO524465:ACR524469 AMK524465:AMN524469 AWG524465:AWJ524469 BGC524465:BGF524469 BPY524465:BQB524469 BZU524465:BZX524469 CJQ524465:CJT524469 CTM524465:CTP524469 DDI524465:DDL524469 DNE524465:DNH524469 DXA524465:DXD524469 EGW524465:EGZ524469 EQS524465:EQV524469 FAO524465:FAR524469 FKK524465:FKN524469 FUG524465:FUJ524469 GEC524465:GEF524469 GNY524465:GOB524469 GXU524465:GXX524469 HHQ524465:HHT524469 HRM524465:HRP524469 IBI524465:IBL524469 ILE524465:ILH524469 IVA524465:IVD524469 JEW524465:JEZ524469 JOS524465:JOV524469 JYO524465:JYR524469 KIK524465:KIN524469 KSG524465:KSJ524469 LCC524465:LCF524469 LLY524465:LMB524469 LVU524465:LVX524469 MFQ524465:MFT524469 MPM524465:MPP524469 MZI524465:MZL524469 NJE524465:NJH524469 NTA524465:NTD524469 OCW524465:OCZ524469 OMS524465:OMV524469 OWO524465:OWR524469 PGK524465:PGN524469 PQG524465:PQJ524469 QAC524465:QAF524469 QJY524465:QKB524469 QTU524465:QTX524469 RDQ524465:RDT524469 RNM524465:RNP524469 RXI524465:RXL524469 SHE524465:SHH524469 SRA524465:SRD524469 TAW524465:TAZ524469 TKS524465:TKV524469 TUO524465:TUR524469 UEK524465:UEN524469 UOG524465:UOJ524469 UYC524465:UYF524469 VHY524465:VIB524469 VRU524465:VRX524469 WBQ524465:WBT524469 WLM524465:WLP524469 WVI524465:WVL524469 A590001:D590005 IW590001:IZ590005 SS590001:SV590005 ACO590001:ACR590005 AMK590001:AMN590005 AWG590001:AWJ590005 BGC590001:BGF590005 BPY590001:BQB590005 BZU590001:BZX590005 CJQ590001:CJT590005 CTM590001:CTP590005 DDI590001:DDL590005 DNE590001:DNH590005 DXA590001:DXD590005 EGW590001:EGZ590005 EQS590001:EQV590005 FAO590001:FAR590005 FKK590001:FKN590005 FUG590001:FUJ590005 GEC590001:GEF590005 GNY590001:GOB590005 GXU590001:GXX590005 HHQ590001:HHT590005 HRM590001:HRP590005 IBI590001:IBL590005 ILE590001:ILH590005 IVA590001:IVD590005 JEW590001:JEZ590005 JOS590001:JOV590005 JYO590001:JYR590005 KIK590001:KIN590005 KSG590001:KSJ590005 LCC590001:LCF590005 LLY590001:LMB590005 LVU590001:LVX590005 MFQ590001:MFT590005 MPM590001:MPP590005 MZI590001:MZL590005 NJE590001:NJH590005 NTA590001:NTD590005 OCW590001:OCZ590005 OMS590001:OMV590005 OWO590001:OWR590005 PGK590001:PGN590005 PQG590001:PQJ590005 QAC590001:QAF590005 QJY590001:QKB590005 QTU590001:QTX590005 RDQ590001:RDT590005 RNM590001:RNP590005 RXI590001:RXL590005 SHE590001:SHH590005 SRA590001:SRD590005 TAW590001:TAZ590005 TKS590001:TKV590005 TUO590001:TUR590005 UEK590001:UEN590005 UOG590001:UOJ590005 UYC590001:UYF590005 VHY590001:VIB590005 VRU590001:VRX590005 WBQ590001:WBT590005 WLM590001:WLP590005 WVI590001:WVL590005 A655537:D655541 IW655537:IZ655541 SS655537:SV655541 ACO655537:ACR655541 AMK655537:AMN655541 AWG655537:AWJ655541 BGC655537:BGF655541 BPY655537:BQB655541 BZU655537:BZX655541 CJQ655537:CJT655541 CTM655537:CTP655541 DDI655537:DDL655541 DNE655537:DNH655541 DXA655537:DXD655541 EGW655537:EGZ655541 EQS655537:EQV655541 FAO655537:FAR655541 FKK655537:FKN655541 FUG655537:FUJ655541 GEC655537:GEF655541 GNY655537:GOB655541 GXU655537:GXX655541 HHQ655537:HHT655541 HRM655537:HRP655541 IBI655537:IBL655541 ILE655537:ILH655541 IVA655537:IVD655541 JEW655537:JEZ655541 JOS655537:JOV655541 JYO655537:JYR655541 KIK655537:KIN655541 KSG655537:KSJ655541 LCC655537:LCF655541 LLY655537:LMB655541 LVU655537:LVX655541 MFQ655537:MFT655541 MPM655537:MPP655541 MZI655537:MZL655541 NJE655537:NJH655541 NTA655537:NTD655541 OCW655537:OCZ655541 OMS655537:OMV655541 OWO655537:OWR655541 PGK655537:PGN655541 PQG655537:PQJ655541 QAC655537:QAF655541 QJY655537:QKB655541 QTU655537:QTX655541 RDQ655537:RDT655541 RNM655537:RNP655541 RXI655537:RXL655541 SHE655537:SHH655541 SRA655537:SRD655541 TAW655537:TAZ655541 TKS655537:TKV655541 TUO655537:TUR655541 UEK655537:UEN655541 UOG655537:UOJ655541 UYC655537:UYF655541 VHY655537:VIB655541 VRU655537:VRX655541 WBQ655537:WBT655541 WLM655537:WLP655541 WVI655537:WVL655541 A721073:D721077 IW721073:IZ721077 SS721073:SV721077 ACO721073:ACR721077 AMK721073:AMN721077 AWG721073:AWJ721077 BGC721073:BGF721077 BPY721073:BQB721077 BZU721073:BZX721077 CJQ721073:CJT721077 CTM721073:CTP721077 DDI721073:DDL721077 DNE721073:DNH721077 DXA721073:DXD721077 EGW721073:EGZ721077 EQS721073:EQV721077 FAO721073:FAR721077 FKK721073:FKN721077 FUG721073:FUJ721077 GEC721073:GEF721077 GNY721073:GOB721077 GXU721073:GXX721077 HHQ721073:HHT721077 HRM721073:HRP721077 IBI721073:IBL721077 ILE721073:ILH721077 IVA721073:IVD721077 JEW721073:JEZ721077 JOS721073:JOV721077 JYO721073:JYR721077 KIK721073:KIN721077 KSG721073:KSJ721077 LCC721073:LCF721077 LLY721073:LMB721077 LVU721073:LVX721077 MFQ721073:MFT721077 MPM721073:MPP721077 MZI721073:MZL721077 NJE721073:NJH721077 NTA721073:NTD721077 OCW721073:OCZ721077 OMS721073:OMV721077 OWO721073:OWR721077 PGK721073:PGN721077 PQG721073:PQJ721077 QAC721073:QAF721077 QJY721073:QKB721077 QTU721073:QTX721077 RDQ721073:RDT721077 RNM721073:RNP721077 RXI721073:RXL721077 SHE721073:SHH721077 SRA721073:SRD721077 TAW721073:TAZ721077 TKS721073:TKV721077 TUO721073:TUR721077 UEK721073:UEN721077 UOG721073:UOJ721077 UYC721073:UYF721077 VHY721073:VIB721077 VRU721073:VRX721077 WBQ721073:WBT721077 WLM721073:WLP721077 WVI721073:WVL721077 A786609:D786613 IW786609:IZ786613 SS786609:SV786613 ACO786609:ACR786613 AMK786609:AMN786613 AWG786609:AWJ786613 BGC786609:BGF786613 BPY786609:BQB786613 BZU786609:BZX786613 CJQ786609:CJT786613 CTM786609:CTP786613 DDI786609:DDL786613 DNE786609:DNH786613 DXA786609:DXD786613 EGW786609:EGZ786613 EQS786609:EQV786613 FAO786609:FAR786613 FKK786609:FKN786613 FUG786609:FUJ786613 GEC786609:GEF786613 GNY786609:GOB786613 GXU786609:GXX786613 HHQ786609:HHT786613 HRM786609:HRP786613 IBI786609:IBL786613 ILE786609:ILH786613 IVA786609:IVD786613 JEW786609:JEZ786613 JOS786609:JOV786613 JYO786609:JYR786613 KIK786609:KIN786613 KSG786609:KSJ786613 LCC786609:LCF786613 LLY786609:LMB786613 LVU786609:LVX786613 MFQ786609:MFT786613 MPM786609:MPP786613 MZI786609:MZL786613 NJE786609:NJH786613 NTA786609:NTD786613 OCW786609:OCZ786613 OMS786609:OMV786613 OWO786609:OWR786613 PGK786609:PGN786613 PQG786609:PQJ786613 QAC786609:QAF786613 QJY786609:QKB786613 QTU786609:QTX786613 RDQ786609:RDT786613 RNM786609:RNP786613 RXI786609:RXL786613 SHE786609:SHH786613 SRA786609:SRD786613 TAW786609:TAZ786613 TKS786609:TKV786613 TUO786609:TUR786613 UEK786609:UEN786613 UOG786609:UOJ786613 UYC786609:UYF786613 VHY786609:VIB786613 VRU786609:VRX786613 WBQ786609:WBT786613 WLM786609:WLP786613 WVI786609:WVL786613 A852145:D852149 IW852145:IZ852149 SS852145:SV852149 ACO852145:ACR852149 AMK852145:AMN852149 AWG852145:AWJ852149 BGC852145:BGF852149 BPY852145:BQB852149 BZU852145:BZX852149 CJQ852145:CJT852149 CTM852145:CTP852149 DDI852145:DDL852149 DNE852145:DNH852149 DXA852145:DXD852149 EGW852145:EGZ852149 EQS852145:EQV852149 FAO852145:FAR852149 FKK852145:FKN852149 FUG852145:FUJ852149 GEC852145:GEF852149 GNY852145:GOB852149 GXU852145:GXX852149 HHQ852145:HHT852149 HRM852145:HRP852149 IBI852145:IBL852149 ILE852145:ILH852149 IVA852145:IVD852149 JEW852145:JEZ852149 JOS852145:JOV852149 JYO852145:JYR852149 KIK852145:KIN852149 KSG852145:KSJ852149 LCC852145:LCF852149 LLY852145:LMB852149 LVU852145:LVX852149 MFQ852145:MFT852149 MPM852145:MPP852149 MZI852145:MZL852149 NJE852145:NJH852149 NTA852145:NTD852149 OCW852145:OCZ852149 OMS852145:OMV852149 OWO852145:OWR852149 PGK852145:PGN852149 PQG852145:PQJ852149 QAC852145:QAF852149 QJY852145:QKB852149 QTU852145:QTX852149 RDQ852145:RDT852149 RNM852145:RNP852149 RXI852145:RXL852149 SHE852145:SHH852149 SRA852145:SRD852149 TAW852145:TAZ852149 TKS852145:TKV852149 TUO852145:TUR852149 UEK852145:UEN852149 UOG852145:UOJ852149 UYC852145:UYF852149 VHY852145:VIB852149 VRU852145:VRX852149 WBQ852145:WBT852149 WLM852145:WLP852149 WVI852145:WVL852149 A917681:D917685 IW917681:IZ917685 SS917681:SV917685 ACO917681:ACR917685 AMK917681:AMN917685 AWG917681:AWJ917685 BGC917681:BGF917685 BPY917681:BQB917685 BZU917681:BZX917685 CJQ917681:CJT917685 CTM917681:CTP917685 DDI917681:DDL917685 DNE917681:DNH917685 DXA917681:DXD917685 EGW917681:EGZ917685 EQS917681:EQV917685 FAO917681:FAR917685 FKK917681:FKN917685 FUG917681:FUJ917685 GEC917681:GEF917685 GNY917681:GOB917685 GXU917681:GXX917685 HHQ917681:HHT917685 HRM917681:HRP917685 IBI917681:IBL917685 ILE917681:ILH917685 IVA917681:IVD917685 JEW917681:JEZ917685 JOS917681:JOV917685 JYO917681:JYR917685 KIK917681:KIN917685 KSG917681:KSJ917685 LCC917681:LCF917685 LLY917681:LMB917685 LVU917681:LVX917685 MFQ917681:MFT917685 MPM917681:MPP917685 MZI917681:MZL917685 NJE917681:NJH917685 NTA917681:NTD917685 OCW917681:OCZ917685 OMS917681:OMV917685 OWO917681:OWR917685 PGK917681:PGN917685 PQG917681:PQJ917685 QAC917681:QAF917685 QJY917681:QKB917685 QTU917681:QTX917685 RDQ917681:RDT917685 RNM917681:RNP917685 RXI917681:RXL917685 SHE917681:SHH917685 SRA917681:SRD917685 TAW917681:TAZ917685 TKS917681:TKV917685 TUO917681:TUR917685 UEK917681:UEN917685 UOG917681:UOJ917685 UYC917681:UYF917685 VHY917681:VIB917685 VRU917681:VRX917685 WBQ917681:WBT917685 WLM917681:WLP917685 WVI917681:WVL917685 A983217:D983221 IW983217:IZ983221 SS983217:SV983221 ACO983217:ACR983221 AMK983217:AMN983221 AWG983217:AWJ983221 BGC983217:BGF983221 BPY983217:BQB983221 BZU983217:BZX983221 CJQ983217:CJT983221 CTM983217:CTP983221 DDI983217:DDL983221 DNE983217:DNH983221 DXA983217:DXD983221 EGW983217:EGZ983221 EQS983217:EQV983221 FAO983217:FAR983221 FKK983217:FKN983221 FUG983217:FUJ983221 GEC983217:GEF983221 GNY983217:GOB983221 GXU983217:GXX983221 HHQ983217:HHT983221 HRM983217:HRP983221 IBI983217:IBL983221 ILE983217:ILH983221 IVA983217:IVD983221 JEW983217:JEZ983221 JOS983217:JOV983221 JYO983217:JYR983221 KIK983217:KIN983221 KSG983217:KSJ983221 LCC983217:LCF983221 LLY983217:LMB983221 LVU983217:LVX983221 MFQ983217:MFT983221 MPM983217:MPP983221 MZI983217:MZL983221 NJE983217:NJH983221 NTA983217:NTD983221 OCW983217:OCZ983221 OMS983217:OMV983221 OWO983217:OWR983221 PGK983217:PGN983221 PQG983217:PQJ983221 QAC983217:QAF983221 QJY983217:QKB983221 QTU983217:QTX983221 RDQ983217:RDT983221 RNM983217:RNP983221 RXI983217:RXL983221 SHE983217:SHH983221 SRA983217:SRD983221 TAW983217:TAZ983221 TKS983217:TKV983221 TUO983217:TUR983221 UEK983217:UEN983221 UOG983217:UOJ983221 UYC983217:UYF983221 VHY983217:VIB983221 VRU983217:VRX983221 WBQ983217:WBT983221 WLM983217:WLP983221 WVI983217:WVL983221"/>
    <dataValidation type="whole" allowBlank="1" showInputMessage="1" showErrorMessage="1" errorTitle="Error" error="Por favor ingrese números enteros" sqref="B1:B63 IX1:IX63 ST1:ST63 ACP1:ACP63 AML1:AML63 AWH1:AWH63 BGD1:BGD63 BPZ1:BPZ63 BZV1:BZV63 CJR1:CJR63 CTN1:CTN63 DDJ1:DDJ63 DNF1:DNF63 DXB1:DXB63 EGX1:EGX63 EQT1:EQT63 FAP1:FAP63 FKL1:FKL63 FUH1:FUH63 GED1:GED63 GNZ1:GNZ63 GXV1:GXV63 HHR1:HHR63 HRN1:HRN63 IBJ1:IBJ63 ILF1:ILF63 IVB1:IVB63 JEX1:JEX63 JOT1:JOT63 JYP1:JYP63 KIL1:KIL63 KSH1:KSH63 LCD1:LCD63 LLZ1:LLZ63 LVV1:LVV63 MFR1:MFR63 MPN1:MPN63 MZJ1:MZJ63 NJF1:NJF63 NTB1:NTB63 OCX1:OCX63 OMT1:OMT63 OWP1:OWP63 PGL1:PGL63 PQH1:PQH63 QAD1:QAD63 QJZ1:QJZ63 QTV1:QTV63 RDR1:RDR63 RNN1:RNN63 RXJ1:RXJ63 SHF1:SHF63 SRB1:SRB63 TAX1:TAX63 TKT1:TKT63 TUP1:TUP63 UEL1:UEL63 UOH1:UOH63 UYD1:UYD63 VHZ1:VHZ63 VRV1:VRV63 WBR1:WBR63 WLN1:WLN63 WVJ1:WVJ63 B65537:B65599 IX65537:IX65599 ST65537:ST65599 ACP65537:ACP65599 AML65537:AML65599 AWH65537:AWH65599 BGD65537:BGD65599 BPZ65537:BPZ65599 BZV65537:BZV65599 CJR65537:CJR65599 CTN65537:CTN65599 DDJ65537:DDJ65599 DNF65537:DNF65599 DXB65537:DXB65599 EGX65537:EGX65599 EQT65537:EQT65599 FAP65537:FAP65599 FKL65537:FKL65599 FUH65537:FUH65599 GED65537:GED65599 GNZ65537:GNZ65599 GXV65537:GXV65599 HHR65537:HHR65599 HRN65537:HRN65599 IBJ65537:IBJ65599 ILF65537:ILF65599 IVB65537:IVB65599 JEX65537:JEX65599 JOT65537:JOT65599 JYP65537:JYP65599 KIL65537:KIL65599 KSH65537:KSH65599 LCD65537:LCD65599 LLZ65537:LLZ65599 LVV65537:LVV65599 MFR65537:MFR65599 MPN65537:MPN65599 MZJ65537:MZJ65599 NJF65537:NJF65599 NTB65537:NTB65599 OCX65537:OCX65599 OMT65537:OMT65599 OWP65537:OWP65599 PGL65537:PGL65599 PQH65537:PQH65599 QAD65537:QAD65599 QJZ65537:QJZ65599 QTV65537:QTV65599 RDR65537:RDR65599 RNN65537:RNN65599 RXJ65537:RXJ65599 SHF65537:SHF65599 SRB65537:SRB65599 TAX65537:TAX65599 TKT65537:TKT65599 TUP65537:TUP65599 UEL65537:UEL65599 UOH65537:UOH65599 UYD65537:UYD65599 VHZ65537:VHZ65599 VRV65537:VRV65599 WBR65537:WBR65599 WLN65537:WLN65599 WVJ65537:WVJ65599 B131073:B131135 IX131073:IX131135 ST131073:ST131135 ACP131073:ACP131135 AML131073:AML131135 AWH131073:AWH131135 BGD131073:BGD131135 BPZ131073:BPZ131135 BZV131073:BZV131135 CJR131073:CJR131135 CTN131073:CTN131135 DDJ131073:DDJ131135 DNF131073:DNF131135 DXB131073:DXB131135 EGX131073:EGX131135 EQT131073:EQT131135 FAP131073:FAP131135 FKL131073:FKL131135 FUH131073:FUH131135 GED131073:GED131135 GNZ131073:GNZ131135 GXV131073:GXV131135 HHR131073:HHR131135 HRN131073:HRN131135 IBJ131073:IBJ131135 ILF131073:ILF131135 IVB131073:IVB131135 JEX131073:JEX131135 JOT131073:JOT131135 JYP131073:JYP131135 KIL131073:KIL131135 KSH131073:KSH131135 LCD131073:LCD131135 LLZ131073:LLZ131135 LVV131073:LVV131135 MFR131073:MFR131135 MPN131073:MPN131135 MZJ131073:MZJ131135 NJF131073:NJF131135 NTB131073:NTB131135 OCX131073:OCX131135 OMT131073:OMT131135 OWP131073:OWP131135 PGL131073:PGL131135 PQH131073:PQH131135 QAD131073:QAD131135 QJZ131073:QJZ131135 QTV131073:QTV131135 RDR131073:RDR131135 RNN131073:RNN131135 RXJ131073:RXJ131135 SHF131073:SHF131135 SRB131073:SRB131135 TAX131073:TAX131135 TKT131073:TKT131135 TUP131073:TUP131135 UEL131073:UEL131135 UOH131073:UOH131135 UYD131073:UYD131135 VHZ131073:VHZ131135 VRV131073:VRV131135 WBR131073:WBR131135 WLN131073:WLN131135 WVJ131073:WVJ131135 B196609:B196671 IX196609:IX196671 ST196609:ST196671 ACP196609:ACP196671 AML196609:AML196671 AWH196609:AWH196671 BGD196609:BGD196671 BPZ196609:BPZ196671 BZV196609:BZV196671 CJR196609:CJR196671 CTN196609:CTN196671 DDJ196609:DDJ196671 DNF196609:DNF196671 DXB196609:DXB196671 EGX196609:EGX196671 EQT196609:EQT196671 FAP196609:FAP196671 FKL196609:FKL196671 FUH196609:FUH196671 GED196609:GED196671 GNZ196609:GNZ196671 GXV196609:GXV196671 HHR196609:HHR196671 HRN196609:HRN196671 IBJ196609:IBJ196671 ILF196609:ILF196671 IVB196609:IVB196671 JEX196609:JEX196671 JOT196609:JOT196671 JYP196609:JYP196671 KIL196609:KIL196671 KSH196609:KSH196671 LCD196609:LCD196671 LLZ196609:LLZ196671 LVV196609:LVV196671 MFR196609:MFR196671 MPN196609:MPN196671 MZJ196609:MZJ196671 NJF196609:NJF196671 NTB196609:NTB196671 OCX196609:OCX196671 OMT196609:OMT196671 OWP196609:OWP196671 PGL196609:PGL196671 PQH196609:PQH196671 QAD196609:QAD196671 QJZ196609:QJZ196671 QTV196609:QTV196671 RDR196609:RDR196671 RNN196609:RNN196671 RXJ196609:RXJ196671 SHF196609:SHF196671 SRB196609:SRB196671 TAX196609:TAX196671 TKT196609:TKT196671 TUP196609:TUP196671 UEL196609:UEL196671 UOH196609:UOH196671 UYD196609:UYD196671 VHZ196609:VHZ196671 VRV196609:VRV196671 WBR196609:WBR196671 WLN196609:WLN196671 WVJ196609:WVJ196671 B262145:B262207 IX262145:IX262207 ST262145:ST262207 ACP262145:ACP262207 AML262145:AML262207 AWH262145:AWH262207 BGD262145:BGD262207 BPZ262145:BPZ262207 BZV262145:BZV262207 CJR262145:CJR262207 CTN262145:CTN262207 DDJ262145:DDJ262207 DNF262145:DNF262207 DXB262145:DXB262207 EGX262145:EGX262207 EQT262145:EQT262207 FAP262145:FAP262207 FKL262145:FKL262207 FUH262145:FUH262207 GED262145:GED262207 GNZ262145:GNZ262207 GXV262145:GXV262207 HHR262145:HHR262207 HRN262145:HRN262207 IBJ262145:IBJ262207 ILF262145:ILF262207 IVB262145:IVB262207 JEX262145:JEX262207 JOT262145:JOT262207 JYP262145:JYP262207 KIL262145:KIL262207 KSH262145:KSH262207 LCD262145:LCD262207 LLZ262145:LLZ262207 LVV262145:LVV262207 MFR262145:MFR262207 MPN262145:MPN262207 MZJ262145:MZJ262207 NJF262145:NJF262207 NTB262145:NTB262207 OCX262145:OCX262207 OMT262145:OMT262207 OWP262145:OWP262207 PGL262145:PGL262207 PQH262145:PQH262207 QAD262145:QAD262207 QJZ262145:QJZ262207 QTV262145:QTV262207 RDR262145:RDR262207 RNN262145:RNN262207 RXJ262145:RXJ262207 SHF262145:SHF262207 SRB262145:SRB262207 TAX262145:TAX262207 TKT262145:TKT262207 TUP262145:TUP262207 UEL262145:UEL262207 UOH262145:UOH262207 UYD262145:UYD262207 VHZ262145:VHZ262207 VRV262145:VRV262207 WBR262145:WBR262207 WLN262145:WLN262207 WVJ262145:WVJ262207 B327681:B327743 IX327681:IX327743 ST327681:ST327743 ACP327681:ACP327743 AML327681:AML327743 AWH327681:AWH327743 BGD327681:BGD327743 BPZ327681:BPZ327743 BZV327681:BZV327743 CJR327681:CJR327743 CTN327681:CTN327743 DDJ327681:DDJ327743 DNF327681:DNF327743 DXB327681:DXB327743 EGX327681:EGX327743 EQT327681:EQT327743 FAP327681:FAP327743 FKL327681:FKL327743 FUH327681:FUH327743 GED327681:GED327743 GNZ327681:GNZ327743 GXV327681:GXV327743 HHR327681:HHR327743 HRN327681:HRN327743 IBJ327681:IBJ327743 ILF327681:ILF327743 IVB327681:IVB327743 JEX327681:JEX327743 JOT327681:JOT327743 JYP327681:JYP327743 KIL327681:KIL327743 KSH327681:KSH327743 LCD327681:LCD327743 LLZ327681:LLZ327743 LVV327681:LVV327743 MFR327681:MFR327743 MPN327681:MPN327743 MZJ327681:MZJ327743 NJF327681:NJF327743 NTB327681:NTB327743 OCX327681:OCX327743 OMT327681:OMT327743 OWP327681:OWP327743 PGL327681:PGL327743 PQH327681:PQH327743 QAD327681:QAD327743 QJZ327681:QJZ327743 QTV327681:QTV327743 RDR327681:RDR327743 RNN327681:RNN327743 RXJ327681:RXJ327743 SHF327681:SHF327743 SRB327681:SRB327743 TAX327681:TAX327743 TKT327681:TKT327743 TUP327681:TUP327743 UEL327681:UEL327743 UOH327681:UOH327743 UYD327681:UYD327743 VHZ327681:VHZ327743 VRV327681:VRV327743 WBR327681:WBR327743 WLN327681:WLN327743 WVJ327681:WVJ327743 B393217:B393279 IX393217:IX393279 ST393217:ST393279 ACP393217:ACP393279 AML393217:AML393279 AWH393217:AWH393279 BGD393217:BGD393279 BPZ393217:BPZ393279 BZV393217:BZV393279 CJR393217:CJR393279 CTN393217:CTN393279 DDJ393217:DDJ393279 DNF393217:DNF393279 DXB393217:DXB393279 EGX393217:EGX393279 EQT393217:EQT393279 FAP393217:FAP393279 FKL393217:FKL393279 FUH393217:FUH393279 GED393217:GED393279 GNZ393217:GNZ393279 GXV393217:GXV393279 HHR393217:HHR393279 HRN393217:HRN393279 IBJ393217:IBJ393279 ILF393217:ILF393279 IVB393217:IVB393279 JEX393217:JEX393279 JOT393217:JOT393279 JYP393217:JYP393279 KIL393217:KIL393279 KSH393217:KSH393279 LCD393217:LCD393279 LLZ393217:LLZ393279 LVV393217:LVV393279 MFR393217:MFR393279 MPN393217:MPN393279 MZJ393217:MZJ393279 NJF393217:NJF393279 NTB393217:NTB393279 OCX393217:OCX393279 OMT393217:OMT393279 OWP393217:OWP393279 PGL393217:PGL393279 PQH393217:PQH393279 QAD393217:QAD393279 QJZ393217:QJZ393279 QTV393217:QTV393279 RDR393217:RDR393279 RNN393217:RNN393279 RXJ393217:RXJ393279 SHF393217:SHF393279 SRB393217:SRB393279 TAX393217:TAX393279 TKT393217:TKT393279 TUP393217:TUP393279 UEL393217:UEL393279 UOH393217:UOH393279 UYD393217:UYD393279 VHZ393217:VHZ393279 VRV393217:VRV393279 WBR393217:WBR393279 WLN393217:WLN393279 WVJ393217:WVJ393279 B458753:B458815 IX458753:IX458815 ST458753:ST458815 ACP458753:ACP458815 AML458753:AML458815 AWH458753:AWH458815 BGD458753:BGD458815 BPZ458753:BPZ458815 BZV458753:BZV458815 CJR458753:CJR458815 CTN458753:CTN458815 DDJ458753:DDJ458815 DNF458753:DNF458815 DXB458753:DXB458815 EGX458753:EGX458815 EQT458753:EQT458815 FAP458753:FAP458815 FKL458753:FKL458815 FUH458753:FUH458815 GED458753:GED458815 GNZ458753:GNZ458815 GXV458753:GXV458815 HHR458753:HHR458815 HRN458753:HRN458815 IBJ458753:IBJ458815 ILF458753:ILF458815 IVB458753:IVB458815 JEX458753:JEX458815 JOT458753:JOT458815 JYP458753:JYP458815 KIL458753:KIL458815 KSH458753:KSH458815 LCD458753:LCD458815 LLZ458753:LLZ458815 LVV458753:LVV458815 MFR458753:MFR458815 MPN458753:MPN458815 MZJ458753:MZJ458815 NJF458753:NJF458815 NTB458753:NTB458815 OCX458753:OCX458815 OMT458753:OMT458815 OWP458753:OWP458815 PGL458753:PGL458815 PQH458753:PQH458815 QAD458753:QAD458815 QJZ458753:QJZ458815 QTV458753:QTV458815 RDR458753:RDR458815 RNN458753:RNN458815 RXJ458753:RXJ458815 SHF458753:SHF458815 SRB458753:SRB458815 TAX458753:TAX458815 TKT458753:TKT458815 TUP458753:TUP458815 UEL458753:UEL458815 UOH458753:UOH458815 UYD458753:UYD458815 VHZ458753:VHZ458815 VRV458753:VRV458815 WBR458753:WBR458815 WLN458753:WLN458815 WVJ458753:WVJ458815 B524289:B524351 IX524289:IX524351 ST524289:ST524351 ACP524289:ACP524351 AML524289:AML524351 AWH524289:AWH524351 BGD524289:BGD524351 BPZ524289:BPZ524351 BZV524289:BZV524351 CJR524289:CJR524351 CTN524289:CTN524351 DDJ524289:DDJ524351 DNF524289:DNF524351 DXB524289:DXB524351 EGX524289:EGX524351 EQT524289:EQT524351 FAP524289:FAP524351 FKL524289:FKL524351 FUH524289:FUH524351 GED524289:GED524351 GNZ524289:GNZ524351 GXV524289:GXV524351 HHR524289:HHR524351 HRN524289:HRN524351 IBJ524289:IBJ524351 ILF524289:ILF524351 IVB524289:IVB524351 JEX524289:JEX524351 JOT524289:JOT524351 JYP524289:JYP524351 KIL524289:KIL524351 KSH524289:KSH524351 LCD524289:LCD524351 LLZ524289:LLZ524351 LVV524289:LVV524351 MFR524289:MFR524351 MPN524289:MPN524351 MZJ524289:MZJ524351 NJF524289:NJF524351 NTB524289:NTB524351 OCX524289:OCX524351 OMT524289:OMT524351 OWP524289:OWP524351 PGL524289:PGL524351 PQH524289:PQH524351 QAD524289:QAD524351 QJZ524289:QJZ524351 QTV524289:QTV524351 RDR524289:RDR524351 RNN524289:RNN524351 RXJ524289:RXJ524351 SHF524289:SHF524351 SRB524289:SRB524351 TAX524289:TAX524351 TKT524289:TKT524351 TUP524289:TUP524351 UEL524289:UEL524351 UOH524289:UOH524351 UYD524289:UYD524351 VHZ524289:VHZ524351 VRV524289:VRV524351 WBR524289:WBR524351 WLN524289:WLN524351 WVJ524289:WVJ524351 B589825:B589887 IX589825:IX589887 ST589825:ST589887 ACP589825:ACP589887 AML589825:AML589887 AWH589825:AWH589887 BGD589825:BGD589887 BPZ589825:BPZ589887 BZV589825:BZV589887 CJR589825:CJR589887 CTN589825:CTN589887 DDJ589825:DDJ589887 DNF589825:DNF589887 DXB589825:DXB589887 EGX589825:EGX589887 EQT589825:EQT589887 FAP589825:FAP589887 FKL589825:FKL589887 FUH589825:FUH589887 GED589825:GED589887 GNZ589825:GNZ589887 GXV589825:GXV589887 HHR589825:HHR589887 HRN589825:HRN589887 IBJ589825:IBJ589887 ILF589825:ILF589887 IVB589825:IVB589887 JEX589825:JEX589887 JOT589825:JOT589887 JYP589825:JYP589887 KIL589825:KIL589887 KSH589825:KSH589887 LCD589825:LCD589887 LLZ589825:LLZ589887 LVV589825:LVV589887 MFR589825:MFR589887 MPN589825:MPN589887 MZJ589825:MZJ589887 NJF589825:NJF589887 NTB589825:NTB589887 OCX589825:OCX589887 OMT589825:OMT589887 OWP589825:OWP589887 PGL589825:PGL589887 PQH589825:PQH589887 QAD589825:QAD589887 QJZ589825:QJZ589887 QTV589825:QTV589887 RDR589825:RDR589887 RNN589825:RNN589887 RXJ589825:RXJ589887 SHF589825:SHF589887 SRB589825:SRB589887 TAX589825:TAX589887 TKT589825:TKT589887 TUP589825:TUP589887 UEL589825:UEL589887 UOH589825:UOH589887 UYD589825:UYD589887 VHZ589825:VHZ589887 VRV589825:VRV589887 WBR589825:WBR589887 WLN589825:WLN589887 WVJ589825:WVJ589887 B655361:B655423 IX655361:IX655423 ST655361:ST655423 ACP655361:ACP655423 AML655361:AML655423 AWH655361:AWH655423 BGD655361:BGD655423 BPZ655361:BPZ655423 BZV655361:BZV655423 CJR655361:CJR655423 CTN655361:CTN655423 DDJ655361:DDJ655423 DNF655361:DNF655423 DXB655361:DXB655423 EGX655361:EGX655423 EQT655361:EQT655423 FAP655361:FAP655423 FKL655361:FKL655423 FUH655361:FUH655423 GED655361:GED655423 GNZ655361:GNZ655423 GXV655361:GXV655423 HHR655361:HHR655423 HRN655361:HRN655423 IBJ655361:IBJ655423 ILF655361:ILF655423 IVB655361:IVB655423 JEX655361:JEX655423 JOT655361:JOT655423 JYP655361:JYP655423 KIL655361:KIL655423 KSH655361:KSH655423 LCD655361:LCD655423 LLZ655361:LLZ655423 LVV655361:LVV655423 MFR655361:MFR655423 MPN655361:MPN655423 MZJ655361:MZJ655423 NJF655361:NJF655423 NTB655361:NTB655423 OCX655361:OCX655423 OMT655361:OMT655423 OWP655361:OWP655423 PGL655361:PGL655423 PQH655361:PQH655423 QAD655361:QAD655423 QJZ655361:QJZ655423 QTV655361:QTV655423 RDR655361:RDR655423 RNN655361:RNN655423 RXJ655361:RXJ655423 SHF655361:SHF655423 SRB655361:SRB655423 TAX655361:TAX655423 TKT655361:TKT655423 TUP655361:TUP655423 UEL655361:UEL655423 UOH655361:UOH655423 UYD655361:UYD655423 VHZ655361:VHZ655423 VRV655361:VRV655423 WBR655361:WBR655423 WLN655361:WLN655423 WVJ655361:WVJ655423 B720897:B720959 IX720897:IX720959 ST720897:ST720959 ACP720897:ACP720959 AML720897:AML720959 AWH720897:AWH720959 BGD720897:BGD720959 BPZ720897:BPZ720959 BZV720897:BZV720959 CJR720897:CJR720959 CTN720897:CTN720959 DDJ720897:DDJ720959 DNF720897:DNF720959 DXB720897:DXB720959 EGX720897:EGX720959 EQT720897:EQT720959 FAP720897:FAP720959 FKL720897:FKL720959 FUH720897:FUH720959 GED720897:GED720959 GNZ720897:GNZ720959 GXV720897:GXV720959 HHR720897:HHR720959 HRN720897:HRN720959 IBJ720897:IBJ720959 ILF720897:ILF720959 IVB720897:IVB720959 JEX720897:JEX720959 JOT720897:JOT720959 JYP720897:JYP720959 KIL720897:KIL720959 KSH720897:KSH720959 LCD720897:LCD720959 LLZ720897:LLZ720959 LVV720897:LVV720959 MFR720897:MFR720959 MPN720897:MPN720959 MZJ720897:MZJ720959 NJF720897:NJF720959 NTB720897:NTB720959 OCX720897:OCX720959 OMT720897:OMT720959 OWP720897:OWP720959 PGL720897:PGL720959 PQH720897:PQH720959 QAD720897:QAD720959 QJZ720897:QJZ720959 QTV720897:QTV720959 RDR720897:RDR720959 RNN720897:RNN720959 RXJ720897:RXJ720959 SHF720897:SHF720959 SRB720897:SRB720959 TAX720897:TAX720959 TKT720897:TKT720959 TUP720897:TUP720959 UEL720897:UEL720959 UOH720897:UOH720959 UYD720897:UYD720959 VHZ720897:VHZ720959 VRV720897:VRV720959 WBR720897:WBR720959 WLN720897:WLN720959 WVJ720897:WVJ720959 B786433:B786495 IX786433:IX786495 ST786433:ST786495 ACP786433:ACP786495 AML786433:AML786495 AWH786433:AWH786495 BGD786433:BGD786495 BPZ786433:BPZ786495 BZV786433:BZV786495 CJR786433:CJR786495 CTN786433:CTN786495 DDJ786433:DDJ786495 DNF786433:DNF786495 DXB786433:DXB786495 EGX786433:EGX786495 EQT786433:EQT786495 FAP786433:FAP786495 FKL786433:FKL786495 FUH786433:FUH786495 GED786433:GED786495 GNZ786433:GNZ786495 GXV786433:GXV786495 HHR786433:HHR786495 HRN786433:HRN786495 IBJ786433:IBJ786495 ILF786433:ILF786495 IVB786433:IVB786495 JEX786433:JEX786495 JOT786433:JOT786495 JYP786433:JYP786495 KIL786433:KIL786495 KSH786433:KSH786495 LCD786433:LCD786495 LLZ786433:LLZ786495 LVV786433:LVV786495 MFR786433:MFR786495 MPN786433:MPN786495 MZJ786433:MZJ786495 NJF786433:NJF786495 NTB786433:NTB786495 OCX786433:OCX786495 OMT786433:OMT786495 OWP786433:OWP786495 PGL786433:PGL786495 PQH786433:PQH786495 QAD786433:QAD786495 QJZ786433:QJZ786495 QTV786433:QTV786495 RDR786433:RDR786495 RNN786433:RNN786495 RXJ786433:RXJ786495 SHF786433:SHF786495 SRB786433:SRB786495 TAX786433:TAX786495 TKT786433:TKT786495 TUP786433:TUP786495 UEL786433:UEL786495 UOH786433:UOH786495 UYD786433:UYD786495 VHZ786433:VHZ786495 VRV786433:VRV786495 WBR786433:WBR786495 WLN786433:WLN786495 WVJ786433:WVJ786495 B851969:B852031 IX851969:IX852031 ST851969:ST852031 ACP851969:ACP852031 AML851969:AML852031 AWH851969:AWH852031 BGD851969:BGD852031 BPZ851969:BPZ852031 BZV851969:BZV852031 CJR851969:CJR852031 CTN851969:CTN852031 DDJ851969:DDJ852031 DNF851969:DNF852031 DXB851969:DXB852031 EGX851969:EGX852031 EQT851969:EQT852031 FAP851969:FAP852031 FKL851969:FKL852031 FUH851969:FUH852031 GED851969:GED852031 GNZ851969:GNZ852031 GXV851969:GXV852031 HHR851969:HHR852031 HRN851969:HRN852031 IBJ851969:IBJ852031 ILF851969:ILF852031 IVB851969:IVB852031 JEX851969:JEX852031 JOT851969:JOT852031 JYP851969:JYP852031 KIL851969:KIL852031 KSH851969:KSH852031 LCD851969:LCD852031 LLZ851969:LLZ852031 LVV851969:LVV852031 MFR851969:MFR852031 MPN851969:MPN852031 MZJ851969:MZJ852031 NJF851969:NJF852031 NTB851969:NTB852031 OCX851969:OCX852031 OMT851969:OMT852031 OWP851969:OWP852031 PGL851969:PGL852031 PQH851969:PQH852031 QAD851969:QAD852031 QJZ851969:QJZ852031 QTV851969:QTV852031 RDR851969:RDR852031 RNN851969:RNN852031 RXJ851969:RXJ852031 SHF851969:SHF852031 SRB851969:SRB852031 TAX851969:TAX852031 TKT851969:TKT852031 TUP851969:TUP852031 UEL851969:UEL852031 UOH851969:UOH852031 UYD851969:UYD852031 VHZ851969:VHZ852031 VRV851969:VRV852031 WBR851969:WBR852031 WLN851969:WLN852031 WVJ851969:WVJ852031 B917505:B917567 IX917505:IX917567 ST917505:ST917567 ACP917505:ACP917567 AML917505:AML917567 AWH917505:AWH917567 BGD917505:BGD917567 BPZ917505:BPZ917567 BZV917505:BZV917567 CJR917505:CJR917567 CTN917505:CTN917567 DDJ917505:DDJ917567 DNF917505:DNF917567 DXB917505:DXB917567 EGX917505:EGX917567 EQT917505:EQT917567 FAP917505:FAP917567 FKL917505:FKL917567 FUH917505:FUH917567 GED917505:GED917567 GNZ917505:GNZ917567 GXV917505:GXV917567 HHR917505:HHR917567 HRN917505:HRN917567 IBJ917505:IBJ917567 ILF917505:ILF917567 IVB917505:IVB917567 JEX917505:JEX917567 JOT917505:JOT917567 JYP917505:JYP917567 KIL917505:KIL917567 KSH917505:KSH917567 LCD917505:LCD917567 LLZ917505:LLZ917567 LVV917505:LVV917567 MFR917505:MFR917567 MPN917505:MPN917567 MZJ917505:MZJ917567 NJF917505:NJF917567 NTB917505:NTB917567 OCX917505:OCX917567 OMT917505:OMT917567 OWP917505:OWP917567 PGL917505:PGL917567 PQH917505:PQH917567 QAD917505:QAD917567 QJZ917505:QJZ917567 QTV917505:QTV917567 RDR917505:RDR917567 RNN917505:RNN917567 RXJ917505:RXJ917567 SHF917505:SHF917567 SRB917505:SRB917567 TAX917505:TAX917567 TKT917505:TKT917567 TUP917505:TUP917567 UEL917505:UEL917567 UOH917505:UOH917567 UYD917505:UYD917567 VHZ917505:VHZ917567 VRV917505:VRV917567 WBR917505:WBR917567 WLN917505:WLN917567 WVJ917505:WVJ917567 B983041:B983103 IX983041:IX983103 ST983041:ST983103 ACP983041:ACP983103 AML983041:AML983103 AWH983041:AWH983103 BGD983041:BGD983103 BPZ983041:BPZ983103 BZV983041:BZV983103 CJR983041:CJR983103 CTN983041:CTN983103 DDJ983041:DDJ983103 DNF983041:DNF983103 DXB983041:DXB983103 EGX983041:EGX983103 EQT983041:EQT983103 FAP983041:FAP983103 FKL983041:FKL983103 FUH983041:FUH983103 GED983041:GED983103 GNZ983041:GNZ983103 GXV983041:GXV983103 HHR983041:HHR983103 HRN983041:HRN983103 IBJ983041:IBJ983103 ILF983041:ILF983103 IVB983041:IVB983103 JEX983041:JEX983103 JOT983041:JOT983103 JYP983041:JYP983103 KIL983041:KIL983103 KSH983041:KSH983103 LCD983041:LCD983103 LLZ983041:LLZ983103 LVV983041:LVV983103 MFR983041:MFR983103 MPN983041:MPN983103 MZJ983041:MZJ983103 NJF983041:NJF983103 NTB983041:NTB983103 OCX983041:OCX983103 OMT983041:OMT983103 OWP983041:OWP983103 PGL983041:PGL983103 PQH983041:PQH983103 QAD983041:QAD983103 QJZ983041:QJZ983103 QTV983041:QTV983103 RDR983041:RDR983103 RNN983041:RNN983103 RXJ983041:RXJ983103 SHF983041:SHF983103 SRB983041:SRB983103 TAX983041:TAX983103 TKT983041:TKT983103 TUP983041:TUP983103 UEL983041:UEL983103 UOH983041:UOH983103 UYD983041:UYD983103 VHZ983041:VHZ983103 VRV983041:VRV983103 WBR983041:WBR983103 WLN983041:WLN983103 WVJ983041:WVJ983103 A1:A93 IW1:IW93 SS1:SS93 ACO1:ACO93 AMK1:AMK93 AWG1:AWG93 BGC1:BGC93 BPY1:BPY93 BZU1:BZU93 CJQ1:CJQ93 CTM1:CTM93 DDI1:DDI93 DNE1:DNE93 DXA1:DXA93 EGW1:EGW93 EQS1:EQS93 FAO1:FAO93 FKK1:FKK93 FUG1:FUG93 GEC1:GEC93 GNY1:GNY93 GXU1:GXU93 HHQ1:HHQ93 HRM1:HRM93 IBI1:IBI93 ILE1:ILE93 IVA1:IVA93 JEW1:JEW93 JOS1:JOS93 JYO1:JYO93 KIK1:KIK93 KSG1:KSG93 LCC1:LCC93 LLY1:LLY93 LVU1:LVU93 MFQ1:MFQ93 MPM1:MPM93 MZI1:MZI93 NJE1:NJE93 NTA1:NTA93 OCW1:OCW93 OMS1:OMS93 OWO1:OWO93 PGK1:PGK93 PQG1:PQG93 QAC1:QAC93 QJY1:QJY93 QTU1:QTU93 RDQ1:RDQ93 RNM1:RNM93 RXI1:RXI93 SHE1:SHE93 SRA1:SRA93 TAW1:TAW93 TKS1:TKS93 TUO1:TUO93 UEK1:UEK93 UOG1:UOG93 UYC1:UYC93 VHY1:VHY93 VRU1:VRU93 WBQ1:WBQ93 WLM1:WLM93 WVI1:WVI93 A65537:A65629 IW65537:IW65629 SS65537:SS65629 ACO65537:ACO65629 AMK65537:AMK65629 AWG65537:AWG65629 BGC65537:BGC65629 BPY65537:BPY65629 BZU65537:BZU65629 CJQ65537:CJQ65629 CTM65537:CTM65629 DDI65537:DDI65629 DNE65537:DNE65629 DXA65537:DXA65629 EGW65537:EGW65629 EQS65537:EQS65629 FAO65537:FAO65629 FKK65537:FKK65629 FUG65537:FUG65629 GEC65537:GEC65629 GNY65537:GNY65629 GXU65537:GXU65629 HHQ65537:HHQ65629 HRM65537:HRM65629 IBI65537:IBI65629 ILE65537:ILE65629 IVA65537:IVA65629 JEW65537:JEW65629 JOS65537:JOS65629 JYO65537:JYO65629 KIK65537:KIK65629 KSG65537:KSG65629 LCC65537:LCC65629 LLY65537:LLY65629 LVU65537:LVU65629 MFQ65537:MFQ65629 MPM65537:MPM65629 MZI65537:MZI65629 NJE65537:NJE65629 NTA65537:NTA65629 OCW65537:OCW65629 OMS65537:OMS65629 OWO65537:OWO65629 PGK65537:PGK65629 PQG65537:PQG65629 QAC65537:QAC65629 QJY65537:QJY65629 QTU65537:QTU65629 RDQ65537:RDQ65629 RNM65537:RNM65629 RXI65537:RXI65629 SHE65537:SHE65629 SRA65537:SRA65629 TAW65537:TAW65629 TKS65537:TKS65629 TUO65537:TUO65629 UEK65537:UEK65629 UOG65537:UOG65629 UYC65537:UYC65629 VHY65537:VHY65629 VRU65537:VRU65629 WBQ65537:WBQ65629 WLM65537:WLM65629 WVI65537:WVI65629 A131073:A131165 IW131073:IW131165 SS131073:SS131165 ACO131073:ACO131165 AMK131073:AMK131165 AWG131073:AWG131165 BGC131073:BGC131165 BPY131073:BPY131165 BZU131073:BZU131165 CJQ131073:CJQ131165 CTM131073:CTM131165 DDI131073:DDI131165 DNE131073:DNE131165 DXA131073:DXA131165 EGW131073:EGW131165 EQS131073:EQS131165 FAO131073:FAO131165 FKK131073:FKK131165 FUG131073:FUG131165 GEC131073:GEC131165 GNY131073:GNY131165 GXU131073:GXU131165 HHQ131073:HHQ131165 HRM131073:HRM131165 IBI131073:IBI131165 ILE131073:ILE131165 IVA131073:IVA131165 JEW131073:JEW131165 JOS131073:JOS131165 JYO131073:JYO131165 KIK131073:KIK131165 KSG131073:KSG131165 LCC131073:LCC131165 LLY131073:LLY131165 LVU131073:LVU131165 MFQ131073:MFQ131165 MPM131073:MPM131165 MZI131073:MZI131165 NJE131073:NJE131165 NTA131073:NTA131165 OCW131073:OCW131165 OMS131073:OMS131165 OWO131073:OWO131165 PGK131073:PGK131165 PQG131073:PQG131165 QAC131073:QAC131165 QJY131073:QJY131165 QTU131073:QTU131165 RDQ131073:RDQ131165 RNM131073:RNM131165 RXI131073:RXI131165 SHE131073:SHE131165 SRA131073:SRA131165 TAW131073:TAW131165 TKS131073:TKS131165 TUO131073:TUO131165 UEK131073:UEK131165 UOG131073:UOG131165 UYC131073:UYC131165 VHY131073:VHY131165 VRU131073:VRU131165 WBQ131073:WBQ131165 WLM131073:WLM131165 WVI131073:WVI131165 A196609:A196701 IW196609:IW196701 SS196609:SS196701 ACO196609:ACO196701 AMK196609:AMK196701 AWG196609:AWG196701 BGC196609:BGC196701 BPY196609:BPY196701 BZU196609:BZU196701 CJQ196609:CJQ196701 CTM196609:CTM196701 DDI196609:DDI196701 DNE196609:DNE196701 DXA196609:DXA196701 EGW196609:EGW196701 EQS196609:EQS196701 FAO196609:FAO196701 FKK196609:FKK196701 FUG196609:FUG196701 GEC196609:GEC196701 GNY196609:GNY196701 GXU196609:GXU196701 HHQ196609:HHQ196701 HRM196609:HRM196701 IBI196609:IBI196701 ILE196609:ILE196701 IVA196609:IVA196701 JEW196609:JEW196701 JOS196609:JOS196701 JYO196609:JYO196701 KIK196609:KIK196701 KSG196609:KSG196701 LCC196609:LCC196701 LLY196609:LLY196701 LVU196609:LVU196701 MFQ196609:MFQ196701 MPM196609:MPM196701 MZI196609:MZI196701 NJE196609:NJE196701 NTA196609:NTA196701 OCW196609:OCW196701 OMS196609:OMS196701 OWO196609:OWO196701 PGK196609:PGK196701 PQG196609:PQG196701 QAC196609:QAC196701 QJY196609:QJY196701 QTU196609:QTU196701 RDQ196609:RDQ196701 RNM196609:RNM196701 RXI196609:RXI196701 SHE196609:SHE196701 SRA196609:SRA196701 TAW196609:TAW196701 TKS196609:TKS196701 TUO196609:TUO196701 UEK196609:UEK196701 UOG196609:UOG196701 UYC196609:UYC196701 VHY196609:VHY196701 VRU196609:VRU196701 WBQ196609:WBQ196701 WLM196609:WLM196701 WVI196609:WVI196701 A262145:A262237 IW262145:IW262237 SS262145:SS262237 ACO262145:ACO262237 AMK262145:AMK262237 AWG262145:AWG262237 BGC262145:BGC262237 BPY262145:BPY262237 BZU262145:BZU262237 CJQ262145:CJQ262237 CTM262145:CTM262237 DDI262145:DDI262237 DNE262145:DNE262237 DXA262145:DXA262237 EGW262145:EGW262237 EQS262145:EQS262237 FAO262145:FAO262237 FKK262145:FKK262237 FUG262145:FUG262237 GEC262145:GEC262237 GNY262145:GNY262237 GXU262145:GXU262237 HHQ262145:HHQ262237 HRM262145:HRM262237 IBI262145:IBI262237 ILE262145:ILE262237 IVA262145:IVA262237 JEW262145:JEW262237 JOS262145:JOS262237 JYO262145:JYO262237 KIK262145:KIK262237 KSG262145:KSG262237 LCC262145:LCC262237 LLY262145:LLY262237 LVU262145:LVU262237 MFQ262145:MFQ262237 MPM262145:MPM262237 MZI262145:MZI262237 NJE262145:NJE262237 NTA262145:NTA262237 OCW262145:OCW262237 OMS262145:OMS262237 OWO262145:OWO262237 PGK262145:PGK262237 PQG262145:PQG262237 QAC262145:QAC262237 QJY262145:QJY262237 QTU262145:QTU262237 RDQ262145:RDQ262237 RNM262145:RNM262237 RXI262145:RXI262237 SHE262145:SHE262237 SRA262145:SRA262237 TAW262145:TAW262237 TKS262145:TKS262237 TUO262145:TUO262237 UEK262145:UEK262237 UOG262145:UOG262237 UYC262145:UYC262237 VHY262145:VHY262237 VRU262145:VRU262237 WBQ262145:WBQ262237 WLM262145:WLM262237 WVI262145:WVI262237 A327681:A327773 IW327681:IW327773 SS327681:SS327773 ACO327681:ACO327773 AMK327681:AMK327773 AWG327681:AWG327773 BGC327681:BGC327773 BPY327681:BPY327773 BZU327681:BZU327773 CJQ327681:CJQ327773 CTM327681:CTM327773 DDI327681:DDI327773 DNE327681:DNE327773 DXA327681:DXA327773 EGW327681:EGW327773 EQS327681:EQS327773 FAO327681:FAO327773 FKK327681:FKK327773 FUG327681:FUG327773 GEC327681:GEC327773 GNY327681:GNY327773 GXU327681:GXU327773 HHQ327681:HHQ327773 HRM327681:HRM327773 IBI327681:IBI327773 ILE327681:ILE327773 IVA327681:IVA327773 JEW327681:JEW327773 JOS327681:JOS327773 JYO327681:JYO327773 KIK327681:KIK327773 KSG327681:KSG327773 LCC327681:LCC327773 LLY327681:LLY327773 LVU327681:LVU327773 MFQ327681:MFQ327773 MPM327681:MPM327773 MZI327681:MZI327773 NJE327681:NJE327773 NTA327681:NTA327773 OCW327681:OCW327773 OMS327681:OMS327773 OWO327681:OWO327773 PGK327681:PGK327773 PQG327681:PQG327773 QAC327681:QAC327773 QJY327681:QJY327773 QTU327681:QTU327773 RDQ327681:RDQ327773 RNM327681:RNM327773 RXI327681:RXI327773 SHE327681:SHE327773 SRA327681:SRA327773 TAW327681:TAW327773 TKS327681:TKS327773 TUO327681:TUO327773 UEK327681:UEK327773 UOG327681:UOG327773 UYC327681:UYC327773 VHY327681:VHY327773 VRU327681:VRU327773 WBQ327681:WBQ327773 WLM327681:WLM327773 WVI327681:WVI327773 A393217:A393309 IW393217:IW393309 SS393217:SS393309 ACO393217:ACO393309 AMK393217:AMK393309 AWG393217:AWG393309 BGC393217:BGC393309 BPY393217:BPY393309 BZU393217:BZU393309 CJQ393217:CJQ393309 CTM393217:CTM393309 DDI393217:DDI393309 DNE393217:DNE393309 DXA393217:DXA393309 EGW393217:EGW393309 EQS393217:EQS393309 FAO393217:FAO393309 FKK393217:FKK393309 FUG393217:FUG393309 GEC393217:GEC393309 GNY393217:GNY393309 GXU393217:GXU393309 HHQ393217:HHQ393309 HRM393217:HRM393309 IBI393217:IBI393309 ILE393217:ILE393309 IVA393217:IVA393309 JEW393217:JEW393309 JOS393217:JOS393309 JYO393217:JYO393309 KIK393217:KIK393309 KSG393217:KSG393309 LCC393217:LCC393309 LLY393217:LLY393309 LVU393217:LVU393309 MFQ393217:MFQ393309 MPM393217:MPM393309 MZI393217:MZI393309 NJE393217:NJE393309 NTA393217:NTA393309 OCW393217:OCW393309 OMS393217:OMS393309 OWO393217:OWO393309 PGK393217:PGK393309 PQG393217:PQG393309 QAC393217:QAC393309 QJY393217:QJY393309 QTU393217:QTU393309 RDQ393217:RDQ393309 RNM393217:RNM393309 RXI393217:RXI393309 SHE393217:SHE393309 SRA393217:SRA393309 TAW393217:TAW393309 TKS393217:TKS393309 TUO393217:TUO393309 UEK393217:UEK393309 UOG393217:UOG393309 UYC393217:UYC393309 VHY393217:VHY393309 VRU393217:VRU393309 WBQ393217:WBQ393309 WLM393217:WLM393309 WVI393217:WVI393309 A458753:A458845 IW458753:IW458845 SS458753:SS458845 ACO458753:ACO458845 AMK458753:AMK458845 AWG458753:AWG458845 BGC458753:BGC458845 BPY458753:BPY458845 BZU458753:BZU458845 CJQ458753:CJQ458845 CTM458753:CTM458845 DDI458753:DDI458845 DNE458753:DNE458845 DXA458753:DXA458845 EGW458753:EGW458845 EQS458753:EQS458845 FAO458753:FAO458845 FKK458753:FKK458845 FUG458753:FUG458845 GEC458753:GEC458845 GNY458753:GNY458845 GXU458753:GXU458845 HHQ458753:HHQ458845 HRM458753:HRM458845 IBI458753:IBI458845 ILE458753:ILE458845 IVA458753:IVA458845 JEW458753:JEW458845 JOS458753:JOS458845 JYO458753:JYO458845 KIK458753:KIK458845 KSG458753:KSG458845 LCC458753:LCC458845 LLY458753:LLY458845 LVU458753:LVU458845 MFQ458753:MFQ458845 MPM458753:MPM458845 MZI458753:MZI458845 NJE458753:NJE458845 NTA458753:NTA458845 OCW458753:OCW458845 OMS458753:OMS458845 OWO458753:OWO458845 PGK458753:PGK458845 PQG458753:PQG458845 QAC458753:QAC458845 QJY458753:QJY458845 QTU458753:QTU458845 RDQ458753:RDQ458845 RNM458753:RNM458845 RXI458753:RXI458845 SHE458753:SHE458845 SRA458753:SRA458845 TAW458753:TAW458845 TKS458753:TKS458845 TUO458753:TUO458845 UEK458753:UEK458845 UOG458753:UOG458845 UYC458753:UYC458845 VHY458753:VHY458845 VRU458753:VRU458845 WBQ458753:WBQ458845 WLM458753:WLM458845 WVI458753:WVI458845 A524289:A524381 IW524289:IW524381 SS524289:SS524381 ACO524289:ACO524381 AMK524289:AMK524381 AWG524289:AWG524381 BGC524289:BGC524381 BPY524289:BPY524381 BZU524289:BZU524381 CJQ524289:CJQ524381 CTM524289:CTM524381 DDI524289:DDI524381 DNE524289:DNE524381 DXA524289:DXA524381 EGW524289:EGW524381 EQS524289:EQS524381 FAO524289:FAO524381 FKK524289:FKK524381 FUG524289:FUG524381 GEC524289:GEC524381 GNY524289:GNY524381 GXU524289:GXU524381 HHQ524289:HHQ524381 HRM524289:HRM524381 IBI524289:IBI524381 ILE524289:ILE524381 IVA524289:IVA524381 JEW524289:JEW524381 JOS524289:JOS524381 JYO524289:JYO524381 KIK524289:KIK524381 KSG524289:KSG524381 LCC524289:LCC524381 LLY524289:LLY524381 LVU524289:LVU524381 MFQ524289:MFQ524381 MPM524289:MPM524381 MZI524289:MZI524381 NJE524289:NJE524381 NTA524289:NTA524381 OCW524289:OCW524381 OMS524289:OMS524381 OWO524289:OWO524381 PGK524289:PGK524381 PQG524289:PQG524381 QAC524289:QAC524381 QJY524289:QJY524381 QTU524289:QTU524381 RDQ524289:RDQ524381 RNM524289:RNM524381 RXI524289:RXI524381 SHE524289:SHE524381 SRA524289:SRA524381 TAW524289:TAW524381 TKS524289:TKS524381 TUO524289:TUO524381 UEK524289:UEK524381 UOG524289:UOG524381 UYC524289:UYC524381 VHY524289:VHY524381 VRU524289:VRU524381 WBQ524289:WBQ524381 WLM524289:WLM524381 WVI524289:WVI524381 A589825:A589917 IW589825:IW589917 SS589825:SS589917 ACO589825:ACO589917 AMK589825:AMK589917 AWG589825:AWG589917 BGC589825:BGC589917 BPY589825:BPY589917 BZU589825:BZU589917 CJQ589825:CJQ589917 CTM589825:CTM589917 DDI589825:DDI589917 DNE589825:DNE589917 DXA589825:DXA589917 EGW589825:EGW589917 EQS589825:EQS589917 FAO589825:FAO589917 FKK589825:FKK589917 FUG589825:FUG589917 GEC589825:GEC589917 GNY589825:GNY589917 GXU589825:GXU589917 HHQ589825:HHQ589917 HRM589825:HRM589917 IBI589825:IBI589917 ILE589825:ILE589917 IVA589825:IVA589917 JEW589825:JEW589917 JOS589825:JOS589917 JYO589825:JYO589917 KIK589825:KIK589917 KSG589825:KSG589917 LCC589825:LCC589917 LLY589825:LLY589917 LVU589825:LVU589917 MFQ589825:MFQ589917 MPM589825:MPM589917 MZI589825:MZI589917 NJE589825:NJE589917 NTA589825:NTA589917 OCW589825:OCW589917 OMS589825:OMS589917 OWO589825:OWO589917 PGK589825:PGK589917 PQG589825:PQG589917 QAC589825:QAC589917 QJY589825:QJY589917 QTU589825:QTU589917 RDQ589825:RDQ589917 RNM589825:RNM589917 RXI589825:RXI589917 SHE589825:SHE589917 SRA589825:SRA589917 TAW589825:TAW589917 TKS589825:TKS589917 TUO589825:TUO589917 UEK589825:UEK589917 UOG589825:UOG589917 UYC589825:UYC589917 VHY589825:VHY589917 VRU589825:VRU589917 WBQ589825:WBQ589917 WLM589825:WLM589917 WVI589825:WVI589917 A655361:A655453 IW655361:IW655453 SS655361:SS655453 ACO655361:ACO655453 AMK655361:AMK655453 AWG655361:AWG655453 BGC655361:BGC655453 BPY655361:BPY655453 BZU655361:BZU655453 CJQ655361:CJQ655453 CTM655361:CTM655453 DDI655361:DDI655453 DNE655361:DNE655453 DXA655361:DXA655453 EGW655361:EGW655453 EQS655361:EQS655453 FAO655361:FAO655453 FKK655361:FKK655453 FUG655361:FUG655453 GEC655361:GEC655453 GNY655361:GNY655453 GXU655361:GXU655453 HHQ655361:HHQ655453 HRM655361:HRM655453 IBI655361:IBI655453 ILE655361:ILE655453 IVA655361:IVA655453 JEW655361:JEW655453 JOS655361:JOS655453 JYO655361:JYO655453 KIK655361:KIK655453 KSG655361:KSG655453 LCC655361:LCC655453 LLY655361:LLY655453 LVU655361:LVU655453 MFQ655361:MFQ655453 MPM655361:MPM655453 MZI655361:MZI655453 NJE655361:NJE655453 NTA655361:NTA655453 OCW655361:OCW655453 OMS655361:OMS655453 OWO655361:OWO655453 PGK655361:PGK655453 PQG655361:PQG655453 QAC655361:QAC655453 QJY655361:QJY655453 QTU655361:QTU655453 RDQ655361:RDQ655453 RNM655361:RNM655453 RXI655361:RXI655453 SHE655361:SHE655453 SRA655361:SRA655453 TAW655361:TAW655453 TKS655361:TKS655453 TUO655361:TUO655453 UEK655361:UEK655453 UOG655361:UOG655453 UYC655361:UYC655453 VHY655361:VHY655453 VRU655361:VRU655453 WBQ655361:WBQ655453 WLM655361:WLM655453 WVI655361:WVI655453 A720897:A720989 IW720897:IW720989 SS720897:SS720989 ACO720897:ACO720989 AMK720897:AMK720989 AWG720897:AWG720989 BGC720897:BGC720989 BPY720897:BPY720989 BZU720897:BZU720989 CJQ720897:CJQ720989 CTM720897:CTM720989 DDI720897:DDI720989 DNE720897:DNE720989 DXA720897:DXA720989 EGW720897:EGW720989 EQS720897:EQS720989 FAO720897:FAO720989 FKK720897:FKK720989 FUG720897:FUG720989 GEC720897:GEC720989 GNY720897:GNY720989 GXU720897:GXU720989 HHQ720897:HHQ720989 HRM720897:HRM720989 IBI720897:IBI720989 ILE720897:ILE720989 IVA720897:IVA720989 JEW720897:JEW720989 JOS720897:JOS720989 JYO720897:JYO720989 KIK720897:KIK720989 KSG720897:KSG720989 LCC720897:LCC720989 LLY720897:LLY720989 LVU720897:LVU720989 MFQ720897:MFQ720989 MPM720897:MPM720989 MZI720897:MZI720989 NJE720897:NJE720989 NTA720897:NTA720989 OCW720897:OCW720989 OMS720897:OMS720989 OWO720897:OWO720989 PGK720897:PGK720989 PQG720897:PQG720989 QAC720897:QAC720989 QJY720897:QJY720989 QTU720897:QTU720989 RDQ720897:RDQ720989 RNM720897:RNM720989 RXI720897:RXI720989 SHE720897:SHE720989 SRA720897:SRA720989 TAW720897:TAW720989 TKS720897:TKS720989 TUO720897:TUO720989 UEK720897:UEK720989 UOG720897:UOG720989 UYC720897:UYC720989 VHY720897:VHY720989 VRU720897:VRU720989 WBQ720897:WBQ720989 WLM720897:WLM720989 WVI720897:WVI720989 A786433:A786525 IW786433:IW786525 SS786433:SS786525 ACO786433:ACO786525 AMK786433:AMK786525 AWG786433:AWG786525 BGC786433:BGC786525 BPY786433:BPY786525 BZU786433:BZU786525 CJQ786433:CJQ786525 CTM786433:CTM786525 DDI786433:DDI786525 DNE786433:DNE786525 DXA786433:DXA786525 EGW786433:EGW786525 EQS786433:EQS786525 FAO786433:FAO786525 FKK786433:FKK786525 FUG786433:FUG786525 GEC786433:GEC786525 GNY786433:GNY786525 GXU786433:GXU786525 HHQ786433:HHQ786525 HRM786433:HRM786525 IBI786433:IBI786525 ILE786433:ILE786525 IVA786433:IVA786525 JEW786433:JEW786525 JOS786433:JOS786525 JYO786433:JYO786525 KIK786433:KIK786525 KSG786433:KSG786525 LCC786433:LCC786525 LLY786433:LLY786525 LVU786433:LVU786525 MFQ786433:MFQ786525 MPM786433:MPM786525 MZI786433:MZI786525 NJE786433:NJE786525 NTA786433:NTA786525 OCW786433:OCW786525 OMS786433:OMS786525 OWO786433:OWO786525 PGK786433:PGK786525 PQG786433:PQG786525 QAC786433:QAC786525 QJY786433:QJY786525 QTU786433:QTU786525 RDQ786433:RDQ786525 RNM786433:RNM786525 RXI786433:RXI786525 SHE786433:SHE786525 SRA786433:SRA786525 TAW786433:TAW786525 TKS786433:TKS786525 TUO786433:TUO786525 UEK786433:UEK786525 UOG786433:UOG786525 UYC786433:UYC786525 VHY786433:VHY786525 VRU786433:VRU786525 WBQ786433:WBQ786525 WLM786433:WLM786525 WVI786433:WVI786525 A851969:A852061 IW851969:IW852061 SS851969:SS852061 ACO851969:ACO852061 AMK851969:AMK852061 AWG851969:AWG852061 BGC851969:BGC852061 BPY851969:BPY852061 BZU851969:BZU852061 CJQ851969:CJQ852061 CTM851969:CTM852061 DDI851969:DDI852061 DNE851969:DNE852061 DXA851969:DXA852061 EGW851969:EGW852061 EQS851969:EQS852061 FAO851969:FAO852061 FKK851969:FKK852061 FUG851969:FUG852061 GEC851969:GEC852061 GNY851969:GNY852061 GXU851969:GXU852061 HHQ851969:HHQ852061 HRM851969:HRM852061 IBI851969:IBI852061 ILE851969:ILE852061 IVA851969:IVA852061 JEW851969:JEW852061 JOS851969:JOS852061 JYO851969:JYO852061 KIK851969:KIK852061 KSG851969:KSG852061 LCC851969:LCC852061 LLY851969:LLY852061 LVU851969:LVU852061 MFQ851969:MFQ852061 MPM851969:MPM852061 MZI851969:MZI852061 NJE851969:NJE852061 NTA851969:NTA852061 OCW851969:OCW852061 OMS851969:OMS852061 OWO851969:OWO852061 PGK851969:PGK852061 PQG851969:PQG852061 QAC851969:QAC852061 QJY851969:QJY852061 QTU851969:QTU852061 RDQ851969:RDQ852061 RNM851969:RNM852061 RXI851969:RXI852061 SHE851969:SHE852061 SRA851969:SRA852061 TAW851969:TAW852061 TKS851969:TKS852061 TUO851969:TUO852061 UEK851969:UEK852061 UOG851969:UOG852061 UYC851969:UYC852061 VHY851969:VHY852061 VRU851969:VRU852061 WBQ851969:WBQ852061 WLM851969:WLM852061 WVI851969:WVI852061 A917505:A917597 IW917505:IW917597 SS917505:SS917597 ACO917505:ACO917597 AMK917505:AMK917597 AWG917505:AWG917597 BGC917505:BGC917597 BPY917505:BPY917597 BZU917505:BZU917597 CJQ917505:CJQ917597 CTM917505:CTM917597 DDI917505:DDI917597 DNE917505:DNE917597 DXA917505:DXA917597 EGW917505:EGW917597 EQS917505:EQS917597 FAO917505:FAO917597 FKK917505:FKK917597 FUG917505:FUG917597 GEC917505:GEC917597 GNY917505:GNY917597 GXU917505:GXU917597 HHQ917505:HHQ917597 HRM917505:HRM917597 IBI917505:IBI917597 ILE917505:ILE917597 IVA917505:IVA917597 JEW917505:JEW917597 JOS917505:JOS917597 JYO917505:JYO917597 KIK917505:KIK917597 KSG917505:KSG917597 LCC917505:LCC917597 LLY917505:LLY917597 LVU917505:LVU917597 MFQ917505:MFQ917597 MPM917505:MPM917597 MZI917505:MZI917597 NJE917505:NJE917597 NTA917505:NTA917597 OCW917505:OCW917597 OMS917505:OMS917597 OWO917505:OWO917597 PGK917505:PGK917597 PQG917505:PQG917597 QAC917505:QAC917597 QJY917505:QJY917597 QTU917505:QTU917597 RDQ917505:RDQ917597 RNM917505:RNM917597 RXI917505:RXI917597 SHE917505:SHE917597 SRA917505:SRA917597 TAW917505:TAW917597 TKS917505:TKS917597 TUO917505:TUO917597 UEK917505:UEK917597 UOG917505:UOG917597 UYC917505:UYC917597 VHY917505:VHY917597 VRU917505:VRU917597 WBQ917505:WBQ917597 WLM917505:WLM917597 WVI917505:WVI917597 A983041:A983133 IW983041:IW983133 SS983041:SS983133 ACO983041:ACO983133 AMK983041:AMK983133 AWG983041:AWG983133 BGC983041:BGC983133 BPY983041:BPY983133 BZU983041:BZU983133 CJQ983041:CJQ983133 CTM983041:CTM983133 DDI983041:DDI983133 DNE983041:DNE983133 DXA983041:DXA983133 EGW983041:EGW983133 EQS983041:EQS983133 FAO983041:FAO983133 FKK983041:FKK983133 FUG983041:FUG983133 GEC983041:GEC983133 GNY983041:GNY983133 GXU983041:GXU983133 HHQ983041:HHQ983133 HRM983041:HRM983133 IBI983041:IBI983133 ILE983041:ILE983133 IVA983041:IVA983133 JEW983041:JEW983133 JOS983041:JOS983133 JYO983041:JYO983133 KIK983041:KIK983133 KSG983041:KSG983133 LCC983041:LCC983133 LLY983041:LLY983133 LVU983041:LVU983133 MFQ983041:MFQ983133 MPM983041:MPM983133 MZI983041:MZI983133 NJE983041:NJE983133 NTA983041:NTA983133 OCW983041:OCW983133 OMS983041:OMS983133 OWO983041:OWO983133 PGK983041:PGK983133 PQG983041:PQG983133 QAC983041:QAC983133 QJY983041:QJY983133 QTU983041:QTU983133 RDQ983041:RDQ983133 RNM983041:RNM983133 RXI983041:RXI983133 SHE983041:SHE983133 SRA983041:SRA983133 TAW983041:TAW983133 TKS983041:TKS983133 TUO983041:TUO983133 UEK983041:UEK983133 UOG983041:UOG983133 UYC983041:UYC983133 VHY983041:VHY983133 VRU983041:VRU983133 WBQ983041:WBQ983133 WLM983041:WLM983133 WVI983041:WVI983133 A95:A176 IW95:IW176 SS95:SS176 ACO95:ACO176 AMK95:AMK176 AWG95:AWG176 BGC95:BGC176 BPY95:BPY176 BZU95:BZU176 CJQ95:CJQ176 CTM95:CTM176 DDI95:DDI176 DNE95:DNE176 DXA95:DXA176 EGW95:EGW176 EQS95:EQS176 FAO95:FAO176 FKK95:FKK176 FUG95:FUG176 GEC95:GEC176 GNY95:GNY176 GXU95:GXU176 HHQ95:HHQ176 HRM95:HRM176 IBI95:IBI176 ILE95:ILE176 IVA95:IVA176 JEW95:JEW176 JOS95:JOS176 JYO95:JYO176 KIK95:KIK176 KSG95:KSG176 LCC95:LCC176 LLY95:LLY176 LVU95:LVU176 MFQ95:MFQ176 MPM95:MPM176 MZI95:MZI176 NJE95:NJE176 NTA95:NTA176 OCW95:OCW176 OMS95:OMS176 OWO95:OWO176 PGK95:PGK176 PQG95:PQG176 QAC95:QAC176 QJY95:QJY176 QTU95:QTU176 RDQ95:RDQ176 RNM95:RNM176 RXI95:RXI176 SHE95:SHE176 SRA95:SRA176 TAW95:TAW176 TKS95:TKS176 TUO95:TUO176 UEK95:UEK176 UOG95:UOG176 UYC95:UYC176 VHY95:VHY176 VRU95:VRU176 WBQ95:WBQ176 WLM95:WLM176 WVI95:WVI176 A65631:A65712 IW65631:IW65712 SS65631:SS65712 ACO65631:ACO65712 AMK65631:AMK65712 AWG65631:AWG65712 BGC65631:BGC65712 BPY65631:BPY65712 BZU65631:BZU65712 CJQ65631:CJQ65712 CTM65631:CTM65712 DDI65631:DDI65712 DNE65631:DNE65712 DXA65631:DXA65712 EGW65631:EGW65712 EQS65631:EQS65712 FAO65631:FAO65712 FKK65631:FKK65712 FUG65631:FUG65712 GEC65631:GEC65712 GNY65631:GNY65712 GXU65631:GXU65712 HHQ65631:HHQ65712 HRM65631:HRM65712 IBI65631:IBI65712 ILE65631:ILE65712 IVA65631:IVA65712 JEW65631:JEW65712 JOS65631:JOS65712 JYO65631:JYO65712 KIK65631:KIK65712 KSG65631:KSG65712 LCC65631:LCC65712 LLY65631:LLY65712 LVU65631:LVU65712 MFQ65631:MFQ65712 MPM65631:MPM65712 MZI65631:MZI65712 NJE65631:NJE65712 NTA65631:NTA65712 OCW65631:OCW65712 OMS65631:OMS65712 OWO65631:OWO65712 PGK65631:PGK65712 PQG65631:PQG65712 QAC65631:QAC65712 QJY65631:QJY65712 QTU65631:QTU65712 RDQ65631:RDQ65712 RNM65631:RNM65712 RXI65631:RXI65712 SHE65631:SHE65712 SRA65631:SRA65712 TAW65631:TAW65712 TKS65631:TKS65712 TUO65631:TUO65712 UEK65631:UEK65712 UOG65631:UOG65712 UYC65631:UYC65712 VHY65631:VHY65712 VRU65631:VRU65712 WBQ65631:WBQ65712 WLM65631:WLM65712 WVI65631:WVI65712 A131167:A131248 IW131167:IW131248 SS131167:SS131248 ACO131167:ACO131248 AMK131167:AMK131248 AWG131167:AWG131248 BGC131167:BGC131248 BPY131167:BPY131248 BZU131167:BZU131248 CJQ131167:CJQ131248 CTM131167:CTM131248 DDI131167:DDI131248 DNE131167:DNE131248 DXA131167:DXA131248 EGW131167:EGW131248 EQS131167:EQS131248 FAO131167:FAO131248 FKK131167:FKK131248 FUG131167:FUG131248 GEC131167:GEC131248 GNY131167:GNY131248 GXU131167:GXU131248 HHQ131167:HHQ131248 HRM131167:HRM131248 IBI131167:IBI131248 ILE131167:ILE131248 IVA131167:IVA131248 JEW131167:JEW131248 JOS131167:JOS131248 JYO131167:JYO131248 KIK131167:KIK131248 KSG131167:KSG131248 LCC131167:LCC131248 LLY131167:LLY131248 LVU131167:LVU131248 MFQ131167:MFQ131248 MPM131167:MPM131248 MZI131167:MZI131248 NJE131167:NJE131248 NTA131167:NTA131248 OCW131167:OCW131248 OMS131167:OMS131248 OWO131167:OWO131248 PGK131167:PGK131248 PQG131167:PQG131248 QAC131167:QAC131248 QJY131167:QJY131248 QTU131167:QTU131248 RDQ131167:RDQ131248 RNM131167:RNM131248 RXI131167:RXI131248 SHE131167:SHE131248 SRA131167:SRA131248 TAW131167:TAW131248 TKS131167:TKS131248 TUO131167:TUO131248 UEK131167:UEK131248 UOG131167:UOG131248 UYC131167:UYC131248 VHY131167:VHY131248 VRU131167:VRU131248 WBQ131167:WBQ131248 WLM131167:WLM131248 WVI131167:WVI131248 A196703:A196784 IW196703:IW196784 SS196703:SS196784 ACO196703:ACO196784 AMK196703:AMK196784 AWG196703:AWG196784 BGC196703:BGC196784 BPY196703:BPY196784 BZU196703:BZU196784 CJQ196703:CJQ196784 CTM196703:CTM196784 DDI196703:DDI196784 DNE196703:DNE196784 DXA196703:DXA196784 EGW196703:EGW196784 EQS196703:EQS196784 FAO196703:FAO196784 FKK196703:FKK196784 FUG196703:FUG196784 GEC196703:GEC196784 GNY196703:GNY196784 GXU196703:GXU196784 HHQ196703:HHQ196784 HRM196703:HRM196784 IBI196703:IBI196784 ILE196703:ILE196784 IVA196703:IVA196784 JEW196703:JEW196784 JOS196703:JOS196784 JYO196703:JYO196784 KIK196703:KIK196784 KSG196703:KSG196784 LCC196703:LCC196784 LLY196703:LLY196784 LVU196703:LVU196784 MFQ196703:MFQ196784 MPM196703:MPM196784 MZI196703:MZI196784 NJE196703:NJE196784 NTA196703:NTA196784 OCW196703:OCW196784 OMS196703:OMS196784 OWO196703:OWO196784 PGK196703:PGK196784 PQG196703:PQG196784 QAC196703:QAC196784 QJY196703:QJY196784 QTU196703:QTU196784 RDQ196703:RDQ196784 RNM196703:RNM196784 RXI196703:RXI196784 SHE196703:SHE196784 SRA196703:SRA196784 TAW196703:TAW196784 TKS196703:TKS196784 TUO196703:TUO196784 UEK196703:UEK196784 UOG196703:UOG196784 UYC196703:UYC196784 VHY196703:VHY196784 VRU196703:VRU196784 WBQ196703:WBQ196784 WLM196703:WLM196784 WVI196703:WVI196784 A262239:A262320 IW262239:IW262320 SS262239:SS262320 ACO262239:ACO262320 AMK262239:AMK262320 AWG262239:AWG262320 BGC262239:BGC262320 BPY262239:BPY262320 BZU262239:BZU262320 CJQ262239:CJQ262320 CTM262239:CTM262320 DDI262239:DDI262320 DNE262239:DNE262320 DXA262239:DXA262320 EGW262239:EGW262320 EQS262239:EQS262320 FAO262239:FAO262320 FKK262239:FKK262320 FUG262239:FUG262320 GEC262239:GEC262320 GNY262239:GNY262320 GXU262239:GXU262320 HHQ262239:HHQ262320 HRM262239:HRM262320 IBI262239:IBI262320 ILE262239:ILE262320 IVA262239:IVA262320 JEW262239:JEW262320 JOS262239:JOS262320 JYO262239:JYO262320 KIK262239:KIK262320 KSG262239:KSG262320 LCC262239:LCC262320 LLY262239:LLY262320 LVU262239:LVU262320 MFQ262239:MFQ262320 MPM262239:MPM262320 MZI262239:MZI262320 NJE262239:NJE262320 NTA262239:NTA262320 OCW262239:OCW262320 OMS262239:OMS262320 OWO262239:OWO262320 PGK262239:PGK262320 PQG262239:PQG262320 QAC262239:QAC262320 QJY262239:QJY262320 QTU262239:QTU262320 RDQ262239:RDQ262320 RNM262239:RNM262320 RXI262239:RXI262320 SHE262239:SHE262320 SRA262239:SRA262320 TAW262239:TAW262320 TKS262239:TKS262320 TUO262239:TUO262320 UEK262239:UEK262320 UOG262239:UOG262320 UYC262239:UYC262320 VHY262239:VHY262320 VRU262239:VRU262320 WBQ262239:WBQ262320 WLM262239:WLM262320 WVI262239:WVI262320 A327775:A327856 IW327775:IW327856 SS327775:SS327856 ACO327775:ACO327856 AMK327775:AMK327856 AWG327775:AWG327856 BGC327775:BGC327856 BPY327775:BPY327856 BZU327775:BZU327856 CJQ327775:CJQ327856 CTM327775:CTM327856 DDI327775:DDI327856 DNE327775:DNE327856 DXA327775:DXA327856 EGW327775:EGW327856 EQS327775:EQS327856 FAO327775:FAO327856 FKK327775:FKK327856 FUG327775:FUG327856 GEC327775:GEC327856 GNY327775:GNY327856 GXU327775:GXU327856 HHQ327775:HHQ327856 HRM327775:HRM327856 IBI327775:IBI327856 ILE327775:ILE327856 IVA327775:IVA327856 JEW327775:JEW327856 JOS327775:JOS327856 JYO327775:JYO327856 KIK327775:KIK327856 KSG327775:KSG327856 LCC327775:LCC327856 LLY327775:LLY327856 LVU327775:LVU327856 MFQ327775:MFQ327856 MPM327775:MPM327856 MZI327775:MZI327856 NJE327775:NJE327856 NTA327775:NTA327856 OCW327775:OCW327856 OMS327775:OMS327856 OWO327775:OWO327856 PGK327775:PGK327856 PQG327775:PQG327856 QAC327775:QAC327856 QJY327775:QJY327856 QTU327775:QTU327856 RDQ327775:RDQ327856 RNM327775:RNM327856 RXI327775:RXI327856 SHE327775:SHE327856 SRA327775:SRA327856 TAW327775:TAW327856 TKS327775:TKS327856 TUO327775:TUO327856 UEK327775:UEK327856 UOG327775:UOG327856 UYC327775:UYC327856 VHY327775:VHY327856 VRU327775:VRU327856 WBQ327775:WBQ327856 WLM327775:WLM327856 WVI327775:WVI327856 A393311:A393392 IW393311:IW393392 SS393311:SS393392 ACO393311:ACO393392 AMK393311:AMK393392 AWG393311:AWG393392 BGC393311:BGC393392 BPY393311:BPY393392 BZU393311:BZU393392 CJQ393311:CJQ393392 CTM393311:CTM393392 DDI393311:DDI393392 DNE393311:DNE393392 DXA393311:DXA393392 EGW393311:EGW393392 EQS393311:EQS393392 FAO393311:FAO393392 FKK393311:FKK393392 FUG393311:FUG393392 GEC393311:GEC393392 GNY393311:GNY393392 GXU393311:GXU393392 HHQ393311:HHQ393392 HRM393311:HRM393392 IBI393311:IBI393392 ILE393311:ILE393392 IVA393311:IVA393392 JEW393311:JEW393392 JOS393311:JOS393392 JYO393311:JYO393392 KIK393311:KIK393392 KSG393311:KSG393392 LCC393311:LCC393392 LLY393311:LLY393392 LVU393311:LVU393392 MFQ393311:MFQ393392 MPM393311:MPM393392 MZI393311:MZI393392 NJE393311:NJE393392 NTA393311:NTA393392 OCW393311:OCW393392 OMS393311:OMS393392 OWO393311:OWO393392 PGK393311:PGK393392 PQG393311:PQG393392 QAC393311:QAC393392 QJY393311:QJY393392 QTU393311:QTU393392 RDQ393311:RDQ393392 RNM393311:RNM393392 RXI393311:RXI393392 SHE393311:SHE393392 SRA393311:SRA393392 TAW393311:TAW393392 TKS393311:TKS393392 TUO393311:TUO393392 UEK393311:UEK393392 UOG393311:UOG393392 UYC393311:UYC393392 VHY393311:VHY393392 VRU393311:VRU393392 WBQ393311:WBQ393392 WLM393311:WLM393392 WVI393311:WVI393392 A458847:A458928 IW458847:IW458928 SS458847:SS458928 ACO458847:ACO458928 AMK458847:AMK458928 AWG458847:AWG458928 BGC458847:BGC458928 BPY458847:BPY458928 BZU458847:BZU458928 CJQ458847:CJQ458928 CTM458847:CTM458928 DDI458847:DDI458928 DNE458847:DNE458928 DXA458847:DXA458928 EGW458847:EGW458928 EQS458847:EQS458928 FAO458847:FAO458928 FKK458847:FKK458928 FUG458847:FUG458928 GEC458847:GEC458928 GNY458847:GNY458928 GXU458847:GXU458928 HHQ458847:HHQ458928 HRM458847:HRM458928 IBI458847:IBI458928 ILE458847:ILE458928 IVA458847:IVA458928 JEW458847:JEW458928 JOS458847:JOS458928 JYO458847:JYO458928 KIK458847:KIK458928 KSG458847:KSG458928 LCC458847:LCC458928 LLY458847:LLY458928 LVU458847:LVU458928 MFQ458847:MFQ458928 MPM458847:MPM458928 MZI458847:MZI458928 NJE458847:NJE458928 NTA458847:NTA458928 OCW458847:OCW458928 OMS458847:OMS458928 OWO458847:OWO458928 PGK458847:PGK458928 PQG458847:PQG458928 QAC458847:QAC458928 QJY458847:QJY458928 QTU458847:QTU458928 RDQ458847:RDQ458928 RNM458847:RNM458928 RXI458847:RXI458928 SHE458847:SHE458928 SRA458847:SRA458928 TAW458847:TAW458928 TKS458847:TKS458928 TUO458847:TUO458928 UEK458847:UEK458928 UOG458847:UOG458928 UYC458847:UYC458928 VHY458847:VHY458928 VRU458847:VRU458928 WBQ458847:WBQ458928 WLM458847:WLM458928 WVI458847:WVI458928 A524383:A524464 IW524383:IW524464 SS524383:SS524464 ACO524383:ACO524464 AMK524383:AMK524464 AWG524383:AWG524464 BGC524383:BGC524464 BPY524383:BPY524464 BZU524383:BZU524464 CJQ524383:CJQ524464 CTM524383:CTM524464 DDI524383:DDI524464 DNE524383:DNE524464 DXA524383:DXA524464 EGW524383:EGW524464 EQS524383:EQS524464 FAO524383:FAO524464 FKK524383:FKK524464 FUG524383:FUG524464 GEC524383:GEC524464 GNY524383:GNY524464 GXU524383:GXU524464 HHQ524383:HHQ524464 HRM524383:HRM524464 IBI524383:IBI524464 ILE524383:ILE524464 IVA524383:IVA524464 JEW524383:JEW524464 JOS524383:JOS524464 JYO524383:JYO524464 KIK524383:KIK524464 KSG524383:KSG524464 LCC524383:LCC524464 LLY524383:LLY524464 LVU524383:LVU524464 MFQ524383:MFQ524464 MPM524383:MPM524464 MZI524383:MZI524464 NJE524383:NJE524464 NTA524383:NTA524464 OCW524383:OCW524464 OMS524383:OMS524464 OWO524383:OWO524464 PGK524383:PGK524464 PQG524383:PQG524464 QAC524383:QAC524464 QJY524383:QJY524464 QTU524383:QTU524464 RDQ524383:RDQ524464 RNM524383:RNM524464 RXI524383:RXI524464 SHE524383:SHE524464 SRA524383:SRA524464 TAW524383:TAW524464 TKS524383:TKS524464 TUO524383:TUO524464 UEK524383:UEK524464 UOG524383:UOG524464 UYC524383:UYC524464 VHY524383:VHY524464 VRU524383:VRU524464 WBQ524383:WBQ524464 WLM524383:WLM524464 WVI524383:WVI524464 A589919:A590000 IW589919:IW590000 SS589919:SS590000 ACO589919:ACO590000 AMK589919:AMK590000 AWG589919:AWG590000 BGC589919:BGC590000 BPY589919:BPY590000 BZU589919:BZU590000 CJQ589919:CJQ590000 CTM589919:CTM590000 DDI589919:DDI590000 DNE589919:DNE590000 DXA589919:DXA590000 EGW589919:EGW590000 EQS589919:EQS590000 FAO589919:FAO590000 FKK589919:FKK590000 FUG589919:FUG590000 GEC589919:GEC590000 GNY589919:GNY590000 GXU589919:GXU590000 HHQ589919:HHQ590000 HRM589919:HRM590000 IBI589919:IBI590000 ILE589919:ILE590000 IVA589919:IVA590000 JEW589919:JEW590000 JOS589919:JOS590000 JYO589919:JYO590000 KIK589919:KIK590000 KSG589919:KSG590000 LCC589919:LCC590000 LLY589919:LLY590000 LVU589919:LVU590000 MFQ589919:MFQ590000 MPM589919:MPM590000 MZI589919:MZI590000 NJE589919:NJE590000 NTA589919:NTA590000 OCW589919:OCW590000 OMS589919:OMS590000 OWO589919:OWO590000 PGK589919:PGK590000 PQG589919:PQG590000 QAC589919:QAC590000 QJY589919:QJY590000 QTU589919:QTU590000 RDQ589919:RDQ590000 RNM589919:RNM590000 RXI589919:RXI590000 SHE589919:SHE590000 SRA589919:SRA590000 TAW589919:TAW590000 TKS589919:TKS590000 TUO589919:TUO590000 UEK589919:UEK590000 UOG589919:UOG590000 UYC589919:UYC590000 VHY589919:VHY590000 VRU589919:VRU590000 WBQ589919:WBQ590000 WLM589919:WLM590000 WVI589919:WVI590000 A655455:A655536 IW655455:IW655536 SS655455:SS655536 ACO655455:ACO655536 AMK655455:AMK655536 AWG655455:AWG655536 BGC655455:BGC655536 BPY655455:BPY655536 BZU655455:BZU655536 CJQ655455:CJQ655536 CTM655455:CTM655536 DDI655455:DDI655536 DNE655455:DNE655536 DXA655455:DXA655536 EGW655455:EGW655536 EQS655455:EQS655536 FAO655455:FAO655536 FKK655455:FKK655536 FUG655455:FUG655536 GEC655455:GEC655536 GNY655455:GNY655536 GXU655455:GXU655536 HHQ655455:HHQ655536 HRM655455:HRM655536 IBI655455:IBI655536 ILE655455:ILE655536 IVA655455:IVA655536 JEW655455:JEW655536 JOS655455:JOS655536 JYO655455:JYO655536 KIK655455:KIK655536 KSG655455:KSG655536 LCC655455:LCC655536 LLY655455:LLY655536 LVU655455:LVU655536 MFQ655455:MFQ655536 MPM655455:MPM655536 MZI655455:MZI655536 NJE655455:NJE655536 NTA655455:NTA655536 OCW655455:OCW655536 OMS655455:OMS655536 OWO655455:OWO655536 PGK655455:PGK655536 PQG655455:PQG655536 QAC655455:QAC655536 QJY655455:QJY655536 QTU655455:QTU655536 RDQ655455:RDQ655536 RNM655455:RNM655536 RXI655455:RXI655536 SHE655455:SHE655536 SRA655455:SRA655536 TAW655455:TAW655536 TKS655455:TKS655536 TUO655455:TUO655536 UEK655455:UEK655536 UOG655455:UOG655536 UYC655455:UYC655536 VHY655455:VHY655536 VRU655455:VRU655536 WBQ655455:WBQ655536 WLM655455:WLM655536 WVI655455:WVI655536 A720991:A721072 IW720991:IW721072 SS720991:SS721072 ACO720991:ACO721072 AMK720991:AMK721072 AWG720991:AWG721072 BGC720991:BGC721072 BPY720991:BPY721072 BZU720991:BZU721072 CJQ720991:CJQ721072 CTM720991:CTM721072 DDI720991:DDI721072 DNE720991:DNE721072 DXA720991:DXA721072 EGW720991:EGW721072 EQS720991:EQS721072 FAO720991:FAO721072 FKK720991:FKK721072 FUG720991:FUG721072 GEC720991:GEC721072 GNY720991:GNY721072 GXU720991:GXU721072 HHQ720991:HHQ721072 HRM720991:HRM721072 IBI720991:IBI721072 ILE720991:ILE721072 IVA720991:IVA721072 JEW720991:JEW721072 JOS720991:JOS721072 JYO720991:JYO721072 KIK720991:KIK721072 KSG720991:KSG721072 LCC720991:LCC721072 LLY720991:LLY721072 LVU720991:LVU721072 MFQ720991:MFQ721072 MPM720991:MPM721072 MZI720991:MZI721072 NJE720991:NJE721072 NTA720991:NTA721072 OCW720991:OCW721072 OMS720991:OMS721072 OWO720991:OWO721072 PGK720991:PGK721072 PQG720991:PQG721072 QAC720991:QAC721072 QJY720991:QJY721072 QTU720991:QTU721072 RDQ720991:RDQ721072 RNM720991:RNM721072 RXI720991:RXI721072 SHE720991:SHE721072 SRA720991:SRA721072 TAW720991:TAW721072 TKS720991:TKS721072 TUO720991:TUO721072 UEK720991:UEK721072 UOG720991:UOG721072 UYC720991:UYC721072 VHY720991:VHY721072 VRU720991:VRU721072 WBQ720991:WBQ721072 WLM720991:WLM721072 WVI720991:WVI721072 A786527:A786608 IW786527:IW786608 SS786527:SS786608 ACO786527:ACO786608 AMK786527:AMK786608 AWG786527:AWG786608 BGC786527:BGC786608 BPY786527:BPY786608 BZU786527:BZU786608 CJQ786527:CJQ786608 CTM786527:CTM786608 DDI786527:DDI786608 DNE786527:DNE786608 DXA786527:DXA786608 EGW786527:EGW786608 EQS786527:EQS786608 FAO786527:FAO786608 FKK786527:FKK786608 FUG786527:FUG786608 GEC786527:GEC786608 GNY786527:GNY786608 GXU786527:GXU786608 HHQ786527:HHQ786608 HRM786527:HRM786608 IBI786527:IBI786608 ILE786527:ILE786608 IVA786527:IVA786608 JEW786527:JEW786608 JOS786527:JOS786608 JYO786527:JYO786608 KIK786527:KIK786608 KSG786527:KSG786608 LCC786527:LCC786608 LLY786527:LLY786608 LVU786527:LVU786608 MFQ786527:MFQ786608 MPM786527:MPM786608 MZI786527:MZI786608 NJE786527:NJE786608 NTA786527:NTA786608 OCW786527:OCW786608 OMS786527:OMS786608 OWO786527:OWO786608 PGK786527:PGK786608 PQG786527:PQG786608 QAC786527:QAC786608 QJY786527:QJY786608 QTU786527:QTU786608 RDQ786527:RDQ786608 RNM786527:RNM786608 RXI786527:RXI786608 SHE786527:SHE786608 SRA786527:SRA786608 TAW786527:TAW786608 TKS786527:TKS786608 TUO786527:TUO786608 UEK786527:UEK786608 UOG786527:UOG786608 UYC786527:UYC786608 VHY786527:VHY786608 VRU786527:VRU786608 WBQ786527:WBQ786608 WLM786527:WLM786608 WVI786527:WVI786608 A852063:A852144 IW852063:IW852144 SS852063:SS852144 ACO852063:ACO852144 AMK852063:AMK852144 AWG852063:AWG852144 BGC852063:BGC852144 BPY852063:BPY852144 BZU852063:BZU852144 CJQ852063:CJQ852144 CTM852063:CTM852144 DDI852063:DDI852144 DNE852063:DNE852144 DXA852063:DXA852144 EGW852063:EGW852144 EQS852063:EQS852144 FAO852063:FAO852144 FKK852063:FKK852144 FUG852063:FUG852144 GEC852063:GEC852144 GNY852063:GNY852144 GXU852063:GXU852144 HHQ852063:HHQ852144 HRM852063:HRM852144 IBI852063:IBI852144 ILE852063:ILE852144 IVA852063:IVA852144 JEW852063:JEW852144 JOS852063:JOS852144 JYO852063:JYO852144 KIK852063:KIK852144 KSG852063:KSG852144 LCC852063:LCC852144 LLY852063:LLY852144 LVU852063:LVU852144 MFQ852063:MFQ852144 MPM852063:MPM852144 MZI852063:MZI852144 NJE852063:NJE852144 NTA852063:NTA852144 OCW852063:OCW852144 OMS852063:OMS852144 OWO852063:OWO852144 PGK852063:PGK852144 PQG852063:PQG852144 QAC852063:QAC852144 QJY852063:QJY852144 QTU852063:QTU852144 RDQ852063:RDQ852144 RNM852063:RNM852144 RXI852063:RXI852144 SHE852063:SHE852144 SRA852063:SRA852144 TAW852063:TAW852144 TKS852063:TKS852144 TUO852063:TUO852144 UEK852063:UEK852144 UOG852063:UOG852144 UYC852063:UYC852144 VHY852063:VHY852144 VRU852063:VRU852144 WBQ852063:WBQ852144 WLM852063:WLM852144 WVI852063:WVI852144 A917599:A917680 IW917599:IW917680 SS917599:SS917680 ACO917599:ACO917680 AMK917599:AMK917680 AWG917599:AWG917680 BGC917599:BGC917680 BPY917599:BPY917680 BZU917599:BZU917680 CJQ917599:CJQ917680 CTM917599:CTM917680 DDI917599:DDI917680 DNE917599:DNE917680 DXA917599:DXA917680 EGW917599:EGW917680 EQS917599:EQS917680 FAO917599:FAO917680 FKK917599:FKK917680 FUG917599:FUG917680 GEC917599:GEC917680 GNY917599:GNY917680 GXU917599:GXU917680 HHQ917599:HHQ917680 HRM917599:HRM917680 IBI917599:IBI917680 ILE917599:ILE917680 IVA917599:IVA917680 JEW917599:JEW917680 JOS917599:JOS917680 JYO917599:JYO917680 KIK917599:KIK917680 KSG917599:KSG917680 LCC917599:LCC917680 LLY917599:LLY917680 LVU917599:LVU917680 MFQ917599:MFQ917680 MPM917599:MPM917680 MZI917599:MZI917680 NJE917599:NJE917680 NTA917599:NTA917680 OCW917599:OCW917680 OMS917599:OMS917680 OWO917599:OWO917680 PGK917599:PGK917680 PQG917599:PQG917680 QAC917599:QAC917680 QJY917599:QJY917680 QTU917599:QTU917680 RDQ917599:RDQ917680 RNM917599:RNM917680 RXI917599:RXI917680 SHE917599:SHE917680 SRA917599:SRA917680 TAW917599:TAW917680 TKS917599:TKS917680 TUO917599:TUO917680 UEK917599:UEK917680 UOG917599:UOG917680 UYC917599:UYC917680 VHY917599:VHY917680 VRU917599:VRU917680 WBQ917599:WBQ917680 WLM917599:WLM917680 WVI917599:WVI917680 A983135:A983216 IW983135:IW983216 SS983135:SS983216 ACO983135:ACO983216 AMK983135:AMK983216 AWG983135:AWG983216 BGC983135:BGC983216 BPY983135:BPY983216 BZU983135:BZU983216 CJQ983135:CJQ983216 CTM983135:CTM983216 DDI983135:DDI983216 DNE983135:DNE983216 DXA983135:DXA983216 EGW983135:EGW983216 EQS983135:EQS983216 FAO983135:FAO983216 FKK983135:FKK983216 FUG983135:FUG983216 GEC983135:GEC983216 GNY983135:GNY983216 GXU983135:GXU983216 HHQ983135:HHQ983216 HRM983135:HRM983216 IBI983135:IBI983216 ILE983135:ILE983216 IVA983135:IVA983216 JEW983135:JEW983216 JOS983135:JOS983216 JYO983135:JYO983216 KIK983135:KIK983216 KSG983135:KSG983216 LCC983135:LCC983216 LLY983135:LLY983216 LVU983135:LVU983216 MFQ983135:MFQ983216 MPM983135:MPM983216 MZI983135:MZI983216 NJE983135:NJE983216 NTA983135:NTA983216 OCW983135:OCW983216 OMS983135:OMS983216 OWO983135:OWO983216 PGK983135:PGK983216 PQG983135:PQG983216 QAC983135:QAC983216 QJY983135:QJY983216 QTU983135:QTU983216 RDQ983135:RDQ983216 RNM983135:RNM983216 RXI983135:RXI983216 SHE983135:SHE983216 SRA983135:SRA983216 TAW983135:TAW983216 TKS983135:TKS983216 TUO983135:TUO983216 UEK983135:UEK983216 UOG983135:UOG983216 UYC983135:UYC983216 VHY983135:VHY983216 VRU983135:VRU983216 WBQ983135:WBQ983216 WLM983135:WLM983216 WVI983135:WVI983216 A182:D65536 IW182:IZ65536 SS182:SV65536 ACO182:ACR65536 AMK182:AMN65536 AWG182:AWJ65536 BGC182:BGF65536 BPY182:BQB65536 BZU182:BZX65536 CJQ182:CJT65536 CTM182:CTP65536 DDI182:DDL65536 DNE182:DNH65536 DXA182:DXD65536 EGW182:EGZ65536 EQS182:EQV65536 FAO182:FAR65536 FKK182:FKN65536 FUG182:FUJ65536 GEC182:GEF65536 GNY182:GOB65536 GXU182:GXX65536 HHQ182:HHT65536 HRM182:HRP65536 IBI182:IBL65536 ILE182:ILH65536 IVA182:IVD65536 JEW182:JEZ65536 JOS182:JOV65536 JYO182:JYR65536 KIK182:KIN65536 KSG182:KSJ65536 LCC182:LCF65536 LLY182:LMB65536 LVU182:LVX65536 MFQ182:MFT65536 MPM182:MPP65536 MZI182:MZL65536 NJE182:NJH65536 NTA182:NTD65536 OCW182:OCZ65536 OMS182:OMV65536 OWO182:OWR65536 PGK182:PGN65536 PQG182:PQJ65536 QAC182:QAF65536 QJY182:QKB65536 QTU182:QTX65536 RDQ182:RDT65536 RNM182:RNP65536 RXI182:RXL65536 SHE182:SHH65536 SRA182:SRD65536 TAW182:TAZ65536 TKS182:TKV65536 TUO182:TUR65536 UEK182:UEN65536 UOG182:UOJ65536 UYC182:UYF65536 VHY182:VIB65536 VRU182:VRX65536 WBQ182:WBT65536 WLM182:WLP65536 WVI182:WVL65536 A65718:D131072 IW65718:IZ131072 SS65718:SV131072 ACO65718:ACR131072 AMK65718:AMN131072 AWG65718:AWJ131072 BGC65718:BGF131072 BPY65718:BQB131072 BZU65718:BZX131072 CJQ65718:CJT131072 CTM65718:CTP131072 DDI65718:DDL131072 DNE65718:DNH131072 DXA65718:DXD131072 EGW65718:EGZ131072 EQS65718:EQV131072 FAO65718:FAR131072 FKK65718:FKN131072 FUG65718:FUJ131072 GEC65718:GEF131072 GNY65718:GOB131072 GXU65718:GXX131072 HHQ65718:HHT131072 HRM65718:HRP131072 IBI65718:IBL131072 ILE65718:ILH131072 IVA65718:IVD131072 JEW65718:JEZ131072 JOS65718:JOV131072 JYO65718:JYR131072 KIK65718:KIN131072 KSG65718:KSJ131072 LCC65718:LCF131072 LLY65718:LMB131072 LVU65718:LVX131072 MFQ65718:MFT131072 MPM65718:MPP131072 MZI65718:MZL131072 NJE65718:NJH131072 NTA65718:NTD131072 OCW65718:OCZ131072 OMS65718:OMV131072 OWO65718:OWR131072 PGK65718:PGN131072 PQG65718:PQJ131072 QAC65718:QAF131072 QJY65718:QKB131072 QTU65718:QTX131072 RDQ65718:RDT131072 RNM65718:RNP131072 RXI65718:RXL131072 SHE65718:SHH131072 SRA65718:SRD131072 TAW65718:TAZ131072 TKS65718:TKV131072 TUO65718:TUR131072 UEK65718:UEN131072 UOG65718:UOJ131072 UYC65718:UYF131072 VHY65718:VIB131072 VRU65718:VRX131072 WBQ65718:WBT131072 WLM65718:WLP131072 WVI65718:WVL131072 A131254:D196608 IW131254:IZ196608 SS131254:SV196608 ACO131254:ACR196608 AMK131254:AMN196608 AWG131254:AWJ196608 BGC131254:BGF196608 BPY131254:BQB196608 BZU131254:BZX196608 CJQ131254:CJT196608 CTM131254:CTP196608 DDI131254:DDL196608 DNE131254:DNH196608 DXA131254:DXD196608 EGW131254:EGZ196608 EQS131254:EQV196608 FAO131254:FAR196608 FKK131254:FKN196608 FUG131254:FUJ196608 GEC131254:GEF196608 GNY131254:GOB196608 GXU131254:GXX196608 HHQ131254:HHT196608 HRM131254:HRP196608 IBI131254:IBL196608 ILE131254:ILH196608 IVA131254:IVD196608 JEW131254:JEZ196608 JOS131254:JOV196608 JYO131254:JYR196608 KIK131254:KIN196608 KSG131254:KSJ196608 LCC131254:LCF196608 LLY131254:LMB196608 LVU131254:LVX196608 MFQ131254:MFT196608 MPM131254:MPP196608 MZI131254:MZL196608 NJE131254:NJH196608 NTA131254:NTD196608 OCW131254:OCZ196608 OMS131254:OMV196608 OWO131254:OWR196608 PGK131254:PGN196608 PQG131254:PQJ196608 QAC131254:QAF196608 QJY131254:QKB196608 QTU131254:QTX196608 RDQ131254:RDT196608 RNM131254:RNP196608 RXI131254:RXL196608 SHE131254:SHH196608 SRA131254:SRD196608 TAW131254:TAZ196608 TKS131254:TKV196608 TUO131254:TUR196608 UEK131254:UEN196608 UOG131254:UOJ196608 UYC131254:UYF196608 VHY131254:VIB196608 VRU131254:VRX196608 WBQ131254:WBT196608 WLM131254:WLP196608 WVI131254:WVL196608 A196790:D262144 IW196790:IZ262144 SS196790:SV262144 ACO196790:ACR262144 AMK196790:AMN262144 AWG196790:AWJ262144 BGC196790:BGF262144 BPY196790:BQB262144 BZU196790:BZX262144 CJQ196790:CJT262144 CTM196790:CTP262144 DDI196790:DDL262144 DNE196790:DNH262144 DXA196790:DXD262144 EGW196790:EGZ262144 EQS196790:EQV262144 FAO196790:FAR262144 FKK196790:FKN262144 FUG196790:FUJ262144 GEC196790:GEF262144 GNY196790:GOB262144 GXU196790:GXX262144 HHQ196790:HHT262144 HRM196790:HRP262144 IBI196790:IBL262144 ILE196790:ILH262144 IVA196790:IVD262144 JEW196790:JEZ262144 JOS196790:JOV262144 JYO196790:JYR262144 KIK196790:KIN262144 KSG196790:KSJ262144 LCC196790:LCF262144 LLY196790:LMB262144 LVU196790:LVX262144 MFQ196790:MFT262144 MPM196790:MPP262144 MZI196790:MZL262144 NJE196790:NJH262144 NTA196790:NTD262144 OCW196790:OCZ262144 OMS196790:OMV262144 OWO196790:OWR262144 PGK196790:PGN262144 PQG196790:PQJ262144 QAC196790:QAF262144 QJY196790:QKB262144 QTU196790:QTX262144 RDQ196790:RDT262144 RNM196790:RNP262144 RXI196790:RXL262144 SHE196790:SHH262144 SRA196790:SRD262144 TAW196790:TAZ262144 TKS196790:TKV262144 TUO196790:TUR262144 UEK196790:UEN262144 UOG196790:UOJ262144 UYC196790:UYF262144 VHY196790:VIB262144 VRU196790:VRX262144 WBQ196790:WBT262144 WLM196790:WLP262144 WVI196790:WVL262144 A262326:D327680 IW262326:IZ327680 SS262326:SV327680 ACO262326:ACR327680 AMK262326:AMN327680 AWG262326:AWJ327680 BGC262326:BGF327680 BPY262326:BQB327680 BZU262326:BZX327680 CJQ262326:CJT327680 CTM262326:CTP327680 DDI262326:DDL327680 DNE262326:DNH327680 DXA262326:DXD327680 EGW262326:EGZ327680 EQS262326:EQV327680 FAO262326:FAR327680 FKK262326:FKN327680 FUG262326:FUJ327680 GEC262326:GEF327680 GNY262326:GOB327680 GXU262326:GXX327680 HHQ262326:HHT327680 HRM262326:HRP327680 IBI262326:IBL327680 ILE262326:ILH327680 IVA262326:IVD327680 JEW262326:JEZ327680 JOS262326:JOV327680 JYO262326:JYR327680 KIK262326:KIN327680 KSG262326:KSJ327680 LCC262326:LCF327680 LLY262326:LMB327680 LVU262326:LVX327680 MFQ262326:MFT327680 MPM262326:MPP327680 MZI262326:MZL327680 NJE262326:NJH327680 NTA262326:NTD327680 OCW262326:OCZ327680 OMS262326:OMV327680 OWO262326:OWR327680 PGK262326:PGN327680 PQG262326:PQJ327680 QAC262326:QAF327680 QJY262326:QKB327680 QTU262326:QTX327680 RDQ262326:RDT327680 RNM262326:RNP327680 RXI262326:RXL327680 SHE262326:SHH327680 SRA262326:SRD327680 TAW262326:TAZ327680 TKS262326:TKV327680 TUO262326:TUR327680 UEK262326:UEN327680 UOG262326:UOJ327680 UYC262326:UYF327680 VHY262326:VIB327680 VRU262326:VRX327680 WBQ262326:WBT327680 WLM262326:WLP327680 WVI262326:WVL327680 A327862:D393216 IW327862:IZ393216 SS327862:SV393216 ACO327862:ACR393216 AMK327862:AMN393216 AWG327862:AWJ393216 BGC327862:BGF393216 BPY327862:BQB393216 BZU327862:BZX393216 CJQ327862:CJT393216 CTM327862:CTP393216 DDI327862:DDL393216 DNE327862:DNH393216 DXA327862:DXD393216 EGW327862:EGZ393216 EQS327862:EQV393216 FAO327862:FAR393216 FKK327862:FKN393216 FUG327862:FUJ393216 GEC327862:GEF393216 GNY327862:GOB393216 GXU327862:GXX393216 HHQ327862:HHT393216 HRM327862:HRP393216 IBI327862:IBL393216 ILE327862:ILH393216 IVA327862:IVD393216 JEW327862:JEZ393216 JOS327862:JOV393216 JYO327862:JYR393216 KIK327862:KIN393216 KSG327862:KSJ393216 LCC327862:LCF393216 LLY327862:LMB393216 LVU327862:LVX393216 MFQ327862:MFT393216 MPM327862:MPP393216 MZI327862:MZL393216 NJE327862:NJH393216 NTA327862:NTD393216 OCW327862:OCZ393216 OMS327862:OMV393216 OWO327862:OWR393216 PGK327862:PGN393216 PQG327862:PQJ393216 QAC327862:QAF393216 QJY327862:QKB393216 QTU327862:QTX393216 RDQ327862:RDT393216 RNM327862:RNP393216 RXI327862:RXL393216 SHE327862:SHH393216 SRA327862:SRD393216 TAW327862:TAZ393216 TKS327862:TKV393216 TUO327862:TUR393216 UEK327862:UEN393216 UOG327862:UOJ393216 UYC327862:UYF393216 VHY327862:VIB393216 VRU327862:VRX393216 WBQ327862:WBT393216 WLM327862:WLP393216 WVI327862:WVL393216 A393398:D458752 IW393398:IZ458752 SS393398:SV458752 ACO393398:ACR458752 AMK393398:AMN458752 AWG393398:AWJ458752 BGC393398:BGF458752 BPY393398:BQB458752 BZU393398:BZX458752 CJQ393398:CJT458752 CTM393398:CTP458752 DDI393398:DDL458752 DNE393398:DNH458752 DXA393398:DXD458752 EGW393398:EGZ458752 EQS393398:EQV458752 FAO393398:FAR458752 FKK393398:FKN458752 FUG393398:FUJ458752 GEC393398:GEF458752 GNY393398:GOB458752 GXU393398:GXX458752 HHQ393398:HHT458752 HRM393398:HRP458752 IBI393398:IBL458752 ILE393398:ILH458752 IVA393398:IVD458752 JEW393398:JEZ458752 JOS393398:JOV458752 JYO393398:JYR458752 KIK393398:KIN458752 KSG393398:KSJ458752 LCC393398:LCF458752 LLY393398:LMB458752 LVU393398:LVX458752 MFQ393398:MFT458752 MPM393398:MPP458752 MZI393398:MZL458752 NJE393398:NJH458752 NTA393398:NTD458752 OCW393398:OCZ458752 OMS393398:OMV458752 OWO393398:OWR458752 PGK393398:PGN458752 PQG393398:PQJ458752 QAC393398:QAF458752 QJY393398:QKB458752 QTU393398:QTX458752 RDQ393398:RDT458752 RNM393398:RNP458752 RXI393398:RXL458752 SHE393398:SHH458752 SRA393398:SRD458752 TAW393398:TAZ458752 TKS393398:TKV458752 TUO393398:TUR458752 UEK393398:UEN458752 UOG393398:UOJ458752 UYC393398:UYF458752 VHY393398:VIB458752 VRU393398:VRX458752 WBQ393398:WBT458752 WLM393398:WLP458752 WVI393398:WVL458752 A458934:D524288 IW458934:IZ524288 SS458934:SV524288 ACO458934:ACR524288 AMK458934:AMN524288 AWG458934:AWJ524288 BGC458934:BGF524288 BPY458934:BQB524288 BZU458934:BZX524288 CJQ458934:CJT524288 CTM458934:CTP524288 DDI458934:DDL524288 DNE458934:DNH524288 DXA458934:DXD524288 EGW458934:EGZ524288 EQS458934:EQV524288 FAO458934:FAR524288 FKK458934:FKN524288 FUG458934:FUJ524288 GEC458934:GEF524288 GNY458934:GOB524288 GXU458934:GXX524288 HHQ458934:HHT524288 HRM458934:HRP524288 IBI458934:IBL524288 ILE458934:ILH524288 IVA458934:IVD524288 JEW458934:JEZ524288 JOS458934:JOV524288 JYO458934:JYR524288 KIK458934:KIN524288 KSG458934:KSJ524288 LCC458934:LCF524288 LLY458934:LMB524288 LVU458934:LVX524288 MFQ458934:MFT524288 MPM458934:MPP524288 MZI458934:MZL524288 NJE458934:NJH524288 NTA458934:NTD524288 OCW458934:OCZ524288 OMS458934:OMV524288 OWO458934:OWR524288 PGK458934:PGN524288 PQG458934:PQJ524288 QAC458934:QAF524288 QJY458934:QKB524288 QTU458934:QTX524288 RDQ458934:RDT524288 RNM458934:RNP524288 RXI458934:RXL524288 SHE458934:SHH524288 SRA458934:SRD524288 TAW458934:TAZ524288 TKS458934:TKV524288 TUO458934:TUR524288 UEK458934:UEN524288 UOG458934:UOJ524288 UYC458934:UYF524288 VHY458934:VIB524288 VRU458934:VRX524288 WBQ458934:WBT524288 WLM458934:WLP524288 WVI458934:WVL524288 A524470:D589824 IW524470:IZ589824 SS524470:SV589824 ACO524470:ACR589824 AMK524470:AMN589824 AWG524470:AWJ589824 BGC524470:BGF589824 BPY524470:BQB589824 BZU524470:BZX589824 CJQ524470:CJT589824 CTM524470:CTP589824 DDI524470:DDL589824 DNE524470:DNH589824 DXA524470:DXD589824 EGW524470:EGZ589824 EQS524470:EQV589824 FAO524470:FAR589824 FKK524470:FKN589824 FUG524470:FUJ589824 GEC524470:GEF589824 GNY524470:GOB589824 GXU524470:GXX589824 HHQ524470:HHT589824 HRM524470:HRP589824 IBI524470:IBL589824 ILE524470:ILH589824 IVA524470:IVD589824 JEW524470:JEZ589824 JOS524470:JOV589824 JYO524470:JYR589824 KIK524470:KIN589824 KSG524470:KSJ589824 LCC524470:LCF589824 LLY524470:LMB589824 LVU524470:LVX589824 MFQ524470:MFT589824 MPM524470:MPP589824 MZI524470:MZL589824 NJE524470:NJH589824 NTA524470:NTD589824 OCW524470:OCZ589824 OMS524470:OMV589824 OWO524470:OWR589824 PGK524470:PGN589824 PQG524470:PQJ589824 QAC524470:QAF589824 QJY524470:QKB589824 QTU524470:QTX589824 RDQ524470:RDT589824 RNM524470:RNP589824 RXI524470:RXL589824 SHE524470:SHH589824 SRA524470:SRD589824 TAW524470:TAZ589824 TKS524470:TKV589824 TUO524470:TUR589824 UEK524470:UEN589824 UOG524470:UOJ589824 UYC524470:UYF589824 VHY524470:VIB589824 VRU524470:VRX589824 WBQ524470:WBT589824 WLM524470:WLP589824 WVI524470:WVL589824 A590006:D655360 IW590006:IZ655360 SS590006:SV655360 ACO590006:ACR655360 AMK590006:AMN655360 AWG590006:AWJ655360 BGC590006:BGF655360 BPY590006:BQB655360 BZU590006:BZX655360 CJQ590006:CJT655360 CTM590006:CTP655360 DDI590006:DDL655360 DNE590006:DNH655360 DXA590006:DXD655360 EGW590006:EGZ655360 EQS590006:EQV655360 FAO590006:FAR655360 FKK590006:FKN655360 FUG590006:FUJ655360 GEC590006:GEF655360 GNY590006:GOB655360 GXU590006:GXX655360 HHQ590006:HHT655360 HRM590006:HRP655360 IBI590006:IBL655360 ILE590006:ILH655360 IVA590006:IVD655360 JEW590006:JEZ655360 JOS590006:JOV655360 JYO590006:JYR655360 KIK590006:KIN655360 KSG590006:KSJ655360 LCC590006:LCF655360 LLY590006:LMB655360 LVU590006:LVX655360 MFQ590006:MFT655360 MPM590006:MPP655360 MZI590006:MZL655360 NJE590006:NJH655360 NTA590006:NTD655360 OCW590006:OCZ655360 OMS590006:OMV655360 OWO590006:OWR655360 PGK590006:PGN655360 PQG590006:PQJ655360 QAC590006:QAF655360 QJY590006:QKB655360 QTU590006:QTX655360 RDQ590006:RDT655360 RNM590006:RNP655360 RXI590006:RXL655360 SHE590006:SHH655360 SRA590006:SRD655360 TAW590006:TAZ655360 TKS590006:TKV655360 TUO590006:TUR655360 UEK590006:UEN655360 UOG590006:UOJ655360 UYC590006:UYF655360 VHY590006:VIB655360 VRU590006:VRX655360 WBQ590006:WBT655360 WLM590006:WLP655360 WVI590006:WVL655360 A655542:D720896 IW655542:IZ720896 SS655542:SV720896 ACO655542:ACR720896 AMK655542:AMN720896 AWG655542:AWJ720896 BGC655542:BGF720896 BPY655542:BQB720896 BZU655542:BZX720896 CJQ655542:CJT720896 CTM655542:CTP720896 DDI655542:DDL720896 DNE655542:DNH720896 DXA655542:DXD720896 EGW655542:EGZ720896 EQS655542:EQV720896 FAO655542:FAR720896 FKK655542:FKN720896 FUG655542:FUJ720896 GEC655542:GEF720896 GNY655542:GOB720896 GXU655542:GXX720896 HHQ655542:HHT720896 HRM655542:HRP720896 IBI655542:IBL720896 ILE655542:ILH720896 IVA655542:IVD720896 JEW655542:JEZ720896 JOS655542:JOV720896 JYO655542:JYR720896 KIK655542:KIN720896 KSG655542:KSJ720896 LCC655542:LCF720896 LLY655542:LMB720896 LVU655542:LVX720896 MFQ655542:MFT720896 MPM655542:MPP720896 MZI655542:MZL720896 NJE655542:NJH720896 NTA655542:NTD720896 OCW655542:OCZ720896 OMS655542:OMV720896 OWO655542:OWR720896 PGK655542:PGN720896 PQG655542:PQJ720896 QAC655542:QAF720896 QJY655542:QKB720896 QTU655542:QTX720896 RDQ655542:RDT720896 RNM655542:RNP720896 RXI655542:RXL720896 SHE655542:SHH720896 SRA655542:SRD720896 TAW655542:TAZ720896 TKS655542:TKV720896 TUO655542:TUR720896 UEK655542:UEN720896 UOG655542:UOJ720896 UYC655542:UYF720896 VHY655542:VIB720896 VRU655542:VRX720896 WBQ655542:WBT720896 WLM655542:WLP720896 WVI655542:WVL720896 A721078:D786432 IW721078:IZ786432 SS721078:SV786432 ACO721078:ACR786432 AMK721078:AMN786432 AWG721078:AWJ786432 BGC721078:BGF786432 BPY721078:BQB786432 BZU721078:BZX786432 CJQ721078:CJT786432 CTM721078:CTP786432 DDI721078:DDL786432 DNE721078:DNH786432 DXA721078:DXD786432 EGW721078:EGZ786432 EQS721078:EQV786432 FAO721078:FAR786432 FKK721078:FKN786432 FUG721078:FUJ786432 GEC721078:GEF786432 GNY721078:GOB786432 GXU721078:GXX786432 HHQ721078:HHT786432 HRM721078:HRP786432 IBI721078:IBL786432 ILE721078:ILH786432 IVA721078:IVD786432 JEW721078:JEZ786432 JOS721078:JOV786432 JYO721078:JYR786432 KIK721078:KIN786432 KSG721078:KSJ786432 LCC721078:LCF786432 LLY721078:LMB786432 LVU721078:LVX786432 MFQ721078:MFT786432 MPM721078:MPP786432 MZI721078:MZL786432 NJE721078:NJH786432 NTA721078:NTD786432 OCW721078:OCZ786432 OMS721078:OMV786432 OWO721078:OWR786432 PGK721078:PGN786432 PQG721078:PQJ786432 QAC721078:QAF786432 QJY721078:QKB786432 QTU721078:QTX786432 RDQ721078:RDT786432 RNM721078:RNP786432 RXI721078:RXL786432 SHE721078:SHH786432 SRA721078:SRD786432 TAW721078:TAZ786432 TKS721078:TKV786432 TUO721078:TUR786432 UEK721078:UEN786432 UOG721078:UOJ786432 UYC721078:UYF786432 VHY721078:VIB786432 VRU721078:VRX786432 WBQ721078:WBT786432 WLM721078:WLP786432 WVI721078:WVL786432 A786614:D851968 IW786614:IZ851968 SS786614:SV851968 ACO786614:ACR851968 AMK786614:AMN851968 AWG786614:AWJ851968 BGC786614:BGF851968 BPY786614:BQB851968 BZU786614:BZX851968 CJQ786614:CJT851968 CTM786614:CTP851968 DDI786614:DDL851968 DNE786614:DNH851968 DXA786614:DXD851968 EGW786614:EGZ851968 EQS786614:EQV851968 FAO786614:FAR851968 FKK786614:FKN851968 FUG786614:FUJ851968 GEC786614:GEF851968 GNY786614:GOB851968 GXU786614:GXX851968 HHQ786614:HHT851968 HRM786614:HRP851968 IBI786614:IBL851968 ILE786614:ILH851968 IVA786614:IVD851968 JEW786614:JEZ851968 JOS786614:JOV851968 JYO786614:JYR851968 KIK786614:KIN851968 KSG786614:KSJ851968 LCC786614:LCF851968 LLY786614:LMB851968 LVU786614:LVX851968 MFQ786614:MFT851968 MPM786614:MPP851968 MZI786614:MZL851968 NJE786614:NJH851968 NTA786614:NTD851968 OCW786614:OCZ851968 OMS786614:OMV851968 OWO786614:OWR851968 PGK786614:PGN851968 PQG786614:PQJ851968 QAC786614:QAF851968 QJY786614:QKB851968 QTU786614:QTX851968 RDQ786614:RDT851968 RNM786614:RNP851968 RXI786614:RXL851968 SHE786614:SHH851968 SRA786614:SRD851968 TAW786614:TAZ851968 TKS786614:TKV851968 TUO786614:TUR851968 UEK786614:UEN851968 UOG786614:UOJ851968 UYC786614:UYF851968 VHY786614:VIB851968 VRU786614:VRX851968 WBQ786614:WBT851968 WLM786614:WLP851968 WVI786614:WVL851968 A852150:D917504 IW852150:IZ917504 SS852150:SV917504 ACO852150:ACR917504 AMK852150:AMN917504 AWG852150:AWJ917504 BGC852150:BGF917504 BPY852150:BQB917504 BZU852150:BZX917504 CJQ852150:CJT917504 CTM852150:CTP917504 DDI852150:DDL917504 DNE852150:DNH917504 DXA852150:DXD917504 EGW852150:EGZ917504 EQS852150:EQV917504 FAO852150:FAR917504 FKK852150:FKN917504 FUG852150:FUJ917504 GEC852150:GEF917504 GNY852150:GOB917504 GXU852150:GXX917504 HHQ852150:HHT917504 HRM852150:HRP917504 IBI852150:IBL917504 ILE852150:ILH917504 IVA852150:IVD917504 JEW852150:JEZ917504 JOS852150:JOV917504 JYO852150:JYR917504 KIK852150:KIN917504 KSG852150:KSJ917504 LCC852150:LCF917504 LLY852150:LMB917504 LVU852150:LVX917504 MFQ852150:MFT917504 MPM852150:MPP917504 MZI852150:MZL917504 NJE852150:NJH917504 NTA852150:NTD917504 OCW852150:OCZ917504 OMS852150:OMV917504 OWO852150:OWR917504 PGK852150:PGN917504 PQG852150:PQJ917504 QAC852150:QAF917504 QJY852150:QKB917504 QTU852150:QTX917504 RDQ852150:RDT917504 RNM852150:RNP917504 RXI852150:RXL917504 SHE852150:SHH917504 SRA852150:SRD917504 TAW852150:TAZ917504 TKS852150:TKV917504 TUO852150:TUR917504 UEK852150:UEN917504 UOG852150:UOJ917504 UYC852150:UYF917504 VHY852150:VIB917504 VRU852150:VRX917504 WBQ852150:WBT917504 WLM852150:WLP917504 WVI852150:WVL917504 A917686:D983040 IW917686:IZ983040 SS917686:SV983040 ACO917686:ACR983040 AMK917686:AMN983040 AWG917686:AWJ983040 BGC917686:BGF983040 BPY917686:BQB983040 BZU917686:BZX983040 CJQ917686:CJT983040 CTM917686:CTP983040 DDI917686:DDL983040 DNE917686:DNH983040 DXA917686:DXD983040 EGW917686:EGZ983040 EQS917686:EQV983040 FAO917686:FAR983040 FKK917686:FKN983040 FUG917686:FUJ983040 GEC917686:GEF983040 GNY917686:GOB983040 GXU917686:GXX983040 HHQ917686:HHT983040 HRM917686:HRP983040 IBI917686:IBL983040 ILE917686:ILH983040 IVA917686:IVD983040 JEW917686:JEZ983040 JOS917686:JOV983040 JYO917686:JYR983040 KIK917686:KIN983040 KSG917686:KSJ983040 LCC917686:LCF983040 LLY917686:LMB983040 LVU917686:LVX983040 MFQ917686:MFT983040 MPM917686:MPP983040 MZI917686:MZL983040 NJE917686:NJH983040 NTA917686:NTD983040 OCW917686:OCZ983040 OMS917686:OMV983040 OWO917686:OWR983040 PGK917686:PGN983040 PQG917686:PQJ983040 QAC917686:QAF983040 QJY917686:QKB983040 QTU917686:QTX983040 RDQ917686:RDT983040 RNM917686:RNP983040 RXI917686:RXL983040 SHE917686:SHH983040 SRA917686:SRD983040 TAW917686:TAZ983040 TKS917686:TKV983040 TUO917686:TUR983040 UEK917686:UEN983040 UOG917686:UOJ983040 UYC917686:UYF983040 VHY917686:VIB983040 VRU917686:VRX983040 WBQ917686:WBT983040 WLM917686:WLP983040 WVI917686:WVL983040 A983222:D1048576 IW983222:IZ1048576 SS983222:SV1048576 ACO983222:ACR1048576 AMK983222:AMN1048576 AWG983222:AWJ1048576 BGC983222:BGF1048576 BPY983222:BQB1048576 BZU983222:BZX1048576 CJQ983222:CJT1048576 CTM983222:CTP1048576 DDI983222:DDL1048576 DNE983222:DNH1048576 DXA983222:DXD1048576 EGW983222:EGZ1048576 EQS983222:EQV1048576 FAO983222:FAR1048576 FKK983222:FKN1048576 FUG983222:FUJ1048576 GEC983222:GEF1048576 GNY983222:GOB1048576 GXU983222:GXX1048576 HHQ983222:HHT1048576 HRM983222:HRP1048576 IBI983222:IBL1048576 ILE983222:ILH1048576 IVA983222:IVD1048576 JEW983222:JEZ1048576 JOS983222:JOV1048576 JYO983222:JYR1048576 KIK983222:KIN1048576 KSG983222:KSJ1048576 LCC983222:LCF1048576 LLY983222:LMB1048576 LVU983222:LVX1048576 MFQ983222:MFT1048576 MPM983222:MPP1048576 MZI983222:MZL1048576 NJE983222:NJH1048576 NTA983222:NTD1048576 OCW983222:OCZ1048576 OMS983222:OMV1048576 OWO983222:OWR1048576 PGK983222:PGN1048576 PQG983222:PQJ1048576 QAC983222:QAF1048576 QJY983222:QKB1048576 QTU983222:QTX1048576 RDQ983222:RDT1048576 RNM983222:RNP1048576 RXI983222:RXL1048576 SHE983222:SHH1048576 SRA983222:SRD1048576 TAW983222:TAZ1048576 TKS983222:TKV1048576 TUO983222:TUR1048576 UEK983222:UEN1048576 UOG983222:UOJ1048576 UYC983222:UYF1048576 VHY983222:VIB1048576 VRU983222:VRX1048576 WBQ983222:WBT1048576 WLM983222:WLP1048576 WVI983222:WVL1048576 B65:B176 IX65:IX176 ST65:ST176 ACP65:ACP176 AML65:AML176 AWH65:AWH176 BGD65:BGD176 BPZ65:BPZ176 BZV65:BZV176 CJR65:CJR176 CTN65:CTN176 DDJ65:DDJ176 DNF65:DNF176 DXB65:DXB176 EGX65:EGX176 EQT65:EQT176 FAP65:FAP176 FKL65:FKL176 FUH65:FUH176 GED65:GED176 GNZ65:GNZ176 GXV65:GXV176 HHR65:HHR176 HRN65:HRN176 IBJ65:IBJ176 ILF65:ILF176 IVB65:IVB176 JEX65:JEX176 JOT65:JOT176 JYP65:JYP176 KIL65:KIL176 KSH65:KSH176 LCD65:LCD176 LLZ65:LLZ176 LVV65:LVV176 MFR65:MFR176 MPN65:MPN176 MZJ65:MZJ176 NJF65:NJF176 NTB65:NTB176 OCX65:OCX176 OMT65:OMT176 OWP65:OWP176 PGL65:PGL176 PQH65:PQH176 QAD65:QAD176 QJZ65:QJZ176 QTV65:QTV176 RDR65:RDR176 RNN65:RNN176 RXJ65:RXJ176 SHF65:SHF176 SRB65:SRB176 TAX65:TAX176 TKT65:TKT176 TUP65:TUP176 UEL65:UEL176 UOH65:UOH176 UYD65:UYD176 VHZ65:VHZ176 VRV65:VRV176 WBR65:WBR176 WLN65:WLN176 WVJ65:WVJ176 B65601:B65712 IX65601:IX65712 ST65601:ST65712 ACP65601:ACP65712 AML65601:AML65712 AWH65601:AWH65712 BGD65601:BGD65712 BPZ65601:BPZ65712 BZV65601:BZV65712 CJR65601:CJR65712 CTN65601:CTN65712 DDJ65601:DDJ65712 DNF65601:DNF65712 DXB65601:DXB65712 EGX65601:EGX65712 EQT65601:EQT65712 FAP65601:FAP65712 FKL65601:FKL65712 FUH65601:FUH65712 GED65601:GED65712 GNZ65601:GNZ65712 GXV65601:GXV65712 HHR65601:HHR65712 HRN65601:HRN65712 IBJ65601:IBJ65712 ILF65601:ILF65712 IVB65601:IVB65712 JEX65601:JEX65712 JOT65601:JOT65712 JYP65601:JYP65712 KIL65601:KIL65712 KSH65601:KSH65712 LCD65601:LCD65712 LLZ65601:LLZ65712 LVV65601:LVV65712 MFR65601:MFR65712 MPN65601:MPN65712 MZJ65601:MZJ65712 NJF65601:NJF65712 NTB65601:NTB65712 OCX65601:OCX65712 OMT65601:OMT65712 OWP65601:OWP65712 PGL65601:PGL65712 PQH65601:PQH65712 QAD65601:QAD65712 QJZ65601:QJZ65712 QTV65601:QTV65712 RDR65601:RDR65712 RNN65601:RNN65712 RXJ65601:RXJ65712 SHF65601:SHF65712 SRB65601:SRB65712 TAX65601:TAX65712 TKT65601:TKT65712 TUP65601:TUP65712 UEL65601:UEL65712 UOH65601:UOH65712 UYD65601:UYD65712 VHZ65601:VHZ65712 VRV65601:VRV65712 WBR65601:WBR65712 WLN65601:WLN65712 WVJ65601:WVJ65712 B131137:B131248 IX131137:IX131248 ST131137:ST131248 ACP131137:ACP131248 AML131137:AML131248 AWH131137:AWH131248 BGD131137:BGD131248 BPZ131137:BPZ131248 BZV131137:BZV131248 CJR131137:CJR131248 CTN131137:CTN131248 DDJ131137:DDJ131248 DNF131137:DNF131248 DXB131137:DXB131248 EGX131137:EGX131248 EQT131137:EQT131248 FAP131137:FAP131248 FKL131137:FKL131248 FUH131137:FUH131248 GED131137:GED131248 GNZ131137:GNZ131248 GXV131137:GXV131248 HHR131137:HHR131248 HRN131137:HRN131248 IBJ131137:IBJ131248 ILF131137:ILF131248 IVB131137:IVB131248 JEX131137:JEX131248 JOT131137:JOT131248 JYP131137:JYP131248 KIL131137:KIL131248 KSH131137:KSH131248 LCD131137:LCD131248 LLZ131137:LLZ131248 LVV131137:LVV131248 MFR131137:MFR131248 MPN131137:MPN131248 MZJ131137:MZJ131248 NJF131137:NJF131248 NTB131137:NTB131248 OCX131137:OCX131248 OMT131137:OMT131248 OWP131137:OWP131248 PGL131137:PGL131248 PQH131137:PQH131248 QAD131137:QAD131248 QJZ131137:QJZ131248 QTV131137:QTV131248 RDR131137:RDR131248 RNN131137:RNN131248 RXJ131137:RXJ131248 SHF131137:SHF131248 SRB131137:SRB131248 TAX131137:TAX131248 TKT131137:TKT131248 TUP131137:TUP131248 UEL131137:UEL131248 UOH131137:UOH131248 UYD131137:UYD131248 VHZ131137:VHZ131248 VRV131137:VRV131248 WBR131137:WBR131248 WLN131137:WLN131248 WVJ131137:WVJ131248 B196673:B196784 IX196673:IX196784 ST196673:ST196784 ACP196673:ACP196784 AML196673:AML196784 AWH196673:AWH196784 BGD196673:BGD196784 BPZ196673:BPZ196784 BZV196673:BZV196784 CJR196673:CJR196784 CTN196673:CTN196784 DDJ196673:DDJ196784 DNF196673:DNF196784 DXB196673:DXB196784 EGX196673:EGX196784 EQT196673:EQT196784 FAP196673:FAP196784 FKL196673:FKL196784 FUH196673:FUH196784 GED196673:GED196784 GNZ196673:GNZ196784 GXV196673:GXV196784 HHR196673:HHR196784 HRN196673:HRN196784 IBJ196673:IBJ196784 ILF196673:ILF196784 IVB196673:IVB196784 JEX196673:JEX196784 JOT196673:JOT196784 JYP196673:JYP196784 KIL196673:KIL196784 KSH196673:KSH196784 LCD196673:LCD196784 LLZ196673:LLZ196784 LVV196673:LVV196784 MFR196673:MFR196784 MPN196673:MPN196784 MZJ196673:MZJ196784 NJF196673:NJF196784 NTB196673:NTB196784 OCX196673:OCX196784 OMT196673:OMT196784 OWP196673:OWP196784 PGL196673:PGL196784 PQH196673:PQH196784 QAD196673:QAD196784 QJZ196673:QJZ196784 QTV196673:QTV196784 RDR196673:RDR196784 RNN196673:RNN196784 RXJ196673:RXJ196784 SHF196673:SHF196784 SRB196673:SRB196784 TAX196673:TAX196784 TKT196673:TKT196784 TUP196673:TUP196784 UEL196673:UEL196784 UOH196673:UOH196784 UYD196673:UYD196784 VHZ196673:VHZ196784 VRV196673:VRV196784 WBR196673:WBR196784 WLN196673:WLN196784 WVJ196673:WVJ196784 B262209:B262320 IX262209:IX262320 ST262209:ST262320 ACP262209:ACP262320 AML262209:AML262320 AWH262209:AWH262320 BGD262209:BGD262320 BPZ262209:BPZ262320 BZV262209:BZV262320 CJR262209:CJR262320 CTN262209:CTN262320 DDJ262209:DDJ262320 DNF262209:DNF262320 DXB262209:DXB262320 EGX262209:EGX262320 EQT262209:EQT262320 FAP262209:FAP262320 FKL262209:FKL262320 FUH262209:FUH262320 GED262209:GED262320 GNZ262209:GNZ262320 GXV262209:GXV262320 HHR262209:HHR262320 HRN262209:HRN262320 IBJ262209:IBJ262320 ILF262209:ILF262320 IVB262209:IVB262320 JEX262209:JEX262320 JOT262209:JOT262320 JYP262209:JYP262320 KIL262209:KIL262320 KSH262209:KSH262320 LCD262209:LCD262320 LLZ262209:LLZ262320 LVV262209:LVV262320 MFR262209:MFR262320 MPN262209:MPN262320 MZJ262209:MZJ262320 NJF262209:NJF262320 NTB262209:NTB262320 OCX262209:OCX262320 OMT262209:OMT262320 OWP262209:OWP262320 PGL262209:PGL262320 PQH262209:PQH262320 QAD262209:QAD262320 QJZ262209:QJZ262320 QTV262209:QTV262320 RDR262209:RDR262320 RNN262209:RNN262320 RXJ262209:RXJ262320 SHF262209:SHF262320 SRB262209:SRB262320 TAX262209:TAX262320 TKT262209:TKT262320 TUP262209:TUP262320 UEL262209:UEL262320 UOH262209:UOH262320 UYD262209:UYD262320 VHZ262209:VHZ262320 VRV262209:VRV262320 WBR262209:WBR262320 WLN262209:WLN262320 WVJ262209:WVJ262320 B327745:B327856 IX327745:IX327856 ST327745:ST327856 ACP327745:ACP327856 AML327745:AML327856 AWH327745:AWH327856 BGD327745:BGD327856 BPZ327745:BPZ327856 BZV327745:BZV327856 CJR327745:CJR327856 CTN327745:CTN327856 DDJ327745:DDJ327856 DNF327745:DNF327856 DXB327745:DXB327856 EGX327745:EGX327856 EQT327745:EQT327856 FAP327745:FAP327856 FKL327745:FKL327856 FUH327745:FUH327856 GED327745:GED327856 GNZ327745:GNZ327856 GXV327745:GXV327856 HHR327745:HHR327856 HRN327745:HRN327856 IBJ327745:IBJ327856 ILF327745:ILF327856 IVB327745:IVB327856 JEX327745:JEX327856 JOT327745:JOT327856 JYP327745:JYP327856 KIL327745:KIL327856 KSH327745:KSH327856 LCD327745:LCD327856 LLZ327745:LLZ327856 LVV327745:LVV327856 MFR327745:MFR327856 MPN327745:MPN327856 MZJ327745:MZJ327856 NJF327745:NJF327856 NTB327745:NTB327856 OCX327745:OCX327856 OMT327745:OMT327856 OWP327745:OWP327856 PGL327745:PGL327856 PQH327745:PQH327856 QAD327745:QAD327856 QJZ327745:QJZ327856 QTV327745:QTV327856 RDR327745:RDR327856 RNN327745:RNN327856 RXJ327745:RXJ327856 SHF327745:SHF327856 SRB327745:SRB327856 TAX327745:TAX327856 TKT327745:TKT327856 TUP327745:TUP327856 UEL327745:UEL327856 UOH327745:UOH327856 UYD327745:UYD327856 VHZ327745:VHZ327856 VRV327745:VRV327856 WBR327745:WBR327856 WLN327745:WLN327856 WVJ327745:WVJ327856 B393281:B393392 IX393281:IX393392 ST393281:ST393392 ACP393281:ACP393392 AML393281:AML393392 AWH393281:AWH393392 BGD393281:BGD393392 BPZ393281:BPZ393392 BZV393281:BZV393392 CJR393281:CJR393392 CTN393281:CTN393392 DDJ393281:DDJ393392 DNF393281:DNF393392 DXB393281:DXB393392 EGX393281:EGX393392 EQT393281:EQT393392 FAP393281:FAP393392 FKL393281:FKL393392 FUH393281:FUH393392 GED393281:GED393392 GNZ393281:GNZ393392 GXV393281:GXV393392 HHR393281:HHR393392 HRN393281:HRN393392 IBJ393281:IBJ393392 ILF393281:ILF393392 IVB393281:IVB393392 JEX393281:JEX393392 JOT393281:JOT393392 JYP393281:JYP393392 KIL393281:KIL393392 KSH393281:KSH393392 LCD393281:LCD393392 LLZ393281:LLZ393392 LVV393281:LVV393392 MFR393281:MFR393392 MPN393281:MPN393392 MZJ393281:MZJ393392 NJF393281:NJF393392 NTB393281:NTB393392 OCX393281:OCX393392 OMT393281:OMT393392 OWP393281:OWP393392 PGL393281:PGL393392 PQH393281:PQH393392 QAD393281:QAD393392 QJZ393281:QJZ393392 QTV393281:QTV393392 RDR393281:RDR393392 RNN393281:RNN393392 RXJ393281:RXJ393392 SHF393281:SHF393392 SRB393281:SRB393392 TAX393281:TAX393392 TKT393281:TKT393392 TUP393281:TUP393392 UEL393281:UEL393392 UOH393281:UOH393392 UYD393281:UYD393392 VHZ393281:VHZ393392 VRV393281:VRV393392 WBR393281:WBR393392 WLN393281:WLN393392 WVJ393281:WVJ393392 B458817:B458928 IX458817:IX458928 ST458817:ST458928 ACP458817:ACP458928 AML458817:AML458928 AWH458817:AWH458928 BGD458817:BGD458928 BPZ458817:BPZ458928 BZV458817:BZV458928 CJR458817:CJR458928 CTN458817:CTN458928 DDJ458817:DDJ458928 DNF458817:DNF458928 DXB458817:DXB458928 EGX458817:EGX458928 EQT458817:EQT458928 FAP458817:FAP458928 FKL458817:FKL458928 FUH458817:FUH458928 GED458817:GED458928 GNZ458817:GNZ458928 GXV458817:GXV458928 HHR458817:HHR458928 HRN458817:HRN458928 IBJ458817:IBJ458928 ILF458817:ILF458928 IVB458817:IVB458928 JEX458817:JEX458928 JOT458817:JOT458928 JYP458817:JYP458928 KIL458817:KIL458928 KSH458817:KSH458928 LCD458817:LCD458928 LLZ458817:LLZ458928 LVV458817:LVV458928 MFR458817:MFR458928 MPN458817:MPN458928 MZJ458817:MZJ458928 NJF458817:NJF458928 NTB458817:NTB458928 OCX458817:OCX458928 OMT458817:OMT458928 OWP458817:OWP458928 PGL458817:PGL458928 PQH458817:PQH458928 QAD458817:QAD458928 QJZ458817:QJZ458928 QTV458817:QTV458928 RDR458817:RDR458928 RNN458817:RNN458928 RXJ458817:RXJ458928 SHF458817:SHF458928 SRB458817:SRB458928 TAX458817:TAX458928 TKT458817:TKT458928 TUP458817:TUP458928 UEL458817:UEL458928 UOH458817:UOH458928 UYD458817:UYD458928 VHZ458817:VHZ458928 VRV458817:VRV458928 WBR458817:WBR458928 WLN458817:WLN458928 WVJ458817:WVJ458928 B524353:B524464 IX524353:IX524464 ST524353:ST524464 ACP524353:ACP524464 AML524353:AML524464 AWH524353:AWH524464 BGD524353:BGD524464 BPZ524353:BPZ524464 BZV524353:BZV524464 CJR524353:CJR524464 CTN524353:CTN524464 DDJ524353:DDJ524464 DNF524353:DNF524464 DXB524353:DXB524464 EGX524353:EGX524464 EQT524353:EQT524464 FAP524353:FAP524464 FKL524353:FKL524464 FUH524353:FUH524464 GED524353:GED524464 GNZ524353:GNZ524464 GXV524353:GXV524464 HHR524353:HHR524464 HRN524353:HRN524464 IBJ524353:IBJ524464 ILF524353:ILF524464 IVB524353:IVB524464 JEX524353:JEX524464 JOT524353:JOT524464 JYP524353:JYP524464 KIL524353:KIL524464 KSH524353:KSH524464 LCD524353:LCD524464 LLZ524353:LLZ524464 LVV524353:LVV524464 MFR524353:MFR524464 MPN524353:MPN524464 MZJ524353:MZJ524464 NJF524353:NJF524464 NTB524353:NTB524464 OCX524353:OCX524464 OMT524353:OMT524464 OWP524353:OWP524464 PGL524353:PGL524464 PQH524353:PQH524464 QAD524353:QAD524464 QJZ524353:QJZ524464 QTV524353:QTV524464 RDR524353:RDR524464 RNN524353:RNN524464 RXJ524353:RXJ524464 SHF524353:SHF524464 SRB524353:SRB524464 TAX524353:TAX524464 TKT524353:TKT524464 TUP524353:TUP524464 UEL524353:UEL524464 UOH524353:UOH524464 UYD524353:UYD524464 VHZ524353:VHZ524464 VRV524353:VRV524464 WBR524353:WBR524464 WLN524353:WLN524464 WVJ524353:WVJ524464 B589889:B590000 IX589889:IX590000 ST589889:ST590000 ACP589889:ACP590000 AML589889:AML590000 AWH589889:AWH590000 BGD589889:BGD590000 BPZ589889:BPZ590000 BZV589889:BZV590000 CJR589889:CJR590000 CTN589889:CTN590000 DDJ589889:DDJ590000 DNF589889:DNF590000 DXB589889:DXB590000 EGX589889:EGX590000 EQT589889:EQT590000 FAP589889:FAP590000 FKL589889:FKL590000 FUH589889:FUH590000 GED589889:GED590000 GNZ589889:GNZ590000 GXV589889:GXV590000 HHR589889:HHR590000 HRN589889:HRN590000 IBJ589889:IBJ590000 ILF589889:ILF590000 IVB589889:IVB590000 JEX589889:JEX590000 JOT589889:JOT590000 JYP589889:JYP590000 KIL589889:KIL590000 KSH589889:KSH590000 LCD589889:LCD590000 LLZ589889:LLZ590000 LVV589889:LVV590000 MFR589889:MFR590000 MPN589889:MPN590000 MZJ589889:MZJ590000 NJF589889:NJF590000 NTB589889:NTB590000 OCX589889:OCX590000 OMT589889:OMT590000 OWP589889:OWP590000 PGL589889:PGL590000 PQH589889:PQH590000 QAD589889:QAD590000 QJZ589889:QJZ590000 QTV589889:QTV590000 RDR589889:RDR590000 RNN589889:RNN590000 RXJ589889:RXJ590000 SHF589889:SHF590000 SRB589889:SRB590000 TAX589889:TAX590000 TKT589889:TKT590000 TUP589889:TUP590000 UEL589889:UEL590000 UOH589889:UOH590000 UYD589889:UYD590000 VHZ589889:VHZ590000 VRV589889:VRV590000 WBR589889:WBR590000 WLN589889:WLN590000 WVJ589889:WVJ590000 B655425:B655536 IX655425:IX655536 ST655425:ST655536 ACP655425:ACP655536 AML655425:AML655536 AWH655425:AWH655536 BGD655425:BGD655536 BPZ655425:BPZ655536 BZV655425:BZV655536 CJR655425:CJR655536 CTN655425:CTN655536 DDJ655425:DDJ655536 DNF655425:DNF655536 DXB655425:DXB655536 EGX655425:EGX655536 EQT655425:EQT655536 FAP655425:FAP655536 FKL655425:FKL655536 FUH655425:FUH655536 GED655425:GED655536 GNZ655425:GNZ655536 GXV655425:GXV655536 HHR655425:HHR655536 HRN655425:HRN655536 IBJ655425:IBJ655536 ILF655425:ILF655536 IVB655425:IVB655536 JEX655425:JEX655536 JOT655425:JOT655536 JYP655425:JYP655536 KIL655425:KIL655536 KSH655425:KSH655536 LCD655425:LCD655536 LLZ655425:LLZ655536 LVV655425:LVV655536 MFR655425:MFR655536 MPN655425:MPN655536 MZJ655425:MZJ655536 NJF655425:NJF655536 NTB655425:NTB655536 OCX655425:OCX655536 OMT655425:OMT655536 OWP655425:OWP655536 PGL655425:PGL655536 PQH655425:PQH655536 QAD655425:QAD655536 QJZ655425:QJZ655536 QTV655425:QTV655536 RDR655425:RDR655536 RNN655425:RNN655536 RXJ655425:RXJ655536 SHF655425:SHF655536 SRB655425:SRB655536 TAX655425:TAX655536 TKT655425:TKT655536 TUP655425:TUP655536 UEL655425:UEL655536 UOH655425:UOH655536 UYD655425:UYD655536 VHZ655425:VHZ655536 VRV655425:VRV655536 WBR655425:WBR655536 WLN655425:WLN655536 WVJ655425:WVJ655536 B720961:B721072 IX720961:IX721072 ST720961:ST721072 ACP720961:ACP721072 AML720961:AML721072 AWH720961:AWH721072 BGD720961:BGD721072 BPZ720961:BPZ721072 BZV720961:BZV721072 CJR720961:CJR721072 CTN720961:CTN721072 DDJ720961:DDJ721072 DNF720961:DNF721072 DXB720961:DXB721072 EGX720961:EGX721072 EQT720961:EQT721072 FAP720961:FAP721072 FKL720961:FKL721072 FUH720961:FUH721072 GED720961:GED721072 GNZ720961:GNZ721072 GXV720961:GXV721072 HHR720961:HHR721072 HRN720961:HRN721072 IBJ720961:IBJ721072 ILF720961:ILF721072 IVB720961:IVB721072 JEX720961:JEX721072 JOT720961:JOT721072 JYP720961:JYP721072 KIL720961:KIL721072 KSH720961:KSH721072 LCD720961:LCD721072 LLZ720961:LLZ721072 LVV720961:LVV721072 MFR720961:MFR721072 MPN720961:MPN721072 MZJ720961:MZJ721072 NJF720961:NJF721072 NTB720961:NTB721072 OCX720961:OCX721072 OMT720961:OMT721072 OWP720961:OWP721072 PGL720961:PGL721072 PQH720961:PQH721072 QAD720961:QAD721072 QJZ720961:QJZ721072 QTV720961:QTV721072 RDR720961:RDR721072 RNN720961:RNN721072 RXJ720961:RXJ721072 SHF720961:SHF721072 SRB720961:SRB721072 TAX720961:TAX721072 TKT720961:TKT721072 TUP720961:TUP721072 UEL720961:UEL721072 UOH720961:UOH721072 UYD720961:UYD721072 VHZ720961:VHZ721072 VRV720961:VRV721072 WBR720961:WBR721072 WLN720961:WLN721072 WVJ720961:WVJ721072 B786497:B786608 IX786497:IX786608 ST786497:ST786608 ACP786497:ACP786608 AML786497:AML786608 AWH786497:AWH786608 BGD786497:BGD786608 BPZ786497:BPZ786608 BZV786497:BZV786608 CJR786497:CJR786608 CTN786497:CTN786608 DDJ786497:DDJ786608 DNF786497:DNF786608 DXB786497:DXB786608 EGX786497:EGX786608 EQT786497:EQT786608 FAP786497:FAP786608 FKL786497:FKL786608 FUH786497:FUH786608 GED786497:GED786608 GNZ786497:GNZ786608 GXV786497:GXV786608 HHR786497:HHR786608 HRN786497:HRN786608 IBJ786497:IBJ786608 ILF786497:ILF786608 IVB786497:IVB786608 JEX786497:JEX786608 JOT786497:JOT786608 JYP786497:JYP786608 KIL786497:KIL786608 KSH786497:KSH786608 LCD786497:LCD786608 LLZ786497:LLZ786608 LVV786497:LVV786608 MFR786497:MFR786608 MPN786497:MPN786608 MZJ786497:MZJ786608 NJF786497:NJF786608 NTB786497:NTB786608 OCX786497:OCX786608 OMT786497:OMT786608 OWP786497:OWP786608 PGL786497:PGL786608 PQH786497:PQH786608 QAD786497:QAD786608 QJZ786497:QJZ786608 QTV786497:QTV786608 RDR786497:RDR786608 RNN786497:RNN786608 RXJ786497:RXJ786608 SHF786497:SHF786608 SRB786497:SRB786608 TAX786497:TAX786608 TKT786497:TKT786608 TUP786497:TUP786608 UEL786497:UEL786608 UOH786497:UOH786608 UYD786497:UYD786608 VHZ786497:VHZ786608 VRV786497:VRV786608 WBR786497:WBR786608 WLN786497:WLN786608 WVJ786497:WVJ786608 B852033:B852144 IX852033:IX852144 ST852033:ST852144 ACP852033:ACP852144 AML852033:AML852144 AWH852033:AWH852144 BGD852033:BGD852144 BPZ852033:BPZ852144 BZV852033:BZV852144 CJR852033:CJR852144 CTN852033:CTN852144 DDJ852033:DDJ852144 DNF852033:DNF852144 DXB852033:DXB852144 EGX852033:EGX852144 EQT852033:EQT852144 FAP852033:FAP852144 FKL852033:FKL852144 FUH852033:FUH852144 GED852033:GED852144 GNZ852033:GNZ852144 GXV852033:GXV852144 HHR852033:HHR852144 HRN852033:HRN852144 IBJ852033:IBJ852144 ILF852033:ILF852144 IVB852033:IVB852144 JEX852033:JEX852144 JOT852033:JOT852144 JYP852033:JYP852144 KIL852033:KIL852144 KSH852033:KSH852144 LCD852033:LCD852144 LLZ852033:LLZ852144 LVV852033:LVV852144 MFR852033:MFR852144 MPN852033:MPN852144 MZJ852033:MZJ852144 NJF852033:NJF852144 NTB852033:NTB852144 OCX852033:OCX852144 OMT852033:OMT852144 OWP852033:OWP852144 PGL852033:PGL852144 PQH852033:PQH852144 QAD852033:QAD852144 QJZ852033:QJZ852144 QTV852033:QTV852144 RDR852033:RDR852144 RNN852033:RNN852144 RXJ852033:RXJ852144 SHF852033:SHF852144 SRB852033:SRB852144 TAX852033:TAX852144 TKT852033:TKT852144 TUP852033:TUP852144 UEL852033:UEL852144 UOH852033:UOH852144 UYD852033:UYD852144 VHZ852033:VHZ852144 VRV852033:VRV852144 WBR852033:WBR852144 WLN852033:WLN852144 WVJ852033:WVJ852144 B917569:B917680 IX917569:IX917680 ST917569:ST917680 ACP917569:ACP917680 AML917569:AML917680 AWH917569:AWH917680 BGD917569:BGD917680 BPZ917569:BPZ917680 BZV917569:BZV917680 CJR917569:CJR917680 CTN917569:CTN917680 DDJ917569:DDJ917680 DNF917569:DNF917680 DXB917569:DXB917680 EGX917569:EGX917680 EQT917569:EQT917680 FAP917569:FAP917680 FKL917569:FKL917680 FUH917569:FUH917680 GED917569:GED917680 GNZ917569:GNZ917680 GXV917569:GXV917680 HHR917569:HHR917680 HRN917569:HRN917680 IBJ917569:IBJ917680 ILF917569:ILF917680 IVB917569:IVB917680 JEX917569:JEX917680 JOT917569:JOT917680 JYP917569:JYP917680 KIL917569:KIL917680 KSH917569:KSH917680 LCD917569:LCD917680 LLZ917569:LLZ917680 LVV917569:LVV917680 MFR917569:MFR917680 MPN917569:MPN917680 MZJ917569:MZJ917680 NJF917569:NJF917680 NTB917569:NTB917680 OCX917569:OCX917680 OMT917569:OMT917680 OWP917569:OWP917680 PGL917569:PGL917680 PQH917569:PQH917680 QAD917569:QAD917680 QJZ917569:QJZ917680 QTV917569:QTV917680 RDR917569:RDR917680 RNN917569:RNN917680 RXJ917569:RXJ917680 SHF917569:SHF917680 SRB917569:SRB917680 TAX917569:TAX917680 TKT917569:TKT917680 TUP917569:TUP917680 UEL917569:UEL917680 UOH917569:UOH917680 UYD917569:UYD917680 VHZ917569:VHZ917680 VRV917569:VRV917680 WBR917569:WBR917680 WLN917569:WLN917680 WVJ917569:WVJ917680 B983105:B983216 IX983105:IX983216 ST983105:ST983216 ACP983105:ACP983216 AML983105:AML983216 AWH983105:AWH983216 BGD983105:BGD983216 BPZ983105:BPZ983216 BZV983105:BZV983216 CJR983105:CJR983216 CTN983105:CTN983216 DDJ983105:DDJ983216 DNF983105:DNF983216 DXB983105:DXB983216 EGX983105:EGX983216 EQT983105:EQT983216 FAP983105:FAP983216 FKL983105:FKL983216 FUH983105:FUH983216 GED983105:GED983216 GNZ983105:GNZ983216 GXV983105:GXV983216 HHR983105:HHR983216 HRN983105:HRN983216 IBJ983105:IBJ983216 ILF983105:ILF983216 IVB983105:IVB983216 JEX983105:JEX983216 JOT983105:JOT983216 JYP983105:JYP983216 KIL983105:KIL983216 KSH983105:KSH983216 LCD983105:LCD983216 LLZ983105:LLZ983216 LVV983105:LVV983216 MFR983105:MFR983216 MPN983105:MPN983216 MZJ983105:MZJ983216 NJF983105:NJF983216 NTB983105:NTB983216 OCX983105:OCX983216 OMT983105:OMT983216 OWP983105:OWP983216 PGL983105:PGL983216 PQH983105:PQH983216 QAD983105:QAD983216 QJZ983105:QJZ983216 QTV983105:QTV983216 RDR983105:RDR983216 RNN983105:RNN983216 RXJ983105:RXJ983216 SHF983105:SHF983216 SRB983105:SRB983216 TAX983105:TAX983216 TKT983105:TKT983216 TUP983105:TUP983216 UEL983105:UEL983216 UOH983105:UOH983216 UYD983105:UYD983216 VHZ983105:VHZ983216 VRV983105:VRV983216 WBR983105:WBR983216 WLN983105:WLN983216 WVJ983105:WVJ983216 C1:D176 IY1:IZ176 SU1:SV176 ACQ1:ACR176 AMM1:AMN176 AWI1:AWJ176 BGE1:BGF176 BQA1:BQB176 BZW1:BZX176 CJS1:CJT176 CTO1:CTP176 DDK1:DDL176 DNG1:DNH176 DXC1:DXD176 EGY1:EGZ176 EQU1:EQV176 FAQ1:FAR176 FKM1:FKN176 FUI1:FUJ176 GEE1:GEF176 GOA1:GOB176 GXW1:GXX176 HHS1:HHT176 HRO1:HRP176 IBK1:IBL176 ILG1:ILH176 IVC1:IVD176 JEY1:JEZ176 JOU1:JOV176 JYQ1:JYR176 KIM1:KIN176 KSI1:KSJ176 LCE1:LCF176 LMA1:LMB176 LVW1:LVX176 MFS1:MFT176 MPO1:MPP176 MZK1:MZL176 NJG1:NJH176 NTC1:NTD176 OCY1:OCZ176 OMU1:OMV176 OWQ1:OWR176 PGM1:PGN176 PQI1:PQJ176 QAE1:QAF176 QKA1:QKB176 QTW1:QTX176 RDS1:RDT176 RNO1:RNP176 RXK1:RXL176 SHG1:SHH176 SRC1:SRD176 TAY1:TAZ176 TKU1:TKV176 TUQ1:TUR176 UEM1:UEN176 UOI1:UOJ176 UYE1:UYF176 VIA1:VIB176 VRW1:VRX176 WBS1:WBT176 WLO1:WLP176 WVK1:WVL176 C65537:D65712 IY65537:IZ65712 SU65537:SV65712 ACQ65537:ACR65712 AMM65537:AMN65712 AWI65537:AWJ65712 BGE65537:BGF65712 BQA65537:BQB65712 BZW65537:BZX65712 CJS65537:CJT65712 CTO65537:CTP65712 DDK65537:DDL65712 DNG65537:DNH65712 DXC65537:DXD65712 EGY65537:EGZ65712 EQU65537:EQV65712 FAQ65537:FAR65712 FKM65537:FKN65712 FUI65537:FUJ65712 GEE65537:GEF65712 GOA65537:GOB65712 GXW65537:GXX65712 HHS65537:HHT65712 HRO65537:HRP65712 IBK65537:IBL65712 ILG65537:ILH65712 IVC65537:IVD65712 JEY65537:JEZ65712 JOU65537:JOV65712 JYQ65537:JYR65712 KIM65537:KIN65712 KSI65537:KSJ65712 LCE65537:LCF65712 LMA65537:LMB65712 LVW65537:LVX65712 MFS65537:MFT65712 MPO65537:MPP65712 MZK65537:MZL65712 NJG65537:NJH65712 NTC65537:NTD65712 OCY65537:OCZ65712 OMU65537:OMV65712 OWQ65537:OWR65712 PGM65537:PGN65712 PQI65537:PQJ65712 QAE65537:QAF65712 QKA65537:QKB65712 QTW65537:QTX65712 RDS65537:RDT65712 RNO65537:RNP65712 RXK65537:RXL65712 SHG65537:SHH65712 SRC65537:SRD65712 TAY65537:TAZ65712 TKU65537:TKV65712 TUQ65537:TUR65712 UEM65537:UEN65712 UOI65537:UOJ65712 UYE65537:UYF65712 VIA65537:VIB65712 VRW65537:VRX65712 WBS65537:WBT65712 WLO65537:WLP65712 WVK65537:WVL65712 C131073:D131248 IY131073:IZ131248 SU131073:SV131248 ACQ131073:ACR131248 AMM131073:AMN131248 AWI131073:AWJ131248 BGE131073:BGF131248 BQA131073:BQB131248 BZW131073:BZX131248 CJS131073:CJT131248 CTO131073:CTP131248 DDK131073:DDL131248 DNG131073:DNH131248 DXC131073:DXD131248 EGY131073:EGZ131248 EQU131073:EQV131248 FAQ131073:FAR131248 FKM131073:FKN131248 FUI131073:FUJ131248 GEE131073:GEF131248 GOA131073:GOB131248 GXW131073:GXX131248 HHS131073:HHT131248 HRO131073:HRP131248 IBK131073:IBL131248 ILG131073:ILH131248 IVC131073:IVD131248 JEY131073:JEZ131248 JOU131073:JOV131248 JYQ131073:JYR131248 KIM131073:KIN131248 KSI131073:KSJ131248 LCE131073:LCF131248 LMA131073:LMB131248 LVW131073:LVX131248 MFS131073:MFT131248 MPO131073:MPP131248 MZK131073:MZL131248 NJG131073:NJH131248 NTC131073:NTD131248 OCY131073:OCZ131248 OMU131073:OMV131248 OWQ131073:OWR131248 PGM131073:PGN131248 PQI131073:PQJ131248 QAE131073:QAF131248 QKA131073:QKB131248 QTW131073:QTX131248 RDS131073:RDT131248 RNO131073:RNP131248 RXK131073:RXL131248 SHG131073:SHH131248 SRC131073:SRD131248 TAY131073:TAZ131248 TKU131073:TKV131248 TUQ131073:TUR131248 UEM131073:UEN131248 UOI131073:UOJ131248 UYE131073:UYF131248 VIA131073:VIB131248 VRW131073:VRX131248 WBS131073:WBT131248 WLO131073:WLP131248 WVK131073:WVL131248 C196609:D196784 IY196609:IZ196784 SU196609:SV196784 ACQ196609:ACR196784 AMM196609:AMN196784 AWI196609:AWJ196784 BGE196609:BGF196784 BQA196609:BQB196784 BZW196609:BZX196784 CJS196609:CJT196784 CTO196609:CTP196784 DDK196609:DDL196784 DNG196609:DNH196784 DXC196609:DXD196784 EGY196609:EGZ196784 EQU196609:EQV196784 FAQ196609:FAR196784 FKM196609:FKN196784 FUI196609:FUJ196784 GEE196609:GEF196784 GOA196609:GOB196784 GXW196609:GXX196784 HHS196609:HHT196784 HRO196609:HRP196784 IBK196609:IBL196784 ILG196609:ILH196784 IVC196609:IVD196784 JEY196609:JEZ196784 JOU196609:JOV196784 JYQ196609:JYR196784 KIM196609:KIN196784 KSI196609:KSJ196784 LCE196609:LCF196784 LMA196609:LMB196784 LVW196609:LVX196784 MFS196609:MFT196784 MPO196609:MPP196784 MZK196609:MZL196784 NJG196609:NJH196784 NTC196609:NTD196784 OCY196609:OCZ196784 OMU196609:OMV196784 OWQ196609:OWR196784 PGM196609:PGN196784 PQI196609:PQJ196784 QAE196609:QAF196784 QKA196609:QKB196784 QTW196609:QTX196784 RDS196609:RDT196784 RNO196609:RNP196784 RXK196609:RXL196784 SHG196609:SHH196784 SRC196609:SRD196784 TAY196609:TAZ196784 TKU196609:TKV196784 TUQ196609:TUR196784 UEM196609:UEN196784 UOI196609:UOJ196784 UYE196609:UYF196784 VIA196609:VIB196784 VRW196609:VRX196784 WBS196609:WBT196784 WLO196609:WLP196784 WVK196609:WVL196784 C262145:D262320 IY262145:IZ262320 SU262145:SV262320 ACQ262145:ACR262320 AMM262145:AMN262320 AWI262145:AWJ262320 BGE262145:BGF262320 BQA262145:BQB262320 BZW262145:BZX262320 CJS262145:CJT262320 CTO262145:CTP262320 DDK262145:DDL262320 DNG262145:DNH262320 DXC262145:DXD262320 EGY262145:EGZ262320 EQU262145:EQV262320 FAQ262145:FAR262320 FKM262145:FKN262320 FUI262145:FUJ262320 GEE262145:GEF262320 GOA262145:GOB262320 GXW262145:GXX262320 HHS262145:HHT262320 HRO262145:HRP262320 IBK262145:IBL262320 ILG262145:ILH262320 IVC262145:IVD262320 JEY262145:JEZ262320 JOU262145:JOV262320 JYQ262145:JYR262320 KIM262145:KIN262320 KSI262145:KSJ262320 LCE262145:LCF262320 LMA262145:LMB262320 LVW262145:LVX262320 MFS262145:MFT262320 MPO262145:MPP262320 MZK262145:MZL262320 NJG262145:NJH262320 NTC262145:NTD262320 OCY262145:OCZ262320 OMU262145:OMV262320 OWQ262145:OWR262320 PGM262145:PGN262320 PQI262145:PQJ262320 QAE262145:QAF262320 QKA262145:QKB262320 QTW262145:QTX262320 RDS262145:RDT262320 RNO262145:RNP262320 RXK262145:RXL262320 SHG262145:SHH262320 SRC262145:SRD262320 TAY262145:TAZ262320 TKU262145:TKV262320 TUQ262145:TUR262320 UEM262145:UEN262320 UOI262145:UOJ262320 UYE262145:UYF262320 VIA262145:VIB262320 VRW262145:VRX262320 WBS262145:WBT262320 WLO262145:WLP262320 WVK262145:WVL262320 C327681:D327856 IY327681:IZ327856 SU327681:SV327856 ACQ327681:ACR327856 AMM327681:AMN327856 AWI327681:AWJ327856 BGE327681:BGF327856 BQA327681:BQB327856 BZW327681:BZX327856 CJS327681:CJT327856 CTO327681:CTP327856 DDK327681:DDL327856 DNG327681:DNH327856 DXC327681:DXD327856 EGY327681:EGZ327856 EQU327681:EQV327856 FAQ327681:FAR327856 FKM327681:FKN327856 FUI327681:FUJ327856 GEE327681:GEF327856 GOA327681:GOB327856 GXW327681:GXX327856 HHS327681:HHT327856 HRO327681:HRP327856 IBK327681:IBL327856 ILG327681:ILH327856 IVC327681:IVD327856 JEY327681:JEZ327856 JOU327681:JOV327856 JYQ327681:JYR327856 KIM327681:KIN327856 KSI327681:KSJ327856 LCE327681:LCF327856 LMA327681:LMB327856 LVW327681:LVX327856 MFS327681:MFT327856 MPO327681:MPP327856 MZK327681:MZL327856 NJG327681:NJH327856 NTC327681:NTD327856 OCY327681:OCZ327856 OMU327681:OMV327856 OWQ327681:OWR327856 PGM327681:PGN327856 PQI327681:PQJ327856 QAE327681:QAF327856 QKA327681:QKB327856 QTW327681:QTX327856 RDS327681:RDT327856 RNO327681:RNP327856 RXK327681:RXL327856 SHG327681:SHH327856 SRC327681:SRD327856 TAY327681:TAZ327856 TKU327681:TKV327856 TUQ327681:TUR327856 UEM327681:UEN327856 UOI327681:UOJ327856 UYE327681:UYF327856 VIA327681:VIB327856 VRW327681:VRX327856 WBS327681:WBT327856 WLO327681:WLP327856 WVK327681:WVL327856 C393217:D393392 IY393217:IZ393392 SU393217:SV393392 ACQ393217:ACR393392 AMM393217:AMN393392 AWI393217:AWJ393392 BGE393217:BGF393392 BQA393217:BQB393392 BZW393217:BZX393392 CJS393217:CJT393392 CTO393217:CTP393392 DDK393217:DDL393392 DNG393217:DNH393392 DXC393217:DXD393392 EGY393217:EGZ393392 EQU393217:EQV393392 FAQ393217:FAR393392 FKM393217:FKN393392 FUI393217:FUJ393392 GEE393217:GEF393392 GOA393217:GOB393392 GXW393217:GXX393392 HHS393217:HHT393392 HRO393217:HRP393392 IBK393217:IBL393392 ILG393217:ILH393392 IVC393217:IVD393392 JEY393217:JEZ393392 JOU393217:JOV393392 JYQ393217:JYR393392 KIM393217:KIN393392 KSI393217:KSJ393392 LCE393217:LCF393392 LMA393217:LMB393392 LVW393217:LVX393392 MFS393217:MFT393392 MPO393217:MPP393392 MZK393217:MZL393392 NJG393217:NJH393392 NTC393217:NTD393392 OCY393217:OCZ393392 OMU393217:OMV393392 OWQ393217:OWR393392 PGM393217:PGN393392 PQI393217:PQJ393392 QAE393217:QAF393392 QKA393217:QKB393392 QTW393217:QTX393392 RDS393217:RDT393392 RNO393217:RNP393392 RXK393217:RXL393392 SHG393217:SHH393392 SRC393217:SRD393392 TAY393217:TAZ393392 TKU393217:TKV393392 TUQ393217:TUR393392 UEM393217:UEN393392 UOI393217:UOJ393392 UYE393217:UYF393392 VIA393217:VIB393392 VRW393217:VRX393392 WBS393217:WBT393392 WLO393217:WLP393392 WVK393217:WVL393392 C458753:D458928 IY458753:IZ458928 SU458753:SV458928 ACQ458753:ACR458928 AMM458753:AMN458928 AWI458753:AWJ458928 BGE458753:BGF458928 BQA458753:BQB458928 BZW458753:BZX458928 CJS458753:CJT458928 CTO458753:CTP458928 DDK458753:DDL458928 DNG458753:DNH458928 DXC458753:DXD458928 EGY458753:EGZ458928 EQU458753:EQV458928 FAQ458753:FAR458928 FKM458753:FKN458928 FUI458753:FUJ458928 GEE458753:GEF458928 GOA458753:GOB458928 GXW458753:GXX458928 HHS458753:HHT458928 HRO458753:HRP458928 IBK458753:IBL458928 ILG458753:ILH458928 IVC458753:IVD458928 JEY458753:JEZ458928 JOU458753:JOV458928 JYQ458753:JYR458928 KIM458753:KIN458928 KSI458753:KSJ458928 LCE458753:LCF458928 LMA458753:LMB458928 LVW458753:LVX458928 MFS458753:MFT458928 MPO458753:MPP458928 MZK458753:MZL458928 NJG458753:NJH458928 NTC458753:NTD458928 OCY458753:OCZ458928 OMU458753:OMV458928 OWQ458753:OWR458928 PGM458753:PGN458928 PQI458753:PQJ458928 QAE458753:QAF458928 QKA458753:QKB458928 QTW458753:QTX458928 RDS458753:RDT458928 RNO458753:RNP458928 RXK458753:RXL458928 SHG458753:SHH458928 SRC458753:SRD458928 TAY458753:TAZ458928 TKU458753:TKV458928 TUQ458753:TUR458928 UEM458753:UEN458928 UOI458753:UOJ458928 UYE458753:UYF458928 VIA458753:VIB458928 VRW458753:VRX458928 WBS458753:WBT458928 WLO458753:WLP458928 WVK458753:WVL458928 C524289:D524464 IY524289:IZ524464 SU524289:SV524464 ACQ524289:ACR524464 AMM524289:AMN524464 AWI524289:AWJ524464 BGE524289:BGF524464 BQA524289:BQB524464 BZW524289:BZX524464 CJS524289:CJT524464 CTO524289:CTP524464 DDK524289:DDL524464 DNG524289:DNH524464 DXC524289:DXD524464 EGY524289:EGZ524464 EQU524289:EQV524464 FAQ524289:FAR524464 FKM524289:FKN524464 FUI524289:FUJ524464 GEE524289:GEF524464 GOA524289:GOB524464 GXW524289:GXX524464 HHS524289:HHT524464 HRO524289:HRP524464 IBK524289:IBL524464 ILG524289:ILH524464 IVC524289:IVD524464 JEY524289:JEZ524464 JOU524289:JOV524464 JYQ524289:JYR524464 KIM524289:KIN524464 KSI524289:KSJ524464 LCE524289:LCF524464 LMA524289:LMB524464 LVW524289:LVX524464 MFS524289:MFT524464 MPO524289:MPP524464 MZK524289:MZL524464 NJG524289:NJH524464 NTC524289:NTD524464 OCY524289:OCZ524464 OMU524289:OMV524464 OWQ524289:OWR524464 PGM524289:PGN524464 PQI524289:PQJ524464 QAE524289:QAF524464 QKA524289:QKB524464 QTW524289:QTX524464 RDS524289:RDT524464 RNO524289:RNP524464 RXK524289:RXL524464 SHG524289:SHH524464 SRC524289:SRD524464 TAY524289:TAZ524464 TKU524289:TKV524464 TUQ524289:TUR524464 UEM524289:UEN524464 UOI524289:UOJ524464 UYE524289:UYF524464 VIA524289:VIB524464 VRW524289:VRX524464 WBS524289:WBT524464 WLO524289:WLP524464 WVK524289:WVL524464 C589825:D590000 IY589825:IZ590000 SU589825:SV590000 ACQ589825:ACR590000 AMM589825:AMN590000 AWI589825:AWJ590000 BGE589825:BGF590000 BQA589825:BQB590000 BZW589825:BZX590000 CJS589825:CJT590000 CTO589825:CTP590000 DDK589825:DDL590000 DNG589825:DNH590000 DXC589825:DXD590000 EGY589825:EGZ590000 EQU589825:EQV590000 FAQ589825:FAR590000 FKM589825:FKN590000 FUI589825:FUJ590000 GEE589825:GEF590000 GOA589825:GOB590000 GXW589825:GXX590000 HHS589825:HHT590000 HRO589825:HRP590000 IBK589825:IBL590000 ILG589825:ILH590000 IVC589825:IVD590000 JEY589825:JEZ590000 JOU589825:JOV590000 JYQ589825:JYR590000 KIM589825:KIN590000 KSI589825:KSJ590000 LCE589825:LCF590000 LMA589825:LMB590000 LVW589825:LVX590000 MFS589825:MFT590000 MPO589825:MPP590000 MZK589825:MZL590000 NJG589825:NJH590000 NTC589825:NTD590000 OCY589825:OCZ590000 OMU589825:OMV590000 OWQ589825:OWR590000 PGM589825:PGN590000 PQI589825:PQJ590000 QAE589825:QAF590000 QKA589825:QKB590000 QTW589825:QTX590000 RDS589825:RDT590000 RNO589825:RNP590000 RXK589825:RXL590000 SHG589825:SHH590000 SRC589825:SRD590000 TAY589825:TAZ590000 TKU589825:TKV590000 TUQ589825:TUR590000 UEM589825:UEN590000 UOI589825:UOJ590000 UYE589825:UYF590000 VIA589825:VIB590000 VRW589825:VRX590000 WBS589825:WBT590000 WLO589825:WLP590000 WVK589825:WVL590000 C655361:D655536 IY655361:IZ655536 SU655361:SV655536 ACQ655361:ACR655536 AMM655361:AMN655536 AWI655361:AWJ655536 BGE655361:BGF655536 BQA655361:BQB655536 BZW655361:BZX655536 CJS655361:CJT655536 CTO655361:CTP655536 DDK655361:DDL655536 DNG655361:DNH655536 DXC655361:DXD655536 EGY655361:EGZ655536 EQU655361:EQV655536 FAQ655361:FAR655536 FKM655361:FKN655536 FUI655361:FUJ655536 GEE655361:GEF655536 GOA655361:GOB655536 GXW655361:GXX655536 HHS655361:HHT655536 HRO655361:HRP655536 IBK655361:IBL655536 ILG655361:ILH655536 IVC655361:IVD655536 JEY655361:JEZ655536 JOU655361:JOV655536 JYQ655361:JYR655536 KIM655361:KIN655536 KSI655361:KSJ655536 LCE655361:LCF655536 LMA655361:LMB655536 LVW655361:LVX655536 MFS655361:MFT655536 MPO655361:MPP655536 MZK655361:MZL655536 NJG655361:NJH655536 NTC655361:NTD655536 OCY655361:OCZ655536 OMU655361:OMV655536 OWQ655361:OWR655536 PGM655361:PGN655536 PQI655361:PQJ655536 QAE655361:QAF655536 QKA655361:QKB655536 QTW655361:QTX655536 RDS655361:RDT655536 RNO655361:RNP655536 RXK655361:RXL655536 SHG655361:SHH655536 SRC655361:SRD655536 TAY655361:TAZ655536 TKU655361:TKV655536 TUQ655361:TUR655536 UEM655361:UEN655536 UOI655361:UOJ655536 UYE655361:UYF655536 VIA655361:VIB655536 VRW655361:VRX655536 WBS655361:WBT655536 WLO655361:WLP655536 WVK655361:WVL655536 C720897:D721072 IY720897:IZ721072 SU720897:SV721072 ACQ720897:ACR721072 AMM720897:AMN721072 AWI720897:AWJ721072 BGE720897:BGF721072 BQA720897:BQB721072 BZW720897:BZX721072 CJS720897:CJT721072 CTO720897:CTP721072 DDK720897:DDL721072 DNG720897:DNH721072 DXC720897:DXD721072 EGY720897:EGZ721072 EQU720897:EQV721072 FAQ720897:FAR721072 FKM720897:FKN721072 FUI720897:FUJ721072 GEE720897:GEF721072 GOA720897:GOB721072 GXW720897:GXX721072 HHS720897:HHT721072 HRO720897:HRP721072 IBK720897:IBL721072 ILG720897:ILH721072 IVC720897:IVD721072 JEY720897:JEZ721072 JOU720897:JOV721072 JYQ720897:JYR721072 KIM720897:KIN721072 KSI720897:KSJ721072 LCE720897:LCF721072 LMA720897:LMB721072 LVW720897:LVX721072 MFS720897:MFT721072 MPO720897:MPP721072 MZK720897:MZL721072 NJG720897:NJH721072 NTC720897:NTD721072 OCY720897:OCZ721072 OMU720897:OMV721072 OWQ720897:OWR721072 PGM720897:PGN721072 PQI720897:PQJ721072 QAE720897:QAF721072 QKA720897:QKB721072 QTW720897:QTX721072 RDS720897:RDT721072 RNO720897:RNP721072 RXK720897:RXL721072 SHG720897:SHH721072 SRC720897:SRD721072 TAY720897:TAZ721072 TKU720897:TKV721072 TUQ720897:TUR721072 UEM720897:UEN721072 UOI720897:UOJ721072 UYE720897:UYF721072 VIA720897:VIB721072 VRW720897:VRX721072 WBS720897:WBT721072 WLO720897:WLP721072 WVK720897:WVL721072 C786433:D786608 IY786433:IZ786608 SU786433:SV786608 ACQ786433:ACR786608 AMM786433:AMN786608 AWI786433:AWJ786608 BGE786433:BGF786608 BQA786433:BQB786608 BZW786433:BZX786608 CJS786433:CJT786608 CTO786433:CTP786608 DDK786433:DDL786608 DNG786433:DNH786608 DXC786433:DXD786608 EGY786433:EGZ786608 EQU786433:EQV786608 FAQ786433:FAR786608 FKM786433:FKN786608 FUI786433:FUJ786608 GEE786433:GEF786608 GOA786433:GOB786608 GXW786433:GXX786608 HHS786433:HHT786608 HRO786433:HRP786608 IBK786433:IBL786608 ILG786433:ILH786608 IVC786433:IVD786608 JEY786433:JEZ786608 JOU786433:JOV786608 JYQ786433:JYR786608 KIM786433:KIN786608 KSI786433:KSJ786608 LCE786433:LCF786608 LMA786433:LMB786608 LVW786433:LVX786608 MFS786433:MFT786608 MPO786433:MPP786608 MZK786433:MZL786608 NJG786433:NJH786608 NTC786433:NTD786608 OCY786433:OCZ786608 OMU786433:OMV786608 OWQ786433:OWR786608 PGM786433:PGN786608 PQI786433:PQJ786608 QAE786433:QAF786608 QKA786433:QKB786608 QTW786433:QTX786608 RDS786433:RDT786608 RNO786433:RNP786608 RXK786433:RXL786608 SHG786433:SHH786608 SRC786433:SRD786608 TAY786433:TAZ786608 TKU786433:TKV786608 TUQ786433:TUR786608 UEM786433:UEN786608 UOI786433:UOJ786608 UYE786433:UYF786608 VIA786433:VIB786608 VRW786433:VRX786608 WBS786433:WBT786608 WLO786433:WLP786608 WVK786433:WVL786608 C851969:D852144 IY851969:IZ852144 SU851969:SV852144 ACQ851969:ACR852144 AMM851969:AMN852144 AWI851969:AWJ852144 BGE851969:BGF852144 BQA851969:BQB852144 BZW851969:BZX852144 CJS851969:CJT852144 CTO851969:CTP852144 DDK851969:DDL852144 DNG851969:DNH852144 DXC851969:DXD852144 EGY851969:EGZ852144 EQU851969:EQV852144 FAQ851969:FAR852144 FKM851969:FKN852144 FUI851969:FUJ852144 GEE851969:GEF852144 GOA851969:GOB852144 GXW851969:GXX852144 HHS851969:HHT852144 HRO851969:HRP852144 IBK851969:IBL852144 ILG851969:ILH852144 IVC851969:IVD852144 JEY851969:JEZ852144 JOU851969:JOV852144 JYQ851969:JYR852144 KIM851969:KIN852144 KSI851969:KSJ852144 LCE851969:LCF852144 LMA851969:LMB852144 LVW851969:LVX852144 MFS851969:MFT852144 MPO851969:MPP852144 MZK851969:MZL852144 NJG851969:NJH852144 NTC851969:NTD852144 OCY851969:OCZ852144 OMU851969:OMV852144 OWQ851969:OWR852144 PGM851969:PGN852144 PQI851969:PQJ852144 QAE851969:QAF852144 QKA851969:QKB852144 QTW851969:QTX852144 RDS851969:RDT852144 RNO851969:RNP852144 RXK851969:RXL852144 SHG851969:SHH852144 SRC851969:SRD852144 TAY851969:TAZ852144 TKU851969:TKV852144 TUQ851969:TUR852144 UEM851969:UEN852144 UOI851969:UOJ852144 UYE851969:UYF852144 VIA851969:VIB852144 VRW851969:VRX852144 WBS851969:WBT852144 WLO851969:WLP852144 WVK851969:WVL852144 C917505:D917680 IY917505:IZ917680 SU917505:SV917680 ACQ917505:ACR917680 AMM917505:AMN917680 AWI917505:AWJ917680 BGE917505:BGF917680 BQA917505:BQB917680 BZW917505:BZX917680 CJS917505:CJT917680 CTO917505:CTP917680 DDK917505:DDL917680 DNG917505:DNH917680 DXC917505:DXD917680 EGY917505:EGZ917680 EQU917505:EQV917680 FAQ917505:FAR917680 FKM917505:FKN917680 FUI917505:FUJ917680 GEE917505:GEF917680 GOA917505:GOB917680 GXW917505:GXX917680 HHS917505:HHT917680 HRO917505:HRP917680 IBK917505:IBL917680 ILG917505:ILH917680 IVC917505:IVD917680 JEY917505:JEZ917680 JOU917505:JOV917680 JYQ917505:JYR917680 KIM917505:KIN917680 KSI917505:KSJ917680 LCE917505:LCF917680 LMA917505:LMB917680 LVW917505:LVX917680 MFS917505:MFT917680 MPO917505:MPP917680 MZK917505:MZL917680 NJG917505:NJH917680 NTC917505:NTD917680 OCY917505:OCZ917680 OMU917505:OMV917680 OWQ917505:OWR917680 PGM917505:PGN917680 PQI917505:PQJ917680 QAE917505:QAF917680 QKA917505:QKB917680 QTW917505:QTX917680 RDS917505:RDT917680 RNO917505:RNP917680 RXK917505:RXL917680 SHG917505:SHH917680 SRC917505:SRD917680 TAY917505:TAZ917680 TKU917505:TKV917680 TUQ917505:TUR917680 UEM917505:UEN917680 UOI917505:UOJ917680 UYE917505:UYF917680 VIA917505:VIB917680 VRW917505:VRX917680 WBS917505:WBT917680 WLO917505:WLP917680 WVK917505:WVL917680 C983041:D983216 IY983041:IZ983216 SU983041:SV983216 ACQ983041:ACR983216 AMM983041:AMN983216 AWI983041:AWJ983216 BGE983041:BGF983216 BQA983041:BQB983216 BZW983041:BZX983216 CJS983041:CJT983216 CTO983041:CTP983216 DDK983041:DDL983216 DNG983041:DNH983216 DXC983041:DXD983216 EGY983041:EGZ983216 EQU983041:EQV983216 FAQ983041:FAR983216 FKM983041:FKN983216 FUI983041:FUJ983216 GEE983041:GEF983216 GOA983041:GOB983216 GXW983041:GXX983216 HHS983041:HHT983216 HRO983041:HRP983216 IBK983041:IBL983216 ILG983041:ILH983216 IVC983041:IVD983216 JEY983041:JEZ983216 JOU983041:JOV983216 JYQ983041:JYR983216 KIM983041:KIN983216 KSI983041:KSJ983216 LCE983041:LCF983216 LMA983041:LMB983216 LVW983041:LVX983216 MFS983041:MFT983216 MPO983041:MPP983216 MZK983041:MZL983216 NJG983041:NJH983216 NTC983041:NTD983216 OCY983041:OCZ983216 OMU983041:OMV983216 OWQ983041:OWR983216 PGM983041:PGN983216 PQI983041:PQJ983216 QAE983041:QAF983216 QKA983041:QKB983216 QTW983041:QTX983216 RDS983041:RDT983216 RNO983041:RNP983216 RXK983041:RXL983216 SHG983041:SHH983216 SRC983041:SRD983216 TAY983041:TAZ983216 TKU983041:TKV983216 TUQ983041:TUR983216 UEM983041:UEN983216 UOI983041:UOJ983216 UYE983041:UYF983216 VIA983041:VIB983216 VRW983041:VRX983216 WBS983041:WBT983216 WLO983041:WLP983216 WVK983041:WVL983216 E1:IV1048576 JA1:SR1048576 SW1:ACN1048576 ACS1:AMJ1048576 AMO1:AWF1048576 AWK1:BGB1048576 BGG1:BPX1048576 BQC1:BZT1048576 BZY1:CJP1048576 CJU1:CTL1048576 CTQ1:DDH1048576 DDM1:DND1048576 DNI1:DWZ1048576 DXE1:EGV1048576 EHA1:EQR1048576 EQW1:FAN1048576 FAS1:FKJ1048576 FKO1:FUF1048576 FUK1:GEB1048576 GEG1:GNX1048576 GOC1:GXT1048576 GXY1:HHP1048576 HHU1:HRL1048576 HRQ1:IBH1048576 IBM1:ILD1048576 ILI1:IUZ1048576 IVE1:JEV1048576 JFA1:JOR1048576 JOW1:JYN1048576 JYS1:KIJ1048576 KIO1:KSF1048576 KSK1:LCB1048576 LCG1:LLX1048576 LMC1:LVT1048576 LVY1:MFP1048576 MFU1:MPL1048576 MPQ1:MZH1048576 MZM1:NJD1048576 NJI1:NSZ1048576 NTE1:OCV1048576 ODA1:OMR1048576 OMW1:OWN1048576 OWS1:PGJ1048576 PGO1:PQF1048576 PQK1:QAB1048576 QAG1:QJX1048576 QKC1:QTT1048576 QTY1:RDP1048576 RDU1:RNL1048576 RNQ1:RXH1048576 RXM1:SHD1048576 SHI1:SQZ1048576 SRE1:TAV1048576 TBA1:TKR1048576 TKW1:TUN1048576 TUS1:UEJ1048576 UEO1:UOF1048576 UOK1:UYB1048576 UYG1:VHX1048576 VIC1:VRT1048576 VRY1:WBP1048576 WBU1:WLL1048576 WLQ1:WVH1048576 WVM1:XFD1048576">
      <formula1>0</formula1>
      <formula2>10000000000</formula2>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239"/>
  <sheetViews>
    <sheetView workbookViewId="0">
      <selection activeCell="F16" sqref="F16"/>
    </sheetView>
  </sheetViews>
  <sheetFormatPr baseColWidth="10" defaultRowHeight="10.5" x14ac:dyDescent="0.15"/>
  <cols>
    <col min="1" max="1" width="29" style="15" customWidth="1"/>
    <col min="2" max="2" width="23.28515625" style="15" bestFit="1" customWidth="1"/>
    <col min="3" max="3" width="11.28515625" style="15" customWidth="1"/>
    <col min="4" max="4" width="9.85546875" style="15" customWidth="1"/>
    <col min="5" max="6" width="10.140625" style="15" customWidth="1"/>
    <col min="7" max="7" width="10.42578125" style="15" customWidth="1"/>
    <col min="8" max="8" width="9.42578125" style="15" customWidth="1"/>
    <col min="9" max="9" width="10.7109375" style="15" customWidth="1"/>
    <col min="10" max="12" width="8.7109375" style="15" customWidth="1"/>
    <col min="13" max="13" width="8.85546875" style="15" customWidth="1"/>
    <col min="14" max="21" width="8.7109375" style="15" customWidth="1"/>
    <col min="22" max="22" width="11.85546875" style="15" customWidth="1"/>
    <col min="23" max="23" width="12.5703125" style="15" customWidth="1"/>
    <col min="24" max="24" width="12.7109375" style="15" customWidth="1"/>
    <col min="25" max="25" width="9.28515625" style="15" customWidth="1"/>
    <col min="26" max="26" width="12.28515625" style="15" customWidth="1"/>
    <col min="27" max="27" width="9.7109375" style="15" customWidth="1"/>
    <col min="28" max="28" width="8.7109375" style="15" customWidth="1"/>
    <col min="29" max="29" width="13.140625" style="15" customWidth="1"/>
    <col min="30" max="30" width="12.85546875" style="71" customWidth="1"/>
    <col min="31" max="31" width="10.85546875" style="114" customWidth="1"/>
    <col min="32" max="33" width="11.5703125" style="15" customWidth="1"/>
    <col min="34" max="34" width="11.7109375" style="114" customWidth="1"/>
    <col min="35" max="35" width="11.85546875" style="204" customWidth="1"/>
    <col min="36" max="36" width="10.7109375" style="15" customWidth="1"/>
    <col min="37" max="37" width="12.7109375" style="114" customWidth="1"/>
    <col min="38" max="39" width="10.7109375" style="15" customWidth="1"/>
    <col min="40" max="40" width="10.85546875" style="6" customWidth="1"/>
    <col min="41" max="41" width="2" style="15" customWidth="1"/>
    <col min="42" max="42" width="10.85546875" style="114" customWidth="1"/>
    <col min="43" max="43" width="10.85546875" style="204" customWidth="1"/>
    <col min="44" max="58" width="10.85546875" style="169" customWidth="1"/>
    <col min="59" max="64" width="12.5703125" style="169" customWidth="1"/>
    <col min="65" max="71" width="12.5703125" style="169" hidden="1" customWidth="1"/>
    <col min="72" max="100" width="12.5703125" style="204" hidden="1" customWidth="1"/>
    <col min="101" max="118" width="11.42578125" style="204" hidden="1" customWidth="1"/>
    <col min="119" max="256" width="11.42578125" style="204"/>
    <col min="257" max="257" width="29" style="204" customWidth="1"/>
    <col min="258" max="258" width="23.28515625" style="204" bestFit="1" customWidth="1"/>
    <col min="259" max="259" width="11.28515625" style="204" customWidth="1"/>
    <col min="260" max="260" width="9.85546875" style="204" customWidth="1"/>
    <col min="261" max="262" width="10.140625" style="204" customWidth="1"/>
    <col min="263" max="263" width="10.42578125" style="204" customWidth="1"/>
    <col min="264" max="264" width="9.42578125" style="204" customWidth="1"/>
    <col min="265" max="265" width="10.7109375" style="204" customWidth="1"/>
    <col min="266" max="268" width="8.7109375" style="204" customWidth="1"/>
    <col min="269" max="269" width="8.85546875" style="204" customWidth="1"/>
    <col min="270" max="277" width="8.7109375" style="204" customWidth="1"/>
    <col min="278" max="278" width="11.85546875" style="204" customWidth="1"/>
    <col min="279" max="279" width="12.5703125" style="204" customWidth="1"/>
    <col min="280" max="280" width="12.7109375" style="204" customWidth="1"/>
    <col min="281" max="281" width="9.28515625" style="204" customWidth="1"/>
    <col min="282" max="282" width="12.28515625" style="204" customWidth="1"/>
    <col min="283" max="283" width="9.7109375" style="204" customWidth="1"/>
    <col min="284" max="284" width="8.7109375" style="204" customWidth="1"/>
    <col min="285" max="285" width="13.140625" style="204" customWidth="1"/>
    <col min="286" max="286" width="12.85546875" style="204" customWidth="1"/>
    <col min="287" max="287" width="10.85546875" style="204" customWidth="1"/>
    <col min="288" max="289" width="11.5703125" style="204" customWidth="1"/>
    <col min="290" max="290" width="11.7109375" style="204" customWidth="1"/>
    <col min="291" max="291" width="11.85546875" style="204" customWidth="1"/>
    <col min="292" max="292" width="10.7109375" style="204" customWidth="1"/>
    <col min="293" max="293" width="12.7109375" style="204" customWidth="1"/>
    <col min="294" max="295" width="10.7109375" style="204" customWidth="1"/>
    <col min="296" max="296" width="10.85546875" style="204" customWidth="1"/>
    <col min="297" max="297" width="2" style="204" customWidth="1"/>
    <col min="298" max="314" width="10.85546875" style="204" customWidth="1"/>
    <col min="315" max="320" width="12.5703125" style="204" customWidth="1"/>
    <col min="321" max="374" width="0" style="204" hidden="1" customWidth="1"/>
    <col min="375" max="512" width="11.42578125" style="204"/>
    <col min="513" max="513" width="29" style="204" customWidth="1"/>
    <col min="514" max="514" width="23.28515625" style="204" bestFit="1" customWidth="1"/>
    <col min="515" max="515" width="11.28515625" style="204" customWidth="1"/>
    <col min="516" max="516" width="9.85546875" style="204" customWidth="1"/>
    <col min="517" max="518" width="10.140625" style="204" customWidth="1"/>
    <col min="519" max="519" width="10.42578125" style="204" customWidth="1"/>
    <col min="520" max="520" width="9.42578125" style="204" customWidth="1"/>
    <col min="521" max="521" width="10.7109375" style="204" customWidth="1"/>
    <col min="522" max="524" width="8.7109375" style="204" customWidth="1"/>
    <col min="525" max="525" width="8.85546875" style="204" customWidth="1"/>
    <col min="526" max="533" width="8.7109375" style="204" customWidth="1"/>
    <col min="534" max="534" width="11.85546875" style="204" customWidth="1"/>
    <col min="535" max="535" width="12.5703125" style="204" customWidth="1"/>
    <col min="536" max="536" width="12.7109375" style="204" customWidth="1"/>
    <col min="537" max="537" width="9.28515625" style="204" customWidth="1"/>
    <col min="538" max="538" width="12.28515625" style="204" customWidth="1"/>
    <col min="539" max="539" width="9.7109375" style="204" customWidth="1"/>
    <col min="540" max="540" width="8.7109375" style="204" customWidth="1"/>
    <col min="541" max="541" width="13.140625" style="204" customWidth="1"/>
    <col min="542" max="542" width="12.85546875" style="204" customWidth="1"/>
    <col min="543" max="543" width="10.85546875" style="204" customWidth="1"/>
    <col min="544" max="545" width="11.5703125" style="204" customWidth="1"/>
    <col min="546" max="546" width="11.7109375" style="204" customWidth="1"/>
    <col min="547" max="547" width="11.85546875" style="204" customWidth="1"/>
    <col min="548" max="548" width="10.7109375" style="204" customWidth="1"/>
    <col min="549" max="549" width="12.7109375" style="204" customWidth="1"/>
    <col min="550" max="551" width="10.7109375" style="204" customWidth="1"/>
    <col min="552" max="552" width="10.85546875" style="204" customWidth="1"/>
    <col min="553" max="553" width="2" style="204" customWidth="1"/>
    <col min="554" max="570" width="10.85546875" style="204" customWidth="1"/>
    <col min="571" max="576" width="12.5703125" style="204" customWidth="1"/>
    <col min="577" max="630" width="0" style="204" hidden="1" customWidth="1"/>
    <col min="631" max="768" width="11.42578125" style="204"/>
    <col min="769" max="769" width="29" style="204" customWidth="1"/>
    <col min="770" max="770" width="23.28515625" style="204" bestFit="1" customWidth="1"/>
    <col min="771" max="771" width="11.28515625" style="204" customWidth="1"/>
    <col min="772" max="772" width="9.85546875" style="204" customWidth="1"/>
    <col min="773" max="774" width="10.140625" style="204" customWidth="1"/>
    <col min="775" max="775" width="10.42578125" style="204" customWidth="1"/>
    <col min="776" max="776" width="9.42578125" style="204" customWidth="1"/>
    <col min="777" max="777" width="10.7109375" style="204" customWidth="1"/>
    <col min="778" max="780" width="8.7109375" style="204" customWidth="1"/>
    <col min="781" max="781" width="8.85546875" style="204" customWidth="1"/>
    <col min="782" max="789" width="8.7109375" style="204" customWidth="1"/>
    <col min="790" max="790" width="11.85546875" style="204" customWidth="1"/>
    <col min="791" max="791" width="12.5703125" style="204" customWidth="1"/>
    <col min="792" max="792" width="12.7109375" style="204" customWidth="1"/>
    <col min="793" max="793" width="9.28515625" style="204" customWidth="1"/>
    <col min="794" max="794" width="12.28515625" style="204" customWidth="1"/>
    <col min="795" max="795" width="9.7109375" style="204" customWidth="1"/>
    <col min="796" max="796" width="8.7109375" style="204" customWidth="1"/>
    <col min="797" max="797" width="13.140625" style="204" customWidth="1"/>
    <col min="798" max="798" width="12.85546875" style="204" customWidth="1"/>
    <col min="799" max="799" width="10.85546875" style="204" customWidth="1"/>
    <col min="800" max="801" width="11.5703125" style="204" customWidth="1"/>
    <col min="802" max="802" width="11.7109375" style="204" customWidth="1"/>
    <col min="803" max="803" width="11.85546875" style="204" customWidth="1"/>
    <col min="804" max="804" width="10.7109375" style="204" customWidth="1"/>
    <col min="805" max="805" width="12.7109375" style="204" customWidth="1"/>
    <col min="806" max="807" width="10.7109375" style="204" customWidth="1"/>
    <col min="808" max="808" width="10.85546875" style="204" customWidth="1"/>
    <col min="809" max="809" width="2" style="204" customWidth="1"/>
    <col min="810" max="826" width="10.85546875" style="204" customWidth="1"/>
    <col min="827" max="832" width="12.5703125" style="204" customWidth="1"/>
    <col min="833" max="886" width="0" style="204" hidden="1" customWidth="1"/>
    <col min="887" max="1024" width="11.42578125" style="204"/>
    <col min="1025" max="1025" width="29" style="204" customWidth="1"/>
    <col min="1026" max="1026" width="23.28515625" style="204" bestFit="1" customWidth="1"/>
    <col min="1027" max="1027" width="11.28515625" style="204" customWidth="1"/>
    <col min="1028" max="1028" width="9.85546875" style="204" customWidth="1"/>
    <col min="1029" max="1030" width="10.140625" style="204" customWidth="1"/>
    <col min="1031" max="1031" width="10.42578125" style="204" customWidth="1"/>
    <col min="1032" max="1032" width="9.42578125" style="204" customWidth="1"/>
    <col min="1033" max="1033" width="10.7109375" style="204" customWidth="1"/>
    <col min="1034" max="1036" width="8.7109375" style="204" customWidth="1"/>
    <col min="1037" max="1037" width="8.85546875" style="204" customWidth="1"/>
    <col min="1038" max="1045" width="8.7109375" style="204" customWidth="1"/>
    <col min="1046" max="1046" width="11.85546875" style="204" customWidth="1"/>
    <col min="1047" max="1047" width="12.5703125" style="204" customWidth="1"/>
    <col min="1048" max="1048" width="12.7109375" style="204" customWidth="1"/>
    <col min="1049" max="1049" width="9.28515625" style="204" customWidth="1"/>
    <col min="1050" max="1050" width="12.28515625" style="204" customWidth="1"/>
    <col min="1051" max="1051" width="9.7109375" style="204" customWidth="1"/>
    <col min="1052" max="1052" width="8.7109375" style="204" customWidth="1"/>
    <col min="1053" max="1053" width="13.140625" style="204" customWidth="1"/>
    <col min="1054" max="1054" width="12.85546875" style="204" customWidth="1"/>
    <col min="1055" max="1055" width="10.85546875" style="204" customWidth="1"/>
    <col min="1056" max="1057" width="11.5703125" style="204" customWidth="1"/>
    <col min="1058" max="1058" width="11.7109375" style="204" customWidth="1"/>
    <col min="1059" max="1059" width="11.85546875" style="204" customWidth="1"/>
    <col min="1060" max="1060" width="10.7109375" style="204" customWidth="1"/>
    <col min="1061" max="1061" width="12.7109375" style="204" customWidth="1"/>
    <col min="1062" max="1063" width="10.7109375" style="204" customWidth="1"/>
    <col min="1064" max="1064" width="10.85546875" style="204" customWidth="1"/>
    <col min="1065" max="1065" width="2" style="204" customWidth="1"/>
    <col min="1066" max="1082" width="10.85546875" style="204" customWidth="1"/>
    <col min="1083" max="1088" width="12.5703125" style="204" customWidth="1"/>
    <col min="1089" max="1142" width="0" style="204" hidden="1" customWidth="1"/>
    <col min="1143" max="1280" width="11.42578125" style="204"/>
    <col min="1281" max="1281" width="29" style="204" customWidth="1"/>
    <col min="1282" max="1282" width="23.28515625" style="204" bestFit="1" customWidth="1"/>
    <col min="1283" max="1283" width="11.28515625" style="204" customWidth="1"/>
    <col min="1284" max="1284" width="9.85546875" style="204" customWidth="1"/>
    <col min="1285" max="1286" width="10.140625" style="204" customWidth="1"/>
    <col min="1287" max="1287" width="10.42578125" style="204" customWidth="1"/>
    <col min="1288" max="1288" width="9.42578125" style="204" customWidth="1"/>
    <col min="1289" max="1289" width="10.7109375" style="204" customWidth="1"/>
    <col min="1290" max="1292" width="8.7109375" style="204" customWidth="1"/>
    <col min="1293" max="1293" width="8.85546875" style="204" customWidth="1"/>
    <col min="1294" max="1301" width="8.7109375" style="204" customWidth="1"/>
    <col min="1302" max="1302" width="11.85546875" style="204" customWidth="1"/>
    <col min="1303" max="1303" width="12.5703125" style="204" customWidth="1"/>
    <col min="1304" max="1304" width="12.7109375" style="204" customWidth="1"/>
    <col min="1305" max="1305" width="9.28515625" style="204" customWidth="1"/>
    <col min="1306" max="1306" width="12.28515625" style="204" customWidth="1"/>
    <col min="1307" max="1307" width="9.7109375" style="204" customWidth="1"/>
    <col min="1308" max="1308" width="8.7109375" style="204" customWidth="1"/>
    <col min="1309" max="1309" width="13.140625" style="204" customWidth="1"/>
    <col min="1310" max="1310" width="12.85546875" style="204" customWidth="1"/>
    <col min="1311" max="1311" width="10.85546875" style="204" customWidth="1"/>
    <col min="1312" max="1313" width="11.5703125" style="204" customWidth="1"/>
    <col min="1314" max="1314" width="11.7109375" style="204" customWidth="1"/>
    <col min="1315" max="1315" width="11.85546875" style="204" customWidth="1"/>
    <col min="1316" max="1316" width="10.7109375" style="204" customWidth="1"/>
    <col min="1317" max="1317" width="12.7109375" style="204" customWidth="1"/>
    <col min="1318" max="1319" width="10.7109375" style="204" customWidth="1"/>
    <col min="1320" max="1320" width="10.85546875" style="204" customWidth="1"/>
    <col min="1321" max="1321" width="2" style="204" customWidth="1"/>
    <col min="1322" max="1338" width="10.85546875" style="204" customWidth="1"/>
    <col min="1339" max="1344" width="12.5703125" style="204" customWidth="1"/>
    <col min="1345" max="1398" width="0" style="204" hidden="1" customWidth="1"/>
    <col min="1399" max="1536" width="11.42578125" style="204"/>
    <col min="1537" max="1537" width="29" style="204" customWidth="1"/>
    <col min="1538" max="1538" width="23.28515625" style="204" bestFit="1" customWidth="1"/>
    <col min="1539" max="1539" width="11.28515625" style="204" customWidth="1"/>
    <col min="1540" max="1540" width="9.85546875" style="204" customWidth="1"/>
    <col min="1541" max="1542" width="10.140625" style="204" customWidth="1"/>
    <col min="1543" max="1543" width="10.42578125" style="204" customWidth="1"/>
    <col min="1544" max="1544" width="9.42578125" style="204" customWidth="1"/>
    <col min="1545" max="1545" width="10.7109375" style="204" customWidth="1"/>
    <col min="1546" max="1548" width="8.7109375" style="204" customWidth="1"/>
    <col min="1549" max="1549" width="8.85546875" style="204" customWidth="1"/>
    <col min="1550" max="1557" width="8.7109375" style="204" customWidth="1"/>
    <col min="1558" max="1558" width="11.85546875" style="204" customWidth="1"/>
    <col min="1559" max="1559" width="12.5703125" style="204" customWidth="1"/>
    <col min="1560" max="1560" width="12.7109375" style="204" customWidth="1"/>
    <col min="1561" max="1561" width="9.28515625" style="204" customWidth="1"/>
    <col min="1562" max="1562" width="12.28515625" style="204" customWidth="1"/>
    <col min="1563" max="1563" width="9.7109375" style="204" customWidth="1"/>
    <col min="1564" max="1564" width="8.7109375" style="204" customWidth="1"/>
    <col min="1565" max="1565" width="13.140625" style="204" customWidth="1"/>
    <col min="1566" max="1566" width="12.85546875" style="204" customWidth="1"/>
    <col min="1567" max="1567" width="10.85546875" style="204" customWidth="1"/>
    <col min="1568" max="1569" width="11.5703125" style="204" customWidth="1"/>
    <col min="1570" max="1570" width="11.7109375" style="204" customWidth="1"/>
    <col min="1571" max="1571" width="11.85546875" style="204" customWidth="1"/>
    <col min="1572" max="1572" width="10.7109375" style="204" customWidth="1"/>
    <col min="1573" max="1573" width="12.7109375" style="204" customWidth="1"/>
    <col min="1574" max="1575" width="10.7109375" style="204" customWidth="1"/>
    <col min="1576" max="1576" width="10.85546875" style="204" customWidth="1"/>
    <col min="1577" max="1577" width="2" style="204" customWidth="1"/>
    <col min="1578" max="1594" width="10.85546875" style="204" customWidth="1"/>
    <col min="1595" max="1600" width="12.5703125" style="204" customWidth="1"/>
    <col min="1601" max="1654" width="0" style="204" hidden="1" customWidth="1"/>
    <col min="1655" max="1792" width="11.42578125" style="204"/>
    <col min="1793" max="1793" width="29" style="204" customWidth="1"/>
    <col min="1794" max="1794" width="23.28515625" style="204" bestFit="1" customWidth="1"/>
    <col min="1795" max="1795" width="11.28515625" style="204" customWidth="1"/>
    <col min="1796" max="1796" width="9.85546875" style="204" customWidth="1"/>
    <col min="1797" max="1798" width="10.140625" style="204" customWidth="1"/>
    <col min="1799" max="1799" width="10.42578125" style="204" customWidth="1"/>
    <col min="1800" max="1800" width="9.42578125" style="204" customWidth="1"/>
    <col min="1801" max="1801" width="10.7109375" style="204" customWidth="1"/>
    <col min="1802" max="1804" width="8.7109375" style="204" customWidth="1"/>
    <col min="1805" max="1805" width="8.85546875" style="204" customWidth="1"/>
    <col min="1806" max="1813" width="8.7109375" style="204" customWidth="1"/>
    <col min="1814" max="1814" width="11.85546875" style="204" customWidth="1"/>
    <col min="1815" max="1815" width="12.5703125" style="204" customWidth="1"/>
    <col min="1816" max="1816" width="12.7109375" style="204" customWidth="1"/>
    <col min="1817" max="1817" width="9.28515625" style="204" customWidth="1"/>
    <col min="1818" max="1818" width="12.28515625" style="204" customWidth="1"/>
    <col min="1819" max="1819" width="9.7109375" style="204" customWidth="1"/>
    <col min="1820" max="1820" width="8.7109375" style="204" customWidth="1"/>
    <col min="1821" max="1821" width="13.140625" style="204" customWidth="1"/>
    <col min="1822" max="1822" width="12.85546875" style="204" customWidth="1"/>
    <col min="1823" max="1823" width="10.85546875" style="204" customWidth="1"/>
    <col min="1824" max="1825" width="11.5703125" style="204" customWidth="1"/>
    <col min="1826" max="1826" width="11.7109375" style="204" customWidth="1"/>
    <col min="1827" max="1827" width="11.85546875" style="204" customWidth="1"/>
    <col min="1828" max="1828" width="10.7109375" style="204" customWidth="1"/>
    <col min="1829" max="1829" width="12.7109375" style="204" customWidth="1"/>
    <col min="1830" max="1831" width="10.7109375" style="204" customWidth="1"/>
    <col min="1832" max="1832" width="10.85546875" style="204" customWidth="1"/>
    <col min="1833" max="1833" width="2" style="204" customWidth="1"/>
    <col min="1834" max="1850" width="10.85546875" style="204" customWidth="1"/>
    <col min="1851" max="1856" width="12.5703125" style="204" customWidth="1"/>
    <col min="1857" max="1910" width="0" style="204" hidden="1" customWidth="1"/>
    <col min="1911" max="2048" width="11.42578125" style="204"/>
    <col min="2049" max="2049" width="29" style="204" customWidth="1"/>
    <col min="2050" max="2050" width="23.28515625" style="204" bestFit="1" customWidth="1"/>
    <col min="2051" max="2051" width="11.28515625" style="204" customWidth="1"/>
    <col min="2052" max="2052" width="9.85546875" style="204" customWidth="1"/>
    <col min="2053" max="2054" width="10.140625" style="204" customWidth="1"/>
    <col min="2055" max="2055" width="10.42578125" style="204" customWidth="1"/>
    <col min="2056" max="2056" width="9.42578125" style="204" customWidth="1"/>
    <col min="2057" max="2057" width="10.7109375" style="204" customWidth="1"/>
    <col min="2058" max="2060" width="8.7109375" style="204" customWidth="1"/>
    <col min="2061" max="2061" width="8.85546875" style="204" customWidth="1"/>
    <col min="2062" max="2069" width="8.7109375" style="204" customWidth="1"/>
    <col min="2070" max="2070" width="11.85546875" style="204" customWidth="1"/>
    <col min="2071" max="2071" width="12.5703125" style="204" customWidth="1"/>
    <col min="2072" max="2072" width="12.7109375" style="204" customWidth="1"/>
    <col min="2073" max="2073" width="9.28515625" style="204" customWidth="1"/>
    <col min="2074" max="2074" width="12.28515625" style="204" customWidth="1"/>
    <col min="2075" max="2075" width="9.7109375" style="204" customWidth="1"/>
    <col min="2076" max="2076" width="8.7109375" style="204" customWidth="1"/>
    <col min="2077" max="2077" width="13.140625" style="204" customWidth="1"/>
    <col min="2078" max="2078" width="12.85546875" style="204" customWidth="1"/>
    <col min="2079" max="2079" width="10.85546875" style="204" customWidth="1"/>
    <col min="2080" max="2081" width="11.5703125" style="204" customWidth="1"/>
    <col min="2082" max="2082" width="11.7109375" style="204" customWidth="1"/>
    <col min="2083" max="2083" width="11.85546875" style="204" customWidth="1"/>
    <col min="2084" max="2084" width="10.7109375" style="204" customWidth="1"/>
    <col min="2085" max="2085" width="12.7109375" style="204" customWidth="1"/>
    <col min="2086" max="2087" width="10.7109375" style="204" customWidth="1"/>
    <col min="2088" max="2088" width="10.85546875" style="204" customWidth="1"/>
    <col min="2089" max="2089" width="2" style="204" customWidth="1"/>
    <col min="2090" max="2106" width="10.85546875" style="204" customWidth="1"/>
    <col min="2107" max="2112" width="12.5703125" style="204" customWidth="1"/>
    <col min="2113" max="2166" width="0" style="204" hidden="1" customWidth="1"/>
    <col min="2167" max="2304" width="11.42578125" style="204"/>
    <col min="2305" max="2305" width="29" style="204" customWidth="1"/>
    <col min="2306" max="2306" width="23.28515625" style="204" bestFit="1" customWidth="1"/>
    <col min="2307" max="2307" width="11.28515625" style="204" customWidth="1"/>
    <col min="2308" max="2308" width="9.85546875" style="204" customWidth="1"/>
    <col min="2309" max="2310" width="10.140625" style="204" customWidth="1"/>
    <col min="2311" max="2311" width="10.42578125" style="204" customWidth="1"/>
    <col min="2312" max="2312" width="9.42578125" style="204" customWidth="1"/>
    <col min="2313" max="2313" width="10.7109375" style="204" customWidth="1"/>
    <col min="2314" max="2316" width="8.7109375" style="204" customWidth="1"/>
    <col min="2317" max="2317" width="8.85546875" style="204" customWidth="1"/>
    <col min="2318" max="2325" width="8.7109375" style="204" customWidth="1"/>
    <col min="2326" max="2326" width="11.85546875" style="204" customWidth="1"/>
    <col min="2327" max="2327" width="12.5703125" style="204" customWidth="1"/>
    <col min="2328" max="2328" width="12.7109375" style="204" customWidth="1"/>
    <col min="2329" max="2329" width="9.28515625" style="204" customWidth="1"/>
    <col min="2330" max="2330" width="12.28515625" style="204" customWidth="1"/>
    <col min="2331" max="2331" width="9.7109375" style="204" customWidth="1"/>
    <col min="2332" max="2332" width="8.7109375" style="204" customWidth="1"/>
    <col min="2333" max="2333" width="13.140625" style="204" customWidth="1"/>
    <col min="2334" max="2334" width="12.85546875" style="204" customWidth="1"/>
    <col min="2335" max="2335" width="10.85546875" style="204" customWidth="1"/>
    <col min="2336" max="2337" width="11.5703125" style="204" customWidth="1"/>
    <col min="2338" max="2338" width="11.7109375" style="204" customWidth="1"/>
    <col min="2339" max="2339" width="11.85546875" style="204" customWidth="1"/>
    <col min="2340" max="2340" width="10.7109375" style="204" customWidth="1"/>
    <col min="2341" max="2341" width="12.7109375" style="204" customWidth="1"/>
    <col min="2342" max="2343" width="10.7109375" style="204" customWidth="1"/>
    <col min="2344" max="2344" width="10.85546875" style="204" customWidth="1"/>
    <col min="2345" max="2345" width="2" style="204" customWidth="1"/>
    <col min="2346" max="2362" width="10.85546875" style="204" customWidth="1"/>
    <col min="2363" max="2368" width="12.5703125" style="204" customWidth="1"/>
    <col min="2369" max="2422" width="0" style="204" hidden="1" customWidth="1"/>
    <col min="2423" max="2560" width="11.42578125" style="204"/>
    <col min="2561" max="2561" width="29" style="204" customWidth="1"/>
    <col min="2562" max="2562" width="23.28515625" style="204" bestFit="1" customWidth="1"/>
    <col min="2563" max="2563" width="11.28515625" style="204" customWidth="1"/>
    <col min="2564" max="2564" width="9.85546875" style="204" customWidth="1"/>
    <col min="2565" max="2566" width="10.140625" style="204" customWidth="1"/>
    <col min="2567" max="2567" width="10.42578125" style="204" customWidth="1"/>
    <col min="2568" max="2568" width="9.42578125" style="204" customWidth="1"/>
    <col min="2569" max="2569" width="10.7109375" style="204" customWidth="1"/>
    <col min="2570" max="2572" width="8.7109375" style="204" customWidth="1"/>
    <col min="2573" max="2573" width="8.85546875" style="204" customWidth="1"/>
    <col min="2574" max="2581" width="8.7109375" style="204" customWidth="1"/>
    <col min="2582" max="2582" width="11.85546875" style="204" customWidth="1"/>
    <col min="2583" max="2583" width="12.5703125" style="204" customWidth="1"/>
    <col min="2584" max="2584" width="12.7109375" style="204" customWidth="1"/>
    <col min="2585" max="2585" width="9.28515625" style="204" customWidth="1"/>
    <col min="2586" max="2586" width="12.28515625" style="204" customWidth="1"/>
    <col min="2587" max="2587" width="9.7109375" style="204" customWidth="1"/>
    <col min="2588" max="2588" width="8.7109375" style="204" customWidth="1"/>
    <col min="2589" max="2589" width="13.140625" style="204" customWidth="1"/>
    <col min="2590" max="2590" width="12.85546875" style="204" customWidth="1"/>
    <col min="2591" max="2591" width="10.85546875" style="204" customWidth="1"/>
    <col min="2592" max="2593" width="11.5703125" style="204" customWidth="1"/>
    <col min="2594" max="2594" width="11.7109375" style="204" customWidth="1"/>
    <col min="2595" max="2595" width="11.85546875" style="204" customWidth="1"/>
    <col min="2596" max="2596" width="10.7109375" style="204" customWidth="1"/>
    <col min="2597" max="2597" width="12.7109375" style="204" customWidth="1"/>
    <col min="2598" max="2599" width="10.7109375" style="204" customWidth="1"/>
    <col min="2600" max="2600" width="10.85546875" style="204" customWidth="1"/>
    <col min="2601" max="2601" width="2" style="204" customWidth="1"/>
    <col min="2602" max="2618" width="10.85546875" style="204" customWidth="1"/>
    <col min="2619" max="2624" width="12.5703125" style="204" customWidth="1"/>
    <col min="2625" max="2678" width="0" style="204" hidden="1" customWidth="1"/>
    <col min="2679" max="2816" width="11.42578125" style="204"/>
    <col min="2817" max="2817" width="29" style="204" customWidth="1"/>
    <col min="2818" max="2818" width="23.28515625" style="204" bestFit="1" customWidth="1"/>
    <col min="2819" max="2819" width="11.28515625" style="204" customWidth="1"/>
    <col min="2820" max="2820" width="9.85546875" style="204" customWidth="1"/>
    <col min="2821" max="2822" width="10.140625" style="204" customWidth="1"/>
    <col min="2823" max="2823" width="10.42578125" style="204" customWidth="1"/>
    <col min="2824" max="2824" width="9.42578125" style="204" customWidth="1"/>
    <col min="2825" max="2825" width="10.7109375" style="204" customWidth="1"/>
    <col min="2826" max="2828" width="8.7109375" style="204" customWidth="1"/>
    <col min="2829" max="2829" width="8.85546875" style="204" customWidth="1"/>
    <col min="2830" max="2837" width="8.7109375" style="204" customWidth="1"/>
    <col min="2838" max="2838" width="11.85546875" style="204" customWidth="1"/>
    <col min="2839" max="2839" width="12.5703125" style="204" customWidth="1"/>
    <col min="2840" max="2840" width="12.7109375" style="204" customWidth="1"/>
    <col min="2841" max="2841" width="9.28515625" style="204" customWidth="1"/>
    <col min="2842" max="2842" width="12.28515625" style="204" customWidth="1"/>
    <col min="2843" max="2843" width="9.7109375" style="204" customWidth="1"/>
    <col min="2844" max="2844" width="8.7109375" style="204" customWidth="1"/>
    <col min="2845" max="2845" width="13.140625" style="204" customWidth="1"/>
    <col min="2846" max="2846" width="12.85546875" style="204" customWidth="1"/>
    <col min="2847" max="2847" width="10.85546875" style="204" customWidth="1"/>
    <col min="2848" max="2849" width="11.5703125" style="204" customWidth="1"/>
    <col min="2850" max="2850" width="11.7109375" style="204" customWidth="1"/>
    <col min="2851" max="2851" width="11.85546875" style="204" customWidth="1"/>
    <col min="2852" max="2852" width="10.7109375" style="204" customWidth="1"/>
    <col min="2853" max="2853" width="12.7109375" style="204" customWidth="1"/>
    <col min="2854" max="2855" width="10.7109375" style="204" customWidth="1"/>
    <col min="2856" max="2856" width="10.85546875" style="204" customWidth="1"/>
    <col min="2857" max="2857" width="2" style="204" customWidth="1"/>
    <col min="2858" max="2874" width="10.85546875" style="204" customWidth="1"/>
    <col min="2875" max="2880" width="12.5703125" style="204" customWidth="1"/>
    <col min="2881" max="2934" width="0" style="204" hidden="1" customWidth="1"/>
    <col min="2935" max="3072" width="11.42578125" style="204"/>
    <col min="3073" max="3073" width="29" style="204" customWidth="1"/>
    <col min="3074" max="3074" width="23.28515625" style="204" bestFit="1" customWidth="1"/>
    <col min="3075" max="3075" width="11.28515625" style="204" customWidth="1"/>
    <col min="3076" max="3076" width="9.85546875" style="204" customWidth="1"/>
    <col min="3077" max="3078" width="10.140625" style="204" customWidth="1"/>
    <col min="3079" max="3079" width="10.42578125" style="204" customWidth="1"/>
    <col min="3080" max="3080" width="9.42578125" style="204" customWidth="1"/>
    <col min="3081" max="3081" width="10.7109375" style="204" customWidth="1"/>
    <col min="3082" max="3084" width="8.7109375" style="204" customWidth="1"/>
    <col min="3085" max="3085" width="8.85546875" style="204" customWidth="1"/>
    <col min="3086" max="3093" width="8.7109375" style="204" customWidth="1"/>
    <col min="3094" max="3094" width="11.85546875" style="204" customWidth="1"/>
    <col min="3095" max="3095" width="12.5703125" style="204" customWidth="1"/>
    <col min="3096" max="3096" width="12.7109375" style="204" customWidth="1"/>
    <col min="3097" max="3097" width="9.28515625" style="204" customWidth="1"/>
    <col min="3098" max="3098" width="12.28515625" style="204" customWidth="1"/>
    <col min="3099" max="3099" width="9.7109375" style="204" customWidth="1"/>
    <col min="3100" max="3100" width="8.7109375" style="204" customWidth="1"/>
    <col min="3101" max="3101" width="13.140625" style="204" customWidth="1"/>
    <col min="3102" max="3102" width="12.85546875" style="204" customWidth="1"/>
    <col min="3103" max="3103" width="10.85546875" style="204" customWidth="1"/>
    <col min="3104" max="3105" width="11.5703125" style="204" customWidth="1"/>
    <col min="3106" max="3106" width="11.7109375" style="204" customWidth="1"/>
    <col min="3107" max="3107" width="11.85546875" style="204" customWidth="1"/>
    <col min="3108" max="3108" width="10.7109375" style="204" customWidth="1"/>
    <col min="3109" max="3109" width="12.7109375" style="204" customWidth="1"/>
    <col min="3110" max="3111" width="10.7109375" style="204" customWidth="1"/>
    <col min="3112" max="3112" width="10.85546875" style="204" customWidth="1"/>
    <col min="3113" max="3113" width="2" style="204" customWidth="1"/>
    <col min="3114" max="3130" width="10.85546875" style="204" customWidth="1"/>
    <col min="3131" max="3136" width="12.5703125" style="204" customWidth="1"/>
    <col min="3137" max="3190" width="0" style="204" hidden="1" customWidth="1"/>
    <col min="3191" max="3328" width="11.42578125" style="204"/>
    <col min="3329" max="3329" width="29" style="204" customWidth="1"/>
    <col min="3330" max="3330" width="23.28515625" style="204" bestFit="1" customWidth="1"/>
    <col min="3331" max="3331" width="11.28515625" style="204" customWidth="1"/>
    <col min="3332" max="3332" width="9.85546875" style="204" customWidth="1"/>
    <col min="3333" max="3334" width="10.140625" style="204" customWidth="1"/>
    <col min="3335" max="3335" width="10.42578125" style="204" customWidth="1"/>
    <col min="3336" max="3336" width="9.42578125" style="204" customWidth="1"/>
    <col min="3337" max="3337" width="10.7109375" style="204" customWidth="1"/>
    <col min="3338" max="3340" width="8.7109375" style="204" customWidth="1"/>
    <col min="3341" max="3341" width="8.85546875" style="204" customWidth="1"/>
    <col min="3342" max="3349" width="8.7109375" style="204" customWidth="1"/>
    <col min="3350" max="3350" width="11.85546875" style="204" customWidth="1"/>
    <col min="3351" max="3351" width="12.5703125" style="204" customWidth="1"/>
    <col min="3352" max="3352" width="12.7109375" style="204" customWidth="1"/>
    <col min="3353" max="3353" width="9.28515625" style="204" customWidth="1"/>
    <col min="3354" max="3354" width="12.28515625" style="204" customWidth="1"/>
    <col min="3355" max="3355" width="9.7109375" style="204" customWidth="1"/>
    <col min="3356" max="3356" width="8.7109375" style="204" customWidth="1"/>
    <col min="3357" max="3357" width="13.140625" style="204" customWidth="1"/>
    <col min="3358" max="3358" width="12.85546875" style="204" customWidth="1"/>
    <col min="3359" max="3359" width="10.85546875" style="204" customWidth="1"/>
    <col min="3360" max="3361" width="11.5703125" style="204" customWidth="1"/>
    <col min="3362" max="3362" width="11.7109375" style="204" customWidth="1"/>
    <col min="3363" max="3363" width="11.85546875" style="204" customWidth="1"/>
    <col min="3364" max="3364" width="10.7109375" style="204" customWidth="1"/>
    <col min="3365" max="3365" width="12.7109375" style="204" customWidth="1"/>
    <col min="3366" max="3367" width="10.7109375" style="204" customWidth="1"/>
    <col min="3368" max="3368" width="10.85546875" style="204" customWidth="1"/>
    <col min="3369" max="3369" width="2" style="204" customWidth="1"/>
    <col min="3370" max="3386" width="10.85546875" style="204" customWidth="1"/>
    <col min="3387" max="3392" width="12.5703125" style="204" customWidth="1"/>
    <col min="3393" max="3446" width="0" style="204" hidden="1" customWidth="1"/>
    <col min="3447" max="3584" width="11.42578125" style="204"/>
    <col min="3585" max="3585" width="29" style="204" customWidth="1"/>
    <col min="3586" max="3586" width="23.28515625" style="204" bestFit="1" customWidth="1"/>
    <col min="3587" max="3587" width="11.28515625" style="204" customWidth="1"/>
    <col min="3588" max="3588" width="9.85546875" style="204" customWidth="1"/>
    <col min="3589" max="3590" width="10.140625" style="204" customWidth="1"/>
    <col min="3591" max="3591" width="10.42578125" style="204" customWidth="1"/>
    <col min="3592" max="3592" width="9.42578125" style="204" customWidth="1"/>
    <col min="3593" max="3593" width="10.7109375" style="204" customWidth="1"/>
    <col min="3594" max="3596" width="8.7109375" style="204" customWidth="1"/>
    <col min="3597" max="3597" width="8.85546875" style="204" customWidth="1"/>
    <col min="3598" max="3605" width="8.7109375" style="204" customWidth="1"/>
    <col min="3606" max="3606" width="11.85546875" style="204" customWidth="1"/>
    <col min="3607" max="3607" width="12.5703125" style="204" customWidth="1"/>
    <col min="3608" max="3608" width="12.7109375" style="204" customWidth="1"/>
    <col min="3609" max="3609" width="9.28515625" style="204" customWidth="1"/>
    <col min="3610" max="3610" width="12.28515625" style="204" customWidth="1"/>
    <col min="3611" max="3611" width="9.7109375" style="204" customWidth="1"/>
    <col min="3612" max="3612" width="8.7109375" style="204" customWidth="1"/>
    <col min="3613" max="3613" width="13.140625" style="204" customWidth="1"/>
    <col min="3614" max="3614" width="12.85546875" style="204" customWidth="1"/>
    <col min="3615" max="3615" width="10.85546875" style="204" customWidth="1"/>
    <col min="3616" max="3617" width="11.5703125" style="204" customWidth="1"/>
    <col min="3618" max="3618" width="11.7109375" style="204" customWidth="1"/>
    <col min="3619" max="3619" width="11.85546875" style="204" customWidth="1"/>
    <col min="3620" max="3620" width="10.7109375" style="204" customWidth="1"/>
    <col min="3621" max="3621" width="12.7109375" style="204" customWidth="1"/>
    <col min="3622" max="3623" width="10.7109375" style="204" customWidth="1"/>
    <col min="3624" max="3624" width="10.85546875" style="204" customWidth="1"/>
    <col min="3625" max="3625" width="2" style="204" customWidth="1"/>
    <col min="3626" max="3642" width="10.85546875" style="204" customWidth="1"/>
    <col min="3643" max="3648" width="12.5703125" style="204" customWidth="1"/>
    <col min="3649" max="3702" width="0" style="204" hidden="1" customWidth="1"/>
    <col min="3703" max="3840" width="11.42578125" style="204"/>
    <col min="3841" max="3841" width="29" style="204" customWidth="1"/>
    <col min="3842" max="3842" width="23.28515625" style="204" bestFit="1" customWidth="1"/>
    <col min="3843" max="3843" width="11.28515625" style="204" customWidth="1"/>
    <col min="3844" max="3844" width="9.85546875" style="204" customWidth="1"/>
    <col min="3845" max="3846" width="10.140625" style="204" customWidth="1"/>
    <col min="3847" max="3847" width="10.42578125" style="204" customWidth="1"/>
    <col min="3848" max="3848" width="9.42578125" style="204" customWidth="1"/>
    <col min="3849" max="3849" width="10.7109375" style="204" customWidth="1"/>
    <col min="3850" max="3852" width="8.7109375" style="204" customWidth="1"/>
    <col min="3853" max="3853" width="8.85546875" style="204" customWidth="1"/>
    <col min="3854" max="3861" width="8.7109375" style="204" customWidth="1"/>
    <col min="3862" max="3862" width="11.85546875" style="204" customWidth="1"/>
    <col min="3863" max="3863" width="12.5703125" style="204" customWidth="1"/>
    <col min="3864" max="3864" width="12.7109375" style="204" customWidth="1"/>
    <col min="3865" max="3865" width="9.28515625" style="204" customWidth="1"/>
    <col min="3866" max="3866" width="12.28515625" style="204" customWidth="1"/>
    <col min="3867" max="3867" width="9.7109375" style="204" customWidth="1"/>
    <col min="3868" max="3868" width="8.7109375" style="204" customWidth="1"/>
    <col min="3869" max="3869" width="13.140625" style="204" customWidth="1"/>
    <col min="3870" max="3870" width="12.85546875" style="204" customWidth="1"/>
    <col min="3871" max="3871" width="10.85546875" style="204" customWidth="1"/>
    <col min="3872" max="3873" width="11.5703125" style="204" customWidth="1"/>
    <col min="3874" max="3874" width="11.7109375" style="204" customWidth="1"/>
    <col min="3875" max="3875" width="11.85546875" style="204" customWidth="1"/>
    <col min="3876" max="3876" width="10.7109375" style="204" customWidth="1"/>
    <col min="3877" max="3877" width="12.7109375" style="204" customWidth="1"/>
    <col min="3878" max="3879" width="10.7109375" style="204" customWidth="1"/>
    <col min="3880" max="3880" width="10.85546875" style="204" customWidth="1"/>
    <col min="3881" max="3881" width="2" style="204" customWidth="1"/>
    <col min="3882" max="3898" width="10.85546875" style="204" customWidth="1"/>
    <col min="3899" max="3904" width="12.5703125" style="204" customWidth="1"/>
    <col min="3905" max="3958" width="0" style="204" hidden="1" customWidth="1"/>
    <col min="3959" max="4096" width="11.42578125" style="204"/>
    <col min="4097" max="4097" width="29" style="204" customWidth="1"/>
    <col min="4098" max="4098" width="23.28515625" style="204" bestFit="1" customWidth="1"/>
    <col min="4099" max="4099" width="11.28515625" style="204" customWidth="1"/>
    <col min="4100" max="4100" width="9.85546875" style="204" customWidth="1"/>
    <col min="4101" max="4102" width="10.140625" style="204" customWidth="1"/>
    <col min="4103" max="4103" width="10.42578125" style="204" customWidth="1"/>
    <col min="4104" max="4104" width="9.42578125" style="204" customWidth="1"/>
    <col min="4105" max="4105" width="10.7109375" style="204" customWidth="1"/>
    <col min="4106" max="4108" width="8.7109375" style="204" customWidth="1"/>
    <col min="4109" max="4109" width="8.85546875" style="204" customWidth="1"/>
    <col min="4110" max="4117" width="8.7109375" style="204" customWidth="1"/>
    <col min="4118" max="4118" width="11.85546875" style="204" customWidth="1"/>
    <col min="4119" max="4119" width="12.5703125" style="204" customWidth="1"/>
    <col min="4120" max="4120" width="12.7109375" style="204" customWidth="1"/>
    <col min="4121" max="4121" width="9.28515625" style="204" customWidth="1"/>
    <col min="4122" max="4122" width="12.28515625" style="204" customWidth="1"/>
    <col min="4123" max="4123" width="9.7109375" style="204" customWidth="1"/>
    <col min="4124" max="4124" width="8.7109375" style="204" customWidth="1"/>
    <col min="4125" max="4125" width="13.140625" style="204" customWidth="1"/>
    <col min="4126" max="4126" width="12.85546875" style="204" customWidth="1"/>
    <col min="4127" max="4127" width="10.85546875" style="204" customWidth="1"/>
    <col min="4128" max="4129" width="11.5703125" style="204" customWidth="1"/>
    <col min="4130" max="4130" width="11.7109375" style="204" customWidth="1"/>
    <col min="4131" max="4131" width="11.85546875" style="204" customWidth="1"/>
    <col min="4132" max="4132" width="10.7109375" style="204" customWidth="1"/>
    <col min="4133" max="4133" width="12.7109375" style="204" customWidth="1"/>
    <col min="4134" max="4135" width="10.7109375" style="204" customWidth="1"/>
    <col min="4136" max="4136" width="10.85546875" style="204" customWidth="1"/>
    <col min="4137" max="4137" width="2" style="204" customWidth="1"/>
    <col min="4138" max="4154" width="10.85546875" style="204" customWidth="1"/>
    <col min="4155" max="4160" width="12.5703125" style="204" customWidth="1"/>
    <col min="4161" max="4214" width="0" style="204" hidden="1" customWidth="1"/>
    <col min="4215" max="4352" width="11.42578125" style="204"/>
    <col min="4353" max="4353" width="29" style="204" customWidth="1"/>
    <col min="4354" max="4354" width="23.28515625" style="204" bestFit="1" customWidth="1"/>
    <col min="4355" max="4355" width="11.28515625" style="204" customWidth="1"/>
    <col min="4356" max="4356" width="9.85546875" style="204" customWidth="1"/>
    <col min="4357" max="4358" width="10.140625" style="204" customWidth="1"/>
    <col min="4359" max="4359" width="10.42578125" style="204" customWidth="1"/>
    <col min="4360" max="4360" width="9.42578125" style="204" customWidth="1"/>
    <col min="4361" max="4361" width="10.7109375" style="204" customWidth="1"/>
    <col min="4362" max="4364" width="8.7109375" style="204" customWidth="1"/>
    <col min="4365" max="4365" width="8.85546875" style="204" customWidth="1"/>
    <col min="4366" max="4373" width="8.7109375" style="204" customWidth="1"/>
    <col min="4374" max="4374" width="11.85546875" style="204" customWidth="1"/>
    <col min="4375" max="4375" width="12.5703125" style="204" customWidth="1"/>
    <col min="4376" max="4376" width="12.7109375" style="204" customWidth="1"/>
    <col min="4377" max="4377" width="9.28515625" style="204" customWidth="1"/>
    <col min="4378" max="4378" width="12.28515625" style="204" customWidth="1"/>
    <col min="4379" max="4379" width="9.7109375" style="204" customWidth="1"/>
    <col min="4380" max="4380" width="8.7109375" style="204" customWidth="1"/>
    <col min="4381" max="4381" width="13.140625" style="204" customWidth="1"/>
    <col min="4382" max="4382" width="12.85546875" style="204" customWidth="1"/>
    <col min="4383" max="4383" width="10.85546875" style="204" customWidth="1"/>
    <col min="4384" max="4385" width="11.5703125" style="204" customWidth="1"/>
    <col min="4386" max="4386" width="11.7109375" style="204" customWidth="1"/>
    <col min="4387" max="4387" width="11.85546875" style="204" customWidth="1"/>
    <col min="4388" max="4388" width="10.7109375" style="204" customWidth="1"/>
    <col min="4389" max="4389" width="12.7109375" style="204" customWidth="1"/>
    <col min="4390" max="4391" width="10.7109375" style="204" customWidth="1"/>
    <col min="4392" max="4392" width="10.85546875" style="204" customWidth="1"/>
    <col min="4393" max="4393" width="2" style="204" customWidth="1"/>
    <col min="4394" max="4410" width="10.85546875" style="204" customWidth="1"/>
    <col min="4411" max="4416" width="12.5703125" style="204" customWidth="1"/>
    <col min="4417" max="4470" width="0" style="204" hidden="1" customWidth="1"/>
    <col min="4471" max="4608" width="11.42578125" style="204"/>
    <col min="4609" max="4609" width="29" style="204" customWidth="1"/>
    <col min="4610" max="4610" width="23.28515625" style="204" bestFit="1" customWidth="1"/>
    <col min="4611" max="4611" width="11.28515625" style="204" customWidth="1"/>
    <col min="4612" max="4612" width="9.85546875" style="204" customWidth="1"/>
    <col min="4613" max="4614" width="10.140625" style="204" customWidth="1"/>
    <col min="4615" max="4615" width="10.42578125" style="204" customWidth="1"/>
    <col min="4616" max="4616" width="9.42578125" style="204" customWidth="1"/>
    <col min="4617" max="4617" width="10.7109375" style="204" customWidth="1"/>
    <col min="4618" max="4620" width="8.7109375" style="204" customWidth="1"/>
    <col min="4621" max="4621" width="8.85546875" style="204" customWidth="1"/>
    <col min="4622" max="4629" width="8.7109375" style="204" customWidth="1"/>
    <col min="4630" max="4630" width="11.85546875" style="204" customWidth="1"/>
    <col min="4631" max="4631" width="12.5703125" style="204" customWidth="1"/>
    <col min="4632" max="4632" width="12.7109375" style="204" customWidth="1"/>
    <col min="4633" max="4633" width="9.28515625" style="204" customWidth="1"/>
    <col min="4634" max="4634" width="12.28515625" style="204" customWidth="1"/>
    <col min="4635" max="4635" width="9.7109375" style="204" customWidth="1"/>
    <col min="4636" max="4636" width="8.7109375" style="204" customWidth="1"/>
    <col min="4637" max="4637" width="13.140625" style="204" customWidth="1"/>
    <col min="4638" max="4638" width="12.85546875" style="204" customWidth="1"/>
    <col min="4639" max="4639" width="10.85546875" style="204" customWidth="1"/>
    <col min="4640" max="4641" width="11.5703125" style="204" customWidth="1"/>
    <col min="4642" max="4642" width="11.7109375" style="204" customWidth="1"/>
    <col min="4643" max="4643" width="11.85546875" style="204" customWidth="1"/>
    <col min="4644" max="4644" width="10.7109375" style="204" customWidth="1"/>
    <col min="4645" max="4645" width="12.7109375" style="204" customWidth="1"/>
    <col min="4646" max="4647" width="10.7109375" style="204" customWidth="1"/>
    <col min="4648" max="4648" width="10.85546875" style="204" customWidth="1"/>
    <col min="4649" max="4649" width="2" style="204" customWidth="1"/>
    <col min="4650" max="4666" width="10.85546875" style="204" customWidth="1"/>
    <col min="4667" max="4672" width="12.5703125" style="204" customWidth="1"/>
    <col min="4673" max="4726" width="0" style="204" hidden="1" customWidth="1"/>
    <col min="4727" max="4864" width="11.42578125" style="204"/>
    <col min="4865" max="4865" width="29" style="204" customWidth="1"/>
    <col min="4866" max="4866" width="23.28515625" style="204" bestFit="1" customWidth="1"/>
    <col min="4867" max="4867" width="11.28515625" style="204" customWidth="1"/>
    <col min="4868" max="4868" width="9.85546875" style="204" customWidth="1"/>
    <col min="4869" max="4870" width="10.140625" style="204" customWidth="1"/>
    <col min="4871" max="4871" width="10.42578125" style="204" customWidth="1"/>
    <col min="4872" max="4872" width="9.42578125" style="204" customWidth="1"/>
    <col min="4873" max="4873" width="10.7109375" style="204" customWidth="1"/>
    <col min="4874" max="4876" width="8.7109375" style="204" customWidth="1"/>
    <col min="4877" max="4877" width="8.85546875" style="204" customWidth="1"/>
    <col min="4878" max="4885" width="8.7109375" style="204" customWidth="1"/>
    <col min="4886" max="4886" width="11.85546875" style="204" customWidth="1"/>
    <col min="4887" max="4887" width="12.5703125" style="204" customWidth="1"/>
    <col min="4888" max="4888" width="12.7109375" style="204" customWidth="1"/>
    <col min="4889" max="4889" width="9.28515625" style="204" customWidth="1"/>
    <col min="4890" max="4890" width="12.28515625" style="204" customWidth="1"/>
    <col min="4891" max="4891" width="9.7109375" style="204" customWidth="1"/>
    <col min="4892" max="4892" width="8.7109375" style="204" customWidth="1"/>
    <col min="4893" max="4893" width="13.140625" style="204" customWidth="1"/>
    <col min="4894" max="4894" width="12.85546875" style="204" customWidth="1"/>
    <col min="4895" max="4895" width="10.85546875" style="204" customWidth="1"/>
    <col min="4896" max="4897" width="11.5703125" style="204" customWidth="1"/>
    <col min="4898" max="4898" width="11.7109375" style="204" customWidth="1"/>
    <col min="4899" max="4899" width="11.85546875" style="204" customWidth="1"/>
    <col min="4900" max="4900" width="10.7109375" style="204" customWidth="1"/>
    <col min="4901" max="4901" width="12.7109375" style="204" customWidth="1"/>
    <col min="4902" max="4903" width="10.7109375" style="204" customWidth="1"/>
    <col min="4904" max="4904" width="10.85546875" style="204" customWidth="1"/>
    <col min="4905" max="4905" width="2" style="204" customWidth="1"/>
    <col min="4906" max="4922" width="10.85546875" style="204" customWidth="1"/>
    <col min="4923" max="4928" width="12.5703125" style="204" customWidth="1"/>
    <col min="4929" max="4982" width="0" style="204" hidden="1" customWidth="1"/>
    <col min="4983" max="5120" width="11.42578125" style="204"/>
    <col min="5121" max="5121" width="29" style="204" customWidth="1"/>
    <col min="5122" max="5122" width="23.28515625" style="204" bestFit="1" customWidth="1"/>
    <col min="5123" max="5123" width="11.28515625" style="204" customWidth="1"/>
    <col min="5124" max="5124" width="9.85546875" style="204" customWidth="1"/>
    <col min="5125" max="5126" width="10.140625" style="204" customWidth="1"/>
    <col min="5127" max="5127" width="10.42578125" style="204" customWidth="1"/>
    <col min="5128" max="5128" width="9.42578125" style="204" customWidth="1"/>
    <col min="5129" max="5129" width="10.7109375" style="204" customWidth="1"/>
    <col min="5130" max="5132" width="8.7109375" style="204" customWidth="1"/>
    <col min="5133" max="5133" width="8.85546875" style="204" customWidth="1"/>
    <col min="5134" max="5141" width="8.7109375" style="204" customWidth="1"/>
    <col min="5142" max="5142" width="11.85546875" style="204" customWidth="1"/>
    <col min="5143" max="5143" width="12.5703125" style="204" customWidth="1"/>
    <col min="5144" max="5144" width="12.7109375" style="204" customWidth="1"/>
    <col min="5145" max="5145" width="9.28515625" style="204" customWidth="1"/>
    <col min="5146" max="5146" width="12.28515625" style="204" customWidth="1"/>
    <col min="5147" max="5147" width="9.7109375" style="204" customWidth="1"/>
    <col min="5148" max="5148" width="8.7109375" style="204" customWidth="1"/>
    <col min="5149" max="5149" width="13.140625" style="204" customWidth="1"/>
    <col min="5150" max="5150" width="12.85546875" style="204" customWidth="1"/>
    <col min="5151" max="5151" width="10.85546875" style="204" customWidth="1"/>
    <col min="5152" max="5153" width="11.5703125" style="204" customWidth="1"/>
    <col min="5154" max="5154" width="11.7109375" style="204" customWidth="1"/>
    <col min="5155" max="5155" width="11.85546875" style="204" customWidth="1"/>
    <col min="5156" max="5156" width="10.7109375" style="204" customWidth="1"/>
    <col min="5157" max="5157" width="12.7109375" style="204" customWidth="1"/>
    <col min="5158" max="5159" width="10.7109375" style="204" customWidth="1"/>
    <col min="5160" max="5160" width="10.85546875" style="204" customWidth="1"/>
    <col min="5161" max="5161" width="2" style="204" customWidth="1"/>
    <col min="5162" max="5178" width="10.85546875" style="204" customWidth="1"/>
    <col min="5179" max="5184" width="12.5703125" style="204" customWidth="1"/>
    <col min="5185" max="5238" width="0" style="204" hidden="1" customWidth="1"/>
    <col min="5239" max="5376" width="11.42578125" style="204"/>
    <col min="5377" max="5377" width="29" style="204" customWidth="1"/>
    <col min="5378" max="5378" width="23.28515625" style="204" bestFit="1" customWidth="1"/>
    <col min="5379" max="5379" width="11.28515625" style="204" customWidth="1"/>
    <col min="5380" max="5380" width="9.85546875" style="204" customWidth="1"/>
    <col min="5381" max="5382" width="10.140625" style="204" customWidth="1"/>
    <col min="5383" max="5383" width="10.42578125" style="204" customWidth="1"/>
    <col min="5384" max="5384" width="9.42578125" style="204" customWidth="1"/>
    <col min="5385" max="5385" width="10.7109375" style="204" customWidth="1"/>
    <col min="5386" max="5388" width="8.7109375" style="204" customWidth="1"/>
    <col min="5389" max="5389" width="8.85546875" style="204" customWidth="1"/>
    <col min="5390" max="5397" width="8.7109375" style="204" customWidth="1"/>
    <col min="5398" max="5398" width="11.85546875" style="204" customWidth="1"/>
    <col min="5399" max="5399" width="12.5703125" style="204" customWidth="1"/>
    <col min="5400" max="5400" width="12.7109375" style="204" customWidth="1"/>
    <col min="5401" max="5401" width="9.28515625" style="204" customWidth="1"/>
    <col min="5402" max="5402" width="12.28515625" style="204" customWidth="1"/>
    <col min="5403" max="5403" width="9.7109375" style="204" customWidth="1"/>
    <col min="5404" max="5404" width="8.7109375" style="204" customWidth="1"/>
    <col min="5405" max="5405" width="13.140625" style="204" customWidth="1"/>
    <col min="5406" max="5406" width="12.85546875" style="204" customWidth="1"/>
    <col min="5407" max="5407" width="10.85546875" style="204" customWidth="1"/>
    <col min="5408" max="5409" width="11.5703125" style="204" customWidth="1"/>
    <col min="5410" max="5410" width="11.7109375" style="204" customWidth="1"/>
    <col min="5411" max="5411" width="11.85546875" style="204" customWidth="1"/>
    <col min="5412" max="5412" width="10.7109375" style="204" customWidth="1"/>
    <col min="5413" max="5413" width="12.7109375" style="204" customWidth="1"/>
    <col min="5414" max="5415" width="10.7109375" style="204" customWidth="1"/>
    <col min="5416" max="5416" width="10.85546875" style="204" customWidth="1"/>
    <col min="5417" max="5417" width="2" style="204" customWidth="1"/>
    <col min="5418" max="5434" width="10.85546875" style="204" customWidth="1"/>
    <col min="5435" max="5440" width="12.5703125" style="204" customWidth="1"/>
    <col min="5441" max="5494" width="0" style="204" hidden="1" customWidth="1"/>
    <col min="5495" max="5632" width="11.42578125" style="204"/>
    <col min="5633" max="5633" width="29" style="204" customWidth="1"/>
    <col min="5634" max="5634" width="23.28515625" style="204" bestFit="1" customWidth="1"/>
    <col min="5635" max="5635" width="11.28515625" style="204" customWidth="1"/>
    <col min="5636" max="5636" width="9.85546875" style="204" customWidth="1"/>
    <col min="5637" max="5638" width="10.140625" style="204" customWidth="1"/>
    <col min="5639" max="5639" width="10.42578125" style="204" customWidth="1"/>
    <col min="5640" max="5640" width="9.42578125" style="204" customWidth="1"/>
    <col min="5641" max="5641" width="10.7109375" style="204" customWidth="1"/>
    <col min="5642" max="5644" width="8.7109375" style="204" customWidth="1"/>
    <col min="5645" max="5645" width="8.85546875" style="204" customWidth="1"/>
    <col min="5646" max="5653" width="8.7109375" style="204" customWidth="1"/>
    <col min="5654" max="5654" width="11.85546875" style="204" customWidth="1"/>
    <col min="5655" max="5655" width="12.5703125" style="204" customWidth="1"/>
    <col min="5656" max="5656" width="12.7109375" style="204" customWidth="1"/>
    <col min="5657" max="5657" width="9.28515625" style="204" customWidth="1"/>
    <col min="5658" max="5658" width="12.28515625" style="204" customWidth="1"/>
    <col min="5659" max="5659" width="9.7109375" style="204" customWidth="1"/>
    <col min="5660" max="5660" width="8.7109375" style="204" customWidth="1"/>
    <col min="5661" max="5661" width="13.140625" style="204" customWidth="1"/>
    <col min="5662" max="5662" width="12.85546875" style="204" customWidth="1"/>
    <col min="5663" max="5663" width="10.85546875" style="204" customWidth="1"/>
    <col min="5664" max="5665" width="11.5703125" style="204" customWidth="1"/>
    <col min="5666" max="5666" width="11.7109375" style="204" customWidth="1"/>
    <col min="5667" max="5667" width="11.85546875" style="204" customWidth="1"/>
    <col min="5668" max="5668" width="10.7109375" style="204" customWidth="1"/>
    <col min="5669" max="5669" width="12.7109375" style="204" customWidth="1"/>
    <col min="5670" max="5671" width="10.7109375" style="204" customWidth="1"/>
    <col min="5672" max="5672" width="10.85546875" style="204" customWidth="1"/>
    <col min="5673" max="5673" width="2" style="204" customWidth="1"/>
    <col min="5674" max="5690" width="10.85546875" style="204" customWidth="1"/>
    <col min="5691" max="5696" width="12.5703125" style="204" customWidth="1"/>
    <col min="5697" max="5750" width="0" style="204" hidden="1" customWidth="1"/>
    <col min="5751" max="5888" width="11.42578125" style="204"/>
    <col min="5889" max="5889" width="29" style="204" customWidth="1"/>
    <col min="5890" max="5890" width="23.28515625" style="204" bestFit="1" customWidth="1"/>
    <col min="5891" max="5891" width="11.28515625" style="204" customWidth="1"/>
    <col min="5892" max="5892" width="9.85546875" style="204" customWidth="1"/>
    <col min="5893" max="5894" width="10.140625" style="204" customWidth="1"/>
    <col min="5895" max="5895" width="10.42578125" style="204" customWidth="1"/>
    <col min="5896" max="5896" width="9.42578125" style="204" customWidth="1"/>
    <col min="5897" max="5897" width="10.7109375" style="204" customWidth="1"/>
    <col min="5898" max="5900" width="8.7109375" style="204" customWidth="1"/>
    <col min="5901" max="5901" width="8.85546875" style="204" customWidth="1"/>
    <col min="5902" max="5909" width="8.7109375" style="204" customWidth="1"/>
    <col min="5910" max="5910" width="11.85546875" style="204" customWidth="1"/>
    <col min="5911" max="5911" width="12.5703125" style="204" customWidth="1"/>
    <col min="5912" max="5912" width="12.7109375" style="204" customWidth="1"/>
    <col min="5913" max="5913" width="9.28515625" style="204" customWidth="1"/>
    <col min="5914" max="5914" width="12.28515625" style="204" customWidth="1"/>
    <col min="5915" max="5915" width="9.7109375" style="204" customWidth="1"/>
    <col min="5916" max="5916" width="8.7109375" style="204" customWidth="1"/>
    <col min="5917" max="5917" width="13.140625" style="204" customWidth="1"/>
    <col min="5918" max="5918" width="12.85546875" style="204" customWidth="1"/>
    <col min="5919" max="5919" width="10.85546875" style="204" customWidth="1"/>
    <col min="5920" max="5921" width="11.5703125" style="204" customWidth="1"/>
    <col min="5922" max="5922" width="11.7109375" style="204" customWidth="1"/>
    <col min="5923" max="5923" width="11.85546875" style="204" customWidth="1"/>
    <col min="5924" max="5924" width="10.7109375" style="204" customWidth="1"/>
    <col min="5925" max="5925" width="12.7109375" style="204" customWidth="1"/>
    <col min="5926" max="5927" width="10.7109375" style="204" customWidth="1"/>
    <col min="5928" max="5928" width="10.85546875" style="204" customWidth="1"/>
    <col min="5929" max="5929" width="2" style="204" customWidth="1"/>
    <col min="5930" max="5946" width="10.85546875" style="204" customWidth="1"/>
    <col min="5947" max="5952" width="12.5703125" style="204" customWidth="1"/>
    <col min="5953" max="6006" width="0" style="204" hidden="1" customWidth="1"/>
    <col min="6007" max="6144" width="11.42578125" style="204"/>
    <col min="6145" max="6145" width="29" style="204" customWidth="1"/>
    <col min="6146" max="6146" width="23.28515625" style="204" bestFit="1" customWidth="1"/>
    <col min="6147" max="6147" width="11.28515625" style="204" customWidth="1"/>
    <col min="6148" max="6148" width="9.85546875" style="204" customWidth="1"/>
    <col min="6149" max="6150" width="10.140625" style="204" customWidth="1"/>
    <col min="6151" max="6151" width="10.42578125" style="204" customWidth="1"/>
    <col min="6152" max="6152" width="9.42578125" style="204" customWidth="1"/>
    <col min="6153" max="6153" width="10.7109375" style="204" customWidth="1"/>
    <col min="6154" max="6156" width="8.7109375" style="204" customWidth="1"/>
    <col min="6157" max="6157" width="8.85546875" style="204" customWidth="1"/>
    <col min="6158" max="6165" width="8.7109375" style="204" customWidth="1"/>
    <col min="6166" max="6166" width="11.85546875" style="204" customWidth="1"/>
    <col min="6167" max="6167" width="12.5703125" style="204" customWidth="1"/>
    <col min="6168" max="6168" width="12.7109375" style="204" customWidth="1"/>
    <col min="6169" max="6169" width="9.28515625" style="204" customWidth="1"/>
    <col min="6170" max="6170" width="12.28515625" style="204" customWidth="1"/>
    <col min="6171" max="6171" width="9.7109375" style="204" customWidth="1"/>
    <col min="6172" max="6172" width="8.7109375" style="204" customWidth="1"/>
    <col min="6173" max="6173" width="13.140625" style="204" customWidth="1"/>
    <col min="6174" max="6174" width="12.85546875" style="204" customWidth="1"/>
    <col min="6175" max="6175" width="10.85546875" style="204" customWidth="1"/>
    <col min="6176" max="6177" width="11.5703125" style="204" customWidth="1"/>
    <col min="6178" max="6178" width="11.7109375" style="204" customWidth="1"/>
    <col min="6179" max="6179" width="11.85546875" style="204" customWidth="1"/>
    <col min="6180" max="6180" width="10.7109375" style="204" customWidth="1"/>
    <col min="6181" max="6181" width="12.7109375" style="204" customWidth="1"/>
    <col min="6182" max="6183" width="10.7109375" style="204" customWidth="1"/>
    <col min="6184" max="6184" width="10.85546875" style="204" customWidth="1"/>
    <col min="6185" max="6185" width="2" style="204" customWidth="1"/>
    <col min="6186" max="6202" width="10.85546875" style="204" customWidth="1"/>
    <col min="6203" max="6208" width="12.5703125" style="204" customWidth="1"/>
    <col min="6209" max="6262" width="0" style="204" hidden="1" customWidth="1"/>
    <col min="6263" max="6400" width="11.42578125" style="204"/>
    <col min="6401" max="6401" width="29" style="204" customWidth="1"/>
    <col min="6402" max="6402" width="23.28515625" style="204" bestFit="1" customWidth="1"/>
    <col min="6403" max="6403" width="11.28515625" style="204" customWidth="1"/>
    <col min="6404" max="6404" width="9.85546875" style="204" customWidth="1"/>
    <col min="6405" max="6406" width="10.140625" style="204" customWidth="1"/>
    <col min="6407" max="6407" width="10.42578125" style="204" customWidth="1"/>
    <col min="6408" max="6408" width="9.42578125" style="204" customWidth="1"/>
    <col min="6409" max="6409" width="10.7109375" style="204" customWidth="1"/>
    <col min="6410" max="6412" width="8.7109375" style="204" customWidth="1"/>
    <col min="6413" max="6413" width="8.85546875" style="204" customWidth="1"/>
    <col min="6414" max="6421" width="8.7109375" style="204" customWidth="1"/>
    <col min="6422" max="6422" width="11.85546875" style="204" customWidth="1"/>
    <col min="6423" max="6423" width="12.5703125" style="204" customWidth="1"/>
    <col min="6424" max="6424" width="12.7109375" style="204" customWidth="1"/>
    <col min="6425" max="6425" width="9.28515625" style="204" customWidth="1"/>
    <col min="6426" max="6426" width="12.28515625" style="204" customWidth="1"/>
    <col min="6427" max="6427" width="9.7109375" style="204" customWidth="1"/>
    <col min="6428" max="6428" width="8.7109375" style="204" customWidth="1"/>
    <col min="6429" max="6429" width="13.140625" style="204" customWidth="1"/>
    <col min="6430" max="6430" width="12.85546875" style="204" customWidth="1"/>
    <col min="6431" max="6431" width="10.85546875" style="204" customWidth="1"/>
    <col min="6432" max="6433" width="11.5703125" style="204" customWidth="1"/>
    <col min="6434" max="6434" width="11.7109375" style="204" customWidth="1"/>
    <col min="6435" max="6435" width="11.85546875" style="204" customWidth="1"/>
    <col min="6436" max="6436" width="10.7109375" style="204" customWidth="1"/>
    <col min="6437" max="6437" width="12.7109375" style="204" customWidth="1"/>
    <col min="6438" max="6439" width="10.7109375" style="204" customWidth="1"/>
    <col min="6440" max="6440" width="10.85546875" style="204" customWidth="1"/>
    <col min="6441" max="6441" width="2" style="204" customWidth="1"/>
    <col min="6442" max="6458" width="10.85546875" style="204" customWidth="1"/>
    <col min="6459" max="6464" width="12.5703125" style="204" customWidth="1"/>
    <col min="6465" max="6518" width="0" style="204" hidden="1" customWidth="1"/>
    <col min="6519" max="6656" width="11.42578125" style="204"/>
    <col min="6657" max="6657" width="29" style="204" customWidth="1"/>
    <col min="6658" max="6658" width="23.28515625" style="204" bestFit="1" customWidth="1"/>
    <col min="6659" max="6659" width="11.28515625" style="204" customWidth="1"/>
    <col min="6660" max="6660" width="9.85546875" style="204" customWidth="1"/>
    <col min="6661" max="6662" width="10.140625" style="204" customWidth="1"/>
    <col min="6663" max="6663" width="10.42578125" style="204" customWidth="1"/>
    <col min="6664" max="6664" width="9.42578125" style="204" customWidth="1"/>
    <col min="6665" max="6665" width="10.7109375" style="204" customWidth="1"/>
    <col min="6666" max="6668" width="8.7109375" style="204" customWidth="1"/>
    <col min="6669" max="6669" width="8.85546875" style="204" customWidth="1"/>
    <col min="6670" max="6677" width="8.7109375" style="204" customWidth="1"/>
    <col min="6678" max="6678" width="11.85546875" style="204" customWidth="1"/>
    <col min="6679" max="6679" width="12.5703125" style="204" customWidth="1"/>
    <col min="6680" max="6680" width="12.7109375" style="204" customWidth="1"/>
    <col min="6681" max="6681" width="9.28515625" style="204" customWidth="1"/>
    <col min="6682" max="6682" width="12.28515625" style="204" customWidth="1"/>
    <col min="6683" max="6683" width="9.7109375" style="204" customWidth="1"/>
    <col min="6684" max="6684" width="8.7109375" style="204" customWidth="1"/>
    <col min="6685" max="6685" width="13.140625" style="204" customWidth="1"/>
    <col min="6686" max="6686" width="12.85546875" style="204" customWidth="1"/>
    <col min="6687" max="6687" width="10.85546875" style="204" customWidth="1"/>
    <col min="6688" max="6689" width="11.5703125" style="204" customWidth="1"/>
    <col min="6690" max="6690" width="11.7109375" style="204" customWidth="1"/>
    <col min="6691" max="6691" width="11.85546875" style="204" customWidth="1"/>
    <col min="6692" max="6692" width="10.7109375" style="204" customWidth="1"/>
    <col min="6693" max="6693" width="12.7109375" style="204" customWidth="1"/>
    <col min="6694" max="6695" width="10.7109375" style="204" customWidth="1"/>
    <col min="6696" max="6696" width="10.85546875" style="204" customWidth="1"/>
    <col min="6697" max="6697" width="2" style="204" customWidth="1"/>
    <col min="6698" max="6714" width="10.85546875" style="204" customWidth="1"/>
    <col min="6715" max="6720" width="12.5703125" style="204" customWidth="1"/>
    <col min="6721" max="6774" width="0" style="204" hidden="1" customWidth="1"/>
    <col min="6775" max="6912" width="11.42578125" style="204"/>
    <col min="6913" max="6913" width="29" style="204" customWidth="1"/>
    <col min="6914" max="6914" width="23.28515625" style="204" bestFit="1" customWidth="1"/>
    <col min="6915" max="6915" width="11.28515625" style="204" customWidth="1"/>
    <col min="6916" max="6916" width="9.85546875" style="204" customWidth="1"/>
    <col min="6917" max="6918" width="10.140625" style="204" customWidth="1"/>
    <col min="6919" max="6919" width="10.42578125" style="204" customWidth="1"/>
    <col min="6920" max="6920" width="9.42578125" style="204" customWidth="1"/>
    <col min="6921" max="6921" width="10.7109375" style="204" customWidth="1"/>
    <col min="6922" max="6924" width="8.7109375" style="204" customWidth="1"/>
    <col min="6925" max="6925" width="8.85546875" style="204" customWidth="1"/>
    <col min="6926" max="6933" width="8.7109375" style="204" customWidth="1"/>
    <col min="6934" max="6934" width="11.85546875" style="204" customWidth="1"/>
    <col min="6935" max="6935" width="12.5703125" style="204" customWidth="1"/>
    <col min="6936" max="6936" width="12.7109375" style="204" customWidth="1"/>
    <col min="6937" max="6937" width="9.28515625" style="204" customWidth="1"/>
    <col min="6938" max="6938" width="12.28515625" style="204" customWidth="1"/>
    <col min="6939" max="6939" width="9.7109375" style="204" customWidth="1"/>
    <col min="6940" max="6940" width="8.7109375" style="204" customWidth="1"/>
    <col min="6941" max="6941" width="13.140625" style="204" customWidth="1"/>
    <col min="6942" max="6942" width="12.85546875" style="204" customWidth="1"/>
    <col min="6943" max="6943" width="10.85546875" style="204" customWidth="1"/>
    <col min="6944" max="6945" width="11.5703125" style="204" customWidth="1"/>
    <col min="6946" max="6946" width="11.7109375" style="204" customWidth="1"/>
    <col min="6947" max="6947" width="11.85546875" style="204" customWidth="1"/>
    <col min="6948" max="6948" width="10.7109375" style="204" customWidth="1"/>
    <col min="6949" max="6949" width="12.7109375" style="204" customWidth="1"/>
    <col min="6950" max="6951" width="10.7109375" style="204" customWidth="1"/>
    <col min="6952" max="6952" width="10.85546875" style="204" customWidth="1"/>
    <col min="6953" max="6953" width="2" style="204" customWidth="1"/>
    <col min="6954" max="6970" width="10.85546875" style="204" customWidth="1"/>
    <col min="6971" max="6976" width="12.5703125" style="204" customWidth="1"/>
    <col min="6977" max="7030" width="0" style="204" hidden="1" customWidth="1"/>
    <col min="7031" max="7168" width="11.42578125" style="204"/>
    <col min="7169" max="7169" width="29" style="204" customWidth="1"/>
    <col min="7170" max="7170" width="23.28515625" style="204" bestFit="1" customWidth="1"/>
    <col min="7171" max="7171" width="11.28515625" style="204" customWidth="1"/>
    <col min="7172" max="7172" width="9.85546875" style="204" customWidth="1"/>
    <col min="7173" max="7174" width="10.140625" style="204" customWidth="1"/>
    <col min="7175" max="7175" width="10.42578125" style="204" customWidth="1"/>
    <col min="7176" max="7176" width="9.42578125" style="204" customWidth="1"/>
    <col min="7177" max="7177" width="10.7109375" style="204" customWidth="1"/>
    <col min="7178" max="7180" width="8.7109375" style="204" customWidth="1"/>
    <col min="7181" max="7181" width="8.85546875" style="204" customWidth="1"/>
    <col min="7182" max="7189" width="8.7109375" style="204" customWidth="1"/>
    <col min="7190" max="7190" width="11.85546875" style="204" customWidth="1"/>
    <col min="7191" max="7191" width="12.5703125" style="204" customWidth="1"/>
    <col min="7192" max="7192" width="12.7109375" style="204" customWidth="1"/>
    <col min="7193" max="7193" width="9.28515625" style="204" customWidth="1"/>
    <col min="7194" max="7194" width="12.28515625" style="204" customWidth="1"/>
    <col min="7195" max="7195" width="9.7109375" style="204" customWidth="1"/>
    <col min="7196" max="7196" width="8.7109375" style="204" customWidth="1"/>
    <col min="7197" max="7197" width="13.140625" style="204" customWidth="1"/>
    <col min="7198" max="7198" width="12.85546875" style="204" customWidth="1"/>
    <col min="7199" max="7199" width="10.85546875" style="204" customWidth="1"/>
    <col min="7200" max="7201" width="11.5703125" style="204" customWidth="1"/>
    <col min="7202" max="7202" width="11.7109375" style="204" customWidth="1"/>
    <col min="7203" max="7203" width="11.85546875" style="204" customWidth="1"/>
    <col min="7204" max="7204" width="10.7109375" style="204" customWidth="1"/>
    <col min="7205" max="7205" width="12.7109375" style="204" customWidth="1"/>
    <col min="7206" max="7207" width="10.7109375" style="204" customWidth="1"/>
    <col min="7208" max="7208" width="10.85546875" style="204" customWidth="1"/>
    <col min="7209" max="7209" width="2" style="204" customWidth="1"/>
    <col min="7210" max="7226" width="10.85546875" style="204" customWidth="1"/>
    <col min="7227" max="7232" width="12.5703125" style="204" customWidth="1"/>
    <col min="7233" max="7286" width="0" style="204" hidden="1" customWidth="1"/>
    <col min="7287" max="7424" width="11.42578125" style="204"/>
    <col min="7425" max="7425" width="29" style="204" customWidth="1"/>
    <col min="7426" max="7426" width="23.28515625" style="204" bestFit="1" customWidth="1"/>
    <col min="7427" max="7427" width="11.28515625" style="204" customWidth="1"/>
    <col min="7428" max="7428" width="9.85546875" style="204" customWidth="1"/>
    <col min="7429" max="7430" width="10.140625" style="204" customWidth="1"/>
    <col min="7431" max="7431" width="10.42578125" style="204" customWidth="1"/>
    <col min="7432" max="7432" width="9.42578125" style="204" customWidth="1"/>
    <col min="7433" max="7433" width="10.7109375" style="204" customWidth="1"/>
    <col min="7434" max="7436" width="8.7109375" style="204" customWidth="1"/>
    <col min="7437" max="7437" width="8.85546875" style="204" customWidth="1"/>
    <col min="7438" max="7445" width="8.7109375" style="204" customWidth="1"/>
    <col min="7446" max="7446" width="11.85546875" style="204" customWidth="1"/>
    <col min="7447" max="7447" width="12.5703125" style="204" customWidth="1"/>
    <col min="7448" max="7448" width="12.7109375" style="204" customWidth="1"/>
    <col min="7449" max="7449" width="9.28515625" style="204" customWidth="1"/>
    <col min="7450" max="7450" width="12.28515625" style="204" customWidth="1"/>
    <col min="7451" max="7451" width="9.7109375" style="204" customWidth="1"/>
    <col min="7452" max="7452" width="8.7109375" style="204" customWidth="1"/>
    <col min="7453" max="7453" width="13.140625" style="204" customWidth="1"/>
    <col min="7454" max="7454" width="12.85546875" style="204" customWidth="1"/>
    <col min="7455" max="7455" width="10.85546875" style="204" customWidth="1"/>
    <col min="7456" max="7457" width="11.5703125" style="204" customWidth="1"/>
    <col min="7458" max="7458" width="11.7109375" style="204" customWidth="1"/>
    <col min="7459" max="7459" width="11.85546875" style="204" customWidth="1"/>
    <col min="7460" max="7460" width="10.7109375" style="204" customWidth="1"/>
    <col min="7461" max="7461" width="12.7109375" style="204" customWidth="1"/>
    <col min="7462" max="7463" width="10.7109375" style="204" customWidth="1"/>
    <col min="7464" max="7464" width="10.85546875" style="204" customWidth="1"/>
    <col min="7465" max="7465" width="2" style="204" customWidth="1"/>
    <col min="7466" max="7482" width="10.85546875" style="204" customWidth="1"/>
    <col min="7483" max="7488" width="12.5703125" style="204" customWidth="1"/>
    <col min="7489" max="7542" width="0" style="204" hidden="1" customWidth="1"/>
    <col min="7543" max="7680" width="11.42578125" style="204"/>
    <col min="7681" max="7681" width="29" style="204" customWidth="1"/>
    <col min="7682" max="7682" width="23.28515625" style="204" bestFit="1" customWidth="1"/>
    <col min="7683" max="7683" width="11.28515625" style="204" customWidth="1"/>
    <col min="7684" max="7684" width="9.85546875" style="204" customWidth="1"/>
    <col min="7685" max="7686" width="10.140625" style="204" customWidth="1"/>
    <col min="7687" max="7687" width="10.42578125" style="204" customWidth="1"/>
    <col min="7688" max="7688" width="9.42578125" style="204" customWidth="1"/>
    <col min="7689" max="7689" width="10.7109375" style="204" customWidth="1"/>
    <col min="7690" max="7692" width="8.7109375" style="204" customWidth="1"/>
    <col min="7693" max="7693" width="8.85546875" style="204" customWidth="1"/>
    <col min="7694" max="7701" width="8.7109375" style="204" customWidth="1"/>
    <col min="7702" max="7702" width="11.85546875" style="204" customWidth="1"/>
    <col min="7703" max="7703" width="12.5703125" style="204" customWidth="1"/>
    <col min="7704" max="7704" width="12.7109375" style="204" customWidth="1"/>
    <col min="7705" max="7705" width="9.28515625" style="204" customWidth="1"/>
    <col min="7706" max="7706" width="12.28515625" style="204" customWidth="1"/>
    <col min="7707" max="7707" width="9.7109375" style="204" customWidth="1"/>
    <col min="7708" max="7708" width="8.7109375" style="204" customWidth="1"/>
    <col min="7709" max="7709" width="13.140625" style="204" customWidth="1"/>
    <col min="7710" max="7710" width="12.85546875" style="204" customWidth="1"/>
    <col min="7711" max="7711" width="10.85546875" style="204" customWidth="1"/>
    <col min="7712" max="7713" width="11.5703125" style="204" customWidth="1"/>
    <col min="7714" max="7714" width="11.7109375" style="204" customWidth="1"/>
    <col min="7715" max="7715" width="11.85546875" style="204" customWidth="1"/>
    <col min="7716" max="7716" width="10.7109375" style="204" customWidth="1"/>
    <col min="7717" max="7717" width="12.7109375" style="204" customWidth="1"/>
    <col min="7718" max="7719" width="10.7109375" style="204" customWidth="1"/>
    <col min="7720" max="7720" width="10.85546875" style="204" customWidth="1"/>
    <col min="7721" max="7721" width="2" style="204" customWidth="1"/>
    <col min="7722" max="7738" width="10.85546875" style="204" customWidth="1"/>
    <col min="7739" max="7744" width="12.5703125" style="204" customWidth="1"/>
    <col min="7745" max="7798" width="0" style="204" hidden="1" customWidth="1"/>
    <col min="7799" max="7936" width="11.42578125" style="204"/>
    <col min="7937" max="7937" width="29" style="204" customWidth="1"/>
    <col min="7938" max="7938" width="23.28515625" style="204" bestFit="1" customWidth="1"/>
    <col min="7939" max="7939" width="11.28515625" style="204" customWidth="1"/>
    <col min="7940" max="7940" width="9.85546875" style="204" customWidth="1"/>
    <col min="7941" max="7942" width="10.140625" style="204" customWidth="1"/>
    <col min="7943" max="7943" width="10.42578125" style="204" customWidth="1"/>
    <col min="7944" max="7944" width="9.42578125" style="204" customWidth="1"/>
    <col min="7945" max="7945" width="10.7109375" style="204" customWidth="1"/>
    <col min="7946" max="7948" width="8.7109375" style="204" customWidth="1"/>
    <col min="7949" max="7949" width="8.85546875" style="204" customWidth="1"/>
    <col min="7950" max="7957" width="8.7109375" style="204" customWidth="1"/>
    <col min="7958" max="7958" width="11.85546875" style="204" customWidth="1"/>
    <col min="7959" max="7959" width="12.5703125" style="204" customWidth="1"/>
    <col min="7960" max="7960" width="12.7109375" style="204" customWidth="1"/>
    <col min="7961" max="7961" width="9.28515625" style="204" customWidth="1"/>
    <col min="7962" max="7962" width="12.28515625" style="204" customWidth="1"/>
    <col min="7963" max="7963" width="9.7109375" style="204" customWidth="1"/>
    <col min="7964" max="7964" width="8.7109375" style="204" customWidth="1"/>
    <col min="7965" max="7965" width="13.140625" style="204" customWidth="1"/>
    <col min="7966" max="7966" width="12.85546875" style="204" customWidth="1"/>
    <col min="7967" max="7967" width="10.85546875" style="204" customWidth="1"/>
    <col min="7968" max="7969" width="11.5703125" style="204" customWidth="1"/>
    <col min="7970" max="7970" width="11.7109375" style="204" customWidth="1"/>
    <col min="7971" max="7971" width="11.85546875" style="204" customWidth="1"/>
    <col min="7972" max="7972" width="10.7109375" style="204" customWidth="1"/>
    <col min="7973" max="7973" width="12.7109375" style="204" customWidth="1"/>
    <col min="7974" max="7975" width="10.7109375" style="204" customWidth="1"/>
    <col min="7976" max="7976" width="10.85546875" style="204" customWidth="1"/>
    <col min="7977" max="7977" width="2" style="204" customWidth="1"/>
    <col min="7978" max="7994" width="10.85546875" style="204" customWidth="1"/>
    <col min="7995" max="8000" width="12.5703125" style="204" customWidth="1"/>
    <col min="8001" max="8054" width="0" style="204" hidden="1" customWidth="1"/>
    <col min="8055" max="8192" width="11.42578125" style="204"/>
    <col min="8193" max="8193" width="29" style="204" customWidth="1"/>
    <col min="8194" max="8194" width="23.28515625" style="204" bestFit="1" customWidth="1"/>
    <col min="8195" max="8195" width="11.28515625" style="204" customWidth="1"/>
    <col min="8196" max="8196" width="9.85546875" style="204" customWidth="1"/>
    <col min="8197" max="8198" width="10.140625" style="204" customWidth="1"/>
    <col min="8199" max="8199" width="10.42578125" style="204" customWidth="1"/>
    <col min="8200" max="8200" width="9.42578125" style="204" customWidth="1"/>
    <col min="8201" max="8201" width="10.7109375" style="204" customWidth="1"/>
    <col min="8202" max="8204" width="8.7109375" style="204" customWidth="1"/>
    <col min="8205" max="8205" width="8.85546875" style="204" customWidth="1"/>
    <col min="8206" max="8213" width="8.7109375" style="204" customWidth="1"/>
    <col min="8214" max="8214" width="11.85546875" style="204" customWidth="1"/>
    <col min="8215" max="8215" width="12.5703125" style="204" customWidth="1"/>
    <col min="8216" max="8216" width="12.7109375" style="204" customWidth="1"/>
    <col min="8217" max="8217" width="9.28515625" style="204" customWidth="1"/>
    <col min="8218" max="8218" width="12.28515625" style="204" customWidth="1"/>
    <col min="8219" max="8219" width="9.7109375" style="204" customWidth="1"/>
    <col min="8220" max="8220" width="8.7109375" style="204" customWidth="1"/>
    <col min="8221" max="8221" width="13.140625" style="204" customWidth="1"/>
    <col min="8222" max="8222" width="12.85546875" style="204" customWidth="1"/>
    <col min="8223" max="8223" width="10.85546875" style="204" customWidth="1"/>
    <col min="8224" max="8225" width="11.5703125" style="204" customWidth="1"/>
    <col min="8226" max="8226" width="11.7109375" style="204" customWidth="1"/>
    <col min="8227" max="8227" width="11.85546875" style="204" customWidth="1"/>
    <col min="8228" max="8228" width="10.7109375" style="204" customWidth="1"/>
    <col min="8229" max="8229" width="12.7109375" style="204" customWidth="1"/>
    <col min="8230" max="8231" width="10.7109375" style="204" customWidth="1"/>
    <col min="8232" max="8232" width="10.85546875" style="204" customWidth="1"/>
    <col min="8233" max="8233" width="2" style="204" customWidth="1"/>
    <col min="8234" max="8250" width="10.85546875" style="204" customWidth="1"/>
    <col min="8251" max="8256" width="12.5703125" style="204" customWidth="1"/>
    <col min="8257" max="8310" width="0" style="204" hidden="1" customWidth="1"/>
    <col min="8311" max="8448" width="11.42578125" style="204"/>
    <col min="8449" max="8449" width="29" style="204" customWidth="1"/>
    <col min="8450" max="8450" width="23.28515625" style="204" bestFit="1" customWidth="1"/>
    <col min="8451" max="8451" width="11.28515625" style="204" customWidth="1"/>
    <col min="8452" max="8452" width="9.85546875" style="204" customWidth="1"/>
    <col min="8453" max="8454" width="10.140625" style="204" customWidth="1"/>
    <col min="8455" max="8455" width="10.42578125" style="204" customWidth="1"/>
    <col min="8456" max="8456" width="9.42578125" style="204" customWidth="1"/>
    <col min="8457" max="8457" width="10.7109375" style="204" customWidth="1"/>
    <col min="8458" max="8460" width="8.7109375" style="204" customWidth="1"/>
    <col min="8461" max="8461" width="8.85546875" style="204" customWidth="1"/>
    <col min="8462" max="8469" width="8.7109375" style="204" customWidth="1"/>
    <col min="8470" max="8470" width="11.85546875" style="204" customWidth="1"/>
    <col min="8471" max="8471" width="12.5703125" style="204" customWidth="1"/>
    <col min="8472" max="8472" width="12.7109375" style="204" customWidth="1"/>
    <col min="8473" max="8473" width="9.28515625" style="204" customWidth="1"/>
    <col min="8474" max="8474" width="12.28515625" style="204" customWidth="1"/>
    <col min="8475" max="8475" width="9.7109375" style="204" customWidth="1"/>
    <col min="8476" max="8476" width="8.7109375" style="204" customWidth="1"/>
    <col min="8477" max="8477" width="13.140625" style="204" customWidth="1"/>
    <col min="8478" max="8478" width="12.85546875" style="204" customWidth="1"/>
    <col min="8479" max="8479" width="10.85546875" style="204" customWidth="1"/>
    <col min="8480" max="8481" width="11.5703125" style="204" customWidth="1"/>
    <col min="8482" max="8482" width="11.7109375" style="204" customWidth="1"/>
    <col min="8483" max="8483" width="11.85546875" style="204" customWidth="1"/>
    <col min="8484" max="8484" width="10.7109375" style="204" customWidth="1"/>
    <col min="8485" max="8485" width="12.7109375" style="204" customWidth="1"/>
    <col min="8486" max="8487" width="10.7109375" style="204" customWidth="1"/>
    <col min="8488" max="8488" width="10.85546875" style="204" customWidth="1"/>
    <col min="8489" max="8489" width="2" style="204" customWidth="1"/>
    <col min="8490" max="8506" width="10.85546875" style="204" customWidth="1"/>
    <col min="8507" max="8512" width="12.5703125" style="204" customWidth="1"/>
    <col min="8513" max="8566" width="0" style="204" hidden="1" customWidth="1"/>
    <col min="8567" max="8704" width="11.42578125" style="204"/>
    <col min="8705" max="8705" width="29" style="204" customWidth="1"/>
    <col min="8706" max="8706" width="23.28515625" style="204" bestFit="1" customWidth="1"/>
    <col min="8707" max="8707" width="11.28515625" style="204" customWidth="1"/>
    <col min="8708" max="8708" width="9.85546875" style="204" customWidth="1"/>
    <col min="8709" max="8710" width="10.140625" style="204" customWidth="1"/>
    <col min="8711" max="8711" width="10.42578125" style="204" customWidth="1"/>
    <col min="8712" max="8712" width="9.42578125" style="204" customWidth="1"/>
    <col min="8713" max="8713" width="10.7109375" style="204" customWidth="1"/>
    <col min="8714" max="8716" width="8.7109375" style="204" customWidth="1"/>
    <col min="8717" max="8717" width="8.85546875" style="204" customWidth="1"/>
    <col min="8718" max="8725" width="8.7109375" style="204" customWidth="1"/>
    <col min="8726" max="8726" width="11.85546875" style="204" customWidth="1"/>
    <col min="8727" max="8727" width="12.5703125" style="204" customWidth="1"/>
    <col min="8728" max="8728" width="12.7109375" style="204" customWidth="1"/>
    <col min="8729" max="8729" width="9.28515625" style="204" customWidth="1"/>
    <col min="8730" max="8730" width="12.28515625" style="204" customWidth="1"/>
    <col min="8731" max="8731" width="9.7109375" style="204" customWidth="1"/>
    <col min="8732" max="8732" width="8.7109375" style="204" customWidth="1"/>
    <col min="8733" max="8733" width="13.140625" style="204" customWidth="1"/>
    <col min="8734" max="8734" width="12.85546875" style="204" customWidth="1"/>
    <col min="8735" max="8735" width="10.85546875" style="204" customWidth="1"/>
    <col min="8736" max="8737" width="11.5703125" style="204" customWidth="1"/>
    <col min="8738" max="8738" width="11.7109375" style="204" customWidth="1"/>
    <col min="8739" max="8739" width="11.85546875" style="204" customWidth="1"/>
    <col min="8740" max="8740" width="10.7109375" style="204" customWidth="1"/>
    <col min="8741" max="8741" width="12.7109375" style="204" customWidth="1"/>
    <col min="8742" max="8743" width="10.7109375" style="204" customWidth="1"/>
    <col min="8744" max="8744" width="10.85546875" style="204" customWidth="1"/>
    <col min="8745" max="8745" width="2" style="204" customWidth="1"/>
    <col min="8746" max="8762" width="10.85546875" style="204" customWidth="1"/>
    <col min="8763" max="8768" width="12.5703125" style="204" customWidth="1"/>
    <col min="8769" max="8822" width="0" style="204" hidden="1" customWidth="1"/>
    <col min="8823" max="8960" width="11.42578125" style="204"/>
    <col min="8961" max="8961" width="29" style="204" customWidth="1"/>
    <col min="8962" max="8962" width="23.28515625" style="204" bestFit="1" customWidth="1"/>
    <col min="8963" max="8963" width="11.28515625" style="204" customWidth="1"/>
    <col min="8964" max="8964" width="9.85546875" style="204" customWidth="1"/>
    <col min="8965" max="8966" width="10.140625" style="204" customWidth="1"/>
    <col min="8967" max="8967" width="10.42578125" style="204" customWidth="1"/>
    <col min="8968" max="8968" width="9.42578125" style="204" customWidth="1"/>
    <col min="8969" max="8969" width="10.7109375" style="204" customWidth="1"/>
    <col min="8970" max="8972" width="8.7109375" style="204" customWidth="1"/>
    <col min="8973" max="8973" width="8.85546875" style="204" customWidth="1"/>
    <col min="8974" max="8981" width="8.7109375" style="204" customWidth="1"/>
    <col min="8982" max="8982" width="11.85546875" style="204" customWidth="1"/>
    <col min="8983" max="8983" width="12.5703125" style="204" customWidth="1"/>
    <col min="8984" max="8984" width="12.7109375" style="204" customWidth="1"/>
    <col min="8985" max="8985" width="9.28515625" style="204" customWidth="1"/>
    <col min="8986" max="8986" width="12.28515625" style="204" customWidth="1"/>
    <col min="8987" max="8987" width="9.7109375" style="204" customWidth="1"/>
    <col min="8988" max="8988" width="8.7109375" style="204" customWidth="1"/>
    <col min="8989" max="8989" width="13.140625" style="204" customWidth="1"/>
    <col min="8990" max="8990" width="12.85546875" style="204" customWidth="1"/>
    <col min="8991" max="8991" width="10.85546875" style="204" customWidth="1"/>
    <col min="8992" max="8993" width="11.5703125" style="204" customWidth="1"/>
    <col min="8994" max="8994" width="11.7109375" style="204" customWidth="1"/>
    <col min="8995" max="8995" width="11.85546875" style="204" customWidth="1"/>
    <col min="8996" max="8996" width="10.7109375" style="204" customWidth="1"/>
    <col min="8997" max="8997" width="12.7109375" style="204" customWidth="1"/>
    <col min="8998" max="8999" width="10.7109375" style="204" customWidth="1"/>
    <col min="9000" max="9000" width="10.85546875" style="204" customWidth="1"/>
    <col min="9001" max="9001" width="2" style="204" customWidth="1"/>
    <col min="9002" max="9018" width="10.85546875" style="204" customWidth="1"/>
    <col min="9019" max="9024" width="12.5703125" style="204" customWidth="1"/>
    <col min="9025" max="9078" width="0" style="204" hidden="1" customWidth="1"/>
    <col min="9079" max="9216" width="11.42578125" style="204"/>
    <col min="9217" max="9217" width="29" style="204" customWidth="1"/>
    <col min="9218" max="9218" width="23.28515625" style="204" bestFit="1" customWidth="1"/>
    <col min="9219" max="9219" width="11.28515625" style="204" customWidth="1"/>
    <col min="9220" max="9220" width="9.85546875" style="204" customWidth="1"/>
    <col min="9221" max="9222" width="10.140625" style="204" customWidth="1"/>
    <col min="9223" max="9223" width="10.42578125" style="204" customWidth="1"/>
    <col min="9224" max="9224" width="9.42578125" style="204" customWidth="1"/>
    <col min="9225" max="9225" width="10.7109375" style="204" customWidth="1"/>
    <col min="9226" max="9228" width="8.7109375" style="204" customWidth="1"/>
    <col min="9229" max="9229" width="8.85546875" style="204" customWidth="1"/>
    <col min="9230" max="9237" width="8.7109375" style="204" customWidth="1"/>
    <col min="9238" max="9238" width="11.85546875" style="204" customWidth="1"/>
    <col min="9239" max="9239" width="12.5703125" style="204" customWidth="1"/>
    <col min="9240" max="9240" width="12.7109375" style="204" customWidth="1"/>
    <col min="9241" max="9241" width="9.28515625" style="204" customWidth="1"/>
    <col min="9242" max="9242" width="12.28515625" style="204" customWidth="1"/>
    <col min="9243" max="9243" width="9.7109375" style="204" customWidth="1"/>
    <col min="9244" max="9244" width="8.7109375" style="204" customWidth="1"/>
    <col min="9245" max="9245" width="13.140625" style="204" customWidth="1"/>
    <col min="9246" max="9246" width="12.85546875" style="204" customWidth="1"/>
    <col min="9247" max="9247" width="10.85546875" style="204" customWidth="1"/>
    <col min="9248" max="9249" width="11.5703125" style="204" customWidth="1"/>
    <col min="9250" max="9250" width="11.7109375" style="204" customWidth="1"/>
    <col min="9251" max="9251" width="11.85546875" style="204" customWidth="1"/>
    <col min="9252" max="9252" width="10.7109375" style="204" customWidth="1"/>
    <col min="9253" max="9253" width="12.7109375" style="204" customWidth="1"/>
    <col min="9254" max="9255" width="10.7109375" style="204" customWidth="1"/>
    <col min="9256" max="9256" width="10.85546875" style="204" customWidth="1"/>
    <col min="9257" max="9257" width="2" style="204" customWidth="1"/>
    <col min="9258" max="9274" width="10.85546875" style="204" customWidth="1"/>
    <col min="9275" max="9280" width="12.5703125" style="204" customWidth="1"/>
    <col min="9281" max="9334" width="0" style="204" hidden="1" customWidth="1"/>
    <col min="9335" max="9472" width="11.42578125" style="204"/>
    <col min="9473" max="9473" width="29" style="204" customWidth="1"/>
    <col min="9474" max="9474" width="23.28515625" style="204" bestFit="1" customWidth="1"/>
    <col min="9475" max="9475" width="11.28515625" style="204" customWidth="1"/>
    <col min="9476" max="9476" width="9.85546875" style="204" customWidth="1"/>
    <col min="9477" max="9478" width="10.140625" style="204" customWidth="1"/>
    <col min="9479" max="9479" width="10.42578125" style="204" customWidth="1"/>
    <col min="9480" max="9480" width="9.42578125" style="204" customWidth="1"/>
    <col min="9481" max="9481" width="10.7109375" style="204" customWidth="1"/>
    <col min="9482" max="9484" width="8.7109375" style="204" customWidth="1"/>
    <col min="9485" max="9485" width="8.85546875" style="204" customWidth="1"/>
    <col min="9486" max="9493" width="8.7109375" style="204" customWidth="1"/>
    <col min="9494" max="9494" width="11.85546875" style="204" customWidth="1"/>
    <col min="9495" max="9495" width="12.5703125" style="204" customWidth="1"/>
    <col min="9496" max="9496" width="12.7109375" style="204" customWidth="1"/>
    <col min="9497" max="9497" width="9.28515625" style="204" customWidth="1"/>
    <col min="9498" max="9498" width="12.28515625" style="204" customWidth="1"/>
    <col min="9499" max="9499" width="9.7109375" style="204" customWidth="1"/>
    <col min="9500" max="9500" width="8.7109375" style="204" customWidth="1"/>
    <col min="9501" max="9501" width="13.140625" style="204" customWidth="1"/>
    <col min="9502" max="9502" width="12.85546875" style="204" customWidth="1"/>
    <col min="9503" max="9503" width="10.85546875" style="204" customWidth="1"/>
    <col min="9504" max="9505" width="11.5703125" style="204" customWidth="1"/>
    <col min="9506" max="9506" width="11.7109375" style="204" customWidth="1"/>
    <col min="9507" max="9507" width="11.85546875" style="204" customWidth="1"/>
    <col min="9508" max="9508" width="10.7109375" style="204" customWidth="1"/>
    <col min="9509" max="9509" width="12.7109375" style="204" customWidth="1"/>
    <col min="9510" max="9511" width="10.7109375" style="204" customWidth="1"/>
    <col min="9512" max="9512" width="10.85546875" style="204" customWidth="1"/>
    <col min="9513" max="9513" width="2" style="204" customWidth="1"/>
    <col min="9514" max="9530" width="10.85546875" style="204" customWidth="1"/>
    <col min="9531" max="9536" width="12.5703125" style="204" customWidth="1"/>
    <col min="9537" max="9590" width="0" style="204" hidden="1" customWidth="1"/>
    <col min="9591" max="9728" width="11.42578125" style="204"/>
    <col min="9729" max="9729" width="29" style="204" customWidth="1"/>
    <col min="9730" max="9730" width="23.28515625" style="204" bestFit="1" customWidth="1"/>
    <col min="9731" max="9731" width="11.28515625" style="204" customWidth="1"/>
    <col min="9732" max="9732" width="9.85546875" style="204" customWidth="1"/>
    <col min="9733" max="9734" width="10.140625" style="204" customWidth="1"/>
    <col min="9735" max="9735" width="10.42578125" style="204" customWidth="1"/>
    <col min="9736" max="9736" width="9.42578125" style="204" customWidth="1"/>
    <col min="9737" max="9737" width="10.7109375" style="204" customWidth="1"/>
    <col min="9738" max="9740" width="8.7109375" style="204" customWidth="1"/>
    <col min="9741" max="9741" width="8.85546875" style="204" customWidth="1"/>
    <col min="9742" max="9749" width="8.7109375" style="204" customWidth="1"/>
    <col min="9750" max="9750" width="11.85546875" style="204" customWidth="1"/>
    <col min="9751" max="9751" width="12.5703125" style="204" customWidth="1"/>
    <col min="9752" max="9752" width="12.7109375" style="204" customWidth="1"/>
    <col min="9753" max="9753" width="9.28515625" style="204" customWidth="1"/>
    <col min="9754" max="9754" width="12.28515625" style="204" customWidth="1"/>
    <col min="9755" max="9755" width="9.7109375" style="204" customWidth="1"/>
    <col min="9756" max="9756" width="8.7109375" style="204" customWidth="1"/>
    <col min="9757" max="9757" width="13.140625" style="204" customWidth="1"/>
    <col min="9758" max="9758" width="12.85546875" style="204" customWidth="1"/>
    <col min="9759" max="9759" width="10.85546875" style="204" customWidth="1"/>
    <col min="9760" max="9761" width="11.5703125" style="204" customWidth="1"/>
    <col min="9762" max="9762" width="11.7109375" style="204" customWidth="1"/>
    <col min="9763" max="9763" width="11.85546875" style="204" customWidth="1"/>
    <col min="9764" max="9764" width="10.7109375" style="204" customWidth="1"/>
    <col min="9765" max="9765" width="12.7109375" style="204" customWidth="1"/>
    <col min="9766" max="9767" width="10.7109375" style="204" customWidth="1"/>
    <col min="9768" max="9768" width="10.85546875" style="204" customWidth="1"/>
    <col min="9769" max="9769" width="2" style="204" customWidth="1"/>
    <col min="9770" max="9786" width="10.85546875" style="204" customWidth="1"/>
    <col min="9787" max="9792" width="12.5703125" style="204" customWidth="1"/>
    <col min="9793" max="9846" width="0" style="204" hidden="1" customWidth="1"/>
    <col min="9847" max="9984" width="11.42578125" style="204"/>
    <col min="9985" max="9985" width="29" style="204" customWidth="1"/>
    <col min="9986" max="9986" width="23.28515625" style="204" bestFit="1" customWidth="1"/>
    <col min="9987" max="9987" width="11.28515625" style="204" customWidth="1"/>
    <col min="9988" max="9988" width="9.85546875" style="204" customWidth="1"/>
    <col min="9989" max="9990" width="10.140625" style="204" customWidth="1"/>
    <col min="9991" max="9991" width="10.42578125" style="204" customWidth="1"/>
    <col min="9992" max="9992" width="9.42578125" style="204" customWidth="1"/>
    <col min="9993" max="9993" width="10.7109375" style="204" customWidth="1"/>
    <col min="9994" max="9996" width="8.7109375" style="204" customWidth="1"/>
    <col min="9997" max="9997" width="8.85546875" style="204" customWidth="1"/>
    <col min="9998" max="10005" width="8.7109375" style="204" customWidth="1"/>
    <col min="10006" max="10006" width="11.85546875" style="204" customWidth="1"/>
    <col min="10007" max="10007" width="12.5703125" style="204" customWidth="1"/>
    <col min="10008" max="10008" width="12.7109375" style="204" customWidth="1"/>
    <col min="10009" max="10009" width="9.28515625" style="204" customWidth="1"/>
    <col min="10010" max="10010" width="12.28515625" style="204" customWidth="1"/>
    <col min="10011" max="10011" width="9.7109375" style="204" customWidth="1"/>
    <col min="10012" max="10012" width="8.7109375" style="204" customWidth="1"/>
    <col min="10013" max="10013" width="13.140625" style="204" customWidth="1"/>
    <col min="10014" max="10014" width="12.85546875" style="204" customWidth="1"/>
    <col min="10015" max="10015" width="10.85546875" style="204" customWidth="1"/>
    <col min="10016" max="10017" width="11.5703125" style="204" customWidth="1"/>
    <col min="10018" max="10018" width="11.7109375" style="204" customWidth="1"/>
    <col min="10019" max="10019" width="11.85546875" style="204" customWidth="1"/>
    <col min="10020" max="10020" width="10.7109375" style="204" customWidth="1"/>
    <col min="10021" max="10021" width="12.7109375" style="204" customWidth="1"/>
    <col min="10022" max="10023" width="10.7109375" style="204" customWidth="1"/>
    <col min="10024" max="10024" width="10.85546875" style="204" customWidth="1"/>
    <col min="10025" max="10025" width="2" style="204" customWidth="1"/>
    <col min="10026" max="10042" width="10.85546875" style="204" customWidth="1"/>
    <col min="10043" max="10048" width="12.5703125" style="204" customWidth="1"/>
    <col min="10049" max="10102" width="0" style="204" hidden="1" customWidth="1"/>
    <col min="10103" max="10240" width="11.42578125" style="204"/>
    <col min="10241" max="10241" width="29" style="204" customWidth="1"/>
    <col min="10242" max="10242" width="23.28515625" style="204" bestFit="1" customWidth="1"/>
    <col min="10243" max="10243" width="11.28515625" style="204" customWidth="1"/>
    <col min="10244" max="10244" width="9.85546875" style="204" customWidth="1"/>
    <col min="10245" max="10246" width="10.140625" style="204" customWidth="1"/>
    <col min="10247" max="10247" width="10.42578125" style="204" customWidth="1"/>
    <col min="10248" max="10248" width="9.42578125" style="204" customWidth="1"/>
    <col min="10249" max="10249" width="10.7109375" style="204" customWidth="1"/>
    <col min="10250" max="10252" width="8.7109375" style="204" customWidth="1"/>
    <col min="10253" max="10253" width="8.85546875" style="204" customWidth="1"/>
    <col min="10254" max="10261" width="8.7109375" style="204" customWidth="1"/>
    <col min="10262" max="10262" width="11.85546875" style="204" customWidth="1"/>
    <col min="10263" max="10263" width="12.5703125" style="204" customWidth="1"/>
    <col min="10264" max="10264" width="12.7109375" style="204" customWidth="1"/>
    <col min="10265" max="10265" width="9.28515625" style="204" customWidth="1"/>
    <col min="10266" max="10266" width="12.28515625" style="204" customWidth="1"/>
    <col min="10267" max="10267" width="9.7109375" style="204" customWidth="1"/>
    <col min="10268" max="10268" width="8.7109375" style="204" customWidth="1"/>
    <col min="10269" max="10269" width="13.140625" style="204" customWidth="1"/>
    <col min="10270" max="10270" width="12.85546875" style="204" customWidth="1"/>
    <col min="10271" max="10271" width="10.85546875" style="204" customWidth="1"/>
    <col min="10272" max="10273" width="11.5703125" style="204" customWidth="1"/>
    <col min="10274" max="10274" width="11.7109375" style="204" customWidth="1"/>
    <col min="10275" max="10275" width="11.85546875" style="204" customWidth="1"/>
    <col min="10276" max="10276" width="10.7109375" style="204" customWidth="1"/>
    <col min="10277" max="10277" width="12.7109375" style="204" customWidth="1"/>
    <col min="10278" max="10279" width="10.7109375" style="204" customWidth="1"/>
    <col min="10280" max="10280" width="10.85546875" style="204" customWidth="1"/>
    <col min="10281" max="10281" width="2" style="204" customWidth="1"/>
    <col min="10282" max="10298" width="10.85546875" style="204" customWidth="1"/>
    <col min="10299" max="10304" width="12.5703125" style="204" customWidth="1"/>
    <col min="10305" max="10358" width="0" style="204" hidden="1" customWidth="1"/>
    <col min="10359" max="10496" width="11.42578125" style="204"/>
    <col min="10497" max="10497" width="29" style="204" customWidth="1"/>
    <col min="10498" max="10498" width="23.28515625" style="204" bestFit="1" customWidth="1"/>
    <col min="10499" max="10499" width="11.28515625" style="204" customWidth="1"/>
    <col min="10500" max="10500" width="9.85546875" style="204" customWidth="1"/>
    <col min="10501" max="10502" width="10.140625" style="204" customWidth="1"/>
    <col min="10503" max="10503" width="10.42578125" style="204" customWidth="1"/>
    <col min="10504" max="10504" width="9.42578125" style="204" customWidth="1"/>
    <col min="10505" max="10505" width="10.7109375" style="204" customWidth="1"/>
    <col min="10506" max="10508" width="8.7109375" style="204" customWidth="1"/>
    <col min="10509" max="10509" width="8.85546875" style="204" customWidth="1"/>
    <col min="10510" max="10517" width="8.7109375" style="204" customWidth="1"/>
    <col min="10518" max="10518" width="11.85546875" style="204" customWidth="1"/>
    <col min="10519" max="10519" width="12.5703125" style="204" customWidth="1"/>
    <col min="10520" max="10520" width="12.7109375" style="204" customWidth="1"/>
    <col min="10521" max="10521" width="9.28515625" style="204" customWidth="1"/>
    <col min="10522" max="10522" width="12.28515625" style="204" customWidth="1"/>
    <col min="10523" max="10523" width="9.7109375" style="204" customWidth="1"/>
    <col min="10524" max="10524" width="8.7109375" style="204" customWidth="1"/>
    <col min="10525" max="10525" width="13.140625" style="204" customWidth="1"/>
    <col min="10526" max="10526" width="12.85546875" style="204" customWidth="1"/>
    <col min="10527" max="10527" width="10.85546875" style="204" customWidth="1"/>
    <col min="10528" max="10529" width="11.5703125" style="204" customWidth="1"/>
    <col min="10530" max="10530" width="11.7109375" style="204" customWidth="1"/>
    <col min="10531" max="10531" width="11.85546875" style="204" customWidth="1"/>
    <col min="10532" max="10532" width="10.7109375" style="204" customWidth="1"/>
    <col min="10533" max="10533" width="12.7109375" style="204" customWidth="1"/>
    <col min="10534" max="10535" width="10.7109375" style="204" customWidth="1"/>
    <col min="10536" max="10536" width="10.85546875" style="204" customWidth="1"/>
    <col min="10537" max="10537" width="2" style="204" customWidth="1"/>
    <col min="10538" max="10554" width="10.85546875" style="204" customWidth="1"/>
    <col min="10555" max="10560" width="12.5703125" style="204" customWidth="1"/>
    <col min="10561" max="10614" width="0" style="204" hidden="1" customWidth="1"/>
    <col min="10615" max="10752" width="11.42578125" style="204"/>
    <col min="10753" max="10753" width="29" style="204" customWidth="1"/>
    <col min="10754" max="10754" width="23.28515625" style="204" bestFit="1" customWidth="1"/>
    <col min="10755" max="10755" width="11.28515625" style="204" customWidth="1"/>
    <col min="10756" max="10756" width="9.85546875" style="204" customWidth="1"/>
    <col min="10757" max="10758" width="10.140625" style="204" customWidth="1"/>
    <col min="10759" max="10759" width="10.42578125" style="204" customWidth="1"/>
    <col min="10760" max="10760" width="9.42578125" style="204" customWidth="1"/>
    <col min="10761" max="10761" width="10.7109375" style="204" customWidth="1"/>
    <col min="10762" max="10764" width="8.7109375" style="204" customWidth="1"/>
    <col min="10765" max="10765" width="8.85546875" style="204" customWidth="1"/>
    <col min="10766" max="10773" width="8.7109375" style="204" customWidth="1"/>
    <col min="10774" max="10774" width="11.85546875" style="204" customWidth="1"/>
    <col min="10775" max="10775" width="12.5703125" style="204" customWidth="1"/>
    <col min="10776" max="10776" width="12.7109375" style="204" customWidth="1"/>
    <col min="10777" max="10777" width="9.28515625" style="204" customWidth="1"/>
    <col min="10778" max="10778" width="12.28515625" style="204" customWidth="1"/>
    <col min="10779" max="10779" width="9.7109375" style="204" customWidth="1"/>
    <col min="10780" max="10780" width="8.7109375" style="204" customWidth="1"/>
    <col min="10781" max="10781" width="13.140625" style="204" customWidth="1"/>
    <col min="10782" max="10782" width="12.85546875" style="204" customWidth="1"/>
    <col min="10783" max="10783" width="10.85546875" style="204" customWidth="1"/>
    <col min="10784" max="10785" width="11.5703125" style="204" customWidth="1"/>
    <col min="10786" max="10786" width="11.7109375" style="204" customWidth="1"/>
    <col min="10787" max="10787" width="11.85546875" style="204" customWidth="1"/>
    <col min="10788" max="10788" width="10.7109375" style="204" customWidth="1"/>
    <col min="10789" max="10789" width="12.7109375" style="204" customWidth="1"/>
    <col min="10790" max="10791" width="10.7109375" style="204" customWidth="1"/>
    <col min="10792" max="10792" width="10.85546875" style="204" customWidth="1"/>
    <col min="10793" max="10793" width="2" style="204" customWidth="1"/>
    <col min="10794" max="10810" width="10.85546875" style="204" customWidth="1"/>
    <col min="10811" max="10816" width="12.5703125" style="204" customWidth="1"/>
    <col min="10817" max="10870" width="0" style="204" hidden="1" customWidth="1"/>
    <col min="10871" max="11008" width="11.42578125" style="204"/>
    <col min="11009" max="11009" width="29" style="204" customWidth="1"/>
    <col min="11010" max="11010" width="23.28515625" style="204" bestFit="1" customWidth="1"/>
    <col min="11011" max="11011" width="11.28515625" style="204" customWidth="1"/>
    <col min="11012" max="11012" width="9.85546875" style="204" customWidth="1"/>
    <col min="11013" max="11014" width="10.140625" style="204" customWidth="1"/>
    <col min="11015" max="11015" width="10.42578125" style="204" customWidth="1"/>
    <col min="11016" max="11016" width="9.42578125" style="204" customWidth="1"/>
    <col min="11017" max="11017" width="10.7109375" style="204" customWidth="1"/>
    <col min="11018" max="11020" width="8.7109375" style="204" customWidth="1"/>
    <col min="11021" max="11021" width="8.85546875" style="204" customWidth="1"/>
    <col min="11022" max="11029" width="8.7109375" style="204" customWidth="1"/>
    <col min="11030" max="11030" width="11.85546875" style="204" customWidth="1"/>
    <col min="11031" max="11031" width="12.5703125" style="204" customWidth="1"/>
    <col min="11032" max="11032" width="12.7109375" style="204" customWidth="1"/>
    <col min="11033" max="11033" width="9.28515625" style="204" customWidth="1"/>
    <col min="11034" max="11034" width="12.28515625" style="204" customWidth="1"/>
    <col min="11035" max="11035" width="9.7109375" style="204" customWidth="1"/>
    <col min="11036" max="11036" width="8.7109375" style="204" customWidth="1"/>
    <col min="11037" max="11037" width="13.140625" style="204" customWidth="1"/>
    <col min="11038" max="11038" width="12.85546875" style="204" customWidth="1"/>
    <col min="11039" max="11039" width="10.85546875" style="204" customWidth="1"/>
    <col min="11040" max="11041" width="11.5703125" style="204" customWidth="1"/>
    <col min="11042" max="11042" width="11.7109375" style="204" customWidth="1"/>
    <col min="11043" max="11043" width="11.85546875" style="204" customWidth="1"/>
    <col min="11044" max="11044" width="10.7109375" style="204" customWidth="1"/>
    <col min="11045" max="11045" width="12.7109375" style="204" customWidth="1"/>
    <col min="11046" max="11047" width="10.7109375" style="204" customWidth="1"/>
    <col min="11048" max="11048" width="10.85546875" style="204" customWidth="1"/>
    <col min="11049" max="11049" width="2" style="204" customWidth="1"/>
    <col min="11050" max="11066" width="10.85546875" style="204" customWidth="1"/>
    <col min="11067" max="11072" width="12.5703125" style="204" customWidth="1"/>
    <col min="11073" max="11126" width="0" style="204" hidden="1" customWidth="1"/>
    <col min="11127" max="11264" width="11.42578125" style="204"/>
    <col min="11265" max="11265" width="29" style="204" customWidth="1"/>
    <col min="11266" max="11266" width="23.28515625" style="204" bestFit="1" customWidth="1"/>
    <col min="11267" max="11267" width="11.28515625" style="204" customWidth="1"/>
    <col min="11268" max="11268" width="9.85546875" style="204" customWidth="1"/>
    <col min="11269" max="11270" width="10.140625" style="204" customWidth="1"/>
    <col min="11271" max="11271" width="10.42578125" style="204" customWidth="1"/>
    <col min="11272" max="11272" width="9.42578125" style="204" customWidth="1"/>
    <col min="11273" max="11273" width="10.7109375" style="204" customWidth="1"/>
    <col min="11274" max="11276" width="8.7109375" style="204" customWidth="1"/>
    <col min="11277" max="11277" width="8.85546875" style="204" customWidth="1"/>
    <col min="11278" max="11285" width="8.7109375" style="204" customWidth="1"/>
    <col min="11286" max="11286" width="11.85546875" style="204" customWidth="1"/>
    <col min="11287" max="11287" width="12.5703125" style="204" customWidth="1"/>
    <col min="11288" max="11288" width="12.7109375" style="204" customWidth="1"/>
    <col min="11289" max="11289" width="9.28515625" style="204" customWidth="1"/>
    <col min="11290" max="11290" width="12.28515625" style="204" customWidth="1"/>
    <col min="11291" max="11291" width="9.7109375" style="204" customWidth="1"/>
    <col min="11292" max="11292" width="8.7109375" style="204" customWidth="1"/>
    <col min="11293" max="11293" width="13.140625" style="204" customWidth="1"/>
    <col min="11294" max="11294" width="12.85546875" style="204" customWidth="1"/>
    <col min="11295" max="11295" width="10.85546875" style="204" customWidth="1"/>
    <col min="11296" max="11297" width="11.5703125" style="204" customWidth="1"/>
    <col min="11298" max="11298" width="11.7109375" style="204" customWidth="1"/>
    <col min="11299" max="11299" width="11.85546875" style="204" customWidth="1"/>
    <col min="11300" max="11300" width="10.7109375" style="204" customWidth="1"/>
    <col min="11301" max="11301" width="12.7109375" style="204" customWidth="1"/>
    <col min="11302" max="11303" width="10.7109375" style="204" customWidth="1"/>
    <col min="11304" max="11304" width="10.85546875" style="204" customWidth="1"/>
    <col min="11305" max="11305" width="2" style="204" customWidth="1"/>
    <col min="11306" max="11322" width="10.85546875" style="204" customWidth="1"/>
    <col min="11323" max="11328" width="12.5703125" style="204" customWidth="1"/>
    <col min="11329" max="11382" width="0" style="204" hidden="1" customWidth="1"/>
    <col min="11383" max="11520" width="11.42578125" style="204"/>
    <col min="11521" max="11521" width="29" style="204" customWidth="1"/>
    <col min="11522" max="11522" width="23.28515625" style="204" bestFit="1" customWidth="1"/>
    <col min="11523" max="11523" width="11.28515625" style="204" customWidth="1"/>
    <col min="11524" max="11524" width="9.85546875" style="204" customWidth="1"/>
    <col min="11525" max="11526" width="10.140625" style="204" customWidth="1"/>
    <col min="11527" max="11527" width="10.42578125" style="204" customWidth="1"/>
    <col min="11528" max="11528" width="9.42578125" style="204" customWidth="1"/>
    <col min="11529" max="11529" width="10.7109375" style="204" customWidth="1"/>
    <col min="11530" max="11532" width="8.7109375" style="204" customWidth="1"/>
    <col min="11533" max="11533" width="8.85546875" style="204" customWidth="1"/>
    <col min="11534" max="11541" width="8.7109375" style="204" customWidth="1"/>
    <col min="11542" max="11542" width="11.85546875" style="204" customWidth="1"/>
    <col min="11543" max="11543" width="12.5703125" style="204" customWidth="1"/>
    <col min="11544" max="11544" width="12.7109375" style="204" customWidth="1"/>
    <col min="11545" max="11545" width="9.28515625" style="204" customWidth="1"/>
    <col min="11546" max="11546" width="12.28515625" style="204" customWidth="1"/>
    <col min="11547" max="11547" width="9.7109375" style="204" customWidth="1"/>
    <col min="11548" max="11548" width="8.7109375" style="204" customWidth="1"/>
    <col min="11549" max="11549" width="13.140625" style="204" customWidth="1"/>
    <col min="11550" max="11550" width="12.85546875" style="204" customWidth="1"/>
    <col min="11551" max="11551" width="10.85546875" style="204" customWidth="1"/>
    <col min="11552" max="11553" width="11.5703125" style="204" customWidth="1"/>
    <col min="11554" max="11554" width="11.7109375" style="204" customWidth="1"/>
    <col min="11555" max="11555" width="11.85546875" style="204" customWidth="1"/>
    <col min="11556" max="11556" width="10.7109375" style="204" customWidth="1"/>
    <col min="11557" max="11557" width="12.7109375" style="204" customWidth="1"/>
    <col min="11558" max="11559" width="10.7109375" style="204" customWidth="1"/>
    <col min="11560" max="11560" width="10.85546875" style="204" customWidth="1"/>
    <col min="11561" max="11561" width="2" style="204" customWidth="1"/>
    <col min="11562" max="11578" width="10.85546875" style="204" customWidth="1"/>
    <col min="11579" max="11584" width="12.5703125" style="204" customWidth="1"/>
    <col min="11585" max="11638" width="0" style="204" hidden="1" customWidth="1"/>
    <col min="11639" max="11776" width="11.42578125" style="204"/>
    <col min="11777" max="11777" width="29" style="204" customWidth="1"/>
    <col min="11778" max="11778" width="23.28515625" style="204" bestFit="1" customWidth="1"/>
    <col min="11779" max="11779" width="11.28515625" style="204" customWidth="1"/>
    <col min="11780" max="11780" width="9.85546875" style="204" customWidth="1"/>
    <col min="11781" max="11782" width="10.140625" style="204" customWidth="1"/>
    <col min="11783" max="11783" width="10.42578125" style="204" customWidth="1"/>
    <col min="11784" max="11784" width="9.42578125" style="204" customWidth="1"/>
    <col min="11785" max="11785" width="10.7109375" style="204" customWidth="1"/>
    <col min="11786" max="11788" width="8.7109375" style="204" customWidth="1"/>
    <col min="11789" max="11789" width="8.85546875" style="204" customWidth="1"/>
    <col min="11790" max="11797" width="8.7109375" style="204" customWidth="1"/>
    <col min="11798" max="11798" width="11.85546875" style="204" customWidth="1"/>
    <col min="11799" max="11799" width="12.5703125" style="204" customWidth="1"/>
    <col min="11800" max="11800" width="12.7109375" style="204" customWidth="1"/>
    <col min="11801" max="11801" width="9.28515625" style="204" customWidth="1"/>
    <col min="11802" max="11802" width="12.28515625" style="204" customWidth="1"/>
    <col min="11803" max="11803" width="9.7109375" style="204" customWidth="1"/>
    <col min="11804" max="11804" width="8.7109375" style="204" customWidth="1"/>
    <col min="11805" max="11805" width="13.140625" style="204" customWidth="1"/>
    <col min="11806" max="11806" width="12.85546875" style="204" customWidth="1"/>
    <col min="11807" max="11807" width="10.85546875" style="204" customWidth="1"/>
    <col min="11808" max="11809" width="11.5703125" style="204" customWidth="1"/>
    <col min="11810" max="11810" width="11.7109375" style="204" customWidth="1"/>
    <col min="11811" max="11811" width="11.85546875" style="204" customWidth="1"/>
    <col min="11812" max="11812" width="10.7109375" style="204" customWidth="1"/>
    <col min="11813" max="11813" width="12.7109375" style="204" customWidth="1"/>
    <col min="11814" max="11815" width="10.7109375" style="204" customWidth="1"/>
    <col min="11816" max="11816" width="10.85546875" style="204" customWidth="1"/>
    <col min="11817" max="11817" width="2" style="204" customWidth="1"/>
    <col min="11818" max="11834" width="10.85546875" style="204" customWidth="1"/>
    <col min="11835" max="11840" width="12.5703125" style="204" customWidth="1"/>
    <col min="11841" max="11894" width="0" style="204" hidden="1" customWidth="1"/>
    <col min="11895" max="12032" width="11.42578125" style="204"/>
    <col min="12033" max="12033" width="29" style="204" customWidth="1"/>
    <col min="12034" max="12034" width="23.28515625" style="204" bestFit="1" customWidth="1"/>
    <col min="12035" max="12035" width="11.28515625" style="204" customWidth="1"/>
    <col min="12036" max="12036" width="9.85546875" style="204" customWidth="1"/>
    <col min="12037" max="12038" width="10.140625" style="204" customWidth="1"/>
    <col min="12039" max="12039" width="10.42578125" style="204" customWidth="1"/>
    <col min="12040" max="12040" width="9.42578125" style="204" customWidth="1"/>
    <col min="12041" max="12041" width="10.7109375" style="204" customWidth="1"/>
    <col min="12042" max="12044" width="8.7109375" style="204" customWidth="1"/>
    <col min="12045" max="12045" width="8.85546875" style="204" customWidth="1"/>
    <col min="12046" max="12053" width="8.7109375" style="204" customWidth="1"/>
    <col min="12054" max="12054" width="11.85546875" style="204" customWidth="1"/>
    <col min="12055" max="12055" width="12.5703125" style="204" customWidth="1"/>
    <col min="12056" max="12056" width="12.7109375" style="204" customWidth="1"/>
    <col min="12057" max="12057" width="9.28515625" style="204" customWidth="1"/>
    <col min="12058" max="12058" width="12.28515625" style="204" customWidth="1"/>
    <col min="12059" max="12059" width="9.7109375" style="204" customWidth="1"/>
    <col min="12060" max="12060" width="8.7109375" style="204" customWidth="1"/>
    <col min="12061" max="12061" width="13.140625" style="204" customWidth="1"/>
    <col min="12062" max="12062" width="12.85546875" style="204" customWidth="1"/>
    <col min="12063" max="12063" width="10.85546875" style="204" customWidth="1"/>
    <col min="12064" max="12065" width="11.5703125" style="204" customWidth="1"/>
    <col min="12066" max="12066" width="11.7109375" style="204" customWidth="1"/>
    <col min="12067" max="12067" width="11.85546875" style="204" customWidth="1"/>
    <col min="12068" max="12068" width="10.7109375" style="204" customWidth="1"/>
    <col min="12069" max="12069" width="12.7109375" style="204" customWidth="1"/>
    <col min="12070" max="12071" width="10.7109375" style="204" customWidth="1"/>
    <col min="12072" max="12072" width="10.85546875" style="204" customWidth="1"/>
    <col min="12073" max="12073" width="2" style="204" customWidth="1"/>
    <col min="12074" max="12090" width="10.85546875" style="204" customWidth="1"/>
    <col min="12091" max="12096" width="12.5703125" style="204" customWidth="1"/>
    <col min="12097" max="12150" width="0" style="204" hidden="1" customWidth="1"/>
    <col min="12151" max="12288" width="11.42578125" style="204"/>
    <col min="12289" max="12289" width="29" style="204" customWidth="1"/>
    <col min="12290" max="12290" width="23.28515625" style="204" bestFit="1" customWidth="1"/>
    <col min="12291" max="12291" width="11.28515625" style="204" customWidth="1"/>
    <col min="12292" max="12292" width="9.85546875" style="204" customWidth="1"/>
    <col min="12293" max="12294" width="10.140625" style="204" customWidth="1"/>
    <col min="12295" max="12295" width="10.42578125" style="204" customWidth="1"/>
    <col min="12296" max="12296" width="9.42578125" style="204" customWidth="1"/>
    <col min="12297" max="12297" width="10.7109375" style="204" customWidth="1"/>
    <col min="12298" max="12300" width="8.7109375" style="204" customWidth="1"/>
    <col min="12301" max="12301" width="8.85546875" style="204" customWidth="1"/>
    <col min="12302" max="12309" width="8.7109375" style="204" customWidth="1"/>
    <col min="12310" max="12310" width="11.85546875" style="204" customWidth="1"/>
    <col min="12311" max="12311" width="12.5703125" style="204" customWidth="1"/>
    <col min="12312" max="12312" width="12.7109375" style="204" customWidth="1"/>
    <col min="12313" max="12313" width="9.28515625" style="204" customWidth="1"/>
    <col min="12314" max="12314" width="12.28515625" style="204" customWidth="1"/>
    <col min="12315" max="12315" width="9.7109375" style="204" customWidth="1"/>
    <col min="12316" max="12316" width="8.7109375" style="204" customWidth="1"/>
    <col min="12317" max="12317" width="13.140625" style="204" customWidth="1"/>
    <col min="12318" max="12318" width="12.85546875" style="204" customWidth="1"/>
    <col min="12319" max="12319" width="10.85546875" style="204" customWidth="1"/>
    <col min="12320" max="12321" width="11.5703125" style="204" customWidth="1"/>
    <col min="12322" max="12322" width="11.7109375" style="204" customWidth="1"/>
    <col min="12323" max="12323" width="11.85546875" style="204" customWidth="1"/>
    <col min="12324" max="12324" width="10.7109375" style="204" customWidth="1"/>
    <col min="12325" max="12325" width="12.7109375" style="204" customWidth="1"/>
    <col min="12326" max="12327" width="10.7109375" style="204" customWidth="1"/>
    <col min="12328" max="12328" width="10.85546875" style="204" customWidth="1"/>
    <col min="12329" max="12329" width="2" style="204" customWidth="1"/>
    <col min="12330" max="12346" width="10.85546875" style="204" customWidth="1"/>
    <col min="12347" max="12352" width="12.5703125" style="204" customWidth="1"/>
    <col min="12353" max="12406" width="0" style="204" hidden="1" customWidth="1"/>
    <col min="12407" max="12544" width="11.42578125" style="204"/>
    <col min="12545" max="12545" width="29" style="204" customWidth="1"/>
    <col min="12546" max="12546" width="23.28515625" style="204" bestFit="1" customWidth="1"/>
    <col min="12547" max="12547" width="11.28515625" style="204" customWidth="1"/>
    <col min="12548" max="12548" width="9.85546875" style="204" customWidth="1"/>
    <col min="12549" max="12550" width="10.140625" style="204" customWidth="1"/>
    <col min="12551" max="12551" width="10.42578125" style="204" customWidth="1"/>
    <col min="12552" max="12552" width="9.42578125" style="204" customWidth="1"/>
    <col min="12553" max="12553" width="10.7109375" style="204" customWidth="1"/>
    <col min="12554" max="12556" width="8.7109375" style="204" customWidth="1"/>
    <col min="12557" max="12557" width="8.85546875" style="204" customWidth="1"/>
    <col min="12558" max="12565" width="8.7109375" style="204" customWidth="1"/>
    <col min="12566" max="12566" width="11.85546875" style="204" customWidth="1"/>
    <col min="12567" max="12567" width="12.5703125" style="204" customWidth="1"/>
    <col min="12568" max="12568" width="12.7109375" style="204" customWidth="1"/>
    <col min="12569" max="12569" width="9.28515625" style="204" customWidth="1"/>
    <col min="12570" max="12570" width="12.28515625" style="204" customWidth="1"/>
    <col min="12571" max="12571" width="9.7109375" style="204" customWidth="1"/>
    <col min="12572" max="12572" width="8.7109375" style="204" customWidth="1"/>
    <col min="12573" max="12573" width="13.140625" style="204" customWidth="1"/>
    <col min="12574" max="12574" width="12.85546875" style="204" customWidth="1"/>
    <col min="12575" max="12575" width="10.85546875" style="204" customWidth="1"/>
    <col min="12576" max="12577" width="11.5703125" style="204" customWidth="1"/>
    <col min="12578" max="12578" width="11.7109375" style="204" customWidth="1"/>
    <col min="12579" max="12579" width="11.85546875" style="204" customWidth="1"/>
    <col min="12580" max="12580" width="10.7109375" style="204" customWidth="1"/>
    <col min="12581" max="12581" width="12.7109375" style="204" customWidth="1"/>
    <col min="12582" max="12583" width="10.7109375" style="204" customWidth="1"/>
    <col min="12584" max="12584" width="10.85546875" style="204" customWidth="1"/>
    <col min="12585" max="12585" width="2" style="204" customWidth="1"/>
    <col min="12586" max="12602" width="10.85546875" style="204" customWidth="1"/>
    <col min="12603" max="12608" width="12.5703125" style="204" customWidth="1"/>
    <col min="12609" max="12662" width="0" style="204" hidden="1" customWidth="1"/>
    <col min="12663" max="12800" width="11.42578125" style="204"/>
    <col min="12801" max="12801" width="29" style="204" customWidth="1"/>
    <col min="12802" max="12802" width="23.28515625" style="204" bestFit="1" customWidth="1"/>
    <col min="12803" max="12803" width="11.28515625" style="204" customWidth="1"/>
    <col min="12804" max="12804" width="9.85546875" style="204" customWidth="1"/>
    <col min="12805" max="12806" width="10.140625" style="204" customWidth="1"/>
    <col min="12807" max="12807" width="10.42578125" style="204" customWidth="1"/>
    <col min="12808" max="12808" width="9.42578125" style="204" customWidth="1"/>
    <col min="12809" max="12809" width="10.7109375" style="204" customWidth="1"/>
    <col min="12810" max="12812" width="8.7109375" style="204" customWidth="1"/>
    <col min="12813" max="12813" width="8.85546875" style="204" customWidth="1"/>
    <col min="12814" max="12821" width="8.7109375" style="204" customWidth="1"/>
    <col min="12822" max="12822" width="11.85546875" style="204" customWidth="1"/>
    <col min="12823" max="12823" width="12.5703125" style="204" customWidth="1"/>
    <col min="12824" max="12824" width="12.7109375" style="204" customWidth="1"/>
    <col min="12825" max="12825" width="9.28515625" style="204" customWidth="1"/>
    <col min="12826" max="12826" width="12.28515625" style="204" customWidth="1"/>
    <col min="12827" max="12827" width="9.7109375" style="204" customWidth="1"/>
    <col min="12828" max="12828" width="8.7109375" style="204" customWidth="1"/>
    <col min="12829" max="12829" width="13.140625" style="204" customWidth="1"/>
    <col min="12830" max="12830" width="12.85546875" style="204" customWidth="1"/>
    <col min="12831" max="12831" width="10.85546875" style="204" customWidth="1"/>
    <col min="12832" max="12833" width="11.5703125" style="204" customWidth="1"/>
    <col min="12834" max="12834" width="11.7109375" style="204" customWidth="1"/>
    <col min="12835" max="12835" width="11.85546875" style="204" customWidth="1"/>
    <col min="12836" max="12836" width="10.7109375" style="204" customWidth="1"/>
    <col min="12837" max="12837" width="12.7109375" style="204" customWidth="1"/>
    <col min="12838" max="12839" width="10.7109375" style="204" customWidth="1"/>
    <col min="12840" max="12840" width="10.85546875" style="204" customWidth="1"/>
    <col min="12841" max="12841" width="2" style="204" customWidth="1"/>
    <col min="12842" max="12858" width="10.85546875" style="204" customWidth="1"/>
    <col min="12859" max="12864" width="12.5703125" style="204" customWidth="1"/>
    <col min="12865" max="12918" width="0" style="204" hidden="1" customWidth="1"/>
    <col min="12919" max="13056" width="11.42578125" style="204"/>
    <col min="13057" max="13057" width="29" style="204" customWidth="1"/>
    <col min="13058" max="13058" width="23.28515625" style="204" bestFit="1" customWidth="1"/>
    <col min="13059" max="13059" width="11.28515625" style="204" customWidth="1"/>
    <col min="13060" max="13060" width="9.85546875" style="204" customWidth="1"/>
    <col min="13061" max="13062" width="10.140625" style="204" customWidth="1"/>
    <col min="13063" max="13063" width="10.42578125" style="204" customWidth="1"/>
    <col min="13064" max="13064" width="9.42578125" style="204" customWidth="1"/>
    <col min="13065" max="13065" width="10.7109375" style="204" customWidth="1"/>
    <col min="13066" max="13068" width="8.7109375" style="204" customWidth="1"/>
    <col min="13069" max="13069" width="8.85546875" style="204" customWidth="1"/>
    <col min="13070" max="13077" width="8.7109375" style="204" customWidth="1"/>
    <col min="13078" max="13078" width="11.85546875" style="204" customWidth="1"/>
    <col min="13079" max="13079" width="12.5703125" style="204" customWidth="1"/>
    <col min="13080" max="13080" width="12.7109375" style="204" customWidth="1"/>
    <col min="13081" max="13081" width="9.28515625" style="204" customWidth="1"/>
    <col min="13082" max="13082" width="12.28515625" style="204" customWidth="1"/>
    <col min="13083" max="13083" width="9.7109375" style="204" customWidth="1"/>
    <col min="13084" max="13084" width="8.7109375" style="204" customWidth="1"/>
    <col min="13085" max="13085" width="13.140625" style="204" customWidth="1"/>
    <col min="13086" max="13086" width="12.85546875" style="204" customWidth="1"/>
    <col min="13087" max="13087" width="10.85546875" style="204" customWidth="1"/>
    <col min="13088" max="13089" width="11.5703125" style="204" customWidth="1"/>
    <col min="13090" max="13090" width="11.7109375" style="204" customWidth="1"/>
    <col min="13091" max="13091" width="11.85546875" style="204" customWidth="1"/>
    <col min="13092" max="13092" width="10.7109375" style="204" customWidth="1"/>
    <col min="13093" max="13093" width="12.7109375" style="204" customWidth="1"/>
    <col min="13094" max="13095" width="10.7109375" style="204" customWidth="1"/>
    <col min="13096" max="13096" width="10.85546875" style="204" customWidth="1"/>
    <col min="13097" max="13097" width="2" style="204" customWidth="1"/>
    <col min="13098" max="13114" width="10.85546875" style="204" customWidth="1"/>
    <col min="13115" max="13120" width="12.5703125" style="204" customWidth="1"/>
    <col min="13121" max="13174" width="0" style="204" hidden="1" customWidth="1"/>
    <col min="13175" max="13312" width="11.42578125" style="204"/>
    <col min="13313" max="13313" width="29" style="204" customWidth="1"/>
    <col min="13314" max="13314" width="23.28515625" style="204" bestFit="1" customWidth="1"/>
    <col min="13315" max="13315" width="11.28515625" style="204" customWidth="1"/>
    <col min="13316" max="13316" width="9.85546875" style="204" customWidth="1"/>
    <col min="13317" max="13318" width="10.140625" style="204" customWidth="1"/>
    <col min="13319" max="13319" width="10.42578125" style="204" customWidth="1"/>
    <col min="13320" max="13320" width="9.42578125" style="204" customWidth="1"/>
    <col min="13321" max="13321" width="10.7109375" style="204" customWidth="1"/>
    <col min="13322" max="13324" width="8.7109375" style="204" customWidth="1"/>
    <col min="13325" max="13325" width="8.85546875" style="204" customWidth="1"/>
    <col min="13326" max="13333" width="8.7109375" style="204" customWidth="1"/>
    <col min="13334" max="13334" width="11.85546875" style="204" customWidth="1"/>
    <col min="13335" max="13335" width="12.5703125" style="204" customWidth="1"/>
    <col min="13336" max="13336" width="12.7109375" style="204" customWidth="1"/>
    <col min="13337" max="13337" width="9.28515625" style="204" customWidth="1"/>
    <col min="13338" max="13338" width="12.28515625" style="204" customWidth="1"/>
    <col min="13339" max="13339" width="9.7109375" style="204" customWidth="1"/>
    <col min="13340" max="13340" width="8.7109375" style="204" customWidth="1"/>
    <col min="13341" max="13341" width="13.140625" style="204" customWidth="1"/>
    <col min="13342" max="13342" width="12.85546875" style="204" customWidth="1"/>
    <col min="13343" max="13343" width="10.85546875" style="204" customWidth="1"/>
    <col min="13344" max="13345" width="11.5703125" style="204" customWidth="1"/>
    <col min="13346" max="13346" width="11.7109375" style="204" customWidth="1"/>
    <col min="13347" max="13347" width="11.85546875" style="204" customWidth="1"/>
    <col min="13348" max="13348" width="10.7109375" style="204" customWidth="1"/>
    <col min="13349" max="13349" width="12.7109375" style="204" customWidth="1"/>
    <col min="13350" max="13351" width="10.7109375" style="204" customWidth="1"/>
    <col min="13352" max="13352" width="10.85546875" style="204" customWidth="1"/>
    <col min="13353" max="13353" width="2" style="204" customWidth="1"/>
    <col min="13354" max="13370" width="10.85546875" style="204" customWidth="1"/>
    <col min="13371" max="13376" width="12.5703125" style="204" customWidth="1"/>
    <col min="13377" max="13430" width="0" style="204" hidden="1" customWidth="1"/>
    <col min="13431" max="13568" width="11.42578125" style="204"/>
    <col min="13569" max="13569" width="29" style="204" customWidth="1"/>
    <col min="13570" max="13570" width="23.28515625" style="204" bestFit="1" customWidth="1"/>
    <col min="13571" max="13571" width="11.28515625" style="204" customWidth="1"/>
    <col min="13572" max="13572" width="9.85546875" style="204" customWidth="1"/>
    <col min="13573" max="13574" width="10.140625" style="204" customWidth="1"/>
    <col min="13575" max="13575" width="10.42578125" style="204" customWidth="1"/>
    <col min="13576" max="13576" width="9.42578125" style="204" customWidth="1"/>
    <col min="13577" max="13577" width="10.7109375" style="204" customWidth="1"/>
    <col min="13578" max="13580" width="8.7109375" style="204" customWidth="1"/>
    <col min="13581" max="13581" width="8.85546875" style="204" customWidth="1"/>
    <col min="13582" max="13589" width="8.7109375" style="204" customWidth="1"/>
    <col min="13590" max="13590" width="11.85546875" style="204" customWidth="1"/>
    <col min="13591" max="13591" width="12.5703125" style="204" customWidth="1"/>
    <col min="13592" max="13592" width="12.7109375" style="204" customWidth="1"/>
    <col min="13593" max="13593" width="9.28515625" style="204" customWidth="1"/>
    <col min="13594" max="13594" width="12.28515625" style="204" customWidth="1"/>
    <col min="13595" max="13595" width="9.7109375" style="204" customWidth="1"/>
    <col min="13596" max="13596" width="8.7109375" style="204" customWidth="1"/>
    <col min="13597" max="13597" width="13.140625" style="204" customWidth="1"/>
    <col min="13598" max="13598" width="12.85546875" style="204" customWidth="1"/>
    <col min="13599" max="13599" width="10.85546875" style="204" customWidth="1"/>
    <col min="13600" max="13601" width="11.5703125" style="204" customWidth="1"/>
    <col min="13602" max="13602" width="11.7109375" style="204" customWidth="1"/>
    <col min="13603" max="13603" width="11.85546875" style="204" customWidth="1"/>
    <col min="13604" max="13604" width="10.7109375" style="204" customWidth="1"/>
    <col min="13605" max="13605" width="12.7109375" style="204" customWidth="1"/>
    <col min="13606" max="13607" width="10.7109375" style="204" customWidth="1"/>
    <col min="13608" max="13608" width="10.85546875" style="204" customWidth="1"/>
    <col min="13609" max="13609" width="2" style="204" customWidth="1"/>
    <col min="13610" max="13626" width="10.85546875" style="204" customWidth="1"/>
    <col min="13627" max="13632" width="12.5703125" style="204" customWidth="1"/>
    <col min="13633" max="13686" width="0" style="204" hidden="1" customWidth="1"/>
    <col min="13687" max="13824" width="11.42578125" style="204"/>
    <col min="13825" max="13825" width="29" style="204" customWidth="1"/>
    <col min="13826" max="13826" width="23.28515625" style="204" bestFit="1" customWidth="1"/>
    <col min="13827" max="13827" width="11.28515625" style="204" customWidth="1"/>
    <col min="13828" max="13828" width="9.85546875" style="204" customWidth="1"/>
    <col min="13829" max="13830" width="10.140625" style="204" customWidth="1"/>
    <col min="13831" max="13831" width="10.42578125" style="204" customWidth="1"/>
    <col min="13832" max="13832" width="9.42578125" style="204" customWidth="1"/>
    <col min="13833" max="13833" width="10.7109375" style="204" customWidth="1"/>
    <col min="13834" max="13836" width="8.7109375" style="204" customWidth="1"/>
    <col min="13837" max="13837" width="8.85546875" style="204" customWidth="1"/>
    <col min="13838" max="13845" width="8.7109375" style="204" customWidth="1"/>
    <col min="13846" max="13846" width="11.85546875" style="204" customWidth="1"/>
    <col min="13847" max="13847" width="12.5703125" style="204" customWidth="1"/>
    <col min="13848" max="13848" width="12.7109375" style="204" customWidth="1"/>
    <col min="13849" max="13849" width="9.28515625" style="204" customWidth="1"/>
    <col min="13850" max="13850" width="12.28515625" style="204" customWidth="1"/>
    <col min="13851" max="13851" width="9.7109375" style="204" customWidth="1"/>
    <col min="13852" max="13852" width="8.7109375" style="204" customWidth="1"/>
    <col min="13853" max="13853" width="13.140625" style="204" customWidth="1"/>
    <col min="13854" max="13854" width="12.85546875" style="204" customWidth="1"/>
    <col min="13855" max="13855" width="10.85546875" style="204" customWidth="1"/>
    <col min="13856" max="13857" width="11.5703125" style="204" customWidth="1"/>
    <col min="13858" max="13858" width="11.7109375" style="204" customWidth="1"/>
    <col min="13859" max="13859" width="11.85546875" style="204" customWidth="1"/>
    <col min="13860" max="13860" width="10.7109375" style="204" customWidth="1"/>
    <col min="13861" max="13861" width="12.7109375" style="204" customWidth="1"/>
    <col min="13862" max="13863" width="10.7109375" style="204" customWidth="1"/>
    <col min="13864" max="13864" width="10.85546875" style="204" customWidth="1"/>
    <col min="13865" max="13865" width="2" style="204" customWidth="1"/>
    <col min="13866" max="13882" width="10.85546875" style="204" customWidth="1"/>
    <col min="13883" max="13888" width="12.5703125" style="204" customWidth="1"/>
    <col min="13889" max="13942" width="0" style="204" hidden="1" customWidth="1"/>
    <col min="13943" max="14080" width="11.42578125" style="204"/>
    <col min="14081" max="14081" width="29" style="204" customWidth="1"/>
    <col min="14082" max="14082" width="23.28515625" style="204" bestFit="1" customWidth="1"/>
    <col min="14083" max="14083" width="11.28515625" style="204" customWidth="1"/>
    <col min="14084" max="14084" width="9.85546875" style="204" customWidth="1"/>
    <col min="14085" max="14086" width="10.140625" style="204" customWidth="1"/>
    <col min="14087" max="14087" width="10.42578125" style="204" customWidth="1"/>
    <col min="14088" max="14088" width="9.42578125" style="204" customWidth="1"/>
    <col min="14089" max="14089" width="10.7109375" style="204" customWidth="1"/>
    <col min="14090" max="14092" width="8.7109375" style="204" customWidth="1"/>
    <col min="14093" max="14093" width="8.85546875" style="204" customWidth="1"/>
    <col min="14094" max="14101" width="8.7109375" style="204" customWidth="1"/>
    <col min="14102" max="14102" width="11.85546875" style="204" customWidth="1"/>
    <col min="14103" max="14103" width="12.5703125" style="204" customWidth="1"/>
    <col min="14104" max="14104" width="12.7109375" style="204" customWidth="1"/>
    <col min="14105" max="14105" width="9.28515625" style="204" customWidth="1"/>
    <col min="14106" max="14106" width="12.28515625" style="204" customWidth="1"/>
    <col min="14107" max="14107" width="9.7109375" style="204" customWidth="1"/>
    <col min="14108" max="14108" width="8.7109375" style="204" customWidth="1"/>
    <col min="14109" max="14109" width="13.140625" style="204" customWidth="1"/>
    <col min="14110" max="14110" width="12.85546875" style="204" customWidth="1"/>
    <col min="14111" max="14111" width="10.85546875" style="204" customWidth="1"/>
    <col min="14112" max="14113" width="11.5703125" style="204" customWidth="1"/>
    <col min="14114" max="14114" width="11.7109375" style="204" customWidth="1"/>
    <col min="14115" max="14115" width="11.85546875" style="204" customWidth="1"/>
    <col min="14116" max="14116" width="10.7109375" style="204" customWidth="1"/>
    <col min="14117" max="14117" width="12.7109375" style="204" customWidth="1"/>
    <col min="14118" max="14119" width="10.7109375" style="204" customWidth="1"/>
    <col min="14120" max="14120" width="10.85546875" style="204" customWidth="1"/>
    <col min="14121" max="14121" width="2" style="204" customWidth="1"/>
    <col min="14122" max="14138" width="10.85546875" style="204" customWidth="1"/>
    <col min="14139" max="14144" width="12.5703125" style="204" customWidth="1"/>
    <col min="14145" max="14198" width="0" style="204" hidden="1" customWidth="1"/>
    <col min="14199" max="14336" width="11.42578125" style="204"/>
    <col min="14337" max="14337" width="29" style="204" customWidth="1"/>
    <col min="14338" max="14338" width="23.28515625" style="204" bestFit="1" customWidth="1"/>
    <col min="14339" max="14339" width="11.28515625" style="204" customWidth="1"/>
    <col min="14340" max="14340" width="9.85546875" style="204" customWidth="1"/>
    <col min="14341" max="14342" width="10.140625" style="204" customWidth="1"/>
    <col min="14343" max="14343" width="10.42578125" style="204" customWidth="1"/>
    <col min="14344" max="14344" width="9.42578125" style="204" customWidth="1"/>
    <col min="14345" max="14345" width="10.7109375" style="204" customWidth="1"/>
    <col min="14346" max="14348" width="8.7109375" style="204" customWidth="1"/>
    <col min="14349" max="14349" width="8.85546875" style="204" customWidth="1"/>
    <col min="14350" max="14357" width="8.7109375" style="204" customWidth="1"/>
    <col min="14358" max="14358" width="11.85546875" style="204" customWidth="1"/>
    <col min="14359" max="14359" width="12.5703125" style="204" customWidth="1"/>
    <col min="14360" max="14360" width="12.7109375" style="204" customWidth="1"/>
    <col min="14361" max="14361" width="9.28515625" style="204" customWidth="1"/>
    <col min="14362" max="14362" width="12.28515625" style="204" customWidth="1"/>
    <col min="14363" max="14363" width="9.7109375" style="204" customWidth="1"/>
    <col min="14364" max="14364" width="8.7109375" style="204" customWidth="1"/>
    <col min="14365" max="14365" width="13.140625" style="204" customWidth="1"/>
    <col min="14366" max="14366" width="12.85546875" style="204" customWidth="1"/>
    <col min="14367" max="14367" width="10.85546875" style="204" customWidth="1"/>
    <col min="14368" max="14369" width="11.5703125" style="204" customWidth="1"/>
    <col min="14370" max="14370" width="11.7109375" style="204" customWidth="1"/>
    <col min="14371" max="14371" width="11.85546875" style="204" customWidth="1"/>
    <col min="14372" max="14372" width="10.7109375" style="204" customWidth="1"/>
    <col min="14373" max="14373" width="12.7109375" style="204" customWidth="1"/>
    <col min="14374" max="14375" width="10.7109375" style="204" customWidth="1"/>
    <col min="14376" max="14376" width="10.85546875" style="204" customWidth="1"/>
    <col min="14377" max="14377" width="2" style="204" customWidth="1"/>
    <col min="14378" max="14394" width="10.85546875" style="204" customWidth="1"/>
    <col min="14395" max="14400" width="12.5703125" style="204" customWidth="1"/>
    <col min="14401" max="14454" width="0" style="204" hidden="1" customWidth="1"/>
    <col min="14455" max="14592" width="11.42578125" style="204"/>
    <col min="14593" max="14593" width="29" style="204" customWidth="1"/>
    <col min="14594" max="14594" width="23.28515625" style="204" bestFit="1" customWidth="1"/>
    <col min="14595" max="14595" width="11.28515625" style="204" customWidth="1"/>
    <col min="14596" max="14596" width="9.85546875" style="204" customWidth="1"/>
    <col min="14597" max="14598" width="10.140625" style="204" customWidth="1"/>
    <col min="14599" max="14599" width="10.42578125" style="204" customWidth="1"/>
    <col min="14600" max="14600" width="9.42578125" style="204" customWidth="1"/>
    <col min="14601" max="14601" width="10.7109375" style="204" customWidth="1"/>
    <col min="14602" max="14604" width="8.7109375" style="204" customWidth="1"/>
    <col min="14605" max="14605" width="8.85546875" style="204" customWidth="1"/>
    <col min="14606" max="14613" width="8.7109375" style="204" customWidth="1"/>
    <col min="14614" max="14614" width="11.85546875" style="204" customWidth="1"/>
    <col min="14615" max="14615" width="12.5703125" style="204" customWidth="1"/>
    <col min="14616" max="14616" width="12.7109375" style="204" customWidth="1"/>
    <col min="14617" max="14617" width="9.28515625" style="204" customWidth="1"/>
    <col min="14618" max="14618" width="12.28515625" style="204" customWidth="1"/>
    <col min="14619" max="14619" width="9.7109375" style="204" customWidth="1"/>
    <col min="14620" max="14620" width="8.7109375" style="204" customWidth="1"/>
    <col min="14621" max="14621" width="13.140625" style="204" customWidth="1"/>
    <col min="14622" max="14622" width="12.85546875" style="204" customWidth="1"/>
    <col min="14623" max="14623" width="10.85546875" style="204" customWidth="1"/>
    <col min="14624" max="14625" width="11.5703125" style="204" customWidth="1"/>
    <col min="14626" max="14626" width="11.7109375" style="204" customWidth="1"/>
    <col min="14627" max="14627" width="11.85546875" style="204" customWidth="1"/>
    <col min="14628" max="14628" width="10.7109375" style="204" customWidth="1"/>
    <col min="14629" max="14629" width="12.7109375" style="204" customWidth="1"/>
    <col min="14630" max="14631" width="10.7109375" style="204" customWidth="1"/>
    <col min="14632" max="14632" width="10.85546875" style="204" customWidth="1"/>
    <col min="14633" max="14633" width="2" style="204" customWidth="1"/>
    <col min="14634" max="14650" width="10.85546875" style="204" customWidth="1"/>
    <col min="14651" max="14656" width="12.5703125" style="204" customWidth="1"/>
    <col min="14657" max="14710" width="0" style="204" hidden="1" customWidth="1"/>
    <col min="14711" max="14848" width="11.42578125" style="204"/>
    <col min="14849" max="14849" width="29" style="204" customWidth="1"/>
    <col min="14850" max="14850" width="23.28515625" style="204" bestFit="1" customWidth="1"/>
    <col min="14851" max="14851" width="11.28515625" style="204" customWidth="1"/>
    <col min="14852" max="14852" width="9.85546875" style="204" customWidth="1"/>
    <col min="14853" max="14854" width="10.140625" style="204" customWidth="1"/>
    <col min="14855" max="14855" width="10.42578125" style="204" customWidth="1"/>
    <col min="14856" max="14856" width="9.42578125" style="204" customWidth="1"/>
    <col min="14857" max="14857" width="10.7109375" style="204" customWidth="1"/>
    <col min="14858" max="14860" width="8.7109375" style="204" customWidth="1"/>
    <col min="14861" max="14861" width="8.85546875" style="204" customWidth="1"/>
    <col min="14862" max="14869" width="8.7109375" style="204" customWidth="1"/>
    <col min="14870" max="14870" width="11.85546875" style="204" customWidth="1"/>
    <col min="14871" max="14871" width="12.5703125" style="204" customWidth="1"/>
    <col min="14872" max="14872" width="12.7109375" style="204" customWidth="1"/>
    <col min="14873" max="14873" width="9.28515625" style="204" customWidth="1"/>
    <col min="14874" max="14874" width="12.28515625" style="204" customWidth="1"/>
    <col min="14875" max="14875" width="9.7109375" style="204" customWidth="1"/>
    <col min="14876" max="14876" width="8.7109375" style="204" customWidth="1"/>
    <col min="14877" max="14877" width="13.140625" style="204" customWidth="1"/>
    <col min="14878" max="14878" width="12.85546875" style="204" customWidth="1"/>
    <col min="14879" max="14879" width="10.85546875" style="204" customWidth="1"/>
    <col min="14880" max="14881" width="11.5703125" style="204" customWidth="1"/>
    <col min="14882" max="14882" width="11.7109375" style="204" customWidth="1"/>
    <col min="14883" max="14883" width="11.85546875" style="204" customWidth="1"/>
    <col min="14884" max="14884" width="10.7109375" style="204" customWidth="1"/>
    <col min="14885" max="14885" width="12.7109375" style="204" customWidth="1"/>
    <col min="14886" max="14887" width="10.7109375" style="204" customWidth="1"/>
    <col min="14888" max="14888" width="10.85546875" style="204" customWidth="1"/>
    <col min="14889" max="14889" width="2" style="204" customWidth="1"/>
    <col min="14890" max="14906" width="10.85546875" style="204" customWidth="1"/>
    <col min="14907" max="14912" width="12.5703125" style="204" customWidth="1"/>
    <col min="14913" max="14966" width="0" style="204" hidden="1" customWidth="1"/>
    <col min="14967" max="15104" width="11.42578125" style="204"/>
    <col min="15105" max="15105" width="29" style="204" customWidth="1"/>
    <col min="15106" max="15106" width="23.28515625" style="204" bestFit="1" customWidth="1"/>
    <col min="15107" max="15107" width="11.28515625" style="204" customWidth="1"/>
    <col min="15108" max="15108" width="9.85546875" style="204" customWidth="1"/>
    <col min="15109" max="15110" width="10.140625" style="204" customWidth="1"/>
    <col min="15111" max="15111" width="10.42578125" style="204" customWidth="1"/>
    <col min="15112" max="15112" width="9.42578125" style="204" customWidth="1"/>
    <col min="15113" max="15113" width="10.7109375" style="204" customWidth="1"/>
    <col min="15114" max="15116" width="8.7109375" style="204" customWidth="1"/>
    <col min="15117" max="15117" width="8.85546875" style="204" customWidth="1"/>
    <col min="15118" max="15125" width="8.7109375" style="204" customWidth="1"/>
    <col min="15126" max="15126" width="11.85546875" style="204" customWidth="1"/>
    <col min="15127" max="15127" width="12.5703125" style="204" customWidth="1"/>
    <col min="15128" max="15128" width="12.7109375" style="204" customWidth="1"/>
    <col min="15129" max="15129" width="9.28515625" style="204" customWidth="1"/>
    <col min="15130" max="15130" width="12.28515625" style="204" customWidth="1"/>
    <col min="15131" max="15131" width="9.7109375" style="204" customWidth="1"/>
    <col min="15132" max="15132" width="8.7109375" style="204" customWidth="1"/>
    <col min="15133" max="15133" width="13.140625" style="204" customWidth="1"/>
    <col min="15134" max="15134" width="12.85546875" style="204" customWidth="1"/>
    <col min="15135" max="15135" width="10.85546875" style="204" customWidth="1"/>
    <col min="15136" max="15137" width="11.5703125" style="204" customWidth="1"/>
    <col min="15138" max="15138" width="11.7109375" style="204" customWidth="1"/>
    <col min="15139" max="15139" width="11.85546875" style="204" customWidth="1"/>
    <col min="15140" max="15140" width="10.7109375" style="204" customWidth="1"/>
    <col min="15141" max="15141" width="12.7109375" style="204" customWidth="1"/>
    <col min="15142" max="15143" width="10.7109375" style="204" customWidth="1"/>
    <col min="15144" max="15144" width="10.85546875" style="204" customWidth="1"/>
    <col min="15145" max="15145" width="2" style="204" customWidth="1"/>
    <col min="15146" max="15162" width="10.85546875" style="204" customWidth="1"/>
    <col min="15163" max="15168" width="12.5703125" style="204" customWidth="1"/>
    <col min="15169" max="15222" width="0" style="204" hidden="1" customWidth="1"/>
    <col min="15223" max="15360" width="11.42578125" style="204"/>
    <col min="15361" max="15361" width="29" style="204" customWidth="1"/>
    <col min="15362" max="15362" width="23.28515625" style="204" bestFit="1" customWidth="1"/>
    <col min="15363" max="15363" width="11.28515625" style="204" customWidth="1"/>
    <col min="15364" max="15364" width="9.85546875" style="204" customWidth="1"/>
    <col min="15365" max="15366" width="10.140625" style="204" customWidth="1"/>
    <col min="15367" max="15367" width="10.42578125" style="204" customWidth="1"/>
    <col min="15368" max="15368" width="9.42578125" style="204" customWidth="1"/>
    <col min="15369" max="15369" width="10.7109375" style="204" customWidth="1"/>
    <col min="15370" max="15372" width="8.7109375" style="204" customWidth="1"/>
    <col min="15373" max="15373" width="8.85546875" style="204" customWidth="1"/>
    <col min="15374" max="15381" width="8.7109375" style="204" customWidth="1"/>
    <col min="15382" max="15382" width="11.85546875" style="204" customWidth="1"/>
    <col min="15383" max="15383" width="12.5703125" style="204" customWidth="1"/>
    <col min="15384" max="15384" width="12.7109375" style="204" customWidth="1"/>
    <col min="15385" max="15385" width="9.28515625" style="204" customWidth="1"/>
    <col min="15386" max="15386" width="12.28515625" style="204" customWidth="1"/>
    <col min="15387" max="15387" width="9.7109375" style="204" customWidth="1"/>
    <col min="15388" max="15388" width="8.7109375" style="204" customWidth="1"/>
    <col min="15389" max="15389" width="13.140625" style="204" customWidth="1"/>
    <col min="15390" max="15390" width="12.85546875" style="204" customWidth="1"/>
    <col min="15391" max="15391" width="10.85546875" style="204" customWidth="1"/>
    <col min="15392" max="15393" width="11.5703125" style="204" customWidth="1"/>
    <col min="15394" max="15394" width="11.7109375" style="204" customWidth="1"/>
    <col min="15395" max="15395" width="11.85546875" style="204" customWidth="1"/>
    <col min="15396" max="15396" width="10.7109375" style="204" customWidth="1"/>
    <col min="15397" max="15397" width="12.7109375" style="204" customWidth="1"/>
    <col min="15398" max="15399" width="10.7109375" style="204" customWidth="1"/>
    <col min="15400" max="15400" width="10.85546875" style="204" customWidth="1"/>
    <col min="15401" max="15401" width="2" style="204" customWidth="1"/>
    <col min="15402" max="15418" width="10.85546875" style="204" customWidth="1"/>
    <col min="15419" max="15424" width="12.5703125" style="204" customWidth="1"/>
    <col min="15425" max="15478" width="0" style="204" hidden="1" customWidth="1"/>
    <col min="15479" max="15616" width="11.42578125" style="204"/>
    <col min="15617" max="15617" width="29" style="204" customWidth="1"/>
    <col min="15618" max="15618" width="23.28515625" style="204" bestFit="1" customWidth="1"/>
    <col min="15619" max="15619" width="11.28515625" style="204" customWidth="1"/>
    <col min="15620" max="15620" width="9.85546875" style="204" customWidth="1"/>
    <col min="15621" max="15622" width="10.140625" style="204" customWidth="1"/>
    <col min="15623" max="15623" width="10.42578125" style="204" customWidth="1"/>
    <col min="15624" max="15624" width="9.42578125" style="204" customWidth="1"/>
    <col min="15625" max="15625" width="10.7109375" style="204" customWidth="1"/>
    <col min="15626" max="15628" width="8.7109375" style="204" customWidth="1"/>
    <col min="15629" max="15629" width="8.85546875" style="204" customWidth="1"/>
    <col min="15630" max="15637" width="8.7109375" style="204" customWidth="1"/>
    <col min="15638" max="15638" width="11.85546875" style="204" customWidth="1"/>
    <col min="15639" max="15639" width="12.5703125" style="204" customWidth="1"/>
    <col min="15640" max="15640" width="12.7109375" style="204" customWidth="1"/>
    <col min="15641" max="15641" width="9.28515625" style="204" customWidth="1"/>
    <col min="15642" max="15642" width="12.28515625" style="204" customWidth="1"/>
    <col min="15643" max="15643" width="9.7109375" style="204" customWidth="1"/>
    <col min="15644" max="15644" width="8.7109375" style="204" customWidth="1"/>
    <col min="15645" max="15645" width="13.140625" style="204" customWidth="1"/>
    <col min="15646" max="15646" width="12.85546875" style="204" customWidth="1"/>
    <col min="15647" max="15647" width="10.85546875" style="204" customWidth="1"/>
    <col min="15648" max="15649" width="11.5703125" style="204" customWidth="1"/>
    <col min="15650" max="15650" width="11.7109375" style="204" customWidth="1"/>
    <col min="15651" max="15651" width="11.85546875" style="204" customWidth="1"/>
    <col min="15652" max="15652" width="10.7109375" style="204" customWidth="1"/>
    <col min="15653" max="15653" width="12.7109375" style="204" customWidth="1"/>
    <col min="15654" max="15655" width="10.7109375" style="204" customWidth="1"/>
    <col min="15656" max="15656" width="10.85546875" style="204" customWidth="1"/>
    <col min="15657" max="15657" width="2" style="204" customWidth="1"/>
    <col min="15658" max="15674" width="10.85546875" style="204" customWidth="1"/>
    <col min="15675" max="15680" width="12.5703125" style="204" customWidth="1"/>
    <col min="15681" max="15734" width="0" style="204" hidden="1" customWidth="1"/>
    <col min="15735" max="15872" width="11.42578125" style="204"/>
    <col min="15873" max="15873" width="29" style="204" customWidth="1"/>
    <col min="15874" max="15874" width="23.28515625" style="204" bestFit="1" customWidth="1"/>
    <col min="15875" max="15875" width="11.28515625" style="204" customWidth="1"/>
    <col min="15876" max="15876" width="9.85546875" style="204" customWidth="1"/>
    <col min="15877" max="15878" width="10.140625" style="204" customWidth="1"/>
    <col min="15879" max="15879" width="10.42578125" style="204" customWidth="1"/>
    <col min="15880" max="15880" width="9.42578125" style="204" customWidth="1"/>
    <col min="15881" max="15881" width="10.7109375" style="204" customWidth="1"/>
    <col min="15882" max="15884" width="8.7109375" style="204" customWidth="1"/>
    <col min="15885" max="15885" width="8.85546875" style="204" customWidth="1"/>
    <col min="15886" max="15893" width="8.7109375" style="204" customWidth="1"/>
    <col min="15894" max="15894" width="11.85546875" style="204" customWidth="1"/>
    <col min="15895" max="15895" width="12.5703125" style="204" customWidth="1"/>
    <col min="15896" max="15896" width="12.7109375" style="204" customWidth="1"/>
    <col min="15897" max="15897" width="9.28515625" style="204" customWidth="1"/>
    <col min="15898" max="15898" width="12.28515625" style="204" customWidth="1"/>
    <col min="15899" max="15899" width="9.7109375" style="204" customWidth="1"/>
    <col min="15900" max="15900" width="8.7109375" style="204" customWidth="1"/>
    <col min="15901" max="15901" width="13.140625" style="204" customWidth="1"/>
    <col min="15902" max="15902" width="12.85546875" style="204" customWidth="1"/>
    <col min="15903" max="15903" width="10.85546875" style="204" customWidth="1"/>
    <col min="15904" max="15905" width="11.5703125" style="204" customWidth="1"/>
    <col min="15906" max="15906" width="11.7109375" style="204" customWidth="1"/>
    <col min="15907" max="15907" width="11.85546875" style="204" customWidth="1"/>
    <col min="15908" max="15908" width="10.7109375" style="204" customWidth="1"/>
    <col min="15909" max="15909" width="12.7109375" style="204" customWidth="1"/>
    <col min="15910" max="15911" width="10.7109375" style="204" customWidth="1"/>
    <col min="15912" max="15912" width="10.85546875" style="204" customWidth="1"/>
    <col min="15913" max="15913" width="2" style="204" customWidth="1"/>
    <col min="15914" max="15930" width="10.85546875" style="204" customWidth="1"/>
    <col min="15931" max="15936" width="12.5703125" style="204" customWidth="1"/>
    <col min="15937" max="15990" width="0" style="204" hidden="1" customWidth="1"/>
    <col min="15991" max="16128" width="11.42578125" style="204"/>
    <col min="16129" max="16129" width="29" style="204" customWidth="1"/>
    <col min="16130" max="16130" width="23.28515625" style="204" bestFit="1" customWidth="1"/>
    <col min="16131" max="16131" width="11.28515625" style="204" customWidth="1"/>
    <col min="16132" max="16132" width="9.85546875" style="204" customWidth="1"/>
    <col min="16133" max="16134" width="10.140625" style="204" customWidth="1"/>
    <col min="16135" max="16135" width="10.42578125" style="204" customWidth="1"/>
    <col min="16136" max="16136" width="9.42578125" style="204" customWidth="1"/>
    <col min="16137" max="16137" width="10.7109375" style="204" customWidth="1"/>
    <col min="16138" max="16140" width="8.7109375" style="204" customWidth="1"/>
    <col min="16141" max="16141" width="8.85546875" style="204" customWidth="1"/>
    <col min="16142" max="16149" width="8.7109375" style="204" customWidth="1"/>
    <col min="16150" max="16150" width="11.85546875" style="204" customWidth="1"/>
    <col min="16151" max="16151" width="12.5703125" style="204" customWidth="1"/>
    <col min="16152" max="16152" width="12.7109375" style="204" customWidth="1"/>
    <col min="16153" max="16153" width="9.28515625" style="204" customWidth="1"/>
    <col min="16154" max="16154" width="12.28515625" style="204" customWidth="1"/>
    <col min="16155" max="16155" width="9.7109375" style="204" customWidth="1"/>
    <col min="16156" max="16156" width="8.7109375" style="204" customWidth="1"/>
    <col min="16157" max="16157" width="13.140625" style="204" customWidth="1"/>
    <col min="16158" max="16158" width="12.85546875" style="204" customWidth="1"/>
    <col min="16159" max="16159" width="10.85546875" style="204" customWidth="1"/>
    <col min="16160" max="16161" width="11.5703125" style="204" customWidth="1"/>
    <col min="16162" max="16162" width="11.7109375" style="204" customWidth="1"/>
    <col min="16163" max="16163" width="11.85546875" style="204" customWidth="1"/>
    <col min="16164" max="16164" width="10.7109375" style="204" customWidth="1"/>
    <col min="16165" max="16165" width="12.7109375" style="204" customWidth="1"/>
    <col min="16166" max="16167" width="10.7109375" style="204" customWidth="1"/>
    <col min="16168" max="16168" width="10.85546875" style="204" customWidth="1"/>
    <col min="16169" max="16169" width="2" style="204" customWidth="1"/>
    <col min="16170" max="16186" width="10.85546875" style="204" customWidth="1"/>
    <col min="16187" max="16192" width="12.5703125" style="204" customWidth="1"/>
    <col min="16193" max="16246" width="0" style="204" hidden="1" customWidth="1"/>
    <col min="16247" max="16384" width="11.42578125" style="204"/>
  </cols>
  <sheetData>
    <row r="1" spans="1:105" s="3" customFormat="1" ht="12.75" customHeight="1" x14ac:dyDescent="0.15">
      <c r="A1" s="1" t="s">
        <v>0</v>
      </c>
      <c r="B1" s="1"/>
      <c r="C1" s="2"/>
      <c r="D1" s="2"/>
      <c r="E1" s="2"/>
      <c r="F1" s="2"/>
      <c r="G1" s="2"/>
      <c r="H1" s="2"/>
      <c r="I1" s="2"/>
      <c r="J1" s="2"/>
      <c r="K1" s="2"/>
      <c r="L1" s="2"/>
      <c r="AD1" s="2"/>
      <c r="AE1" s="2"/>
      <c r="AH1" s="2"/>
      <c r="AK1" s="2"/>
      <c r="AL1" s="2"/>
      <c r="AM1" s="2"/>
      <c r="AN1" s="2"/>
      <c r="AO1" s="2"/>
      <c r="AP1" s="2"/>
    </row>
    <row r="2" spans="1:105" s="3" customFormat="1" ht="12.75" customHeight="1" x14ac:dyDescent="0.15">
      <c r="A2" s="1" t="str">
        <f>CONCATENATE("COMUNA: ",[9]NOMBRE!B2," - ","( ",[9]NOMBRE!C2,[9]NOMBRE!D2,[9]NOMBRE!E2,[9]NOMBRE!F2,[9]NOMBRE!G2," )")</f>
        <v>COMUNA: Linares - ( 07401 )</v>
      </c>
      <c r="B2" s="1"/>
      <c r="C2" s="2"/>
      <c r="D2" s="2"/>
      <c r="E2" s="2"/>
      <c r="F2" s="2"/>
      <c r="G2" s="2"/>
      <c r="H2" s="2"/>
      <c r="I2" s="2"/>
      <c r="J2" s="2"/>
      <c r="K2" s="2"/>
      <c r="L2" s="2"/>
      <c r="AD2" s="2"/>
      <c r="AE2" s="2"/>
      <c r="AH2" s="2"/>
      <c r="AK2" s="2"/>
      <c r="AL2" s="2"/>
      <c r="AM2" s="2"/>
      <c r="AN2" s="2"/>
      <c r="AO2" s="2"/>
      <c r="AP2" s="2"/>
    </row>
    <row r="3" spans="1:105" s="3" customFormat="1" ht="12.75" customHeight="1" x14ac:dyDescent="0.2">
      <c r="A3" s="1" t="str">
        <f>CONCATENATE("ESTABLECIMIENTO/ESTRATEGIA: ",[9]NOMBRE!B3," - ","( ",[9]NOMBRE!C3,[9]NOMBRE!D3,[9]NOMBRE!E3,[9]NOMBRE!F3,[9]NOMBRE!G3,[9]NOMBRE!H3," )")</f>
        <v>ESTABLECIMIENTO/ESTRATEGIA: Hospital Presidente Carlos Ibáñez del Campo - ( 116108 )</v>
      </c>
      <c r="B3" s="1"/>
      <c r="C3" s="2"/>
      <c r="D3" s="2"/>
      <c r="E3" s="4"/>
      <c r="F3" s="2"/>
      <c r="G3" s="2"/>
      <c r="H3" s="2"/>
      <c r="I3" s="2"/>
      <c r="J3" s="2"/>
      <c r="K3" s="2"/>
      <c r="L3" s="2"/>
      <c r="AD3" s="2"/>
      <c r="AE3" s="2"/>
      <c r="AH3" s="2"/>
      <c r="AK3" s="2"/>
      <c r="AL3" s="2"/>
      <c r="AM3" s="2"/>
      <c r="AN3" s="2"/>
      <c r="AO3" s="2"/>
      <c r="AP3" s="2"/>
    </row>
    <row r="4" spans="1:105" s="3" customFormat="1" ht="12.75" customHeight="1" x14ac:dyDescent="0.15">
      <c r="A4" s="1" t="str">
        <f>CONCATENATE("MES: ",[9]NOMBRE!B6," - ","( ",[9]NOMBRE!C6,[9]NOMBRE!D6," )")</f>
        <v>MES: AGOSTO - ( 08 )</v>
      </c>
      <c r="B4" s="1"/>
      <c r="C4" s="2"/>
      <c r="D4" s="2"/>
      <c r="E4" s="2"/>
      <c r="F4" s="2"/>
      <c r="G4" s="2"/>
      <c r="H4" s="2"/>
      <c r="I4" s="2"/>
      <c r="J4" s="2"/>
      <c r="K4" s="2"/>
      <c r="L4" s="2"/>
      <c r="AD4" s="2"/>
      <c r="AE4" s="2"/>
      <c r="AH4" s="2"/>
      <c r="AK4" s="2"/>
      <c r="AL4" s="2"/>
      <c r="AM4" s="2"/>
      <c r="AN4" s="2"/>
      <c r="AO4" s="2"/>
      <c r="AP4" s="2"/>
    </row>
    <row r="5" spans="1:105" s="3" customFormat="1" ht="12.75" customHeight="1" x14ac:dyDescent="0.15">
      <c r="A5" s="5" t="str">
        <f>CONCATENATE("AÑO: ",[9]NOMBRE!B7)</f>
        <v>AÑO: 2015</v>
      </c>
      <c r="B5" s="5"/>
      <c r="C5" s="2"/>
      <c r="D5" s="2"/>
      <c r="E5" s="2"/>
      <c r="F5" s="2"/>
      <c r="G5" s="2"/>
      <c r="H5" s="2"/>
      <c r="I5" s="2"/>
      <c r="J5" s="2"/>
      <c r="K5" s="2"/>
      <c r="L5" s="2"/>
      <c r="AD5" s="2"/>
      <c r="AE5" s="2"/>
      <c r="AH5" s="2"/>
      <c r="AK5" s="2"/>
      <c r="AL5" s="2"/>
      <c r="AM5" s="2"/>
      <c r="AN5" s="2"/>
      <c r="AO5" s="2"/>
      <c r="AP5" s="2"/>
    </row>
    <row r="6" spans="1:105" s="6" customFormat="1" ht="39.75" customHeight="1" x14ac:dyDescent="0.15">
      <c r="A6" s="324" t="s">
        <v>1</v>
      </c>
      <c r="B6" s="324"/>
      <c r="C6" s="324"/>
      <c r="D6" s="324"/>
      <c r="E6" s="324"/>
      <c r="F6" s="324"/>
      <c r="G6" s="324"/>
      <c r="H6" s="324"/>
      <c r="I6" s="324"/>
      <c r="J6" s="324"/>
      <c r="K6" s="324"/>
      <c r="L6" s="324"/>
      <c r="M6" s="324"/>
      <c r="N6" s="324"/>
      <c r="O6" s="324"/>
      <c r="P6" s="324"/>
      <c r="Q6" s="324"/>
      <c r="R6" s="324"/>
      <c r="S6" s="324"/>
      <c r="T6" s="324"/>
      <c r="U6" s="324"/>
      <c r="V6" s="324"/>
      <c r="W6" s="324"/>
      <c r="X6" s="324"/>
      <c r="Y6" s="324"/>
      <c r="Z6" s="325"/>
      <c r="AA6" s="325"/>
      <c r="AB6" s="325"/>
      <c r="AC6" s="325"/>
      <c r="AD6" s="325"/>
      <c r="AH6" s="223"/>
      <c r="AK6" s="223"/>
      <c r="AN6" s="222"/>
      <c r="AP6" s="323" t="s">
        <v>2</v>
      </c>
      <c r="AQ6" s="323"/>
      <c r="AR6" s="323" t="s">
        <v>3</v>
      </c>
      <c r="AS6" s="323"/>
      <c r="AU6" s="223"/>
      <c r="AV6" s="326" t="s">
        <v>4</v>
      </c>
      <c r="CZ6" s="3"/>
      <c r="DA6" s="3"/>
    </row>
    <row r="7" spans="1:105" s="6" customFormat="1" ht="67.5" customHeight="1" thickBot="1" x14ac:dyDescent="0.25">
      <c r="A7" s="11" t="s">
        <v>5</v>
      </c>
      <c r="B7" s="11"/>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3"/>
      <c r="AE7" s="14"/>
      <c r="AF7" s="14"/>
      <c r="AG7" s="14"/>
      <c r="AH7" s="14"/>
      <c r="AK7" s="223"/>
      <c r="AN7" s="222"/>
      <c r="AO7" s="223"/>
      <c r="AP7" s="323"/>
      <c r="AQ7" s="323"/>
      <c r="AR7" s="323"/>
      <c r="AS7" s="323"/>
      <c r="AT7" s="323" t="s">
        <v>6</v>
      </c>
      <c r="AU7" s="323"/>
      <c r="AV7" s="326"/>
      <c r="AW7" s="323" t="s">
        <v>7</v>
      </c>
      <c r="AX7" s="323"/>
      <c r="CZ7" s="3"/>
      <c r="DA7" s="3"/>
    </row>
    <row r="8" spans="1:105" s="15" customFormat="1" ht="34.5" customHeight="1" thickTop="1" x14ac:dyDescent="0.15">
      <c r="A8" s="238" t="s">
        <v>8</v>
      </c>
      <c r="B8" s="317" t="s">
        <v>9</v>
      </c>
      <c r="C8" s="318"/>
      <c r="D8" s="318"/>
      <c r="E8" s="318"/>
      <c r="F8" s="318"/>
      <c r="G8" s="318"/>
      <c r="H8" s="318"/>
      <c r="I8" s="318"/>
      <c r="J8" s="318"/>
      <c r="K8" s="318"/>
      <c r="L8" s="318"/>
      <c r="M8" s="318"/>
      <c r="N8" s="318"/>
      <c r="O8" s="318"/>
      <c r="P8" s="318"/>
      <c r="Q8" s="318"/>
      <c r="R8" s="318"/>
      <c r="S8" s="318"/>
      <c r="T8" s="318"/>
      <c r="U8" s="318"/>
      <c r="V8" s="318"/>
      <c r="W8" s="318"/>
      <c r="X8" s="318"/>
      <c r="Y8" s="318"/>
      <c r="Z8" s="318"/>
      <c r="AA8" s="318"/>
      <c r="AB8" s="318"/>
      <c r="AC8" s="318"/>
      <c r="AD8" s="318"/>
      <c r="AE8" s="319"/>
      <c r="AF8" s="238" t="s">
        <v>10</v>
      </c>
      <c r="AG8" s="245"/>
      <c r="AH8" s="238" t="s">
        <v>11</v>
      </c>
      <c r="AI8" s="245"/>
      <c r="AJ8" s="320" t="s">
        <v>12</v>
      </c>
      <c r="AK8" s="238" t="s">
        <v>13</v>
      </c>
      <c r="AL8" s="245"/>
      <c r="AM8" s="238" t="s">
        <v>14</v>
      </c>
      <c r="AN8" s="245"/>
      <c r="AO8" s="13"/>
      <c r="AP8" s="314" t="s">
        <v>15</v>
      </c>
      <c r="AQ8" s="301" t="s">
        <v>16</v>
      </c>
      <c r="AR8" s="314" t="s">
        <v>17</v>
      </c>
      <c r="AS8" s="301" t="s">
        <v>18</v>
      </c>
      <c r="AT8" s="314" t="s">
        <v>19</v>
      </c>
      <c r="AU8" s="301" t="s">
        <v>20</v>
      </c>
      <c r="AV8" s="304" t="s">
        <v>21</v>
      </c>
      <c r="AW8" s="307" t="s">
        <v>22</v>
      </c>
      <c r="AX8" s="310" t="s">
        <v>23</v>
      </c>
      <c r="AY8" s="6"/>
      <c r="AZ8" s="6"/>
      <c r="BA8" s="6"/>
      <c r="BB8" s="6"/>
      <c r="BC8" s="6"/>
      <c r="BD8" s="6"/>
      <c r="BE8" s="6"/>
      <c r="BF8" s="6"/>
      <c r="BG8" s="6"/>
      <c r="BH8" s="6"/>
      <c r="BI8" s="6"/>
      <c r="BJ8" s="6"/>
      <c r="BK8" s="6"/>
      <c r="BL8" s="6"/>
      <c r="BM8" s="6"/>
      <c r="BN8" s="6"/>
      <c r="BO8" s="6"/>
      <c r="BP8" s="6"/>
      <c r="BQ8" s="6"/>
      <c r="BR8" s="6"/>
      <c r="CY8" s="16"/>
      <c r="CZ8" s="16"/>
    </row>
    <row r="9" spans="1:105" s="15" customFormat="1" ht="10.5" customHeight="1" x14ac:dyDescent="0.15">
      <c r="A9" s="239"/>
      <c r="B9" s="241" t="s">
        <v>24</v>
      </c>
      <c r="C9" s="238" t="s">
        <v>25</v>
      </c>
      <c r="D9" s="244"/>
      <c r="E9" s="244"/>
      <c r="F9" s="244"/>
      <c r="G9" s="244"/>
      <c r="H9" s="244"/>
      <c r="I9" s="244"/>
      <c r="J9" s="244"/>
      <c r="K9" s="244"/>
      <c r="L9" s="244"/>
      <c r="M9" s="244"/>
      <c r="N9" s="244"/>
      <c r="O9" s="244"/>
      <c r="P9" s="244"/>
      <c r="Q9" s="244"/>
      <c r="R9" s="244"/>
      <c r="S9" s="245"/>
      <c r="T9" s="238" t="s">
        <v>26</v>
      </c>
      <c r="U9" s="245"/>
      <c r="V9" s="258" t="s">
        <v>27</v>
      </c>
      <c r="W9" s="259"/>
      <c r="X9" s="256" t="s">
        <v>28</v>
      </c>
      <c r="Y9" s="262"/>
      <c r="Z9" s="262"/>
      <c r="AA9" s="262"/>
      <c r="AB9" s="313"/>
      <c r="AC9" s="313"/>
      <c r="AD9" s="313"/>
      <c r="AE9" s="313"/>
      <c r="AF9" s="239"/>
      <c r="AG9" s="247"/>
      <c r="AH9" s="239"/>
      <c r="AI9" s="247"/>
      <c r="AJ9" s="321"/>
      <c r="AK9" s="239"/>
      <c r="AL9" s="247"/>
      <c r="AM9" s="239"/>
      <c r="AN9" s="247"/>
      <c r="AO9" s="13"/>
      <c r="AP9" s="315"/>
      <c r="AQ9" s="302"/>
      <c r="AR9" s="315"/>
      <c r="AS9" s="302"/>
      <c r="AT9" s="315"/>
      <c r="AU9" s="302"/>
      <c r="AV9" s="305"/>
      <c r="AW9" s="308"/>
      <c r="AX9" s="311"/>
      <c r="AY9" s="6"/>
      <c r="AZ9" s="6"/>
      <c r="BA9" s="6"/>
      <c r="BB9" s="6"/>
      <c r="BC9" s="6"/>
      <c r="BD9" s="6"/>
      <c r="BE9" s="6"/>
      <c r="BF9" s="6"/>
      <c r="BG9" s="6"/>
      <c r="BH9" s="6"/>
      <c r="BI9" s="6"/>
      <c r="BJ9" s="6"/>
      <c r="BK9" s="6"/>
      <c r="BL9" s="6"/>
      <c r="BM9" s="6"/>
      <c r="BN9" s="6"/>
      <c r="BO9" s="6"/>
      <c r="BP9" s="6"/>
      <c r="BQ9" s="6"/>
      <c r="BR9" s="6"/>
      <c r="CY9" s="16"/>
      <c r="CZ9" s="16"/>
    </row>
    <row r="10" spans="1:105" s="15" customFormat="1" x14ac:dyDescent="0.15">
      <c r="A10" s="239"/>
      <c r="B10" s="242"/>
      <c r="C10" s="240"/>
      <c r="D10" s="248"/>
      <c r="E10" s="248"/>
      <c r="F10" s="248"/>
      <c r="G10" s="248"/>
      <c r="H10" s="248"/>
      <c r="I10" s="248"/>
      <c r="J10" s="248"/>
      <c r="K10" s="248"/>
      <c r="L10" s="248"/>
      <c r="M10" s="248"/>
      <c r="N10" s="248"/>
      <c r="O10" s="248"/>
      <c r="P10" s="248"/>
      <c r="Q10" s="248"/>
      <c r="R10" s="248"/>
      <c r="S10" s="249"/>
      <c r="T10" s="240"/>
      <c r="U10" s="249"/>
      <c r="V10" s="260"/>
      <c r="W10" s="261"/>
      <c r="X10" s="269" t="s">
        <v>29</v>
      </c>
      <c r="Y10" s="270"/>
      <c r="Z10" s="270"/>
      <c r="AA10" s="271"/>
      <c r="AB10" s="269" t="s">
        <v>30</v>
      </c>
      <c r="AC10" s="270"/>
      <c r="AD10" s="270"/>
      <c r="AE10" s="270"/>
      <c r="AF10" s="240"/>
      <c r="AG10" s="249"/>
      <c r="AH10" s="240"/>
      <c r="AI10" s="249"/>
      <c r="AJ10" s="321"/>
      <c r="AK10" s="240"/>
      <c r="AL10" s="249"/>
      <c r="AM10" s="240"/>
      <c r="AN10" s="249"/>
      <c r="AO10" s="13"/>
      <c r="AP10" s="315"/>
      <c r="AQ10" s="302"/>
      <c r="AR10" s="315"/>
      <c r="AS10" s="302"/>
      <c r="AT10" s="315"/>
      <c r="AU10" s="302"/>
      <c r="AV10" s="305"/>
      <c r="AW10" s="308"/>
      <c r="AX10" s="311"/>
      <c r="AY10" s="6"/>
      <c r="AZ10" s="6"/>
      <c r="BA10" s="6"/>
      <c r="BB10" s="6"/>
      <c r="BC10" s="6"/>
      <c r="BD10" s="6"/>
      <c r="BE10" s="6"/>
      <c r="BF10" s="6"/>
      <c r="BG10" s="6"/>
      <c r="BH10" s="6"/>
      <c r="BI10" s="6"/>
      <c r="BJ10" s="6"/>
      <c r="BK10" s="6"/>
      <c r="BL10" s="6"/>
      <c r="BM10" s="6"/>
      <c r="BN10" s="6"/>
      <c r="BO10" s="6"/>
      <c r="BP10" s="6"/>
      <c r="BQ10" s="6"/>
      <c r="BR10" s="6"/>
      <c r="CY10" s="16"/>
      <c r="CZ10" s="16"/>
    </row>
    <row r="11" spans="1:105" s="15" customFormat="1" ht="34.5" customHeight="1" thickBot="1" x14ac:dyDescent="0.2">
      <c r="A11" s="240"/>
      <c r="B11" s="243"/>
      <c r="C11" s="17" t="s">
        <v>31</v>
      </c>
      <c r="D11" s="18" t="s">
        <v>32</v>
      </c>
      <c r="E11" s="19" t="s">
        <v>33</v>
      </c>
      <c r="F11" s="19" t="s">
        <v>34</v>
      </c>
      <c r="G11" s="19" t="s">
        <v>35</v>
      </c>
      <c r="H11" s="20" t="s">
        <v>36</v>
      </c>
      <c r="I11" s="20" t="s">
        <v>37</v>
      </c>
      <c r="J11" s="20" t="s">
        <v>38</v>
      </c>
      <c r="K11" s="20" t="s">
        <v>39</v>
      </c>
      <c r="L11" s="20" t="s">
        <v>40</v>
      </c>
      <c r="M11" s="20" t="s">
        <v>41</v>
      </c>
      <c r="N11" s="20" t="s">
        <v>42</v>
      </c>
      <c r="O11" s="20" t="s">
        <v>43</v>
      </c>
      <c r="P11" s="20" t="s">
        <v>44</v>
      </c>
      <c r="Q11" s="20" t="s">
        <v>45</v>
      </c>
      <c r="R11" s="20" t="s">
        <v>46</v>
      </c>
      <c r="S11" s="21" t="s">
        <v>47</v>
      </c>
      <c r="T11" s="17" t="s">
        <v>22</v>
      </c>
      <c r="U11" s="22" t="s">
        <v>48</v>
      </c>
      <c r="V11" s="215" t="s">
        <v>49</v>
      </c>
      <c r="W11" s="22" t="s">
        <v>50</v>
      </c>
      <c r="X11" s="219" t="s">
        <v>51</v>
      </c>
      <c r="Y11" s="25" t="s">
        <v>52</v>
      </c>
      <c r="Z11" s="19" t="s">
        <v>53</v>
      </c>
      <c r="AA11" s="22" t="s">
        <v>54</v>
      </c>
      <c r="AB11" s="25" t="s">
        <v>51</v>
      </c>
      <c r="AC11" s="25" t="s">
        <v>52</v>
      </c>
      <c r="AD11" s="19" t="s">
        <v>53</v>
      </c>
      <c r="AE11" s="22" t="s">
        <v>54</v>
      </c>
      <c r="AF11" s="17" t="s">
        <v>55</v>
      </c>
      <c r="AG11" s="216" t="s">
        <v>56</v>
      </c>
      <c r="AH11" s="17" t="s">
        <v>22</v>
      </c>
      <c r="AI11" s="22" t="s">
        <v>48</v>
      </c>
      <c r="AJ11" s="322"/>
      <c r="AK11" s="17" t="s">
        <v>22</v>
      </c>
      <c r="AL11" s="22" t="s">
        <v>48</v>
      </c>
      <c r="AM11" s="17" t="s">
        <v>22</v>
      </c>
      <c r="AN11" s="22" t="s">
        <v>48</v>
      </c>
      <c r="AO11" s="27"/>
      <c r="AP11" s="316"/>
      <c r="AQ11" s="303"/>
      <c r="AR11" s="316"/>
      <c r="AS11" s="303"/>
      <c r="AT11" s="316"/>
      <c r="AU11" s="303"/>
      <c r="AV11" s="306"/>
      <c r="AW11" s="309"/>
      <c r="AX11" s="312"/>
      <c r="AY11" s="6"/>
      <c r="AZ11" s="6"/>
      <c r="BA11" s="6"/>
      <c r="BB11" s="6"/>
      <c r="BC11" s="6"/>
      <c r="BD11" s="6"/>
      <c r="BE11" s="6"/>
      <c r="BF11" s="6"/>
      <c r="BG11" s="6"/>
      <c r="BH11" s="6"/>
      <c r="BI11" s="6"/>
      <c r="BJ11" s="6"/>
      <c r="BK11" s="6"/>
      <c r="BL11" s="6"/>
      <c r="BM11" s="6"/>
      <c r="BN11" s="6"/>
      <c r="BO11" s="6"/>
      <c r="BP11" s="6"/>
      <c r="BQ11" s="6"/>
      <c r="BR11" s="6"/>
      <c r="CY11" s="16"/>
      <c r="CZ11" s="16"/>
    </row>
    <row r="12" spans="1:105" s="15" customFormat="1" ht="12" customHeight="1" thickTop="1" x14ac:dyDescent="0.15">
      <c r="A12" s="28" t="s">
        <v>57</v>
      </c>
      <c r="B12" s="29">
        <f>SUM(C12:F12)</f>
        <v>476</v>
      </c>
      <c r="C12" s="30">
        <v>248</v>
      </c>
      <c r="D12" s="31">
        <v>136</v>
      </c>
      <c r="E12" s="32">
        <v>85</v>
      </c>
      <c r="F12" s="32">
        <v>7</v>
      </c>
      <c r="G12" s="33"/>
      <c r="H12" s="33"/>
      <c r="I12" s="33"/>
      <c r="J12" s="33"/>
      <c r="K12" s="33"/>
      <c r="L12" s="33"/>
      <c r="M12" s="33"/>
      <c r="N12" s="33"/>
      <c r="O12" s="33"/>
      <c r="P12" s="33"/>
      <c r="Q12" s="33"/>
      <c r="R12" s="33"/>
      <c r="S12" s="33"/>
      <c r="T12" s="34">
        <v>469</v>
      </c>
      <c r="U12" s="35">
        <v>7</v>
      </c>
      <c r="V12" s="34">
        <v>246</v>
      </c>
      <c r="W12" s="35">
        <v>230</v>
      </c>
      <c r="X12" s="36">
        <f>SUM(Y12:AA12)</f>
        <v>191</v>
      </c>
      <c r="Y12" s="34">
        <v>191</v>
      </c>
      <c r="Z12" s="37"/>
      <c r="AA12" s="35"/>
      <c r="AB12" s="38">
        <f>SUM(AC12:AE12)</f>
        <v>0</v>
      </c>
      <c r="AC12" s="34"/>
      <c r="AD12" s="37"/>
      <c r="AE12" s="35"/>
      <c r="AF12" s="30">
        <v>146</v>
      </c>
      <c r="AG12" s="39">
        <v>0</v>
      </c>
      <c r="AH12" s="40">
        <v>128</v>
      </c>
      <c r="AI12" s="41"/>
      <c r="AJ12" s="39"/>
      <c r="AK12" s="40"/>
      <c r="AL12" s="41"/>
      <c r="AM12" s="40">
        <v>77</v>
      </c>
      <c r="AN12" s="41"/>
      <c r="AO12" s="42"/>
      <c r="AP12" s="43"/>
      <c r="AQ12" s="44"/>
      <c r="AR12" s="43"/>
      <c r="AS12" s="44"/>
      <c r="AT12" s="43"/>
      <c r="AU12" s="44"/>
      <c r="AV12" s="45"/>
      <c r="AW12" s="46"/>
      <c r="AX12" s="47"/>
      <c r="AY12" s="48" t="str">
        <f>+BP12&amp;BQ12&amp;BR12&amp;BS12&amp;BT12&amp;BU12&amp;BV12</f>
        <v/>
      </c>
      <c r="BF12" s="6"/>
      <c r="BG12" s="6"/>
      <c r="BH12" s="6"/>
      <c r="BI12" s="6"/>
      <c r="BJ12" s="6"/>
      <c r="BK12" s="6"/>
      <c r="BL12" s="6"/>
      <c r="BM12" s="6"/>
      <c r="BN12" s="6"/>
      <c r="BO12" s="6"/>
      <c r="BP12" s="49" t="str">
        <f>IF($B12&lt;&gt;($V12+$W12)," El número de consultas según sexo NO puede ser diferente al Total. ","")</f>
        <v/>
      </c>
      <c r="BQ12" s="50" t="str">
        <f>IF($B12=0,"",IF(($T12+$U12)=0,IF($B12="",""," No olvide escribir la columna Beneficiarios. "),""))</f>
        <v/>
      </c>
      <c r="BR12" s="50" t="str">
        <f>IF($B12&lt;($T12+$U12)," El número de Beneficiarios NO puede ser mayor que el Total. ","")</f>
        <v/>
      </c>
      <c r="BS12" s="50" t="str">
        <f>IF($B12&lt;($AP12+$AQ12)," Seccion A.2 NO puede ser mayor que sección A.1. ","")</f>
        <v/>
      </c>
      <c r="BT12" s="50" t="str">
        <f>IF($B12&lt;($AR12+$AS12)," Seccion A.3 NO puede ser mayor que sección A.1. ","")</f>
        <v/>
      </c>
      <c r="BU12" s="51" t="str">
        <f>IF($B12&gt;=($X12+$AB12),"","El total de Consulta Nuevas NO debe ser MAYOR que el total de las Consultas Médicas. ")</f>
        <v/>
      </c>
      <c r="BV12" s="52" t="str">
        <f>IF(AND($Y12+$AC12&lt;&gt;0,OR($AF12="",$AG12="")),"No  olvide registrar datos en Pertinencia. ","")</f>
        <v/>
      </c>
      <c r="BW12" s="53"/>
      <c r="BX12" s="54">
        <f>IF($B12&lt;&gt;($V12+$W12),1,0)</f>
        <v>0</v>
      </c>
      <c r="BY12" s="54">
        <f>IF($B12&lt;($T12+$U12),1,0)</f>
        <v>0</v>
      </c>
      <c r="BZ12" s="54">
        <f>IF($B12&lt;($AP12+$AQ12),1,0)</f>
        <v>0</v>
      </c>
      <c r="CA12" s="54">
        <f>IF($B12&lt;($AR12+$AS12),1,0)</f>
        <v>0</v>
      </c>
      <c r="CB12" s="54">
        <f>IF($B12&gt;=($X12+$AB12),0,1)</f>
        <v>0</v>
      </c>
      <c r="CC12" s="54">
        <f>IF($B12=0,"",IF(($T12+$U12)=0,IF($B12="","",1),0))</f>
        <v>0</v>
      </c>
      <c r="CD12" s="54">
        <f>IF(AND($Y12+$AC12&lt;&gt;0,OR($AF12="",$AG12="")),1,0)</f>
        <v>0</v>
      </c>
      <c r="CY12" s="16"/>
      <c r="CZ12" s="16"/>
    </row>
    <row r="13" spans="1:105" s="15" customFormat="1" ht="11.25" x14ac:dyDescent="0.15">
      <c r="A13" s="55" t="s">
        <v>58</v>
      </c>
      <c r="B13" s="29">
        <f>SUM(C13:S13)</f>
        <v>614</v>
      </c>
      <c r="C13" s="34"/>
      <c r="D13" s="56"/>
      <c r="E13" s="57"/>
      <c r="F13" s="57">
        <v>10</v>
      </c>
      <c r="G13" s="57">
        <v>17</v>
      </c>
      <c r="H13" s="58">
        <v>19</v>
      </c>
      <c r="I13" s="58">
        <v>17</v>
      </c>
      <c r="J13" s="58">
        <v>22</v>
      </c>
      <c r="K13" s="58">
        <v>22</v>
      </c>
      <c r="L13" s="58">
        <v>24</v>
      </c>
      <c r="M13" s="58">
        <v>37</v>
      </c>
      <c r="N13" s="58">
        <v>62</v>
      </c>
      <c r="O13" s="58">
        <v>52</v>
      </c>
      <c r="P13" s="58">
        <v>90</v>
      </c>
      <c r="Q13" s="58">
        <v>70</v>
      </c>
      <c r="R13" s="58">
        <v>83</v>
      </c>
      <c r="S13" s="59">
        <v>89</v>
      </c>
      <c r="T13" s="34"/>
      <c r="U13" s="35">
        <v>614</v>
      </c>
      <c r="V13" s="34">
        <v>250</v>
      </c>
      <c r="W13" s="35">
        <v>364</v>
      </c>
      <c r="X13" s="36">
        <f t="shared" ref="X13:X57" si="0">SUM(Y13:AA13)</f>
        <v>0</v>
      </c>
      <c r="Y13" s="34"/>
      <c r="Z13" s="37"/>
      <c r="AA13" s="35"/>
      <c r="AB13" s="38">
        <f t="shared" ref="AB13:AB57" si="1">SUM(AC13:AE13)</f>
        <v>276</v>
      </c>
      <c r="AC13" s="34">
        <v>276</v>
      </c>
      <c r="AD13" s="37"/>
      <c r="AE13" s="35"/>
      <c r="AF13" s="34">
        <v>186</v>
      </c>
      <c r="AG13" s="39">
        <v>0</v>
      </c>
      <c r="AH13" s="34"/>
      <c r="AI13" s="35">
        <v>104</v>
      </c>
      <c r="AJ13" s="39">
        <v>312</v>
      </c>
      <c r="AK13" s="40"/>
      <c r="AL13" s="35">
        <v>22</v>
      </c>
      <c r="AM13" s="40"/>
      <c r="AN13" s="35">
        <v>55</v>
      </c>
      <c r="AO13" s="42"/>
      <c r="AP13" s="60"/>
      <c r="AQ13" s="61"/>
      <c r="AR13" s="60"/>
      <c r="AS13" s="61"/>
      <c r="AT13" s="60"/>
      <c r="AU13" s="61"/>
      <c r="AV13" s="62"/>
      <c r="AW13" s="63"/>
      <c r="AX13" s="64"/>
      <c r="AY13" s="48" t="str">
        <f t="shared" ref="AY13:AY58" si="2">+BP13&amp;BQ13&amp;BR13&amp;BS13&amp;BT13&amp;BU13&amp;BV13</f>
        <v/>
      </c>
      <c r="BF13" s="6"/>
      <c r="BG13" s="6"/>
      <c r="BH13" s="6"/>
      <c r="BI13" s="6"/>
      <c r="BJ13" s="6"/>
      <c r="BK13" s="6"/>
      <c r="BL13" s="6"/>
      <c r="BM13" s="6"/>
      <c r="BN13" s="6"/>
      <c r="BO13" s="6"/>
      <c r="BP13" s="49" t="str">
        <f t="shared" ref="BP13:BP58" si="3">IF($B13&lt;&gt;($V13+$W13)," El número de consultas según sexo NO puede ser diferente al Total. ","")</f>
        <v/>
      </c>
      <c r="BQ13" s="50" t="str">
        <f t="shared" ref="BQ13:BQ58" si="4">IF($B13=0,"",IF(($T13+$U13)=0,IF($B13="",""," No olvide escribir la columna Beneficiarios. "),""))</f>
        <v/>
      </c>
      <c r="BR13" s="50" t="str">
        <f t="shared" ref="BR13:BR58" si="5">IF($B13&lt;($T13+$U13)," El número de Beneficiarios NO puede ser mayor que el Total. ","")</f>
        <v/>
      </c>
      <c r="BS13" s="50" t="str">
        <f t="shared" ref="BS13:BS58" si="6">IF($B13&lt;($AP13+$AQ13)," Seccion A.2 NO puede ser mayor que sección A.1. ","")</f>
        <v/>
      </c>
      <c r="BT13" s="50" t="str">
        <f t="shared" ref="BT13:BT58" si="7">IF($B13&lt;($AR13+$AS13)," Seccion A.3 NO puede ser mayor que sección A.1. ","")</f>
        <v/>
      </c>
      <c r="BU13" s="50" t="str">
        <f t="shared" ref="BU13:BU58" si="8">IF($B13&gt;=($X13+$AB13),"","El total de Consulta Nuevas NO debe ser MAYOR que el total de las Consultas Médicas. ")</f>
        <v/>
      </c>
      <c r="BV13" s="52" t="str">
        <f>IF(AND($Y13+$AC13&lt;&gt;0,OR($AF13="",$AG13="")),"No  olvide registrar datos en Pertinencia. ","")</f>
        <v/>
      </c>
      <c r="BW13" s="53"/>
      <c r="BX13" s="54">
        <f t="shared" ref="BX13:BX58" si="9">IF($B13&lt;&gt;($V13+$W13),1,0)</f>
        <v>0</v>
      </c>
      <c r="BY13" s="54">
        <f t="shared" ref="BY13:BY58" si="10">IF($B13&lt;($T13+$U13),1,0)</f>
        <v>0</v>
      </c>
      <c r="BZ13" s="54">
        <f t="shared" ref="BZ13:BZ58" si="11">IF($B13&lt;($AP13+$AQ13),1,0)</f>
        <v>0</v>
      </c>
      <c r="CA13" s="54">
        <f t="shared" ref="CA13:CA58" si="12">IF($B13&lt;($AR13+$AS13),1,0)</f>
        <v>0</v>
      </c>
      <c r="CB13" s="54">
        <f t="shared" ref="CB13:CB58" si="13">IF($B13&gt;=($X13+$AB13),0,1)</f>
        <v>0</v>
      </c>
      <c r="CC13" s="54">
        <f t="shared" ref="CC13:CC58" si="14">IF($B13=0,"",IF(($T13+$U13)=0,IF($B13="","",1),0))</f>
        <v>0</v>
      </c>
      <c r="CD13" s="54">
        <f>IF(AND($Y13+$AC13&lt;&gt;0,OR($AF13="",$AG13="")),1,0)</f>
        <v>0</v>
      </c>
      <c r="CY13" s="16"/>
      <c r="CZ13" s="16"/>
    </row>
    <row r="14" spans="1:105" s="15" customFormat="1" ht="11.25" x14ac:dyDescent="0.15">
      <c r="A14" s="55" t="s">
        <v>59</v>
      </c>
      <c r="B14" s="29">
        <f>SUM(C14)</f>
        <v>77</v>
      </c>
      <c r="C14" s="34">
        <v>77</v>
      </c>
      <c r="D14" s="65"/>
      <c r="E14" s="66"/>
      <c r="F14" s="66"/>
      <c r="G14" s="66"/>
      <c r="H14" s="67"/>
      <c r="I14" s="67"/>
      <c r="J14" s="67"/>
      <c r="K14" s="67"/>
      <c r="L14" s="67"/>
      <c r="M14" s="67"/>
      <c r="N14" s="67"/>
      <c r="O14" s="67"/>
      <c r="P14" s="67"/>
      <c r="Q14" s="67"/>
      <c r="R14" s="67"/>
      <c r="S14" s="67"/>
      <c r="T14" s="34">
        <v>77</v>
      </c>
      <c r="U14" s="68"/>
      <c r="V14" s="34">
        <v>39</v>
      </c>
      <c r="W14" s="35">
        <v>38</v>
      </c>
      <c r="X14" s="36">
        <f t="shared" si="0"/>
        <v>12</v>
      </c>
      <c r="Y14" s="34">
        <v>12</v>
      </c>
      <c r="Z14" s="37"/>
      <c r="AA14" s="35"/>
      <c r="AC14" s="69"/>
      <c r="AD14" s="65"/>
      <c r="AE14" s="66"/>
      <c r="AF14" s="66"/>
      <c r="AG14" s="65"/>
      <c r="AH14" s="34">
        <v>12</v>
      </c>
      <c r="AI14" s="68"/>
      <c r="AJ14" s="39">
        <v>2</v>
      </c>
      <c r="AK14" s="40"/>
      <c r="AL14" s="68"/>
      <c r="AM14" s="40">
        <v>5</v>
      </c>
      <c r="AN14" s="68"/>
      <c r="AO14" s="42"/>
      <c r="AP14" s="60"/>
      <c r="AQ14" s="61"/>
      <c r="AR14" s="60"/>
      <c r="AS14" s="61"/>
      <c r="AT14" s="60"/>
      <c r="AU14" s="61"/>
      <c r="AV14" s="62"/>
      <c r="AW14" s="63"/>
      <c r="AX14" s="70"/>
      <c r="AY14" s="48" t="str">
        <f t="shared" si="2"/>
        <v/>
      </c>
      <c r="BF14" s="6"/>
      <c r="BG14" s="6"/>
      <c r="BH14" s="6"/>
      <c r="BI14" s="6"/>
      <c r="BJ14" s="6"/>
      <c r="BK14" s="6"/>
      <c r="BL14" s="6"/>
      <c r="BM14" s="6"/>
      <c r="BN14" s="6"/>
      <c r="BO14" s="6"/>
      <c r="BP14" s="49" t="str">
        <f t="shared" si="3"/>
        <v/>
      </c>
      <c r="BQ14" s="50" t="str">
        <f t="shared" si="4"/>
        <v/>
      </c>
      <c r="BR14" s="50" t="str">
        <f t="shared" si="5"/>
        <v/>
      </c>
      <c r="BS14" s="50" t="str">
        <f t="shared" si="6"/>
        <v/>
      </c>
      <c r="BT14" s="50" t="str">
        <f t="shared" si="7"/>
        <v/>
      </c>
      <c r="BU14" s="50" t="str">
        <f t="shared" si="8"/>
        <v/>
      </c>
      <c r="BV14" s="53"/>
      <c r="BW14" s="53"/>
      <c r="BX14" s="54">
        <f t="shared" si="9"/>
        <v>0</v>
      </c>
      <c r="BY14" s="54">
        <f t="shared" si="10"/>
        <v>0</v>
      </c>
      <c r="BZ14" s="54">
        <f t="shared" si="11"/>
        <v>0</v>
      </c>
      <c r="CA14" s="54">
        <f t="shared" si="12"/>
        <v>0</v>
      </c>
      <c r="CB14" s="54">
        <f t="shared" si="13"/>
        <v>0</v>
      </c>
      <c r="CC14" s="54">
        <f t="shared" si="14"/>
        <v>0</v>
      </c>
      <c r="CD14" s="71"/>
      <c r="CY14" s="16"/>
      <c r="CZ14" s="16"/>
    </row>
    <row r="15" spans="1:105" s="15" customFormat="1" ht="11.25" x14ac:dyDescent="0.15">
      <c r="A15" s="55" t="s">
        <v>60</v>
      </c>
      <c r="B15" s="29">
        <f t="shared" ref="B15:B57" si="15">SUM(C15:S15)</f>
        <v>28</v>
      </c>
      <c r="C15" s="34"/>
      <c r="D15" s="56"/>
      <c r="E15" s="37"/>
      <c r="F15" s="37">
        <v>1</v>
      </c>
      <c r="G15" s="37"/>
      <c r="H15" s="59">
        <v>1</v>
      </c>
      <c r="I15" s="59"/>
      <c r="J15" s="59">
        <v>1</v>
      </c>
      <c r="K15" s="59"/>
      <c r="L15" s="59"/>
      <c r="M15" s="59">
        <v>3</v>
      </c>
      <c r="N15" s="59">
        <v>3</v>
      </c>
      <c r="O15" s="59">
        <v>2</v>
      </c>
      <c r="P15" s="59">
        <v>6</v>
      </c>
      <c r="Q15" s="59">
        <v>4</v>
      </c>
      <c r="R15" s="59">
        <v>3</v>
      </c>
      <c r="S15" s="59">
        <v>4</v>
      </c>
      <c r="T15" s="34"/>
      <c r="U15" s="35">
        <v>28</v>
      </c>
      <c r="V15" s="34">
        <v>13</v>
      </c>
      <c r="W15" s="35">
        <v>15</v>
      </c>
      <c r="X15" s="36">
        <f t="shared" si="0"/>
        <v>0</v>
      </c>
      <c r="Y15" s="34"/>
      <c r="Z15" s="37"/>
      <c r="AA15" s="35"/>
      <c r="AB15" s="38">
        <f t="shared" si="1"/>
        <v>12</v>
      </c>
      <c r="AC15" s="34">
        <v>12</v>
      </c>
      <c r="AD15" s="37"/>
      <c r="AE15" s="35"/>
      <c r="AF15" s="34">
        <v>0</v>
      </c>
      <c r="AG15" s="39">
        <v>0</v>
      </c>
      <c r="AH15" s="34"/>
      <c r="AI15" s="35">
        <v>4</v>
      </c>
      <c r="AJ15" s="39"/>
      <c r="AK15" s="40"/>
      <c r="AL15" s="35">
        <v>1</v>
      </c>
      <c r="AM15" s="40"/>
      <c r="AN15" s="35"/>
      <c r="AO15" s="42"/>
      <c r="AP15" s="60"/>
      <c r="AQ15" s="61"/>
      <c r="AR15" s="60"/>
      <c r="AS15" s="61"/>
      <c r="AT15" s="60"/>
      <c r="AU15" s="61"/>
      <c r="AV15" s="62"/>
      <c r="AW15" s="63"/>
      <c r="AX15" s="64"/>
      <c r="AY15" s="48" t="str">
        <f t="shared" si="2"/>
        <v/>
      </c>
      <c r="BF15" s="6"/>
      <c r="BG15" s="6"/>
      <c r="BH15" s="6"/>
      <c r="BI15" s="6"/>
      <c r="BJ15" s="6"/>
      <c r="BK15" s="6"/>
      <c r="BL15" s="6"/>
      <c r="BM15" s="6"/>
      <c r="BN15" s="6"/>
      <c r="BO15" s="6"/>
      <c r="BP15" s="49" t="str">
        <f t="shared" si="3"/>
        <v/>
      </c>
      <c r="BQ15" s="50" t="str">
        <f t="shared" si="4"/>
        <v/>
      </c>
      <c r="BR15" s="50" t="str">
        <f t="shared" si="5"/>
        <v/>
      </c>
      <c r="BS15" s="50" t="str">
        <f t="shared" si="6"/>
        <v/>
      </c>
      <c r="BT15" s="50" t="str">
        <f t="shared" si="7"/>
        <v/>
      </c>
      <c r="BU15" s="50" t="str">
        <f t="shared" si="8"/>
        <v/>
      </c>
      <c r="BV15" s="72" t="str">
        <f>IF(AND($Y15+$AC15&lt;&gt;0,OR($AF15="",$AG15="")),"No  olvide registrar datos en Pertinencia. ","")</f>
        <v/>
      </c>
      <c r="BW15" s="53"/>
      <c r="BX15" s="54">
        <f t="shared" si="9"/>
        <v>0</v>
      </c>
      <c r="BY15" s="54">
        <f t="shared" si="10"/>
        <v>0</v>
      </c>
      <c r="BZ15" s="54">
        <f t="shared" si="11"/>
        <v>0</v>
      </c>
      <c r="CA15" s="54">
        <f t="shared" si="12"/>
        <v>0</v>
      </c>
      <c r="CB15" s="54">
        <f t="shared" si="13"/>
        <v>0</v>
      </c>
      <c r="CC15" s="54">
        <f t="shared" si="14"/>
        <v>0</v>
      </c>
      <c r="CD15" s="54">
        <f>IF(AND($Y15+$AC15&lt;&gt;0,OR($AF15="",$AG15="")),1,0)</f>
        <v>0</v>
      </c>
      <c r="CY15" s="16"/>
      <c r="CZ15" s="16"/>
    </row>
    <row r="16" spans="1:105" s="15" customFormat="1" ht="11.25" x14ac:dyDescent="0.15">
      <c r="A16" s="55" t="s">
        <v>61</v>
      </c>
      <c r="B16" s="29">
        <f t="shared" si="15"/>
        <v>391</v>
      </c>
      <c r="C16" s="34">
        <v>54</v>
      </c>
      <c r="D16" s="56">
        <v>20</v>
      </c>
      <c r="E16" s="37">
        <v>23</v>
      </c>
      <c r="F16" s="37">
        <v>9</v>
      </c>
      <c r="G16" s="37"/>
      <c r="H16" s="59">
        <v>2</v>
      </c>
      <c r="I16" s="59">
        <v>1</v>
      </c>
      <c r="J16" s="59">
        <v>5</v>
      </c>
      <c r="K16" s="59">
        <v>13</v>
      </c>
      <c r="L16" s="59">
        <v>13</v>
      </c>
      <c r="M16" s="59">
        <v>25</v>
      </c>
      <c r="N16" s="59">
        <v>25</v>
      </c>
      <c r="O16" s="59">
        <v>36</v>
      </c>
      <c r="P16" s="59">
        <v>52</v>
      </c>
      <c r="Q16" s="59">
        <v>46</v>
      </c>
      <c r="R16" s="59">
        <v>35</v>
      </c>
      <c r="S16" s="59">
        <v>32</v>
      </c>
      <c r="T16" s="34">
        <v>97</v>
      </c>
      <c r="U16" s="35">
        <v>294</v>
      </c>
      <c r="V16" s="34">
        <v>203</v>
      </c>
      <c r="W16" s="35">
        <v>188</v>
      </c>
      <c r="X16" s="36">
        <f t="shared" si="0"/>
        <v>28</v>
      </c>
      <c r="Y16" s="34">
        <v>28</v>
      </c>
      <c r="Z16" s="37"/>
      <c r="AA16" s="35"/>
      <c r="AB16" s="38">
        <f t="shared" si="1"/>
        <v>148</v>
      </c>
      <c r="AC16" s="34">
        <v>148</v>
      </c>
      <c r="AD16" s="37"/>
      <c r="AE16" s="35"/>
      <c r="AF16" s="34">
        <v>106</v>
      </c>
      <c r="AG16" s="39">
        <v>0</v>
      </c>
      <c r="AH16" s="34">
        <v>12</v>
      </c>
      <c r="AI16" s="35">
        <v>39</v>
      </c>
      <c r="AJ16" s="39">
        <v>20</v>
      </c>
      <c r="AK16" s="40">
        <v>13</v>
      </c>
      <c r="AL16" s="35">
        <v>31</v>
      </c>
      <c r="AM16" s="40">
        <v>7</v>
      </c>
      <c r="AN16" s="35">
        <v>47</v>
      </c>
      <c r="AO16" s="42"/>
      <c r="AP16" s="60">
        <v>26</v>
      </c>
      <c r="AQ16" s="61"/>
      <c r="AR16" s="60"/>
      <c r="AS16" s="61"/>
      <c r="AT16" s="60"/>
      <c r="AU16" s="61"/>
      <c r="AV16" s="62"/>
      <c r="AW16" s="63"/>
      <c r="AX16" s="64"/>
      <c r="AY16" s="48" t="str">
        <f t="shared" si="2"/>
        <v/>
      </c>
      <c r="BF16" s="6"/>
      <c r="BG16" s="6"/>
      <c r="BH16" s="6"/>
      <c r="BI16" s="6"/>
      <c r="BJ16" s="6"/>
      <c r="BK16" s="6"/>
      <c r="BL16" s="6"/>
      <c r="BM16" s="6"/>
      <c r="BN16" s="6"/>
      <c r="BO16" s="6"/>
      <c r="BP16" s="49" t="str">
        <f t="shared" si="3"/>
        <v/>
      </c>
      <c r="BQ16" s="50" t="str">
        <f t="shared" si="4"/>
        <v/>
      </c>
      <c r="BR16" s="50" t="str">
        <f t="shared" si="5"/>
        <v/>
      </c>
      <c r="BS16" s="50" t="str">
        <f t="shared" si="6"/>
        <v/>
      </c>
      <c r="BT16" s="50" t="str">
        <f t="shared" si="7"/>
        <v/>
      </c>
      <c r="BU16" s="50" t="str">
        <f t="shared" si="8"/>
        <v/>
      </c>
      <c r="BV16" s="72" t="str">
        <f t="shared" ref="BV16:BV58" si="16">IF(AND($Y16+$AC16&lt;&gt;0,OR($AF16="",$AG16="")),"No  olvide registrar datos en Pertinencia. ","")</f>
        <v/>
      </c>
      <c r="BW16" s="53"/>
      <c r="BX16" s="54">
        <f t="shared" si="9"/>
        <v>0</v>
      </c>
      <c r="BY16" s="54">
        <f t="shared" si="10"/>
        <v>0</v>
      </c>
      <c r="BZ16" s="54">
        <f t="shared" si="11"/>
        <v>0</v>
      </c>
      <c r="CA16" s="54">
        <f t="shared" si="12"/>
        <v>0</v>
      </c>
      <c r="CB16" s="54">
        <f t="shared" si="13"/>
        <v>0</v>
      </c>
      <c r="CC16" s="54">
        <f t="shared" si="14"/>
        <v>0</v>
      </c>
      <c r="CD16" s="54">
        <f t="shared" ref="CD16:CD58" si="17">IF(AND($Y16+$AC16&lt;&gt;0,OR($AF16="",$AG16="")),1,0)</f>
        <v>0</v>
      </c>
      <c r="CY16" s="16"/>
      <c r="CZ16" s="16"/>
    </row>
    <row r="17" spans="1:104" s="15" customFormat="1" ht="11.25" x14ac:dyDescent="0.15">
      <c r="A17" s="55" t="s">
        <v>62</v>
      </c>
      <c r="B17" s="29">
        <f t="shared" si="15"/>
        <v>0</v>
      </c>
      <c r="C17" s="34"/>
      <c r="D17" s="56"/>
      <c r="E17" s="37"/>
      <c r="F17" s="37"/>
      <c r="G17" s="37"/>
      <c r="H17" s="59"/>
      <c r="I17" s="59"/>
      <c r="J17" s="59"/>
      <c r="K17" s="59"/>
      <c r="L17" s="59"/>
      <c r="M17" s="59"/>
      <c r="N17" s="59"/>
      <c r="O17" s="59"/>
      <c r="P17" s="59"/>
      <c r="Q17" s="59"/>
      <c r="R17" s="59"/>
      <c r="S17" s="59"/>
      <c r="T17" s="34"/>
      <c r="U17" s="35"/>
      <c r="V17" s="34"/>
      <c r="W17" s="35"/>
      <c r="X17" s="36">
        <f t="shared" si="0"/>
        <v>0</v>
      </c>
      <c r="Y17" s="34"/>
      <c r="Z17" s="37"/>
      <c r="AA17" s="35"/>
      <c r="AB17" s="38">
        <f t="shared" si="1"/>
        <v>0</v>
      </c>
      <c r="AC17" s="34"/>
      <c r="AD17" s="37"/>
      <c r="AE17" s="35"/>
      <c r="AF17" s="34"/>
      <c r="AG17" s="39"/>
      <c r="AH17" s="34"/>
      <c r="AI17" s="35"/>
      <c r="AJ17" s="39"/>
      <c r="AK17" s="40"/>
      <c r="AL17" s="35"/>
      <c r="AM17" s="40"/>
      <c r="AN17" s="35"/>
      <c r="AO17" s="42"/>
      <c r="AP17" s="60"/>
      <c r="AQ17" s="61"/>
      <c r="AR17" s="60"/>
      <c r="AS17" s="61"/>
      <c r="AT17" s="60"/>
      <c r="AU17" s="61"/>
      <c r="AV17" s="62"/>
      <c r="AW17" s="63"/>
      <c r="AX17" s="64"/>
      <c r="AY17" s="48" t="str">
        <f t="shared" si="2"/>
        <v/>
      </c>
      <c r="BF17" s="6"/>
      <c r="BG17" s="6"/>
      <c r="BH17" s="6"/>
      <c r="BI17" s="6"/>
      <c r="BJ17" s="6"/>
      <c r="BK17" s="6"/>
      <c r="BL17" s="6"/>
      <c r="BM17" s="6"/>
      <c r="BN17" s="6"/>
      <c r="BO17" s="6"/>
      <c r="BP17" s="49" t="str">
        <f t="shared" si="3"/>
        <v/>
      </c>
      <c r="BQ17" s="50" t="str">
        <f t="shared" si="4"/>
        <v/>
      </c>
      <c r="BR17" s="50" t="str">
        <f t="shared" si="5"/>
        <v/>
      </c>
      <c r="BS17" s="50" t="str">
        <f t="shared" si="6"/>
        <v/>
      </c>
      <c r="BT17" s="50" t="str">
        <f t="shared" si="7"/>
        <v/>
      </c>
      <c r="BU17" s="50" t="str">
        <f t="shared" si="8"/>
        <v/>
      </c>
      <c r="BV17" s="72" t="str">
        <f t="shared" si="16"/>
        <v/>
      </c>
      <c r="BW17" s="53"/>
      <c r="BX17" s="54">
        <f t="shared" si="9"/>
        <v>0</v>
      </c>
      <c r="BY17" s="54">
        <f t="shared" si="10"/>
        <v>0</v>
      </c>
      <c r="BZ17" s="54">
        <f t="shared" si="11"/>
        <v>0</v>
      </c>
      <c r="CA17" s="54">
        <f t="shared" si="12"/>
        <v>0</v>
      </c>
      <c r="CB17" s="54">
        <f t="shared" si="13"/>
        <v>0</v>
      </c>
      <c r="CC17" s="54" t="str">
        <f t="shared" si="14"/>
        <v/>
      </c>
      <c r="CD17" s="54">
        <f t="shared" si="17"/>
        <v>0</v>
      </c>
      <c r="CY17" s="16"/>
      <c r="CZ17" s="16"/>
    </row>
    <row r="18" spans="1:104" s="15" customFormat="1" ht="11.25" x14ac:dyDescent="0.15">
      <c r="A18" s="55" t="s">
        <v>63</v>
      </c>
      <c r="B18" s="29">
        <f t="shared" si="15"/>
        <v>206</v>
      </c>
      <c r="C18" s="34"/>
      <c r="D18" s="56"/>
      <c r="E18" s="37"/>
      <c r="F18" s="37">
        <v>3</v>
      </c>
      <c r="G18" s="37">
        <v>5</v>
      </c>
      <c r="H18" s="59">
        <v>9</v>
      </c>
      <c r="I18" s="59">
        <v>4</v>
      </c>
      <c r="J18" s="59">
        <v>9</v>
      </c>
      <c r="K18" s="59">
        <v>27</v>
      </c>
      <c r="L18" s="59">
        <v>24</v>
      </c>
      <c r="M18" s="59">
        <v>15</v>
      </c>
      <c r="N18" s="59">
        <v>25</v>
      </c>
      <c r="O18" s="59">
        <v>31</v>
      </c>
      <c r="P18" s="59">
        <v>12</v>
      </c>
      <c r="Q18" s="59">
        <v>16</v>
      </c>
      <c r="R18" s="59">
        <v>12</v>
      </c>
      <c r="S18" s="59">
        <v>14</v>
      </c>
      <c r="T18" s="34"/>
      <c r="U18" s="35">
        <v>206</v>
      </c>
      <c r="V18" s="34">
        <v>68</v>
      </c>
      <c r="W18" s="35">
        <v>138</v>
      </c>
      <c r="X18" s="36">
        <f t="shared" si="0"/>
        <v>0</v>
      </c>
      <c r="Y18" s="34"/>
      <c r="Z18" s="37"/>
      <c r="AA18" s="35"/>
      <c r="AB18" s="38">
        <f t="shared" si="1"/>
        <v>119</v>
      </c>
      <c r="AC18" s="34">
        <v>119</v>
      </c>
      <c r="AD18" s="37"/>
      <c r="AE18" s="35"/>
      <c r="AF18" s="34">
        <v>112</v>
      </c>
      <c r="AG18" s="39">
        <v>0</v>
      </c>
      <c r="AH18" s="34"/>
      <c r="AI18" s="35">
        <v>69</v>
      </c>
      <c r="AJ18" s="39"/>
      <c r="AK18" s="40"/>
      <c r="AL18" s="35">
        <v>18</v>
      </c>
      <c r="AM18" s="40"/>
      <c r="AN18" s="35">
        <v>42</v>
      </c>
      <c r="AO18" s="42"/>
      <c r="AP18" s="60"/>
      <c r="AQ18" s="61"/>
      <c r="AR18" s="60"/>
      <c r="AS18" s="61"/>
      <c r="AT18" s="60"/>
      <c r="AU18" s="61"/>
      <c r="AV18" s="62"/>
      <c r="AW18" s="63"/>
      <c r="AX18" s="64"/>
      <c r="AY18" s="48" t="str">
        <f t="shared" si="2"/>
        <v/>
      </c>
      <c r="BF18" s="6"/>
      <c r="BG18" s="6"/>
      <c r="BH18" s="6"/>
      <c r="BI18" s="6"/>
      <c r="BJ18" s="6"/>
      <c r="BK18" s="6"/>
      <c r="BL18" s="6"/>
      <c r="BM18" s="6"/>
      <c r="BN18" s="6"/>
      <c r="BO18" s="6"/>
      <c r="BP18" s="49" t="str">
        <f t="shared" si="3"/>
        <v/>
      </c>
      <c r="BQ18" s="50" t="str">
        <f t="shared" si="4"/>
        <v/>
      </c>
      <c r="BR18" s="50" t="str">
        <f t="shared" si="5"/>
        <v/>
      </c>
      <c r="BS18" s="50" t="str">
        <f t="shared" si="6"/>
        <v/>
      </c>
      <c r="BT18" s="50" t="str">
        <f t="shared" si="7"/>
        <v/>
      </c>
      <c r="BU18" s="50" t="str">
        <f t="shared" si="8"/>
        <v/>
      </c>
      <c r="BV18" s="72" t="str">
        <f t="shared" si="16"/>
        <v/>
      </c>
      <c r="BW18" s="53" t="str">
        <f>IF(AND($AT18&lt;&gt;0,($B92="")),"No olvide registrar si algunas de estas compras de servicio corresponden al Programa de Resolutividad. ","")</f>
        <v/>
      </c>
      <c r="BX18" s="54">
        <f t="shared" si="9"/>
        <v>0</v>
      </c>
      <c r="BY18" s="54">
        <f t="shared" si="10"/>
        <v>0</v>
      </c>
      <c r="BZ18" s="54">
        <f t="shared" si="11"/>
        <v>0</v>
      </c>
      <c r="CA18" s="54">
        <f t="shared" si="12"/>
        <v>0</v>
      </c>
      <c r="CB18" s="54">
        <f t="shared" si="13"/>
        <v>0</v>
      </c>
      <c r="CC18" s="54">
        <f t="shared" si="14"/>
        <v>0</v>
      </c>
      <c r="CD18" s="54">
        <f t="shared" si="17"/>
        <v>0</v>
      </c>
      <c r="CE18" s="54">
        <f>IF(AND($AT18&lt;&gt;0,($B92="")),1,0)</f>
        <v>0</v>
      </c>
      <c r="CY18" s="16"/>
      <c r="CZ18" s="16"/>
    </row>
    <row r="19" spans="1:104" s="15" customFormat="1" ht="11.25" x14ac:dyDescent="0.15">
      <c r="A19" s="55" t="s">
        <v>64</v>
      </c>
      <c r="B19" s="29">
        <f t="shared" si="15"/>
        <v>0</v>
      </c>
      <c r="C19" s="34"/>
      <c r="D19" s="56"/>
      <c r="E19" s="37"/>
      <c r="F19" s="37"/>
      <c r="G19" s="37"/>
      <c r="H19" s="59"/>
      <c r="I19" s="59"/>
      <c r="J19" s="59"/>
      <c r="K19" s="59"/>
      <c r="L19" s="59"/>
      <c r="M19" s="59"/>
      <c r="N19" s="59"/>
      <c r="O19" s="59"/>
      <c r="P19" s="59"/>
      <c r="Q19" s="59"/>
      <c r="R19" s="59"/>
      <c r="S19" s="59"/>
      <c r="T19" s="34"/>
      <c r="U19" s="35"/>
      <c r="V19" s="34"/>
      <c r="W19" s="35"/>
      <c r="X19" s="36">
        <f t="shared" si="0"/>
        <v>0</v>
      </c>
      <c r="Y19" s="34"/>
      <c r="Z19" s="37"/>
      <c r="AA19" s="35"/>
      <c r="AB19" s="38">
        <f t="shared" si="1"/>
        <v>0</v>
      </c>
      <c r="AC19" s="34"/>
      <c r="AD19" s="37"/>
      <c r="AE19" s="35"/>
      <c r="AF19" s="69"/>
      <c r="AG19" s="73"/>
      <c r="AH19" s="34"/>
      <c r="AI19" s="35"/>
      <c r="AJ19" s="39"/>
      <c r="AK19" s="40"/>
      <c r="AL19" s="35"/>
      <c r="AM19" s="40"/>
      <c r="AN19" s="35"/>
      <c r="AO19" s="42"/>
      <c r="AP19" s="60"/>
      <c r="AQ19" s="61"/>
      <c r="AR19" s="60"/>
      <c r="AS19" s="61"/>
      <c r="AT19" s="60"/>
      <c r="AU19" s="61"/>
      <c r="AV19" s="62"/>
      <c r="AW19" s="63"/>
      <c r="AX19" s="64"/>
      <c r="AY19" s="48" t="str">
        <f t="shared" si="2"/>
        <v/>
      </c>
      <c r="BF19" s="6"/>
      <c r="BG19" s="6"/>
      <c r="BH19" s="6"/>
      <c r="BI19" s="6"/>
      <c r="BJ19" s="6"/>
      <c r="BK19" s="6"/>
      <c r="BL19" s="6"/>
      <c r="BM19" s="6"/>
      <c r="BN19" s="6"/>
      <c r="BO19" s="6"/>
      <c r="BP19" s="49" t="str">
        <f t="shared" si="3"/>
        <v/>
      </c>
      <c r="BQ19" s="50" t="str">
        <f t="shared" si="4"/>
        <v/>
      </c>
      <c r="BR19" s="50" t="str">
        <f t="shared" si="5"/>
        <v/>
      </c>
      <c r="BS19" s="50" t="str">
        <f t="shared" si="6"/>
        <v/>
      </c>
      <c r="BT19" s="50" t="str">
        <f t="shared" si="7"/>
        <v/>
      </c>
      <c r="BU19" s="50" t="str">
        <f t="shared" si="8"/>
        <v/>
      </c>
      <c r="BV19" s="53"/>
      <c r="BW19" s="53"/>
      <c r="BX19" s="54">
        <f t="shared" si="9"/>
        <v>0</v>
      </c>
      <c r="BY19" s="54">
        <f t="shared" si="10"/>
        <v>0</v>
      </c>
      <c r="BZ19" s="54">
        <f t="shared" si="11"/>
        <v>0</v>
      </c>
      <c r="CA19" s="54">
        <f t="shared" si="12"/>
        <v>0</v>
      </c>
      <c r="CB19" s="54">
        <f t="shared" si="13"/>
        <v>0</v>
      </c>
      <c r="CC19" s="54" t="str">
        <f t="shared" si="14"/>
        <v/>
      </c>
      <c r="CD19" s="71"/>
      <c r="CY19" s="16"/>
      <c r="CZ19" s="16"/>
    </row>
    <row r="20" spans="1:104" s="15" customFormat="1" ht="11.25" x14ac:dyDescent="0.15">
      <c r="A20" s="55" t="s">
        <v>65</v>
      </c>
      <c r="B20" s="29">
        <f t="shared" si="15"/>
        <v>0</v>
      </c>
      <c r="C20" s="34"/>
      <c r="D20" s="56"/>
      <c r="E20" s="37"/>
      <c r="F20" s="37"/>
      <c r="G20" s="37"/>
      <c r="H20" s="59"/>
      <c r="I20" s="59"/>
      <c r="J20" s="59"/>
      <c r="K20" s="59"/>
      <c r="L20" s="59"/>
      <c r="M20" s="59"/>
      <c r="N20" s="59"/>
      <c r="O20" s="59"/>
      <c r="P20" s="59"/>
      <c r="Q20" s="59"/>
      <c r="R20" s="59"/>
      <c r="S20" s="59"/>
      <c r="T20" s="34"/>
      <c r="U20" s="35"/>
      <c r="V20" s="34"/>
      <c r="W20" s="35"/>
      <c r="X20" s="36">
        <f t="shared" si="0"/>
        <v>0</v>
      </c>
      <c r="Y20" s="34"/>
      <c r="Z20" s="37"/>
      <c r="AA20" s="35"/>
      <c r="AB20" s="38">
        <f t="shared" si="1"/>
        <v>0</v>
      </c>
      <c r="AC20" s="34"/>
      <c r="AD20" s="37"/>
      <c r="AE20" s="35"/>
      <c r="AF20" s="34"/>
      <c r="AG20" s="39"/>
      <c r="AH20" s="34"/>
      <c r="AI20" s="35"/>
      <c r="AJ20" s="39"/>
      <c r="AK20" s="40"/>
      <c r="AL20" s="35"/>
      <c r="AM20" s="40"/>
      <c r="AN20" s="35"/>
      <c r="AO20" s="42"/>
      <c r="AP20" s="60"/>
      <c r="AQ20" s="61"/>
      <c r="AR20" s="60"/>
      <c r="AS20" s="61"/>
      <c r="AT20" s="60"/>
      <c r="AU20" s="61"/>
      <c r="AV20" s="62"/>
      <c r="AW20" s="63"/>
      <c r="AX20" s="64"/>
      <c r="AY20" s="48" t="str">
        <f t="shared" si="2"/>
        <v/>
      </c>
      <c r="BF20" s="6"/>
      <c r="BG20" s="6"/>
      <c r="BH20" s="6"/>
      <c r="BI20" s="6"/>
      <c r="BJ20" s="6"/>
      <c r="BK20" s="6"/>
      <c r="BL20" s="6"/>
      <c r="BM20" s="6"/>
      <c r="BN20" s="6"/>
      <c r="BO20" s="6"/>
      <c r="BP20" s="49" t="str">
        <f t="shared" si="3"/>
        <v/>
      </c>
      <c r="BQ20" s="50" t="str">
        <f t="shared" si="4"/>
        <v/>
      </c>
      <c r="BR20" s="50" t="str">
        <f t="shared" si="5"/>
        <v/>
      </c>
      <c r="BS20" s="50" t="str">
        <f t="shared" si="6"/>
        <v/>
      </c>
      <c r="BT20" s="50" t="str">
        <f t="shared" si="7"/>
        <v/>
      </c>
      <c r="BU20" s="50" t="str">
        <f t="shared" si="8"/>
        <v/>
      </c>
      <c r="BV20" s="72" t="str">
        <f t="shared" si="16"/>
        <v/>
      </c>
      <c r="BW20" s="53"/>
      <c r="BX20" s="54">
        <f t="shared" si="9"/>
        <v>0</v>
      </c>
      <c r="BY20" s="54">
        <f t="shared" si="10"/>
        <v>0</v>
      </c>
      <c r="BZ20" s="54">
        <f t="shared" si="11"/>
        <v>0</v>
      </c>
      <c r="CA20" s="54">
        <f t="shared" si="12"/>
        <v>0</v>
      </c>
      <c r="CB20" s="54">
        <f t="shared" si="13"/>
        <v>0</v>
      </c>
      <c r="CC20" s="54" t="str">
        <f t="shared" si="14"/>
        <v/>
      </c>
      <c r="CD20" s="54">
        <f t="shared" si="17"/>
        <v>0</v>
      </c>
      <c r="CY20" s="16"/>
      <c r="CZ20" s="16"/>
    </row>
    <row r="21" spans="1:104" s="15" customFormat="1" ht="11.25" x14ac:dyDescent="0.15">
      <c r="A21" s="55" t="s">
        <v>66</v>
      </c>
      <c r="B21" s="29">
        <f t="shared" si="15"/>
        <v>0</v>
      </c>
      <c r="C21" s="34"/>
      <c r="D21" s="56"/>
      <c r="E21" s="37"/>
      <c r="F21" s="37"/>
      <c r="G21" s="37"/>
      <c r="H21" s="59"/>
      <c r="I21" s="59"/>
      <c r="J21" s="59"/>
      <c r="K21" s="59"/>
      <c r="L21" s="59"/>
      <c r="M21" s="59"/>
      <c r="N21" s="59"/>
      <c r="O21" s="59"/>
      <c r="P21" s="59"/>
      <c r="Q21" s="59"/>
      <c r="R21" s="59"/>
      <c r="S21" s="59"/>
      <c r="T21" s="34"/>
      <c r="U21" s="35"/>
      <c r="V21" s="34"/>
      <c r="W21" s="35"/>
      <c r="X21" s="36">
        <f t="shared" si="0"/>
        <v>0</v>
      </c>
      <c r="Y21" s="34"/>
      <c r="Z21" s="37"/>
      <c r="AA21" s="35"/>
      <c r="AB21" s="38">
        <f t="shared" si="1"/>
        <v>0</v>
      </c>
      <c r="AC21" s="34"/>
      <c r="AD21" s="37"/>
      <c r="AE21" s="35"/>
      <c r="AF21" s="69"/>
      <c r="AG21" s="73"/>
      <c r="AH21" s="34"/>
      <c r="AI21" s="35"/>
      <c r="AJ21" s="39"/>
      <c r="AK21" s="40"/>
      <c r="AL21" s="35"/>
      <c r="AM21" s="40"/>
      <c r="AN21" s="35"/>
      <c r="AO21" s="42"/>
      <c r="AP21" s="60"/>
      <c r="AQ21" s="61"/>
      <c r="AR21" s="60"/>
      <c r="AS21" s="61"/>
      <c r="AT21" s="60"/>
      <c r="AU21" s="61"/>
      <c r="AV21" s="62"/>
      <c r="AW21" s="63"/>
      <c r="AX21" s="64"/>
      <c r="AY21" s="48" t="str">
        <f t="shared" si="2"/>
        <v/>
      </c>
      <c r="BF21" s="6"/>
      <c r="BG21" s="6"/>
      <c r="BH21" s="6"/>
      <c r="BI21" s="6"/>
      <c r="BJ21" s="6"/>
      <c r="BK21" s="6"/>
      <c r="BL21" s="6"/>
      <c r="BM21" s="6"/>
      <c r="BN21" s="6"/>
      <c r="BO21" s="6"/>
      <c r="BP21" s="49" t="str">
        <f t="shared" si="3"/>
        <v/>
      </c>
      <c r="BQ21" s="50" t="str">
        <f t="shared" si="4"/>
        <v/>
      </c>
      <c r="BR21" s="50" t="str">
        <f t="shared" si="5"/>
        <v/>
      </c>
      <c r="BS21" s="50" t="str">
        <f t="shared" si="6"/>
        <v/>
      </c>
      <c r="BT21" s="50" t="str">
        <f t="shared" si="7"/>
        <v/>
      </c>
      <c r="BU21" s="50" t="str">
        <f t="shared" si="8"/>
        <v/>
      </c>
      <c r="BV21" s="53"/>
      <c r="BW21" s="53"/>
      <c r="BX21" s="54">
        <f t="shared" si="9"/>
        <v>0</v>
      </c>
      <c r="BY21" s="54">
        <f t="shared" si="10"/>
        <v>0</v>
      </c>
      <c r="BZ21" s="54">
        <f t="shared" si="11"/>
        <v>0</v>
      </c>
      <c r="CA21" s="54">
        <f t="shared" si="12"/>
        <v>0</v>
      </c>
      <c r="CB21" s="54">
        <f t="shared" si="13"/>
        <v>0</v>
      </c>
      <c r="CC21" s="54" t="str">
        <f t="shared" si="14"/>
        <v/>
      </c>
      <c r="CD21" s="71"/>
      <c r="CY21" s="16"/>
      <c r="CZ21" s="16"/>
    </row>
    <row r="22" spans="1:104" s="15" customFormat="1" ht="11.25" x14ac:dyDescent="0.15">
      <c r="A22" s="55" t="s">
        <v>67</v>
      </c>
      <c r="B22" s="29">
        <f t="shared" si="15"/>
        <v>34</v>
      </c>
      <c r="C22" s="34"/>
      <c r="D22" s="56"/>
      <c r="E22" s="37"/>
      <c r="F22" s="37"/>
      <c r="G22" s="37"/>
      <c r="H22" s="59">
        <v>1</v>
      </c>
      <c r="I22" s="59"/>
      <c r="J22" s="59"/>
      <c r="K22" s="59">
        <v>1</v>
      </c>
      <c r="L22" s="59">
        <v>2</v>
      </c>
      <c r="M22" s="59"/>
      <c r="N22" s="59">
        <v>1</v>
      </c>
      <c r="O22" s="59">
        <v>1</v>
      </c>
      <c r="P22" s="59">
        <v>4</v>
      </c>
      <c r="Q22" s="59">
        <v>4</v>
      </c>
      <c r="R22" s="59">
        <v>7</v>
      </c>
      <c r="S22" s="59">
        <v>13</v>
      </c>
      <c r="T22" s="34"/>
      <c r="U22" s="35">
        <v>34</v>
      </c>
      <c r="V22" s="34">
        <v>18</v>
      </c>
      <c r="W22" s="35">
        <v>16</v>
      </c>
      <c r="X22" s="36">
        <f t="shared" si="0"/>
        <v>0</v>
      </c>
      <c r="Y22" s="34"/>
      <c r="Z22" s="37"/>
      <c r="AA22" s="35"/>
      <c r="AB22" s="38">
        <f t="shared" si="1"/>
        <v>23</v>
      </c>
      <c r="AC22" s="34">
        <v>23</v>
      </c>
      <c r="AD22" s="37"/>
      <c r="AE22" s="35"/>
      <c r="AF22" s="34">
        <v>13</v>
      </c>
      <c r="AG22" s="39">
        <v>0</v>
      </c>
      <c r="AH22" s="34"/>
      <c r="AI22" s="35">
        <v>2</v>
      </c>
      <c r="AJ22" s="39">
        <v>46</v>
      </c>
      <c r="AK22" s="40"/>
      <c r="AL22" s="35"/>
      <c r="AM22" s="40"/>
      <c r="AN22" s="35">
        <v>17</v>
      </c>
      <c r="AO22" s="42"/>
      <c r="AP22" s="60"/>
      <c r="AQ22" s="61"/>
      <c r="AR22" s="60"/>
      <c r="AS22" s="61"/>
      <c r="AT22" s="60"/>
      <c r="AU22" s="61"/>
      <c r="AV22" s="62"/>
      <c r="AW22" s="63"/>
      <c r="AX22" s="64"/>
      <c r="AY22" s="48" t="str">
        <f t="shared" si="2"/>
        <v/>
      </c>
      <c r="BF22" s="6"/>
      <c r="BG22" s="6"/>
      <c r="BH22" s="6"/>
      <c r="BI22" s="6"/>
      <c r="BJ22" s="6"/>
      <c r="BK22" s="6"/>
      <c r="BL22" s="6"/>
      <c r="BM22" s="6"/>
      <c r="BN22" s="6"/>
      <c r="BO22" s="6"/>
      <c r="BP22" s="49" t="str">
        <f t="shared" si="3"/>
        <v/>
      </c>
      <c r="BQ22" s="50" t="str">
        <f t="shared" si="4"/>
        <v/>
      </c>
      <c r="BR22" s="50" t="str">
        <f t="shared" si="5"/>
        <v/>
      </c>
      <c r="BS22" s="50" t="str">
        <f t="shared" si="6"/>
        <v/>
      </c>
      <c r="BT22" s="50" t="str">
        <f t="shared" si="7"/>
        <v/>
      </c>
      <c r="BU22" s="50" t="str">
        <f t="shared" si="8"/>
        <v/>
      </c>
      <c r="BV22" s="72" t="str">
        <f t="shared" si="16"/>
        <v/>
      </c>
      <c r="BW22" s="53"/>
      <c r="BX22" s="54">
        <f t="shared" si="9"/>
        <v>0</v>
      </c>
      <c r="BY22" s="54">
        <f t="shared" si="10"/>
        <v>0</v>
      </c>
      <c r="BZ22" s="54">
        <f t="shared" si="11"/>
        <v>0</v>
      </c>
      <c r="CA22" s="54">
        <f t="shared" si="12"/>
        <v>0</v>
      </c>
      <c r="CB22" s="54">
        <f t="shared" si="13"/>
        <v>0</v>
      </c>
      <c r="CC22" s="54">
        <f t="shared" si="14"/>
        <v>0</v>
      </c>
      <c r="CD22" s="54">
        <f t="shared" si="17"/>
        <v>0</v>
      </c>
      <c r="CY22" s="16"/>
      <c r="CZ22" s="16"/>
    </row>
    <row r="23" spans="1:104" s="15" customFormat="1" ht="11.25" x14ac:dyDescent="0.15">
      <c r="A23" s="55" t="s">
        <v>68</v>
      </c>
      <c r="B23" s="29">
        <f t="shared" si="15"/>
        <v>0</v>
      </c>
      <c r="C23" s="34"/>
      <c r="D23" s="56"/>
      <c r="E23" s="37"/>
      <c r="F23" s="37"/>
      <c r="G23" s="37"/>
      <c r="H23" s="59"/>
      <c r="I23" s="59"/>
      <c r="J23" s="59"/>
      <c r="K23" s="59"/>
      <c r="L23" s="59"/>
      <c r="M23" s="59"/>
      <c r="N23" s="59"/>
      <c r="O23" s="59"/>
      <c r="P23" s="59"/>
      <c r="Q23" s="59"/>
      <c r="R23" s="59"/>
      <c r="S23" s="59"/>
      <c r="T23" s="34"/>
      <c r="U23" s="35"/>
      <c r="V23" s="34"/>
      <c r="W23" s="35"/>
      <c r="X23" s="36">
        <f t="shared" si="0"/>
        <v>0</v>
      </c>
      <c r="Y23" s="34"/>
      <c r="Z23" s="37"/>
      <c r="AA23" s="35"/>
      <c r="AB23" s="38">
        <f t="shared" si="1"/>
        <v>0</v>
      </c>
      <c r="AC23" s="34"/>
      <c r="AD23" s="37"/>
      <c r="AE23" s="35"/>
      <c r="AF23" s="69"/>
      <c r="AG23" s="73"/>
      <c r="AH23" s="34"/>
      <c r="AI23" s="35"/>
      <c r="AJ23" s="39"/>
      <c r="AK23" s="40"/>
      <c r="AL23" s="35"/>
      <c r="AM23" s="40"/>
      <c r="AN23" s="35"/>
      <c r="AO23" s="42"/>
      <c r="AP23" s="60"/>
      <c r="AQ23" s="61"/>
      <c r="AR23" s="60"/>
      <c r="AS23" s="61"/>
      <c r="AT23" s="60"/>
      <c r="AU23" s="61"/>
      <c r="AV23" s="62"/>
      <c r="AW23" s="63"/>
      <c r="AX23" s="64"/>
      <c r="AY23" s="48" t="str">
        <f t="shared" si="2"/>
        <v/>
      </c>
      <c r="BF23" s="6"/>
      <c r="BG23" s="6"/>
      <c r="BH23" s="6"/>
      <c r="BI23" s="6"/>
      <c r="BJ23" s="6"/>
      <c r="BK23" s="6"/>
      <c r="BL23" s="6"/>
      <c r="BM23" s="6"/>
      <c r="BN23" s="6"/>
      <c r="BO23" s="6"/>
      <c r="BP23" s="49" t="str">
        <f t="shared" si="3"/>
        <v/>
      </c>
      <c r="BQ23" s="50" t="str">
        <f t="shared" si="4"/>
        <v/>
      </c>
      <c r="BR23" s="50" t="str">
        <f t="shared" si="5"/>
        <v/>
      </c>
      <c r="BS23" s="50" t="str">
        <f t="shared" si="6"/>
        <v/>
      </c>
      <c r="BT23" s="50" t="str">
        <f t="shared" si="7"/>
        <v/>
      </c>
      <c r="BU23" s="50" t="str">
        <f t="shared" si="8"/>
        <v/>
      </c>
      <c r="BV23" s="53"/>
      <c r="BW23" s="53"/>
      <c r="BX23" s="54">
        <f t="shared" si="9"/>
        <v>0</v>
      </c>
      <c r="BY23" s="54">
        <f t="shared" si="10"/>
        <v>0</v>
      </c>
      <c r="BZ23" s="54">
        <f t="shared" si="11"/>
        <v>0</v>
      </c>
      <c r="CA23" s="54">
        <f t="shared" si="12"/>
        <v>0</v>
      </c>
      <c r="CB23" s="54">
        <f t="shared" si="13"/>
        <v>0</v>
      </c>
      <c r="CC23" s="54" t="str">
        <f t="shared" si="14"/>
        <v/>
      </c>
      <c r="CD23" s="71"/>
      <c r="CY23" s="16"/>
      <c r="CZ23" s="16"/>
    </row>
    <row r="24" spans="1:104" s="15" customFormat="1" ht="11.25" x14ac:dyDescent="0.15">
      <c r="A24" s="55" t="s">
        <v>69</v>
      </c>
      <c r="B24" s="29">
        <f t="shared" si="15"/>
        <v>0</v>
      </c>
      <c r="C24" s="34"/>
      <c r="D24" s="56"/>
      <c r="E24" s="37"/>
      <c r="F24" s="37"/>
      <c r="G24" s="37"/>
      <c r="H24" s="59"/>
      <c r="I24" s="59"/>
      <c r="J24" s="59"/>
      <c r="K24" s="59"/>
      <c r="L24" s="59"/>
      <c r="M24" s="59"/>
      <c r="N24" s="59"/>
      <c r="O24" s="59"/>
      <c r="P24" s="59"/>
      <c r="Q24" s="59"/>
      <c r="R24" s="59"/>
      <c r="S24" s="59"/>
      <c r="T24" s="34"/>
      <c r="U24" s="35"/>
      <c r="V24" s="34"/>
      <c r="W24" s="35"/>
      <c r="X24" s="36">
        <f t="shared" si="0"/>
        <v>0</v>
      </c>
      <c r="Y24" s="34"/>
      <c r="Z24" s="37"/>
      <c r="AA24" s="35"/>
      <c r="AB24" s="38">
        <f t="shared" si="1"/>
        <v>0</v>
      </c>
      <c r="AC24" s="34"/>
      <c r="AD24" s="37"/>
      <c r="AE24" s="35"/>
      <c r="AF24" s="34"/>
      <c r="AG24" s="39"/>
      <c r="AH24" s="34"/>
      <c r="AI24" s="35"/>
      <c r="AJ24" s="39"/>
      <c r="AK24" s="40"/>
      <c r="AL24" s="35"/>
      <c r="AM24" s="40"/>
      <c r="AN24" s="35"/>
      <c r="AO24" s="42"/>
      <c r="AP24" s="60"/>
      <c r="AQ24" s="61"/>
      <c r="AR24" s="60"/>
      <c r="AS24" s="61"/>
      <c r="AT24" s="60"/>
      <c r="AU24" s="61"/>
      <c r="AV24" s="62"/>
      <c r="AW24" s="63"/>
      <c r="AX24" s="64"/>
      <c r="AY24" s="48" t="str">
        <f t="shared" si="2"/>
        <v/>
      </c>
      <c r="BF24" s="6"/>
      <c r="BG24" s="6"/>
      <c r="BH24" s="6"/>
      <c r="BI24" s="6"/>
      <c r="BJ24" s="6"/>
      <c r="BK24" s="6"/>
      <c r="BL24" s="6"/>
      <c r="BM24" s="6"/>
      <c r="BN24" s="6"/>
      <c r="BO24" s="6"/>
      <c r="BP24" s="49" t="str">
        <f t="shared" si="3"/>
        <v/>
      </c>
      <c r="BQ24" s="50" t="str">
        <f t="shared" si="4"/>
        <v/>
      </c>
      <c r="BR24" s="50" t="str">
        <f t="shared" si="5"/>
        <v/>
      </c>
      <c r="BS24" s="50" t="str">
        <f t="shared" si="6"/>
        <v/>
      </c>
      <c r="BT24" s="50" t="str">
        <f t="shared" si="7"/>
        <v/>
      </c>
      <c r="BU24" s="50" t="str">
        <f t="shared" si="8"/>
        <v/>
      </c>
      <c r="BV24" s="72" t="str">
        <f t="shared" si="16"/>
        <v/>
      </c>
      <c r="BW24" s="53"/>
      <c r="BX24" s="54">
        <f t="shared" si="9"/>
        <v>0</v>
      </c>
      <c r="BY24" s="54">
        <f t="shared" si="10"/>
        <v>0</v>
      </c>
      <c r="BZ24" s="54">
        <f t="shared" si="11"/>
        <v>0</v>
      </c>
      <c r="CA24" s="54">
        <f t="shared" si="12"/>
        <v>0</v>
      </c>
      <c r="CB24" s="54">
        <f t="shared" si="13"/>
        <v>0</v>
      </c>
      <c r="CC24" s="54" t="str">
        <f t="shared" si="14"/>
        <v/>
      </c>
      <c r="CD24" s="54">
        <f t="shared" si="17"/>
        <v>0</v>
      </c>
      <c r="CY24" s="16"/>
      <c r="CZ24" s="16"/>
    </row>
    <row r="25" spans="1:104" s="15" customFormat="1" ht="11.25" x14ac:dyDescent="0.15">
      <c r="A25" s="55" t="s">
        <v>70</v>
      </c>
      <c r="B25" s="29">
        <f t="shared" si="15"/>
        <v>0</v>
      </c>
      <c r="C25" s="34"/>
      <c r="D25" s="56"/>
      <c r="E25" s="37"/>
      <c r="F25" s="37"/>
      <c r="G25" s="37"/>
      <c r="H25" s="59"/>
      <c r="I25" s="59"/>
      <c r="J25" s="59"/>
      <c r="K25" s="59"/>
      <c r="L25" s="59"/>
      <c r="M25" s="59"/>
      <c r="N25" s="59"/>
      <c r="O25" s="59"/>
      <c r="P25" s="59"/>
      <c r="Q25" s="59"/>
      <c r="R25" s="59"/>
      <c r="S25" s="59"/>
      <c r="T25" s="34"/>
      <c r="U25" s="35"/>
      <c r="V25" s="34"/>
      <c r="W25" s="35"/>
      <c r="X25" s="36">
        <f t="shared" si="0"/>
        <v>0</v>
      </c>
      <c r="Y25" s="34"/>
      <c r="Z25" s="37"/>
      <c r="AA25" s="35"/>
      <c r="AB25" s="38">
        <f t="shared" si="1"/>
        <v>0</v>
      </c>
      <c r="AC25" s="34"/>
      <c r="AD25" s="37"/>
      <c r="AE25" s="35"/>
      <c r="AF25" s="34"/>
      <c r="AG25" s="39"/>
      <c r="AH25" s="34"/>
      <c r="AI25" s="35"/>
      <c r="AJ25" s="39"/>
      <c r="AK25" s="40"/>
      <c r="AL25" s="35"/>
      <c r="AM25" s="40"/>
      <c r="AN25" s="35"/>
      <c r="AO25" s="42"/>
      <c r="AP25" s="60"/>
      <c r="AQ25" s="61"/>
      <c r="AR25" s="60"/>
      <c r="AS25" s="61"/>
      <c r="AT25" s="60"/>
      <c r="AU25" s="61"/>
      <c r="AV25" s="62"/>
      <c r="AW25" s="63"/>
      <c r="AX25" s="64"/>
      <c r="AY25" s="48" t="str">
        <f t="shared" si="2"/>
        <v/>
      </c>
      <c r="BF25" s="6"/>
      <c r="BG25" s="6"/>
      <c r="BH25" s="6"/>
      <c r="BI25" s="6"/>
      <c r="BJ25" s="6"/>
      <c r="BK25" s="6"/>
      <c r="BL25" s="6"/>
      <c r="BM25" s="6"/>
      <c r="BN25" s="6"/>
      <c r="BO25" s="6"/>
      <c r="BP25" s="49" t="str">
        <f t="shared" si="3"/>
        <v/>
      </c>
      <c r="BQ25" s="50" t="str">
        <f t="shared" si="4"/>
        <v/>
      </c>
      <c r="BR25" s="50" t="str">
        <f t="shared" si="5"/>
        <v/>
      </c>
      <c r="BS25" s="50" t="str">
        <f t="shared" si="6"/>
        <v/>
      </c>
      <c r="BT25" s="50" t="str">
        <f t="shared" si="7"/>
        <v/>
      </c>
      <c r="BU25" s="50" t="str">
        <f t="shared" si="8"/>
        <v/>
      </c>
      <c r="BV25" s="72" t="str">
        <f t="shared" si="16"/>
        <v/>
      </c>
      <c r="BW25" s="53"/>
      <c r="BX25" s="54">
        <f t="shared" si="9"/>
        <v>0</v>
      </c>
      <c r="BY25" s="54">
        <f t="shared" si="10"/>
        <v>0</v>
      </c>
      <c r="BZ25" s="54">
        <f t="shared" si="11"/>
        <v>0</v>
      </c>
      <c r="CA25" s="54">
        <f t="shared" si="12"/>
        <v>0</v>
      </c>
      <c r="CB25" s="54">
        <f t="shared" si="13"/>
        <v>0</v>
      </c>
      <c r="CC25" s="54" t="str">
        <f t="shared" si="14"/>
        <v/>
      </c>
      <c r="CD25" s="54">
        <f t="shared" si="17"/>
        <v>0</v>
      </c>
      <c r="CY25" s="16"/>
      <c r="CZ25" s="16"/>
    </row>
    <row r="26" spans="1:104" s="15" customFormat="1" ht="21" x14ac:dyDescent="0.15">
      <c r="A26" s="74" t="s">
        <v>71</v>
      </c>
      <c r="B26" s="29">
        <f t="shared" si="15"/>
        <v>44</v>
      </c>
      <c r="C26" s="34"/>
      <c r="D26" s="56"/>
      <c r="E26" s="37"/>
      <c r="F26" s="37">
        <v>4</v>
      </c>
      <c r="G26" s="37">
        <v>10</v>
      </c>
      <c r="H26" s="59">
        <v>9</v>
      </c>
      <c r="I26" s="59">
        <v>5</v>
      </c>
      <c r="J26" s="59">
        <v>1</v>
      </c>
      <c r="K26" s="59">
        <v>4</v>
      </c>
      <c r="L26" s="59">
        <v>1</v>
      </c>
      <c r="M26" s="59">
        <v>2</v>
      </c>
      <c r="N26" s="59">
        <v>1</v>
      </c>
      <c r="O26" s="59">
        <v>2</v>
      </c>
      <c r="P26" s="59"/>
      <c r="Q26" s="59">
        <v>5</v>
      </c>
      <c r="R26" s="59"/>
      <c r="S26" s="59"/>
      <c r="T26" s="34"/>
      <c r="U26" s="35">
        <v>44</v>
      </c>
      <c r="V26" s="34"/>
      <c r="W26" s="35">
        <v>44</v>
      </c>
      <c r="X26" s="36">
        <f t="shared" si="0"/>
        <v>0</v>
      </c>
      <c r="Y26" s="34"/>
      <c r="Z26" s="37"/>
      <c r="AA26" s="35"/>
      <c r="AB26" s="38">
        <f t="shared" si="1"/>
        <v>20</v>
      </c>
      <c r="AC26" s="34">
        <v>20</v>
      </c>
      <c r="AD26" s="37"/>
      <c r="AE26" s="35"/>
      <c r="AF26" s="34">
        <v>13</v>
      </c>
      <c r="AG26" s="39">
        <v>0</v>
      </c>
      <c r="AH26" s="34"/>
      <c r="AI26" s="35">
        <v>9</v>
      </c>
      <c r="AJ26" s="39"/>
      <c r="AK26" s="40"/>
      <c r="AL26" s="35"/>
      <c r="AM26" s="40"/>
      <c r="AN26" s="35">
        <v>9</v>
      </c>
      <c r="AO26" s="42"/>
      <c r="AP26" s="60"/>
      <c r="AQ26" s="61"/>
      <c r="AR26" s="60"/>
      <c r="AS26" s="61"/>
      <c r="AT26" s="60"/>
      <c r="AU26" s="61"/>
      <c r="AV26" s="62"/>
      <c r="AW26" s="63"/>
      <c r="AX26" s="64"/>
      <c r="AY26" s="48" t="str">
        <f t="shared" si="2"/>
        <v/>
      </c>
      <c r="BF26" s="6"/>
      <c r="BG26" s="6"/>
      <c r="BH26" s="6"/>
      <c r="BI26" s="6"/>
      <c r="BJ26" s="6"/>
      <c r="BK26" s="6"/>
      <c r="BL26" s="6"/>
      <c r="BM26" s="6"/>
      <c r="BN26" s="6"/>
      <c r="BO26" s="6"/>
      <c r="BP26" s="49" t="str">
        <f t="shared" si="3"/>
        <v/>
      </c>
      <c r="BQ26" s="50" t="str">
        <f t="shared" si="4"/>
        <v/>
      </c>
      <c r="BR26" s="50" t="str">
        <f t="shared" si="5"/>
        <v/>
      </c>
      <c r="BS26" s="50" t="str">
        <f t="shared" si="6"/>
        <v/>
      </c>
      <c r="BT26" s="50" t="str">
        <f t="shared" si="7"/>
        <v/>
      </c>
      <c r="BU26" s="50" t="str">
        <f t="shared" si="8"/>
        <v/>
      </c>
      <c r="BV26" s="72" t="str">
        <f t="shared" si="16"/>
        <v/>
      </c>
      <c r="BW26" s="53"/>
      <c r="BX26" s="54">
        <f t="shared" si="9"/>
        <v>0</v>
      </c>
      <c r="BY26" s="54">
        <f t="shared" si="10"/>
        <v>0</v>
      </c>
      <c r="BZ26" s="54">
        <f t="shared" si="11"/>
        <v>0</v>
      </c>
      <c r="CA26" s="54">
        <f t="shared" si="12"/>
        <v>0</v>
      </c>
      <c r="CB26" s="54">
        <f t="shared" si="13"/>
        <v>0</v>
      </c>
      <c r="CC26" s="54">
        <f t="shared" si="14"/>
        <v>0</v>
      </c>
      <c r="CD26" s="54">
        <f t="shared" si="17"/>
        <v>0</v>
      </c>
      <c r="CY26" s="16"/>
      <c r="CZ26" s="16"/>
    </row>
    <row r="27" spans="1:104" s="15" customFormat="1" ht="11.25" x14ac:dyDescent="0.15">
      <c r="A27" s="55" t="s">
        <v>72</v>
      </c>
      <c r="B27" s="29">
        <f t="shared" si="15"/>
        <v>0</v>
      </c>
      <c r="C27" s="34"/>
      <c r="D27" s="56"/>
      <c r="E27" s="37"/>
      <c r="F27" s="37"/>
      <c r="G27" s="37"/>
      <c r="H27" s="59"/>
      <c r="I27" s="59"/>
      <c r="J27" s="59"/>
      <c r="K27" s="59"/>
      <c r="L27" s="59"/>
      <c r="M27" s="59"/>
      <c r="N27" s="59"/>
      <c r="O27" s="59"/>
      <c r="P27" s="59"/>
      <c r="Q27" s="59"/>
      <c r="R27" s="59"/>
      <c r="S27" s="59"/>
      <c r="T27" s="34"/>
      <c r="U27" s="35"/>
      <c r="V27" s="34"/>
      <c r="W27" s="35"/>
      <c r="X27" s="36">
        <f t="shared" si="0"/>
        <v>0</v>
      </c>
      <c r="Y27" s="34"/>
      <c r="Z27" s="37"/>
      <c r="AA27" s="35"/>
      <c r="AB27" s="38">
        <f t="shared" si="1"/>
        <v>0</v>
      </c>
      <c r="AC27" s="34"/>
      <c r="AD27" s="37"/>
      <c r="AE27" s="35"/>
      <c r="AF27" s="34"/>
      <c r="AG27" s="39"/>
      <c r="AH27" s="34"/>
      <c r="AI27" s="35"/>
      <c r="AJ27" s="39"/>
      <c r="AK27" s="40"/>
      <c r="AL27" s="35"/>
      <c r="AM27" s="40"/>
      <c r="AN27" s="35"/>
      <c r="AO27" s="42"/>
      <c r="AP27" s="60"/>
      <c r="AQ27" s="61"/>
      <c r="AR27" s="60"/>
      <c r="AS27" s="61"/>
      <c r="AT27" s="60"/>
      <c r="AU27" s="61"/>
      <c r="AV27" s="62"/>
      <c r="AW27" s="63"/>
      <c r="AX27" s="64"/>
      <c r="AY27" s="48" t="str">
        <f t="shared" si="2"/>
        <v/>
      </c>
      <c r="BB27" s="75"/>
      <c r="BF27" s="6"/>
      <c r="BG27" s="6"/>
      <c r="BH27" s="6"/>
      <c r="BI27" s="6"/>
      <c r="BJ27" s="6"/>
      <c r="BK27" s="6"/>
      <c r="BL27" s="6"/>
      <c r="BM27" s="6"/>
      <c r="BN27" s="6"/>
      <c r="BO27" s="6"/>
      <c r="BP27" s="49" t="str">
        <f t="shared" si="3"/>
        <v/>
      </c>
      <c r="BQ27" s="50" t="str">
        <f t="shared" si="4"/>
        <v/>
      </c>
      <c r="BR27" s="50" t="str">
        <f t="shared" si="5"/>
        <v/>
      </c>
      <c r="BS27" s="50" t="str">
        <f t="shared" si="6"/>
        <v/>
      </c>
      <c r="BT27" s="50" t="str">
        <f t="shared" si="7"/>
        <v/>
      </c>
      <c r="BU27" s="50" t="str">
        <f t="shared" si="8"/>
        <v/>
      </c>
      <c r="BV27" s="72" t="str">
        <f t="shared" si="16"/>
        <v/>
      </c>
      <c r="BW27" s="53"/>
      <c r="BX27" s="54">
        <f t="shared" si="9"/>
        <v>0</v>
      </c>
      <c r="BY27" s="54">
        <f t="shared" si="10"/>
        <v>0</v>
      </c>
      <c r="BZ27" s="54">
        <f t="shared" si="11"/>
        <v>0</v>
      </c>
      <c r="CA27" s="54">
        <f t="shared" si="12"/>
        <v>0</v>
      </c>
      <c r="CB27" s="54">
        <f t="shared" si="13"/>
        <v>0</v>
      </c>
      <c r="CC27" s="54" t="str">
        <f t="shared" si="14"/>
        <v/>
      </c>
      <c r="CD27" s="54">
        <f t="shared" si="17"/>
        <v>0</v>
      </c>
      <c r="CY27" s="16"/>
      <c r="CZ27" s="16"/>
    </row>
    <row r="28" spans="1:104" s="15" customFormat="1" ht="11.25" x14ac:dyDescent="0.15">
      <c r="A28" s="55" t="s">
        <v>73</v>
      </c>
      <c r="B28" s="29">
        <f>SUM(O28:S28)</f>
        <v>0</v>
      </c>
      <c r="C28" s="69"/>
      <c r="D28" s="65"/>
      <c r="E28" s="66"/>
      <c r="F28" s="66"/>
      <c r="G28" s="66"/>
      <c r="H28" s="67"/>
      <c r="I28" s="67"/>
      <c r="J28" s="67"/>
      <c r="K28" s="67"/>
      <c r="L28" s="67"/>
      <c r="M28" s="67"/>
      <c r="N28" s="67"/>
      <c r="O28" s="59"/>
      <c r="P28" s="59"/>
      <c r="Q28" s="59"/>
      <c r="R28" s="59"/>
      <c r="S28" s="59"/>
      <c r="T28" s="69"/>
      <c r="U28" s="35"/>
      <c r="V28" s="34"/>
      <c r="W28" s="35"/>
      <c r="X28" s="76"/>
      <c r="Y28" s="69"/>
      <c r="Z28" s="66"/>
      <c r="AA28" s="68"/>
      <c r="AB28" s="38">
        <f t="shared" si="1"/>
        <v>0</v>
      </c>
      <c r="AC28" s="34"/>
      <c r="AD28" s="37"/>
      <c r="AE28" s="35"/>
      <c r="AF28" s="34"/>
      <c r="AG28" s="39"/>
      <c r="AH28" s="69"/>
      <c r="AI28" s="35"/>
      <c r="AJ28" s="39"/>
      <c r="AK28" s="76"/>
      <c r="AL28" s="35"/>
      <c r="AM28" s="76"/>
      <c r="AN28" s="35"/>
      <c r="AO28" s="42"/>
      <c r="AP28" s="60"/>
      <c r="AQ28" s="61"/>
      <c r="AR28" s="60"/>
      <c r="AS28" s="61"/>
      <c r="AT28" s="60"/>
      <c r="AU28" s="61"/>
      <c r="AV28" s="62"/>
      <c r="AW28" s="77"/>
      <c r="AX28" s="64"/>
      <c r="AY28" s="48" t="str">
        <f t="shared" si="2"/>
        <v/>
      </c>
      <c r="BF28" s="6"/>
      <c r="BG28" s="6"/>
      <c r="BH28" s="6"/>
      <c r="BI28" s="6"/>
      <c r="BJ28" s="6"/>
      <c r="BK28" s="6"/>
      <c r="BL28" s="6"/>
      <c r="BM28" s="6"/>
      <c r="BN28" s="6"/>
      <c r="BO28" s="6"/>
      <c r="BP28" s="49" t="str">
        <f t="shared" si="3"/>
        <v/>
      </c>
      <c r="BQ28" s="50" t="str">
        <f t="shared" si="4"/>
        <v/>
      </c>
      <c r="BR28" s="50" t="str">
        <f t="shared" si="5"/>
        <v/>
      </c>
      <c r="BS28" s="50" t="str">
        <f t="shared" si="6"/>
        <v/>
      </c>
      <c r="BT28" s="50" t="str">
        <f t="shared" si="7"/>
        <v/>
      </c>
      <c r="BU28" s="50" t="str">
        <f t="shared" si="8"/>
        <v/>
      </c>
      <c r="BV28" s="72" t="str">
        <f t="shared" si="16"/>
        <v/>
      </c>
      <c r="BW28" s="53"/>
      <c r="BX28" s="54">
        <f t="shared" si="9"/>
        <v>0</v>
      </c>
      <c r="BY28" s="54">
        <f t="shared" si="10"/>
        <v>0</v>
      </c>
      <c r="BZ28" s="54">
        <f t="shared" si="11"/>
        <v>0</v>
      </c>
      <c r="CA28" s="54">
        <f t="shared" si="12"/>
        <v>0</v>
      </c>
      <c r="CB28" s="54">
        <f t="shared" si="13"/>
        <v>0</v>
      </c>
      <c r="CC28" s="54" t="str">
        <f t="shared" si="14"/>
        <v/>
      </c>
      <c r="CD28" s="54">
        <f t="shared" si="17"/>
        <v>0</v>
      </c>
      <c r="CY28" s="16"/>
      <c r="CZ28" s="16"/>
    </row>
    <row r="29" spans="1:104" s="15" customFormat="1" ht="11.25" x14ac:dyDescent="0.15">
      <c r="A29" s="55" t="s">
        <v>74</v>
      </c>
      <c r="B29" s="29">
        <f t="shared" si="15"/>
        <v>0</v>
      </c>
      <c r="C29" s="34"/>
      <c r="D29" s="56"/>
      <c r="E29" s="37"/>
      <c r="F29" s="37"/>
      <c r="G29" s="37"/>
      <c r="H29" s="59"/>
      <c r="I29" s="59"/>
      <c r="J29" s="59"/>
      <c r="K29" s="59"/>
      <c r="L29" s="59"/>
      <c r="M29" s="59"/>
      <c r="N29" s="59"/>
      <c r="O29" s="59"/>
      <c r="P29" s="59"/>
      <c r="Q29" s="59"/>
      <c r="R29" s="59"/>
      <c r="S29" s="59"/>
      <c r="T29" s="34"/>
      <c r="U29" s="35"/>
      <c r="V29" s="34"/>
      <c r="W29" s="35"/>
      <c r="X29" s="36">
        <f t="shared" si="0"/>
        <v>0</v>
      </c>
      <c r="Y29" s="34"/>
      <c r="Z29" s="37"/>
      <c r="AA29" s="35"/>
      <c r="AB29" s="38">
        <f t="shared" si="1"/>
        <v>0</v>
      </c>
      <c r="AC29" s="34"/>
      <c r="AD29" s="37"/>
      <c r="AE29" s="35"/>
      <c r="AF29" s="34"/>
      <c r="AG29" s="39"/>
      <c r="AH29" s="34"/>
      <c r="AI29" s="35"/>
      <c r="AJ29" s="39"/>
      <c r="AK29" s="40"/>
      <c r="AL29" s="35"/>
      <c r="AM29" s="40"/>
      <c r="AN29" s="35"/>
      <c r="AO29" s="42"/>
      <c r="AP29" s="60"/>
      <c r="AQ29" s="61"/>
      <c r="AR29" s="60"/>
      <c r="AS29" s="61"/>
      <c r="AT29" s="60"/>
      <c r="AU29" s="61"/>
      <c r="AV29" s="62"/>
      <c r="AW29" s="63"/>
      <c r="AX29" s="64"/>
      <c r="AY29" s="48" t="str">
        <f t="shared" si="2"/>
        <v/>
      </c>
      <c r="BF29" s="6"/>
      <c r="BG29" s="6"/>
      <c r="BH29" s="6"/>
      <c r="BI29" s="6"/>
      <c r="BJ29" s="6"/>
      <c r="BK29" s="6"/>
      <c r="BL29" s="6"/>
      <c r="BM29" s="6"/>
      <c r="BN29" s="6"/>
      <c r="BO29" s="6"/>
      <c r="BP29" s="49" t="str">
        <f t="shared" si="3"/>
        <v/>
      </c>
      <c r="BQ29" s="50" t="str">
        <f t="shared" si="4"/>
        <v/>
      </c>
      <c r="BR29" s="50" t="str">
        <f t="shared" si="5"/>
        <v/>
      </c>
      <c r="BS29" s="50" t="str">
        <f t="shared" si="6"/>
        <v/>
      </c>
      <c r="BT29" s="50" t="str">
        <f t="shared" si="7"/>
        <v/>
      </c>
      <c r="BU29" s="50" t="str">
        <f t="shared" si="8"/>
        <v/>
      </c>
      <c r="BV29" s="72" t="str">
        <f t="shared" si="16"/>
        <v/>
      </c>
      <c r="BW29" s="53"/>
      <c r="BX29" s="54">
        <f t="shared" si="9"/>
        <v>0</v>
      </c>
      <c r="BY29" s="54">
        <f t="shared" si="10"/>
        <v>0</v>
      </c>
      <c r="BZ29" s="54">
        <f t="shared" si="11"/>
        <v>0</v>
      </c>
      <c r="CA29" s="54">
        <f t="shared" si="12"/>
        <v>0</v>
      </c>
      <c r="CB29" s="54">
        <f t="shared" si="13"/>
        <v>0</v>
      </c>
      <c r="CC29" s="54" t="str">
        <f t="shared" si="14"/>
        <v/>
      </c>
      <c r="CD29" s="54">
        <f t="shared" si="17"/>
        <v>0</v>
      </c>
      <c r="CY29" s="16"/>
      <c r="CZ29" s="16"/>
    </row>
    <row r="30" spans="1:104" s="15" customFormat="1" ht="11.25" x14ac:dyDescent="0.15">
      <c r="A30" s="55" t="s">
        <v>75</v>
      </c>
      <c r="B30" s="29">
        <f t="shared" si="15"/>
        <v>447</v>
      </c>
      <c r="C30" s="34">
        <v>43</v>
      </c>
      <c r="D30" s="56">
        <v>62</v>
      </c>
      <c r="E30" s="37">
        <v>79</v>
      </c>
      <c r="F30" s="37">
        <v>26</v>
      </c>
      <c r="G30" s="37">
        <v>16</v>
      </c>
      <c r="H30" s="59">
        <v>11</v>
      </c>
      <c r="I30" s="59">
        <v>8</v>
      </c>
      <c r="J30" s="59">
        <v>7</v>
      </c>
      <c r="K30" s="59">
        <v>22</v>
      </c>
      <c r="L30" s="59">
        <v>22</v>
      </c>
      <c r="M30" s="59">
        <v>15</v>
      </c>
      <c r="N30" s="59">
        <v>22</v>
      </c>
      <c r="O30" s="59">
        <v>31</v>
      </c>
      <c r="P30" s="59">
        <v>29</v>
      </c>
      <c r="Q30" s="59">
        <v>15</v>
      </c>
      <c r="R30" s="59">
        <v>19</v>
      </c>
      <c r="S30" s="59">
        <v>20</v>
      </c>
      <c r="T30" s="34">
        <v>184</v>
      </c>
      <c r="U30" s="35">
        <v>263</v>
      </c>
      <c r="V30" s="34">
        <v>230</v>
      </c>
      <c r="W30" s="35">
        <v>217</v>
      </c>
      <c r="X30" s="36">
        <f t="shared" si="0"/>
        <v>67</v>
      </c>
      <c r="Y30" s="34">
        <v>67</v>
      </c>
      <c r="Z30" s="37"/>
      <c r="AA30" s="35"/>
      <c r="AB30" s="38">
        <f t="shared" si="1"/>
        <v>205</v>
      </c>
      <c r="AC30" s="34">
        <v>205</v>
      </c>
      <c r="AD30" s="37"/>
      <c r="AE30" s="35"/>
      <c r="AF30" s="34">
        <v>71</v>
      </c>
      <c r="AG30" s="39">
        <v>0</v>
      </c>
      <c r="AH30" s="34">
        <v>36</v>
      </c>
      <c r="AI30" s="35">
        <v>108</v>
      </c>
      <c r="AJ30" s="39">
        <v>169</v>
      </c>
      <c r="AK30" s="40">
        <v>3</v>
      </c>
      <c r="AL30" s="35">
        <v>9</v>
      </c>
      <c r="AM30" s="40">
        <v>3</v>
      </c>
      <c r="AN30" s="35">
        <v>29</v>
      </c>
      <c r="AO30" s="42"/>
      <c r="AP30" s="60">
        <v>138</v>
      </c>
      <c r="AQ30" s="61"/>
      <c r="AR30" s="60"/>
      <c r="AS30" s="61"/>
      <c r="AT30" s="60"/>
      <c r="AU30" s="61"/>
      <c r="AV30" s="62"/>
      <c r="AW30" s="63"/>
      <c r="AX30" s="64"/>
      <c r="AY30" s="48" t="str">
        <f t="shared" si="2"/>
        <v/>
      </c>
      <c r="BF30" s="6"/>
      <c r="BG30" s="6"/>
      <c r="BH30" s="6"/>
      <c r="BI30" s="6"/>
      <c r="BJ30" s="6"/>
      <c r="BK30" s="6"/>
      <c r="BL30" s="6"/>
      <c r="BM30" s="6"/>
      <c r="BN30" s="6"/>
      <c r="BO30" s="6"/>
      <c r="BP30" s="49" t="str">
        <f t="shared" si="3"/>
        <v/>
      </c>
      <c r="BQ30" s="50" t="str">
        <f t="shared" si="4"/>
        <v/>
      </c>
      <c r="BR30" s="50" t="str">
        <f t="shared" si="5"/>
        <v/>
      </c>
      <c r="BS30" s="50" t="str">
        <f t="shared" si="6"/>
        <v/>
      </c>
      <c r="BT30" s="50" t="str">
        <f t="shared" si="7"/>
        <v/>
      </c>
      <c r="BU30" s="50" t="str">
        <f t="shared" si="8"/>
        <v/>
      </c>
      <c r="BV30" s="72" t="str">
        <f t="shared" si="16"/>
        <v/>
      </c>
      <c r="BW30" s="53"/>
      <c r="BX30" s="54">
        <f t="shared" si="9"/>
        <v>0</v>
      </c>
      <c r="BY30" s="54">
        <f t="shared" si="10"/>
        <v>0</v>
      </c>
      <c r="BZ30" s="54">
        <f t="shared" si="11"/>
        <v>0</v>
      </c>
      <c r="CA30" s="54">
        <f t="shared" si="12"/>
        <v>0</v>
      </c>
      <c r="CB30" s="54">
        <f t="shared" si="13"/>
        <v>0</v>
      </c>
      <c r="CC30" s="54">
        <f t="shared" si="14"/>
        <v>0</v>
      </c>
      <c r="CD30" s="54">
        <f t="shared" si="17"/>
        <v>0</v>
      </c>
      <c r="CY30" s="16"/>
      <c r="CZ30" s="16"/>
    </row>
    <row r="31" spans="1:104" s="15" customFormat="1" ht="11.25" x14ac:dyDescent="0.15">
      <c r="A31" s="55" t="s">
        <v>76</v>
      </c>
      <c r="B31" s="29">
        <f t="shared" si="15"/>
        <v>0</v>
      </c>
      <c r="C31" s="34"/>
      <c r="D31" s="56"/>
      <c r="E31" s="37"/>
      <c r="F31" s="37"/>
      <c r="G31" s="37"/>
      <c r="H31" s="59"/>
      <c r="I31" s="59"/>
      <c r="J31" s="59"/>
      <c r="K31" s="59"/>
      <c r="L31" s="59"/>
      <c r="M31" s="59"/>
      <c r="N31" s="59"/>
      <c r="O31" s="59"/>
      <c r="P31" s="59"/>
      <c r="Q31" s="59"/>
      <c r="R31" s="59"/>
      <c r="S31" s="59"/>
      <c r="T31" s="34"/>
      <c r="U31" s="35"/>
      <c r="V31" s="34"/>
      <c r="W31" s="35"/>
      <c r="X31" s="36">
        <f t="shared" si="0"/>
        <v>0</v>
      </c>
      <c r="Y31" s="34"/>
      <c r="Z31" s="37"/>
      <c r="AA31" s="35"/>
      <c r="AB31" s="38">
        <f t="shared" si="1"/>
        <v>0</v>
      </c>
      <c r="AC31" s="34"/>
      <c r="AD31" s="37"/>
      <c r="AE31" s="35"/>
      <c r="AF31" s="34"/>
      <c r="AG31" s="39"/>
      <c r="AH31" s="34"/>
      <c r="AI31" s="35"/>
      <c r="AJ31" s="39"/>
      <c r="AK31" s="40"/>
      <c r="AL31" s="35"/>
      <c r="AM31" s="40"/>
      <c r="AN31" s="35"/>
      <c r="AO31" s="42"/>
      <c r="AP31" s="60"/>
      <c r="AQ31" s="61"/>
      <c r="AR31" s="60"/>
      <c r="AS31" s="61"/>
      <c r="AT31" s="60"/>
      <c r="AU31" s="61"/>
      <c r="AV31" s="62"/>
      <c r="AW31" s="63"/>
      <c r="AX31" s="64"/>
      <c r="AY31" s="48" t="str">
        <f t="shared" si="2"/>
        <v/>
      </c>
      <c r="BF31" s="6"/>
      <c r="BG31" s="6"/>
      <c r="BH31" s="6"/>
      <c r="BI31" s="6"/>
      <c r="BJ31" s="6"/>
      <c r="BK31" s="6"/>
      <c r="BL31" s="6"/>
      <c r="BM31" s="6"/>
      <c r="BN31" s="6"/>
      <c r="BO31" s="6"/>
      <c r="BP31" s="49" t="str">
        <f t="shared" si="3"/>
        <v/>
      </c>
      <c r="BQ31" s="50" t="str">
        <f t="shared" si="4"/>
        <v/>
      </c>
      <c r="BR31" s="50" t="str">
        <f t="shared" si="5"/>
        <v/>
      </c>
      <c r="BS31" s="50" t="str">
        <f t="shared" si="6"/>
        <v/>
      </c>
      <c r="BT31" s="50" t="str">
        <f t="shared" si="7"/>
        <v/>
      </c>
      <c r="BU31" s="50" t="str">
        <f t="shared" si="8"/>
        <v/>
      </c>
      <c r="BV31" s="72" t="str">
        <f t="shared" si="16"/>
        <v/>
      </c>
      <c r="BW31" s="53"/>
      <c r="BX31" s="54">
        <f t="shared" si="9"/>
        <v>0</v>
      </c>
      <c r="BY31" s="54">
        <f t="shared" si="10"/>
        <v>0</v>
      </c>
      <c r="BZ31" s="54">
        <f t="shared" si="11"/>
        <v>0</v>
      </c>
      <c r="CA31" s="54">
        <f t="shared" si="12"/>
        <v>0</v>
      </c>
      <c r="CB31" s="54">
        <f t="shared" si="13"/>
        <v>0</v>
      </c>
      <c r="CC31" s="54" t="str">
        <f t="shared" si="14"/>
        <v/>
      </c>
      <c r="CD31" s="54">
        <f t="shared" si="17"/>
        <v>0</v>
      </c>
      <c r="CY31" s="16"/>
      <c r="CZ31" s="16"/>
    </row>
    <row r="32" spans="1:104" s="15" customFormat="1" ht="11.25" x14ac:dyDescent="0.15">
      <c r="A32" s="55" t="s">
        <v>77</v>
      </c>
      <c r="B32" s="29">
        <f t="shared" si="15"/>
        <v>298</v>
      </c>
      <c r="C32" s="34">
        <v>3</v>
      </c>
      <c r="D32" s="56">
        <v>4</v>
      </c>
      <c r="E32" s="37">
        <v>8</v>
      </c>
      <c r="F32" s="37">
        <v>21</v>
      </c>
      <c r="G32" s="37">
        <v>14</v>
      </c>
      <c r="H32" s="59">
        <v>15</v>
      </c>
      <c r="I32" s="59">
        <v>31</v>
      </c>
      <c r="J32" s="59">
        <v>35</v>
      </c>
      <c r="K32" s="59">
        <v>32</v>
      </c>
      <c r="L32" s="59">
        <v>34</v>
      </c>
      <c r="M32" s="59">
        <v>27</v>
      </c>
      <c r="N32" s="59">
        <v>29</v>
      </c>
      <c r="O32" s="59">
        <v>30</v>
      </c>
      <c r="P32" s="59">
        <v>10</v>
      </c>
      <c r="Q32" s="59">
        <v>4</v>
      </c>
      <c r="R32" s="59"/>
      <c r="S32" s="59">
        <v>1</v>
      </c>
      <c r="T32" s="34">
        <v>15</v>
      </c>
      <c r="U32" s="35">
        <v>283</v>
      </c>
      <c r="V32" s="34">
        <v>127</v>
      </c>
      <c r="W32" s="35">
        <v>171</v>
      </c>
      <c r="X32" s="36">
        <f t="shared" si="0"/>
        <v>13</v>
      </c>
      <c r="Y32" s="34">
        <v>13</v>
      </c>
      <c r="Z32" s="37"/>
      <c r="AA32" s="35"/>
      <c r="AB32" s="38">
        <f t="shared" si="1"/>
        <v>110</v>
      </c>
      <c r="AC32" s="34">
        <v>110</v>
      </c>
      <c r="AD32" s="37"/>
      <c r="AE32" s="35"/>
      <c r="AF32" s="34">
        <v>39</v>
      </c>
      <c r="AG32" s="39">
        <v>0</v>
      </c>
      <c r="AH32" s="34">
        <v>4</v>
      </c>
      <c r="AI32" s="35">
        <v>51</v>
      </c>
      <c r="AJ32" s="39">
        <v>467</v>
      </c>
      <c r="AK32" s="40"/>
      <c r="AL32" s="35"/>
      <c r="AM32" s="40"/>
      <c r="AN32" s="35">
        <v>12</v>
      </c>
      <c r="AO32" s="42"/>
      <c r="AP32" s="60">
        <v>25</v>
      </c>
      <c r="AQ32" s="61"/>
      <c r="AR32" s="60"/>
      <c r="AS32" s="61"/>
      <c r="AT32" s="60"/>
      <c r="AU32" s="61"/>
      <c r="AV32" s="62"/>
      <c r="AW32" s="63"/>
      <c r="AX32" s="64"/>
      <c r="AY32" s="48" t="str">
        <f t="shared" si="2"/>
        <v/>
      </c>
      <c r="BF32" s="6"/>
      <c r="BG32" s="6"/>
      <c r="BH32" s="6"/>
      <c r="BI32" s="6"/>
      <c r="BJ32" s="6"/>
      <c r="BK32" s="6"/>
      <c r="BL32" s="6"/>
      <c r="BM32" s="6"/>
      <c r="BN32" s="6"/>
      <c r="BO32" s="6"/>
      <c r="BP32" s="49" t="str">
        <f t="shared" si="3"/>
        <v/>
      </c>
      <c r="BQ32" s="50" t="str">
        <f t="shared" si="4"/>
        <v/>
      </c>
      <c r="BR32" s="50" t="str">
        <f t="shared" si="5"/>
        <v/>
      </c>
      <c r="BS32" s="50" t="str">
        <f t="shared" si="6"/>
        <v/>
      </c>
      <c r="BT32" s="50" t="str">
        <f t="shared" si="7"/>
        <v/>
      </c>
      <c r="BU32" s="50" t="str">
        <f t="shared" si="8"/>
        <v/>
      </c>
      <c r="BV32" s="72" t="str">
        <f t="shared" si="16"/>
        <v/>
      </c>
      <c r="BW32" s="53"/>
      <c r="BX32" s="54">
        <f t="shared" si="9"/>
        <v>0</v>
      </c>
      <c r="BY32" s="54">
        <f t="shared" si="10"/>
        <v>0</v>
      </c>
      <c r="BZ32" s="54">
        <f t="shared" si="11"/>
        <v>0</v>
      </c>
      <c r="CA32" s="54">
        <f t="shared" si="12"/>
        <v>0</v>
      </c>
      <c r="CB32" s="54">
        <f t="shared" si="13"/>
        <v>0</v>
      </c>
      <c r="CC32" s="54">
        <f t="shared" si="14"/>
        <v>0</v>
      </c>
      <c r="CD32" s="54">
        <f t="shared" si="17"/>
        <v>0</v>
      </c>
      <c r="CY32" s="16"/>
      <c r="CZ32" s="16"/>
    </row>
    <row r="33" spans="1:104" s="15" customFormat="1" ht="11.25" x14ac:dyDescent="0.15">
      <c r="A33" s="55" t="s">
        <v>78</v>
      </c>
      <c r="B33" s="29">
        <f t="shared" si="15"/>
        <v>0</v>
      </c>
      <c r="C33" s="34"/>
      <c r="D33" s="56"/>
      <c r="E33" s="37"/>
      <c r="F33" s="37"/>
      <c r="G33" s="37"/>
      <c r="H33" s="59"/>
      <c r="I33" s="59"/>
      <c r="J33" s="59"/>
      <c r="K33" s="59"/>
      <c r="L33" s="59"/>
      <c r="M33" s="59"/>
      <c r="N33" s="59"/>
      <c r="O33" s="59"/>
      <c r="P33" s="59"/>
      <c r="Q33" s="59"/>
      <c r="R33" s="59"/>
      <c r="S33" s="59"/>
      <c r="T33" s="34"/>
      <c r="U33" s="78"/>
      <c r="V33" s="34"/>
      <c r="W33" s="35"/>
      <c r="X33" s="36">
        <f t="shared" si="0"/>
        <v>0</v>
      </c>
      <c r="Y33" s="34"/>
      <c r="Z33" s="37"/>
      <c r="AA33" s="35"/>
      <c r="AB33" s="38">
        <f t="shared" si="1"/>
        <v>0</v>
      </c>
      <c r="AC33" s="34"/>
      <c r="AD33" s="37"/>
      <c r="AE33" s="35"/>
      <c r="AF33" s="34"/>
      <c r="AG33" s="39"/>
      <c r="AH33" s="34"/>
      <c r="AI33" s="35"/>
      <c r="AJ33" s="39"/>
      <c r="AK33" s="40"/>
      <c r="AL33" s="35"/>
      <c r="AM33" s="40"/>
      <c r="AN33" s="35"/>
      <c r="AO33" s="42"/>
      <c r="AP33" s="60"/>
      <c r="AQ33" s="61"/>
      <c r="AR33" s="60"/>
      <c r="AS33" s="61"/>
      <c r="AT33" s="60"/>
      <c r="AU33" s="61"/>
      <c r="AV33" s="62"/>
      <c r="AW33" s="63"/>
      <c r="AX33" s="64"/>
      <c r="AY33" s="48" t="str">
        <f t="shared" si="2"/>
        <v/>
      </c>
      <c r="BF33" s="6"/>
      <c r="BG33" s="6"/>
      <c r="BH33" s="6"/>
      <c r="BI33" s="6"/>
      <c r="BJ33" s="6"/>
      <c r="BK33" s="6"/>
      <c r="BL33" s="6"/>
      <c r="BM33" s="6"/>
      <c r="BN33" s="6"/>
      <c r="BO33" s="6"/>
      <c r="BP33" s="49" t="str">
        <f t="shared" si="3"/>
        <v/>
      </c>
      <c r="BQ33" s="50" t="str">
        <f t="shared" si="4"/>
        <v/>
      </c>
      <c r="BR33" s="50" t="str">
        <f t="shared" si="5"/>
        <v/>
      </c>
      <c r="BS33" s="50" t="str">
        <f t="shared" si="6"/>
        <v/>
      </c>
      <c r="BT33" s="50" t="str">
        <f t="shared" si="7"/>
        <v/>
      </c>
      <c r="BU33" s="50" t="str">
        <f t="shared" si="8"/>
        <v/>
      </c>
      <c r="BV33" s="72" t="str">
        <f t="shared" si="16"/>
        <v/>
      </c>
      <c r="BW33" s="53"/>
      <c r="BX33" s="54">
        <f t="shared" si="9"/>
        <v>0</v>
      </c>
      <c r="BY33" s="54">
        <f t="shared" si="10"/>
        <v>0</v>
      </c>
      <c r="BZ33" s="54">
        <f t="shared" si="11"/>
        <v>0</v>
      </c>
      <c r="CA33" s="54">
        <f t="shared" si="12"/>
        <v>0</v>
      </c>
      <c r="CB33" s="54">
        <f t="shared" si="13"/>
        <v>0</v>
      </c>
      <c r="CC33" s="54" t="str">
        <f t="shared" si="14"/>
        <v/>
      </c>
      <c r="CD33" s="54">
        <f t="shared" si="17"/>
        <v>0</v>
      </c>
      <c r="CY33" s="16"/>
      <c r="CZ33" s="16"/>
    </row>
    <row r="34" spans="1:104" s="15" customFormat="1" ht="11.25" x14ac:dyDescent="0.15">
      <c r="A34" s="55" t="s">
        <v>79</v>
      </c>
      <c r="B34" s="29">
        <f>SUM(C34:E34)</f>
        <v>77</v>
      </c>
      <c r="C34" s="34">
        <v>26</v>
      </c>
      <c r="D34" s="56">
        <v>27</v>
      </c>
      <c r="E34" s="37">
        <v>24</v>
      </c>
      <c r="F34" s="66"/>
      <c r="G34" s="66"/>
      <c r="H34" s="66"/>
      <c r="I34" s="66"/>
      <c r="J34" s="66"/>
      <c r="K34" s="66"/>
      <c r="L34" s="66"/>
      <c r="M34" s="66"/>
      <c r="N34" s="66"/>
      <c r="O34" s="66"/>
      <c r="P34" s="66"/>
      <c r="Q34" s="66"/>
      <c r="R34" s="66"/>
      <c r="S34" s="66"/>
      <c r="T34" s="34">
        <v>77</v>
      </c>
      <c r="U34" s="68"/>
      <c r="V34" s="34">
        <v>61</v>
      </c>
      <c r="W34" s="35">
        <v>16</v>
      </c>
      <c r="X34" s="36">
        <f t="shared" si="0"/>
        <v>44</v>
      </c>
      <c r="Y34" s="34">
        <v>44</v>
      </c>
      <c r="Z34" s="37"/>
      <c r="AA34" s="35"/>
      <c r="AB34" s="38">
        <f t="shared" si="1"/>
        <v>0</v>
      </c>
      <c r="AC34" s="34"/>
      <c r="AD34" s="37"/>
      <c r="AE34" s="35"/>
      <c r="AF34" s="34">
        <v>32</v>
      </c>
      <c r="AG34" s="39">
        <v>0</v>
      </c>
      <c r="AH34" s="34">
        <v>12</v>
      </c>
      <c r="AI34" s="79"/>
      <c r="AJ34" s="39"/>
      <c r="AK34" s="40"/>
      <c r="AL34" s="35"/>
      <c r="AM34" s="40">
        <v>24</v>
      </c>
      <c r="AN34" s="35"/>
      <c r="AO34" s="42"/>
      <c r="AP34" s="60"/>
      <c r="AQ34" s="61"/>
      <c r="AR34" s="60"/>
      <c r="AS34" s="61"/>
      <c r="AT34" s="60"/>
      <c r="AU34" s="61"/>
      <c r="AV34" s="62"/>
      <c r="AW34" s="63"/>
      <c r="AX34" s="64"/>
      <c r="AY34" s="48" t="str">
        <f t="shared" si="2"/>
        <v/>
      </c>
      <c r="BF34" s="6"/>
      <c r="BG34" s="6"/>
      <c r="BH34" s="6"/>
      <c r="BI34" s="6"/>
      <c r="BJ34" s="6"/>
      <c r="BK34" s="6"/>
      <c r="BL34" s="6"/>
      <c r="BM34" s="6"/>
      <c r="BN34" s="6"/>
      <c r="BO34" s="6"/>
      <c r="BP34" s="49" t="str">
        <f t="shared" si="3"/>
        <v/>
      </c>
      <c r="BQ34" s="50" t="str">
        <f t="shared" si="4"/>
        <v/>
      </c>
      <c r="BR34" s="50" t="str">
        <f t="shared" si="5"/>
        <v/>
      </c>
      <c r="BS34" s="50" t="str">
        <f t="shared" si="6"/>
        <v/>
      </c>
      <c r="BT34" s="50" t="str">
        <f t="shared" si="7"/>
        <v/>
      </c>
      <c r="BU34" s="50" t="str">
        <f t="shared" si="8"/>
        <v/>
      </c>
      <c r="BV34" s="72" t="str">
        <f t="shared" si="16"/>
        <v/>
      </c>
      <c r="BW34" s="53"/>
      <c r="BX34" s="54">
        <f t="shared" si="9"/>
        <v>0</v>
      </c>
      <c r="BY34" s="54">
        <f t="shared" si="10"/>
        <v>0</v>
      </c>
      <c r="BZ34" s="54">
        <f t="shared" si="11"/>
        <v>0</v>
      </c>
      <c r="CA34" s="54">
        <f t="shared" si="12"/>
        <v>0</v>
      </c>
      <c r="CB34" s="54">
        <f t="shared" si="13"/>
        <v>0</v>
      </c>
      <c r="CC34" s="54">
        <f t="shared" si="14"/>
        <v>0</v>
      </c>
      <c r="CD34" s="54">
        <f t="shared" si="17"/>
        <v>0</v>
      </c>
      <c r="CY34" s="16"/>
      <c r="CZ34" s="16"/>
    </row>
    <row r="35" spans="1:104" s="15" customFormat="1" ht="11.25" x14ac:dyDescent="0.15">
      <c r="A35" s="55" t="s">
        <v>80</v>
      </c>
      <c r="B35" s="29">
        <f>SUM(F35:S35)</f>
        <v>331</v>
      </c>
      <c r="C35" s="69"/>
      <c r="D35" s="65"/>
      <c r="E35" s="66"/>
      <c r="F35" s="37">
        <v>13</v>
      </c>
      <c r="G35" s="37">
        <v>11</v>
      </c>
      <c r="H35" s="59">
        <v>11</v>
      </c>
      <c r="I35" s="59">
        <v>6</v>
      </c>
      <c r="J35" s="59">
        <v>20</v>
      </c>
      <c r="K35" s="59">
        <v>30</v>
      </c>
      <c r="L35" s="59">
        <v>44</v>
      </c>
      <c r="M35" s="59">
        <v>36</v>
      </c>
      <c r="N35" s="59">
        <v>24</v>
      </c>
      <c r="O35" s="59">
        <v>33</v>
      </c>
      <c r="P35" s="59">
        <v>45</v>
      </c>
      <c r="Q35" s="59">
        <v>25</v>
      </c>
      <c r="R35" s="59">
        <v>16</v>
      </c>
      <c r="S35" s="59">
        <v>17</v>
      </c>
      <c r="T35" s="69"/>
      <c r="U35" s="35">
        <v>331</v>
      </c>
      <c r="V35" s="34">
        <v>116</v>
      </c>
      <c r="W35" s="35">
        <v>215</v>
      </c>
      <c r="X35" s="76"/>
      <c r="Y35" s="69"/>
      <c r="Z35" s="66"/>
      <c r="AA35" s="68"/>
      <c r="AB35" s="38">
        <f t="shared" si="1"/>
        <v>231</v>
      </c>
      <c r="AC35" s="34">
        <v>231</v>
      </c>
      <c r="AD35" s="37"/>
      <c r="AE35" s="35"/>
      <c r="AF35" s="34">
        <v>29</v>
      </c>
      <c r="AG35" s="39">
        <v>0</v>
      </c>
      <c r="AH35" s="69"/>
      <c r="AI35" s="79">
        <v>70</v>
      </c>
      <c r="AJ35" s="79"/>
      <c r="AK35" s="76"/>
      <c r="AL35" s="35">
        <v>18</v>
      </c>
      <c r="AM35" s="76"/>
      <c r="AN35" s="35">
        <v>58</v>
      </c>
      <c r="AO35" s="42"/>
      <c r="AP35" s="60"/>
      <c r="AQ35" s="61"/>
      <c r="AR35" s="60"/>
      <c r="AS35" s="61"/>
      <c r="AT35" s="60"/>
      <c r="AU35" s="61"/>
      <c r="AV35" s="62"/>
      <c r="AW35" s="77"/>
      <c r="AX35" s="64"/>
      <c r="AY35" s="48" t="str">
        <f t="shared" si="2"/>
        <v/>
      </c>
      <c r="BF35" s="6"/>
      <c r="BG35" s="6"/>
      <c r="BH35" s="6"/>
      <c r="BI35" s="6"/>
      <c r="BJ35" s="6"/>
      <c r="BK35" s="6"/>
      <c r="BL35" s="6"/>
      <c r="BM35" s="6"/>
      <c r="BN35" s="6"/>
      <c r="BO35" s="6"/>
      <c r="BP35" s="49" t="str">
        <f t="shared" si="3"/>
        <v/>
      </c>
      <c r="BQ35" s="50" t="str">
        <f t="shared" si="4"/>
        <v/>
      </c>
      <c r="BR35" s="50" t="str">
        <f t="shared" si="5"/>
        <v/>
      </c>
      <c r="BS35" s="50" t="str">
        <f t="shared" si="6"/>
        <v/>
      </c>
      <c r="BT35" s="50" t="str">
        <f t="shared" si="7"/>
        <v/>
      </c>
      <c r="BU35" s="50" t="str">
        <f t="shared" si="8"/>
        <v/>
      </c>
      <c r="BV35" s="72" t="str">
        <f t="shared" si="16"/>
        <v/>
      </c>
      <c r="BW35" s="53"/>
      <c r="BX35" s="54">
        <f t="shared" si="9"/>
        <v>0</v>
      </c>
      <c r="BY35" s="54">
        <f t="shared" si="10"/>
        <v>0</v>
      </c>
      <c r="BZ35" s="54">
        <f t="shared" si="11"/>
        <v>0</v>
      </c>
      <c r="CA35" s="54">
        <f t="shared" si="12"/>
        <v>0</v>
      </c>
      <c r="CB35" s="54">
        <f t="shared" si="13"/>
        <v>0</v>
      </c>
      <c r="CC35" s="54">
        <f t="shared" si="14"/>
        <v>0</v>
      </c>
      <c r="CD35" s="54">
        <f t="shared" si="17"/>
        <v>0</v>
      </c>
      <c r="CY35" s="16"/>
      <c r="CZ35" s="16"/>
    </row>
    <row r="36" spans="1:104" s="15" customFormat="1" ht="11.25" x14ac:dyDescent="0.15">
      <c r="A36" s="55" t="s">
        <v>81</v>
      </c>
      <c r="B36" s="29">
        <f t="shared" si="15"/>
        <v>0</v>
      </c>
      <c r="C36" s="34"/>
      <c r="D36" s="56"/>
      <c r="E36" s="37"/>
      <c r="F36" s="37"/>
      <c r="G36" s="37"/>
      <c r="H36" s="59"/>
      <c r="I36" s="59"/>
      <c r="J36" s="59"/>
      <c r="K36" s="59"/>
      <c r="L36" s="59"/>
      <c r="M36" s="59"/>
      <c r="N36" s="59"/>
      <c r="O36" s="59"/>
      <c r="P36" s="59"/>
      <c r="Q36" s="59"/>
      <c r="R36" s="59"/>
      <c r="S36" s="59"/>
      <c r="T36" s="34"/>
      <c r="U36" s="35"/>
      <c r="V36" s="34"/>
      <c r="W36" s="35"/>
      <c r="X36" s="36">
        <f t="shared" si="0"/>
        <v>0</v>
      </c>
      <c r="Y36" s="34"/>
      <c r="Z36" s="37"/>
      <c r="AA36" s="35"/>
      <c r="AB36" s="38">
        <f t="shared" si="1"/>
        <v>0</v>
      </c>
      <c r="AC36" s="34"/>
      <c r="AD36" s="37"/>
      <c r="AE36" s="35"/>
      <c r="AF36" s="34"/>
      <c r="AG36" s="39"/>
      <c r="AH36" s="34"/>
      <c r="AI36" s="35"/>
      <c r="AJ36" s="39"/>
      <c r="AK36" s="40"/>
      <c r="AL36" s="35"/>
      <c r="AM36" s="40"/>
      <c r="AN36" s="35"/>
      <c r="AO36" s="42"/>
      <c r="AP36" s="60"/>
      <c r="AQ36" s="61"/>
      <c r="AR36" s="60"/>
      <c r="AS36" s="61"/>
      <c r="AT36" s="60"/>
      <c r="AU36" s="61"/>
      <c r="AV36" s="62"/>
      <c r="AW36" s="63"/>
      <c r="AX36" s="64"/>
      <c r="AY36" s="48" t="str">
        <f t="shared" si="2"/>
        <v/>
      </c>
      <c r="BF36" s="6"/>
      <c r="BG36" s="6"/>
      <c r="BH36" s="6"/>
      <c r="BI36" s="6"/>
      <c r="BJ36" s="6"/>
      <c r="BK36" s="6"/>
      <c r="BL36" s="6"/>
      <c r="BM36" s="6"/>
      <c r="BN36" s="6"/>
      <c r="BO36" s="6"/>
      <c r="BP36" s="49" t="str">
        <f t="shared" si="3"/>
        <v/>
      </c>
      <c r="BQ36" s="50" t="str">
        <f t="shared" si="4"/>
        <v/>
      </c>
      <c r="BR36" s="50" t="str">
        <f t="shared" si="5"/>
        <v/>
      </c>
      <c r="BS36" s="50" t="str">
        <f t="shared" si="6"/>
        <v/>
      </c>
      <c r="BT36" s="50" t="str">
        <f t="shared" si="7"/>
        <v/>
      </c>
      <c r="BU36" s="50" t="str">
        <f t="shared" si="8"/>
        <v/>
      </c>
      <c r="BV36" s="72" t="str">
        <f t="shared" si="16"/>
        <v/>
      </c>
      <c r="BW36" s="53"/>
      <c r="BX36" s="54">
        <f t="shared" si="9"/>
        <v>0</v>
      </c>
      <c r="BY36" s="54">
        <f t="shared" si="10"/>
        <v>0</v>
      </c>
      <c r="BZ36" s="54">
        <f t="shared" si="11"/>
        <v>0</v>
      </c>
      <c r="CA36" s="54">
        <f t="shared" si="12"/>
        <v>0</v>
      </c>
      <c r="CB36" s="54">
        <f t="shared" si="13"/>
        <v>0</v>
      </c>
      <c r="CC36" s="54" t="str">
        <f t="shared" si="14"/>
        <v/>
      </c>
      <c r="CD36" s="54">
        <f t="shared" si="17"/>
        <v>0</v>
      </c>
      <c r="CY36" s="16"/>
      <c r="CZ36" s="16"/>
    </row>
    <row r="37" spans="1:104" s="15" customFormat="1" ht="21" x14ac:dyDescent="0.15">
      <c r="A37" s="74" t="s">
        <v>82</v>
      </c>
      <c r="B37" s="29">
        <f>SUM(F37:S37)</f>
        <v>0</v>
      </c>
      <c r="C37" s="69"/>
      <c r="D37" s="65"/>
      <c r="E37" s="66"/>
      <c r="F37" s="37"/>
      <c r="G37" s="37"/>
      <c r="H37" s="59"/>
      <c r="I37" s="59"/>
      <c r="J37" s="59"/>
      <c r="K37" s="59"/>
      <c r="L37" s="59"/>
      <c r="M37" s="59"/>
      <c r="N37" s="59"/>
      <c r="O37" s="59"/>
      <c r="P37" s="59"/>
      <c r="Q37" s="59"/>
      <c r="R37" s="59"/>
      <c r="S37" s="59"/>
      <c r="T37" s="69"/>
      <c r="U37" s="35"/>
      <c r="V37" s="34"/>
      <c r="W37" s="35"/>
      <c r="X37" s="76"/>
      <c r="Y37" s="69"/>
      <c r="Z37" s="66"/>
      <c r="AA37" s="68"/>
      <c r="AB37" s="38">
        <f t="shared" si="1"/>
        <v>0</v>
      </c>
      <c r="AC37" s="34"/>
      <c r="AD37" s="37"/>
      <c r="AE37" s="35"/>
      <c r="AF37" s="34"/>
      <c r="AG37" s="39"/>
      <c r="AH37" s="69"/>
      <c r="AI37" s="35"/>
      <c r="AJ37" s="39"/>
      <c r="AK37" s="76"/>
      <c r="AL37" s="35"/>
      <c r="AM37" s="76"/>
      <c r="AN37" s="35"/>
      <c r="AO37" s="42"/>
      <c r="AP37" s="60"/>
      <c r="AQ37" s="61"/>
      <c r="AR37" s="60"/>
      <c r="AS37" s="61"/>
      <c r="AT37" s="60"/>
      <c r="AU37" s="61"/>
      <c r="AV37" s="62"/>
      <c r="AW37" s="77"/>
      <c r="AX37" s="64"/>
      <c r="AY37" s="48" t="str">
        <f t="shared" si="2"/>
        <v/>
      </c>
      <c r="BF37" s="6"/>
      <c r="BG37" s="6"/>
      <c r="BH37" s="6"/>
      <c r="BI37" s="6"/>
      <c r="BJ37" s="6"/>
      <c r="BK37" s="6"/>
      <c r="BL37" s="6"/>
      <c r="BM37" s="6"/>
      <c r="BN37" s="6"/>
      <c r="BO37" s="6"/>
      <c r="BP37" s="49" t="str">
        <f t="shared" si="3"/>
        <v/>
      </c>
      <c r="BQ37" s="50" t="str">
        <f t="shared" si="4"/>
        <v/>
      </c>
      <c r="BR37" s="50" t="str">
        <f t="shared" si="5"/>
        <v/>
      </c>
      <c r="BS37" s="50" t="str">
        <f t="shared" si="6"/>
        <v/>
      </c>
      <c r="BT37" s="50" t="str">
        <f t="shared" si="7"/>
        <v/>
      </c>
      <c r="BU37" s="50" t="str">
        <f t="shared" si="8"/>
        <v/>
      </c>
      <c r="BV37" s="72" t="str">
        <f t="shared" si="16"/>
        <v/>
      </c>
      <c r="BW37" s="53"/>
      <c r="BX37" s="54">
        <f t="shared" si="9"/>
        <v>0</v>
      </c>
      <c r="BY37" s="54">
        <f t="shared" si="10"/>
        <v>0</v>
      </c>
      <c r="BZ37" s="54">
        <f t="shared" si="11"/>
        <v>0</v>
      </c>
      <c r="CA37" s="54">
        <f t="shared" si="12"/>
        <v>0</v>
      </c>
      <c r="CB37" s="54">
        <f t="shared" si="13"/>
        <v>0</v>
      </c>
      <c r="CC37" s="54" t="str">
        <f t="shared" si="14"/>
        <v/>
      </c>
      <c r="CD37" s="54">
        <f t="shared" si="17"/>
        <v>0</v>
      </c>
      <c r="CY37" s="16"/>
      <c r="CZ37" s="16"/>
    </row>
    <row r="38" spans="1:104" s="15" customFormat="1" ht="21" x14ac:dyDescent="0.15">
      <c r="A38" s="74" t="s">
        <v>83</v>
      </c>
      <c r="B38" s="29">
        <f>SUM(F38:S38)</f>
        <v>177</v>
      </c>
      <c r="C38" s="69"/>
      <c r="D38" s="65"/>
      <c r="E38" s="66"/>
      <c r="F38" s="37">
        <v>1</v>
      </c>
      <c r="G38" s="37">
        <v>1</v>
      </c>
      <c r="H38" s="59">
        <v>5</v>
      </c>
      <c r="I38" s="59">
        <v>2</v>
      </c>
      <c r="J38" s="59">
        <v>11</v>
      </c>
      <c r="K38" s="59">
        <v>28</v>
      </c>
      <c r="L38" s="59">
        <v>17</v>
      </c>
      <c r="M38" s="59">
        <v>24</v>
      </c>
      <c r="N38" s="59">
        <v>24</v>
      </c>
      <c r="O38" s="59">
        <v>24</v>
      </c>
      <c r="P38" s="59">
        <v>17</v>
      </c>
      <c r="Q38" s="59">
        <v>10</v>
      </c>
      <c r="R38" s="59">
        <v>8</v>
      </c>
      <c r="S38" s="59">
        <v>5</v>
      </c>
      <c r="T38" s="69"/>
      <c r="U38" s="35">
        <v>177</v>
      </c>
      <c r="V38" s="34">
        <v>3</v>
      </c>
      <c r="W38" s="35">
        <v>174</v>
      </c>
      <c r="X38" s="76"/>
      <c r="Y38" s="69"/>
      <c r="Z38" s="66"/>
      <c r="AA38" s="68"/>
      <c r="AB38" s="38">
        <f t="shared" si="1"/>
        <v>67</v>
      </c>
      <c r="AC38" s="34">
        <v>67</v>
      </c>
      <c r="AD38" s="37"/>
      <c r="AE38" s="35"/>
      <c r="AF38" s="34">
        <v>2</v>
      </c>
      <c r="AG38" s="39">
        <v>0</v>
      </c>
      <c r="AH38" s="69"/>
      <c r="AI38" s="35">
        <v>12</v>
      </c>
      <c r="AJ38" s="39">
        <v>5</v>
      </c>
      <c r="AK38" s="76"/>
      <c r="AL38" s="35">
        <v>2</v>
      </c>
      <c r="AM38" s="76"/>
      <c r="AN38" s="35">
        <v>3</v>
      </c>
      <c r="AO38" s="42"/>
      <c r="AP38" s="60"/>
      <c r="AQ38" s="61"/>
      <c r="AR38" s="60"/>
      <c r="AS38" s="61"/>
      <c r="AT38" s="60"/>
      <c r="AU38" s="61"/>
      <c r="AV38" s="62"/>
      <c r="AW38" s="77"/>
      <c r="AX38" s="64"/>
      <c r="AY38" s="48" t="str">
        <f t="shared" si="2"/>
        <v/>
      </c>
      <c r="BF38" s="6"/>
      <c r="BG38" s="6"/>
      <c r="BH38" s="6"/>
      <c r="BI38" s="6"/>
      <c r="BJ38" s="6"/>
      <c r="BK38" s="6"/>
      <c r="BL38" s="6"/>
      <c r="BM38" s="6"/>
      <c r="BN38" s="6"/>
      <c r="BO38" s="6"/>
      <c r="BP38" s="49" t="str">
        <f t="shared" si="3"/>
        <v/>
      </c>
      <c r="BQ38" s="50" t="str">
        <f t="shared" si="4"/>
        <v/>
      </c>
      <c r="BR38" s="50" t="str">
        <f t="shared" si="5"/>
        <v/>
      </c>
      <c r="BS38" s="50" t="str">
        <f t="shared" si="6"/>
        <v/>
      </c>
      <c r="BT38" s="50" t="str">
        <f t="shared" si="7"/>
        <v/>
      </c>
      <c r="BU38" s="50" t="str">
        <f t="shared" si="8"/>
        <v/>
      </c>
      <c r="BV38" s="72" t="str">
        <f t="shared" si="16"/>
        <v/>
      </c>
      <c r="BW38" s="53"/>
      <c r="BX38" s="54">
        <f t="shared" si="9"/>
        <v>0</v>
      </c>
      <c r="BY38" s="54">
        <f t="shared" si="10"/>
        <v>0</v>
      </c>
      <c r="BZ38" s="54">
        <f t="shared" si="11"/>
        <v>0</v>
      </c>
      <c r="CA38" s="54">
        <f t="shared" si="12"/>
        <v>0</v>
      </c>
      <c r="CB38" s="54">
        <f t="shared" si="13"/>
        <v>0</v>
      </c>
      <c r="CC38" s="54">
        <f t="shared" si="14"/>
        <v>0</v>
      </c>
      <c r="CD38" s="54">
        <f t="shared" si="17"/>
        <v>0</v>
      </c>
      <c r="CY38" s="16"/>
      <c r="CZ38" s="16"/>
    </row>
    <row r="39" spans="1:104" s="15" customFormat="1" ht="11.25" x14ac:dyDescent="0.15">
      <c r="A39" s="55" t="s">
        <v>84</v>
      </c>
      <c r="B39" s="29">
        <f t="shared" si="15"/>
        <v>0</v>
      </c>
      <c r="C39" s="34"/>
      <c r="D39" s="56"/>
      <c r="E39" s="37"/>
      <c r="F39" s="37"/>
      <c r="G39" s="37"/>
      <c r="H39" s="59"/>
      <c r="I39" s="59"/>
      <c r="J39" s="59"/>
      <c r="K39" s="59"/>
      <c r="L39" s="59"/>
      <c r="M39" s="59"/>
      <c r="N39" s="59"/>
      <c r="O39" s="59"/>
      <c r="P39" s="59"/>
      <c r="Q39" s="59"/>
      <c r="R39" s="59"/>
      <c r="S39" s="59"/>
      <c r="T39" s="34"/>
      <c r="U39" s="35"/>
      <c r="V39" s="34"/>
      <c r="W39" s="35"/>
      <c r="X39" s="36">
        <f t="shared" si="0"/>
        <v>0</v>
      </c>
      <c r="Y39" s="34"/>
      <c r="Z39" s="37"/>
      <c r="AA39" s="35"/>
      <c r="AB39" s="38">
        <f t="shared" si="1"/>
        <v>0</v>
      </c>
      <c r="AC39" s="34"/>
      <c r="AD39" s="37"/>
      <c r="AE39" s="35"/>
      <c r="AF39" s="34"/>
      <c r="AG39" s="39"/>
      <c r="AH39" s="34"/>
      <c r="AI39" s="35"/>
      <c r="AJ39" s="39"/>
      <c r="AK39" s="40"/>
      <c r="AL39" s="35"/>
      <c r="AM39" s="40"/>
      <c r="AN39" s="35"/>
      <c r="AO39" s="42"/>
      <c r="AP39" s="60"/>
      <c r="AQ39" s="61"/>
      <c r="AR39" s="60"/>
      <c r="AS39" s="61"/>
      <c r="AT39" s="60"/>
      <c r="AU39" s="61"/>
      <c r="AV39" s="62"/>
      <c r="AW39" s="63"/>
      <c r="AX39" s="64"/>
      <c r="AY39" s="48" t="str">
        <f t="shared" si="2"/>
        <v/>
      </c>
      <c r="BF39" s="6"/>
      <c r="BG39" s="6"/>
      <c r="BH39" s="6"/>
      <c r="BI39" s="6"/>
      <c r="BJ39" s="6"/>
      <c r="BK39" s="6"/>
      <c r="BL39" s="6"/>
      <c r="BM39" s="6"/>
      <c r="BN39" s="6"/>
      <c r="BO39" s="6"/>
      <c r="BP39" s="49" t="str">
        <f t="shared" si="3"/>
        <v/>
      </c>
      <c r="BQ39" s="50" t="str">
        <f t="shared" si="4"/>
        <v/>
      </c>
      <c r="BR39" s="50" t="str">
        <f t="shared" si="5"/>
        <v/>
      </c>
      <c r="BS39" s="50" t="str">
        <f t="shared" si="6"/>
        <v/>
      </c>
      <c r="BT39" s="50" t="str">
        <f t="shared" si="7"/>
        <v/>
      </c>
      <c r="BU39" s="50" t="str">
        <f t="shared" si="8"/>
        <v/>
      </c>
      <c r="BV39" s="72" t="str">
        <f t="shared" si="16"/>
        <v/>
      </c>
      <c r="BW39" s="53"/>
      <c r="BX39" s="54">
        <f t="shared" si="9"/>
        <v>0</v>
      </c>
      <c r="BY39" s="54">
        <f t="shared" si="10"/>
        <v>0</v>
      </c>
      <c r="BZ39" s="54">
        <f t="shared" si="11"/>
        <v>0</v>
      </c>
      <c r="CA39" s="54">
        <f t="shared" si="12"/>
        <v>0</v>
      </c>
      <c r="CB39" s="54">
        <f t="shared" si="13"/>
        <v>0</v>
      </c>
      <c r="CC39" s="54" t="str">
        <f t="shared" si="14"/>
        <v/>
      </c>
      <c r="CD39" s="54">
        <f t="shared" si="17"/>
        <v>0</v>
      </c>
      <c r="CY39" s="16"/>
      <c r="CZ39" s="16"/>
    </row>
    <row r="40" spans="1:104" s="15" customFormat="1" ht="11.25" x14ac:dyDescent="0.15">
      <c r="A40" s="55" t="s">
        <v>85</v>
      </c>
      <c r="B40" s="29">
        <f t="shared" si="15"/>
        <v>0</v>
      </c>
      <c r="C40" s="34"/>
      <c r="D40" s="56"/>
      <c r="E40" s="37"/>
      <c r="F40" s="37"/>
      <c r="G40" s="37"/>
      <c r="H40" s="59"/>
      <c r="I40" s="59"/>
      <c r="J40" s="59"/>
      <c r="K40" s="59"/>
      <c r="L40" s="59"/>
      <c r="M40" s="59"/>
      <c r="N40" s="59"/>
      <c r="O40" s="59"/>
      <c r="P40" s="59"/>
      <c r="Q40" s="59"/>
      <c r="R40" s="59"/>
      <c r="S40" s="59"/>
      <c r="T40" s="34"/>
      <c r="U40" s="35"/>
      <c r="V40" s="34"/>
      <c r="W40" s="35"/>
      <c r="X40" s="36">
        <f t="shared" si="0"/>
        <v>0</v>
      </c>
      <c r="Y40" s="34"/>
      <c r="Z40" s="37"/>
      <c r="AA40" s="35"/>
      <c r="AB40" s="38">
        <f t="shared" si="1"/>
        <v>0</v>
      </c>
      <c r="AC40" s="34"/>
      <c r="AD40" s="37"/>
      <c r="AE40" s="35"/>
      <c r="AF40" s="34"/>
      <c r="AG40" s="39"/>
      <c r="AH40" s="34"/>
      <c r="AI40" s="35"/>
      <c r="AJ40" s="39"/>
      <c r="AK40" s="40"/>
      <c r="AL40" s="35"/>
      <c r="AM40" s="40"/>
      <c r="AN40" s="35"/>
      <c r="AO40" s="42"/>
      <c r="AP40" s="60"/>
      <c r="AQ40" s="61"/>
      <c r="AR40" s="60"/>
      <c r="AS40" s="61"/>
      <c r="AT40" s="60"/>
      <c r="AU40" s="61"/>
      <c r="AV40" s="62"/>
      <c r="AW40" s="63"/>
      <c r="AX40" s="64"/>
      <c r="AY40" s="48" t="str">
        <f t="shared" si="2"/>
        <v/>
      </c>
      <c r="BF40" s="6"/>
      <c r="BG40" s="6"/>
      <c r="BH40" s="6"/>
      <c r="BI40" s="6"/>
      <c r="BJ40" s="6"/>
      <c r="BK40" s="6"/>
      <c r="BL40" s="6"/>
      <c r="BM40" s="6"/>
      <c r="BN40" s="6"/>
      <c r="BO40" s="6"/>
      <c r="BP40" s="49" t="str">
        <f t="shared" si="3"/>
        <v/>
      </c>
      <c r="BQ40" s="50" t="str">
        <f t="shared" si="4"/>
        <v/>
      </c>
      <c r="BR40" s="50" t="str">
        <f t="shared" si="5"/>
        <v/>
      </c>
      <c r="BS40" s="50" t="str">
        <f t="shared" si="6"/>
        <v/>
      </c>
      <c r="BT40" s="50" t="str">
        <f t="shared" si="7"/>
        <v/>
      </c>
      <c r="BU40" s="50" t="str">
        <f t="shared" si="8"/>
        <v/>
      </c>
      <c r="BV40" s="72" t="str">
        <f t="shared" si="16"/>
        <v/>
      </c>
      <c r="BW40" s="53"/>
      <c r="BX40" s="54">
        <f t="shared" si="9"/>
        <v>0</v>
      </c>
      <c r="BY40" s="54">
        <f t="shared" si="10"/>
        <v>0</v>
      </c>
      <c r="BZ40" s="54">
        <f t="shared" si="11"/>
        <v>0</v>
      </c>
      <c r="CA40" s="54">
        <f t="shared" si="12"/>
        <v>0</v>
      </c>
      <c r="CB40" s="54">
        <f t="shared" si="13"/>
        <v>0</v>
      </c>
      <c r="CC40" s="54" t="str">
        <f t="shared" si="14"/>
        <v/>
      </c>
      <c r="CD40" s="54">
        <f t="shared" si="17"/>
        <v>0</v>
      </c>
      <c r="CY40" s="16"/>
      <c r="CZ40" s="16"/>
    </row>
    <row r="41" spans="1:104" s="15" customFormat="1" ht="11.25" x14ac:dyDescent="0.15">
      <c r="A41" s="55" t="s">
        <v>86</v>
      </c>
      <c r="B41" s="29">
        <f>SUM(F41:S41)</f>
        <v>0</v>
      </c>
      <c r="C41" s="69"/>
      <c r="D41" s="65"/>
      <c r="E41" s="66"/>
      <c r="F41" s="37"/>
      <c r="G41" s="37"/>
      <c r="H41" s="59"/>
      <c r="I41" s="59"/>
      <c r="J41" s="59"/>
      <c r="K41" s="59"/>
      <c r="L41" s="59"/>
      <c r="M41" s="59"/>
      <c r="N41" s="59"/>
      <c r="O41" s="59"/>
      <c r="P41" s="59"/>
      <c r="Q41" s="59"/>
      <c r="R41" s="59"/>
      <c r="S41" s="59"/>
      <c r="T41" s="69"/>
      <c r="U41" s="35"/>
      <c r="V41" s="34"/>
      <c r="W41" s="35"/>
      <c r="X41" s="76"/>
      <c r="Y41" s="69"/>
      <c r="Z41" s="66"/>
      <c r="AA41" s="68"/>
      <c r="AB41" s="38">
        <f t="shared" si="1"/>
        <v>0</v>
      </c>
      <c r="AC41" s="34"/>
      <c r="AD41" s="37"/>
      <c r="AE41" s="35"/>
      <c r="AF41" s="34"/>
      <c r="AG41" s="39"/>
      <c r="AH41" s="69"/>
      <c r="AI41" s="35"/>
      <c r="AJ41" s="39"/>
      <c r="AK41" s="76"/>
      <c r="AL41" s="35"/>
      <c r="AM41" s="76"/>
      <c r="AN41" s="35"/>
      <c r="AO41" s="42"/>
      <c r="AP41" s="60"/>
      <c r="AQ41" s="61"/>
      <c r="AR41" s="60"/>
      <c r="AS41" s="61"/>
      <c r="AT41" s="60"/>
      <c r="AU41" s="61"/>
      <c r="AV41" s="62"/>
      <c r="AW41" s="77"/>
      <c r="AX41" s="64"/>
      <c r="AY41" s="48" t="str">
        <f t="shared" si="2"/>
        <v/>
      </c>
      <c r="BF41" s="6"/>
      <c r="BG41" s="6"/>
      <c r="BH41" s="6"/>
      <c r="BI41" s="6"/>
      <c r="BJ41" s="6"/>
      <c r="BK41" s="6"/>
      <c r="BL41" s="6"/>
      <c r="BM41" s="6"/>
      <c r="BN41" s="6"/>
      <c r="BO41" s="6"/>
      <c r="BP41" s="49" t="str">
        <f t="shared" si="3"/>
        <v/>
      </c>
      <c r="BQ41" s="50" t="str">
        <f t="shared" si="4"/>
        <v/>
      </c>
      <c r="BR41" s="50" t="str">
        <f t="shared" si="5"/>
        <v/>
      </c>
      <c r="BS41" s="50" t="str">
        <f t="shared" si="6"/>
        <v/>
      </c>
      <c r="BT41" s="50" t="str">
        <f t="shared" si="7"/>
        <v/>
      </c>
      <c r="BU41" s="50" t="str">
        <f t="shared" si="8"/>
        <v/>
      </c>
      <c r="BV41" s="72" t="str">
        <f t="shared" si="16"/>
        <v/>
      </c>
      <c r="BW41" s="53"/>
      <c r="BX41" s="54">
        <f t="shared" si="9"/>
        <v>0</v>
      </c>
      <c r="BY41" s="54">
        <f t="shared" si="10"/>
        <v>0</v>
      </c>
      <c r="BZ41" s="54">
        <f t="shared" si="11"/>
        <v>0</v>
      </c>
      <c r="CA41" s="54">
        <f t="shared" si="12"/>
        <v>0</v>
      </c>
      <c r="CB41" s="54">
        <f t="shared" si="13"/>
        <v>0</v>
      </c>
      <c r="CC41" s="54" t="str">
        <f t="shared" si="14"/>
        <v/>
      </c>
      <c r="CD41" s="54">
        <f t="shared" si="17"/>
        <v>0</v>
      </c>
      <c r="CY41" s="16"/>
      <c r="CZ41" s="16"/>
    </row>
    <row r="42" spans="1:104" s="15" customFormat="1" ht="11.25" x14ac:dyDescent="0.15">
      <c r="A42" s="55" t="s">
        <v>87</v>
      </c>
      <c r="B42" s="29">
        <f t="shared" si="15"/>
        <v>0</v>
      </c>
      <c r="C42" s="34"/>
      <c r="D42" s="56"/>
      <c r="E42" s="37"/>
      <c r="F42" s="37"/>
      <c r="G42" s="37"/>
      <c r="H42" s="59"/>
      <c r="I42" s="59"/>
      <c r="J42" s="59"/>
      <c r="K42" s="59"/>
      <c r="L42" s="59"/>
      <c r="M42" s="59"/>
      <c r="N42" s="59"/>
      <c r="O42" s="59"/>
      <c r="P42" s="59"/>
      <c r="Q42" s="59"/>
      <c r="R42" s="59"/>
      <c r="S42" s="59"/>
      <c r="T42" s="34"/>
      <c r="U42" s="35"/>
      <c r="V42" s="34"/>
      <c r="W42" s="35"/>
      <c r="X42" s="36">
        <f t="shared" si="0"/>
        <v>0</v>
      </c>
      <c r="Y42" s="34"/>
      <c r="Z42" s="37"/>
      <c r="AA42" s="35"/>
      <c r="AB42" s="38">
        <f t="shared" si="1"/>
        <v>0</v>
      </c>
      <c r="AC42" s="34"/>
      <c r="AD42" s="37"/>
      <c r="AE42" s="35"/>
      <c r="AF42" s="34"/>
      <c r="AG42" s="39"/>
      <c r="AH42" s="34"/>
      <c r="AI42" s="35"/>
      <c r="AJ42" s="39"/>
      <c r="AK42" s="40"/>
      <c r="AL42" s="35"/>
      <c r="AM42" s="40"/>
      <c r="AN42" s="35"/>
      <c r="AO42" s="42"/>
      <c r="AP42" s="60"/>
      <c r="AQ42" s="61"/>
      <c r="AR42" s="60"/>
      <c r="AS42" s="61"/>
      <c r="AT42" s="60"/>
      <c r="AU42" s="61"/>
      <c r="AV42" s="62"/>
      <c r="AW42" s="63"/>
      <c r="AX42" s="64"/>
      <c r="AY42" s="48" t="str">
        <f t="shared" si="2"/>
        <v/>
      </c>
      <c r="BF42" s="6"/>
      <c r="BG42" s="6"/>
      <c r="BH42" s="6"/>
      <c r="BI42" s="6"/>
      <c r="BJ42" s="6"/>
      <c r="BK42" s="6"/>
      <c r="BL42" s="6"/>
      <c r="BM42" s="6"/>
      <c r="BN42" s="6"/>
      <c r="BO42" s="6"/>
      <c r="BP42" s="49" t="str">
        <f t="shared" si="3"/>
        <v/>
      </c>
      <c r="BQ42" s="50" t="str">
        <f t="shared" si="4"/>
        <v/>
      </c>
      <c r="BR42" s="50" t="str">
        <f t="shared" si="5"/>
        <v/>
      </c>
      <c r="BS42" s="50" t="str">
        <f t="shared" si="6"/>
        <v/>
      </c>
      <c r="BT42" s="50" t="str">
        <f t="shared" si="7"/>
        <v/>
      </c>
      <c r="BU42" s="50" t="str">
        <f t="shared" si="8"/>
        <v/>
      </c>
      <c r="BV42" s="72" t="str">
        <f t="shared" si="16"/>
        <v/>
      </c>
      <c r="BW42" s="53"/>
      <c r="BX42" s="54">
        <f t="shared" si="9"/>
        <v>0</v>
      </c>
      <c r="BY42" s="54">
        <f t="shared" si="10"/>
        <v>0</v>
      </c>
      <c r="BZ42" s="54">
        <f t="shared" si="11"/>
        <v>0</v>
      </c>
      <c r="CA42" s="54">
        <f t="shared" si="12"/>
        <v>0</v>
      </c>
      <c r="CB42" s="54">
        <f t="shared" si="13"/>
        <v>0</v>
      </c>
      <c r="CC42" s="54" t="str">
        <f t="shared" si="14"/>
        <v/>
      </c>
      <c r="CD42" s="54">
        <f t="shared" si="17"/>
        <v>0</v>
      </c>
      <c r="CY42" s="16"/>
      <c r="CZ42" s="16"/>
    </row>
    <row r="43" spans="1:104" s="15" customFormat="1" ht="11.25" x14ac:dyDescent="0.15">
      <c r="A43" s="55" t="s">
        <v>88</v>
      </c>
      <c r="B43" s="29">
        <f>SUM(F43:S43)</f>
        <v>0</v>
      </c>
      <c r="C43" s="69"/>
      <c r="D43" s="65"/>
      <c r="E43" s="66"/>
      <c r="F43" s="37"/>
      <c r="G43" s="37"/>
      <c r="H43" s="59"/>
      <c r="I43" s="59"/>
      <c r="J43" s="59"/>
      <c r="K43" s="59"/>
      <c r="L43" s="59"/>
      <c r="M43" s="59"/>
      <c r="N43" s="59"/>
      <c r="O43" s="59"/>
      <c r="P43" s="59"/>
      <c r="Q43" s="59"/>
      <c r="R43" s="59"/>
      <c r="S43" s="59"/>
      <c r="T43" s="69"/>
      <c r="U43" s="35"/>
      <c r="V43" s="34"/>
      <c r="W43" s="35"/>
      <c r="X43" s="76"/>
      <c r="Y43" s="69"/>
      <c r="Z43" s="66"/>
      <c r="AA43" s="68"/>
      <c r="AB43" s="38">
        <f t="shared" si="1"/>
        <v>0</v>
      </c>
      <c r="AC43" s="34"/>
      <c r="AD43" s="37"/>
      <c r="AE43" s="35"/>
      <c r="AF43" s="34"/>
      <c r="AG43" s="39"/>
      <c r="AH43" s="69"/>
      <c r="AI43" s="35"/>
      <c r="AJ43" s="39"/>
      <c r="AK43" s="76"/>
      <c r="AL43" s="35"/>
      <c r="AM43" s="76"/>
      <c r="AN43" s="35"/>
      <c r="AO43" s="42"/>
      <c r="AP43" s="60"/>
      <c r="AQ43" s="61"/>
      <c r="AR43" s="60"/>
      <c r="AS43" s="61"/>
      <c r="AT43" s="60"/>
      <c r="AU43" s="61"/>
      <c r="AV43" s="62"/>
      <c r="AW43" s="77"/>
      <c r="AX43" s="64"/>
      <c r="AY43" s="48" t="str">
        <f t="shared" si="2"/>
        <v/>
      </c>
      <c r="BF43" s="6"/>
      <c r="BG43" s="6"/>
      <c r="BH43" s="6"/>
      <c r="BI43" s="6"/>
      <c r="BJ43" s="6"/>
      <c r="BK43" s="6"/>
      <c r="BL43" s="6"/>
      <c r="BM43" s="6"/>
      <c r="BN43" s="6"/>
      <c r="BO43" s="6"/>
      <c r="BP43" s="49" t="str">
        <f t="shared" si="3"/>
        <v/>
      </c>
      <c r="BQ43" s="50" t="str">
        <f t="shared" si="4"/>
        <v/>
      </c>
      <c r="BR43" s="50" t="str">
        <f t="shared" si="5"/>
        <v/>
      </c>
      <c r="BS43" s="50" t="str">
        <f t="shared" si="6"/>
        <v/>
      </c>
      <c r="BT43" s="50" t="str">
        <f t="shared" si="7"/>
        <v/>
      </c>
      <c r="BU43" s="50" t="str">
        <f t="shared" si="8"/>
        <v/>
      </c>
      <c r="BV43" s="72" t="str">
        <f t="shared" si="16"/>
        <v/>
      </c>
      <c r="BW43" s="53"/>
      <c r="BX43" s="54">
        <f t="shared" si="9"/>
        <v>0</v>
      </c>
      <c r="BY43" s="54">
        <f t="shared" si="10"/>
        <v>0</v>
      </c>
      <c r="BZ43" s="54">
        <f t="shared" si="11"/>
        <v>0</v>
      </c>
      <c r="CA43" s="54">
        <f t="shared" si="12"/>
        <v>0</v>
      </c>
      <c r="CB43" s="54">
        <f t="shared" si="13"/>
        <v>0</v>
      </c>
      <c r="CC43" s="54" t="str">
        <f t="shared" si="14"/>
        <v/>
      </c>
      <c r="CD43" s="54">
        <f t="shared" si="17"/>
        <v>0</v>
      </c>
      <c r="CY43" s="16"/>
      <c r="CZ43" s="16"/>
    </row>
    <row r="44" spans="1:104" s="15" customFormat="1" ht="11.25" x14ac:dyDescent="0.15">
      <c r="A44" s="55" t="s">
        <v>89</v>
      </c>
      <c r="B44" s="29">
        <f t="shared" si="15"/>
        <v>0</v>
      </c>
      <c r="C44" s="34"/>
      <c r="D44" s="56"/>
      <c r="E44" s="37"/>
      <c r="F44" s="37"/>
      <c r="G44" s="37"/>
      <c r="H44" s="59"/>
      <c r="I44" s="59"/>
      <c r="J44" s="59"/>
      <c r="K44" s="59"/>
      <c r="L44" s="59"/>
      <c r="M44" s="59"/>
      <c r="N44" s="59"/>
      <c r="O44" s="59"/>
      <c r="P44" s="59"/>
      <c r="Q44" s="59"/>
      <c r="R44" s="59"/>
      <c r="S44" s="59"/>
      <c r="T44" s="34"/>
      <c r="U44" s="35"/>
      <c r="V44" s="34"/>
      <c r="W44" s="35"/>
      <c r="X44" s="36">
        <f t="shared" si="0"/>
        <v>0</v>
      </c>
      <c r="Y44" s="34"/>
      <c r="Z44" s="37"/>
      <c r="AA44" s="35"/>
      <c r="AB44" s="38">
        <f t="shared" si="1"/>
        <v>0</v>
      </c>
      <c r="AC44" s="34"/>
      <c r="AD44" s="37"/>
      <c r="AE44" s="35"/>
      <c r="AF44" s="34"/>
      <c r="AG44" s="39"/>
      <c r="AH44" s="34"/>
      <c r="AI44" s="35"/>
      <c r="AJ44" s="39"/>
      <c r="AK44" s="40"/>
      <c r="AL44" s="35"/>
      <c r="AM44" s="40"/>
      <c r="AN44" s="35"/>
      <c r="AO44" s="42"/>
      <c r="AP44" s="60"/>
      <c r="AQ44" s="61"/>
      <c r="AR44" s="60"/>
      <c r="AS44" s="61"/>
      <c r="AT44" s="60"/>
      <c r="AU44" s="61"/>
      <c r="AV44" s="62"/>
      <c r="AW44" s="63"/>
      <c r="AX44" s="64"/>
      <c r="AY44" s="48" t="str">
        <f t="shared" si="2"/>
        <v/>
      </c>
      <c r="BF44" s="6"/>
      <c r="BG44" s="6"/>
      <c r="BH44" s="6"/>
      <c r="BI44" s="6"/>
      <c r="BJ44" s="6"/>
      <c r="BK44" s="6"/>
      <c r="BL44" s="6"/>
      <c r="BM44" s="6"/>
      <c r="BN44" s="6"/>
      <c r="BO44" s="6"/>
      <c r="BP44" s="49" t="str">
        <f t="shared" si="3"/>
        <v/>
      </c>
      <c r="BQ44" s="50" t="str">
        <f t="shared" si="4"/>
        <v/>
      </c>
      <c r="BR44" s="50" t="str">
        <f t="shared" si="5"/>
        <v/>
      </c>
      <c r="BS44" s="50" t="str">
        <f t="shared" si="6"/>
        <v/>
      </c>
      <c r="BT44" s="50" t="str">
        <f t="shared" si="7"/>
        <v/>
      </c>
      <c r="BU44" s="50" t="str">
        <f t="shared" si="8"/>
        <v/>
      </c>
      <c r="BV44" s="72" t="str">
        <f t="shared" si="16"/>
        <v/>
      </c>
      <c r="BW44" s="53"/>
      <c r="BX44" s="54">
        <f t="shared" si="9"/>
        <v>0</v>
      </c>
      <c r="BY44" s="54">
        <f t="shared" si="10"/>
        <v>0</v>
      </c>
      <c r="BZ44" s="54">
        <f t="shared" si="11"/>
        <v>0</v>
      </c>
      <c r="CA44" s="54">
        <f t="shared" si="12"/>
        <v>0</v>
      </c>
      <c r="CB44" s="54">
        <f t="shared" si="13"/>
        <v>0</v>
      </c>
      <c r="CC44" s="54" t="str">
        <f t="shared" si="14"/>
        <v/>
      </c>
      <c r="CD44" s="54">
        <f t="shared" si="17"/>
        <v>0</v>
      </c>
      <c r="CY44" s="16"/>
      <c r="CZ44" s="16"/>
    </row>
    <row r="45" spans="1:104" s="15" customFormat="1" ht="11.25" x14ac:dyDescent="0.15">
      <c r="A45" s="55" t="s">
        <v>90</v>
      </c>
      <c r="B45" s="29">
        <f t="shared" si="15"/>
        <v>0</v>
      </c>
      <c r="C45" s="34"/>
      <c r="D45" s="56"/>
      <c r="E45" s="37"/>
      <c r="F45" s="37"/>
      <c r="G45" s="37"/>
      <c r="H45" s="59"/>
      <c r="I45" s="59"/>
      <c r="J45" s="59"/>
      <c r="K45" s="59"/>
      <c r="L45" s="59"/>
      <c r="M45" s="59"/>
      <c r="N45" s="59"/>
      <c r="O45" s="59"/>
      <c r="P45" s="59"/>
      <c r="Q45" s="59"/>
      <c r="R45" s="59"/>
      <c r="S45" s="59"/>
      <c r="T45" s="34"/>
      <c r="U45" s="35"/>
      <c r="V45" s="34"/>
      <c r="W45" s="35"/>
      <c r="X45" s="36">
        <f t="shared" si="0"/>
        <v>0</v>
      </c>
      <c r="Y45" s="34"/>
      <c r="Z45" s="37"/>
      <c r="AA45" s="35"/>
      <c r="AB45" s="38">
        <f t="shared" si="1"/>
        <v>0</v>
      </c>
      <c r="AC45" s="34"/>
      <c r="AD45" s="37"/>
      <c r="AE45" s="35"/>
      <c r="AF45" s="34"/>
      <c r="AG45" s="39"/>
      <c r="AH45" s="34"/>
      <c r="AI45" s="35"/>
      <c r="AJ45" s="39"/>
      <c r="AK45" s="40"/>
      <c r="AL45" s="35"/>
      <c r="AM45" s="40"/>
      <c r="AN45" s="35"/>
      <c r="AO45" s="42"/>
      <c r="AP45" s="60"/>
      <c r="AQ45" s="61"/>
      <c r="AR45" s="60"/>
      <c r="AS45" s="61"/>
      <c r="AT45" s="60"/>
      <c r="AU45" s="61"/>
      <c r="AV45" s="62"/>
      <c r="AW45" s="63"/>
      <c r="AX45" s="64"/>
      <c r="AY45" s="48" t="str">
        <f t="shared" si="2"/>
        <v/>
      </c>
      <c r="BF45" s="6"/>
      <c r="BG45" s="6"/>
      <c r="BH45" s="6"/>
      <c r="BI45" s="6"/>
      <c r="BJ45" s="6"/>
      <c r="BK45" s="6"/>
      <c r="BL45" s="6"/>
      <c r="BM45" s="6"/>
      <c r="BN45" s="6"/>
      <c r="BO45" s="6"/>
      <c r="BP45" s="49" t="str">
        <f t="shared" si="3"/>
        <v/>
      </c>
      <c r="BQ45" s="50" t="str">
        <f t="shared" si="4"/>
        <v/>
      </c>
      <c r="BR45" s="50" t="str">
        <f t="shared" si="5"/>
        <v/>
      </c>
      <c r="BS45" s="50" t="str">
        <f t="shared" si="6"/>
        <v/>
      </c>
      <c r="BT45" s="50" t="str">
        <f t="shared" si="7"/>
        <v/>
      </c>
      <c r="BU45" s="50" t="str">
        <f t="shared" si="8"/>
        <v/>
      </c>
      <c r="BV45" s="72" t="str">
        <f t="shared" si="16"/>
        <v/>
      </c>
      <c r="BW45" s="53"/>
      <c r="BX45" s="54">
        <f t="shared" si="9"/>
        <v>0</v>
      </c>
      <c r="BY45" s="54">
        <f t="shared" si="10"/>
        <v>0</v>
      </c>
      <c r="BZ45" s="54">
        <f t="shared" si="11"/>
        <v>0</v>
      </c>
      <c r="CA45" s="54">
        <f t="shared" si="12"/>
        <v>0</v>
      </c>
      <c r="CB45" s="54">
        <f t="shared" si="13"/>
        <v>0</v>
      </c>
      <c r="CC45" s="54" t="str">
        <f t="shared" si="14"/>
        <v/>
      </c>
      <c r="CD45" s="54">
        <f t="shared" si="17"/>
        <v>0</v>
      </c>
      <c r="CY45" s="16"/>
      <c r="CZ45" s="16"/>
    </row>
    <row r="46" spans="1:104" s="15" customFormat="1" ht="11.25" x14ac:dyDescent="0.15">
      <c r="A46" s="55" t="s">
        <v>91</v>
      </c>
      <c r="B46" s="29">
        <f t="shared" si="15"/>
        <v>0</v>
      </c>
      <c r="C46" s="34"/>
      <c r="D46" s="56"/>
      <c r="E46" s="37"/>
      <c r="F46" s="37"/>
      <c r="G46" s="37"/>
      <c r="H46" s="59"/>
      <c r="I46" s="59"/>
      <c r="J46" s="59"/>
      <c r="K46" s="59"/>
      <c r="L46" s="59"/>
      <c r="M46" s="59"/>
      <c r="N46" s="59"/>
      <c r="O46" s="59"/>
      <c r="P46" s="59"/>
      <c r="Q46" s="59"/>
      <c r="R46" s="59"/>
      <c r="S46" s="59"/>
      <c r="T46" s="34"/>
      <c r="U46" s="35"/>
      <c r="V46" s="34"/>
      <c r="W46" s="35"/>
      <c r="X46" s="36">
        <f t="shared" si="0"/>
        <v>0</v>
      </c>
      <c r="Y46" s="34"/>
      <c r="Z46" s="37"/>
      <c r="AA46" s="35"/>
      <c r="AB46" s="38">
        <f t="shared" si="1"/>
        <v>0</v>
      </c>
      <c r="AC46" s="34"/>
      <c r="AD46" s="37"/>
      <c r="AE46" s="35"/>
      <c r="AF46" s="69"/>
      <c r="AG46" s="73"/>
      <c r="AH46" s="34"/>
      <c r="AI46" s="35"/>
      <c r="AJ46" s="39"/>
      <c r="AK46" s="40"/>
      <c r="AL46" s="35"/>
      <c r="AM46" s="40"/>
      <c r="AN46" s="35"/>
      <c r="AO46" s="42"/>
      <c r="AP46" s="60"/>
      <c r="AQ46" s="61"/>
      <c r="AR46" s="60"/>
      <c r="AS46" s="61"/>
      <c r="AT46" s="60"/>
      <c r="AU46" s="61"/>
      <c r="AV46" s="62"/>
      <c r="AW46" s="63"/>
      <c r="AX46" s="64"/>
      <c r="AY46" s="48" t="str">
        <f t="shared" si="2"/>
        <v/>
      </c>
      <c r="BF46" s="6"/>
      <c r="BG46" s="6"/>
      <c r="BH46" s="6"/>
      <c r="BI46" s="6"/>
      <c r="BJ46" s="6"/>
      <c r="BK46" s="6"/>
      <c r="BL46" s="6"/>
      <c r="BM46" s="6"/>
      <c r="BN46" s="6"/>
      <c r="BO46" s="6"/>
      <c r="BP46" s="49" t="str">
        <f t="shared" si="3"/>
        <v/>
      </c>
      <c r="BQ46" s="50" t="str">
        <f t="shared" si="4"/>
        <v/>
      </c>
      <c r="BR46" s="50" t="str">
        <f t="shared" si="5"/>
        <v/>
      </c>
      <c r="BS46" s="50" t="str">
        <f t="shared" si="6"/>
        <v/>
      </c>
      <c r="BT46" s="50" t="str">
        <f t="shared" si="7"/>
        <v/>
      </c>
      <c r="BU46" s="50" t="str">
        <f t="shared" si="8"/>
        <v/>
      </c>
      <c r="BV46" s="53"/>
      <c r="BW46" s="53"/>
      <c r="BX46" s="54">
        <f t="shared" si="9"/>
        <v>0</v>
      </c>
      <c r="BY46" s="54">
        <f t="shared" si="10"/>
        <v>0</v>
      </c>
      <c r="BZ46" s="54">
        <f t="shared" si="11"/>
        <v>0</v>
      </c>
      <c r="CA46" s="54">
        <f t="shared" si="12"/>
        <v>0</v>
      </c>
      <c r="CB46" s="54">
        <f t="shared" si="13"/>
        <v>0</v>
      </c>
      <c r="CC46" s="54" t="str">
        <f t="shared" si="14"/>
        <v/>
      </c>
      <c r="CD46" s="71"/>
      <c r="CY46" s="16"/>
      <c r="CZ46" s="16"/>
    </row>
    <row r="47" spans="1:104" s="15" customFormat="1" ht="11.25" x14ac:dyDescent="0.15">
      <c r="A47" s="55" t="s">
        <v>92</v>
      </c>
      <c r="B47" s="29">
        <f>SUM(E47:L47)</f>
        <v>283</v>
      </c>
      <c r="C47" s="69"/>
      <c r="D47" s="65"/>
      <c r="E47" s="37"/>
      <c r="F47" s="37">
        <v>45</v>
      </c>
      <c r="G47" s="37">
        <v>58</v>
      </c>
      <c r="H47" s="59">
        <v>45</v>
      </c>
      <c r="I47" s="59">
        <v>70</v>
      </c>
      <c r="J47" s="59">
        <v>42</v>
      </c>
      <c r="K47" s="59">
        <v>23</v>
      </c>
      <c r="L47" s="59"/>
      <c r="M47" s="65"/>
      <c r="N47" s="65"/>
      <c r="O47" s="65"/>
      <c r="P47" s="65"/>
      <c r="Q47" s="65"/>
      <c r="R47" s="65"/>
      <c r="S47" s="65"/>
      <c r="T47" s="34"/>
      <c r="U47" s="35">
        <v>283</v>
      </c>
      <c r="V47" s="69"/>
      <c r="W47" s="35">
        <v>283</v>
      </c>
      <c r="X47" s="36">
        <f t="shared" si="0"/>
        <v>0</v>
      </c>
      <c r="Y47" s="34"/>
      <c r="Z47" s="37"/>
      <c r="AA47" s="35"/>
      <c r="AB47" s="38">
        <f t="shared" si="1"/>
        <v>115</v>
      </c>
      <c r="AC47" s="34">
        <v>115</v>
      </c>
      <c r="AD47" s="37"/>
      <c r="AE47" s="35"/>
      <c r="AF47" s="34">
        <v>65</v>
      </c>
      <c r="AG47" s="39">
        <v>0</v>
      </c>
      <c r="AH47" s="34"/>
      <c r="AI47" s="35">
        <v>48</v>
      </c>
      <c r="AJ47" s="39"/>
      <c r="AK47" s="40"/>
      <c r="AL47" s="35"/>
      <c r="AM47" s="40"/>
      <c r="AN47" s="35">
        <v>6</v>
      </c>
      <c r="AO47" s="42"/>
      <c r="AP47" s="60"/>
      <c r="AQ47" s="61"/>
      <c r="AR47" s="60"/>
      <c r="AS47" s="61"/>
      <c r="AT47" s="60"/>
      <c r="AU47" s="61"/>
      <c r="AV47" s="62"/>
      <c r="AW47" s="63"/>
      <c r="AX47" s="64"/>
      <c r="AY47" s="48" t="str">
        <f t="shared" si="2"/>
        <v/>
      </c>
      <c r="BF47" s="6"/>
      <c r="BG47" s="6"/>
      <c r="BH47" s="6"/>
      <c r="BI47" s="6"/>
      <c r="BJ47" s="6"/>
      <c r="BK47" s="6"/>
      <c r="BL47" s="6"/>
      <c r="BM47" s="6"/>
      <c r="BN47" s="6"/>
      <c r="BO47" s="6"/>
      <c r="BP47" s="49" t="str">
        <f t="shared" si="3"/>
        <v/>
      </c>
      <c r="BQ47" s="50" t="str">
        <f t="shared" si="4"/>
        <v/>
      </c>
      <c r="BR47" s="50" t="str">
        <f t="shared" si="5"/>
        <v/>
      </c>
      <c r="BS47" s="50" t="str">
        <f t="shared" si="6"/>
        <v/>
      </c>
      <c r="BT47" s="50" t="str">
        <f t="shared" si="7"/>
        <v/>
      </c>
      <c r="BU47" s="50" t="str">
        <f t="shared" si="8"/>
        <v/>
      </c>
      <c r="BV47" s="72" t="str">
        <f t="shared" si="16"/>
        <v/>
      </c>
      <c r="BW47" s="53"/>
      <c r="BX47" s="54">
        <f t="shared" si="9"/>
        <v>0</v>
      </c>
      <c r="BY47" s="54">
        <f t="shared" si="10"/>
        <v>0</v>
      </c>
      <c r="BZ47" s="54">
        <f t="shared" si="11"/>
        <v>0</v>
      </c>
      <c r="CA47" s="54">
        <f t="shared" si="12"/>
        <v>0</v>
      </c>
      <c r="CB47" s="54">
        <f t="shared" si="13"/>
        <v>0</v>
      </c>
      <c r="CC47" s="54">
        <f t="shared" si="14"/>
        <v>0</v>
      </c>
      <c r="CD47" s="54">
        <f t="shared" si="17"/>
        <v>0</v>
      </c>
      <c r="CY47" s="16"/>
      <c r="CZ47" s="16"/>
    </row>
    <row r="48" spans="1:104" s="15" customFormat="1" ht="24.75" customHeight="1" x14ac:dyDescent="0.15">
      <c r="A48" s="74" t="s">
        <v>93</v>
      </c>
      <c r="B48" s="29">
        <f t="shared" si="15"/>
        <v>313</v>
      </c>
      <c r="C48" s="34"/>
      <c r="D48" s="56"/>
      <c r="E48" s="37">
        <v>4</v>
      </c>
      <c r="F48" s="37">
        <v>18</v>
      </c>
      <c r="G48" s="37">
        <v>8</v>
      </c>
      <c r="H48" s="59">
        <v>9</v>
      </c>
      <c r="I48" s="59">
        <v>11</v>
      </c>
      <c r="J48" s="59">
        <v>26</v>
      </c>
      <c r="K48" s="59">
        <v>52</v>
      </c>
      <c r="L48" s="59">
        <v>45</v>
      </c>
      <c r="M48" s="59">
        <v>59</v>
      </c>
      <c r="N48" s="59">
        <v>23</v>
      </c>
      <c r="O48" s="59">
        <v>23</v>
      </c>
      <c r="P48" s="59">
        <v>15</v>
      </c>
      <c r="Q48" s="59">
        <v>16</v>
      </c>
      <c r="R48" s="59">
        <v>2</v>
      </c>
      <c r="S48" s="59">
        <v>2</v>
      </c>
      <c r="T48" s="34">
        <v>4</v>
      </c>
      <c r="U48" s="35">
        <v>309</v>
      </c>
      <c r="V48" s="34"/>
      <c r="W48" s="35">
        <v>313</v>
      </c>
      <c r="X48" s="36">
        <f t="shared" si="0"/>
        <v>0</v>
      </c>
      <c r="Y48" s="34"/>
      <c r="Z48" s="37"/>
      <c r="AA48" s="35"/>
      <c r="AB48" s="38">
        <f t="shared" si="1"/>
        <v>170</v>
      </c>
      <c r="AC48" s="34">
        <v>170</v>
      </c>
      <c r="AD48" s="37"/>
      <c r="AE48" s="35"/>
      <c r="AF48" s="34">
        <v>100</v>
      </c>
      <c r="AG48" s="39">
        <v>0</v>
      </c>
      <c r="AH48" s="34"/>
      <c r="AI48" s="35">
        <v>65</v>
      </c>
      <c r="AJ48" s="39"/>
      <c r="AK48" s="40"/>
      <c r="AL48" s="35">
        <v>3</v>
      </c>
      <c r="AM48" s="40"/>
      <c r="AN48" s="35">
        <v>48</v>
      </c>
      <c r="AO48" s="42"/>
      <c r="AP48" s="60"/>
      <c r="AQ48" s="61"/>
      <c r="AR48" s="60"/>
      <c r="AS48" s="61"/>
      <c r="AT48" s="60"/>
      <c r="AU48" s="61"/>
      <c r="AV48" s="62"/>
      <c r="AW48" s="63"/>
      <c r="AX48" s="64"/>
      <c r="AY48" s="48" t="str">
        <f t="shared" si="2"/>
        <v/>
      </c>
      <c r="BF48" s="6"/>
      <c r="BG48" s="6"/>
      <c r="BH48" s="6"/>
      <c r="BI48" s="6"/>
      <c r="BJ48" s="6"/>
      <c r="BK48" s="6"/>
      <c r="BL48" s="6"/>
      <c r="BM48" s="6"/>
      <c r="BN48" s="6"/>
      <c r="BO48" s="6"/>
      <c r="BP48" s="49" t="str">
        <f t="shared" si="3"/>
        <v/>
      </c>
      <c r="BQ48" s="50" t="str">
        <f t="shared" si="4"/>
        <v/>
      </c>
      <c r="BR48" s="50" t="str">
        <f t="shared" si="5"/>
        <v/>
      </c>
      <c r="BS48" s="50" t="str">
        <f t="shared" si="6"/>
        <v/>
      </c>
      <c r="BT48" s="50" t="str">
        <f t="shared" si="7"/>
        <v/>
      </c>
      <c r="BU48" s="50" t="str">
        <f t="shared" si="8"/>
        <v/>
      </c>
      <c r="BV48" s="72" t="str">
        <f t="shared" si="16"/>
        <v/>
      </c>
      <c r="BW48" s="53"/>
      <c r="BX48" s="54">
        <f t="shared" si="9"/>
        <v>0</v>
      </c>
      <c r="BY48" s="54">
        <f t="shared" si="10"/>
        <v>0</v>
      </c>
      <c r="BZ48" s="54">
        <f t="shared" si="11"/>
        <v>0</v>
      </c>
      <c r="CA48" s="54">
        <f t="shared" si="12"/>
        <v>0</v>
      </c>
      <c r="CB48" s="54">
        <f t="shared" si="13"/>
        <v>0</v>
      </c>
      <c r="CC48" s="54">
        <f t="shared" si="14"/>
        <v>0</v>
      </c>
      <c r="CD48" s="54">
        <f t="shared" si="17"/>
        <v>0</v>
      </c>
      <c r="CY48" s="16"/>
      <c r="CZ48" s="16"/>
    </row>
    <row r="49" spans="1:105" s="15" customFormat="1" ht="15.75" customHeight="1" x14ac:dyDescent="0.15">
      <c r="A49" s="55" t="s">
        <v>94</v>
      </c>
      <c r="B49" s="29">
        <f>SUM(F49:S49)</f>
        <v>227</v>
      </c>
      <c r="C49" s="69"/>
      <c r="D49" s="65"/>
      <c r="E49" s="65"/>
      <c r="F49" s="37">
        <v>2</v>
      </c>
      <c r="G49" s="37">
        <v>12</v>
      </c>
      <c r="H49" s="59">
        <v>23</v>
      </c>
      <c r="I49" s="59">
        <v>23</v>
      </c>
      <c r="J49" s="59">
        <v>34</v>
      </c>
      <c r="K49" s="59">
        <v>38</v>
      </c>
      <c r="L49" s="59">
        <v>38</v>
      </c>
      <c r="M49" s="59">
        <v>26</v>
      </c>
      <c r="N49" s="59">
        <v>14</v>
      </c>
      <c r="O49" s="59">
        <v>4</v>
      </c>
      <c r="P49" s="59">
        <v>8</v>
      </c>
      <c r="Q49" s="59">
        <v>3</v>
      </c>
      <c r="R49" s="59">
        <v>1</v>
      </c>
      <c r="S49" s="59">
        <v>1</v>
      </c>
      <c r="T49" s="69"/>
      <c r="U49" s="35">
        <v>227</v>
      </c>
      <c r="V49" s="69"/>
      <c r="W49" s="35">
        <v>227</v>
      </c>
      <c r="X49" s="36">
        <f t="shared" si="0"/>
        <v>0</v>
      </c>
      <c r="Y49" s="34"/>
      <c r="Z49" s="37"/>
      <c r="AA49" s="35"/>
      <c r="AB49" s="38">
        <f t="shared" si="1"/>
        <v>117</v>
      </c>
      <c r="AC49" s="34">
        <v>117</v>
      </c>
      <c r="AD49" s="37"/>
      <c r="AE49" s="35"/>
      <c r="AF49" s="34">
        <v>114</v>
      </c>
      <c r="AG49" s="39">
        <v>0</v>
      </c>
      <c r="AH49" s="34"/>
      <c r="AI49" s="35">
        <v>50</v>
      </c>
      <c r="AJ49" s="39"/>
      <c r="AK49" s="40"/>
      <c r="AL49" s="35">
        <v>3</v>
      </c>
      <c r="AM49" s="40"/>
      <c r="AN49" s="35">
        <v>23</v>
      </c>
      <c r="AO49" s="42"/>
      <c r="AP49" s="60"/>
      <c r="AQ49" s="61"/>
      <c r="AR49" s="60"/>
      <c r="AS49" s="61"/>
      <c r="AT49" s="60"/>
      <c r="AU49" s="61"/>
      <c r="AV49" s="62"/>
      <c r="AW49" s="63"/>
      <c r="AX49" s="64"/>
      <c r="AY49" s="48" t="str">
        <f t="shared" si="2"/>
        <v/>
      </c>
      <c r="BF49" s="6"/>
      <c r="BG49" s="6"/>
      <c r="BH49" s="6"/>
      <c r="BI49" s="6"/>
      <c r="BJ49" s="6"/>
      <c r="BK49" s="6"/>
      <c r="BL49" s="6"/>
      <c r="BM49" s="6"/>
      <c r="BN49" s="6"/>
      <c r="BO49" s="6"/>
      <c r="BP49" s="49" t="str">
        <f t="shared" si="3"/>
        <v/>
      </c>
      <c r="BQ49" s="50" t="str">
        <f t="shared" si="4"/>
        <v/>
      </c>
      <c r="BR49" s="50" t="str">
        <f t="shared" si="5"/>
        <v/>
      </c>
      <c r="BS49" s="50" t="str">
        <f t="shared" si="6"/>
        <v/>
      </c>
      <c r="BT49" s="50" t="str">
        <f t="shared" si="7"/>
        <v/>
      </c>
      <c r="BU49" s="50" t="str">
        <f t="shared" si="8"/>
        <v/>
      </c>
      <c r="BV49" s="72" t="str">
        <f t="shared" si="16"/>
        <v/>
      </c>
      <c r="BW49" s="53"/>
      <c r="BX49" s="54">
        <f t="shared" si="9"/>
        <v>0</v>
      </c>
      <c r="BY49" s="54">
        <f t="shared" si="10"/>
        <v>0</v>
      </c>
      <c r="BZ49" s="54">
        <f t="shared" si="11"/>
        <v>0</v>
      </c>
      <c r="CA49" s="54">
        <f t="shared" si="12"/>
        <v>0</v>
      </c>
      <c r="CB49" s="54">
        <f t="shared" si="13"/>
        <v>0</v>
      </c>
      <c r="CC49" s="54">
        <f t="shared" si="14"/>
        <v>0</v>
      </c>
      <c r="CD49" s="54">
        <f t="shared" si="17"/>
        <v>0</v>
      </c>
      <c r="CY49" s="16"/>
      <c r="CZ49" s="16"/>
    </row>
    <row r="50" spans="1:105" s="15" customFormat="1" ht="15.75" customHeight="1" x14ac:dyDescent="0.15">
      <c r="A50" s="55" t="s">
        <v>95</v>
      </c>
      <c r="B50" s="29">
        <f>SUM(G50:S50)</f>
        <v>0</v>
      </c>
      <c r="C50" s="69"/>
      <c r="D50" s="65"/>
      <c r="E50" s="65"/>
      <c r="F50" s="65"/>
      <c r="G50" s="37"/>
      <c r="H50" s="59"/>
      <c r="I50" s="59"/>
      <c r="J50" s="59"/>
      <c r="K50" s="59"/>
      <c r="L50" s="59"/>
      <c r="M50" s="59"/>
      <c r="N50" s="65"/>
      <c r="O50" s="65"/>
      <c r="P50" s="65"/>
      <c r="Q50" s="65"/>
      <c r="R50" s="65"/>
      <c r="S50" s="65"/>
      <c r="T50" s="69"/>
      <c r="U50" s="35"/>
      <c r="V50" s="34"/>
      <c r="W50" s="35"/>
      <c r="X50" s="36">
        <f t="shared" si="0"/>
        <v>0</v>
      </c>
      <c r="Y50" s="34"/>
      <c r="Z50" s="37"/>
      <c r="AA50" s="35"/>
      <c r="AB50" s="38">
        <f t="shared" si="1"/>
        <v>0</v>
      </c>
      <c r="AC50" s="34"/>
      <c r="AD50" s="37"/>
      <c r="AE50" s="35"/>
      <c r="AF50" s="34"/>
      <c r="AG50" s="39"/>
      <c r="AH50" s="34"/>
      <c r="AI50" s="35"/>
      <c r="AJ50" s="39"/>
      <c r="AK50" s="40"/>
      <c r="AL50" s="35"/>
      <c r="AM50" s="40"/>
      <c r="AN50" s="35"/>
      <c r="AO50" s="42"/>
      <c r="AP50" s="60"/>
      <c r="AQ50" s="61"/>
      <c r="AR50" s="60"/>
      <c r="AS50" s="61"/>
      <c r="AT50" s="60"/>
      <c r="AU50" s="61"/>
      <c r="AV50" s="62"/>
      <c r="AW50" s="63"/>
      <c r="AX50" s="64"/>
      <c r="AY50" s="48" t="str">
        <f t="shared" si="2"/>
        <v/>
      </c>
      <c r="BF50" s="6"/>
      <c r="BG50" s="6"/>
      <c r="BH50" s="6"/>
      <c r="BI50" s="6"/>
      <c r="BJ50" s="6"/>
      <c r="BK50" s="6"/>
      <c r="BL50" s="6"/>
      <c r="BM50" s="6"/>
      <c r="BN50" s="6"/>
      <c r="BO50" s="6"/>
      <c r="BP50" s="49" t="str">
        <f t="shared" si="3"/>
        <v/>
      </c>
      <c r="BQ50" s="50" t="str">
        <f t="shared" si="4"/>
        <v/>
      </c>
      <c r="BR50" s="50" t="str">
        <f t="shared" si="5"/>
        <v/>
      </c>
      <c r="BS50" s="50" t="str">
        <f t="shared" si="6"/>
        <v/>
      </c>
      <c r="BT50" s="50" t="str">
        <f t="shared" si="7"/>
        <v/>
      </c>
      <c r="BU50" s="50" t="str">
        <f t="shared" si="8"/>
        <v/>
      </c>
      <c r="BV50" s="72" t="str">
        <f t="shared" si="16"/>
        <v/>
      </c>
      <c r="BW50" s="53"/>
      <c r="BX50" s="54">
        <f t="shared" si="9"/>
        <v>0</v>
      </c>
      <c r="BY50" s="54">
        <f t="shared" si="10"/>
        <v>0</v>
      </c>
      <c r="BZ50" s="54">
        <f t="shared" si="11"/>
        <v>0</v>
      </c>
      <c r="CA50" s="54">
        <f t="shared" si="12"/>
        <v>0</v>
      </c>
      <c r="CB50" s="54">
        <f t="shared" si="13"/>
        <v>0</v>
      </c>
      <c r="CC50" s="54" t="str">
        <f t="shared" si="14"/>
        <v/>
      </c>
      <c r="CD50" s="54">
        <f t="shared" si="17"/>
        <v>0</v>
      </c>
      <c r="CY50" s="16"/>
      <c r="CZ50" s="16"/>
    </row>
    <row r="51" spans="1:105" s="15" customFormat="1" ht="11.25" customHeight="1" x14ac:dyDescent="0.15">
      <c r="A51" s="55" t="s">
        <v>96</v>
      </c>
      <c r="B51" s="29">
        <f t="shared" si="15"/>
        <v>915</v>
      </c>
      <c r="C51" s="34">
        <v>38</v>
      </c>
      <c r="D51" s="56">
        <v>39</v>
      </c>
      <c r="E51" s="37">
        <v>27</v>
      </c>
      <c r="F51" s="37">
        <v>11</v>
      </c>
      <c r="G51" s="37">
        <v>10</v>
      </c>
      <c r="H51" s="59">
        <v>12</v>
      </c>
      <c r="I51" s="59">
        <v>20</v>
      </c>
      <c r="J51" s="59">
        <v>28</v>
      </c>
      <c r="K51" s="59">
        <v>36</v>
      </c>
      <c r="L51" s="59">
        <v>60</v>
      </c>
      <c r="M51" s="59">
        <v>64</v>
      </c>
      <c r="N51" s="59">
        <v>65</v>
      </c>
      <c r="O51" s="59">
        <v>52</v>
      </c>
      <c r="P51" s="59">
        <v>156</v>
      </c>
      <c r="Q51" s="59">
        <v>123</v>
      </c>
      <c r="R51" s="59">
        <v>89</v>
      </c>
      <c r="S51" s="59">
        <v>85</v>
      </c>
      <c r="T51" s="34">
        <v>104</v>
      </c>
      <c r="U51" s="35">
        <v>811</v>
      </c>
      <c r="V51" s="34">
        <v>456</v>
      </c>
      <c r="W51" s="35">
        <v>459</v>
      </c>
      <c r="X51" s="36">
        <f t="shared" si="0"/>
        <v>70</v>
      </c>
      <c r="Y51" s="34">
        <v>65</v>
      </c>
      <c r="Z51" s="37"/>
      <c r="AA51" s="35">
        <v>5</v>
      </c>
      <c r="AB51" s="38">
        <f t="shared" si="1"/>
        <v>559</v>
      </c>
      <c r="AC51" s="34">
        <v>503</v>
      </c>
      <c r="AD51" s="37"/>
      <c r="AE51" s="35">
        <v>56</v>
      </c>
      <c r="AF51" s="34">
        <v>119</v>
      </c>
      <c r="AG51" s="39">
        <v>0</v>
      </c>
      <c r="AH51" s="34">
        <v>33</v>
      </c>
      <c r="AI51" s="35">
        <v>191</v>
      </c>
      <c r="AJ51" s="39">
        <v>92</v>
      </c>
      <c r="AK51" s="40"/>
      <c r="AL51" s="35"/>
      <c r="AM51" s="40">
        <v>25</v>
      </c>
      <c r="AN51" s="35">
        <v>95</v>
      </c>
      <c r="AO51" s="42"/>
      <c r="AP51" s="60">
        <v>212</v>
      </c>
      <c r="AQ51" s="61"/>
      <c r="AR51" s="60"/>
      <c r="AS51" s="61"/>
      <c r="AT51" s="60"/>
      <c r="AU51" s="61"/>
      <c r="AV51" s="62"/>
      <c r="AW51" s="63"/>
      <c r="AX51" s="64"/>
      <c r="AY51" s="48" t="str">
        <f t="shared" si="2"/>
        <v/>
      </c>
      <c r="BF51" s="6"/>
      <c r="BG51" s="6"/>
      <c r="BH51" s="6"/>
      <c r="BI51" s="6"/>
      <c r="BJ51" s="6"/>
      <c r="BK51" s="6"/>
      <c r="BL51" s="6"/>
      <c r="BM51" s="6"/>
      <c r="BN51" s="6"/>
      <c r="BO51" s="6"/>
      <c r="BP51" s="49" t="str">
        <f t="shared" si="3"/>
        <v/>
      </c>
      <c r="BQ51" s="50" t="str">
        <f t="shared" si="4"/>
        <v/>
      </c>
      <c r="BR51" s="50" t="str">
        <f t="shared" si="5"/>
        <v/>
      </c>
      <c r="BS51" s="50" t="str">
        <f t="shared" si="6"/>
        <v/>
      </c>
      <c r="BT51" s="50" t="str">
        <f t="shared" si="7"/>
        <v/>
      </c>
      <c r="BU51" s="50" t="str">
        <f t="shared" si="8"/>
        <v/>
      </c>
      <c r="BV51" s="72" t="str">
        <f t="shared" si="16"/>
        <v/>
      </c>
      <c r="BW51" s="72" t="str">
        <f>IF(AND($AT51&lt;&gt;0,($B90="")),"No olvide registrar si algunas de estas compras de servicio corresponden al Programa de Resolutividad. ","")</f>
        <v/>
      </c>
      <c r="BX51" s="54">
        <f t="shared" si="9"/>
        <v>0</v>
      </c>
      <c r="BY51" s="54">
        <f t="shared" si="10"/>
        <v>0</v>
      </c>
      <c r="BZ51" s="54">
        <f t="shared" si="11"/>
        <v>0</v>
      </c>
      <c r="CA51" s="54">
        <f t="shared" si="12"/>
        <v>0</v>
      </c>
      <c r="CB51" s="54">
        <f t="shared" si="13"/>
        <v>0</v>
      </c>
      <c r="CC51" s="54">
        <f t="shared" si="14"/>
        <v>0</v>
      </c>
      <c r="CD51" s="54">
        <f t="shared" si="17"/>
        <v>0</v>
      </c>
      <c r="CE51" s="54">
        <f>IF(AND($AT51&lt;&gt;0,($B90="")),1,0)</f>
        <v>0</v>
      </c>
      <c r="CY51" s="16"/>
      <c r="CZ51" s="16"/>
    </row>
    <row r="52" spans="1:105" s="15" customFormat="1" ht="11.25" customHeight="1" x14ac:dyDescent="0.15">
      <c r="A52" s="55" t="s">
        <v>97</v>
      </c>
      <c r="B52" s="29">
        <f t="shared" si="15"/>
        <v>0</v>
      </c>
      <c r="C52" s="34"/>
      <c r="D52" s="56"/>
      <c r="E52" s="37"/>
      <c r="F52" s="37"/>
      <c r="G52" s="37"/>
      <c r="H52" s="59"/>
      <c r="I52" s="59"/>
      <c r="J52" s="59"/>
      <c r="K52" s="59"/>
      <c r="L52" s="59"/>
      <c r="M52" s="59"/>
      <c r="N52" s="59"/>
      <c r="O52" s="59"/>
      <c r="P52" s="59"/>
      <c r="Q52" s="59"/>
      <c r="R52" s="59"/>
      <c r="S52" s="59"/>
      <c r="T52" s="34"/>
      <c r="U52" s="35"/>
      <c r="V52" s="34"/>
      <c r="W52" s="35"/>
      <c r="X52" s="36">
        <f t="shared" si="0"/>
        <v>0</v>
      </c>
      <c r="Y52" s="34"/>
      <c r="Z52" s="37"/>
      <c r="AA52" s="35"/>
      <c r="AB52" s="38">
        <f t="shared" si="1"/>
        <v>0</v>
      </c>
      <c r="AC52" s="34"/>
      <c r="AD52" s="37"/>
      <c r="AE52" s="35"/>
      <c r="AF52" s="34"/>
      <c r="AG52" s="39"/>
      <c r="AH52" s="34"/>
      <c r="AI52" s="35"/>
      <c r="AJ52" s="39"/>
      <c r="AK52" s="40"/>
      <c r="AL52" s="35"/>
      <c r="AM52" s="40"/>
      <c r="AN52" s="35"/>
      <c r="AO52" s="42"/>
      <c r="AP52" s="60"/>
      <c r="AQ52" s="61"/>
      <c r="AR52" s="60"/>
      <c r="AS52" s="61"/>
      <c r="AT52" s="60"/>
      <c r="AU52" s="61"/>
      <c r="AV52" s="62"/>
      <c r="AW52" s="63"/>
      <c r="AX52" s="64"/>
      <c r="AY52" s="48" t="str">
        <f t="shared" si="2"/>
        <v/>
      </c>
      <c r="BF52" s="6"/>
      <c r="BG52" s="6"/>
      <c r="BH52" s="6"/>
      <c r="BI52" s="6"/>
      <c r="BJ52" s="6"/>
      <c r="BK52" s="6"/>
      <c r="BL52" s="6"/>
      <c r="BM52" s="6"/>
      <c r="BN52" s="6"/>
      <c r="BO52" s="6"/>
      <c r="BP52" s="49" t="str">
        <f t="shared" si="3"/>
        <v/>
      </c>
      <c r="BQ52" s="50" t="str">
        <f t="shared" si="4"/>
        <v/>
      </c>
      <c r="BR52" s="50" t="str">
        <f t="shared" si="5"/>
        <v/>
      </c>
      <c r="BS52" s="50" t="str">
        <f t="shared" si="6"/>
        <v/>
      </c>
      <c r="BT52" s="50" t="str">
        <f t="shared" si="7"/>
        <v/>
      </c>
      <c r="BU52" s="50" t="str">
        <f t="shared" si="8"/>
        <v/>
      </c>
      <c r="BV52" s="72" t="str">
        <f t="shared" si="16"/>
        <v/>
      </c>
      <c r="BW52" s="72" t="str">
        <f>IF(AND($AT52&lt;&gt;0,($B90="")),"No olvide registrar si algunas de estas compras de servicio corresponden al Programa de Resolutividad. ","")</f>
        <v/>
      </c>
      <c r="BX52" s="54">
        <f t="shared" si="9"/>
        <v>0</v>
      </c>
      <c r="BY52" s="54">
        <f t="shared" si="10"/>
        <v>0</v>
      </c>
      <c r="BZ52" s="54">
        <f t="shared" si="11"/>
        <v>0</v>
      </c>
      <c r="CA52" s="54">
        <f t="shared" si="12"/>
        <v>0</v>
      </c>
      <c r="CB52" s="54">
        <f t="shared" si="13"/>
        <v>0</v>
      </c>
      <c r="CC52" s="54" t="str">
        <f t="shared" si="14"/>
        <v/>
      </c>
      <c r="CD52" s="54">
        <f t="shared" si="17"/>
        <v>0</v>
      </c>
      <c r="CE52" s="54">
        <f>IF(AND($AT52&lt;&gt;0,($B90="")),1,0)</f>
        <v>0</v>
      </c>
      <c r="CY52" s="16"/>
      <c r="CZ52" s="16"/>
    </row>
    <row r="53" spans="1:105" s="15" customFormat="1" ht="11.25" customHeight="1" x14ac:dyDescent="0.15">
      <c r="A53" s="55" t="s">
        <v>98</v>
      </c>
      <c r="B53" s="29">
        <f t="shared" si="15"/>
        <v>196</v>
      </c>
      <c r="C53" s="34">
        <v>6</v>
      </c>
      <c r="D53" s="56">
        <v>36</v>
      </c>
      <c r="E53" s="37">
        <v>21</v>
      </c>
      <c r="F53" s="37">
        <v>8</v>
      </c>
      <c r="G53" s="37">
        <v>1</v>
      </c>
      <c r="H53" s="59">
        <v>2</v>
      </c>
      <c r="I53" s="59">
        <v>5</v>
      </c>
      <c r="J53" s="59">
        <v>5</v>
      </c>
      <c r="K53" s="59">
        <v>9</v>
      </c>
      <c r="L53" s="59">
        <v>7</v>
      </c>
      <c r="M53" s="59">
        <v>11</v>
      </c>
      <c r="N53" s="59">
        <v>11</v>
      </c>
      <c r="O53" s="59">
        <v>10</v>
      </c>
      <c r="P53" s="59">
        <v>16</v>
      </c>
      <c r="Q53" s="59">
        <v>17</v>
      </c>
      <c r="R53" s="59">
        <v>21</v>
      </c>
      <c r="S53" s="59">
        <v>10</v>
      </c>
      <c r="T53" s="34">
        <v>63</v>
      </c>
      <c r="U53" s="35">
        <v>133</v>
      </c>
      <c r="V53" s="34">
        <v>106</v>
      </c>
      <c r="W53" s="35">
        <v>90</v>
      </c>
      <c r="X53" s="36">
        <f t="shared" si="0"/>
        <v>35</v>
      </c>
      <c r="Y53" s="34">
        <v>34</v>
      </c>
      <c r="Z53" s="37"/>
      <c r="AA53" s="35">
        <v>1</v>
      </c>
      <c r="AB53" s="38">
        <f t="shared" si="1"/>
        <v>57</v>
      </c>
      <c r="AC53" s="34">
        <v>53</v>
      </c>
      <c r="AD53" s="37"/>
      <c r="AE53" s="35">
        <v>4</v>
      </c>
      <c r="AF53" s="34">
        <v>67</v>
      </c>
      <c r="AG53" s="39">
        <v>0</v>
      </c>
      <c r="AH53" s="34">
        <v>10</v>
      </c>
      <c r="AI53" s="35">
        <v>19</v>
      </c>
      <c r="AJ53" s="39"/>
      <c r="AK53" s="40"/>
      <c r="AL53" s="35"/>
      <c r="AM53" s="40">
        <v>14</v>
      </c>
      <c r="AN53" s="35">
        <v>53</v>
      </c>
      <c r="AO53" s="42"/>
      <c r="AP53" s="60"/>
      <c r="AQ53" s="61"/>
      <c r="AR53" s="60"/>
      <c r="AS53" s="61"/>
      <c r="AT53" s="60"/>
      <c r="AU53" s="61"/>
      <c r="AV53" s="62"/>
      <c r="AW53" s="63"/>
      <c r="AX53" s="64"/>
      <c r="AY53" s="48" t="str">
        <f t="shared" si="2"/>
        <v/>
      </c>
      <c r="BF53" s="6"/>
      <c r="BG53" s="6"/>
      <c r="BH53" s="6"/>
      <c r="BI53" s="6"/>
      <c r="BJ53" s="6"/>
      <c r="BK53" s="6"/>
      <c r="BL53" s="6"/>
      <c r="BM53" s="6"/>
      <c r="BN53" s="6"/>
      <c r="BO53" s="6"/>
      <c r="BP53" s="49" t="str">
        <f t="shared" si="3"/>
        <v/>
      </c>
      <c r="BQ53" s="50" t="str">
        <f t="shared" si="4"/>
        <v/>
      </c>
      <c r="BR53" s="50" t="str">
        <f t="shared" si="5"/>
        <v/>
      </c>
      <c r="BS53" s="50" t="str">
        <f t="shared" si="6"/>
        <v/>
      </c>
      <c r="BT53" s="50" t="str">
        <f t="shared" si="7"/>
        <v/>
      </c>
      <c r="BU53" s="50" t="str">
        <f t="shared" si="8"/>
        <v/>
      </c>
      <c r="BV53" s="72" t="str">
        <f t="shared" si="16"/>
        <v/>
      </c>
      <c r="BW53" s="72" t="str">
        <f>IF(AND($AT53&lt;&gt;0,($B91="")),"No olvide registrar si algunas de estas compras de servicio corresponden al Programa de Resolutividad. ","")</f>
        <v/>
      </c>
      <c r="BX53" s="54">
        <f t="shared" si="9"/>
        <v>0</v>
      </c>
      <c r="BY53" s="54">
        <f t="shared" si="10"/>
        <v>0</v>
      </c>
      <c r="BZ53" s="54">
        <f t="shared" si="11"/>
        <v>0</v>
      </c>
      <c r="CA53" s="54">
        <f t="shared" si="12"/>
        <v>0</v>
      </c>
      <c r="CB53" s="54">
        <f t="shared" si="13"/>
        <v>0</v>
      </c>
      <c r="CC53" s="54">
        <f t="shared" si="14"/>
        <v>0</v>
      </c>
      <c r="CD53" s="54">
        <f t="shared" si="17"/>
        <v>0</v>
      </c>
      <c r="CE53" s="54">
        <f>IF(AND($AT53&lt;&gt;0,($B91="")),1,0)</f>
        <v>0</v>
      </c>
      <c r="CY53" s="16"/>
      <c r="CZ53" s="16"/>
    </row>
    <row r="54" spans="1:105" s="15" customFormat="1" ht="11.25" x14ac:dyDescent="0.15">
      <c r="A54" s="55" t="s">
        <v>99</v>
      </c>
      <c r="B54" s="29">
        <f>SUM(F54:S54)</f>
        <v>0</v>
      </c>
      <c r="C54" s="69"/>
      <c r="D54" s="65"/>
      <c r="E54" s="66"/>
      <c r="F54" s="37"/>
      <c r="G54" s="37"/>
      <c r="H54" s="59"/>
      <c r="I54" s="59"/>
      <c r="J54" s="59"/>
      <c r="K54" s="59"/>
      <c r="L54" s="59"/>
      <c r="M54" s="59"/>
      <c r="N54" s="59"/>
      <c r="O54" s="59"/>
      <c r="P54" s="59"/>
      <c r="Q54" s="59"/>
      <c r="R54" s="59"/>
      <c r="S54" s="59"/>
      <c r="T54" s="69"/>
      <c r="U54" s="35"/>
      <c r="V54" s="34"/>
      <c r="W54" s="35"/>
      <c r="X54" s="76"/>
      <c r="Y54" s="69"/>
      <c r="Z54" s="66"/>
      <c r="AA54" s="68"/>
      <c r="AB54" s="38">
        <f t="shared" si="1"/>
        <v>0</v>
      </c>
      <c r="AC54" s="34"/>
      <c r="AD54" s="37"/>
      <c r="AE54" s="35"/>
      <c r="AF54" s="34"/>
      <c r="AG54" s="39"/>
      <c r="AH54" s="69"/>
      <c r="AI54" s="35"/>
      <c r="AJ54" s="39"/>
      <c r="AK54" s="76"/>
      <c r="AL54" s="35"/>
      <c r="AM54" s="76"/>
      <c r="AN54" s="35"/>
      <c r="AO54" s="42"/>
      <c r="AP54" s="60"/>
      <c r="AQ54" s="61"/>
      <c r="AR54" s="60"/>
      <c r="AS54" s="61"/>
      <c r="AT54" s="60"/>
      <c r="AU54" s="61"/>
      <c r="AV54" s="62"/>
      <c r="AW54" s="77"/>
      <c r="AX54" s="64"/>
      <c r="AY54" s="48" t="str">
        <f t="shared" si="2"/>
        <v/>
      </c>
      <c r="BF54" s="6"/>
      <c r="BG54" s="6"/>
      <c r="BH54" s="6"/>
      <c r="BI54" s="6"/>
      <c r="BJ54" s="6"/>
      <c r="BK54" s="6"/>
      <c r="BL54" s="6"/>
      <c r="BM54" s="6"/>
      <c r="BN54" s="6"/>
      <c r="BO54" s="6"/>
      <c r="BP54" s="49" t="str">
        <f t="shared" si="3"/>
        <v/>
      </c>
      <c r="BQ54" s="50" t="str">
        <f t="shared" si="4"/>
        <v/>
      </c>
      <c r="BR54" s="50" t="str">
        <f t="shared" si="5"/>
        <v/>
      </c>
      <c r="BS54" s="50" t="str">
        <f t="shared" si="6"/>
        <v/>
      </c>
      <c r="BT54" s="50" t="str">
        <f t="shared" si="7"/>
        <v/>
      </c>
      <c r="BU54" s="50" t="str">
        <f t="shared" si="8"/>
        <v/>
      </c>
      <c r="BV54" s="72" t="str">
        <f t="shared" si="16"/>
        <v/>
      </c>
      <c r="BW54" s="53"/>
      <c r="BX54" s="54">
        <f t="shared" si="9"/>
        <v>0</v>
      </c>
      <c r="BY54" s="54">
        <f t="shared" si="10"/>
        <v>0</v>
      </c>
      <c r="BZ54" s="54">
        <f t="shared" si="11"/>
        <v>0</v>
      </c>
      <c r="CA54" s="54">
        <f t="shared" si="12"/>
        <v>0</v>
      </c>
      <c r="CB54" s="54">
        <f t="shared" si="13"/>
        <v>0</v>
      </c>
      <c r="CC54" s="54" t="str">
        <f t="shared" si="14"/>
        <v/>
      </c>
      <c r="CD54" s="54">
        <f t="shared" si="17"/>
        <v>0</v>
      </c>
      <c r="CY54" s="16"/>
      <c r="CZ54" s="16"/>
    </row>
    <row r="55" spans="1:105" s="15" customFormat="1" ht="11.25" x14ac:dyDescent="0.15">
      <c r="A55" s="55" t="s">
        <v>100</v>
      </c>
      <c r="B55" s="29">
        <f t="shared" si="15"/>
        <v>713</v>
      </c>
      <c r="C55" s="34">
        <v>78</v>
      </c>
      <c r="D55" s="56">
        <v>30</v>
      </c>
      <c r="E55" s="37">
        <v>42</v>
      </c>
      <c r="F55" s="37">
        <v>34</v>
      </c>
      <c r="G55" s="37">
        <v>26</v>
      </c>
      <c r="H55" s="59">
        <v>25</v>
      </c>
      <c r="I55" s="59">
        <v>16</v>
      </c>
      <c r="J55" s="59">
        <v>29</v>
      </c>
      <c r="K55" s="59">
        <v>35</v>
      </c>
      <c r="L55" s="59">
        <v>44</v>
      </c>
      <c r="M55" s="59">
        <v>64</v>
      </c>
      <c r="N55" s="59">
        <v>72</v>
      </c>
      <c r="O55" s="59">
        <v>73</v>
      </c>
      <c r="P55" s="59">
        <v>48</v>
      </c>
      <c r="Q55" s="59">
        <v>46</v>
      </c>
      <c r="R55" s="59">
        <v>30</v>
      </c>
      <c r="S55" s="59">
        <v>21</v>
      </c>
      <c r="T55" s="34">
        <v>150</v>
      </c>
      <c r="U55" s="35">
        <v>563</v>
      </c>
      <c r="V55" s="34">
        <v>275</v>
      </c>
      <c r="W55" s="35">
        <v>438</v>
      </c>
      <c r="X55" s="36">
        <f t="shared" si="0"/>
        <v>85</v>
      </c>
      <c r="Y55" s="34">
        <v>64</v>
      </c>
      <c r="Z55" s="37"/>
      <c r="AA55" s="35">
        <v>21</v>
      </c>
      <c r="AB55" s="38">
        <f t="shared" si="1"/>
        <v>356</v>
      </c>
      <c r="AC55" s="34">
        <v>266</v>
      </c>
      <c r="AD55" s="37"/>
      <c r="AE55" s="35">
        <v>90</v>
      </c>
      <c r="AF55" s="34">
        <v>107</v>
      </c>
      <c r="AG55" s="39">
        <v>0</v>
      </c>
      <c r="AH55" s="34">
        <v>24</v>
      </c>
      <c r="AI55" s="35">
        <v>152</v>
      </c>
      <c r="AJ55" s="39"/>
      <c r="AK55" s="40"/>
      <c r="AL55" s="35">
        <v>15</v>
      </c>
      <c r="AM55" s="40">
        <v>51</v>
      </c>
      <c r="AN55" s="35">
        <v>106</v>
      </c>
      <c r="AO55" s="42"/>
      <c r="AP55" s="60"/>
      <c r="AQ55" s="61"/>
      <c r="AR55" s="60"/>
      <c r="AS55" s="61"/>
      <c r="AT55" s="60"/>
      <c r="AU55" s="61"/>
      <c r="AV55" s="62"/>
      <c r="AW55" s="63"/>
      <c r="AX55" s="64"/>
      <c r="AY55" s="48" t="str">
        <f t="shared" si="2"/>
        <v/>
      </c>
      <c r="BF55" s="6"/>
      <c r="BG55" s="6"/>
      <c r="BH55" s="6"/>
      <c r="BI55" s="6"/>
      <c r="BJ55" s="6"/>
      <c r="BK55" s="6"/>
      <c r="BL55" s="6"/>
      <c r="BM55" s="6"/>
      <c r="BN55" s="6"/>
      <c r="BO55" s="6"/>
      <c r="BP55" s="49" t="str">
        <f t="shared" si="3"/>
        <v/>
      </c>
      <c r="BQ55" s="50" t="str">
        <f t="shared" si="4"/>
        <v/>
      </c>
      <c r="BR55" s="50" t="str">
        <f t="shared" si="5"/>
        <v/>
      </c>
      <c r="BS55" s="50" t="str">
        <f t="shared" si="6"/>
        <v/>
      </c>
      <c r="BT55" s="50" t="str">
        <f t="shared" si="7"/>
        <v/>
      </c>
      <c r="BU55" s="50" t="str">
        <f t="shared" si="8"/>
        <v/>
      </c>
      <c r="BV55" s="72" t="str">
        <f t="shared" si="16"/>
        <v/>
      </c>
      <c r="BW55" s="53"/>
      <c r="BX55" s="54">
        <f t="shared" si="9"/>
        <v>0</v>
      </c>
      <c r="BY55" s="54">
        <f t="shared" si="10"/>
        <v>0</v>
      </c>
      <c r="BZ55" s="54">
        <f t="shared" si="11"/>
        <v>0</v>
      </c>
      <c r="CA55" s="54">
        <f t="shared" si="12"/>
        <v>0</v>
      </c>
      <c r="CB55" s="54">
        <f t="shared" si="13"/>
        <v>0</v>
      </c>
      <c r="CC55" s="54">
        <f t="shared" si="14"/>
        <v>0</v>
      </c>
      <c r="CD55" s="54">
        <f t="shared" si="17"/>
        <v>0</v>
      </c>
      <c r="CY55" s="16"/>
      <c r="CZ55" s="16"/>
    </row>
    <row r="56" spans="1:105" s="15" customFormat="1" ht="11.25" x14ac:dyDescent="0.15">
      <c r="A56" s="55" t="s">
        <v>101</v>
      </c>
      <c r="B56" s="29">
        <f t="shared" si="15"/>
        <v>381</v>
      </c>
      <c r="C56" s="34"/>
      <c r="D56" s="56"/>
      <c r="E56" s="37"/>
      <c r="F56" s="37">
        <v>10</v>
      </c>
      <c r="G56" s="37">
        <v>8</v>
      </c>
      <c r="H56" s="59">
        <v>8</v>
      </c>
      <c r="I56" s="59">
        <v>8</v>
      </c>
      <c r="J56" s="59">
        <v>11</v>
      </c>
      <c r="K56" s="59">
        <v>10</v>
      </c>
      <c r="L56" s="59">
        <v>10</v>
      </c>
      <c r="M56" s="59">
        <v>39</v>
      </c>
      <c r="N56" s="59">
        <v>31</v>
      </c>
      <c r="O56" s="59">
        <v>32</v>
      </c>
      <c r="P56" s="59">
        <v>63</v>
      </c>
      <c r="Q56" s="59">
        <v>61</v>
      </c>
      <c r="R56" s="59">
        <v>37</v>
      </c>
      <c r="S56" s="59">
        <v>53</v>
      </c>
      <c r="T56" s="34"/>
      <c r="U56" s="35">
        <v>381</v>
      </c>
      <c r="V56" s="34">
        <v>309</v>
      </c>
      <c r="W56" s="35">
        <v>72</v>
      </c>
      <c r="X56" s="36">
        <f t="shared" si="0"/>
        <v>0</v>
      </c>
      <c r="Y56" s="34"/>
      <c r="Z56" s="37"/>
      <c r="AA56" s="35"/>
      <c r="AB56" s="38">
        <f t="shared" si="1"/>
        <v>145</v>
      </c>
      <c r="AC56" s="34">
        <v>145</v>
      </c>
      <c r="AD56" s="37"/>
      <c r="AE56" s="35"/>
      <c r="AF56" s="34">
        <v>17</v>
      </c>
      <c r="AG56" s="39">
        <v>0</v>
      </c>
      <c r="AH56" s="34"/>
      <c r="AI56" s="35">
        <v>23</v>
      </c>
      <c r="AJ56" s="39"/>
      <c r="AK56" s="40"/>
      <c r="AL56" s="35">
        <v>20</v>
      </c>
      <c r="AM56" s="40"/>
      <c r="AN56" s="35">
        <v>12</v>
      </c>
      <c r="AO56" s="42"/>
      <c r="AP56" s="60"/>
      <c r="AQ56" s="61"/>
      <c r="AR56" s="60"/>
      <c r="AS56" s="61"/>
      <c r="AT56" s="60"/>
      <c r="AU56" s="61"/>
      <c r="AV56" s="62"/>
      <c r="AW56" s="63"/>
      <c r="AX56" s="64"/>
      <c r="AY56" s="48" t="str">
        <f t="shared" si="2"/>
        <v/>
      </c>
      <c r="BF56" s="6"/>
      <c r="BG56" s="6"/>
      <c r="BH56" s="6"/>
      <c r="BI56" s="6"/>
      <c r="BJ56" s="6"/>
      <c r="BK56" s="6"/>
      <c r="BL56" s="6"/>
      <c r="BM56" s="6"/>
      <c r="BN56" s="6"/>
      <c r="BO56" s="6"/>
      <c r="BP56" s="49" t="str">
        <f t="shared" si="3"/>
        <v/>
      </c>
      <c r="BQ56" s="50" t="str">
        <f t="shared" si="4"/>
        <v/>
      </c>
      <c r="BR56" s="50" t="str">
        <f t="shared" si="5"/>
        <v/>
      </c>
      <c r="BS56" s="50" t="str">
        <f t="shared" si="6"/>
        <v/>
      </c>
      <c r="BT56" s="50" t="str">
        <f t="shared" si="7"/>
        <v/>
      </c>
      <c r="BU56" s="50" t="str">
        <f t="shared" si="8"/>
        <v/>
      </c>
      <c r="BV56" s="72" t="str">
        <f t="shared" si="16"/>
        <v/>
      </c>
      <c r="BW56" s="53"/>
      <c r="BX56" s="54">
        <f t="shared" si="9"/>
        <v>0</v>
      </c>
      <c r="BY56" s="54">
        <f t="shared" si="10"/>
        <v>0</v>
      </c>
      <c r="BZ56" s="54">
        <f t="shared" si="11"/>
        <v>0</v>
      </c>
      <c r="CA56" s="54">
        <f t="shared" si="12"/>
        <v>0</v>
      </c>
      <c r="CB56" s="54">
        <f t="shared" si="13"/>
        <v>0</v>
      </c>
      <c r="CC56" s="54">
        <f t="shared" si="14"/>
        <v>0</v>
      </c>
      <c r="CD56" s="54">
        <f t="shared" si="17"/>
        <v>0</v>
      </c>
      <c r="CY56" s="16"/>
      <c r="CZ56" s="16"/>
    </row>
    <row r="57" spans="1:105" s="15" customFormat="1" ht="11.25" x14ac:dyDescent="0.15">
      <c r="A57" s="80" t="s">
        <v>102</v>
      </c>
      <c r="B57" s="81">
        <f t="shared" si="15"/>
        <v>0</v>
      </c>
      <c r="C57" s="82"/>
      <c r="D57" s="83"/>
      <c r="E57" s="84"/>
      <c r="F57" s="84"/>
      <c r="G57" s="84"/>
      <c r="H57" s="85"/>
      <c r="I57" s="85"/>
      <c r="J57" s="85"/>
      <c r="K57" s="85"/>
      <c r="L57" s="85"/>
      <c r="M57" s="85"/>
      <c r="N57" s="85"/>
      <c r="O57" s="85"/>
      <c r="P57" s="85"/>
      <c r="Q57" s="85"/>
      <c r="R57" s="85"/>
      <c r="S57" s="85"/>
      <c r="T57" s="82"/>
      <c r="U57" s="78"/>
      <c r="V57" s="86"/>
      <c r="W57" s="87"/>
      <c r="X57" s="88">
        <f t="shared" si="0"/>
        <v>0</v>
      </c>
      <c r="Y57" s="82"/>
      <c r="Z57" s="84"/>
      <c r="AA57" s="78"/>
      <c r="AB57" s="89">
        <f t="shared" si="1"/>
        <v>0</v>
      </c>
      <c r="AC57" s="82"/>
      <c r="AD57" s="84"/>
      <c r="AE57" s="78"/>
      <c r="AF57" s="82"/>
      <c r="AG57" s="90"/>
      <c r="AH57" s="91"/>
      <c r="AI57" s="92"/>
      <c r="AJ57" s="90"/>
      <c r="AK57" s="93"/>
      <c r="AL57" s="92"/>
      <c r="AM57" s="93"/>
      <c r="AN57" s="92"/>
      <c r="AO57" s="42"/>
      <c r="AP57" s="94"/>
      <c r="AQ57" s="95"/>
      <c r="AR57" s="94"/>
      <c r="AS57" s="95"/>
      <c r="AT57" s="94"/>
      <c r="AU57" s="95"/>
      <c r="AV57" s="96"/>
      <c r="AW57" s="97"/>
      <c r="AX57" s="98"/>
      <c r="AY57" s="48" t="str">
        <f t="shared" si="2"/>
        <v/>
      </c>
      <c r="BF57" s="6"/>
      <c r="BG57" s="6"/>
      <c r="BH57" s="6"/>
      <c r="BI57" s="6"/>
      <c r="BJ57" s="6"/>
      <c r="BK57" s="6"/>
      <c r="BL57" s="6"/>
      <c r="BM57" s="6"/>
      <c r="BN57" s="6"/>
      <c r="BO57" s="6"/>
      <c r="BP57" s="49" t="str">
        <f t="shared" si="3"/>
        <v/>
      </c>
      <c r="BQ57" s="50" t="str">
        <f t="shared" si="4"/>
        <v/>
      </c>
      <c r="BR57" s="50" t="str">
        <f t="shared" si="5"/>
        <v/>
      </c>
      <c r="BS57" s="50" t="str">
        <f t="shared" si="6"/>
        <v/>
      </c>
      <c r="BT57" s="50" t="str">
        <f t="shared" si="7"/>
        <v/>
      </c>
      <c r="BU57" s="50" t="str">
        <f t="shared" si="8"/>
        <v/>
      </c>
      <c r="BV57" s="72" t="str">
        <f t="shared" si="16"/>
        <v/>
      </c>
      <c r="BW57" s="53"/>
      <c r="BX57" s="54">
        <f t="shared" si="9"/>
        <v>0</v>
      </c>
      <c r="BY57" s="54">
        <f t="shared" si="10"/>
        <v>0</v>
      </c>
      <c r="BZ57" s="54">
        <f t="shared" si="11"/>
        <v>0</v>
      </c>
      <c r="CA57" s="54">
        <f t="shared" si="12"/>
        <v>0</v>
      </c>
      <c r="CB57" s="54">
        <f t="shared" si="13"/>
        <v>0</v>
      </c>
      <c r="CC57" s="54" t="str">
        <f t="shared" si="14"/>
        <v/>
      </c>
      <c r="CD57" s="54">
        <f t="shared" si="17"/>
        <v>0</v>
      </c>
      <c r="CY57" s="16"/>
      <c r="CZ57" s="16"/>
    </row>
    <row r="58" spans="1:105" s="15" customFormat="1" ht="15" customHeight="1" thickBot="1" x14ac:dyDescent="0.2">
      <c r="A58" s="219" t="s">
        <v>51</v>
      </c>
      <c r="B58" s="99">
        <f>SUM(B12:B57)</f>
        <v>6228</v>
      </c>
      <c r="C58" s="100">
        <f>SUM(C12:C57)</f>
        <v>573</v>
      </c>
      <c r="D58" s="101">
        <f t="shared" ref="D58:AX58" si="18">SUM(D12:D57)</f>
        <v>354</v>
      </c>
      <c r="E58" s="102">
        <f t="shared" si="18"/>
        <v>313</v>
      </c>
      <c r="F58" s="103">
        <f t="shared" si="18"/>
        <v>223</v>
      </c>
      <c r="G58" s="104">
        <f t="shared" si="18"/>
        <v>197</v>
      </c>
      <c r="H58" s="104">
        <f t="shared" si="18"/>
        <v>207</v>
      </c>
      <c r="I58" s="104">
        <f t="shared" si="18"/>
        <v>227</v>
      </c>
      <c r="J58" s="104">
        <f t="shared" si="18"/>
        <v>286</v>
      </c>
      <c r="K58" s="104">
        <f t="shared" si="18"/>
        <v>382</v>
      </c>
      <c r="L58" s="104">
        <f t="shared" si="18"/>
        <v>385</v>
      </c>
      <c r="M58" s="104">
        <f t="shared" si="18"/>
        <v>447</v>
      </c>
      <c r="N58" s="104">
        <f t="shared" si="18"/>
        <v>432</v>
      </c>
      <c r="O58" s="104">
        <f t="shared" si="18"/>
        <v>436</v>
      </c>
      <c r="P58" s="104">
        <f t="shared" si="18"/>
        <v>571</v>
      </c>
      <c r="Q58" s="104">
        <f t="shared" si="18"/>
        <v>465</v>
      </c>
      <c r="R58" s="104">
        <f t="shared" si="18"/>
        <v>363</v>
      </c>
      <c r="S58" s="104">
        <f t="shared" si="18"/>
        <v>367</v>
      </c>
      <c r="T58" s="105">
        <f t="shared" si="18"/>
        <v>1240</v>
      </c>
      <c r="U58" s="106">
        <f t="shared" si="18"/>
        <v>4988</v>
      </c>
      <c r="V58" s="105">
        <f t="shared" si="18"/>
        <v>2520</v>
      </c>
      <c r="W58" s="106">
        <f t="shared" si="18"/>
        <v>3708</v>
      </c>
      <c r="X58" s="105">
        <f t="shared" si="18"/>
        <v>545</v>
      </c>
      <c r="Y58" s="105">
        <f t="shared" si="18"/>
        <v>518</v>
      </c>
      <c r="Z58" s="102">
        <f t="shared" si="18"/>
        <v>0</v>
      </c>
      <c r="AA58" s="101">
        <f t="shared" si="18"/>
        <v>27</v>
      </c>
      <c r="AB58" s="100">
        <f t="shared" si="18"/>
        <v>2730</v>
      </c>
      <c r="AC58" s="105">
        <f t="shared" si="18"/>
        <v>2580</v>
      </c>
      <c r="AD58" s="102">
        <f t="shared" si="18"/>
        <v>0</v>
      </c>
      <c r="AE58" s="106">
        <f t="shared" si="18"/>
        <v>150</v>
      </c>
      <c r="AF58" s="100">
        <f t="shared" si="18"/>
        <v>1338</v>
      </c>
      <c r="AG58" s="101">
        <f t="shared" si="18"/>
        <v>0</v>
      </c>
      <c r="AH58" s="105">
        <f t="shared" si="18"/>
        <v>271</v>
      </c>
      <c r="AI58" s="106">
        <f t="shared" si="18"/>
        <v>1016</v>
      </c>
      <c r="AJ58" s="101">
        <f t="shared" si="18"/>
        <v>1113</v>
      </c>
      <c r="AK58" s="105">
        <f t="shared" si="18"/>
        <v>16</v>
      </c>
      <c r="AL58" s="106">
        <f t="shared" si="18"/>
        <v>142</v>
      </c>
      <c r="AM58" s="105">
        <f t="shared" si="18"/>
        <v>206</v>
      </c>
      <c r="AN58" s="106">
        <f t="shared" si="18"/>
        <v>615</v>
      </c>
      <c r="AO58" s="107"/>
      <c r="AP58" s="108">
        <f t="shared" si="18"/>
        <v>401</v>
      </c>
      <c r="AQ58" s="109">
        <f t="shared" si="18"/>
        <v>0</v>
      </c>
      <c r="AR58" s="108">
        <f t="shared" si="18"/>
        <v>0</v>
      </c>
      <c r="AS58" s="109">
        <f t="shared" si="18"/>
        <v>0</v>
      </c>
      <c r="AT58" s="108">
        <f t="shared" si="18"/>
        <v>0</v>
      </c>
      <c r="AU58" s="109">
        <f t="shared" si="18"/>
        <v>0</v>
      </c>
      <c r="AV58" s="110">
        <f t="shared" si="18"/>
        <v>0</v>
      </c>
      <c r="AW58" s="111">
        <f t="shared" si="18"/>
        <v>0</v>
      </c>
      <c r="AX58" s="112">
        <f t="shared" si="18"/>
        <v>0</v>
      </c>
      <c r="AY58" s="48" t="str">
        <f t="shared" si="2"/>
        <v/>
      </c>
      <c r="BF58" s="6"/>
      <c r="BG58" s="6"/>
      <c r="BH58" s="6"/>
      <c r="BI58" s="6"/>
      <c r="BJ58" s="6"/>
      <c r="BK58" s="6"/>
      <c r="BL58" s="6"/>
      <c r="BM58" s="6"/>
      <c r="BN58" s="6"/>
      <c r="BO58" s="6"/>
      <c r="BP58" s="49" t="str">
        <f t="shared" si="3"/>
        <v/>
      </c>
      <c r="BQ58" s="50" t="str">
        <f t="shared" si="4"/>
        <v/>
      </c>
      <c r="BR58" s="50" t="str">
        <f t="shared" si="5"/>
        <v/>
      </c>
      <c r="BS58" s="50" t="str">
        <f t="shared" si="6"/>
        <v/>
      </c>
      <c r="BT58" s="50" t="str">
        <f t="shared" si="7"/>
        <v/>
      </c>
      <c r="BU58" s="50" t="str">
        <f t="shared" si="8"/>
        <v/>
      </c>
      <c r="BV58" s="72" t="str">
        <f t="shared" si="16"/>
        <v/>
      </c>
      <c r="BW58" s="53"/>
      <c r="BX58" s="54">
        <f t="shared" si="9"/>
        <v>0</v>
      </c>
      <c r="BY58" s="54">
        <f t="shared" si="10"/>
        <v>0</v>
      </c>
      <c r="BZ58" s="54">
        <f t="shared" si="11"/>
        <v>0</v>
      </c>
      <c r="CA58" s="54">
        <f t="shared" si="12"/>
        <v>0</v>
      </c>
      <c r="CB58" s="54">
        <f t="shared" si="13"/>
        <v>0</v>
      </c>
      <c r="CC58" s="54">
        <f t="shared" si="14"/>
        <v>0</v>
      </c>
      <c r="CD58" s="54">
        <f t="shared" si="17"/>
        <v>0</v>
      </c>
      <c r="CY58" s="16"/>
      <c r="CZ58" s="16"/>
    </row>
    <row r="59" spans="1:105" s="15" customFormat="1" ht="30" customHeight="1" thickTop="1" x14ac:dyDescent="0.2">
      <c r="A59" s="113" t="s">
        <v>103</v>
      </c>
      <c r="B59" s="113"/>
      <c r="C59" s="113"/>
      <c r="D59" s="113"/>
      <c r="E59" s="113"/>
      <c r="F59" s="113"/>
      <c r="G59" s="113"/>
      <c r="H59" s="113"/>
      <c r="I59" s="113"/>
      <c r="J59" s="113"/>
      <c r="K59" s="71"/>
      <c r="L59" s="71"/>
      <c r="M59" s="71"/>
      <c r="N59" s="114"/>
      <c r="O59" s="114"/>
      <c r="P59" s="6"/>
      <c r="Q59" s="6"/>
      <c r="R59" s="6"/>
      <c r="S59" s="6"/>
      <c r="T59" s="6"/>
      <c r="U59" s="6"/>
      <c r="V59" s="6"/>
      <c r="W59" s="6"/>
      <c r="X59" s="6"/>
      <c r="Y59" s="6"/>
      <c r="Z59" s="6"/>
      <c r="AA59" s="6"/>
      <c r="AB59" s="6"/>
      <c r="AC59" s="6"/>
      <c r="AD59" s="114"/>
      <c r="AE59" s="6"/>
      <c r="AF59" s="6"/>
      <c r="AG59" s="114"/>
      <c r="AH59" s="6"/>
      <c r="AI59" s="6"/>
      <c r="AJ59" s="114"/>
      <c r="AK59" s="6"/>
      <c r="AL59" s="6"/>
      <c r="AM59" s="114"/>
      <c r="AN59" s="114"/>
      <c r="AO59" s="114"/>
      <c r="AP59" s="6"/>
      <c r="AQ59" s="6"/>
      <c r="AR59" s="6"/>
      <c r="AS59" s="6"/>
      <c r="AT59" s="6"/>
      <c r="AU59" s="6"/>
      <c r="BG59" s="6"/>
      <c r="BH59" s="6"/>
      <c r="BI59" s="6"/>
      <c r="BJ59" s="6"/>
      <c r="BK59" s="6"/>
      <c r="BL59" s="6"/>
      <c r="BM59" s="6"/>
      <c r="BN59" s="6"/>
      <c r="BO59" s="6"/>
      <c r="BP59" s="6"/>
      <c r="BQ59" s="6"/>
      <c r="BR59" s="6"/>
      <c r="BS59" s="6"/>
      <c r="BT59" s="6"/>
      <c r="BU59" s="6"/>
      <c r="BV59" s="6"/>
      <c r="BW59" s="6"/>
      <c r="BX59" s="6"/>
      <c r="BY59" s="6"/>
      <c r="BZ59" s="6"/>
      <c r="CA59" s="6"/>
      <c r="CB59" s="6"/>
      <c r="CC59" s="6"/>
      <c r="CZ59" s="16"/>
      <c r="DA59" s="16"/>
    </row>
    <row r="60" spans="1:105" s="15" customFormat="1" ht="22.5" customHeight="1" x14ac:dyDescent="0.15">
      <c r="A60" s="290" t="s">
        <v>104</v>
      </c>
      <c r="B60" s="217"/>
      <c r="C60" s="290" t="s">
        <v>105</v>
      </c>
      <c r="D60" s="269" t="s">
        <v>106</v>
      </c>
      <c r="E60" s="270"/>
      <c r="F60" s="270"/>
      <c r="G60" s="270"/>
      <c r="H60" s="270"/>
      <c r="I60" s="270"/>
      <c r="J60" s="270"/>
      <c r="K60" s="270"/>
      <c r="L60" s="270"/>
      <c r="M60" s="270"/>
      <c r="N60" s="270"/>
      <c r="O60" s="270"/>
      <c r="P60" s="270"/>
      <c r="Q60" s="270"/>
      <c r="R60" s="270"/>
      <c r="S60" s="270"/>
      <c r="T60" s="271"/>
      <c r="U60" s="275" t="s">
        <v>27</v>
      </c>
      <c r="V60" s="275"/>
      <c r="W60" s="256" t="s">
        <v>107</v>
      </c>
      <c r="X60" s="300" t="s">
        <v>108</v>
      </c>
      <c r="Y60" s="6"/>
      <c r="Z60" s="6"/>
      <c r="AA60" s="6"/>
      <c r="AB60" s="114"/>
      <c r="AC60" s="6"/>
      <c r="AD60" s="6"/>
      <c r="AE60" s="114"/>
      <c r="AF60" s="6"/>
      <c r="AG60" s="6"/>
      <c r="AH60" s="114"/>
      <c r="AI60" s="6"/>
      <c r="AJ60" s="6"/>
      <c r="AK60" s="114"/>
      <c r="AL60" s="6"/>
      <c r="AM60" s="6"/>
      <c r="AN60" s="6"/>
      <c r="AO60" s="6"/>
      <c r="AP60" s="6"/>
      <c r="AQ60" s="6"/>
      <c r="AR60" s="3"/>
      <c r="AS60" s="6"/>
      <c r="AT60" s="6"/>
      <c r="AU60" s="6"/>
      <c r="BG60" s="6"/>
      <c r="BH60" s="6"/>
      <c r="BI60" s="6"/>
      <c r="BJ60" s="6"/>
      <c r="BK60" s="6"/>
      <c r="BL60" s="6"/>
      <c r="BM60" s="6"/>
      <c r="BN60" s="6"/>
      <c r="BO60" s="6"/>
      <c r="BP60" s="6"/>
      <c r="BQ60" s="6"/>
      <c r="BR60" s="6"/>
      <c r="BS60" s="6"/>
      <c r="BT60" s="6"/>
      <c r="BU60" s="6"/>
      <c r="BV60" s="6"/>
      <c r="BW60" s="6"/>
      <c r="BX60" s="6"/>
      <c r="BY60" s="6"/>
      <c r="BZ60" s="6"/>
      <c r="CA60" s="6"/>
      <c r="CB60" s="6"/>
      <c r="CC60" s="6"/>
      <c r="CZ60" s="16"/>
      <c r="DA60" s="16"/>
    </row>
    <row r="61" spans="1:105" s="15" customFormat="1" ht="33" customHeight="1" x14ac:dyDescent="0.15">
      <c r="A61" s="291"/>
      <c r="B61" s="218"/>
      <c r="C61" s="291"/>
      <c r="D61" s="17" t="s">
        <v>31</v>
      </c>
      <c r="E61" s="117" t="s">
        <v>32</v>
      </c>
      <c r="F61" s="19" t="s">
        <v>33</v>
      </c>
      <c r="G61" s="19" t="s">
        <v>34</v>
      </c>
      <c r="H61" s="19" t="s">
        <v>35</v>
      </c>
      <c r="I61" s="20" t="s">
        <v>36</v>
      </c>
      <c r="J61" s="20" t="s">
        <v>37</v>
      </c>
      <c r="K61" s="20" t="s">
        <v>38</v>
      </c>
      <c r="L61" s="20" t="s">
        <v>39</v>
      </c>
      <c r="M61" s="20" t="s">
        <v>40</v>
      </c>
      <c r="N61" s="20" t="s">
        <v>41</v>
      </c>
      <c r="O61" s="20" t="s">
        <v>42</v>
      </c>
      <c r="P61" s="20" t="s">
        <v>43</v>
      </c>
      <c r="Q61" s="20" t="s">
        <v>44</v>
      </c>
      <c r="R61" s="20" t="s">
        <v>45</v>
      </c>
      <c r="S61" s="20" t="s">
        <v>46</v>
      </c>
      <c r="T61" s="21" t="s">
        <v>47</v>
      </c>
      <c r="U61" s="220" t="s">
        <v>109</v>
      </c>
      <c r="V61" s="220" t="s">
        <v>50</v>
      </c>
      <c r="W61" s="256"/>
      <c r="X61" s="300"/>
      <c r="Y61" s="6"/>
      <c r="Z61" s="6"/>
      <c r="AA61" s="6"/>
      <c r="AB61" s="2"/>
      <c r="AC61" s="6"/>
      <c r="AD61" s="6"/>
      <c r="AE61" s="114"/>
      <c r="AF61" s="6"/>
      <c r="AG61" s="6"/>
      <c r="AH61" s="114"/>
      <c r="AI61" s="6"/>
      <c r="AJ61" s="6"/>
      <c r="AK61" s="114"/>
      <c r="AL61" s="6"/>
      <c r="AM61" s="6"/>
      <c r="AN61" s="6"/>
      <c r="AO61" s="6"/>
      <c r="AP61" s="3"/>
      <c r="AQ61" s="3"/>
      <c r="AR61" s="3"/>
      <c r="AS61" s="6"/>
      <c r="AT61" s="6"/>
      <c r="AU61" s="6"/>
      <c r="BG61" s="6"/>
      <c r="BH61" s="6"/>
      <c r="BI61" s="6"/>
      <c r="BJ61" s="6"/>
      <c r="BK61" s="6"/>
      <c r="BL61" s="6"/>
      <c r="BM61" s="6"/>
      <c r="BN61" s="6"/>
      <c r="BO61" s="6"/>
      <c r="BP61" s="6"/>
      <c r="BQ61" s="6"/>
      <c r="BR61" s="6"/>
      <c r="BS61" s="6"/>
      <c r="BT61" s="6"/>
      <c r="BU61" s="6"/>
      <c r="BV61" s="6"/>
      <c r="BW61" s="6"/>
      <c r="BX61" s="6"/>
      <c r="BY61" s="6"/>
      <c r="BZ61" s="6"/>
      <c r="CA61" s="6"/>
      <c r="CB61" s="6"/>
      <c r="CC61" s="6"/>
      <c r="CZ61" s="16"/>
      <c r="DA61" s="16"/>
    </row>
    <row r="62" spans="1:105" s="15" customFormat="1" ht="20.25" customHeight="1" x14ac:dyDescent="0.15">
      <c r="A62" s="294" t="s">
        <v>110</v>
      </c>
      <c r="B62" s="295"/>
      <c r="C62" s="119">
        <f>SUM(D62:T62)</f>
        <v>807</v>
      </c>
      <c r="D62" s="30">
        <v>6</v>
      </c>
      <c r="E62" s="31">
        <v>3</v>
      </c>
      <c r="F62" s="32">
        <v>4</v>
      </c>
      <c r="G62" s="32">
        <v>13</v>
      </c>
      <c r="H62" s="32">
        <v>15</v>
      </c>
      <c r="I62" s="32">
        <v>24</v>
      </c>
      <c r="J62" s="32">
        <v>30</v>
      </c>
      <c r="K62" s="32">
        <v>50</v>
      </c>
      <c r="L62" s="32">
        <v>42</v>
      </c>
      <c r="M62" s="32">
        <v>50</v>
      </c>
      <c r="N62" s="32">
        <v>52</v>
      </c>
      <c r="O62" s="32">
        <v>66</v>
      </c>
      <c r="P62" s="32">
        <v>83</v>
      </c>
      <c r="Q62" s="32">
        <v>96</v>
      </c>
      <c r="R62" s="32">
        <v>89</v>
      </c>
      <c r="S62" s="32">
        <v>88</v>
      </c>
      <c r="T62" s="41">
        <v>96</v>
      </c>
      <c r="U62" s="120">
        <v>392</v>
      </c>
      <c r="V62" s="120">
        <v>415</v>
      </c>
      <c r="W62" s="121">
        <v>807</v>
      </c>
      <c r="X62" s="122">
        <v>685</v>
      </c>
      <c r="Y62" s="123" t="str">
        <f>+BQ62&amp;BR62&amp;BS62&amp;BT62</f>
        <v/>
      </c>
      <c r="Z62" s="124"/>
      <c r="AA62" s="6"/>
      <c r="AB62" s="6"/>
      <c r="AC62" s="6"/>
      <c r="AD62" s="2"/>
      <c r="AE62" s="2"/>
      <c r="AF62" s="3"/>
      <c r="AG62" s="3"/>
      <c r="AH62" s="2"/>
      <c r="AI62" s="125"/>
      <c r="AJ62" s="3"/>
      <c r="AK62" s="2"/>
      <c r="AL62" s="125"/>
      <c r="AM62" s="3"/>
      <c r="AN62" s="3"/>
      <c r="AO62" s="3"/>
      <c r="AP62" s="2"/>
      <c r="AQ62" s="3"/>
      <c r="AR62" s="3"/>
      <c r="AS62" s="3"/>
      <c r="AT62" s="3"/>
      <c r="AU62" s="6"/>
      <c r="BG62" s="6"/>
      <c r="BH62" s="6"/>
      <c r="BI62" s="6"/>
      <c r="BJ62" s="6"/>
      <c r="BK62" s="6"/>
      <c r="BL62" s="6"/>
      <c r="BM62" s="6"/>
      <c r="BN62" s="6"/>
      <c r="BO62" s="6"/>
      <c r="BP62" s="6"/>
      <c r="BQ62" s="49" t="str">
        <f>IF($C62&lt;&gt;($U62+$V62)," El número de consultas según sexo NO puede ser diferente al Total.","")</f>
        <v/>
      </c>
      <c r="BR62" s="49" t="str">
        <f>IF($C62=0,"",IF(($W62)="",IF($C62="",""," No olvide escribir la columna Beneficiarios."),""))</f>
        <v/>
      </c>
      <c r="BS62" s="49" t="str">
        <f>IF($C62&lt;($W62)," El número de Beneficiarios NO puede ser mayor que el Total.","")</f>
        <v/>
      </c>
      <c r="BT62" s="49" t="str">
        <f>IF($C62&lt;($X62)," El número de Controles NO puede ser mayor que el Total.","")</f>
        <v/>
      </c>
      <c r="BU62" s="6"/>
      <c r="BV62" s="6"/>
      <c r="BW62" s="6"/>
      <c r="BX62" s="6"/>
      <c r="BY62" s="126">
        <f>IF($C62&lt;&gt;($U62+$V62),1,0)</f>
        <v>0</v>
      </c>
      <c r="BZ62" s="126">
        <f>IF($C62&lt;($W62),1,0)</f>
        <v>0</v>
      </c>
      <c r="CA62" s="126">
        <f>IF($C62=0,"",IF(($W62)="",IF($C62="","",1),0))</f>
        <v>0</v>
      </c>
      <c r="CB62" s="54">
        <f>IF($C62&lt;($X62),1,0)</f>
        <v>0</v>
      </c>
      <c r="CC62" s="6"/>
      <c r="CZ62" s="16"/>
      <c r="DA62" s="16"/>
    </row>
    <row r="63" spans="1:105" s="15" customFormat="1" ht="15" customHeight="1" x14ac:dyDescent="0.15">
      <c r="A63" s="296" t="s">
        <v>111</v>
      </c>
      <c r="B63" s="55" t="s">
        <v>112</v>
      </c>
      <c r="C63" s="127">
        <f>SUM(F63:T63)</f>
        <v>187</v>
      </c>
      <c r="D63" s="65"/>
      <c r="E63" s="65"/>
      <c r="F63" s="37"/>
      <c r="G63" s="37">
        <v>33</v>
      </c>
      <c r="H63" s="37">
        <v>41</v>
      </c>
      <c r="I63" s="37">
        <v>30</v>
      </c>
      <c r="J63" s="37">
        <v>40</v>
      </c>
      <c r="K63" s="37">
        <v>28</v>
      </c>
      <c r="L63" s="37">
        <v>15</v>
      </c>
      <c r="M63" s="37"/>
      <c r="N63" s="37"/>
      <c r="O63" s="37"/>
      <c r="P63" s="37"/>
      <c r="Q63" s="37"/>
      <c r="R63" s="37"/>
      <c r="S63" s="37"/>
      <c r="T63" s="35"/>
      <c r="U63" s="65"/>
      <c r="V63" s="128">
        <v>187</v>
      </c>
      <c r="W63" s="40">
        <v>187</v>
      </c>
      <c r="X63" s="60">
        <v>168</v>
      </c>
      <c r="Y63" s="123" t="str">
        <f t="shared" ref="Y63:Y73" si="19">+BQ63&amp;BR63&amp;BS63&amp;BT63</f>
        <v/>
      </c>
      <c r="Z63" s="124"/>
      <c r="AA63" s="6"/>
      <c r="AB63" s="6"/>
      <c r="AC63" s="6"/>
      <c r="AD63" s="2"/>
      <c r="AE63" s="2"/>
      <c r="AF63" s="3"/>
      <c r="AG63" s="3"/>
      <c r="AH63" s="2"/>
      <c r="AI63" s="125"/>
      <c r="AJ63" s="3"/>
      <c r="AK63" s="2"/>
      <c r="AL63" s="125"/>
      <c r="AM63" s="3"/>
      <c r="AN63" s="3"/>
      <c r="AO63" s="3"/>
      <c r="AP63" s="2"/>
      <c r="AQ63" s="3"/>
      <c r="AR63" s="3"/>
      <c r="AS63" s="3"/>
      <c r="AT63" s="3"/>
      <c r="AU63" s="6"/>
      <c r="BG63" s="6"/>
      <c r="BH63" s="6"/>
      <c r="BI63" s="6"/>
      <c r="BJ63" s="6"/>
      <c r="BK63" s="6"/>
      <c r="BL63" s="6"/>
      <c r="BM63" s="6"/>
      <c r="BN63" s="6"/>
      <c r="BO63" s="6"/>
      <c r="BP63" s="6"/>
      <c r="BQ63" s="49" t="str">
        <f t="shared" ref="BQ63:BQ73" si="20">IF($C63&lt;&gt;($U63+$V63)," El número de consultas según sexo NO puede ser diferente al Total.","")</f>
        <v/>
      </c>
      <c r="BR63" s="49" t="str">
        <f t="shared" ref="BR63:BR73" si="21">IF($C63=0,"",IF(($W63)="",IF($C63="",""," No olvide escribir la columna Beneficiarios."),""))</f>
        <v/>
      </c>
      <c r="BS63" s="49" t="str">
        <f t="shared" ref="BS63:BS73" si="22">IF($C63&lt;($W63)," El número de Beneficiarios NO puede ser mayor que el Total.","")</f>
        <v/>
      </c>
      <c r="BT63" s="49" t="str">
        <f t="shared" ref="BT63:BT73" si="23">IF($C63&lt;($X63)," El número de Controles NO puede ser mayor que el Total.","")</f>
        <v/>
      </c>
      <c r="BU63" s="6"/>
      <c r="BV63" s="6"/>
      <c r="BW63" s="6"/>
      <c r="BX63" s="6"/>
      <c r="BY63" s="126">
        <f t="shared" ref="BY63:BY73" si="24">IF($C63&lt;&gt;($U63+$V63),1,0)</f>
        <v>0</v>
      </c>
      <c r="BZ63" s="126">
        <f t="shared" ref="BZ63:BZ73" si="25">IF($C63&lt;($W63),1,0)</f>
        <v>0</v>
      </c>
      <c r="CA63" s="126">
        <f t="shared" ref="CA63:CA73" si="26">IF($C63=0,"",IF(($W63)="",IF($C63="","",1),0))</f>
        <v>0</v>
      </c>
      <c r="CB63" s="54">
        <f t="shared" ref="CB63:CB73" si="27">IF($C63&lt;($X63),1,0)</f>
        <v>0</v>
      </c>
      <c r="CC63" s="6"/>
      <c r="CZ63" s="16"/>
      <c r="DA63" s="16"/>
    </row>
    <row r="64" spans="1:105" s="15" customFormat="1" ht="15.75" customHeight="1" x14ac:dyDescent="0.15">
      <c r="A64" s="242"/>
      <c r="B64" s="55" t="s">
        <v>113</v>
      </c>
      <c r="C64" s="127">
        <f>SUM(D64:T64)</f>
        <v>283</v>
      </c>
      <c r="D64" s="37">
        <v>1</v>
      </c>
      <c r="E64" s="37"/>
      <c r="F64" s="37"/>
      <c r="G64" s="37">
        <v>33</v>
      </c>
      <c r="H64" s="37">
        <v>48</v>
      </c>
      <c r="I64" s="37">
        <v>39</v>
      </c>
      <c r="J64" s="37">
        <v>47</v>
      </c>
      <c r="K64" s="37">
        <v>42</v>
      </c>
      <c r="L64" s="37">
        <v>32</v>
      </c>
      <c r="M64" s="37">
        <v>15</v>
      </c>
      <c r="N64" s="37">
        <v>8</v>
      </c>
      <c r="O64" s="37">
        <v>7</v>
      </c>
      <c r="P64" s="37">
        <v>4</v>
      </c>
      <c r="Q64" s="37">
        <v>4</v>
      </c>
      <c r="R64" s="37">
        <v>2</v>
      </c>
      <c r="S64" s="37">
        <v>1</v>
      </c>
      <c r="T64" s="35"/>
      <c r="U64" s="128">
        <v>1</v>
      </c>
      <c r="V64" s="128">
        <v>282</v>
      </c>
      <c r="W64" s="40">
        <v>283</v>
      </c>
      <c r="X64" s="60">
        <v>251</v>
      </c>
      <c r="Y64" s="123" t="str">
        <f t="shared" si="19"/>
        <v/>
      </c>
      <c r="Z64" s="124"/>
      <c r="AA64" s="6"/>
      <c r="AB64" s="6"/>
      <c r="AC64" s="6"/>
      <c r="AD64" s="2"/>
      <c r="AE64" s="2"/>
      <c r="AF64" s="3"/>
      <c r="AG64" s="3"/>
      <c r="AH64" s="2"/>
      <c r="AI64" s="125"/>
      <c r="AJ64" s="3"/>
      <c r="AK64" s="2"/>
      <c r="AL64" s="125"/>
      <c r="AM64" s="3"/>
      <c r="AN64" s="3"/>
      <c r="AO64" s="3"/>
      <c r="AP64" s="2"/>
      <c r="AQ64" s="3"/>
      <c r="AR64" s="3"/>
      <c r="AS64" s="3"/>
      <c r="AT64" s="3"/>
      <c r="AU64" s="6"/>
      <c r="BG64" s="6"/>
      <c r="BH64" s="6"/>
      <c r="BI64" s="6"/>
      <c r="BJ64" s="6"/>
      <c r="BK64" s="6"/>
      <c r="BL64" s="6"/>
      <c r="BM64" s="6"/>
      <c r="BN64" s="6"/>
      <c r="BO64" s="6"/>
      <c r="BP64" s="6"/>
      <c r="BQ64" s="49" t="str">
        <f t="shared" si="20"/>
        <v/>
      </c>
      <c r="BR64" s="49" t="str">
        <f t="shared" si="21"/>
        <v/>
      </c>
      <c r="BS64" s="49" t="str">
        <f t="shared" si="22"/>
        <v/>
      </c>
      <c r="BT64" s="49" t="str">
        <f t="shared" si="23"/>
        <v/>
      </c>
      <c r="BU64" s="6"/>
      <c r="BV64" s="6"/>
      <c r="BW64" s="6"/>
      <c r="BX64" s="6"/>
      <c r="BY64" s="126">
        <f t="shared" si="24"/>
        <v>0</v>
      </c>
      <c r="BZ64" s="126">
        <f t="shared" si="25"/>
        <v>0</v>
      </c>
      <c r="CA64" s="126">
        <f t="shared" si="26"/>
        <v>0</v>
      </c>
      <c r="CB64" s="54">
        <f t="shared" si="27"/>
        <v>0</v>
      </c>
      <c r="CC64" s="6"/>
      <c r="CZ64" s="16"/>
      <c r="DA64" s="16"/>
    </row>
    <row r="65" spans="1:105" s="15" customFormat="1" ht="15" customHeight="1" x14ac:dyDescent="0.15">
      <c r="A65" s="297"/>
      <c r="B65" s="55" t="s">
        <v>114</v>
      </c>
      <c r="C65" s="29">
        <f t="shared" ref="C65:C72" si="28">SUM(D65:T65)</f>
        <v>0</v>
      </c>
      <c r="D65" s="65"/>
      <c r="E65" s="65"/>
      <c r="F65" s="65"/>
      <c r="G65" s="65"/>
      <c r="H65" s="37"/>
      <c r="I65" s="37"/>
      <c r="J65" s="37"/>
      <c r="K65" s="37"/>
      <c r="L65" s="37"/>
      <c r="M65" s="37"/>
      <c r="N65" s="37"/>
      <c r="O65" s="65"/>
      <c r="P65" s="65"/>
      <c r="Q65" s="65"/>
      <c r="R65" s="65"/>
      <c r="S65" s="65"/>
      <c r="T65" s="65"/>
      <c r="U65" s="128"/>
      <c r="V65" s="128"/>
      <c r="W65" s="40"/>
      <c r="X65" s="60"/>
      <c r="Y65" s="123" t="str">
        <f t="shared" si="19"/>
        <v/>
      </c>
      <c r="Z65" s="124"/>
      <c r="AA65" s="6"/>
      <c r="AB65" s="6"/>
      <c r="AC65" s="6"/>
      <c r="AD65" s="2"/>
      <c r="AE65" s="2"/>
      <c r="AF65" s="3"/>
      <c r="AG65" s="3"/>
      <c r="AH65" s="2"/>
      <c r="AI65" s="125"/>
      <c r="AJ65" s="3"/>
      <c r="AK65" s="2"/>
      <c r="AL65" s="125"/>
      <c r="AM65" s="3"/>
      <c r="AN65" s="3"/>
      <c r="AO65" s="3"/>
      <c r="AP65" s="2"/>
      <c r="AQ65" s="3"/>
      <c r="AR65" s="3"/>
      <c r="AS65" s="3"/>
      <c r="AT65" s="3"/>
      <c r="AU65" s="6"/>
      <c r="BG65" s="6"/>
      <c r="BH65" s="6"/>
      <c r="BI65" s="6"/>
      <c r="BJ65" s="6"/>
      <c r="BK65" s="6"/>
      <c r="BL65" s="6"/>
      <c r="BM65" s="6"/>
      <c r="BN65" s="6"/>
      <c r="BO65" s="6"/>
      <c r="BP65" s="6"/>
      <c r="BQ65" s="49" t="str">
        <f t="shared" si="20"/>
        <v/>
      </c>
      <c r="BR65" s="49" t="str">
        <f t="shared" si="21"/>
        <v/>
      </c>
      <c r="BS65" s="49" t="str">
        <f t="shared" si="22"/>
        <v/>
      </c>
      <c r="BT65" s="49" t="str">
        <f t="shared" si="23"/>
        <v/>
      </c>
      <c r="BU65" s="6"/>
      <c r="BV65" s="6"/>
      <c r="BW65" s="6"/>
      <c r="BX65" s="6"/>
      <c r="BY65" s="126">
        <f t="shared" si="24"/>
        <v>0</v>
      </c>
      <c r="BZ65" s="126">
        <f t="shared" si="25"/>
        <v>0</v>
      </c>
      <c r="CA65" s="126" t="str">
        <f t="shared" si="26"/>
        <v/>
      </c>
      <c r="CB65" s="54">
        <f t="shared" si="27"/>
        <v>0</v>
      </c>
      <c r="CC65" s="6"/>
      <c r="CZ65" s="16"/>
      <c r="DA65" s="16"/>
    </row>
    <row r="66" spans="1:105" s="15" customFormat="1" ht="15.75" customHeight="1" x14ac:dyDescent="0.15">
      <c r="A66" s="284" t="s">
        <v>115</v>
      </c>
      <c r="B66" s="285"/>
      <c r="C66" s="127">
        <f t="shared" si="28"/>
        <v>481</v>
      </c>
      <c r="D66" s="34">
        <v>86</v>
      </c>
      <c r="E66" s="56">
        <v>42</v>
      </c>
      <c r="F66" s="37">
        <v>26</v>
      </c>
      <c r="G66" s="37">
        <v>21</v>
      </c>
      <c r="H66" s="37">
        <v>8</v>
      </c>
      <c r="I66" s="37">
        <v>15</v>
      </c>
      <c r="J66" s="37">
        <v>12</v>
      </c>
      <c r="K66" s="37">
        <v>10</v>
      </c>
      <c r="L66" s="37">
        <v>24</v>
      </c>
      <c r="M66" s="37">
        <v>22</v>
      </c>
      <c r="N66" s="37">
        <v>20</v>
      </c>
      <c r="O66" s="37">
        <v>25</v>
      </c>
      <c r="P66" s="37">
        <v>23</v>
      </c>
      <c r="Q66" s="37">
        <v>37</v>
      </c>
      <c r="R66" s="37">
        <v>33</v>
      </c>
      <c r="S66" s="56">
        <v>33</v>
      </c>
      <c r="T66" s="35">
        <v>44</v>
      </c>
      <c r="U66" s="128">
        <v>203</v>
      </c>
      <c r="V66" s="128">
        <v>278</v>
      </c>
      <c r="W66" s="40">
        <v>481</v>
      </c>
      <c r="X66" s="60">
        <v>412</v>
      </c>
      <c r="Y66" s="123" t="str">
        <f t="shared" si="19"/>
        <v/>
      </c>
      <c r="Z66" s="124"/>
      <c r="AA66" s="6"/>
      <c r="AB66" s="6"/>
      <c r="AC66" s="6"/>
      <c r="AD66" s="2"/>
      <c r="AE66" s="2"/>
      <c r="AF66" s="3"/>
      <c r="AG66" s="3"/>
      <c r="AH66" s="2"/>
      <c r="AI66" s="125"/>
      <c r="AJ66" s="3"/>
      <c r="AK66" s="2"/>
      <c r="AL66" s="125"/>
      <c r="AM66" s="3"/>
      <c r="AN66" s="3"/>
      <c r="AO66" s="3"/>
      <c r="AP66" s="2"/>
      <c r="AQ66" s="3"/>
      <c r="AR66" s="3"/>
      <c r="AS66" s="3"/>
      <c r="AT66" s="3"/>
      <c r="AU66" s="6"/>
      <c r="BG66" s="6"/>
      <c r="BH66" s="6"/>
      <c r="BI66" s="6"/>
      <c r="BJ66" s="6"/>
      <c r="BK66" s="6"/>
      <c r="BL66" s="6"/>
      <c r="BM66" s="6"/>
      <c r="BN66" s="6"/>
      <c r="BO66" s="6"/>
      <c r="BP66" s="6"/>
      <c r="BQ66" s="49" t="str">
        <f t="shared" si="20"/>
        <v/>
      </c>
      <c r="BR66" s="49" t="str">
        <f t="shared" si="21"/>
        <v/>
      </c>
      <c r="BS66" s="49" t="str">
        <f t="shared" si="22"/>
        <v/>
      </c>
      <c r="BT66" s="49" t="str">
        <f t="shared" si="23"/>
        <v/>
      </c>
      <c r="BU66" s="6"/>
      <c r="BV66" s="6"/>
      <c r="BW66" s="6"/>
      <c r="BX66" s="6"/>
      <c r="BY66" s="126">
        <f t="shared" si="24"/>
        <v>0</v>
      </c>
      <c r="BZ66" s="126">
        <f t="shared" si="25"/>
        <v>0</v>
      </c>
      <c r="CA66" s="126">
        <f t="shared" si="26"/>
        <v>0</v>
      </c>
      <c r="CB66" s="54">
        <f t="shared" si="27"/>
        <v>0</v>
      </c>
      <c r="CC66" s="6"/>
      <c r="CZ66" s="16"/>
      <c r="DA66" s="16"/>
    </row>
    <row r="67" spans="1:105" s="15" customFormat="1" ht="15" customHeight="1" x14ac:dyDescent="0.15">
      <c r="A67" s="284" t="s">
        <v>116</v>
      </c>
      <c r="B67" s="285"/>
      <c r="C67" s="36">
        <f t="shared" si="28"/>
        <v>0</v>
      </c>
      <c r="D67" s="34"/>
      <c r="E67" s="56"/>
      <c r="F67" s="37"/>
      <c r="G67" s="37"/>
      <c r="H67" s="37"/>
      <c r="I67" s="37"/>
      <c r="J67" s="37"/>
      <c r="K67" s="37"/>
      <c r="L67" s="37"/>
      <c r="M67" s="37"/>
      <c r="N67" s="37"/>
      <c r="O67" s="37"/>
      <c r="P67" s="56"/>
      <c r="Q67" s="56"/>
      <c r="R67" s="37"/>
      <c r="S67" s="56"/>
      <c r="T67" s="35"/>
      <c r="U67" s="128"/>
      <c r="V67" s="128"/>
      <c r="W67" s="40"/>
      <c r="X67" s="60"/>
      <c r="Y67" s="123" t="str">
        <f t="shared" si="19"/>
        <v/>
      </c>
      <c r="Z67" s="124"/>
      <c r="AA67" s="6"/>
      <c r="AB67" s="6"/>
      <c r="AC67" s="6"/>
      <c r="AD67" s="2"/>
      <c r="AE67" s="2"/>
      <c r="AF67" s="3"/>
      <c r="AG67" s="3"/>
      <c r="AH67" s="2"/>
      <c r="AI67" s="125"/>
      <c r="AJ67" s="3"/>
      <c r="AK67" s="2"/>
      <c r="AL67" s="125"/>
      <c r="AM67" s="3"/>
      <c r="AN67" s="3"/>
      <c r="AO67" s="3"/>
      <c r="AP67" s="2"/>
      <c r="AQ67" s="3"/>
      <c r="AR67" s="3"/>
      <c r="AS67" s="3"/>
      <c r="AT67" s="3"/>
      <c r="AU67" s="6"/>
      <c r="BG67" s="6"/>
      <c r="BH67" s="6"/>
      <c r="BI67" s="6"/>
      <c r="BJ67" s="6"/>
      <c r="BK67" s="6"/>
      <c r="BL67" s="6"/>
      <c r="BM67" s="6"/>
      <c r="BN67" s="6"/>
      <c r="BO67" s="6"/>
      <c r="BP67" s="6"/>
      <c r="BQ67" s="49" t="str">
        <f t="shared" si="20"/>
        <v/>
      </c>
      <c r="BR67" s="49" t="str">
        <f t="shared" si="21"/>
        <v/>
      </c>
      <c r="BS67" s="49" t="str">
        <f t="shared" si="22"/>
        <v/>
      </c>
      <c r="BT67" s="49" t="str">
        <f t="shared" si="23"/>
        <v/>
      </c>
      <c r="BU67" s="6"/>
      <c r="BV67" s="6"/>
      <c r="BW67" s="6"/>
      <c r="BX67" s="6"/>
      <c r="BY67" s="126">
        <f t="shared" si="24"/>
        <v>0</v>
      </c>
      <c r="BZ67" s="126">
        <f t="shared" si="25"/>
        <v>0</v>
      </c>
      <c r="CA67" s="126" t="str">
        <f t="shared" si="26"/>
        <v/>
      </c>
      <c r="CB67" s="54">
        <f t="shared" si="27"/>
        <v>0</v>
      </c>
      <c r="CC67" s="6"/>
      <c r="CZ67" s="16"/>
      <c r="DA67" s="16"/>
    </row>
    <row r="68" spans="1:105" s="15" customFormat="1" ht="18" customHeight="1" x14ac:dyDescent="0.15">
      <c r="A68" s="298" t="s">
        <v>117</v>
      </c>
      <c r="B68" s="299"/>
      <c r="C68" s="127">
        <f t="shared" si="28"/>
        <v>125</v>
      </c>
      <c r="D68" s="34">
        <v>33</v>
      </c>
      <c r="E68" s="56">
        <v>58</v>
      </c>
      <c r="F68" s="37">
        <v>11</v>
      </c>
      <c r="G68" s="37">
        <v>4</v>
      </c>
      <c r="H68" s="37"/>
      <c r="I68" s="37"/>
      <c r="J68" s="37">
        <v>1</v>
      </c>
      <c r="K68" s="37"/>
      <c r="L68" s="37">
        <v>2</v>
      </c>
      <c r="M68" s="37"/>
      <c r="N68" s="37">
        <v>1</v>
      </c>
      <c r="O68" s="37">
        <v>1</v>
      </c>
      <c r="P68" s="56">
        <v>3</v>
      </c>
      <c r="Q68" s="56">
        <v>5</v>
      </c>
      <c r="R68" s="37">
        <v>1</v>
      </c>
      <c r="S68" s="56"/>
      <c r="T68" s="35">
        <v>5</v>
      </c>
      <c r="U68" s="128">
        <v>83</v>
      </c>
      <c r="V68" s="128">
        <v>42</v>
      </c>
      <c r="W68" s="40">
        <v>125</v>
      </c>
      <c r="X68" s="60">
        <v>96</v>
      </c>
      <c r="Y68" s="123" t="str">
        <f t="shared" si="19"/>
        <v/>
      </c>
      <c r="Z68" s="124"/>
      <c r="AA68" s="6"/>
      <c r="AB68" s="6"/>
      <c r="AC68" s="6"/>
      <c r="AD68" s="2"/>
      <c r="AE68" s="2"/>
      <c r="AF68" s="3"/>
      <c r="AG68" s="3"/>
      <c r="AH68" s="2"/>
      <c r="AI68" s="125"/>
      <c r="AJ68" s="3"/>
      <c r="AK68" s="2"/>
      <c r="AL68" s="125"/>
      <c r="AM68" s="3"/>
      <c r="AN68" s="3"/>
      <c r="AO68" s="3"/>
      <c r="AP68" s="2"/>
      <c r="AQ68" s="3"/>
      <c r="AR68" s="3"/>
      <c r="AS68" s="3"/>
      <c r="AT68" s="3"/>
      <c r="AU68" s="6"/>
      <c r="BG68" s="6"/>
      <c r="BH68" s="6"/>
      <c r="BI68" s="6"/>
      <c r="BJ68" s="6"/>
      <c r="BK68" s="6"/>
      <c r="BL68" s="6"/>
      <c r="BM68" s="6"/>
      <c r="BN68" s="6"/>
      <c r="BO68" s="6"/>
      <c r="BP68" s="6"/>
      <c r="BQ68" s="49" t="str">
        <f t="shared" si="20"/>
        <v/>
      </c>
      <c r="BR68" s="49" t="str">
        <f t="shared" si="21"/>
        <v/>
      </c>
      <c r="BS68" s="49" t="str">
        <f t="shared" si="22"/>
        <v/>
      </c>
      <c r="BT68" s="49" t="str">
        <f t="shared" si="23"/>
        <v/>
      </c>
      <c r="BU68" s="6"/>
      <c r="BV68" s="6"/>
      <c r="BW68" s="6"/>
      <c r="BX68" s="6"/>
      <c r="BY68" s="126">
        <f t="shared" si="24"/>
        <v>0</v>
      </c>
      <c r="BZ68" s="126">
        <f t="shared" si="25"/>
        <v>0</v>
      </c>
      <c r="CA68" s="126">
        <f t="shared" si="26"/>
        <v>0</v>
      </c>
      <c r="CB68" s="54">
        <f t="shared" si="27"/>
        <v>0</v>
      </c>
      <c r="CC68" s="6"/>
      <c r="CZ68" s="16"/>
      <c r="DA68" s="16"/>
    </row>
    <row r="69" spans="1:105" s="15" customFormat="1" ht="12.75" customHeight="1" x14ac:dyDescent="0.15">
      <c r="A69" s="292" t="s">
        <v>118</v>
      </c>
      <c r="B69" s="293"/>
      <c r="C69" s="36">
        <f t="shared" si="28"/>
        <v>0</v>
      </c>
      <c r="D69" s="34"/>
      <c r="E69" s="56"/>
      <c r="F69" s="37"/>
      <c r="G69" s="37"/>
      <c r="H69" s="37"/>
      <c r="I69" s="37"/>
      <c r="J69" s="37"/>
      <c r="K69" s="37"/>
      <c r="L69" s="37"/>
      <c r="M69" s="37"/>
      <c r="N69" s="37"/>
      <c r="O69" s="37"/>
      <c r="P69" s="56"/>
      <c r="Q69" s="56"/>
      <c r="R69" s="37"/>
      <c r="S69" s="56"/>
      <c r="T69" s="35"/>
      <c r="U69" s="128"/>
      <c r="V69" s="128"/>
      <c r="W69" s="40"/>
      <c r="X69" s="60"/>
      <c r="Y69" s="123" t="str">
        <f t="shared" si="19"/>
        <v/>
      </c>
      <c r="Z69" s="124"/>
      <c r="AA69" s="6"/>
      <c r="AB69" s="6"/>
      <c r="AC69" s="6"/>
      <c r="AD69" s="2"/>
      <c r="AE69" s="2"/>
      <c r="AF69" s="3"/>
      <c r="AG69" s="3"/>
      <c r="AH69" s="2"/>
      <c r="AI69" s="125"/>
      <c r="AJ69" s="3"/>
      <c r="AK69" s="2"/>
      <c r="AL69" s="125"/>
      <c r="AM69" s="3"/>
      <c r="AN69" s="3"/>
      <c r="AO69" s="3"/>
      <c r="AP69" s="2"/>
      <c r="AQ69" s="3"/>
      <c r="AR69" s="3"/>
      <c r="AS69" s="3"/>
      <c r="AT69" s="3"/>
      <c r="AU69" s="6"/>
      <c r="BG69" s="6"/>
      <c r="BH69" s="6"/>
      <c r="BI69" s="6"/>
      <c r="BJ69" s="6"/>
      <c r="BK69" s="6"/>
      <c r="BL69" s="6"/>
      <c r="BM69" s="6"/>
      <c r="BN69" s="6"/>
      <c r="BO69" s="6"/>
      <c r="BP69" s="6"/>
      <c r="BQ69" s="49" t="str">
        <f t="shared" si="20"/>
        <v/>
      </c>
      <c r="BR69" s="49" t="str">
        <f t="shared" si="21"/>
        <v/>
      </c>
      <c r="BS69" s="49" t="str">
        <f t="shared" si="22"/>
        <v/>
      </c>
      <c r="BT69" s="49" t="str">
        <f t="shared" si="23"/>
        <v/>
      </c>
      <c r="BU69" s="6"/>
      <c r="BV69" s="6"/>
      <c r="BW69" s="6"/>
      <c r="BX69" s="6"/>
      <c r="BY69" s="126">
        <f t="shared" si="24"/>
        <v>0</v>
      </c>
      <c r="BZ69" s="126">
        <f t="shared" si="25"/>
        <v>0</v>
      </c>
      <c r="CA69" s="126" t="str">
        <f t="shared" si="26"/>
        <v/>
      </c>
      <c r="CB69" s="54">
        <f t="shared" si="27"/>
        <v>0</v>
      </c>
      <c r="CC69" s="6"/>
      <c r="CZ69" s="16"/>
      <c r="DA69" s="16"/>
    </row>
    <row r="70" spans="1:105" s="15" customFormat="1" ht="16.5" customHeight="1" x14ac:dyDescent="0.15">
      <c r="A70" s="284" t="s">
        <v>119</v>
      </c>
      <c r="B70" s="285"/>
      <c r="C70" s="36">
        <f t="shared" si="28"/>
        <v>0</v>
      </c>
      <c r="D70" s="34"/>
      <c r="E70" s="56"/>
      <c r="F70" s="37"/>
      <c r="G70" s="37"/>
      <c r="H70" s="37"/>
      <c r="I70" s="37"/>
      <c r="J70" s="37"/>
      <c r="K70" s="37"/>
      <c r="L70" s="37"/>
      <c r="M70" s="37"/>
      <c r="N70" s="37"/>
      <c r="O70" s="37"/>
      <c r="P70" s="56"/>
      <c r="Q70" s="56"/>
      <c r="R70" s="37"/>
      <c r="S70" s="56"/>
      <c r="T70" s="35"/>
      <c r="U70" s="128"/>
      <c r="V70" s="128"/>
      <c r="W70" s="40"/>
      <c r="X70" s="60"/>
      <c r="Y70" s="123" t="str">
        <f t="shared" si="19"/>
        <v/>
      </c>
      <c r="Z70" s="124"/>
      <c r="AA70" s="6"/>
      <c r="AB70" s="6"/>
      <c r="AC70" s="6"/>
      <c r="AD70" s="2"/>
      <c r="AE70" s="2"/>
      <c r="AF70" s="3"/>
      <c r="AG70" s="3"/>
      <c r="AH70" s="2"/>
      <c r="AI70" s="125"/>
      <c r="AJ70" s="3"/>
      <c r="AK70" s="2"/>
      <c r="AL70" s="125"/>
      <c r="AM70" s="3"/>
      <c r="AN70" s="3"/>
      <c r="AO70" s="3"/>
      <c r="AP70" s="2"/>
      <c r="AQ70" s="3"/>
      <c r="AR70" s="3"/>
      <c r="AS70" s="3"/>
      <c r="AT70" s="3"/>
      <c r="AU70" s="6"/>
      <c r="BG70" s="6"/>
      <c r="BH70" s="6"/>
      <c r="BI70" s="6"/>
      <c r="BJ70" s="6"/>
      <c r="BK70" s="6"/>
      <c r="BL70" s="6"/>
      <c r="BM70" s="6"/>
      <c r="BN70" s="6"/>
      <c r="BO70" s="6"/>
      <c r="BP70" s="6"/>
      <c r="BQ70" s="49" t="str">
        <f t="shared" si="20"/>
        <v/>
      </c>
      <c r="BR70" s="49" t="str">
        <f t="shared" si="21"/>
        <v/>
      </c>
      <c r="BS70" s="49" t="str">
        <f t="shared" si="22"/>
        <v/>
      </c>
      <c r="BT70" s="49" t="str">
        <f t="shared" si="23"/>
        <v/>
      </c>
      <c r="BU70" s="6"/>
      <c r="BV70" s="6"/>
      <c r="BW70" s="6"/>
      <c r="BX70" s="6"/>
      <c r="BY70" s="126">
        <f t="shared" si="24"/>
        <v>0</v>
      </c>
      <c r="BZ70" s="126">
        <f t="shared" si="25"/>
        <v>0</v>
      </c>
      <c r="CA70" s="126" t="str">
        <f t="shared" si="26"/>
        <v/>
      </c>
      <c r="CB70" s="54">
        <f t="shared" si="27"/>
        <v>0</v>
      </c>
      <c r="CC70" s="6"/>
      <c r="CZ70" s="16"/>
      <c r="DA70" s="16"/>
    </row>
    <row r="71" spans="1:105" s="15" customFormat="1" ht="16.5" customHeight="1" x14ac:dyDescent="0.15">
      <c r="A71" s="284" t="s">
        <v>120</v>
      </c>
      <c r="B71" s="285"/>
      <c r="C71" s="36">
        <f t="shared" si="28"/>
        <v>155</v>
      </c>
      <c r="D71" s="34">
        <v>1</v>
      </c>
      <c r="E71" s="56">
        <v>1</v>
      </c>
      <c r="F71" s="37">
        <v>5</v>
      </c>
      <c r="G71" s="37">
        <v>1</v>
      </c>
      <c r="H71" s="37"/>
      <c r="I71" s="37"/>
      <c r="J71" s="37">
        <v>1</v>
      </c>
      <c r="K71" s="37"/>
      <c r="L71" s="37">
        <v>1</v>
      </c>
      <c r="M71" s="37">
        <v>1</v>
      </c>
      <c r="N71" s="37">
        <v>1</v>
      </c>
      <c r="O71" s="37">
        <v>2</v>
      </c>
      <c r="P71" s="37">
        <v>1</v>
      </c>
      <c r="Q71" s="37">
        <v>38</v>
      </c>
      <c r="R71" s="37">
        <v>41</v>
      </c>
      <c r="S71" s="56">
        <v>41</v>
      </c>
      <c r="T71" s="35">
        <v>20</v>
      </c>
      <c r="U71" s="128">
        <v>68</v>
      </c>
      <c r="V71" s="128">
        <v>87</v>
      </c>
      <c r="W71" s="40">
        <v>155</v>
      </c>
      <c r="X71" s="60">
        <v>49</v>
      </c>
      <c r="Y71" s="123" t="str">
        <f t="shared" si="19"/>
        <v/>
      </c>
      <c r="Z71" s="124"/>
      <c r="AA71" s="6"/>
      <c r="AB71" s="6"/>
      <c r="AC71" s="6"/>
      <c r="AD71" s="2"/>
      <c r="AE71" s="2"/>
      <c r="AF71" s="3"/>
      <c r="AG71" s="3"/>
      <c r="AH71" s="2"/>
      <c r="AI71" s="125"/>
      <c r="AJ71" s="3"/>
      <c r="AK71" s="2"/>
      <c r="AL71" s="125"/>
      <c r="AM71" s="3"/>
      <c r="AN71" s="3"/>
      <c r="AO71" s="3"/>
      <c r="AP71" s="2"/>
      <c r="AQ71" s="3"/>
      <c r="AR71" s="3"/>
      <c r="AS71" s="3"/>
      <c r="AT71" s="3"/>
      <c r="AU71" s="6"/>
      <c r="BG71" s="6"/>
      <c r="BH71" s="6"/>
      <c r="BI71" s="6"/>
      <c r="BJ71" s="6"/>
      <c r="BK71" s="6"/>
      <c r="BL71" s="6"/>
      <c r="BM71" s="6"/>
      <c r="BN71" s="6"/>
      <c r="BO71" s="6"/>
      <c r="BP71" s="6"/>
      <c r="BQ71" s="49" t="str">
        <f t="shared" si="20"/>
        <v/>
      </c>
      <c r="BR71" s="49" t="str">
        <f t="shared" si="21"/>
        <v/>
      </c>
      <c r="BS71" s="49" t="str">
        <f t="shared" si="22"/>
        <v/>
      </c>
      <c r="BT71" s="49" t="str">
        <f t="shared" si="23"/>
        <v/>
      </c>
      <c r="BU71" s="6"/>
      <c r="BV71" s="6"/>
      <c r="BW71" s="6"/>
      <c r="BX71" s="6"/>
      <c r="BY71" s="126">
        <f t="shared" si="24"/>
        <v>0</v>
      </c>
      <c r="BZ71" s="126">
        <f t="shared" si="25"/>
        <v>0</v>
      </c>
      <c r="CA71" s="126">
        <f t="shared" si="26"/>
        <v>0</v>
      </c>
      <c r="CB71" s="54">
        <f t="shared" si="27"/>
        <v>0</v>
      </c>
      <c r="CC71" s="6"/>
      <c r="CZ71" s="16"/>
      <c r="DA71" s="16"/>
    </row>
    <row r="72" spans="1:105" s="15" customFormat="1" ht="17.25" customHeight="1" x14ac:dyDescent="0.15">
      <c r="A72" s="286" t="s">
        <v>121</v>
      </c>
      <c r="B72" s="287"/>
      <c r="C72" s="129">
        <f t="shared" si="28"/>
        <v>0</v>
      </c>
      <c r="D72" s="91"/>
      <c r="E72" s="130"/>
      <c r="F72" s="131"/>
      <c r="G72" s="131"/>
      <c r="H72" s="131"/>
      <c r="I72" s="131"/>
      <c r="J72" s="131"/>
      <c r="K72" s="131"/>
      <c r="L72" s="131"/>
      <c r="M72" s="131"/>
      <c r="N72" s="131"/>
      <c r="O72" s="131"/>
      <c r="P72" s="131"/>
      <c r="Q72" s="131"/>
      <c r="R72" s="131"/>
      <c r="S72" s="131"/>
      <c r="T72" s="92"/>
      <c r="U72" s="132"/>
      <c r="V72" s="132"/>
      <c r="W72" s="93"/>
      <c r="X72" s="133"/>
      <c r="Y72" s="123" t="str">
        <f t="shared" si="19"/>
        <v/>
      </c>
      <c r="Z72" s="124"/>
      <c r="AA72" s="6"/>
      <c r="AB72" s="6"/>
      <c r="AC72" s="6"/>
      <c r="AD72" s="2"/>
      <c r="AE72" s="2"/>
      <c r="AF72" s="3"/>
      <c r="AG72" s="3"/>
      <c r="AH72" s="2"/>
      <c r="AI72" s="125"/>
      <c r="AJ72" s="3"/>
      <c r="AK72" s="2"/>
      <c r="AL72" s="125"/>
      <c r="AM72" s="3"/>
      <c r="AN72" s="3"/>
      <c r="AO72" s="3"/>
      <c r="AP72" s="2"/>
      <c r="AQ72" s="3"/>
      <c r="AR72" s="3"/>
      <c r="AS72" s="3"/>
      <c r="AT72" s="3"/>
      <c r="AU72" s="6"/>
      <c r="BG72" s="6"/>
      <c r="BH72" s="6"/>
      <c r="BI72" s="6"/>
      <c r="BJ72" s="6"/>
      <c r="BK72" s="6"/>
      <c r="BL72" s="6"/>
      <c r="BM72" s="6"/>
      <c r="BN72" s="6"/>
      <c r="BO72" s="6"/>
      <c r="BP72" s="6"/>
      <c r="BQ72" s="49" t="str">
        <f t="shared" si="20"/>
        <v/>
      </c>
      <c r="BR72" s="49" t="str">
        <f t="shared" si="21"/>
        <v/>
      </c>
      <c r="BS72" s="49" t="str">
        <f t="shared" si="22"/>
        <v/>
      </c>
      <c r="BT72" s="49" t="str">
        <f t="shared" si="23"/>
        <v/>
      </c>
      <c r="BU72" s="6"/>
      <c r="BV72" s="6"/>
      <c r="BW72" s="6"/>
      <c r="BX72" s="6"/>
      <c r="BY72" s="126">
        <f t="shared" si="24"/>
        <v>0</v>
      </c>
      <c r="BZ72" s="126">
        <f t="shared" si="25"/>
        <v>0</v>
      </c>
      <c r="CA72" s="126" t="str">
        <f t="shared" si="26"/>
        <v/>
      </c>
      <c r="CB72" s="54">
        <f t="shared" si="27"/>
        <v>0</v>
      </c>
      <c r="CC72" s="6"/>
      <c r="CZ72" s="16"/>
      <c r="DA72" s="16"/>
    </row>
    <row r="73" spans="1:105" s="15" customFormat="1" ht="15" customHeight="1" x14ac:dyDescent="0.15">
      <c r="A73" s="288" t="s">
        <v>51</v>
      </c>
      <c r="B73" s="289"/>
      <c r="C73" s="134">
        <f t="shared" ref="C73:X73" si="29">SUM(C62:C72)</f>
        <v>2038</v>
      </c>
      <c r="D73" s="135">
        <f>SUM(D62:D72)</f>
        <v>127</v>
      </c>
      <c r="E73" s="136">
        <f t="shared" si="29"/>
        <v>104</v>
      </c>
      <c r="F73" s="102">
        <f t="shared" si="29"/>
        <v>46</v>
      </c>
      <c r="G73" s="102">
        <f t="shared" si="29"/>
        <v>105</v>
      </c>
      <c r="H73" s="102">
        <f t="shared" si="29"/>
        <v>112</v>
      </c>
      <c r="I73" s="102">
        <f t="shared" si="29"/>
        <v>108</v>
      </c>
      <c r="J73" s="102">
        <f t="shared" si="29"/>
        <v>131</v>
      </c>
      <c r="K73" s="102">
        <f t="shared" si="29"/>
        <v>130</v>
      </c>
      <c r="L73" s="102">
        <f t="shared" si="29"/>
        <v>116</v>
      </c>
      <c r="M73" s="102">
        <f t="shared" si="29"/>
        <v>88</v>
      </c>
      <c r="N73" s="102">
        <f t="shared" si="29"/>
        <v>82</v>
      </c>
      <c r="O73" s="102">
        <f t="shared" si="29"/>
        <v>101</v>
      </c>
      <c r="P73" s="102">
        <f t="shared" si="29"/>
        <v>114</v>
      </c>
      <c r="Q73" s="102">
        <f t="shared" si="29"/>
        <v>180</v>
      </c>
      <c r="R73" s="102">
        <f t="shared" si="29"/>
        <v>166</v>
      </c>
      <c r="S73" s="102">
        <f t="shared" si="29"/>
        <v>163</v>
      </c>
      <c r="T73" s="106">
        <f t="shared" si="29"/>
        <v>165</v>
      </c>
      <c r="U73" s="134">
        <f t="shared" si="29"/>
        <v>747</v>
      </c>
      <c r="V73" s="134">
        <f t="shared" si="29"/>
        <v>1291</v>
      </c>
      <c r="W73" s="137">
        <f t="shared" si="29"/>
        <v>2038</v>
      </c>
      <c r="X73" s="138">
        <f t="shared" si="29"/>
        <v>1661</v>
      </c>
      <c r="Y73" s="123" t="str">
        <f t="shared" si="19"/>
        <v/>
      </c>
      <c r="Z73" s="124"/>
      <c r="AA73" s="6"/>
      <c r="AB73" s="6"/>
      <c r="AC73" s="6"/>
      <c r="AD73" s="2"/>
      <c r="AE73" s="2"/>
      <c r="AF73" s="3"/>
      <c r="AG73" s="3"/>
      <c r="AH73" s="2"/>
      <c r="AI73" s="125"/>
      <c r="AJ73" s="3"/>
      <c r="AK73" s="2"/>
      <c r="AL73" s="125"/>
      <c r="AM73" s="3"/>
      <c r="AN73" s="3"/>
      <c r="AO73" s="3"/>
      <c r="AP73" s="2"/>
      <c r="AQ73" s="3"/>
      <c r="AR73" s="3"/>
      <c r="AS73" s="3"/>
      <c r="AT73" s="3"/>
      <c r="AU73" s="6"/>
      <c r="BG73" s="6"/>
      <c r="BH73" s="6"/>
      <c r="BI73" s="6"/>
      <c r="BJ73" s="6"/>
      <c r="BK73" s="6"/>
      <c r="BL73" s="6"/>
      <c r="BM73" s="6"/>
      <c r="BN73" s="6"/>
      <c r="BO73" s="6"/>
      <c r="BP73" s="6"/>
      <c r="BQ73" s="49" t="str">
        <f t="shared" si="20"/>
        <v/>
      </c>
      <c r="BR73" s="49" t="str">
        <f t="shared" si="21"/>
        <v/>
      </c>
      <c r="BS73" s="49" t="str">
        <f t="shared" si="22"/>
        <v/>
      </c>
      <c r="BT73" s="49" t="str">
        <f t="shared" si="23"/>
        <v/>
      </c>
      <c r="BU73" s="6"/>
      <c r="BV73" s="6"/>
      <c r="BW73" s="6"/>
      <c r="BX73" s="6"/>
      <c r="BY73" s="126">
        <f t="shared" si="24"/>
        <v>0</v>
      </c>
      <c r="BZ73" s="126">
        <f t="shared" si="25"/>
        <v>0</v>
      </c>
      <c r="CA73" s="126">
        <f t="shared" si="26"/>
        <v>0</v>
      </c>
      <c r="CB73" s="54">
        <f t="shared" si="27"/>
        <v>0</v>
      </c>
      <c r="CC73" s="6"/>
      <c r="CZ73" s="16"/>
      <c r="DA73" s="16"/>
    </row>
    <row r="74" spans="1:105" s="15" customFormat="1" ht="30" customHeight="1" x14ac:dyDescent="0.2">
      <c r="A74" s="139" t="s">
        <v>122</v>
      </c>
      <c r="B74" s="139"/>
      <c r="C74" s="139"/>
      <c r="D74" s="139"/>
      <c r="E74" s="139"/>
      <c r="F74" s="139"/>
      <c r="G74" s="140"/>
      <c r="H74" s="140"/>
      <c r="I74" s="140"/>
      <c r="J74" s="140"/>
      <c r="K74" s="71"/>
      <c r="L74" s="71"/>
      <c r="N74" s="6"/>
      <c r="O74" s="6"/>
      <c r="P74" s="6"/>
      <c r="Q74" s="6"/>
      <c r="R74" s="6"/>
      <c r="S74" s="6"/>
      <c r="T74" s="6"/>
      <c r="U74" s="6"/>
      <c r="V74" s="6"/>
      <c r="W74" s="6"/>
      <c r="X74" s="6"/>
      <c r="Y74" s="6"/>
      <c r="Z74" s="6"/>
      <c r="AA74" s="6"/>
      <c r="AB74" s="6"/>
      <c r="AC74" s="6"/>
      <c r="AD74" s="114"/>
      <c r="AE74" s="6"/>
      <c r="AF74" s="6"/>
      <c r="AG74" s="114"/>
      <c r="AH74" s="6"/>
      <c r="AI74" s="6"/>
      <c r="AJ74" s="114"/>
      <c r="AK74" s="6"/>
      <c r="AL74" s="6"/>
      <c r="AM74" s="114"/>
      <c r="AN74" s="114"/>
      <c r="AO74" s="114"/>
      <c r="AP74" s="6"/>
      <c r="AQ74" s="6"/>
      <c r="AR74" s="6"/>
      <c r="AS74" s="6"/>
      <c r="AT74" s="6"/>
      <c r="AU74" s="6"/>
      <c r="BG74" s="6"/>
      <c r="BH74" s="6"/>
      <c r="BI74" s="6"/>
      <c r="BJ74" s="6"/>
      <c r="BK74" s="6"/>
      <c r="BL74" s="6"/>
      <c r="BM74" s="6"/>
      <c r="BN74" s="6"/>
      <c r="BO74" s="6"/>
      <c r="BP74" s="6"/>
      <c r="BQ74" s="6"/>
      <c r="BR74" s="6"/>
      <c r="BS74" s="6"/>
      <c r="BT74" s="6"/>
      <c r="BU74" s="6"/>
      <c r="BV74" s="6"/>
      <c r="BW74" s="6"/>
      <c r="BX74" s="6"/>
      <c r="BY74" s="6"/>
      <c r="BZ74" s="6"/>
      <c r="CA74" s="6"/>
      <c r="CB74" s="6"/>
      <c r="CC74" s="6"/>
      <c r="CZ74" s="16"/>
      <c r="DA74" s="16"/>
    </row>
    <row r="75" spans="1:105" s="15" customFormat="1" ht="21" customHeight="1" x14ac:dyDescent="0.15">
      <c r="A75" s="290" t="s">
        <v>123</v>
      </c>
      <c r="B75" s="241" t="s">
        <v>104</v>
      </c>
      <c r="C75" s="258" t="s">
        <v>105</v>
      </c>
      <c r="D75" s="269" t="s">
        <v>106</v>
      </c>
      <c r="E75" s="270"/>
      <c r="F75" s="270"/>
      <c r="G75" s="270"/>
      <c r="H75" s="270"/>
      <c r="I75" s="270"/>
      <c r="J75" s="270"/>
      <c r="K75" s="270"/>
      <c r="L75" s="270"/>
      <c r="M75" s="270"/>
      <c r="N75" s="270"/>
      <c r="O75" s="270"/>
      <c r="P75" s="270"/>
      <c r="Q75" s="270"/>
      <c r="R75" s="270"/>
      <c r="S75" s="270"/>
      <c r="T75" s="271"/>
      <c r="U75" s="275" t="s">
        <v>27</v>
      </c>
      <c r="V75" s="275"/>
      <c r="W75" s="275" t="s">
        <v>107</v>
      </c>
      <c r="X75" s="6"/>
      <c r="Y75" s="6"/>
      <c r="Z75" s="114"/>
      <c r="AA75" s="6"/>
      <c r="AB75" s="6"/>
      <c r="AC75" s="6"/>
      <c r="AD75" s="6"/>
      <c r="AE75" s="6"/>
      <c r="AF75" s="6"/>
      <c r="AG75" s="6"/>
      <c r="AH75" s="3"/>
      <c r="AI75" s="3"/>
      <c r="AJ75" s="3"/>
      <c r="AK75" s="3"/>
      <c r="AL75" s="3"/>
      <c r="AM75" s="3"/>
      <c r="AN75" s="3"/>
      <c r="AO75" s="3"/>
      <c r="AP75" s="3"/>
      <c r="AQ75" s="3"/>
      <c r="AR75" s="6"/>
      <c r="AS75" s="6"/>
      <c r="AT75" s="6"/>
      <c r="BF75" s="6"/>
      <c r="BG75" s="6"/>
      <c r="BH75" s="6"/>
      <c r="BI75" s="6"/>
      <c r="BJ75" s="6"/>
      <c r="BK75" s="6"/>
      <c r="BL75" s="6"/>
      <c r="BM75" s="6"/>
      <c r="BN75" s="6"/>
      <c r="BO75" s="6"/>
      <c r="BP75" s="6"/>
      <c r="BQ75" s="6"/>
      <c r="BR75" s="6"/>
      <c r="BS75" s="6"/>
      <c r="BT75" s="6"/>
      <c r="BU75" s="6"/>
      <c r="BV75" s="6"/>
      <c r="BW75" s="6"/>
      <c r="BX75" s="6"/>
      <c r="BY75" s="6"/>
      <c r="BZ75" s="6"/>
      <c r="CA75" s="6"/>
      <c r="CB75" s="6"/>
      <c r="CY75" s="16"/>
      <c r="CZ75" s="16"/>
    </row>
    <row r="76" spans="1:105" s="15" customFormat="1" ht="22.5" customHeight="1" x14ac:dyDescent="0.15">
      <c r="A76" s="291"/>
      <c r="B76" s="243"/>
      <c r="C76" s="260"/>
      <c r="D76" s="17" t="s">
        <v>31</v>
      </c>
      <c r="E76" s="117" t="s">
        <v>32</v>
      </c>
      <c r="F76" s="19" t="s">
        <v>33</v>
      </c>
      <c r="G76" s="19" t="s">
        <v>34</v>
      </c>
      <c r="H76" s="19" t="s">
        <v>35</v>
      </c>
      <c r="I76" s="20" t="s">
        <v>36</v>
      </c>
      <c r="J76" s="20" t="s">
        <v>37</v>
      </c>
      <c r="K76" s="20" t="s">
        <v>38</v>
      </c>
      <c r="L76" s="20" t="s">
        <v>39</v>
      </c>
      <c r="M76" s="20" t="s">
        <v>40</v>
      </c>
      <c r="N76" s="20" t="s">
        <v>41</v>
      </c>
      <c r="O76" s="20" t="s">
        <v>42</v>
      </c>
      <c r="P76" s="20" t="s">
        <v>43</v>
      </c>
      <c r="Q76" s="20" t="s">
        <v>44</v>
      </c>
      <c r="R76" s="20" t="s">
        <v>45</v>
      </c>
      <c r="S76" s="20" t="s">
        <v>46</v>
      </c>
      <c r="T76" s="21" t="s">
        <v>47</v>
      </c>
      <c r="U76" s="220" t="s">
        <v>109</v>
      </c>
      <c r="V76" s="220" t="s">
        <v>50</v>
      </c>
      <c r="W76" s="275"/>
      <c r="X76" s="6"/>
      <c r="Y76" s="6"/>
      <c r="Z76" s="114"/>
      <c r="AA76" s="6"/>
      <c r="AB76" s="6"/>
      <c r="AC76" s="6"/>
      <c r="AD76" s="6"/>
      <c r="AE76" s="6"/>
      <c r="AF76" s="6"/>
      <c r="AG76" s="6"/>
      <c r="AH76" s="3"/>
      <c r="AI76" s="3"/>
      <c r="AJ76" s="3"/>
      <c r="AK76" s="3"/>
      <c r="AL76" s="3"/>
      <c r="AM76" s="3"/>
      <c r="AN76" s="3"/>
      <c r="AO76" s="3"/>
      <c r="AP76" s="3"/>
      <c r="AQ76" s="3"/>
      <c r="AR76" s="6"/>
      <c r="AS76" s="6"/>
      <c r="AT76" s="6"/>
      <c r="BF76" s="6"/>
      <c r="BG76" s="6"/>
      <c r="BH76" s="6"/>
      <c r="BI76" s="6"/>
      <c r="BJ76" s="6"/>
      <c r="BK76" s="6"/>
      <c r="BL76" s="6"/>
      <c r="BM76" s="6"/>
      <c r="BN76" s="6"/>
      <c r="BO76" s="6"/>
      <c r="BP76" s="6"/>
      <c r="BQ76" s="6"/>
      <c r="BR76" s="6"/>
      <c r="BS76" s="6"/>
      <c r="BT76" s="6"/>
      <c r="BU76" s="6"/>
      <c r="BV76" s="6"/>
      <c r="BW76" s="6"/>
      <c r="BX76" s="6"/>
      <c r="BY76" s="6"/>
      <c r="BZ76" s="6"/>
      <c r="CA76" s="6"/>
      <c r="CB76" s="6"/>
      <c r="CY76" s="16"/>
      <c r="CZ76" s="16"/>
    </row>
    <row r="77" spans="1:105" s="15" customFormat="1" ht="18.75" customHeight="1" x14ac:dyDescent="0.15">
      <c r="A77" s="276" t="s">
        <v>124</v>
      </c>
      <c r="B77" s="141" t="s">
        <v>110</v>
      </c>
      <c r="C77" s="119">
        <f>SUM(D77:T77)</f>
        <v>0</v>
      </c>
      <c r="D77" s="30"/>
      <c r="E77" s="31"/>
      <c r="F77" s="32"/>
      <c r="G77" s="32"/>
      <c r="H77" s="32"/>
      <c r="I77" s="32"/>
      <c r="J77" s="32"/>
      <c r="K77" s="32"/>
      <c r="L77" s="32"/>
      <c r="M77" s="32"/>
      <c r="N77" s="32"/>
      <c r="O77" s="32"/>
      <c r="P77" s="32"/>
      <c r="Q77" s="32"/>
      <c r="R77" s="32"/>
      <c r="S77" s="32"/>
      <c r="T77" s="41"/>
      <c r="U77" s="120"/>
      <c r="V77" s="120"/>
      <c r="W77" s="120"/>
      <c r="X77" s="142" t="str">
        <f>+BP77&amp;BQ77&amp;BR77&amp;BS77</f>
        <v/>
      </c>
      <c r="Y77" s="6"/>
      <c r="Z77" s="114"/>
      <c r="AA77" s="6"/>
      <c r="AB77" s="6"/>
      <c r="AC77" s="6"/>
      <c r="AD77" s="6"/>
      <c r="AE77" s="6"/>
      <c r="AF77" s="6"/>
      <c r="AG77" s="6"/>
      <c r="AH77" s="3"/>
      <c r="AI77" s="3"/>
      <c r="AJ77" s="3"/>
      <c r="AK77" s="3"/>
      <c r="AL77" s="3"/>
      <c r="AM77" s="3"/>
      <c r="AN77" s="3"/>
      <c r="AO77" s="3"/>
      <c r="AP77" s="3"/>
      <c r="AQ77" s="3"/>
      <c r="AR77" s="6"/>
      <c r="AS77" s="6"/>
      <c r="AT77" s="6"/>
      <c r="BF77" s="6"/>
      <c r="BG77" s="6"/>
      <c r="BH77" s="6"/>
      <c r="BI77" s="6"/>
      <c r="BJ77" s="6"/>
      <c r="BK77" s="6"/>
      <c r="BL77" s="6"/>
      <c r="BM77" s="6"/>
      <c r="BN77" s="6"/>
      <c r="BO77" s="6"/>
      <c r="BP77" s="49" t="str">
        <f>IF($C77&lt;&gt;($U77+$V77)," El número atenciones según sexo NO puede ser diferente al Total.","")</f>
        <v/>
      </c>
      <c r="BQ77" s="49" t="str">
        <f>IF($C77=0,"",IF(($W77)="",IF($C77="",""," No olvide escribir la columna Beneficiarios."),""))</f>
        <v/>
      </c>
      <c r="BR77" s="49" t="str">
        <f>IF($C77&lt;($W77)," El número de Beneficiarios NO puede ser mayor que el Total.","")</f>
        <v/>
      </c>
      <c r="BS77" s="49" t="str">
        <f>IF(C77+C79+C82+C84+C86&lt;=C62,"","Las consultas por enfermera NO pueden ser mayor que el Total de consultas de sección B.")</f>
        <v/>
      </c>
      <c r="BT77" s="6"/>
      <c r="BU77" s="6"/>
      <c r="BV77" s="6"/>
      <c r="BW77" s="6"/>
      <c r="BX77" s="126">
        <f>IF($C77&lt;&gt;($U77+$V77),1,0)</f>
        <v>0</v>
      </c>
      <c r="BY77" s="126">
        <f>IF($C77&lt;($W77),1,0)</f>
        <v>0</v>
      </c>
      <c r="BZ77" s="126" t="str">
        <f>IF($C77=0,"",IF(($W77)="",IF($C77="","",1),0))</f>
        <v/>
      </c>
      <c r="CA77" s="126">
        <f>IF(C77+C79+C82+C84+C86&lt;=C62,0,1)</f>
        <v>0</v>
      </c>
      <c r="CB77" s="6"/>
      <c r="CY77" s="16"/>
      <c r="CZ77" s="16"/>
    </row>
    <row r="78" spans="1:105" s="15" customFormat="1" ht="21.75" customHeight="1" x14ac:dyDescent="0.15">
      <c r="A78" s="277"/>
      <c r="B78" s="143" t="s">
        <v>111</v>
      </c>
      <c r="C78" s="129">
        <f t="shared" ref="C78:C85" si="30">SUM(D78:T78)</f>
        <v>8</v>
      </c>
      <c r="D78" s="91">
        <v>1</v>
      </c>
      <c r="E78" s="130"/>
      <c r="F78" s="131"/>
      <c r="G78" s="131"/>
      <c r="H78" s="131">
        <v>1</v>
      </c>
      <c r="I78" s="131">
        <v>1</v>
      </c>
      <c r="J78" s="131"/>
      <c r="K78" s="131"/>
      <c r="L78" s="131">
        <v>2</v>
      </c>
      <c r="M78" s="131">
        <v>2</v>
      </c>
      <c r="N78" s="131"/>
      <c r="O78" s="131"/>
      <c r="P78" s="131"/>
      <c r="Q78" s="131">
        <v>1</v>
      </c>
      <c r="R78" s="131"/>
      <c r="S78" s="131"/>
      <c r="T78" s="92"/>
      <c r="U78" s="132">
        <v>1</v>
      </c>
      <c r="V78" s="132">
        <v>7</v>
      </c>
      <c r="W78" s="132">
        <v>8</v>
      </c>
      <c r="X78" s="142" t="str">
        <f t="shared" ref="X78:X87" si="31">+BP78&amp;BQ78&amp;BR78&amp;BS78</f>
        <v/>
      </c>
      <c r="Y78" s="6"/>
      <c r="Z78" s="114"/>
      <c r="AA78" s="6"/>
      <c r="AB78" s="6"/>
      <c r="AC78" s="6"/>
      <c r="AD78" s="6"/>
      <c r="AE78" s="6"/>
      <c r="AF78" s="6"/>
      <c r="AG78" s="6"/>
      <c r="AH78" s="3"/>
      <c r="AI78" s="3"/>
      <c r="AJ78" s="3"/>
      <c r="AK78" s="3"/>
      <c r="AL78" s="3"/>
      <c r="AM78" s="3"/>
      <c r="AN78" s="3"/>
      <c r="AO78" s="3"/>
      <c r="AP78" s="3"/>
      <c r="AQ78" s="3"/>
      <c r="AR78" s="6"/>
      <c r="AS78" s="6"/>
      <c r="AT78" s="6"/>
      <c r="BF78" s="6"/>
      <c r="BG78" s="6"/>
      <c r="BH78" s="6"/>
      <c r="BI78" s="6"/>
      <c r="BJ78" s="6"/>
      <c r="BK78" s="6"/>
      <c r="BL78" s="6"/>
      <c r="BM78" s="6"/>
      <c r="BN78" s="6"/>
      <c r="BO78" s="6"/>
      <c r="BP78" s="49" t="str">
        <f t="shared" ref="BP78:BP87" si="32">IF($C78&lt;&gt;($U78+$V78)," El número atenciones según sexo NO puede ser diferente al Total.","")</f>
        <v/>
      </c>
      <c r="BQ78" s="49" t="str">
        <f t="shared" ref="BQ78:BQ87" si="33">IF($C78=0,"",IF(($W78)="",IF($C78="",""," No olvide escribir la columna Beneficiarios."),""))</f>
        <v/>
      </c>
      <c r="BR78" s="49" t="str">
        <f t="shared" ref="BR78:BR87" si="34">IF($C78&lt;($W78)," El número de Beneficiarios NO puede ser mayor que el Total.","")</f>
        <v/>
      </c>
      <c r="BS78" s="49" t="str">
        <f>IF(C78+C80+C83+C85+C87&lt;=C63+C64+C65,"","Las consultas por matrona NO pueden ser mayor que el Total de consultas de sección B.")</f>
        <v/>
      </c>
      <c r="BT78" s="6"/>
      <c r="BU78" s="6"/>
      <c r="BV78" s="6"/>
      <c r="BW78" s="6"/>
      <c r="BX78" s="126">
        <f t="shared" ref="BX78:BX87" si="35">IF($C78&lt;&gt;($U78+$V78),1,0)</f>
        <v>0</v>
      </c>
      <c r="BY78" s="126">
        <f t="shared" ref="BY78:BY87" si="36">IF($C78&lt;($W78),1,0)</f>
        <v>0</v>
      </c>
      <c r="BZ78" s="126">
        <f t="shared" ref="BZ78:BZ87" si="37">IF($C78=0,"",IF(($W78)="",IF($C78="","",1),0))</f>
        <v>0</v>
      </c>
      <c r="CA78" s="126">
        <f>IF(C78+C80+C83+C85+C87&lt;=C63+C64+C65,0,1)</f>
        <v>0</v>
      </c>
      <c r="CB78" s="6"/>
      <c r="CY78" s="16"/>
      <c r="CZ78" s="16"/>
    </row>
    <row r="79" spans="1:105" s="15" customFormat="1" ht="18" customHeight="1" x14ac:dyDescent="0.15">
      <c r="A79" s="278" t="s">
        <v>125</v>
      </c>
      <c r="B79" s="141" t="s">
        <v>110</v>
      </c>
      <c r="C79" s="119">
        <f t="shared" si="30"/>
        <v>0</v>
      </c>
      <c r="D79" s="30"/>
      <c r="E79" s="31"/>
      <c r="F79" s="32"/>
      <c r="G79" s="32"/>
      <c r="H79" s="32"/>
      <c r="I79" s="32"/>
      <c r="J79" s="32"/>
      <c r="K79" s="32"/>
      <c r="L79" s="32"/>
      <c r="M79" s="32"/>
      <c r="N79" s="32"/>
      <c r="O79" s="32"/>
      <c r="P79" s="32"/>
      <c r="Q79" s="32"/>
      <c r="R79" s="32"/>
      <c r="S79" s="32"/>
      <c r="T79" s="41"/>
      <c r="U79" s="120"/>
      <c r="V79" s="120"/>
      <c r="W79" s="120"/>
      <c r="X79" s="142" t="str">
        <f t="shared" si="31"/>
        <v/>
      </c>
      <c r="Y79" s="6"/>
      <c r="Z79" s="114"/>
      <c r="AA79" s="6"/>
      <c r="AB79" s="6"/>
      <c r="AC79" s="6"/>
      <c r="AD79" s="6"/>
      <c r="AE79" s="6"/>
      <c r="AF79" s="6"/>
      <c r="AG79" s="6"/>
      <c r="AH79" s="3"/>
      <c r="AI79" s="3"/>
      <c r="AJ79" s="3"/>
      <c r="AK79" s="3"/>
      <c r="AL79" s="3"/>
      <c r="AM79" s="3"/>
      <c r="AN79" s="3"/>
      <c r="AO79" s="3"/>
      <c r="AP79" s="3"/>
      <c r="AQ79" s="3"/>
      <c r="AR79" s="6"/>
      <c r="AS79" s="6"/>
      <c r="AT79" s="6"/>
      <c r="BF79" s="6"/>
      <c r="BG79" s="6"/>
      <c r="BH79" s="6"/>
      <c r="BI79" s="6"/>
      <c r="BJ79" s="6"/>
      <c r="BK79" s="6"/>
      <c r="BL79" s="6"/>
      <c r="BM79" s="6"/>
      <c r="BN79" s="6"/>
      <c r="BO79" s="6"/>
      <c r="BP79" s="49" t="str">
        <f t="shared" si="32"/>
        <v/>
      </c>
      <c r="BQ79" s="49" t="str">
        <f t="shared" si="33"/>
        <v/>
      </c>
      <c r="BR79" s="49" t="str">
        <f t="shared" si="34"/>
        <v/>
      </c>
      <c r="BS79" s="49" t="str">
        <f>IF(C81&lt;=C67,"","Las consultas por psicológo NO pueden ser mayor que el Total de consultas de sección B.")</f>
        <v/>
      </c>
      <c r="BT79" s="6"/>
      <c r="BU79" s="6"/>
      <c r="BV79" s="6"/>
      <c r="BW79" s="6"/>
      <c r="BX79" s="126">
        <f t="shared" si="35"/>
        <v>0</v>
      </c>
      <c r="BY79" s="126">
        <f t="shared" si="36"/>
        <v>0</v>
      </c>
      <c r="BZ79" s="126" t="str">
        <f t="shared" si="37"/>
        <v/>
      </c>
      <c r="CA79" s="126">
        <f>IF(C81&lt;=C67,0,1)</f>
        <v>0</v>
      </c>
      <c r="CB79" s="6"/>
      <c r="CY79" s="16"/>
      <c r="CZ79" s="16"/>
    </row>
    <row r="80" spans="1:105" s="15" customFormat="1" ht="18" customHeight="1" x14ac:dyDescent="0.15">
      <c r="A80" s="279"/>
      <c r="B80" s="144" t="s">
        <v>111</v>
      </c>
      <c r="C80" s="127">
        <f t="shared" si="30"/>
        <v>0</v>
      </c>
      <c r="D80" s="34"/>
      <c r="E80" s="56"/>
      <c r="F80" s="37"/>
      <c r="G80" s="37"/>
      <c r="H80" s="37"/>
      <c r="I80" s="37"/>
      <c r="J80" s="37"/>
      <c r="K80" s="37"/>
      <c r="L80" s="37"/>
      <c r="M80" s="37"/>
      <c r="N80" s="37"/>
      <c r="O80" s="37"/>
      <c r="P80" s="37"/>
      <c r="Q80" s="37"/>
      <c r="R80" s="37"/>
      <c r="S80" s="37"/>
      <c r="T80" s="35"/>
      <c r="U80" s="128"/>
      <c r="V80" s="128"/>
      <c r="W80" s="128"/>
      <c r="X80" s="142" t="str">
        <f t="shared" si="31"/>
        <v/>
      </c>
      <c r="Y80" s="6"/>
      <c r="Z80" s="114"/>
      <c r="AA80" s="6"/>
      <c r="AB80" s="6"/>
      <c r="AC80" s="6"/>
      <c r="AD80" s="6"/>
      <c r="AE80" s="6"/>
      <c r="AF80" s="6"/>
      <c r="AG80" s="6"/>
      <c r="AH80" s="3"/>
      <c r="AI80" s="3"/>
      <c r="AJ80" s="3"/>
      <c r="AK80" s="3"/>
      <c r="AL80" s="3"/>
      <c r="AM80" s="3"/>
      <c r="AN80" s="3"/>
      <c r="AO80" s="3"/>
      <c r="AP80" s="3"/>
      <c r="AQ80" s="3"/>
      <c r="AR80" s="6"/>
      <c r="AS80" s="6"/>
      <c r="AT80" s="6"/>
      <c r="BF80" s="6"/>
      <c r="BG80" s="6"/>
      <c r="BH80" s="6"/>
      <c r="BI80" s="6"/>
      <c r="BJ80" s="6"/>
      <c r="BK80" s="6"/>
      <c r="BL80" s="6"/>
      <c r="BM80" s="6"/>
      <c r="BN80" s="6"/>
      <c r="BO80" s="6"/>
      <c r="BP80" s="49" t="str">
        <f t="shared" si="32"/>
        <v/>
      </c>
      <c r="BQ80" s="49" t="str">
        <f t="shared" si="33"/>
        <v/>
      </c>
      <c r="BR80" s="49" t="str">
        <f t="shared" si="34"/>
        <v/>
      </c>
      <c r="BS80" s="49"/>
      <c r="BT80" s="6"/>
      <c r="BU80" s="6"/>
      <c r="BV80" s="6"/>
      <c r="BW80" s="6"/>
      <c r="BX80" s="126">
        <f t="shared" si="35"/>
        <v>0</v>
      </c>
      <c r="BY80" s="126">
        <f t="shared" si="36"/>
        <v>0</v>
      </c>
      <c r="BZ80" s="126" t="str">
        <f t="shared" si="37"/>
        <v/>
      </c>
      <c r="CA80" s="126"/>
      <c r="CB80" s="6"/>
      <c r="CY80" s="16"/>
      <c r="CZ80" s="16"/>
    </row>
    <row r="81" spans="1:105" s="15" customFormat="1" ht="18" customHeight="1" x14ac:dyDescent="0.15">
      <c r="A81" s="280"/>
      <c r="B81" s="143" t="s">
        <v>126</v>
      </c>
      <c r="C81" s="129">
        <f t="shared" si="30"/>
        <v>0</v>
      </c>
      <c r="D81" s="91"/>
      <c r="E81" s="130"/>
      <c r="F81" s="131"/>
      <c r="G81" s="131"/>
      <c r="H81" s="131"/>
      <c r="I81" s="131"/>
      <c r="J81" s="131"/>
      <c r="K81" s="131"/>
      <c r="L81" s="131"/>
      <c r="M81" s="131"/>
      <c r="N81" s="131"/>
      <c r="O81" s="131"/>
      <c r="P81" s="131"/>
      <c r="Q81" s="131"/>
      <c r="R81" s="131"/>
      <c r="S81" s="131"/>
      <c r="T81" s="92"/>
      <c r="U81" s="132"/>
      <c r="V81" s="132"/>
      <c r="W81" s="132"/>
      <c r="X81" s="142" t="str">
        <f t="shared" si="31"/>
        <v/>
      </c>
      <c r="Y81" s="6"/>
      <c r="Z81" s="114"/>
      <c r="AA81" s="6"/>
      <c r="AB81" s="6"/>
      <c r="AC81" s="6"/>
      <c r="AD81" s="6"/>
      <c r="AE81" s="6"/>
      <c r="AF81" s="6"/>
      <c r="AG81" s="6"/>
      <c r="AH81" s="3"/>
      <c r="AI81" s="3"/>
      <c r="AJ81" s="3"/>
      <c r="AK81" s="3"/>
      <c r="AL81" s="3"/>
      <c r="AM81" s="3"/>
      <c r="AN81" s="3"/>
      <c r="AO81" s="3"/>
      <c r="AP81" s="3"/>
      <c r="AQ81" s="3"/>
      <c r="AR81" s="6"/>
      <c r="AS81" s="6"/>
      <c r="AT81" s="6"/>
      <c r="BF81" s="6"/>
      <c r="BG81" s="6"/>
      <c r="BH81" s="6"/>
      <c r="BI81" s="6"/>
      <c r="BJ81" s="6"/>
      <c r="BK81" s="6"/>
      <c r="BL81" s="6"/>
      <c r="BM81" s="6"/>
      <c r="BN81" s="6"/>
      <c r="BO81" s="6"/>
      <c r="BP81" s="49" t="str">
        <f t="shared" si="32"/>
        <v/>
      </c>
      <c r="BQ81" s="49" t="str">
        <f t="shared" si="33"/>
        <v/>
      </c>
      <c r="BR81" s="49" t="str">
        <f t="shared" si="34"/>
        <v/>
      </c>
      <c r="BS81" s="49"/>
      <c r="BT81" s="6"/>
      <c r="BU81" s="6"/>
      <c r="BV81" s="6"/>
      <c r="BW81" s="6"/>
      <c r="BX81" s="126">
        <f t="shared" si="35"/>
        <v>0</v>
      </c>
      <c r="BY81" s="126">
        <f t="shared" si="36"/>
        <v>0</v>
      </c>
      <c r="BZ81" s="126" t="str">
        <f t="shared" si="37"/>
        <v/>
      </c>
      <c r="CA81" s="126"/>
      <c r="CB81" s="6"/>
      <c r="CY81" s="16"/>
      <c r="CZ81" s="16"/>
    </row>
    <row r="82" spans="1:105" s="15" customFormat="1" ht="18" customHeight="1" x14ac:dyDescent="0.15">
      <c r="A82" s="259" t="s">
        <v>127</v>
      </c>
      <c r="B82" s="141" t="s">
        <v>110</v>
      </c>
      <c r="C82" s="119">
        <f t="shared" si="30"/>
        <v>0</v>
      </c>
      <c r="D82" s="30"/>
      <c r="E82" s="31"/>
      <c r="F82" s="32"/>
      <c r="G82" s="32"/>
      <c r="H82" s="32"/>
      <c r="I82" s="32"/>
      <c r="J82" s="32"/>
      <c r="K82" s="32"/>
      <c r="L82" s="31"/>
      <c r="M82" s="32"/>
      <c r="N82" s="32"/>
      <c r="O82" s="32"/>
      <c r="P82" s="32"/>
      <c r="Q82" s="32"/>
      <c r="R82" s="32"/>
      <c r="S82" s="32"/>
      <c r="T82" s="41"/>
      <c r="U82" s="120"/>
      <c r="V82" s="120"/>
      <c r="W82" s="120"/>
      <c r="X82" s="142" t="str">
        <f t="shared" si="31"/>
        <v/>
      </c>
      <c r="Y82" s="6"/>
      <c r="Z82" s="114"/>
      <c r="AA82" s="6"/>
      <c r="AB82" s="6"/>
      <c r="AC82" s="6"/>
      <c r="AD82" s="6"/>
      <c r="AE82" s="6"/>
      <c r="AF82" s="6"/>
      <c r="AG82" s="6"/>
      <c r="AH82" s="3"/>
      <c r="AI82" s="3"/>
      <c r="AJ82" s="3"/>
      <c r="AK82" s="3"/>
      <c r="AL82" s="3"/>
      <c r="AM82" s="3"/>
      <c r="AN82" s="3"/>
      <c r="AO82" s="3"/>
      <c r="AP82" s="3"/>
      <c r="AQ82" s="3"/>
      <c r="AR82" s="6"/>
      <c r="AS82" s="6"/>
      <c r="AT82" s="6"/>
      <c r="BF82" s="6"/>
      <c r="BG82" s="6"/>
      <c r="BH82" s="6"/>
      <c r="BI82" s="6"/>
      <c r="BJ82" s="6"/>
      <c r="BK82" s="6"/>
      <c r="BL82" s="6"/>
      <c r="BM82" s="6"/>
      <c r="BN82" s="6"/>
      <c r="BO82" s="6"/>
      <c r="BP82" s="49" t="str">
        <f t="shared" si="32"/>
        <v/>
      </c>
      <c r="BQ82" s="49" t="str">
        <f t="shared" si="33"/>
        <v/>
      </c>
      <c r="BR82" s="49" t="str">
        <f t="shared" si="34"/>
        <v/>
      </c>
      <c r="BS82" s="49"/>
      <c r="BT82" s="6"/>
      <c r="BU82" s="6"/>
      <c r="BV82" s="6"/>
      <c r="BW82" s="6"/>
      <c r="BX82" s="126">
        <f t="shared" si="35"/>
        <v>0</v>
      </c>
      <c r="BY82" s="126">
        <f t="shared" si="36"/>
        <v>0</v>
      </c>
      <c r="BZ82" s="126" t="str">
        <f t="shared" si="37"/>
        <v/>
      </c>
      <c r="CA82" s="126"/>
      <c r="CB82" s="6"/>
      <c r="CY82" s="16"/>
      <c r="CZ82" s="16"/>
    </row>
    <row r="83" spans="1:105" s="15" customFormat="1" ht="18" customHeight="1" x14ac:dyDescent="0.15">
      <c r="A83" s="281"/>
      <c r="B83" s="144" t="s">
        <v>111</v>
      </c>
      <c r="C83" s="127">
        <f t="shared" si="30"/>
        <v>0</v>
      </c>
      <c r="D83" s="91"/>
      <c r="E83" s="130"/>
      <c r="F83" s="131"/>
      <c r="G83" s="131"/>
      <c r="H83" s="131"/>
      <c r="I83" s="131"/>
      <c r="J83" s="131"/>
      <c r="K83" s="131"/>
      <c r="L83" s="131"/>
      <c r="M83" s="131"/>
      <c r="N83" s="131"/>
      <c r="O83" s="131"/>
      <c r="P83" s="131"/>
      <c r="Q83" s="131"/>
      <c r="R83" s="131"/>
      <c r="S83" s="131"/>
      <c r="T83" s="92"/>
      <c r="U83" s="132"/>
      <c r="V83" s="132"/>
      <c r="W83" s="132"/>
      <c r="X83" s="142" t="str">
        <f t="shared" si="31"/>
        <v/>
      </c>
      <c r="Y83" s="6"/>
      <c r="Z83" s="114"/>
      <c r="AA83" s="6"/>
      <c r="AB83" s="6"/>
      <c r="AC83" s="6"/>
      <c r="AD83" s="6"/>
      <c r="AE83" s="6"/>
      <c r="AF83" s="6"/>
      <c r="AG83" s="6"/>
      <c r="AH83" s="3"/>
      <c r="AI83" s="3"/>
      <c r="AJ83" s="3"/>
      <c r="AK83" s="3"/>
      <c r="AL83" s="3"/>
      <c r="AM83" s="3"/>
      <c r="AN83" s="3"/>
      <c r="AO83" s="3"/>
      <c r="AP83" s="3"/>
      <c r="AQ83" s="3"/>
      <c r="AR83" s="6"/>
      <c r="AS83" s="6"/>
      <c r="AT83" s="6"/>
      <c r="BF83" s="6"/>
      <c r="BG83" s="6"/>
      <c r="BH83" s="6"/>
      <c r="BI83" s="6"/>
      <c r="BJ83" s="6"/>
      <c r="BK83" s="6"/>
      <c r="BL83" s="6"/>
      <c r="BM83" s="6"/>
      <c r="BN83" s="6"/>
      <c r="BO83" s="6"/>
      <c r="BP83" s="49" t="str">
        <f t="shared" si="32"/>
        <v/>
      </c>
      <c r="BQ83" s="49" t="str">
        <f t="shared" si="33"/>
        <v/>
      </c>
      <c r="BR83" s="49" t="str">
        <f t="shared" si="34"/>
        <v/>
      </c>
      <c r="BS83" s="49"/>
      <c r="BT83" s="6"/>
      <c r="BU83" s="6"/>
      <c r="BV83" s="6"/>
      <c r="BW83" s="6"/>
      <c r="BX83" s="126">
        <f t="shared" si="35"/>
        <v>0</v>
      </c>
      <c r="BY83" s="126">
        <f t="shared" si="36"/>
        <v>0</v>
      </c>
      <c r="BZ83" s="126" t="str">
        <f t="shared" si="37"/>
        <v/>
      </c>
      <c r="CA83" s="126"/>
      <c r="CB83" s="6"/>
      <c r="CY83" s="16"/>
      <c r="CZ83" s="16"/>
    </row>
    <row r="84" spans="1:105" s="15" customFormat="1" ht="18" customHeight="1" x14ac:dyDescent="0.15">
      <c r="A84" s="259" t="s">
        <v>128</v>
      </c>
      <c r="B84" s="141" t="s">
        <v>110</v>
      </c>
      <c r="C84" s="119">
        <f t="shared" si="30"/>
        <v>0</v>
      </c>
      <c r="D84" s="30"/>
      <c r="E84" s="31"/>
      <c r="F84" s="32"/>
      <c r="G84" s="32"/>
      <c r="H84" s="32"/>
      <c r="I84" s="32"/>
      <c r="J84" s="32"/>
      <c r="K84" s="32"/>
      <c r="L84" s="57"/>
      <c r="M84" s="57"/>
      <c r="N84" s="57"/>
      <c r="O84" s="57"/>
      <c r="P84" s="57"/>
      <c r="Q84" s="57"/>
      <c r="R84" s="57"/>
      <c r="S84" s="57"/>
      <c r="T84" s="145"/>
      <c r="U84" s="120"/>
      <c r="V84" s="120"/>
      <c r="W84" s="120"/>
      <c r="X84" s="142" t="str">
        <f t="shared" si="31"/>
        <v/>
      </c>
      <c r="Y84" s="6"/>
      <c r="Z84" s="114"/>
      <c r="AA84" s="6"/>
      <c r="AB84" s="6"/>
      <c r="AC84" s="6"/>
      <c r="AD84" s="6"/>
      <c r="AE84" s="6"/>
      <c r="AF84" s="6"/>
      <c r="AG84" s="6"/>
      <c r="AH84" s="3"/>
      <c r="AI84" s="3"/>
      <c r="AJ84" s="3"/>
      <c r="AK84" s="3"/>
      <c r="AL84" s="3"/>
      <c r="AM84" s="3"/>
      <c r="AN84" s="3"/>
      <c r="AO84" s="3"/>
      <c r="AP84" s="3"/>
      <c r="AQ84" s="3"/>
      <c r="AR84" s="6"/>
      <c r="AS84" s="6"/>
      <c r="AT84" s="6"/>
      <c r="BF84" s="6"/>
      <c r="BG84" s="6"/>
      <c r="BH84" s="6"/>
      <c r="BI84" s="6"/>
      <c r="BJ84" s="6"/>
      <c r="BK84" s="6"/>
      <c r="BL84" s="6"/>
      <c r="BM84" s="6"/>
      <c r="BN84" s="6"/>
      <c r="BO84" s="6"/>
      <c r="BP84" s="49" t="str">
        <f t="shared" si="32"/>
        <v/>
      </c>
      <c r="BQ84" s="49" t="str">
        <f t="shared" si="33"/>
        <v/>
      </c>
      <c r="BR84" s="49" t="str">
        <f t="shared" si="34"/>
        <v/>
      </c>
      <c r="BS84" s="49"/>
      <c r="BT84" s="6"/>
      <c r="BU84" s="6"/>
      <c r="BV84" s="6"/>
      <c r="BW84" s="6"/>
      <c r="BX84" s="126">
        <f t="shared" si="35"/>
        <v>0</v>
      </c>
      <c r="BY84" s="126">
        <f t="shared" si="36"/>
        <v>0</v>
      </c>
      <c r="BZ84" s="126" t="str">
        <f t="shared" si="37"/>
        <v/>
      </c>
      <c r="CA84" s="126"/>
      <c r="CB84" s="6"/>
      <c r="CY84" s="16"/>
      <c r="CZ84" s="16"/>
    </row>
    <row r="85" spans="1:105" s="15" customFormat="1" ht="18" customHeight="1" x14ac:dyDescent="0.15">
      <c r="A85" s="281"/>
      <c r="B85" s="144" t="s">
        <v>111</v>
      </c>
      <c r="C85" s="127">
        <f t="shared" si="30"/>
        <v>0</v>
      </c>
      <c r="D85" s="91"/>
      <c r="E85" s="130"/>
      <c r="F85" s="131"/>
      <c r="G85" s="131"/>
      <c r="H85" s="131"/>
      <c r="I85" s="131"/>
      <c r="J85" s="131"/>
      <c r="K85" s="131"/>
      <c r="L85" s="146"/>
      <c r="M85" s="57"/>
      <c r="N85" s="57"/>
      <c r="O85" s="57"/>
      <c r="P85" s="57"/>
      <c r="Q85" s="57"/>
      <c r="R85" s="57"/>
      <c r="S85" s="57"/>
      <c r="T85" s="145"/>
      <c r="U85" s="147"/>
      <c r="V85" s="147"/>
      <c r="W85" s="147"/>
      <c r="X85" s="142" t="str">
        <f t="shared" si="31"/>
        <v/>
      </c>
      <c r="Y85" s="6"/>
      <c r="Z85" s="114"/>
      <c r="AA85" s="6"/>
      <c r="AB85" s="6"/>
      <c r="AC85" s="6"/>
      <c r="AD85" s="6"/>
      <c r="AE85" s="6"/>
      <c r="AF85" s="6"/>
      <c r="AG85" s="6"/>
      <c r="AH85" s="3"/>
      <c r="AI85" s="3"/>
      <c r="AJ85" s="3"/>
      <c r="AK85" s="3"/>
      <c r="AL85" s="3"/>
      <c r="AM85" s="3"/>
      <c r="AN85" s="3"/>
      <c r="AO85" s="3"/>
      <c r="AP85" s="3"/>
      <c r="AQ85" s="3"/>
      <c r="AR85" s="6"/>
      <c r="AS85" s="6"/>
      <c r="AT85" s="6"/>
      <c r="BF85" s="6"/>
      <c r="BG85" s="6"/>
      <c r="BH85" s="6"/>
      <c r="BI85" s="6"/>
      <c r="BJ85" s="6"/>
      <c r="BK85" s="6"/>
      <c r="BL85" s="6"/>
      <c r="BM85" s="6"/>
      <c r="BN85" s="6"/>
      <c r="BO85" s="6"/>
      <c r="BP85" s="49" t="str">
        <f t="shared" si="32"/>
        <v/>
      </c>
      <c r="BQ85" s="49" t="str">
        <f t="shared" si="33"/>
        <v/>
      </c>
      <c r="BR85" s="49" t="str">
        <f t="shared" si="34"/>
        <v/>
      </c>
      <c r="BS85" s="49"/>
      <c r="BT85" s="6"/>
      <c r="BU85" s="6"/>
      <c r="BV85" s="6"/>
      <c r="BW85" s="6"/>
      <c r="BX85" s="126">
        <f t="shared" si="35"/>
        <v>0</v>
      </c>
      <c r="BY85" s="126">
        <f t="shared" si="36"/>
        <v>0</v>
      </c>
      <c r="BZ85" s="126" t="str">
        <f t="shared" si="37"/>
        <v/>
      </c>
      <c r="CA85" s="126"/>
      <c r="CB85" s="6"/>
      <c r="CY85" s="16"/>
      <c r="CZ85" s="16"/>
    </row>
    <row r="86" spans="1:105" s="15" customFormat="1" ht="18" customHeight="1" x14ac:dyDescent="0.15">
      <c r="A86" s="241" t="s">
        <v>129</v>
      </c>
      <c r="B86" s="148" t="s">
        <v>110</v>
      </c>
      <c r="C86" s="149">
        <f>SUM(G86:T86)</f>
        <v>0</v>
      </c>
      <c r="D86" s="150"/>
      <c r="E86" s="150"/>
      <c r="F86" s="150"/>
      <c r="G86" s="151"/>
      <c r="H86" s="151"/>
      <c r="I86" s="151"/>
      <c r="J86" s="151"/>
      <c r="K86" s="151"/>
      <c r="L86" s="151"/>
      <c r="M86" s="151"/>
      <c r="N86" s="151"/>
      <c r="O86" s="151"/>
      <c r="P86" s="151"/>
      <c r="Q86" s="151"/>
      <c r="R86" s="151"/>
      <c r="S86" s="151"/>
      <c r="T86" s="152"/>
      <c r="U86" s="153"/>
      <c r="V86" s="153"/>
      <c r="W86" s="153"/>
      <c r="X86" s="142" t="str">
        <f t="shared" si="31"/>
        <v/>
      </c>
      <c r="Y86" s="6"/>
      <c r="Z86" s="114"/>
      <c r="AA86" s="6"/>
      <c r="AB86" s="6"/>
      <c r="AC86" s="6"/>
      <c r="AD86" s="6"/>
      <c r="AE86" s="6"/>
      <c r="AF86" s="6"/>
      <c r="AG86" s="6"/>
      <c r="AH86" s="3"/>
      <c r="AI86" s="3"/>
      <c r="AJ86" s="3"/>
      <c r="AK86" s="3"/>
      <c r="AL86" s="3"/>
      <c r="AM86" s="3"/>
      <c r="AN86" s="3"/>
      <c r="AO86" s="3"/>
      <c r="AP86" s="3"/>
      <c r="AQ86" s="3"/>
      <c r="AR86" s="6"/>
      <c r="AS86" s="6"/>
      <c r="AT86" s="6"/>
      <c r="BF86" s="6"/>
      <c r="BG86" s="6"/>
      <c r="BH86" s="6"/>
      <c r="BI86" s="6"/>
      <c r="BJ86" s="6"/>
      <c r="BK86" s="6"/>
      <c r="BL86" s="6"/>
      <c r="BM86" s="6"/>
      <c r="BN86" s="6"/>
      <c r="BO86" s="6"/>
      <c r="BP86" s="49" t="str">
        <f t="shared" si="32"/>
        <v/>
      </c>
      <c r="BQ86" s="49" t="str">
        <f t="shared" si="33"/>
        <v/>
      </c>
      <c r="BR86" s="49" t="str">
        <f t="shared" si="34"/>
        <v/>
      </c>
      <c r="BT86" s="6"/>
      <c r="BU86" s="6"/>
      <c r="BV86" s="6"/>
      <c r="BW86" s="6"/>
      <c r="BX86" s="126">
        <f t="shared" si="35"/>
        <v>0</v>
      </c>
      <c r="BY86" s="126">
        <f t="shared" si="36"/>
        <v>0</v>
      </c>
      <c r="BZ86" s="126" t="str">
        <f t="shared" si="37"/>
        <v/>
      </c>
      <c r="CA86" s="6"/>
      <c r="CB86" s="6"/>
      <c r="CY86" s="16"/>
      <c r="CZ86" s="16"/>
    </row>
    <row r="87" spans="1:105" s="15" customFormat="1" ht="18" customHeight="1" x14ac:dyDescent="0.15">
      <c r="A87" s="243"/>
      <c r="B87" s="143" t="s">
        <v>111</v>
      </c>
      <c r="C87" s="129">
        <f>SUM(G87:T87)</f>
        <v>0</v>
      </c>
      <c r="D87" s="154"/>
      <c r="E87" s="154"/>
      <c r="F87" s="154"/>
      <c r="G87" s="131"/>
      <c r="H87" s="131"/>
      <c r="I87" s="131"/>
      <c r="J87" s="131"/>
      <c r="K87" s="131"/>
      <c r="L87" s="131"/>
      <c r="M87" s="131"/>
      <c r="N87" s="131"/>
      <c r="O87" s="131"/>
      <c r="P87" s="131"/>
      <c r="Q87" s="131"/>
      <c r="R87" s="131"/>
      <c r="S87" s="131"/>
      <c r="T87" s="92"/>
      <c r="U87" s="132"/>
      <c r="V87" s="132"/>
      <c r="W87" s="132"/>
      <c r="X87" s="142" t="str">
        <f t="shared" si="31"/>
        <v/>
      </c>
      <c r="Y87" s="6"/>
      <c r="Z87" s="114"/>
      <c r="AA87" s="6"/>
      <c r="AB87" s="6"/>
      <c r="AC87" s="6"/>
      <c r="AD87" s="6"/>
      <c r="AE87" s="6"/>
      <c r="AF87" s="6"/>
      <c r="AG87" s="6"/>
      <c r="AH87" s="3"/>
      <c r="AI87" s="3"/>
      <c r="AJ87" s="3"/>
      <c r="AK87" s="3"/>
      <c r="AL87" s="3"/>
      <c r="AM87" s="3"/>
      <c r="AN87" s="3"/>
      <c r="AO87" s="3"/>
      <c r="AP87" s="3"/>
      <c r="AQ87" s="3"/>
      <c r="AR87" s="6"/>
      <c r="AS87" s="6"/>
      <c r="AT87" s="6"/>
      <c r="BF87" s="6"/>
      <c r="BG87" s="6"/>
      <c r="BH87" s="6"/>
      <c r="BI87" s="6"/>
      <c r="BJ87" s="6"/>
      <c r="BK87" s="6"/>
      <c r="BL87" s="6"/>
      <c r="BM87" s="6"/>
      <c r="BN87" s="6"/>
      <c r="BO87" s="6"/>
      <c r="BP87" s="49" t="str">
        <f t="shared" si="32"/>
        <v/>
      </c>
      <c r="BQ87" s="49" t="str">
        <f t="shared" si="33"/>
        <v/>
      </c>
      <c r="BR87" s="49" t="str">
        <f t="shared" si="34"/>
        <v/>
      </c>
      <c r="BT87" s="6"/>
      <c r="BU87" s="6"/>
      <c r="BV87" s="6"/>
      <c r="BW87" s="6"/>
      <c r="BX87" s="126">
        <f t="shared" si="35"/>
        <v>0</v>
      </c>
      <c r="BY87" s="126">
        <f t="shared" si="36"/>
        <v>0</v>
      </c>
      <c r="BZ87" s="126" t="str">
        <f t="shared" si="37"/>
        <v/>
      </c>
      <c r="CA87" s="6"/>
      <c r="CB87" s="6"/>
      <c r="CY87" s="16"/>
      <c r="CZ87" s="16"/>
    </row>
    <row r="88" spans="1:105" s="6" customFormat="1" ht="30" customHeight="1" x14ac:dyDescent="0.2">
      <c r="A88" s="155" t="s">
        <v>130</v>
      </c>
      <c r="B88" s="11"/>
      <c r="C88" s="156"/>
      <c r="D88" s="156"/>
      <c r="E88" s="156"/>
      <c r="F88" s="156"/>
      <c r="G88" s="156"/>
      <c r="H88" s="156"/>
      <c r="I88" s="156"/>
      <c r="J88" s="156"/>
      <c r="K88" s="156"/>
      <c r="AD88" s="114"/>
      <c r="AG88" s="114"/>
      <c r="AJ88" s="114"/>
      <c r="AM88" s="114"/>
      <c r="AN88" s="114"/>
      <c r="AO88" s="114"/>
      <c r="CZ88" s="3"/>
      <c r="DA88" s="3"/>
    </row>
    <row r="89" spans="1:105" s="15" customFormat="1" ht="57" customHeight="1" x14ac:dyDescent="0.15">
      <c r="A89" s="221" t="s">
        <v>131</v>
      </c>
      <c r="B89" s="158" t="s">
        <v>132</v>
      </c>
      <c r="C89" s="114"/>
      <c r="D89" s="114"/>
      <c r="E89" s="114"/>
      <c r="F89" s="6"/>
      <c r="G89" s="6"/>
      <c r="H89" s="6"/>
      <c r="I89" s="6"/>
      <c r="J89" s="6"/>
      <c r="K89" s="6"/>
      <c r="L89" s="6"/>
      <c r="M89" s="6"/>
      <c r="N89" s="6"/>
      <c r="O89" s="6"/>
      <c r="P89" s="6"/>
      <c r="Q89" s="6"/>
      <c r="R89" s="6"/>
      <c r="S89" s="6"/>
      <c r="T89" s="6"/>
      <c r="U89" s="6"/>
      <c r="V89" s="6"/>
      <c r="W89" s="6"/>
      <c r="X89" s="114"/>
      <c r="Y89" s="6"/>
      <c r="Z89" s="6"/>
      <c r="AA89" s="114"/>
      <c r="AB89" s="6"/>
      <c r="AC89" s="6"/>
      <c r="AD89" s="114"/>
      <c r="AE89" s="6"/>
      <c r="AF89" s="6"/>
      <c r="AG89" s="114"/>
      <c r="AH89" s="6"/>
      <c r="AI89" s="6"/>
      <c r="AJ89" s="6"/>
      <c r="AK89" s="6"/>
      <c r="AL89" s="6"/>
      <c r="AM89" s="6"/>
      <c r="AN89" s="6"/>
      <c r="AO89" s="6"/>
      <c r="AP89" s="6"/>
      <c r="AQ89" s="6"/>
      <c r="AR89" s="6"/>
      <c r="AS89" s="6"/>
      <c r="AT89" s="6"/>
      <c r="BF89" s="6"/>
      <c r="BG89" s="6"/>
      <c r="BH89" s="6"/>
      <c r="BI89" s="6"/>
      <c r="BJ89" s="6"/>
      <c r="BK89" s="6"/>
      <c r="BL89" s="6"/>
      <c r="BM89" s="6"/>
      <c r="BN89" s="6"/>
      <c r="BO89" s="6"/>
      <c r="BP89" s="6"/>
      <c r="BQ89" s="6"/>
      <c r="BR89" s="6"/>
      <c r="BS89" s="6"/>
      <c r="BT89" s="6"/>
      <c r="BU89" s="6"/>
      <c r="BV89" s="6"/>
      <c r="BW89" s="6"/>
      <c r="BX89" s="6"/>
      <c r="BY89" s="6"/>
      <c r="BZ89" s="6"/>
      <c r="CA89" s="6"/>
      <c r="CB89" s="6"/>
      <c r="CW89" s="16"/>
      <c r="CX89" s="16"/>
    </row>
    <row r="90" spans="1:105" s="15" customFormat="1" ht="18" customHeight="1" x14ac:dyDescent="0.15">
      <c r="A90" s="141" t="s">
        <v>133</v>
      </c>
      <c r="B90" s="159"/>
      <c r="C90" s="160" t="str">
        <f>$BP90</f>
        <v/>
      </c>
      <c r="D90" s="6"/>
      <c r="E90" s="6"/>
      <c r="F90" s="6"/>
      <c r="G90" s="6"/>
      <c r="H90" s="6"/>
      <c r="I90" s="6"/>
      <c r="J90" s="6"/>
      <c r="K90" s="6"/>
      <c r="L90" s="6"/>
      <c r="M90" s="6"/>
      <c r="N90" s="6"/>
      <c r="O90" s="6"/>
      <c r="P90" s="6"/>
      <c r="Q90" s="6"/>
      <c r="R90" s="6"/>
      <c r="S90" s="6"/>
      <c r="T90" s="6"/>
      <c r="U90" s="6"/>
      <c r="V90" s="6"/>
      <c r="W90" s="6"/>
      <c r="X90" s="114"/>
      <c r="Y90" s="6"/>
      <c r="Z90" s="6"/>
      <c r="AA90" s="114"/>
      <c r="AB90" s="6"/>
      <c r="AC90" s="6"/>
      <c r="AD90" s="114"/>
      <c r="AE90" s="6"/>
      <c r="AF90" s="6"/>
      <c r="AG90" s="114"/>
      <c r="AH90" s="6"/>
      <c r="AI90" s="6"/>
      <c r="AJ90" s="6"/>
      <c r="AK90" s="6"/>
      <c r="AL90" s="6"/>
      <c r="AM90" s="6"/>
      <c r="AN90" s="6"/>
      <c r="AO90" s="6"/>
      <c r="AP90" s="6"/>
      <c r="AQ90" s="6"/>
      <c r="AR90" s="6"/>
      <c r="AS90" s="6"/>
      <c r="AT90" s="6"/>
      <c r="BF90" s="6"/>
      <c r="BG90" s="6"/>
      <c r="BH90" s="6"/>
      <c r="BI90" s="6"/>
      <c r="BJ90" s="6"/>
      <c r="BK90" s="6"/>
      <c r="BL90" s="6"/>
      <c r="BM90" s="6"/>
      <c r="BN90" s="6"/>
      <c r="BO90" s="6"/>
      <c r="BP90" s="72" t="str">
        <f>IF(AND(($B90&lt;&gt;0),$AT51+$AT52=0),"No olvidar que estas consultas resueltas deben estar incluidas en Sección A.4","")</f>
        <v/>
      </c>
      <c r="BR90" s="6"/>
      <c r="BS90" s="6"/>
      <c r="BT90" s="6"/>
      <c r="BU90" s="6"/>
      <c r="BV90" s="6"/>
      <c r="BW90" s="6"/>
      <c r="BX90" s="126">
        <f>IF(AND(($B90&lt;&gt;0),$AT51+$AT52=0),1,0)</f>
        <v>0</v>
      </c>
      <c r="BY90" s="6"/>
      <c r="BZ90" s="6"/>
      <c r="CA90" s="6"/>
      <c r="CB90" s="6"/>
      <c r="CW90" s="16"/>
      <c r="CX90" s="16"/>
    </row>
    <row r="91" spans="1:105" s="15" customFormat="1" ht="20.25" customHeight="1" x14ac:dyDescent="0.15">
      <c r="A91" s="144" t="s">
        <v>98</v>
      </c>
      <c r="B91" s="161"/>
      <c r="C91" s="160" t="str">
        <f>$BP91</f>
        <v/>
      </c>
      <c r="D91" s="6"/>
      <c r="E91" s="6"/>
      <c r="F91" s="6"/>
      <c r="G91" s="6"/>
      <c r="H91" s="6"/>
      <c r="I91" s="6"/>
      <c r="J91" s="6"/>
      <c r="K91" s="6"/>
      <c r="L91" s="6"/>
      <c r="M91" s="6"/>
      <c r="N91" s="6"/>
      <c r="O91" s="6"/>
      <c r="P91" s="6"/>
      <c r="Q91" s="6"/>
      <c r="R91" s="6"/>
      <c r="S91" s="6"/>
      <c r="T91" s="6"/>
      <c r="U91" s="6"/>
      <c r="V91" s="6"/>
      <c r="W91" s="6"/>
      <c r="X91" s="114"/>
      <c r="Y91" s="6"/>
      <c r="Z91" s="6"/>
      <c r="AA91" s="114"/>
      <c r="AB91" s="6"/>
      <c r="AC91" s="6"/>
      <c r="AD91" s="114"/>
      <c r="AE91" s="6"/>
      <c r="AF91" s="6"/>
      <c r="AG91" s="114"/>
      <c r="AH91" s="6"/>
      <c r="AI91" s="6"/>
      <c r="AJ91" s="6"/>
      <c r="AK91" s="6"/>
      <c r="AL91" s="6"/>
      <c r="AM91" s="6"/>
      <c r="AN91" s="6"/>
      <c r="AO91" s="6"/>
      <c r="AP91" s="6"/>
      <c r="AQ91" s="6"/>
      <c r="AR91" s="6"/>
      <c r="AS91" s="6"/>
      <c r="AT91" s="6"/>
      <c r="BF91" s="6"/>
      <c r="BG91" s="6"/>
      <c r="BH91" s="6"/>
      <c r="BI91" s="6"/>
      <c r="BJ91" s="6"/>
      <c r="BK91" s="6"/>
      <c r="BL91" s="6"/>
      <c r="BM91" s="6"/>
      <c r="BN91" s="6"/>
      <c r="BO91" s="6"/>
      <c r="BP91" s="72" t="str">
        <f>IF(AND(($B91&lt;&gt;0),$AT53=0),"No olvidar que estas consultas resueltas deben estar incluidas en Sección A.4","")</f>
        <v/>
      </c>
      <c r="BR91" s="6"/>
      <c r="BS91" s="6"/>
      <c r="BT91" s="6"/>
      <c r="BU91" s="6"/>
      <c r="BV91" s="6"/>
      <c r="BW91" s="6"/>
      <c r="BX91" s="126">
        <f>IF(AND(($B91&lt;&gt;0),$AT53=0),1,0)</f>
        <v>0</v>
      </c>
      <c r="BY91" s="6"/>
      <c r="BZ91" s="6"/>
      <c r="CA91" s="6"/>
      <c r="CB91" s="6"/>
      <c r="CW91" s="16"/>
      <c r="CX91" s="16"/>
    </row>
    <row r="92" spans="1:105" s="15" customFormat="1" ht="17.25" customHeight="1" x14ac:dyDescent="0.15">
      <c r="A92" s="162" t="s">
        <v>63</v>
      </c>
      <c r="B92" s="161"/>
      <c r="C92" s="160">
        <f>$BP92</f>
        <v>0</v>
      </c>
      <c r="D92" s="6"/>
      <c r="E92" s="6"/>
      <c r="F92" s="6"/>
      <c r="G92" s="6"/>
      <c r="H92" s="6"/>
      <c r="I92" s="6"/>
      <c r="J92" s="6"/>
      <c r="K92" s="6"/>
      <c r="L92" s="6"/>
      <c r="M92" s="6"/>
      <c r="N92" s="6"/>
      <c r="O92" s="6"/>
      <c r="P92" s="6"/>
      <c r="Q92" s="6"/>
      <c r="R92" s="6"/>
      <c r="S92" s="6"/>
      <c r="T92" s="6"/>
      <c r="U92" s="6"/>
      <c r="V92" s="6"/>
      <c r="W92" s="6"/>
      <c r="X92" s="114"/>
      <c r="Y92" s="6"/>
      <c r="Z92" s="6"/>
      <c r="AA92" s="114"/>
      <c r="AB92" s="6"/>
      <c r="AC92" s="6"/>
      <c r="AD92" s="114"/>
      <c r="AE92" s="6"/>
      <c r="AF92" s="6"/>
      <c r="AG92" s="114"/>
      <c r="AH92" s="6"/>
      <c r="AI92" s="6"/>
      <c r="AJ92" s="6"/>
      <c r="AK92" s="6"/>
      <c r="AL92" s="6"/>
      <c r="AM92" s="6"/>
      <c r="AN92" s="6"/>
      <c r="AO92" s="6"/>
      <c r="AP92" s="6"/>
      <c r="AQ92" s="6"/>
      <c r="AR92" s="6"/>
      <c r="AS92" s="6"/>
      <c r="AT92" s="6"/>
      <c r="BF92" s="6"/>
      <c r="BG92" s="6"/>
      <c r="BH92" s="6"/>
      <c r="BI92" s="6"/>
      <c r="BJ92" s="6"/>
      <c r="BK92" s="6"/>
      <c r="BL92" s="6"/>
      <c r="BM92" s="6"/>
      <c r="BN92" s="6"/>
      <c r="BO92" s="6"/>
      <c r="BP92" s="72"/>
      <c r="BR92" s="6"/>
      <c r="BS92" s="6"/>
      <c r="BT92" s="6"/>
      <c r="BU92" s="6"/>
      <c r="BV92" s="6"/>
      <c r="BW92" s="6"/>
      <c r="BX92" s="126"/>
      <c r="BY92" s="6"/>
      <c r="BZ92" s="6"/>
      <c r="CA92" s="6"/>
      <c r="CB92" s="6"/>
      <c r="CW92" s="16"/>
      <c r="CX92" s="16"/>
    </row>
    <row r="93" spans="1:105" s="15" customFormat="1" ht="15.75" customHeight="1" x14ac:dyDescent="0.15">
      <c r="A93" s="163" t="s">
        <v>134</v>
      </c>
      <c r="B93" s="164"/>
      <c r="C93" s="48"/>
      <c r="E93" s="6"/>
      <c r="F93" s="6"/>
      <c r="G93" s="6"/>
      <c r="H93" s="6"/>
      <c r="I93" s="6"/>
      <c r="J93" s="6"/>
      <c r="K93" s="6"/>
      <c r="L93" s="6"/>
      <c r="M93" s="6"/>
      <c r="N93" s="6"/>
      <c r="O93" s="6"/>
      <c r="P93" s="6"/>
      <c r="Q93" s="6"/>
      <c r="R93" s="6"/>
      <c r="S93" s="6"/>
      <c r="T93" s="6"/>
      <c r="U93" s="6"/>
      <c r="V93" s="6"/>
      <c r="W93" s="6"/>
      <c r="X93" s="114"/>
      <c r="Y93" s="6"/>
      <c r="Z93" s="6"/>
      <c r="AA93" s="114"/>
      <c r="AB93" s="6"/>
      <c r="AC93" s="6"/>
      <c r="AD93" s="114"/>
      <c r="AE93" s="6"/>
      <c r="AF93" s="6"/>
      <c r="AG93" s="114"/>
      <c r="AH93" s="6"/>
      <c r="AI93" s="6"/>
      <c r="AJ93" s="6"/>
      <c r="AK93" s="6"/>
      <c r="AL93" s="6"/>
      <c r="AM93" s="6"/>
      <c r="AN93" s="6"/>
      <c r="AO93" s="6"/>
      <c r="AP93" s="6"/>
      <c r="AQ93" s="6"/>
      <c r="AR93" s="6"/>
      <c r="AS93" s="6"/>
      <c r="AT93" s="6"/>
      <c r="BF93" s="6"/>
      <c r="BG93" s="6"/>
      <c r="BH93" s="6"/>
      <c r="BI93" s="6"/>
      <c r="BJ93" s="6"/>
      <c r="BK93" s="6"/>
      <c r="BL93" s="6"/>
      <c r="BM93" s="6"/>
      <c r="BN93" s="6"/>
      <c r="BO93" s="6"/>
      <c r="BP93" s="72"/>
      <c r="BR93" s="6"/>
      <c r="BS93" s="6"/>
      <c r="BT93" s="6"/>
      <c r="BU93" s="6"/>
      <c r="BV93" s="6"/>
      <c r="BW93" s="6"/>
      <c r="BX93" s="126"/>
      <c r="BY93" s="6"/>
      <c r="BZ93" s="6"/>
      <c r="CA93" s="6"/>
      <c r="CB93" s="6"/>
      <c r="CW93" s="16"/>
      <c r="CX93" s="16"/>
    </row>
    <row r="94" spans="1:105" s="6" customFormat="1" ht="30" customHeight="1" x14ac:dyDescent="0.2">
      <c r="A94" s="165" t="s">
        <v>135</v>
      </c>
      <c r="B94" s="166"/>
      <c r="C94" s="166"/>
      <c r="D94" s="166"/>
      <c r="E94" s="167"/>
      <c r="F94" s="167"/>
      <c r="G94" s="167"/>
      <c r="AA94" s="114"/>
      <c r="AD94" s="114"/>
      <c r="AG94" s="114"/>
      <c r="AJ94" s="114"/>
      <c r="AR94" s="3"/>
      <c r="BZ94" s="15"/>
      <c r="CZ94" s="3"/>
      <c r="DA94" s="3"/>
    </row>
    <row r="95" spans="1:105" s="15" customFormat="1" ht="52.5" x14ac:dyDescent="0.15">
      <c r="A95" s="256" t="s">
        <v>136</v>
      </c>
      <c r="B95" s="282"/>
      <c r="C95" s="168" t="s">
        <v>137</v>
      </c>
      <c r="D95" s="168" t="s">
        <v>138</v>
      </c>
      <c r="E95" s="168" t="s">
        <v>139</v>
      </c>
      <c r="F95" s="169"/>
      <c r="G95" s="6"/>
      <c r="H95" s="6"/>
      <c r="I95" s="6"/>
      <c r="J95" s="6"/>
      <c r="K95" s="6"/>
      <c r="L95" s="6"/>
      <c r="M95" s="6"/>
      <c r="N95" s="6"/>
      <c r="O95" s="6"/>
      <c r="P95" s="6"/>
      <c r="Q95" s="6"/>
      <c r="R95" s="6"/>
      <c r="S95" s="6"/>
      <c r="T95" s="6"/>
      <c r="U95" s="6"/>
      <c r="V95" s="6"/>
      <c r="W95" s="6"/>
      <c r="X95" s="6"/>
      <c r="Y95" s="6"/>
      <c r="Z95" s="114"/>
      <c r="AA95" s="6"/>
      <c r="AB95" s="6"/>
      <c r="AC95" s="114"/>
      <c r="AD95" s="6"/>
      <c r="AE95" s="6"/>
      <c r="AF95" s="114"/>
      <c r="AG95" s="6"/>
      <c r="AH95" s="6"/>
      <c r="AI95" s="114"/>
      <c r="AJ95" s="6"/>
      <c r="AK95" s="6"/>
      <c r="AL95" s="6"/>
      <c r="AM95" s="6"/>
      <c r="AN95" s="6"/>
      <c r="AO95" s="6"/>
      <c r="AP95" s="6"/>
      <c r="AQ95" s="6"/>
      <c r="AR95" s="6"/>
      <c r="AS95" s="6"/>
      <c r="AT95" s="6"/>
      <c r="BF95" s="6"/>
      <c r="BG95" s="6"/>
      <c r="BH95" s="6"/>
      <c r="BI95" s="6"/>
      <c r="BJ95" s="6"/>
      <c r="BK95" s="6"/>
      <c r="BL95" s="6"/>
      <c r="BM95" s="6"/>
      <c r="BN95" s="6"/>
      <c r="BO95" s="6"/>
      <c r="BP95" s="6"/>
      <c r="BQ95" s="6"/>
      <c r="BR95" s="6"/>
      <c r="BS95" s="6"/>
      <c r="BT95" s="6"/>
      <c r="BU95" s="6"/>
      <c r="BV95" s="6"/>
      <c r="BW95" s="6"/>
      <c r="BX95" s="6"/>
      <c r="BY95" s="6"/>
      <c r="BZ95" s="6"/>
      <c r="CA95" s="6"/>
      <c r="CB95" s="6"/>
      <c r="CY95" s="16"/>
      <c r="CZ95" s="16"/>
    </row>
    <row r="96" spans="1:105" s="15" customFormat="1" ht="15" customHeight="1" x14ac:dyDescent="0.15">
      <c r="A96" s="283" t="s">
        <v>140</v>
      </c>
      <c r="B96" s="283"/>
      <c r="C96" s="120"/>
      <c r="D96" s="120"/>
      <c r="E96" s="120"/>
      <c r="F96" s="169"/>
      <c r="G96" s="6"/>
      <c r="H96" s="6"/>
      <c r="I96" s="6"/>
      <c r="J96" s="6"/>
      <c r="K96" s="6"/>
      <c r="L96" s="6"/>
      <c r="M96" s="6"/>
      <c r="N96" s="6"/>
      <c r="O96" s="6"/>
      <c r="P96" s="6"/>
      <c r="Q96" s="6"/>
      <c r="R96" s="6"/>
      <c r="S96" s="6"/>
      <c r="T96" s="6"/>
      <c r="U96" s="6"/>
      <c r="V96" s="6"/>
      <c r="W96" s="6"/>
      <c r="X96" s="6"/>
      <c r="Y96" s="6"/>
      <c r="Z96" s="6"/>
      <c r="AA96" s="6"/>
      <c r="AB96" s="6"/>
      <c r="AC96" s="114"/>
      <c r="AD96" s="6"/>
      <c r="AE96" s="6"/>
      <c r="AF96" s="114"/>
      <c r="AG96" s="6"/>
      <c r="AH96" s="6"/>
      <c r="AI96" s="114"/>
      <c r="AJ96" s="6"/>
      <c r="AK96" s="6"/>
      <c r="AL96" s="114"/>
      <c r="AM96" s="114"/>
      <c r="AN96" s="114"/>
      <c r="AO96" s="6"/>
      <c r="AP96" s="6"/>
      <c r="AQ96" s="6"/>
      <c r="AR96" s="6"/>
      <c r="AS96" s="6"/>
      <c r="AT96" s="6"/>
      <c r="BF96" s="6"/>
      <c r="BG96" s="6"/>
      <c r="BH96" s="6"/>
      <c r="BI96" s="6"/>
      <c r="BJ96" s="6"/>
      <c r="BK96" s="6"/>
      <c r="BL96" s="6"/>
      <c r="BM96" s="6"/>
      <c r="BN96" s="6"/>
      <c r="BO96" s="6"/>
      <c r="BP96" s="6"/>
      <c r="BQ96" s="6"/>
      <c r="BR96" s="6"/>
      <c r="BS96" s="6"/>
      <c r="BT96" s="6"/>
      <c r="BU96" s="6"/>
      <c r="BV96" s="6"/>
      <c r="BW96" s="6"/>
      <c r="BX96" s="6"/>
      <c r="BY96" s="6"/>
      <c r="BZ96" s="6"/>
      <c r="CA96" s="6"/>
      <c r="CB96" s="6"/>
      <c r="CY96" s="16"/>
      <c r="CZ96" s="16"/>
    </row>
    <row r="97" spans="1:104" s="15" customFormat="1" ht="15" customHeight="1" x14ac:dyDescent="0.15">
      <c r="A97" s="272" t="s">
        <v>141</v>
      </c>
      <c r="B97" s="272"/>
      <c r="C97" s="128"/>
      <c r="D97" s="128"/>
      <c r="E97" s="128"/>
      <c r="F97" s="6"/>
      <c r="G97" s="6"/>
      <c r="H97" s="6"/>
      <c r="I97" s="6"/>
      <c r="J97" s="6"/>
      <c r="K97" s="6"/>
      <c r="L97" s="6"/>
      <c r="M97" s="6"/>
      <c r="N97" s="6"/>
      <c r="O97" s="6"/>
      <c r="P97" s="6"/>
      <c r="Q97" s="6"/>
      <c r="R97" s="6"/>
      <c r="S97" s="6"/>
      <c r="T97" s="6"/>
      <c r="U97" s="6"/>
      <c r="V97" s="6"/>
      <c r="W97" s="6"/>
      <c r="X97" s="6"/>
      <c r="Y97" s="6"/>
      <c r="Z97" s="6"/>
      <c r="AA97" s="6"/>
      <c r="AB97" s="6"/>
      <c r="AC97" s="114"/>
      <c r="AD97" s="6"/>
      <c r="AE97" s="6"/>
      <c r="AF97" s="114"/>
      <c r="AG97" s="6"/>
      <c r="AH97" s="6"/>
      <c r="AI97" s="114"/>
      <c r="AJ97" s="6"/>
      <c r="AK97" s="6"/>
      <c r="AL97" s="114"/>
      <c r="AM97" s="114"/>
      <c r="AN97" s="114"/>
      <c r="AO97" s="6"/>
      <c r="AP97" s="6"/>
      <c r="AQ97" s="6"/>
      <c r="AR97" s="6"/>
      <c r="AS97" s="6"/>
      <c r="AT97" s="6"/>
      <c r="BF97" s="6"/>
      <c r="BG97" s="6"/>
      <c r="BH97" s="6"/>
      <c r="BI97" s="6"/>
      <c r="BJ97" s="6"/>
      <c r="BK97" s="6"/>
      <c r="BL97" s="6"/>
      <c r="BM97" s="6"/>
      <c r="BN97" s="6"/>
      <c r="BO97" s="6"/>
      <c r="BP97" s="6"/>
      <c r="BQ97" s="6"/>
      <c r="BR97" s="6"/>
      <c r="BS97" s="6"/>
      <c r="BT97" s="6"/>
      <c r="BU97" s="6"/>
      <c r="BV97" s="6"/>
      <c r="BW97" s="6"/>
      <c r="BX97" s="6"/>
      <c r="BY97" s="6"/>
      <c r="BZ97" s="6"/>
      <c r="CA97" s="6"/>
      <c r="CB97" s="6"/>
      <c r="CY97" s="16"/>
      <c r="CZ97" s="16"/>
    </row>
    <row r="98" spans="1:104" s="15" customFormat="1" ht="15" customHeight="1" x14ac:dyDescent="0.15">
      <c r="A98" s="272" t="s">
        <v>142</v>
      </c>
      <c r="B98" s="272"/>
      <c r="C98" s="128"/>
      <c r="D98" s="128"/>
      <c r="E98" s="128"/>
      <c r="F98" s="6"/>
      <c r="G98" s="6"/>
      <c r="H98" s="6"/>
      <c r="I98" s="6"/>
      <c r="J98" s="6"/>
      <c r="K98" s="6"/>
      <c r="L98" s="6"/>
      <c r="M98" s="6"/>
      <c r="N98" s="6"/>
      <c r="O98" s="6"/>
      <c r="P98" s="6"/>
      <c r="Q98" s="6"/>
      <c r="R98" s="6"/>
      <c r="S98" s="6"/>
      <c r="T98" s="6"/>
      <c r="U98" s="6"/>
      <c r="V98" s="6"/>
      <c r="W98" s="6"/>
      <c r="X98" s="6"/>
      <c r="Y98" s="6"/>
      <c r="Z98" s="6"/>
      <c r="AA98" s="6"/>
      <c r="AB98" s="6"/>
      <c r="AC98" s="114"/>
      <c r="AD98" s="6"/>
      <c r="AE98" s="6"/>
      <c r="AF98" s="114"/>
      <c r="AG98" s="6"/>
      <c r="AH98" s="6"/>
      <c r="AI98" s="114"/>
      <c r="AJ98" s="6"/>
      <c r="AK98" s="6"/>
      <c r="AL98" s="114"/>
      <c r="AM98" s="114"/>
      <c r="AN98" s="114"/>
      <c r="AO98" s="6"/>
      <c r="AP98" s="6"/>
      <c r="AQ98" s="6"/>
      <c r="AR98" s="6"/>
      <c r="AS98" s="6"/>
      <c r="AT98" s="6"/>
      <c r="BF98" s="6"/>
      <c r="BG98" s="6"/>
      <c r="BH98" s="6"/>
      <c r="BI98" s="6"/>
      <c r="BJ98" s="6"/>
      <c r="BK98" s="6"/>
      <c r="BL98" s="6"/>
      <c r="BM98" s="6"/>
      <c r="BN98" s="6"/>
      <c r="BO98" s="6"/>
      <c r="BP98" s="6"/>
      <c r="BQ98" s="6"/>
      <c r="BR98" s="6"/>
      <c r="BS98" s="6"/>
      <c r="BT98" s="6"/>
      <c r="BU98" s="6"/>
      <c r="BV98" s="6"/>
      <c r="BW98" s="6"/>
      <c r="BX98" s="6"/>
      <c r="BY98" s="6"/>
      <c r="BZ98" s="6"/>
      <c r="CA98" s="6"/>
      <c r="CB98" s="6"/>
      <c r="CY98" s="16"/>
      <c r="CZ98" s="16"/>
    </row>
    <row r="99" spans="1:104" s="15" customFormat="1" ht="15" customHeight="1" x14ac:dyDescent="0.15">
      <c r="A99" s="272" t="s">
        <v>143</v>
      </c>
      <c r="B99" s="272"/>
      <c r="C99" s="128"/>
      <c r="D99" s="128"/>
      <c r="E99" s="128"/>
      <c r="F99" s="6"/>
      <c r="G99" s="6"/>
      <c r="H99" s="6"/>
      <c r="I99" s="6"/>
      <c r="J99" s="6"/>
      <c r="K99" s="6"/>
      <c r="L99" s="6"/>
      <c r="M99" s="6"/>
      <c r="N99" s="6"/>
      <c r="O99" s="6"/>
      <c r="P99" s="6"/>
      <c r="Q99" s="6"/>
      <c r="R99" s="6"/>
      <c r="S99" s="6"/>
      <c r="T99" s="6"/>
      <c r="U99" s="6"/>
      <c r="V99" s="6"/>
      <c r="W99" s="6"/>
      <c r="X99" s="6"/>
      <c r="Y99" s="6"/>
      <c r="Z99" s="6"/>
      <c r="AA99" s="6"/>
      <c r="AB99" s="6"/>
      <c r="AC99" s="114"/>
      <c r="AD99" s="6"/>
      <c r="AE99" s="6"/>
      <c r="AF99" s="114"/>
      <c r="AG99" s="6"/>
      <c r="AH99" s="6"/>
      <c r="AI99" s="114"/>
      <c r="AJ99" s="6"/>
      <c r="AK99" s="6"/>
      <c r="AL99" s="114"/>
      <c r="AM99" s="114"/>
      <c r="AN99" s="114"/>
      <c r="AO99" s="6"/>
      <c r="AP99" s="6"/>
      <c r="AQ99" s="6"/>
      <c r="AR99" s="6"/>
      <c r="AS99" s="6"/>
      <c r="AT99" s="6"/>
      <c r="BF99" s="6"/>
      <c r="BG99" s="6"/>
      <c r="BH99" s="6"/>
      <c r="BI99" s="6"/>
      <c r="BJ99" s="6"/>
      <c r="BK99" s="6"/>
      <c r="BL99" s="6"/>
      <c r="BM99" s="6"/>
      <c r="BN99" s="6"/>
      <c r="BO99" s="6"/>
      <c r="BP99" s="6"/>
      <c r="BQ99" s="6"/>
      <c r="BR99" s="6"/>
      <c r="BS99" s="6"/>
      <c r="BT99" s="6"/>
      <c r="BU99" s="6"/>
      <c r="BV99" s="6"/>
      <c r="BW99" s="6"/>
      <c r="BX99" s="6"/>
      <c r="BY99" s="6"/>
      <c r="BZ99" s="6"/>
      <c r="CA99" s="6"/>
      <c r="CB99" s="6"/>
      <c r="CY99" s="16"/>
      <c r="CZ99" s="16"/>
    </row>
    <row r="100" spans="1:104" s="15" customFormat="1" ht="15" customHeight="1" x14ac:dyDescent="0.15">
      <c r="A100" s="272" t="s">
        <v>144</v>
      </c>
      <c r="B100" s="272"/>
      <c r="C100" s="128"/>
      <c r="D100" s="128"/>
      <c r="E100" s="128"/>
      <c r="F100" s="6"/>
      <c r="G100" s="6"/>
      <c r="H100" s="6"/>
      <c r="I100" s="6"/>
      <c r="J100" s="6"/>
      <c r="K100" s="6"/>
      <c r="L100" s="6"/>
      <c r="M100" s="6"/>
      <c r="N100" s="6"/>
      <c r="O100" s="6"/>
      <c r="P100" s="6"/>
      <c r="Q100" s="6"/>
      <c r="R100" s="6"/>
      <c r="S100" s="6"/>
      <c r="T100" s="6"/>
      <c r="U100" s="6"/>
      <c r="V100" s="6"/>
      <c r="W100" s="6"/>
      <c r="X100" s="6"/>
      <c r="Y100" s="6"/>
      <c r="Z100" s="6"/>
      <c r="AA100" s="6"/>
      <c r="AB100" s="6"/>
      <c r="AC100" s="114"/>
      <c r="AD100" s="6"/>
      <c r="AE100" s="6"/>
      <c r="AF100" s="114"/>
      <c r="AG100" s="6"/>
      <c r="AH100" s="6"/>
      <c r="AI100" s="114"/>
      <c r="AJ100" s="6"/>
      <c r="AK100" s="6"/>
      <c r="AL100" s="114"/>
      <c r="AM100" s="114"/>
      <c r="AN100" s="114"/>
      <c r="AO100" s="6"/>
      <c r="AP100" s="6"/>
      <c r="AQ100" s="6"/>
      <c r="AR100" s="6"/>
      <c r="AS100" s="6"/>
      <c r="AT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Y100" s="16"/>
      <c r="CZ100" s="16"/>
    </row>
    <row r="101" spans="1:104" s="15" customFormat="1" ht="15" customHeight="1" x14ac:dyDescent="0.15">
      <c r="A101" s="272" t="s">
        <v>145</v>
      </c>
      <c r="B101" s="272"/>
      <c r="C101" s="128"/>
      <c r="D101" s="128"/>
      <c r="E101" s="128"/>
      <c r="F101" s="6"/>
      <c r="G101" s="6"/>
      <c r="H101" s="6"/>
      <c r="I101" s="6"/>
      <c r="J101" s="6"/>
      <c r="K101" s="6"/>
      <c r="L101" s="6"/>
      <c r="M101" s="6"/>
      <c r="N101" s="6"/>
      <c r="O101" s="6"/>
      <c r="P101" s="6"/>
      <c r="Q101" s="6"/>
      <c r="R101" s="6"/>
      <c r="S101" s="6"/>
      <c r="T101" s="6"/>
      <c r="U101" s="6"/>
      <c r="V101" s="6"/>
      <c r="W101" s="6"/>
      <c r="X101" s="6"/>
      <c r="Y101" s="6"/>
      <c r="Z101" s="6"/>
      <c r="AA101" s="6"/>
      <c r="AB101" s="6"/>
      <c r="AC101" s="114"/>
      <c r="AD101" s="6"/>
      <c r="AE101" s="6"/>
      <c r="AF101" s="114"/>
      <c r="AG101" s="6"/>
      <c r="AH101" s="6"/>
      <c r="AI101" s="114"/>
      <c r="AJ101" s="6"/>
      <c r="AK101" s="6"/>
      <c r="AL101" s="114"/>
      <c r="AM101" s="114"/>
      <c r="AN101" s="114"/>
      <c r="AO101" s="6"/>
      <c r="AP101" s="6"/>
      <c r="AQ101" s="6"/>
      <c r="AR101" s="6"/>
      <c r="AS101" s="6"/>
      <c r="AT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Y101" s="16"/>
      <c r="CZ101" s="16"/>
    </row>
    <row r="102" spans="1:104" s="15" customFormat="1" ht="15" customHeight="1" x14ac:dyDescent="0.15">
      <c r="A102" s="272" t="s">
        <v>146</v>
      </c>
      <c r="B102" s="272"/>
      <c r="C102" s="128"/>
      <c r="D102" s="128"/>
      <c r="E102" s="128"/>
      <c r="F102" s="6"/>
      <c r="G102" s="6"/>
      <c r="H102" s="6"/>
      <c r="I102" s="6"/>
      <c r="J102" s="6"/>
      <c r="K102" s="6"/>
      <c r="L102" s="6"/>
      <c r="M102" s="6"/>
      <c r="N102" s="6"/>
      <c r="O102" s="6"/>
      <c r="P102" s="6"/>
      <c r="Q102" s="6"/>
      <c r="R102" s="6"/>
      <c r="S102" s="6"/>
      <c r="T102" s="6"/>
      <c r="U102" s="6"/>
      <c r="V102" s="6"/>
      <c r="W102" s="6"/>
      <c r="X102" s="6"/>
      <c r="Y102" s="6"/>
      <c r="Z102" s="6"/>
      <c r="AA102" s="6"/>
      <c r="AB102" s="6"/>
      <c r="AC102" s="114"/>
      <c r="AD102" s="6"/>
      <c r="AE102" s="6"/>
      <c r="AF102" s="114"/>
      <c r="AG102" s="6"/>
      <c r="AH102" s="6"/>
      <c r="AI102" s="114"/>
      <c r="AJ102" s="6"/>
      <c r="AK102" s="6"/>
      <c r="AL102" s="114"/>
      <c r="AM102" s="114"/>
      <c r="AN102" s="114"/>
      <c r="AO102" s="6"/>
      <c r="AP102" s="6"/>
      <c r="AQ102" s="6"/>
      <c r="AR102" s="6"/>
      <c r="AS102" s="6"/>
      <c r="AT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Y102" s="16"/>
      <c r="CZ102" s="16"/>
    </row>
    <row r="103" spans="1:104" s="15" customFormat="1" ht="15" customHeight="1" x14ac:dyDescent="0.15">
      <c r="A103" s="272" t="s">
        <v>147</v>
      </c>
      <c r="B103" s="272"/>
      <c r="C103" s="128"/>
      <c r="D103" s="128"/>
      <c r="E103" s="128"/>
      <c r="F103" s="6"/>
      <c r="G103" s="6"/>
      <c r="H103" s="6"/>
      <c r="I103" s="6"/>
      <c r="J103" s="6"/>
      <c r="K103" s="6"/>
      <c r="L103" s="6"/>
      <c r="M103" s="6"/>
      <c r="N103" s="6"/>
      <c r="O103" s="6"/>
      <c r="P103" s="6"/>
      <c r="Q103" s="6"/>
      <c r="R103" s="6"/>
      <c r="S103" s="6"/>
      <c r="T103" s="6"/>
      <c r="U103" s="6"/>
      <c r="V103" s="6"/>
      <c r="W103" s="6"/>
      <c r="X103" s="6"/>
      <c r="Y103" s="6"/>
      <c r="Z103" s="6"/>
      <c r="AA103" s="6"/>
      <c r="AB103" s="6"/>
      <c r="AC103" s="114"/>
      <c r="AD103" s="6"/>
      <c r="AE103" s="6"/>
      <c r="AF103" s="114"/>
      <c r="AG103" s="6"/>
      <c r="AH103" s="6"/>
      <c r="AI103" s="114"/>
      <c r="AJ103" s="6"/>
      <c r="AK103" s="6"/>
      <c r="AL103" s="114"/>
      <c r="AM103" s="114"/>
      <c r="AN103" s="114"/>
      <c r="AO103" s="6"/>
      <c r="AP103" s="6"/>
      <c r="AQ103" s="114"/>
      <c r="AR103" s="6"/>
      <c r="AS103" s="6"/>
      <c r="AT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Y103" s="16"/>
      <c r="CZ103" s="16"/>
    </row>
    <row r="104" spans="1:104" s="15" customFormat="1" ht="15" customHeight="1" x14ac:dyDescent="0.15">
      <c r="A104" s="272" t="s">
        <v>148</v>
      </c>
      <c r="B104" s="272"/>
      <c r="C104" s="128"/>
      <c r="D104" s="128"/>
      <c r="E104" s="128"/>
      <c r="F104" s="6"/>
      <c r="G104" s="6"/>
      <c r="H104" s="6"/>
      <c r="I104" s="6"/>
      <c r="J104" s="6"/>
      <c r="K104" s="6"/>
      <c r="L104" s="6"/>
      <c r="M104" s="6"/>
      <c r="N104" s="6"/>
      <c r="O104" s="6"/>
      <c r="P104" s="6"/>
      <c r="Q104" s="6"/>
      <c r="R104" s="6"/>
      <c r="S104" s="6"/>
      <c r="T104" s="6"/>
      <c r="U104" s="6"/>
      <c r="V104" s="6"/>
      <c r="W104" s="6"/>
      <c r="X104" s="6"/>
      <c r="Y104" s="6"/>
      <c r="Z104" s="6"/>
      <c r="AA104" s="6"/>
      <c r="AB104" s="6"/>
      <c r="AC104" s="114"/>
      <c r="AD104" s="6"/>
      <c r="AE104" s="6"/>
      <c r="AF104" s="114"/>
      <c r="AG104" s="6"/>
      <c r="AH104" s="6"/>
      <c r="AI104" s="114"/>
      <c r="AJ104" s="6"/>
      <c r="AK104" s="6"/>
      <c r="AL104" s="114"/>
      <c r="AM104" s="114"/>
      <c r="AN104" s="114"/>
      <c r="AO104" s="6"/>
      <c r="AP104" s="6"/>
      <c r="AQ104" s="114"/>
      <c r="AR104" s="6"/>
      <c r="AS104" s="6"/>
      <c r="AT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Y104" s="16"/>
      <c r="CZ104" s="16"/>
    </row>
    <row r="105" spans="1:104" s="15" customFormat="1" ht="15" customHeight="1" x14ac:dyDescent="0.15">
      <c r="A105" s="272" t="s">
        <v>149</v>
      </c>
      <c r="B105" s="272"/>
      <c r="C105" s="128"/>
      <c r="D105" s="128"/>
      <c r="E105" s="128"/>
      <c r="F105" s="6"/>
      <c r="G105" s="6"/>
      <c r="H105" s="6"/>
      <c r="I105" s="6"/>
      <c r="J105" s="6"/>
      <c r="K105" s="6"/>
      <c r="L105" s="6"/>
      <c r="M105" s="6"/>
      <c r="N105" s="6"/>
      <c r="O105" s="6"/>
      <c r="P105" s="6"/>
      <c r="Q105" s="6"/>
      <c r="R105" s="6"/>
      <c r="S105" s="6"/>
      <c r="T105" s="6"/>
      <c r="U105" s="6"/>
      <c r="V105" s="6"/>
      <c r="W105" s="6"/>
      <c r="X105" s="6"/>
      <c r="Y105" s="6"/>
      <c r="Z105" s="6"/>
      <c r="AA105" s="6"/>
      <c r="AB105" s="6"/>
      <c r="AC105" s="114"/>
      <c r="AD105" s="6"/>
      <c r="AE105" s="6"/>
      <c r="AF105" s="114"/>
      <c r="AG105" s="6"/>
      <c r="AH105" s="6"/>
      <c r="AI105" s="114"/>
      <c r="AJ105" s="6"/>
      <c r="AK105" s="6"/>
      <c r="AL105" s="114"/>
      <c r="AM105" s="114"/>
      <c r="AN105" s="114"/>
      <c r="AO105" s="6"/>
      <c r="AP105" s="6"/>
      <c r="AQ105" s="114"/>
      <c r="AR105" s="6"/>
      <c r="AS105" s="6"/>
      <c r="AT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Y105" s="16"/>
      <c r="CZ105" s="16"/>
    </row>
    <row r="106" spans="1:104" s="15" customFormat="1" ht="15" customHeight="1" x14ac:dyDescent="0.15">
      <c r="A106" s="272" t="s">
        <v>98</v>
      </c>
      <c r="B106" s="272"/>
      <c r="C106" s="128"/>
      <c r="D106" s="128"/>
      <c r="E106" s="128"/>
      <c r="F106" s="6"/>
      <c r="G106" s="6"/>
      <c r="H106" s="6"/>
      <c r="I106" s="6"/>
      <c r="J106" s="6"/>
      <c r="K106" s="6"/>
      <c r="L106" s="6"/>
      <c r="M106" s="6"/>
      <c r="N106" s="6"/>
      <c r="O106" s="6"/>
      <c r="P106" s="6"/>
      <c r="Q106" s="6"/>
      <c r="R106" s="6"/>
      <c r="S106" s="6"/>
      <c r="T106" s="6"/>
      <c r="U106" s="6"/>
      <c r="V106" s="6"/>
      <c r="W106" s="6"/>
      <c r="X106" s="6"/>
      <c r="Y106" s="6"/>
      <c r="Z106" s="6"/>
      <c r="AA106" s="6"/>
      <c r="AB106" s="6"/>
      <c r="AC106" s="114"/>
      <c r="AD106" s="6"/>
      <c r="AE106" s="6"/>
      <c r="AF106" s="114"/>
      <c r="AG106" s="6"/>
      <c r="AH106" s="6"/>
      <c r="AI106" s="114"/>
      <c r="AJ106" s="6"/>
      <c r="AK106" s="6"/>
      <c r="AL106" s="114"/>
      <c r="AM106" s="114"/>
      <c r="AN106" s="114"/>
      <c r="AO106" s="6"/>
      <c r="AP106" s="6"/>
      <c r="AQ106" s="114"/>
      <c r="AR106" s="6"/>
      <c r="AS106" s="6"/>
      <c r="AT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Y106" s="16"/>
      <c r="CZ106" s="16"/>
    </row>
    <row r="107" spans="1:104" s="15" customFormat="1" ht="15" customHeight="1" x14ac:dyDescent="0.15">
      <c r="A107" s="272" t="s">
        <v>133</v>
      </c>
      <c r="B107" s="272"/>
      <c r="C107" s="128"/>
      <c r="D107" s="128"/>
      <c r="E107" s="128"/>
      <c r="F107" s="6"/>
      <c r="G107" s="6"/>
      <c r="H107" s="6"/>
      <c r="I107" s="6"/>
      <c r="J107" s="6"/>
      <c r="K107" s="6"/>
      <c r="L107" s="6"/>
      <c r="M107" s="6"/>
      <c r="N107" s="6"/>
      <c r="O107" s="6"/>
      <c r="P107" s="6"/>
      <c r="Q107" s="6"/>
      <c r="R107" s="6"/>
      <c r="S107" s="6"/>
      <c r="T107" s="6"/>
      <c r="U107" s="6"/>
      <c r="V107" s="6"/>
      <c r="W107" s="6"/>
      <c r="X107" s="6"/>
      <c r="Y107" s="6"/>
      <c r="Z107" s="6"/>
      <c r="AA107" s="6"/>
      <c r="AB107" s="6"/>
      <c r="AC107" s="114"/>
      <c r="AD107" s="6"/>
      <c r="AE107" s="6"/>
      <c r="AF107" s="114"/>
      <c r="AG107" s="6"/>
      <c r="AH107" s="6"/>
      <c r="AI107" s="114"/>
      <c r="AJ107" s="6"/>
      <c r="AK107" s="6"/>
      <c r="AL107" s="114"/>
      <c r="AM107" s="114"/>
      <c r="AN107" s="114"/>
      <c r="AO107" s="6"/>
      <c r="AP107" s="6"/>
      <c r="AQ107" s="114"/>
      <c r="AR107" s="6"/>
      <c r="AS107" s="6"/>
      <c r="AT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Y107" s="16"/>
      <c r="CZ107" s="16"/>
    </row>
    <row r="108" spans="1:104" s="15" customFormat="1" ht="15" customHeight="1" x14ac:dyDescent="0.15">
      <c r="A108" s="272" t="s">
        <v>150</v>
      </c>
      <c r="B108" s="272"/>
      <c r="C108" s="128"/>
      <c r="D108" s="128"/>
      <c r="E108" s="128"/>
      <c r="F108" s="6"/>
      <c r="G108" s="6"/>
      <c r="H108" s="6"/>
      <c r="I108" s="6"/>
      <c r="J108" s="6"/>
      <c r="K108" s="6"/>
      <c r="L108" s="6"/>
      <c r="M108" s="6"/>
      <c r="N108" s="6"/>
      <c r="O108" s="6"/>
      <c r="P108" s="6"/>
      <c r="Q108" s="6"/>
      <c r="R108" s="6"/>
      <c r="S108" s="6"/>
      <c r="T108" s="6"/>
      <c r="U108" s="6"/>
      <c r="V108" s="6"/>
      <c r="W108" s="6"/>
      <c r="X108" s="6"/>
      <c r="Y108" s="6"/>
      <c r="Z108" s="6"/>
      <c r="AA108" s="6"/>
      <c r="AB108" s="6"/>
      <c r="AC108" s="114"/>
      <c r="AD108" s="6"/>
      <c r="AE108" s="6"/>
      <c r="AF108" s="114"/>
      <c r="AG108" s="6"/>
      <c r="AH108" s="6"/>
      <c r="AI108" s="114"/>
      <c r="AJ108" s="6"/>
      <c r="AK108" s="6"/>
      <c r="AL108" s="114"/>
      <c r="AM108" s="114"/>
      <c r="AN108" s="114"/>
      <c r="AO108" s="6"/>
      <c r="AP108" s="6"/>
      <c r="AQ108" s="114"/>
      <c r="AR108" s="6"/>
      <c r="AS108" s="6"/>
      <c r="AT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Y108" s="16"/>
      <c r="CZ108" s="16"/>
    </row>
    <row r="109" spans="1:104" s="15" customFormat="1" ht="15" customHeight="1" x14ac:dyDescent="0.15">
      <c r="A109" s="272" t="s">
        <v>151</v>
      </c>
      <c r="B109" s="272"/>
      <c r="C109" s="128"/>
      <c r="D109" s="128"/>
      <c r="E109" s="128"/>
      <c r="F109" s="6"/>
      <c r="G109" s="6"/>
      <c r="H109" s="6"/>
      <c r="I109" s="6"/>
      <c r="J109" s="6"/>
      <c r="K109" s="6"/>
      <c r="L109" s="6"/>
      <c r="M109" s="6"/>
      <c r="N109" s="6"/>
      <c r="O109" s="6"/>
      <c r="P109" s="6"/>
      <c r="Q109" s="6"/>
      <c r="R109" s="6"/>
      <c r="S109" s="6"/>
      <c r="T109" s="6"/>
      <c r="U109" s="6"/>
      <c r="V109" s="6"/>
      <c r="W109" s="6"/>
      <c r="X109" s="6"/>
      <c r="Y109" s="6"/>
      <c r="Z109" s="6"/>
      <c r="AA109" s="6"/>
      <c r="AB109" s="6"/>
      <c r="AC109" s="114"/>
      <c r="AD109" s="6"/>
      <c r="AE109" s="6"/>
      <c r="AF109" s="114"/>
      <c r="AG109" s="6"/>
      <c r="AH109" s="6"/>
      <c r="AI109" s="114"/>
      <c r="AJ109" s="6"/>
      <c r="AK109" s="6"/>
      <c r="AL109" s="114"/>
      <c r="AM109" s="114"/>
      <c r="AN109" s="114"/>
      <c r="AO109" s="6"/>
      <c r="AP109" s="6"/>
      <c r="AQ109" s="114"/>
      <c r="AR109" s="6"/>
      <c r="AS109" s="6"/>
      <c r="AT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Y109" s="16"/>
      <c r="CZ109" s="16"/>
    </row>
    <row r="110" spans="1:104" s="15" customFormat="1" ht="15" customHeight="1" x14ac:dyDescent="0.15">
      <c r="A110" s="272" t="s">
        <v>152</v>
      </c>
      <c r="B110" s="272"/>
      <c r="C110" s="128"/>
      <c r="D110" s="128"/>
      <c r="E110" s="128"/>
      <c r="F110" s="6"/>
      <c r="G110" s="6"/>
      <c r="H110" s="6"/>
      <c r="I110" s="6"/>
      <c r="J110" s="6"/>
      <c r="K110" s="6"/>
      <c r="L110" s="6"/>
      <c r="M110" s="6"/>
      <c r="N110" s="6"/>
      <c r="O110" s="6"/>
      <c r="P110" s="6"/>
      <c r="Q110" s="6"/>
      <c r="R110" s="6"/>
      <c r="S110" s="6"/>
      <c r="T110" s="6"/>
      <c r="U110" s="6"/>
      <c r="V110" s="6"/>
      <c r="W110" s="6"/>
      <c r="X110" s="6"/>
      <c r="Y110" s="6"/>
      <c r="Z110" s="6"/>
      <c r="AA110" s="6"/>
      <c r="AB110" s="6"/>
      <c r="AC110" s="114"/>
      <c r="AD110" s="6"/>
      <c r="AE110" s="6"/>
      <c r="AF110" s="114"/>
      <c r="AG110" s="6"/>
      <c r="AH110" s="6"/>
      <c r="AI110" s="114"/>
      <c r="AJ110" s="6"/>
      <c r="AK110" s="6"/>
      <c r="AL110" s="114"/>
      <c r="AM110" s="114"/>
      <c r="AN110" s="114"/>
      <c r="AO110" s="6"/>
      <c r="AP110" s="6"/>
      <c r="AQ110" s="114"/>
      <c r="AR110" s="6"/>
      <c r="AS110" s="6"/>
      <c r="AT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Y110" s="16"/>
      <c r="CZ110" s="16"/>
    </row>
    <row r="111" spans="1:104" s="15" customFormat="1" ht="21" customHeight="1" x14ac:dyDescent="0.15">
      <c r="A111" s="273" t="s">
        <v>58</v>
      </c>
      <c r="B111" s="273"/>
      <c r="C111" s="132"/>
      <c r="D111" s="132"/>
      <c r="E111" s="132"/>
      <c r="F111" s="6"/>
      <c r="G111" s="6"/>
      <c r="H111" s="6"/>
      <c r="I111" s="6"/>
      <c r="J111" s="6"/>
      <c r="K111" s="6"/>
      <c r="L111" s="6"/>
      <c r="M111" s="6"/>
      <c r="N111" s="6"/>
      <c r="O111" s="6"/>
      <c r="P111" s="6"/>
      <c r="Q111" s="6"/>
      <c r="R111" s="6"/>
      <c r="S111" s="6"/>
      <c r="T111" s="6"/>
      <c r="U111" s="6"/>
      <c r="V111" s="6"/>
      <c r="W111" s="6"/>
      <c r="X111" s="6"/>
      <c r="Y111" s="6"/>
      <c r="Z111" s="6"/>
      <c r="AA111" s="6"/>
      <c r="AB111" s="6"/>
      <c r="AC111" s="114"/>
      <c r="AD111" s="6"/>
      <c r="AE111" s="6"/>
      <c r="AF111" s="114"/>
      <c r="AG111" s="6"/>
      <c r="AH111" s="6"/>
      <c r="AI111" s="114"/>
      <c r="AJ111" s="6"/>
      <c r="AK111" s="6"/>
      <c r="AL111" s="114"/>
      <c r="AM111" s="114"/>
      <c r="AN111" s="114"/>
      <c r="AO111" s="6"/>
      <c r="AP111" s="6"/>
      <c r="AQ111" s="114"/>
      <c r="AR111" s="6"/>
      <c r="AS111" s="6"/>
      <c r="AT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Y111" s="16"/>
      <c r="CZ111" s="16"/>
    </row>
    <row r="112" spans="1:104" s="6" customFormat="1" ht="30" customHeight="1" x14ac:dyDescent="0.2">
      <c r="A112" s="170" t="s">
        <v>153</v>
      </c>
      <c r="B112" s="170"/>
      <c r="N112" s="12"/>
      <c r="X112" s="171"/>
      <c r="AD112" s="114"/>
      <c r="AE112" s="114"/>
      <c r="AH112" s="114"/>
      <c r="AK112" s="114"/>
      <c r="AP112" s="114"/>
    </row>
    <row r="113" spans="1:82" s="15" customFormat="1" ht="89.25" customHeight="1" x14ac:dyDescent="0.15">
      <c r="A113" s="238" t="s">
        <v>8</v>
      </c>
      <c r="B113" s="256" t="s">
        <v>9</v>
      </c>
      <c r="C113" s="262"/>
      <c r="D113" s="262"/>
      <c r="E113" s="262"/>
      <c r="F113" s="262"/>
      <c r="G113" s="262"/>
      <c r="H113" s="262"/>
      <c r="I113" s="262"/>
      <c r="J113" s="262"/>
      <c r="K113" s="262"/>
      <c r="L113" s="262"/>
      <c r="M113" s="262"/>
      <c r="N113" s="262"/>
      <c r="O113" s="262"/>
      <c r="P113" s="262"/>
      <c r="Q113" s="262"/>
      <c r="R113" s="262"/>
      <c r="S113" s="262"/>
      <c r="T113" s="262"/>
      <c r="U113" s="262"/>
      <c r="V113" s="262"/>
      <c r="W113" s="262"/>
      <c r="X113" s="262"/>
      <c r="Y113" s="262"/>
      <c r="Z113" s="262"/>
      <c r="AA113" s="262"/>
      <c r="AB113" s="262"/>
      <c r="AC113" s="262"/>
      <c r="AD113" s="262"/>
      <c r="AE113" s="262"/>
      <c r="AF113" s="274" t="s">
        <v>154</v>
      </c>
      <c r="AG113" s="257"/>
      <c r="AH113" s="256" t="s">
        <v>155</v>
      </c>
      <c r="AI113" s="257"/>
      <c r="AJ113" s="256" t="s">
        <v>156</v>
      </c>
      <c r="AK113" s="257"/>
      <c r="AL113" s="6"/>
      <c r="AM113" s="6"/>
      <c r="AN113" s="114"/>
      <c r="AO113" s="6"/>
      <c r="AP113" s="6"/>
      <c r="AQ113" s="6"/>
      <c r="AR113" s="6"/>
      <c r="AS113" s="6"/>
      <c r="AT113" s="6"/>
      <c r="AU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row>
    <row r="114" spans="1:82" s="15" customFormat="1" ht="24.75" customHeight="1" x14ac:dyDescent="0.15">
      <c r="A114" s="239"/>
      <c r="B114" s="241" t="s">
        <v>24</v>
      </c>
      <c r="C114" s="238" t="s">
        <v>25</v>
      </c>
      <c r="D114" s="244"/>
      <c r="E114" s="244"/>
      <c r="F114" s="244"/>
      <c r="G114" s="244"/>
      <c r="H114" s="244"/>
      <c r="I114" s="244"/>
      <c r="J114" s="244"/>
      <c r="K114" s="244"/>
      <c r="L114" s="244"/>
      <c r="M114" s="244"/>
      <c r="N114" s="244"/>
      <c r="O114" s="244"/>
      <c r="P114" s="244"/>
      <c r="Q114" s="244"/>
      <c r="R114" s="244"/>
      <c r="S114" s="245"/>
      <c r="T114" s="238" t="s">
        <v>26</v>
      </c>
      <c r="U114" s="245"/>
      <c r="V114" s="258" t="s">
        <v>27</v>
      </c>
      <c r="W114" s="259"/>
      <c r="X114" s="256" t="s">
        <v>28</v>
      </c>
      <c r="Y114" s="262"/>
      <c r="Z114" s="262"/>
      <c r="AA114" s="262"/>
      <c r="AB114" s="262"/>
      <c r="AC114" s="262"/>
      <c r="AD114" s="262"/>
      <c r="AE114" s="262"/>
      <c r="AF114" s="263" t="s">
        <v>157</v>
      </c>
      <c r="AG114" s="266" t="s">
        <v>158</v>
      </c>
      <c r="AH114" s="235" t="s">
        <v>22</v>
      </c>
      <c r="AI114" s="266" t="s">
        <v>23</v>
      </c>
      <c r="AJ114" s="235" t="s">
        <v>22</v>
      </c>
      <c r="AK114" s="266" t="s">
        <v>23</v>
      </c>
      <c r="AL114" s="6"/>
      <c r="AM114" s="6"/>
      <c r="AN114" s="114"/>
      <c r="AO114" s="6"/>
      <c r="AP114" s="6"/>
      <c r="AQ114" s="6"/>
      <c r="AR114" s="6"/>
      <c r="AS114" s="6"/>
      <c r="AT114" s="6"/>
      <c r="AU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row>
    <row r="115" spans="1:82" s="15" customFormat="1" ht="13.5" customHeight="1" x14ac:dyDescent="0.15">
      <c r="A115" s="239"/>
      <c r="B115" s="242"/>
      <c r="C115" s="240"/>
      <c r="D115" s="248"/>
      <c r="E115" s="248"/>
      <c r="F115" s="248"/>
      <c r="G115" s="248"/>
      <c r="H115" s="248"/>
      <c r="I115" s="248"/>
      <c r="J115" s="248"/>
      <c r="K115" s="248"/>
      <c r="L115" s="248"/>
      <c r="M115" s="248"/>
      <c r="N115" s="248"/>
      <c r="O115" s="248"/>
      <c r="P115" s="248"/>
      <c r="Q115" s="248"/>
      <c r="R115" s="248"/>
      <c r="S115" s="249"/>
      <c r="T115" s="240"/>
      <c r="U115" s="249"/>
      <c r="V115" s="260"/>
      <c r="W115" s="261"/>
      <c r="X115" s="269" t="s">
        <v>29</v>
      </c>
      <c r="Y115" s="270"/>
      <c r="Z115" s="270"/>
      <c r="AA115" s="271"/>
      <c r="AB115" s="269" t="s">
        <v>30</v>
      </c>
      <c r="AC115" s="270"/>
      <c r="AD115" s="270"/>
      <c r="AE115" s="270"/>
      <c r="AF115" s="264"/>
      <c r="AG115" s="267"/>
      <c r="AH115" s="236"/>
      <c r="AI115" s="267"/>
      <c r="AJ115" s="236"/>
      <c r="AK115" s="267"/>
      <c r="AL115" s="6"/>
      <c r="AM115" s="6"/>
      <c r="AN115" s="114"/>
      <c r="AO115" s="6"/>
      <c r="AP115" s="6"/>
      <c r="AQ115" s="6"/>
      <c r="AR115" s="6"/>
      <c r="AS115" s="6"/>
      <c r="AT115" s="6"/>
      <c r="AU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row>
    <row r="116" spans="1:82" s="15" customFormat="1" ht="27.75" customHeight="1" x14ac:dyDescent="0.15">
      <c r="A116" s="240"/>
      <c r="B116" s="243"/>
      <c r="C116" s="17" t="s">
        <v>31</v>
      </c>
      <c r="D116" s="117" t="s">
        <v>32</v>
      </c>
      <c r="E116" s="19" t="s">
        <v>33</v>
      </c>
      <c r="F116" s="19" t="s">
        <v>34</v>
      </c>
      <c r="G116" s="19" t="s">
        <v>35</v>
      </c>
      <c r="H116" s="20" t="s">
        <v>36</v>
      </c>
      <c r="I116" s="20" t="s">
        <v>37</v>
      </c>
      <c r="J116" s="20" t="s">
        <v>38</v>
      </c>
      <c r="K116" s="20" t="s">
        <v>39</v>
      </c>
      <c r="L116" s="20" t="s">
        <v>40</v>
      </c>
      <c r="M116" s="20" t="s">
        <v>41</v>
      </c>
      <c r="N116" s="20" t="s">
        <v>42</v>
      </c>
      <c r="O116" s="20" t="s">
        <v>43</v>
      </c>
      <c r="P116" s="20" t="s">
        <v>44</v>
      </c>
      <c r="Q116" s="20" t="s">
        <v>45</v>
      </c>
      <c r="R116" s="20" t="s">
        <v>46</v>
      </c>
      <c r="S116" s="21" t="s">
        <v>47</v>
      </c>
      <c r="T116" s="17" t="s">
        <v>22</v>
      </c>
      <c r="U116" s="22" t="s">
        <v>48</v>
      </c>
      <c r="V116" s="215" t="s">
        <v>49</v>
      </c>
      <c r="W116" s="22" t="s">
        <v>50</v>
      </c>
      <c r="X116" s="219" t="s">
        <v>51</v>
      </c>
      <c r="Y116" s="25" t="s">
        <v>52</v>
      </c>
      <c r="Z116" s="19" t="s">
        <v>53</v>
      </c>
      <c r="AA116" s="22" t="s">
        <v>54</v>
      </c>
      <c r="AB116" s="25" t="s">
        <v>51</v>
      </c>
      <c r="AC116" s="25" t="s">
        <v>52</v>
      </c>
      <c r="AD116" s="19" t="s">
        <v>53</v>
      </c>
      <c r="AE116" s="173" t="s">
        <v>54</v>
      </c>
      <c r="AF116" s="265"/>
      <c r="AG116" s="268"/>
      <c r="AH116" s="237"/>
      <c r="AI116" s="268"/>
      <c r="AJ116" s="237"/>
      <c r="AK116" s="268"/>
      <c r="AL116" s="6"/>
      <c r="AM116" s="6"/>
      <c r="AN116" s="114"/>
      <c r="AO116" s="6"/>
      <c r="AP116" s="6"/>
      <c r="AQ116" s="6"/>
      <c r="AR116" s="6"/>
      <c r="AS116" s="6"/>
      <c r="AT116" s="6"/>
      <c r="AU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row>
    <row r="117" spans="1:82" s="15" customFormat="1" ht="15" customHeight="1" x14ac:dyDescent="0.15">
      <c r="A117" s="55" t="s">
        <v>159</v>
      </c>
      <c r="B117" s="29">
        <f>SUM(C117:S117)</f>
        <v>19</v>
      </c>
      <c r="C117" s="30"/>
      <c r="D117" s="56"/>
      <c r="E117" s="37"/>
      <c r="F117" s="37"/>
      <c r="G117" s="37"/>
      <c r="H117" s="59"/>
      <c r="I117" s="59"/>
      <c r="J117" s="59"/>
      <c r="K117" s="59"/>
      <c r="L117" s="59">
        <v>1</v>
      </c>
      <c r="M117" s="59">
        <v>4</v>
      </c>
      <c r="N117" s="59">
        <v>2</v>
      </c>
      <c r="O117" s="59">
        <v>2</v>
      </c>
      <c r="P117" s="59">
        <v>4</v>
      </c>
      <c r="Q117" s="59">
        <v>3</v>
      </c>
      <c r="R117" s="59">
        <v>3</v>
      </c>
      <c r="S117" s="59">
        <v>0</v>
      </c>
      <c r="T117" s="34">
        <v>0</v>
      </c>
      <c r="U117" s="35">
        <v>19</v>
      </c>
      <c r="V117" s="34">
        <v>15</v>
      </c>
      <c r="W117" s="35">
        <v>4</v>
      </c>
      <c r="X117" s="36">
        <f t="shared" ref="X117:X124" si="38">SUM(Y117:AA117)</f>
        <v>19</v>
      </c>
      <c r="Y117" s="34"/>
      <c r="Z117" s="37">
        <v>19</v>
      </c>
      <c r="AA117" s="35"/>
      <c r="AB117" s="38">
        <f t="shared" ref="AB117:AB124" si="39">SUM(AC117:AE117)</f>
        <v>0</v>
      </c>
      <c r="AC117" s="34"/>
      <c r="AD117" s="37"/>
      <c r="AE117" s="59"/>
      <c r="AF117" s="174"/>
      <c r="AG117" s="35"/>
      <c r="AH117" s="175"/>
      <c r="AI117" s="176"/>
      <c r="AJ117" s="175"/>
      <c r="AK117" s="176">
        <v>19</v>
      </c>
      <c r="AL117" s="48" t="str">
        <f>+BP117&amp;BQ117&amp;BR117&amp;BS117&amp;BT117&amp;BU117&amp;BV117</f>
        <v/>
      </c>
      <c r="AM117" s="6"/>
      <c r="AN117" s="114"/>
      <c r="AO117" s="6"/>
      <c r="AP117" s="6"/>
      <c r="AQ117" s="6"/>
      <c r="AR117" s="6"/>
      <c r="AS117" s="6"/>
      <c r="AT117" s="6"/>
      <c r="AU117" s="6"/>
      <c r="BF117" s="6"/>
      <c r="BG117" s="6"/>
      <c r="BH117" s="6"/>
      <c r="BI117" s="6"/>
      <c r="BJ117" s="6"/>
      <c r="BK117" s="6"/>
      <c r="BL117" s="6"/>
      <c r="BM117" s="6"/>
      <c r="BN117" s="6"/>
      <c r="BO117" s="6"/>
      <c r="BP117" s="49" t="str">
        <f>IF($B117&lt;&gt;($V117+$W117)," El número de consultas según sexo NO puede ser diferente al Total. ","")</f>
        <v/>
      </c>
      <c r="BQ117" s="50" t="str">
        <f>IF($B117=0,"",IF(($T117+$U117)=0,IF($B117="",""," No olvide escribir la columna Beneficiarios. "),""))</f>
        <v/>
      </c>
      <c r="BR117" s="50" t="str">
        <f>IF($B117&lt;($T117+$U117)," El número de Beneficiarios NO puede ser mayor que el Total. ","")</f>
        <v/>
      </c>
      <c r="BS117" s="50"/>
      <c r="BT117" s="50"/>
      <c r="BU117" s="51" t="str">
        <f>IF($B117&gt;=($X117+$AB117),"","El total de Consulta Nuevas NO debe ser MAYOR que el total de las Consultas Médicas. ")</f>
        <v/>
      </c>
      <c r="BV117" s="52"/>
      <c r="BW117" s="53"/>
      <c r="BX117" s="54">
        <f>IF($B117&lt;&gt;($V117+$W117),1,0)</f>
        <v>0</v>
      </c>
      <c r="BY117" s="54">
        <f>IF($B117&lt;($T117+$U117),1,0)</f>
        <v>0</v>
      </c>
      <c r="BZ117" s="54"/>
      <c r="CA117" s="54"/>
      <c r="CB117" s="54">
        <f>IF($B117&gt;=($X117+$AB117),0,1)</f>
        <v>0</v>
      </c>
      <c r="CC117" s="54">
        <f>IF($B117=0,"",IF(($T117+$U117)=0,IF($B117="","",1),0))</f>
        <v>0</v>
      </c>
      <c r="CD117" s="54"/>
    </row>
    <row r="118" spans="1:82" s="15" customFormat="1" ht="15" customHeight="1" x14ac:dyDescent="0.15">
      <c r="A118" s="55" t="s">
        <v>160</v>
      </c>
      <c r="B118" s="29">
        <f t="shared" ref="B118:B124" si="40">SUM(C118:S118)</f>
        <v>16</v>
      </c>
      <c r="C118" s="34"/>
      <c r="D118" s="56">
        <v>8</v>
      </c>
      <c r="E118" s="37">
        <v>5</v>
      </c>
      <c r="F118" s="37">
        <v>3</v>
      </c>
      <c r="G118" s="37"/>
      <c r="H118" s="59"/>
      <c r="I118" s="59"/>
      <c r="J118" s="59"/>
      <c r="K118" s="59"/>
      <c r="L118" s="59"/>
      <c r="M118" s="59"/>
      <c r="N118" s="59"/>
      <c r="O118" s="59"/>
      <c r="P118" s="59"/>
      <c r="Q118" s="59"/>
      <c r="R118" s="59"/>
      <c r="S118" s="59"/>
      <c r="T118" s="34">
        <v>13</v>
      </c>
      <c r="U118" s="35">
        <v>3</v>
      </c>
      <c r="V118" s="34">
        <v>13</v>
      </c>
      <c r="W118" s="35">
        <v>3</v>
      </c>
      <c r="X118" s="36">
        <f t="shared" si="38"/>
        <v>16</v>
      </c>
      <c r="Y118" s="34"/>
      <c r="Z118" s="37">
        <v>16</v>
      </c>
      <c r="AA118" s="35"/>
      <c r="AB118" s="38">
        <f t="shared" si="39"/>
        <v>0</v>
      </c>
      <c r="AC118" s="34"/>
      <c r="AD118" s="37"/>
      <c r="AE118" s="59"/>
      <c r="AF118" s="174"/>
      <c r="AG118" s="35"/>
      <c r="AH118" s="177"/>
      <c r="AI118" s="178"/>
      <c r="AJ118" s="177">
        <v>13</v>
      </c>
      <c r="AK118" s="178">
        <v>3</v>
      </c>
      <c r="AL118" s="142" t="str">
        <f t="shared" ref="AL118:AL125" si="41">+BP118&amp;BQ118&amp;BR118&amp;BS118&amp;BT118&amp;BU118&amp;BV118</f>
        <v/>
      </c>
      <c r="AM118" s="6"/>
      <c r="AN118" s="114"/>
      <c r="AO118" s="6"/>
      <c r="AP118" s="6"/>
      <c r="AQ118" s="6"/>
      <c r="AR118" s="6"/>
      <c r="AS118" s="6"/>
      <c r="AT118" s="6"/>
      <c r="AU118" s="6"/>
      <c r="BG118" s="6"/>
      <c r="BH118" s="6"/>
      <c r="BI118" s="6"/>
      <c r="BJ118" s="6"/>
      <c r="BK118" s="6"/>
      <c r="BL118" s="6"/>
      <c r="BM118" s="6"/>
      <c r="BN118" s="6"/>
      <c r="BO118" s="6"/>
      <c r="BP118" s="6" t="str">
        <f t="shared" ref="BP118:BP125" si="42">IF($B118&lt;&gt;($V118+$W118)," El número de consultas según sexo NO puede ser diferente al Total. ","")</f>
        <v/>
      </c>
      <c r="BQ118" s="49" t="str">
        <f t="shared" ref="BQ118:BQ125" si="43">IF($B118=0,"",IF(($T118+$U118)=0,IF($B118="",""," No olvide escribir la columna Beneficiarios. "),""))</f>
        <v/>
      </c>
      <c r="BR118" s="49" t="str">
        <f t="shared" ref="BR118:BR125" si="44">IF($B118&lt;($T118+$U118)," El número de Beneficiarios NO puede ser mayor que el Total. ","")</f>
        <v/>
      </c>
      <c r="BS118" s="49"/>
      <c r="BT118" s="49"/>
      <c r="BU118" s="49" t="str">
        <f t="shared" ref="BU118:BU125" si="45">IF($B118&gt;=($X118+$AB118),"","El total de Consulta Nuevas NO debe ser MAYOR que el total de las Consultas Médicas. ")</f>
        <v/>
      </c>
      <c r="BX118" s="15">
        <f t="shared" ref="BX118:BX125" si="46">IF($B118&lt;&gt;($V118+$W118),1,0)</f>
        <v>0</v>
      </c>
      <c r="BY118" s="126">
        <f t="shared" ref="BY118:BY125" si="47">IF($B118&lt;($T118+$U118),1,0)</f>
        <v>0</v>
      </c>
      <c r="BZ118" s="126"/>
      <c r="CA118" s="126"/>
      <c r="CB118" s="126">
        <f t="shared" ref="CB118:CB125" si="48">IF($B118&gt;=($X118+$AB118),0,1)</f>
        <v>0</v>
      </c>
      <c r="CC118" s="6">
        <f t="shared" ref="CC118:CC125" si="49">IF($B118=0,"",IF(($T118+$U118)=0,IF($B118="","",1),0))</f>
        <v>0</v>
      </c>
    </row>
    <row r="119" spans="1:82" s="15" customFormat="1" ht="15" customHeight="1" x14ac:dyDescent="0.15">
      <c r="A119" s="55" t="s">
        <v>161</v>
      </c>
      <c r="B119" s="29">
        <f t="shared" si="40"/>
        <v>0</v>
      </c>
      <c r="C119" s="34"/>
      <c r="D119" s="56"/>
      <c r="E119" s="37"/>
      <c r="F119" s="37"/>
      <c r="G119" s="37"/>
      <c r="H119" s="59"/>
      <c r="I119" s="59"/>
      <c r="J119" s="59"/>
      <c r="K119" s="59"/>
      <c r="L119" s="59"/>
      <c r="M119" s="59"/>
      <c r="N119" s="59"/>
      <c r="O119" s="59"/>
      <c r="P119" s="59"/>
      <c r="Q119" s="59"/>
      <c r="R119" s="59"/>
      <c r="S119" s="59"/>
      <c r="T119" s="34"/>
      <c r="U119" s="35"/>
      <c r="V119" s="34"/>
      <c r="W119" s="35"/>
      <c r="X119" s="36">
        <f t="shared" si="38"/>
        <v>0</v>
      </c>
      <c r="Y119" s="34"/>
      <c r="Z119" s="37"/>
      <c r="AA119" s="35"/>
      <c r="AB119" s="38">
        <f t="shared" si="39"/>
        <v>0</v>
      </c>
      <c r="AC119" s="34"/>
      <c r="AD119" s="37"/>
      <c r="AE119" s="59"/>
      <c r="AF119" s="174"/>
      <c r="AG119" s="35"/>
      <c r="AH119" s="177"/>
      <c r="AI119" s="178"/>
      <c r="AJ119" s="177"/>
      <c r="AK119" s="178"/>
      <c r="AL119" s="142" t="str">
        <f t="shared" si="41"/>
        <v/>
      </c>
      <c r="AM119" s="6"/>
      <c r="AN119" s="114"/>
      <c r="AO119" s="6"/>
      <c r="AP119" s="6"/>
      <c r="AQ119" s="6"/>
      <c r="AR119" s="6"/>
      <c r="AS119" s="6"/>
      <c r="AT119" s="6"/>
      <c r="AU119" s="6"/>
      <c r="BG119" s="6"/>
      <c r="BH119" s="6"/>
      <c r="BI119" s="6"/>
      <c r="BJ119" s="6"/>
      <c r="BK119" s="6"/>
      <c r="BL119" s="6"/>
      <c r="BM119" s="6"/>
      <c r="BN119" s="6"/>
      <c r="BO119" s="6"/>
      <c r="BP119" s="6" t="str">
        <f t="shared" si="42"/>
        <v/>
      </c>
      <c r="BQ119" s="49" t="str">
        <f t="shared" si="43"/>
        <v/>
      </c>
      <c r="BR119" s="49" t="str">
        <f t="shared" si="44"/>
        <v/>
      </c>
      <c r="BS119" s="49"/>
      <c r="BT119" s="49"/>
      <c r="BU119" s="49" t="str">
        <f t="shared" si="45"/>
        <v/>
      </c>
      <c r="BX119" s="15">
        <f t="shared" si="46"/>
        <v>0</v>
      </c>
      <c r="BY119" s="126">
        <f t="shared" si="47"/>
        <v>0</v>
      </c>
      <c r="BZ119" s="126"/>
      <c r="CA119" s="126"/>
      <c r="CB119" s="126">
        <f t="shared" si="48"/>
        <v>0</v>
      </c>
      <c r="CC119" s="6" t="str">
        <f t="shared" si="49"/>
        <v/>
      </c>
    </row>
    <row r="120" spans="1:82" s="15" customFormat="1" ht="15" customHeight="1" x14ac:dyDescent="0.15">
      <c r="A120" s="55" t="s">
        <v>162</v>
      </c>
      <c r="B120" s="29">
        <f t="shared" si="40"/>
        <v>0</v>
      </c>
      <c r="C120" s="34"/>
      <c r="D120" s="56"/>
      <c r="E120" s="37"/>
      <c r="F120" s="37"/>
      <c r="G120" s="37"/>
      <c r="H120" s="59"/>
      <c r="I120" s="59"/>
      <c r="J120" s="59"/>
      <c r="K120" s="59"/>
      <c r="L120" s="59"/>
      <c r="M120" s="59"/>
      <c r="N120" s="59"/>
      <c r="O120" s="59"/>
      <c r="P120" s="59"/>
      <c r="Q120" s="59"/>
      <c r="R120" s="59"/>
      <c r="S120" s="59"/>
      <c r="T120" s="34"/>
      <c r="U120" s="35"/>
      <c r="V120" s="34"/>
      <c r="W120" s="35"/>
      <c r="X120" s="36">
        <f t="shared" si="38"/>
        <v>0</v>
      </c>
      <c r="Y120" s="34"/>
      <c r="Z120" s="37"/>
      <c r="AA120" s="35"/>
      <c r="AB120" s="38">
        <f t="shared" si="39"/>
        <v>0</v>
      </c>
      <c r="AC120" s="34"/>
      <c r="AD120" s="37"/>
      <c r="AE120" s="59"/>
      <c r="AF120" s="174"/>
      <c r="AG120" s="35"/>
      <c r="AH120" s="177"/>
      <c r="AI120" s="178"/>
      <c r="AJ120" s="177"/>
      <c r="AK120" s="178"/>
      <c r="AL120" s="142" t="str">
        <f t="shared" si="41"/>
        <v/>
      </c>
      <c r="AM120" s="6"/>
      <c r="AN120" s="114"/>
      <c r="AO120" s="6"/>
      <c r="AP120" s="6"/>
      <c r="AQ120" s="6"/>
      <c r="AR120" s="6"/>
      <c r="AS120" s="6"/>
      <c r="AT120" s="6"/>
      <c r="AU120" s="6"/>
      <c r="BG120" s="6"/>
      <c r="BH120" s="6"/>
      <c r="BI120" s="6"/>
      <c r="BJ120" s="6"/>
      <c r="BK120" s="6"/>
      <c r="BL120" s="6"/>
      <c r="BM120" s="6"/>
      <c r="BN120" s="6"/>
      <c r="BO120" s="6"/>
      <c r="BP120" s="6" t="str">
        <f t="shared" si="42"/>
        <v/>
      </c>
      <c r="BQ120" s="49" t="str">
        <f t="shared" si="43"/>
        <v/>
      </c>
      <c r="BR120" s="49" t="str">
        <f t="shared" si="44"/>
        <v/>
      </c>
      <c r="BS120" s="49"/>
      <c r="BT120" s="49"/>
      <c r="BU120" s="49" t="str">
        <f t="shared" si="45"/>
        <v/>
      </c>
      <c r="BX120" s="15">
        <f t="shared" si="46"/>
        <v>0</v>
      </c>
      <c r="BY120" s="126">
        <f t="shared" si="47"/>
        <v>0</v>
      </c>
      <c r="BZ120" s="126"/>
      <c r="CA120" s="126"/>
      <c r="CB120" s="126">
        <f t="shared" si="48"/>
        <v>0</v>
      </c>
      <c r="CC120" s="6" t="str">
        <f t="shared" si="49"/>
        <v/>
      </c>
    </row>
    <row r="121" spans="1:82" s="15" customFormat="1" ht="15" customHeight="1" x14ac:dyDescent="0.15">
      <c r="A121" s="55" t="s">
        <v>163</v>
      </c>
      <c r="B121" s="29">
        <f t="shared" si="40"/>
        <v>0</v>
      </c>
      <c r="C121" s="34"/>
      <c r="D121" s="56"/>
      <c r="E121" s="37"/>
      <c r="F121" s="37"/>
      <c r="G121" s="37"/>
      <c r="H121" s="59"/>
      <c r="I121" s="59"/>
      <c r="J121" s="59"/>
      <c r="K121" s="59"/>
      <c r="L121" s="59"/>
      <c r="M121" s="59"/>
      <c r="N121" s="59"/>
      <c r="O121" s="59"/>
      <c r="P121" s="59"/>
      <c r="Q121" s="59"/>
      <c r="R121" s="59"/>
      <c r="S121" s="59"/>
      <c r="T121" s="34"/>
      <c r="U121" s="35"/>
      <c r="V121" s="34"/>
      <c r="W121" s="35"/>
      <c r="X121" s="36">
        <f t="shared" si="38"/>
        <v>0</v>
      </c>
      <c r="Y121" s="34"/>
      <c r="Z121" s="37"/>
      <c r="AA121" s="35"/>
      <c r="AB121" s="38">
        <f t="shared" si="39"/>
        <v>0</v>
      </c>
      <c r="AC121" s="34"/>
      <c r="AD121" s="37"/>
      <c r="AE121" s="59"/>
      <c r="AF121" s="174"/>
      <c r="AG121" s="35"/>
      <c r="AH121" s="177"/>
      <c r="AI121" s="178"/>
      <c r="AJ121" s="177"/>
      <c r="AK121" s="178"/>
      <c r="AL121" s="142" t="str">
        <f t="shared" si="41"/>
        <v/>
      </c>
      <c r="AM121" s="6"/>
      <c r="AN121" s="114"/>
      <c r="AO121" s="6"/>
      <c r="AP121" s="6"/>
      <c r="AQ121" s="6"/>
      <c r="AR121" s="6"/>
      <c r="AS121" s="6"/>
      <c r="AT121" s="6"/>
      <c r="AU121" s="6"/>
      <c r="BG121" s="6"/>
      <c r="BH121" s="6"/>
      <c r="BI121" s="6"/>
      <c r="BJ121" s="6"/>
      <c r="BK121" s="6"/>
      <c r="BL121" s="6"/>
      <c r="BM121" s="6"/>
      <c r="BN121" s="6"/>
      <c r="BO121" s="6"/>
      <c r="BP121" s="6" t="str">
        <f t="shared" si="42"/>
        <v/>
      </c>
      <c r="BQ121" s="49" t="str">
        <f t="shared" si="43"/>
        <v/>
      </c>
      <c r="BR121" s="49" t="str">
        <f t="shared" si="44"/>
        <v/>
      </c>
      <c r="BS121" s="49"/>
      <c r="BT121" s="49"/>
      <c r="BU121" s="49" t="str">
        <f t="shared" si="45"/>
        <v/>
      </c>
      <c r="BX121" s="15">
        <f t="shared" si="46"/>
        <v>0</v>
      </c>
      <c r="BY121" s="126">
        <f t="shared" si="47"/>
        <v>0</v>
      </c>
      <c r="BZ121" s="126"/>
      <c r="CA121" s="126"/>
      <c r="CB121" s="126">
        <f t="shared" si="48"/>
        <v>0</v>
      </c>
      <c r="CC121" s="6" t="str">
        <f t="shared" si="49"/>
        <v/>
      </c>
    </row>
    <row r="122" spans="1:82" s="15" customFormat="1" ht="15" customHeight="1" x14ac:dyDescent="0.15">
      <c r="A122" s="55" t="s">
        <v>164</v>
      </c>
      <c r="B122" s="29">
        <f t="shared" si="40"/>
        <v>0</v>
      </c>
      <c r="C122" s="34"/>
      <c r="D122" s="56"/>
      <c r="E122" s="37"/>
      <c r="F122" s="37"/>
      <c r="G122" s="37"/>
      <c r="H122" s="59"/>
      <c r="I122" s="59"/>
      <c r="J122" s="59"/>
      <c r="K122" s="59"/>
      <c r="L122" s="59"/>
      <c r="M122" s="59"/>
      <c r="N122" s="59"/>
      <c r="O122" s="59"/>
      <c r="P122" s="59"/>
      <c r="Q122" s="59"/>
      <c r="R122" s="59"/>
      <c r="S122" s="59"/>
      <c r="T122" s="34"/>
      <c r="U122" s="35"/>
      <c r="V122" s="34"/>
      <c r="W122" s="35"/>
      <c r="X122" s="36">
        <f t="shared" si="38"/>
        <v>0</v>
      </c>
      <c r="Y122" s="34"/>
      <c r="Z122" s="37"/>
      <c r="AA122" s="35"/>
      <c r="AB122" s="38">
        <f t="shared" si="39"/>
        <v>0</v>
      </c>
      <c r="AC122" s="34"/>
      <c r="AD122" s="37"/>
      <c r="AE122" s="59"/>
      <c r="AF122" s="174"/>
      <c r="AG122" s="35"/>
      <c r="AH122" s="177"/>
      <c r="AI122" s="178"/>
      <c r="AJ122" s="177"/>
      <c r="AK122" s="178"/>
      <c r="AL122" s="142" t="str">
        <f t="shared" si="41"/>
        <v/>
      </c>
      <c r="AM122" s="6"/>
      <c r="AN122" s="114"/>
      <c r="AO122" s="6"/>
      <c r="AP122" s="6"/>
      <c r="AQ122" s="6"/>
      <c r="AR122" s="6"/>
      <c r="AS122" s="6"/>
      <c r="AT122" s="6"/>
      <c r="AU122" s="6"/>
      <c r="BG122" s="6"/>
      <c r="BH122" s="6"/>
      <c r="BI122" s="6"/>
      <c r="BJ122" s="6"/>
      <c r="BK122" s="6"/>
      <c r="BL122" s="6"/>
      <c r="BM122" s="6"/>
      <c r="BN122" s="6"/>
      <c r="BO122" s="6"/>
      <c r="BP122" s="6" t="str">
        <f t="shared" si="42"/>
        <v/>
      </c>
      <c r="BQ122" s="49" t="str">
        <f t="shared" si="43"/>
        <v/>
      </c>
      <c r="BR122" s="49" t="str">
        <f t="shared" si="44"/>
        <v/>
      </c>
      <c r="BS122" s="49"/>
      <c r="BT122" s="49"/>
      <c r="BU122" s="49" t="str">
        <f t="shared" si="45"/>
        <v/>
      </c>
      <c r="BX122" s="15">
        <f t="shared" si="46"/>
        <v>0</v>
      </c>
      <c r="BY122" s="126">
        <f t="shared" si="47"/>
        <v>0</v>
      </c>
      <c r="BZ122" s="126"/>
      <c r="CA122" s="126"/>
      <c r="CB122" s="126">
        <f t="shared" si="48"/>
        <v>0</v>
      </c>
      <c r="CC122" s="6" t="str">
        <f t="shared" si="49"/>
        <v/>
      </c>
    </row>
    <row r="123" spans="1:82" s="15" customFormat="1" ht="15" customHeight="1" x14ac:dyDescent="0.15">
      <c r="A123" s="55" t="s">
        <v>165</v>
      </c>
      <c r="B123" s="29">
        <f t="shared" si="40"/>
        <v>0</v>
      </c>
      <c r="C123" s="34"/>
      <c r="D123" s="56"/>
      <c r="E123" s="37"/>
      <c r="F123" s="37"/>
      <c r="G123" s="37"/>
      <c r="H123" s="59"/>
      <c r="I123" s="59"/>
      <c r="J123" s="59"/>
      <c r="K123" s="59"/>
      <c r="L123" s="59"/>
      <c r="M123" s="59"/>
      <c r="N123" s="59"/>
      <c r="O123" s="59"/>
      <c r="P123" s="59"/>
      <c r="Q123" s="59"/>
      <c r="R123" s="59"/>
      <c r="S123" s="59"/>
      <c r="T123" s="34"/>
      <c r="U123" s="35"/>
      <c r="V123" s="34"/>
      <c r="W123" s="35"/>
      <c r="X123" s="36">
        <f t="shared" si="38"/>
        <v>0</v>
      </c>
      <c r="Y123" s="34"/>
      <c r="Z123" s="37"/>
      <c r="AA123" s="35"/>
      <c r="AB123" s="38">
        <f t="shared" si="39"/>
        <v>0</v>
      </c>
      <c r="AC123" s="34"/>
      <c r="AD123" s="37"/>
      <c r="AE123" s="59"/>
      <c r="AF123" s="174"/>
      <c r="AG123" s="35"/>
      <c r="AH123" s="177"/>
      <c r="AI123" s="178"/>
      <c r="AJ123" s="177"/>
      <c r="AK123" s="178"/>
      <c r="AL123" s="142" t="str">
        <f t="shared" si="41"/>
        <v/>
      </c>
      <c r="AM123" s="6"/>
      <c r="AN123" s="114"/>
      <c r="AO123" s="6"/>
      <c r="AP123" s="6"/>
      <c r="AQ123" s="6"/>
      <c r="AR123" s="6"/>
      <c r="AS123" s="6"/>
      <c r="AT123" s="6"/>
      <c r="AU123" s="6"/>
      <c r="BG123" s="6"/>
      <c r="BH123" s="6"/>
      <c r="BI123" s="6"/>
      <c r="BJ123" s="6"/>
      <c r="BK123" s="6"/>
      <c r="BL123" s="6"/>
      <c r="BM123" s="6"/>
      <c r="BN123" s="6"/>
      <c r="BO123" s="6"/>
      <c r="BP123" s="6" t="str">
        <f t="shared" si="42"/>
        <v/>
      </c>
      <c r="BQ123" s="49" t="str">
        <f t="shared" si="43"/>
        <v/>
      </c>
      <c r="BR123" s="49" t="str">
        <f t="shared" si="44"/>
        <v/>
      </c>
      <c r="BS123" s="49"/>
      <c r="BT123" s="49"/>
      <c r="BU123" s="49" t="str">
        <f t="shared" si="45"/>
        <v/>
      </c>
      <c r="BX123" s="15">
        <f t="shared" si="46"/>
        <v>0</v>
      </c>
      <c r="BY123" s="126">
        <f t="shared" si="47"/>
        <v>0</v>
      </c>
      <c r="BZ123" s="126"/>
      <c r="CA123" s="126"/>
      <c r="CB123" s="126">
        <f t="shared" si="48"/>
        <v>0</v>
      </c>
      <c r="CC123" s="6" t="str">
        <f t="shared" si="49"/>
        <v/>
      </c>
    </row>
    <row r="124" spans="1:82" s="15" customFormat="1" ht="15" customHeight="1" x14ac:dyDescent="0.15">
      <c r="A124" s="80" t="s">
        <v>166</v>
      </c>
      <c r="B124" s="81">
        <f t="shared" si="40"/>
        <v>0</v>
      </c>
      <c r="C124" s="82"/>
      <c r="D124" s="83"/>
      <c r="E124" s="84"/>
      <c r="F124" s="84"/>
      <c r="G124" s="84"/>
      <c r="H124" s="85"/>
      <c r="I124" s="85"/>
      <c r="J124" s="85"/>
      <c r="K124" s="85"/>
      <c r="L124" s="85"/>
      <c r="M124" s="85"/>
      <c r="N124" s="85"/>
      <c r="O124" s="85"/>
      <c r="P124" s="85"/>
      <c r="Q124" s="85"/>
      <c r="R124" s="85"/>
      <c r="S124" s="85"/>
      <c r="T124" s="82"/>
      <c r="U124" s="78"/>
      <c r="V124" s="86"/>
      <c r="W124" s="87"/>
      <c r="X124" s="88">
        <f t="shared" si="38"/>
        <v>0</v>
      </c>
      <c r="Y124" s="82"/>
      <c r="Z124" s="84"/>
      <c r="AA124" s="78"/>
      <c r="AB124" s="89">
        <f t="shared" si="39"/>
        <v>0</v>
      </c>
      <c r="AC124" s="82"/>
      <c r="AD124" s="84"/>
      <c r="AE124" s="85"/>
      <c r="AF124" s="174"/>
      <c r="AG124" s="35"/>
      <c r="AH124" s="177"/>
      <c r="AI124" s="178"/>
      <c r="AJ124" s="177"/>
      <c r="AK124" s="178"/>
      <c r="AL124" s="142" t="str">
        <f t="shared" si="41"/>
        <v/>
      </c>
      <c r="AM124" s="6"/>
      <c r="AN124" s="114"/>
      <c r="AO124" s="6"/>
      <c r="AP124" s="6"/>
      <c r="AQ124" s="6"/>
      <c r="AR124" s="6"/>
      <c r="AS124" s="6"/>
      <c r="AT124" s="6"/>
      <c r="AU124" s="6"/>
      <c r="BG124" s="6"/>
      <c r="BH124" s="6"/>
      <c r="BI124" s="6"/>
      <c r="BJ124" s="6"/>
      <c r="BK124" s="6"/>
      <c r="BL124" s="6"/>
      <c r="BM124" s="6"/>
      <c r="BN124" s="6"/>
      <c r="BO124" s="6"/>
      <c r="BP124" s="6" t="str">
        <f t="shared" si="42"/>
        <v/>
      </c>
      <c r="BQ124" s="49" t="str">
        <f t="shared" si="43"/>
        <v/>
      </c>
      <c r="BR124" s="49" t="str">
        <f t="shared" si="44"/>
        <v/>
      </c>
      <c r="BS124" s="49"/>
      <c r="BT124" s="49"/>
      <c r="BU124" s="49" t="str">
        <f t="shared" si="45"/>
        <v/>
      </c>
      <c r="BX124" s="15">
        <f t="shared" si="46"/>
        <v>0</v>
      </c>
      <c r="BY124" s="126">
        <f t="shared" si="47"/>
        <v>0</v>
      </c>
      <c r="BZ124" s="126"/>
      <c r="CA124" s="126"/>
      <c r="CB124" s="126">
        <f t="shared" si="48"/>
        <v>0</v>
      </c>
      <c r="CC124" s="6" t="str">
        <f t="shared" si="49"/>
        <v/>
      </c>
    </row>
    <row r="125" spans="1:82" s="15" customFormat="1" ht="15" customHeight="1" x14ac:dyDescent="0.15">
      <c r="A125" s="219" t="s">
        <v>51</v>
      </c>
      <c r="B125" s="99">
        <f>SUM(B117:B124)</f>
        <v>35</v>
      </c>
      <c r="C125" s="100">
        <f>SUM(C117:C124)</f>
        <v>0</v>
      </c>
      <c r="D125" s="101">
        <f t="shared" ref="D125:AI125" si="50">SUM(D117:D124)</f>
        <v>8</v>
      </c>
      <c r="E125" s="102">
        <f t="shared" si="50"/>
        <v>5</v>
      </c>
      <c r="F125" s="103">
        <f t="shared" si="50"/>
        <v>3</v>
      </c>
      <c r="G125" s="104">
        <f t="shared" si="50"/>
        <v>0</v>
      </c>
      <c r="H125" s="104">
        <f t="shared" si="50"/>
        <v>0</v>
      </c>
      <c r="I125" s="104">
        <f t="shared" si="50"/>
        <v>0</v>
      </c>
      <c r="J125" s="104">
        <f t="shared" si="50"/>
        <v>0</v>
      </c>
      <c r="K125" s="104">
        <f t="shared" si="50"/>
        <v>0</v>
      </c>
      <c r="L125" s="104">
        <f t="shared" si="50"/>
        <v>1</v>
      </c>
      <c r="M125" s="104">
        <f t="shared" si="50"/>
        <v>4</v>
      </c>
      <c r="N125" s="104">
        <f t="shared" si="50"/>
        <v>2</v>
      </c>
      <c r="O125" s="104">
        <f t="shared" si="50"/>
        <v>2</v>
      </c>
      <c r="P125" s="104">
        <f t="shared" si="50"/>
        <v>4</v>
      </c>
      <c r="Q125" s="104">
        <f t="shared" si="50"/>
        <v>3</v>
      </c>
      <c r="R125" s="104">
        <f t="shared" si="50"/>
        <v>3</v>
      </c>
      <c r="S125" s="104">
        <f t="shared" si="50"/>
        <v>0</v>
      </c>
      <c r="T125" s="105">
        <f t="shared" si="50"/>
        <v>13</v>
      </c>
      <c r="U125" s="106">
        <f t="shared" si="50"/>
        <v>22</v>
      </c>
      <c r="V125" s="105">
        <f t="shared" si="50"/>
        <v>28</v>
      </c>
      <c r="W125" s="106">
        <f t="shared" si="50"/>
        <v>7</v>
      </c>
      <c r="X125" s="105">
        <f t="shared" si="50"/>
        <v>35</v>
      </c>
      <c r="Y125" s="105">
        <f t="shared" si="50"/>
        <v>0</v>
      </c>
      <c r="Z125" s="102">
        <f t="shared" si="50"/>
        <v>35</v>
      </c>
      <c r="AA125" s="101">
        <f t="shared" si="50"/>
        <v>0</v>
      </c>
      <c r="AB125" s="100">
        <f t="shared" si="50"/>
        <v>0</v>
      </c>
      <c r="AC125" s="105">
        <f t="shared" si="50"/>
        <v>0</v>
      </c>
      <c r="AD125" s="102">
        <f t="shared" si="50"/>
        <v>0</v>
      </c>
      <c r="AE125" s="101">
        <f t="shared" si="50"/>
        <v>0</v>
      </c>
      <c r="AF125" s="179">
        <f t="shared" si="50"/>
        <v>0</v>
      </c>
      <c r="AG125" s="106">
        <f t="shared" si="50"/>
        <v>0</v>
      </c>
      <c r="AH125" s="100">
        <f t="shared" si="50"/>
        <v>0</v>
      </c>
      <c r="AI125" s="106">
        <f t="shared" si="50"/>
        <v>0</v>
      </c>
      <c r="AJ125" s="100">
        <f>SUM(AJ117:AJ124)</f>
        <v>13</v>
      </c>
      <c r="AK125" s="106">
        <f>SUM(AK117:AK124)</f>
        <v>22</v>
      </c>
      <c r="AL125" s="142" t="str">
        <f t="shared" si="41"/>
        <v/>
      </c>
      <c r="AM125" s="6"/>
      <c r="AN125" s="114"/>
      <c r="AO125" s="6"/>
      <c r="AP125" s="6"/>
      <c r="AQ125" s="6"/>
      <c r="AR125" s="6"/>
      <c r="AS125" s="6"/>
      <c r="AT125" s="6"/>
      <c r="AU125" s="6"/>
      <c r="BG125" s="6"/>
      <c r="BH125" s="6"/>
      <c r="BI125" s="6"/>
      <c r="BJ125" s="6"/>
      <c r="BK125" s="6"/>
      <c r="BL125" s="6"/>
      <c r="BM125" s="6"/>
      <c r="BN125" s="6"/>
      <c r="BO125" s="6"/>
      <c r="BP125" s="6" t="str">
        <f t="shared" si="42"/>
        <v/>
      </c>
      <c r="BQ125" s="49" t="str">
        <f t="shared" si="43"/>
        <v/>
      </c>
      <c r="BR125" s="49" t="str">
        <f t="shared" si="44"/>
        <v/>
      </c>
      <c r="BS125" s="49"/>
      <c r="BT125" s="49"/>
      <c r="BU125" s="49" t="str">
        <f t="shared" si="45"/>
        <v/>
      </c>
      <c r="BX125" s="15">
        <f t="shared" si="46"/>
        <v>0</v>
      </c>
      <c r="BY125" s="126">
        <f t="shared" si="47"/>
        <v>0</v>
      </c>
      <c r="BZ125" s="126"/>
      <c r="CA125" s="126"/>
      <c r="CB125" s="126">
        <f t="shared" si="48"/>
        <v>0</v>
      </c>
      <c r="CC125" s="6">
        <f t="shared" si="49"/>
        <v>0</v>
      </c>
    </row>
    <row r="126" spans="1:82" s="6" customFormat="1" ht="21.75" customHeight="1" x14ac:dyDescent="0.15">
      <c r="A126" s="180" t="s">
        <v>167</v>
      </c>
      <c r="X126" s="181"/>
      <c r="AD126" s="114"/>
      <c r="AE126" s="114"/>
      <c r="AH126" s="114"/>
      <c r="AK126" s="114"/>
      <c r="AP126" s="114"/>
    </row>
    <row r="127" spans="1:82" s="6" customFormat="1" ht="13.5" customHeight="1" x14ac:dyDescent="0.15">
      <c r="A127" s="180" t="s">
        <v>168</v>
      </c>
      <c r="AD127" s="114"/>
      <c r="AE127" s="114"/>
      <c r="AH127" s="114"/>
      <c r="AK127" s="114"/>
      <c r="AP127" s="114"/>
    </row>
    <row r="128" spans="1:82" s="6" customFormat="1" ht="33" customHeight="1" x14ac:dyDescent="0.25">
      <c r="A128" s="182" t="s">
        <v>169</v>
      </c>
      <c r="B128" s="12"/>
      <c r="C128" s="12"/>
      <c r="D128" s="12"/>
      <c r="E128" s="183"/>
      <c r="F128" s="183"/>
      <c r="G128" s="183"/>
      <c r="H128" s="183"/>
      <c r="AD128" s="114"/>
      <c r="AE128" s="114"/>
      <c r="AH128" s="114"/>
      <c r="AK128" s="114"/>
      <c r="AP128" s="114"/>
    </row>
    <row r="129" spans="1:77" s="6" customFormat="1" ht="10.5" customHeight="1" x14ac:dyDescent="0.15">
      <c r="A129" s="238" t="s">
        <v>8</v>
      </c>
      <c r="B129" s="241" t="s">
        <v>24</v>
      </c>
      <c r="C129" s="238" t="s">
        <v>170</v>
      </c>
      <c r="D129" s="244"/>
      <c r="E129" s="244"/>
      <c r="F129" s="244"/>
      <c r="G129" s="244"/>
      <c r="H129" s="244"/>
      <c r="I129" s="244"/>
      <c r="J129" s="244"/>
      <c r="K129" s="244"/>
      <c r="L129" s="244"/>
      <c r="M129" s="244"/>
      <c r="N129" s="244"/>
      <c r="O129" s="244"/>
      <c r="P129" s="244"/>
      <c r="Q129" s="244"/>
      <c r="R129" s="244"/>
      <c r="S129" s="245"/>
      <c r="T129" s="238" t="s">
        <v>171</v>
      </c>
      <c r="U129" s="250"/>
      <c r="V129" s="253" t="s">
        <v>172</v>
      </c>
      <c r="W129" s="245"/>
      <c r="AR129" s="114"/>
      <c r="AS129" s="114"/>
      <c r="AU129" s="114"/>
      <c r="BA129" s="114"/>
    </row>
    <row r="130" spans="1:77" s="6" customFormat="1" x14ac:dyDescent="0.15">
      <c r="A130" s="239"/>
      <c r="B130" s="242"/>
      <c r="C130" s="239"/>
      <c r="D130" s="246"/>
      <c r="E130" s="246"/>
      <c r="F130" s="246"/>
      <c r="G130" s="246"/>
      <c r="H130" s="246"/>
      <c r="I130" s="246"/>
      <c r="J130" s="246"/>
      <c r="K130" s="246"/>
      <c r="L130" s="246"/>
      <c r="M130" s="246"/>
      <c r="N130" s="246"/>
      <c r="O130" s="246"/>
      <c r="P130" s="246"/>
      <c r="Q130" s="246"/>
      <c r="R130" s="246"/>
      <c r="S130" s="247"/>
      <c r="T130" s="239"/>
      <c r="U130" s="251"/>
      <c r="V130" s="254"/>
      <c r="W130" s="247"/>
      <c r="AR130" s="114"/>
      <c r="AS130" s="114"/>
      <c r="AU130" s="114"/>
      <c r="BA130" s="114"/>
    </row>
    <row r="131" spans="1:77" s="6" customFormat="1" ht="27" customHeight="1" x14ac:dyDescent="0.25">
      <c r="A131" s="239"/>
      <c r="B131" s="242"/>
      <c r="C131" s="240"/>
      <c r="D131" s="248"/>
      <c r="E131" s="248"/>
      <c r="F131" s="248"/>
      <c r="G131" s="248"/>
      <c r="H131" s="248"/>
      <c r="I131" s="248"/>
      <c r="J131" s="248"/>
      <c r="K131" s="248"/>
      <c r="L131" s="248"/>
      <c r="M131" s="248"/>
      <c r="N131" s="248"/>
      <c r="O131" s="248"/>
      <c r="P131" s="248"/>
      <c r="Q131" s="248"/>
      <c r="R131" s="248"/>
      <c r="S131" s="249"/>
      <c r="T131" s="240"/>
      <c r="U131" s="252"/>
      <c r="V131" s="255"/>
      <c r="W131" s="249"/>
      <c r="Y131" s="184"/>
      <c r="AR131" s="114"/>
      <c r="AS131" s="114"/>
      <c r="AU131" s="114"/>
      <c r="BA131" s="114"/>
    </row>
    <row r="132" spans="1:77" s="6" customFormat="1" ht="27" customHeight="1" x14ac:dyDescent="0.15">
      <c r="A132" s="240"/>
      <c r="B132" s="243"/>
      <c r="C132" s="17" t="s">
        <v>31</v>
      </c>
      <c r="D132" s="185" t="s">
        <v>32</v>
      </c>
      <c r="E132" s="19" t="s">
        <v>33</v>
      </c>
      <c r="F132" s="19" t="s">
        <v>34</v>
      </c>
      <c r="G132" s="19" t="s">
        <v>35</v>
      </c>
      <c r="H132" s="20" t="s">
        <v>36</v>
      </c>
      <c r="I132" s="20" t="s">
        <v>37</v>
      </c>
      <c r="J132" s="20" t="s">
        <v>38</v>
      </c>
      <c r="K132" s="20" t="s">
        <v>39</v>
      </c>
      <c r="L132" s="20" t="s">
        <v>40</v>
      </c>
      <c r="M132" s="20" t="s">
        <v>41</v>
      </c>
      <c r="N132" s="20" t="s">
        <v>42</v>
      </c>
      <c r="O132" s="20" t="s">
        <v>43</v>
      </c>
      <c r="P132" s="20" t="s">
        <v>44</v>
      </c>
      <c r="Q132" s="20" t="s">
        <v>45</v>
      </c>
      <c r="R132" s="20" t="s">
        <v>46</v>
      </c>
      <c r="S132" s="21" t="s">
        <v>47</v>
      </c>
      <c r="T132" s="17" t="s">
        <v>49</v>
      </c>
      <c r="U132" s="186" t="s">
        <v>50</v>
      </c>
      <c r="V132" s="187" t="s">
        <v>22</v>
      </c>
      <c r="W132" s="22" t="s">
        <v>23</v>
      </c>
      <c r="AR132" s="114"/>
      <c r="AS132" s="114"/>
      <c r="AU132" s="114"/>
      <c r="BA132" s="114"/>
    </row>
    <row r="133" spans="1:77" s="6" customFormat="1" ht="13.5" customHeight="1" x14ac:dyDescent="0.15">
      <c r="A133" s="28" t="s">
        <v>57</v>
      </c>
      <c r="B133" s="29">
        <f t="shared" ref="B133:B174" si="51">SUM(C133:S133)</f>
        <v>0</v>
      </c>
      <c r="C133" s="34"/>
      <c r="D133" s="32"/>
      <c r="E133" s="37"/>
      <c r="F133" s="32"/>
      <c r="G133" s="37"/>
      <c r="H133" s="32"/>
      <c r="I133" s="37"/>
      <c r="J133" s="32"/>
      <c r="K133" s="37"/>
      <c r="L133" s="32"/>
      <c r="M133" s="37"/>
      <c r="N133" s="32"/>
      <c r="O133" s="37"/>
      <c r="P133" s="32"/>
      <c r="Q133" s="37"/>
      <c r="R133" s="32"/>
      <c r="S133" s="35"/>
      <c r="T133" s="188"/>
      <c r="U133" s="189"/>
      <c r="V133" s="40"/>
      <c r="W133" s="189"/>
      <c r="X133" s="142" t="str">
        <f>+BQ133</f>
        <v/>
      </c>
      <c r="AR133" s="114"/>
      <c r="AS133" s="114"/>
      <c r="AU133" s="114"/>
      <c r="BA133" s="114"/>
      <c r="BQ133" s="49" t="str">
        <f>IF($B133&lt;&gt;($T133+$U133)," El número de consultas según sexo NO puede ser diferente al Total.","")</f>
        <v/>
      </c>
      <c r="BY133" s="126">
        <f>IF($B133&lt;&gt;($T133+$U133),1,0)</f>
        <v>0</v>
      </c>
    </row>
    <row r="134" spans="1:77" s="6" customFormat="1" ht="13.5" customHeight="1" x14ac:dyDescent="0.15">
      <c r="A134" s="55" t="s">
        <v>58</v>
      </c>
      <c r="B134" s="29">
        <f t="shared" si="51"/>
        <v>0</v>
      </c>
      <c r="C134" s="34"/>
      <c r="D134" s="37"/>
      <c r="E134" s="37"/>
      <c r="F134" s="37"/>
      <c r="G134" s="37"/>
      <c r="H134" s="37"/>
      <c r="I134" s="37"/>
      <c r="J134" s="37"/>
      <c r="K134" s="37"/>
      <c r="L134" s="37"/>
      <c r="M134" s="37"/>
      <c r="N134" s="37"/>
      <c r="O134" s="37"/>
      <c r="P134" s="37"/>
      <c r="Q134" s="37"/>
      <c r="R134" s="37"/>
      <c r="S134" s="35"/>
      <c r="T134" s="40"/>
      <c r="U134" s="190"/>
      <c r="V134" s="40"/>
      <c r="W134" s="190"/>
      <c r="X134" s="142" t="str">
        <f t="shared" ref="X134:X175" si="52">+BQ134</f>
        <v/>
      </c>
      <c r="AR134" s="114"/>
      <c r="AS134" s="114"/>
      <c r="AU134" s="114"/>
      <c r="BA134" s="114"/>
      <c r="BQ134" s="49" t="str">
        <f t="shared" ref="BQ134:BQ175" si="53">IF($B134&lt;&gt;($T134+$U134)," El número de consultas según sexo NO puede ser diferente al Total.","")</f>
        <v/>
      </c>
      <c r="BY134" s="126">
        <f t="shared" ref="BY134:BY175" si="54">IF($B134&lt;&gt;($T134+$U134),1,0)</f>
        <v>0</v>
      </c>
    </row>
    <row r="135" spans="1:77" s="6" customFormat="1" ht="13.5" customHeight="1" x14ac:dyDescent="0.15">
      <c r="A135" s="55" t="s">
        <v>60</v>
      </c>
      <c r="B135" s="29">
        <f t="shared" si="51"/>
        <v>0</v>
      </c>
      <c r="C135" s="34"/>
      <c r="D135" s="37"/>
      <c r="E135" s="37"/>
      <c r="F135" s="37"/>
      <c r="G135" s="37"/>
      <c r="H135" s="37"/>
      <c r="I135" s="37"/>
      <c r="J135" s="37"/>
      <c r="K135" s="37"/>
      <c r="L135" s="37"/>
      <c r="M135" s="37"/>
      <c r="N135" s="37"/>
      <c r="O135" s="37"/>
      <c r="P135" s="37"/>
      <c r="Q135" s="37"/>
      <c r="R135" s="37"/>
      <c r="S135" s="35"/>
      <c r="T135" s="40"/>
      <c r="U135" s="190"/>
      <c r="V135" s="40"/>
      <c r="W135" s="190"/>
      <c r="X135" s="142" t="str">
        <f t="shared" si="52"/>
        <v/>
      </c>
      <c r="AR135" s="114"/>
      <c r="AS135" s="114"/>
      <c r="AU135" s="114"/>
      <c r="BA135" s="114"/>
      <c r="BQ135" s="49" t="str">
        <f t="shared" si="53"/>
        <v/>
      </c>
      <c r="BY135" s="126">
        <f t="shared" si="54"/>
        <v>0</v>
      </c>
    </row>
    <row r="136" spans="1:77" s="6" customFormat="1" ht="13.5" customHeight="1" x14ac:dyDescent="0.15">
      <c r="A136" s="55" t="s">
        <v>61</v>
      </c>
      <c r="B136" s="29">
        <f t="shared" si="51"/>
        <v>0</v>
      </c>
      <c r="C136" s="34"/>
      <c r="D136" s="37"/>
      <c r="E136" s="37"/>
      <c r="F136" s="37"/>
      <c r="G136" s="37"/>
      <c r="H136" s="37"/>
      <c r="I136" s="37"/>
      <c r="J136" s="37"/>
      <c r="K136" s="37"/>
      <c r="L136" s="37"/>
      <c r="M136" s="37"/>
      <c r="N136" s="37"/>
      <c r="O136" s="37"/>
      <c r="P136" s="37"/>
      <c r="Q136" s="37"/>
      <c r="R136" s="37"/>
      <c r="S136" s="35"/>
      <c r="T136" s="40"/>
      <c r="U136" s="190"/>
      <c r="V136" s="40"/>
      <c r="W136" s="190"/>
      <c r="X136" s="142" t="str">
        <f t="shared" si="52"/>
        <v/>
      </c>
      <c r="AR136" s="114"/>
      <c r="AS136" s="114"/>
      <c r="AU136" s="114"/>
      <c r="BA136" s="114"/>
      <c r="BQ136" s="49" t="str">
        <f t="shared" si="53"/>
        <v/>
      </c>
      <c r="BY136" s="126">
        <f t="shared" si="54"/>
        <v>0</v>
      </c>
    </row>
    <row r="137" spans="1:77" s="6" customFormat="1" ht="13.5" customHeight="1" x14ac:dyDescent="0.15">
      <c r="A137" s="55" t="s">
        <v>62</v>
      </c>
      <c r="B137" s="29">
        <f t="shared" si="51"/>
        <v>0</v>
      </c>
      <c r="C137" s="34"/>
      <c r="D137" s="37"/>
      <c r="E137" s="37"/>
      <c r="F137" s="37"/>
      <c r="G137" s="37"/>
      <c r="H137" s="37"/>
      <c r="I137" s="37"/>
      <c r="J137" s="37"/>
      <c r="K137" s="37"/>
      <c r="L137" s="37"/>
      <c r="M137" s="37"/>
      <c r="N137" s="37"/>
      <c r="O137" s="37"/>
      <c r="P137" s="37"/>
      <c r="Q137" s="37"/>
      <c r="R137" s="37"/>
      <c r="S137" s="35"/>
      <c r="T137" s="40"/>
      <c r="U137" s="190"/>
      <c r="V137" s="40"/>
      <c r="W137" s="190"/>
      <c r="X137" s="142" t="str">
        <f t="shared" si="52"/>
        <v/>
      </c>
      <c r="AR137" s="114"/>
      <c r="AS137" s="114"/>
      <c r="AU137" s="114"/>
      <c r="BA137" s="114"/>
      <c r="BQ137" s="49" t="str">
        <f t="shared" si="53"/>
        <v/>
      </c>
      <c r="BY137" s="126">
        <f t="shared" si="54"/>
        <v>0</v>
      </c>
    </row>
    <row r="138" spans="1:77" s="6" customFormat="1" ht="13.5" customHeight="1" x14ac:dyDescent="0.15">
      <c r="A138" s="55" t="s">
        <v>63</v>
      </c>
      <c r="B138" s="29">
        <f t="shared" si="51"/>
        <v>0</v>
      </c>
      <c r="C138" s="34"/>
      <c r="D138" s="37"/>
      <c r="E138" s="37"/>
      <c r="F138" s="37"/>
      <c r="G138" s="37"/>
      <c r="H138" s="37"/>
      <c r="I138" s="37"/>
      <c r="J138" s="37"/>
      <c r="K138" s="37"/>
      <c r="L138" s="37"/>
      <c r="M138" s="37"/>
      <c r="N138" s="37"/>
      <c r="O138" s="37"/>
      <c r="P138" s="37"/>
      <c r="Q138" s="37"/>
      <c r="R138" s="37"/>
      <c r="S138" s="35"/>
      <c r="T138" s="40"/>
      <c r="U138" s="190"/>
      <c r="V138" s="40"/>
      <c r="W138" s="190"/>
      <c r="X138" s="142" t="str">
        <f t="shared" si="52"/>
        <v/>
      </c>
      <c r="AR138" s="114"/>
      <c r="AS138" s="114"/>
      <c r="AU138" s="114"/>
      <c r="BA138" s="114"/>
      <c r="BQ138" s="49" t="str">
        <f t="shared" si="53"/>
        <v/>
      </c>
      <c r="BY138" s="126">
        <f t="shared" si="54"/>
        <v>0</v>
      </c>
    </row>
    <row r="139" spans="1:77" s="6" customFormat="1" ht="13.5" customHeight="1" x14ac:dyDescent="0.15">
      <c r="A139" s="55" t="s">
        <v>67</v>
      </c>
      <c r="B139" s="29">
        <f t="shared" si="51"/>
        <v>0</v>
      </c>
      <c r="C139" s="34"/>
      <c r="D139" s="37"/>
      <c r="E139" s="37"/>
      <c r="F139" s="37"/>
      <c r="G139" s="37"/>
      <c r="H139" s="37"/>
      <c r="I139" s="37"/>
      <c r="J139" s="37"/>
      <c r="K139" s="37"/>
      <c r="L139" s="37"/>
      <c r="M139" s="37"/>
      <c r="N139" s="37"/>
      <c r="O139" s="37"/>
      <c r="P139" s="37"/>
      <c r="Q139" s="37"/>
      <c r="R139" s="37"/>
      <c r="S139" s="35"/>
      <c r="T139" s="40"/>
      <c r="U139" s="190"/>
      <c r="V139" s="40"/>
      <c r="W139" s="190"/>
      <c r="X139" s="142" t="str">
        <f t="shared" si="52"/>
        <v/>
      </c>
      <c r="AR139" s="114"/>
      <c r="AS139" s="114"/>
      <c r="AU139" s="114"/>
      <c r="BA139" s="114"/>
      <c r="BQ139" s="49" t="str">
        <f t="shared" si="53"/>
        <v/>
      </c>
      <c r="BY139" s="126">
        <f t="shared" si="54"/>
        <v>0</v>
      </c>
    </row>
    <row r="140" spans="1:77" s="6" customFormat="1" ht="13.5" customHeight="1" x14ac:dyDescent="0.15">
      <c r="A140" s="55" t="s">
        <v>68</v>
      </c>
      <c r="B140" s="29">
        <f t="shared" si="51"/>
        <v>0</v>
      </c>
      <c r="C140" s="34"/>
      <c r="D140" s="37"/>
      <c r="E140" s="37"/>
      <c r="F140" s="37"/>
      <c r="G140" s="37"/>
      <c r="H140" s="37"/>
      <c r="I140" s="37"/>
      <c r="J140" s="37"/>
      <c r="K140" s="37"/>
      <c r="L140" s="37"/>
      <c r="M140" s="37"/>
      <c r="N140" s="37"/>
      <c r="O140" s="37"/>
      <c r="P140" s="37"/>
      <c r="Q140" s="37"/>
      <c r="R140" s="37"/>
      <c r="S140" s="35"/>
      <c r="T140" s="40"/>
      <c r="U140" s="190"/>
      <c r="V140" s="40"/>
      <c r="W140" s="190"/>
      <c r="X140" s="142" t="str">
        <f t="shared" si="52"/>
        <v/>
      </c>
      <c r="AR140" s="114"/>
      <c r="AS140" s="114"/>
      <c r="AU140" s="114"/>
      <c r="BA140" s="114"/>
      <c r="BQ140" s="49" t="str">
        <f t="shared" si="53"/>
        <v/>
      </c>
      <c r="BY140" s="126">
        <f t="shared" si="54"/>
        <v>0</v>
      </c>
    </row>
    <row r="141" spans="1:77" s="6" customFormat="1" ht="13.5" customHeight="1" x14ac:dyDescent="0.15">
      <c r="A141" s="55" t="s">
        <v>69</v>
      </c>
      <c r="B141" s="29">
        <f t="shared" si="51"/>
        <v>0</v>
      </c>
      <c r="C141" s="34"/>
      <c r="D141" s="37"/>
      <c r="E141" s="37"/>
      <c r="F141" s="37"/>
      <c r="G141" s="37"/>
      <c r="H141" s="37"/>
      <c r="I141" s="37"/>
      <c r="J141" s="37"/>
      <c r="K141" s="37"/>
      <c r="L141" s="37"/>
      <c r="M141" s="37"/>
      <c r="N141" s="37"/>
      <c r="O141" s="37"/>
      <c r="P141" s="37"/>
      <c r="Q141" s="37"/>
      <c r="R141" s="37"/>
      <c r="S141" s="35"/>
      <c r="T141" s="40"/>
      <c r="U141" s="190"/>
      <c r="V141" s="40"/>
      <c r="W141" s="190"/>
      <c r="X141" s="142" t="str">
        <f t="shared" si="52"/>
        <v/>
      </c>
      <c r="AR141" s="114"/>
      <c r="AS141" s="114"/>
      <c r="AU141" s="114"/>
      <c r="BA141" s="114"/>
      <c r="BQ141" s="49" t="str">
        <f t="shared" si="53"/>
        <v/>
      </c>
      <c r="BY141" s="126">
        <f t="shared" si="54"/>
        <v>0</v>
      </c>
    </row>
    <row r="142" spans="1:77" s="6" customFormat="1" ht="13.5" customHeight="1" x14ac:dyDescent="0.15">
      <c r="A142" s="55" t="s">
        <v>70</v>
      </c>
      <c r="B142" s="29">
        <f t="shared" si="51"/>
        <v>0</v>
      </c>
      <c r="C142" s="34"/>
      <c r="D142" s="37"/>
      <c r="E142" s="37"/>
      <c r="F142" s="37"/>
      <c r="G142" s="37"/>
      <c r="H142" s="37"/>
      <c r="I142" s="37"/>
      <c r="J142" s="37"/>
      <c r="K142" s="37"/>
      <c r="L142" s="37"/>
      <c r="M142" s="37"/>
      <c r="N142" s="37"/>
      <c r="O142" s="37"/>
      <c r="P142" s="37"/>
      <c r="Q142" s="37"/>
      <c r="R142" s="37"/>
      <c r="S142" s="35"/>
      <c r="T142" s="40"/>
      <c r="U142" s="190"/>
      <c r="V142" s="40"/>
      <c r="W142" s="190"/>
      <c r="X142" s="142" t="str">
        <f t="shared" si="52"/>
        <v/>
      </c>
      <c r="AR142" s="114"/>
      <c r="AS142" s="114"/>
      <c r="AU142" s="114"/>
      <c r="BA142" s="114"/>
      <c r="BQ142" s="49" t="str">
        <f t="shared" si="53"/>
        <v/>
      </c>
      <c r="BY142" s="126">
        <f t="shared" si="54"/>
        <v>0</v>
      </c>
    </row>
    <row r="143" spans="1:77" s="6" customFormat="1" ht="21" x14ac:dyDescent="0.15">
      <c r="A143" s="74" t="s">
        <v>71</v>
      </c>
      <c r="B143" s="29">
        <f t="shared" si="51"/>
        <v>0</v>
      </c>
      <c r="C143" s="34"/>
      <c r="D143" s="37"/>
      <c r="E143" s="37"/>
      <c r="F143" s="37"/>
      <c r="G143" s="37"/>
      <c r="H143" s="37"/>
      <c r="I143" s="37"/>
      <c r="J143" s="37"/>
      <c r="K143" s="37"/>
      <c r="L143" s="37"/>
      <c r="M143" s="37"/>
      <c r="N143" s="37"/>
      <c r="O143" s="37"/>
      <c r="P143" s="37"/>
      <c r="Q143" s="37"/>
      <c r="R143" s="37"/>
      <c r="S143" s="35"/>
      <c r="T143" s="40"/>
      <c r="U143" s="190"/>
      <c r="V143" s="40"/>
      <c r="W143" s="190"/>
      <c r="X143" s="142" t="str">
        <f t="shared" si="52"/>
        <v/>
      </c>
      <c r="AR143" s="114"/>
      <c r="AS143" s="114"/>
      <c r="AU143" s="114"/>
      <c r="BA143" s="114"/>
      <c r="BQ143" s="49" t="str">
        <f t="shared" si="53"/>
        <v/>
      </c>
      <c r="BY143" s="126">
        <f t="shared" si="54"/>
        <v>0</v>
      </c>
    </row>
    <row r="144" spans="1:77" s="6" customFormat="1" ht="16.5" customHeight="1" x14ac:dyDescent="0.15">
      <c r="A144" s="55" t="s">
        <v>72</v>
      </c>
      <c r="B144" s="29">
        <f t="shared" si="51"/>
        <v>0</v>
      </c>
      <c r="C144" s="34"/>
      <c r="D144" s="37"/>
      <c r="E144" s="37"/>
      <c r="F144" s="37"/>
      <c r="G144" s="37"/>
      <c r="H144" s="37"/>
      <c r="I144" s="37"/>
      <c r="J144" s="37"/>
      <c r="K144" s="37"/>
      <c r="L144" s="37"/>
      <c r="M144" s="37"/>
      <c r="N144" s="37"/>
      <c r="O144" s="37"/>
      <c r="P144" s="37"/>
      <c r="Q144" s="37"/>
      <c r="R144" s="37"/>
      <c r="S144" s="35"/>
      <c r="T144" s="40"/>
      <c r="U144" s="190"/>
      <c r="V144" s="40"/>
      <c r="W144" s="190"/>
      <c r="X144" s="142" t="str">
        <f t="shared" si="52"/>
        <v/>
      </c>
      <c r="AR144" s="114"/>
      <c r="AS144" s="114"/>
      <c r="AU144" s="114"/>
      <c r="BA144" s="114"/>
      <c r="BQ144" s="49" t="str">
        <f t="shared" si="53"/>
        <v/>
      </c>
      <c r="BY144" s="126">
        <f t="shared" si="54"/>
        <v>0</v>
      </c>
    </row>
    <row r="145" spans="1:77" s="6" customFormat="1" ht="14.25" customHeight="1" x14ac:dyDescent="0.15">
      <c r="A145" s="55" t="s">
        <v>73</v>
      </c>
      <c r="B145" s="29">
        <f t="shared" si="51"/>
        <v>0</v>
      </c>
      <c r="C145" s="69"/>
      <c r="D145" s="66"/>
      <c r="E145" s="66"/>
      <c r="F145" s="66"/>
      <c r="G145" s="66"/>
      <c r="H145" s="66"/>
      <c r="I145" s="66"/>
      <c r="J145" s="66"/>
      <c r="K145" s="66"/>
      <c r="L145" s="66"/>
      <c r="M145" s="66"/>
      <c r="N145" s="66"/>
      <c r="O145" s="37"/>
      <c r="P145" s="37"/>
      <c r="Q145" s="37"/>
      <c r="R145" s="37"/>
      <c r="S145" s="35"/>
      <c r="T145" s="40"/>
      <c r="U145" s="190"/>
      <c r="V145" s="76"/>
      <c r="W145" s="190"/>
      <c r="X145" s="142" t="str">
        <f t="shared" si="52"/>
        <v/>
      </c>
      <c r="AR145" s="114"/>
      <c r="AS145" s="114"/>
      <c r="AU145" s="114"/>
      <c r="BA145" s="114"/>
      <c r="BQ145" s="49" t="str">
        <f t="shared" si="53"/>
        <v/>
      </c>
      <c r="BY145" s="126">
        <f t="shared" si="54"/>
        <v>0</v>
      </c>
    </row>
    <row r="146" spans="1:77" s="6" customFormat="1" ht="16.5" customHeight="1" x14ac:dyDescent="0.15">
      <c r="A146" s="191" t="s">
        <v>74</v>
      </c>
      <c r="B146" s="29">
        <f t="shared" si="51"/>
        <v>0</v>
      </c>
      <c r="C146" s="34"/>
      <c r="D146" s="37"/>
      <c r="E146" s="37"/>
      <c r="F146" s="37"/>
      <c r="G146" s="37"/>
      <c r="H146" s="37"/>
      <c r="I146" s="37"/>
      <c r="J146" s="37"/>
      <c r="K146" s="37"/>
      <c r="L146" s="37"/>
      <c r="M146" s="37"/>
      <c r="N146" s="37"/>
      <c r="O146" s="37"/>
      <c r="P146" s="37"/>
      <c r="Q146" s="37"/>
      <c r="R146" s="37"/>
      <c r="S146" s="35"/>
      <c r="T146" s="40"/>
      <c r="U146" s="190"/>
      <c r="V146" s="40"/>
      <c r="W146" s="190"/>
      <c r="X146" s="142" t="str">
        <f t="shared" si="52"/>
        <v/>
      </c>
      <c r="AR146" s="114"/>
      <c r="AS146" s="114"/>
      <c r="AU146" s="114"/>
      <c r="BA146" s="114"/>
      <c r="BQ146" s="49" t="str">
        <f t="shared" si="53"/>
        <v/>
      </c>
      <c r="BY146" s="126">
        <f t="shared" si="54"/>
        <v>0</v>
      </c>
    </row>
    <row r="147" spans="1:77" s="6" customFormat="1" ht="12" customHeight="1" x14ac:dyDescent="0.15">
      <c r="A147" s="55" t="s">
        <v>75</v>
      </c>
      <c r="B147" s="29">
        <f t="shared" si="51"/>
        <v>0</v>
      </c>
      <c r="C147" s="34"/>
      <c r="D147" s="37"/>
      <c r="E147" s="37"/>
      <c r="F147" s="37"/>
      <c r="G147" s="37"/>
      <c r="H147" s="37"/>
      <c r="I147" s="37"/>
      <c r="J147" s="37"/>
      <c r="K147" s="37"/>
      <c r="L147" s="37"/>
      <c r="M147" s="37"/>
      <c r="N147" s="37"/>
      <c r="O147" s="37"/>
      <c r="P147" s="37"/>
      <c r="Q147" s="37"/>
      <c r="R147" s="37"/>
      <c r="S147" s="35"/>
      <c r="T147" s="40"/>
      <c r="U147" s="190"/>
      <c r="V147" s="40"/>
      <c r="W147" s="190"/>
      <c r="X147" s="142" t="str">
        <f t="shared" si="52"/>
        <v/>
      </c>
      <c r="AR147" s="114"/>
      <c r="AS147" s="114"/>
      <c r="AU147" s="114"/>
      <c r="BA147" s="114"/>
      <c r="BQ147" s="49" t="str">
        <f t="shared" si="53"/>
        <v/>
      </c>
      <c r="BY147" s="126">
        <f t="shared" si="54"/>
        <v>0</v>
      </c>
    </row>
    <row r="148" spans="1:77" s="6" customFormat="1" ht="12" customHeight="1" x14ac:dyDescent="0.15">
      <c r="A148" s="55" t="s">
        <v>76</v>
      </c>
      <c r="B148" s="29">
        <f t="shared" si="51"/>
        <v>0</v>
      </c>
      <c r="C148" s="34"/>
      <c r="D148" s="37"/>
      <c r="E148" s="37"/>
      <c r="F148" s="37"/>
      <c r="G148" s="37"/>
      <c r="H148" s="37"/>
      <c r="I148" s="37"/>
      <c r="J148" s="37"/>
      <c r="K148" s="37"/>
      <c r="L148" s="37"/>
      <c r="M148" s="37"/>
      <c r="N148" s="37"/>
      <c r="O148" s="37"/>
      <c r="P148" s="37"/>
      <c r="Q148" s="37"/>
      <c r="R148" s="37"/>
      <c r="S148" s="35"/>
      <c r="T148" s="40"/>
      <c r="U148" s="190"/>
      <c r="V148" s="40"/>
      <c r="W148" s="190"/>
      <c r="X148" s="142" t="str">
        <f t="shared" si="52"/>
        <v/>
      </c>
      <c r="AR148" s="114"/>
      <c r="AS148" s="114"/>
      <c r="AU148" s="114"/>
      <c r="BA148" s="114"/>
      <c r="BQ148" s="49" t="str">
        <f t="shared" si="53"/>
        <v/>
      </c>
      <c r="BY148" s="126">
        <f t="shared" si="54"/>
        <v>0</v>
      </c>
    </row>
    <row r="149" spans="1:77" s="6" customFormat="1" ht="12" customHeight="1" x14ac:dyDescent="0.15">
      <c r="A149" s="55" t="s">
        <v>77</v>
      </c>
      <c r="B149" s="29">
        <f t="shared" si="51"/>
        <v>0</v>
      </c>
      <c r="C149" s="34"/>
      <c r="D149" s="37"/>
      <c r="E149" s="37"/>
      <c r="F149" s="37"/>
      <c r="G149" s="37"/>
      <c r="H149" s="37"/>
      <c r="I149" s="37"/>
      <c r="J149" s="37"/>
      <c r="K149" s="37"/>
      <c r="L149" s="37"/>
      <c r="M149" s="37"/>
      <c r="N149" s="37"/>
      <c r="O149" s="37"/>
      <c r="P149" s="37"/>
      <c r="Q149" s="37"/>
      <c r="R149" s="37"/>
      <c r="S149" s="35"/>
      <c r="T149" s="40"/>
      <c r="U149" s="190"/>
      <c r="V149" s="40"/>
      <c r="W149" s="190"/>
      <c r="X149" s="142" t="str">
        <f t="shared" si="52"/>
        <v/>
      </c>
      <c r="AR149" s="114"/>
      <c r="AS149" s="114"/>
      <c r="AU149" s="114"/>
      <c r="BA149" s="114"/>
      <c r="BQ149" s="49" t="str">
        <f t="shared" si="53"/>
        <v/>
      </c>
      <c r="BY149" s="126">
        <f t="shared" si="54"/>
        <v>0</v>
      </c>
    </row>
    <row r="150" spans="1:77" s="6" customFormat="1" ht="12" customHeight="1" x14ac:dyDescent="0.15">
      <c r="A150" s="55" t="s">
        <v>78</v>
      </c>
      <c r="B150" s="29">
        <f t="shared" si="51"/>
        <v>0</v>
      </c>
      <c r="C150" s="34"/>
      <c r="D150" s="37"/>
      <c r="E150" s="37"/>
      <c r="F150" s="37"/>
      <c r="G150" s="37"/>
      <c r="H150" s="37"/>
      <c r="I150" s="37"/>
      <c r="J150" s="37"/>
      <c r="K150" s="37"/>
      <c r="L150" s="37"/>
      <c r="M150" s="37"/>
      <c r="N150" s="37"/>
      <c r="O150" s="37"/>
      <c r="P150" s="37"/>
      <c r="Q150" s="37"/>
      <c r="R150" s="37"/>
      <c r="S150" s="35"/>
      <c r="T150" s="40"/>
      <c r="U150" s="190"/>
      <c r="V150" s="40"/>
      <c r="W150" s="190"/>
      <c r="X150" s="142" t="str">
        <f t="shared" si="52"/>
        <v/>
      </c>
      <c r="AR150" s="114"/>
      <c r="AS150" s="114"/>
      <c r="AU150" s="114"/>
      <c r="BA150" s="114"/>
      <c r="BQ150" s="49" t="str">
        <f t="shared" si="53"/>
        <v/>
      </c>
      <c r="BY150" s="126">
        <f t="shared" si="54"/>
        <v>0</v>
      </c>
    </row>
    <row r="151" spans="1:77" s="6" customFormat="1" ht="12" customHeight="1" x14ac:dyDescent="0.15">
      <c r="A151" s="55" t="s">
        <v>79</v>
      </c>
      <c r="B151" s="29">
        <f t="shared" si="51"/>
        <v>0</v>
      </c>
      <c r="C151" s="34"/>
      <c r="D151" s="37"/>
      <c r="E151" s="37"/>
      <c r="F151" s="66"/>
      <c r="G151" s="66"/>
      <c r="H151" s="66"/>
      <c r="I151" s="66"/>
      <c r="J151" s="66"/>
      <c r="K151" s="66"/>
      <c r="L151" s="66"/>
      <c r="M151" s="66"/>
      <c r="N151" s="66"/>
      <c r="O151" s="66"/>
      <c r="P151" s="66"/>
      <c r="Q151" s="66"/>
      <c r="R151" s="66"/>
      <c r="S151" s="68"/>
      <c r="T151" s="40"/>
      <c r="U151" s="190"/>
      <c r="V151" s="40"/>
      <c r="W151" s="190"/>
      <c r="X151" s="142" t="str">
        <f t="shared" si="52"/>
        <v/>
      </c>
      <c r="AR151" s="114"/>
      <c r="AS151" s="114"/>
      <c r="AU151" s="114"/>
      <c r="BA151" s="114"/>
      <c r="BQ151" s="49" t="str">
        <f t="shared" si="53"/>
        <v/>
      </c>
      <c r="BY151" s="126">
        <f t="shared" si="54"/>
        <v>0</v>
      </c>
    </row>
    <row r="152" spans="1:77" s="6" customFormat="1" ht="12" customHeight="1" x14ac:dyDescent="0.15">
      <c r="A152" s="55" t="s">
        <v>80</v>
      </c>
      <c r="B152" s="29">
        <f t="shared" si="51"/>
        <v>0</v>
      </c>
      <c r="C152" s="69"/>
      <c r="D152" s="66"/>
      <c r="E152" s="66"/>
      <c r="F152" s="37"/>
      <c r="G152" s="37"/>
      <c r="H152" s="37"/>
      <c r="I152" s="37"/>
      <c r="J152" s="37"/>
      <c r="K152" s="37"/>
      <c r="L152" s="37"/>
      <c r="M152" s="37"/>
      <c r="N152" s="37"/>
      <c r="O152" s="37"/>
      <c r="P152" s="37"/>
      <c r="Q152" s="37"/>
      <c r="R152" s="37"/>
      <c r="S152" s="35"/>
      <c r="T152" s="40"/>
      <c r="U152" s="190"/>
      <c r="V152" s="40"/>
      <c r="W152" s="190"/>
      <c r="X152" s="142" t="str">
        <f t="shared" si="52"/>
        <v/>
      </c>
      <c r="AR152" s="114"/>
      <c r="AS152" s="114"/>
      <c r="AU152" s="114"/>
      <c r="BA152" s="114"/>
      <c r="BQ152" s="49" t="str">
        <f t="shared" si="53"/>
        <v/>
      </c>
      <c r="BY152" s="126">
        <f t="shared" si="54"/>
        <v>0</v>
      </c>
    </row>
    <row r="153" spans="1:77" s="6" customFormat="1" ht="12.75" customHeight="1" x14ac:dyDescent="0.15">
      <c r="A153" s="55" t="s">
        <v>81</v>
      </c>
      <c r="B153" s="29">
        <f t="shared" si="51"/>
        <v>0</v>
      </c>
      <c r="C153" s="34"/>
      <c r="D153" s="37"/>
      <c r="E153" s="37"/>
      <c r="F153" s="37"/>
      <c r="G153" s="37"/>
      <c r="H153" s="37"/>
      <c r="I153" s="37"/>
      <c r="J153" s="37"/>
      <c r="K153" s="37"/>
      <c r="L153" s="37"/>
      <c r="M153" s="37"/>
      <c r="N153" s="37"/>
      <c r="O153" s="37"/>
      <c r="P153" s="37"/>
      <c r="Q153" s="37"/>
      <c r="R153" s="37"/>
      <c r="S153" s="35"/>
      <c r="T153" s="40"/>
      <c r="U153" s="190"/>
      <c r="V153" s="40"/>
      <c r="W153" s="190"/>
      <c r="X153" s="142" t="str">
        <f t="shared" si="52"/>
        <v/>
      </c>
      <c r="AR153" s="114"/>
      <c r="AS153" s="114"/>
      <c r="AU153" s="114"/>
      <c r="BA153" s="114"/>
      <c r="BQ153" s="49" t="str">
        <f t="shared" si="53"/>
        <v/>
      </c>
      <c r="BY153" s="126">
        <f t="shared" si="54"/>
        <v>0</v>
      </c>
    </row>
    <row r="154" spans="1:77" s="6" customFormat="1" ht="21" x14ac:dyDescent="0.15">
      <c r="A154" s="191" t="s">
        <v>82</v>
      </c>
      <c r="B154" s="29">
        <f t="shared" si="51"/>
        <v>0</v>
      </c>
      <c r="C154" s="69"/>
      <c r="D154" s="66"/>
      <c r="E154" s="66"/>
      <c r="F154" s="37"/>
      <c r="G154" s="37"/>
      <c r="H154" s="37"/>
      <c r="I154" s="37"/>
      <c r="J154" s="37"/>
      <c r="K154" s="37"/>
      <c r="L154" s="37"/>
      <c r="M154" s="37"/>
      <c r="N154" s="37"/>
      <c r="O154" s="37"/>
      <c r="P154" s="37"/>
      <c r="Q154" s="37"/>
      <c r="R154" s="37"/>
      <c r="S154" s="35"/>
      <c r="T154" s="40"/>
      <c r="U154" s="190"/>
      <c r="V154" s="76"/>
      <c r="W154" s="190"/>
      <c r="X154" s="142" t="str">
        <f t="shared" si="52"/>
        <v/>
      </c>
      <c r="AR154" s="114"/>
      <c r="AS154" s="114"/>
      <c r="AU154" s="114"/>
      <c r="BA154" s="114"/>
      <c r="BQ154" s="49" t="str">
        <f t="shared" si="53"/>
        <v/>
      </c>
      <c r="BY154" s="126">
        <f t="shared" si="54"/>
        <v>0</v>
      </c>
    </row>
    <row r="155" spans="1:77" s="6" customFormat="1" ht="21" x14ac:dyDescent="0.15">
      <c r="A155" s="191" t="s">
        <v>83</v>
      </c>
      <c r="B155" s="29">
        <f t="shared" si="51"/>
        <v>0</v>
      </c>
      <c r="C155" s="69"/>
      <c r="D155" s="66"/>
      <c r="E155" s="66"/>
      <c r="F155" s="37"/>
      <c r="G155" s="37"/>
      <c r="H155" s="37"/>
      <c r="I155" s="37"/>
      <c r="J155" s="37"/>
      <c r="K155" s="37"/>
      <c r="L155" s="37"/>
      <c r="M155" s="37"/>
      <c r="N155" s="37"/>
      <c r="O155" s="37"/>
      <c r="P155" s="37"/>
      <c r="Q155" s="37"/>
      <c r="R155" s="37"/>
      <c r="S155" s="35"/>
      <c r="T155" s="40"/>
      <c r="U155" s="190"/>
      <c r="V155" s="76"/>
      <c r="W155" s="190"/>
      <c r="X155" s="142" t="str">
        <f t="shared" si="52"/>
        <v/>
      </c>
      <c r="AR155" s="114"/>
      <c r="AS155" s="114"/>
      <c r="AU155" s="114"/>
      <c r="BA155" s="114"/>
      <c r="BQ155" s="49" t="str">
        <f t="shared" si="53"/>
        <v/>
      </c>
      <c r="BY155" s="126">
        <f t="shared" si="54"/>
        <v>0</v>
      </c>
    </row>
    <row r="156" spans="1:77" s="6" customFormat="1" ht="15" customHeight="1" x14ac:dyDescent="0.15">
      <c r="A156" s="55" t="s">
        <v>84</v>
      </c>
      <c r="B156" s="29">
        <f t="shared" si="51"/>
        <v>0</v>
      </c>
      <c r="C156" s="34"/>
      <c r="D156" s="37"/>
      <c r="E156" s="37"/>
      <c r="F156" s="37"/>
      <c r="G156" s="37"/>
      <c r="H156" s="37"/>
      <c r="I156" s="37"/>
      <c r="J156" s="37"/>
      <c r="K156" s="37"/>
      <c r="L156" s="37"/>
      <c r="M156" s="37"/>
      <c r="N156" s="37"/>
      <c r="O156" s="37"/>
      <c r="P156" s="37"/>
      <c r="Q156" s="37"/>
      <c r="R156" s="37"/>
      <c r="S156" s="35"/>
      <c r="T156" s="40"/>
      <c r="U156" s="190"/>
      <c r="V156" s="40"/>
      <c r="W156" s="190"/>
      <c r="X156" s="142" t="str">
        <f t="shared" si="52"/>
        <v/>
      </c>
      <c r="AR156" s="114"/>
      <c r="AS156" s="114"/>
      <c r="AU156" s="114"/>
      <c r="BA156" s="114"/>
      <c r="BQ156" s="49" t="str">
        <f t="shared" si="53"/>
        <v/>
      </c>
      <c r="BY156" s="126">
        <f t="shared" si="54"/>
        <v>0</v>
      </c>
    </row>
    <row r="157" spans="1:77" s="6" customFormat="1" ht="15" customHeight="1" x14ac:dyDescent="0.15">
      <c r="A157" s="55" t="s">
        <v>85</v>
      </c>
      <c r="B157" s="29">
        <f t="shared" si="51"/>
        <v>0</v>
      </c>
      <c r="C157" s="34"/>
      <c r="D157" s="37"/>
      <c r="E157" s="37"/>
      <c r="F157" s="37"/>
      <c r="G157" s="37"/>
      <c r="H157" s="37"/>
      <c r="I157" s="37"/>
      <c r="J157" s="37"/>
      <c r="K157" s="37"/>
      <c r="L157" s="37"/>
      <c r="M157" s="37"/>
      <c r="N157" s="37"/>
      <c r="O157" s="37"/>
      <c r="P157" s="37"/>
      <c r="Q157" s="37"/>
      <c r="R157" s="37"/>
      <c r="S157" s="35"/>
      <c r="T157" s="40"/>
      <c r="U157" s="190"/>
      <c r="V157" s="40"/>
      <c r="W157" s="190"/>
      <c r="X157" s="142" t="str">
        <f t="shared" si="52"/>
        <v/>
      </c>
      <c r="AR157" s="114"/>
      <c r="AS157" s="114"/>
      <c r="AU157" s="114"/>
      <c r="BA157" s="114"/>
      <c r="BQ157" s="49" t="str">
        <f t="shared" si="53"/>
        <v/>
      </c>
      <c r="BY157" s="126">
        <f t="shared" si="54"/>
        <v>0</v>
      </c>
    </row>
    <row r="158" spans="1:77" s="6" customFormat="1" ht="15" customHeight="1" x14ac:dyDescent="0.15">
      <c r="A158" s="55" t="s">
        <v>86</v>
      </c>
      <c r="B158" s="29">
        <f t="shared" si="51"/>
        <v>0</v>
      </c>
      <c r="C158" s="69"/>
      <c r="D158" s="66"/>
      <c r="E158" s="66"/>
      <c r="F158" s="37"/>
      <c r="G158" s="37"/>
      <c r="H158" s="37"/>
      <c r="I158" s="37"/>
      <c r="J158" s="37"/>
      <c r="K158" s="37"/>
      <c r="L158" s="37"/>
      <c r="M158" s="37"/>
      <c r="N158" s="37"/>
      <c r="O158" s="37"/>
      <c r="P158" s="37"/>
      <c r="Q158" s="37"/>
      <c r="R158" s="37"/>
      <c r="S158" s="35"/>
      <c r="T158" s="40"/>
      <c r="U158" s="190"/>
      <c r="V158" s="76"/>
      <c r="W158" s="190"/>
      <c r="X158" s="142" t="str">
        <f t="shared" si="52"/>
        <v/>
      </c>
      <c r="AR158" s="114"/>
      <c r="AS158" s="114"/>
      <c r="AU158" s="114"/>
      <c r="BA158" s="114"/>
      <c r="BQ158" s="49" t="str">
        <f t="shared" si="53"/>
        <v/>
      </c>
      <c r="BY158" s="126">
        <f t="shared" si="54"/>
        <v>0</v>
      </c>
    </row>
    <row r="159" spans="1:77" s="6" customFormat="1" ht="15" customHeight="1" x14ac:dyDescent="0.15">
      <c r="A159" s="55" t="s">
        <v>87</v>
      </c>
      <c r="B159" s="29">
        <f t="shared" si="51"/>
        <v>0</v>
      </c>
      <c r="C159" s="34"/>
      <c r="D159" s="37"/>
      <c r="E159" s="37"/>
      <c r="F159" s="37"/>
      <c r="G159" s="37"/>
      <c r="H159" s="37"/>
      <c r="I159" s="37"/>
      <c r="J159" s="37"/>
      <c r="K159" s="37"/>
      <c r="L159" s="37"/>
      <c r="M159" s="37"/>
      <c r="N159" s="37"/>
      <c r="O159" s="37"/>
      <c r="P159" s="37"/>
      <c r="Q159" s="37"/>
      <c r="R159" s="37"/>
      <c r="S159" s="35"/>
      <c r="T159" s="40"/>
      <c r="U159" s="190"/>
      <c r="V159" s="40"/>
      <c r="W159" s="190"/>
      <c r="X159" s="142" t="str">
        <f t="shared" si="52"/>
        <v/>
      </c>
      <c r="AR159" s="114"/>
      <c r="AS159" s="114"/>
      <c r="AU159" s="114"/>
      <c r="BA159" s="114"/>
      <c r="BQ159" s="49" t="str">
        <f t="shared" si="53"/>
        <v/>
      </c>
      <c r="BY159" s="126">
        <f t="shared" si="54"/>
        <v>0</v>
      </c>
    </row>
    <row r="160" spans="1:77" s="6" customFormat="1" ht="15" customHeight="1" x14ac:dyDescent="0.15">
      <c r="A160" s="55" t="s">
        <v>88</v>
      </c>
      <c r="B160" s="29">
        <f t="shared" si="51"/>
        <v>0</v>
      </c>
      <c r="C160" s="69"/>
      <c r="D160" s="66"/>
      <c r="E160" s="66"/>
      <c r="F160" s="37"/>
      <c r="G160" s="37"/>
      <c r="H160" s="37"/>
      <c r="I160" s="37"/>
      <c r="J160" s="37"/>
      <c r="K160" s="37"/>
      <c r="L160" s="37"/>
      <c r="M160" s="37"/>
      <c r="N160" s="37"/>
      <c r="O160" s="37"/>
      <c r="P160" s="37"/>
      <c r="Q160" s="37"/>
      <c r="R160" s="37"/>
      <c r="S160" s="35"/>
      <c r="T160" s="40"/>
      <c r="U160" s="190"/>
      <c r="V160" s="76"/>
      <c r="W160" s="190"/>
      <c r="X160" s="142" t="str">
        <f t="shared" si="52"/>
        <v/>
      </c>
      <c r="AR160" s="114"/>
      <c r="AS160" s="114"/>
      <c r="AU160" s="114"/>
      <c r="BA160" s="114"/>
      <c r="BQ160" s="49" t="str">
        <f t="shared" si="53"/>
        <v/>
      </c>
      <c r="BY160" s="126">
        <f t="shared" si="54"/>
        <v>0</v>
      </c>
    </row>
    <row r="161" spans="1:77" s="6" customFormat="1" ht="15" customHeight="1" x14ac:dyDescent="0.15">
      <c r="A161" s="55" t="s">
        <v>89</v>
      </c>
      <c r="B161" s="29">
        <f t="shared" si="51"/>
        <v>0</v>
      </c>
      <c r="C161" s="34"/>
      <c r="D161" s="37"/>
      <c r="E161" s="37"/>
      <c r="F161" s="37"/>
      <c r="G161" s="37"/>
      <c r="H161" s="37"/>
      <c r="I161" s="37"/>
      <c r="J161" s="37"/>
      <c r="K161" s="37"/>
      <c r="L161" s="37"/>
      <c r="M161" s="37"/>
      <c r="N161" s="37"/>
      <c r="O161" s="37"/>
      <c r="P161" s="37"/>
      <c r="Q161" s="37"/>
      <c r="R161" s="37"/>
      <c r="S161" s="35"/>
      <c r="T161" s="40"/>
      <c r="U161" s="190"/>
      <c r="V161" s="40"/>
      <c r="W161" s="190"/>
      <c r="X161" s="142" t="str">
        <f t="shared" si="52"/>
        <v/>
      </c>
      <c r="AR161" s="114"/>
      <c r="AS161" s="114"/>
      <c r="AU161" s="114"/>
      <c r="BA161" s="114"/>
      <c r="BQ161" s="49" t="str">
        <f t="shared" si="53"/>
        <v/>
      </c>
      <c r="BY161" s="126">
        <f t="shared" si="54"/>
        <v>0</v>
      </c>
    </row>
    <row r="162" spans="1:77" s="6" customFormat="1" ht="15" customHeight="1" x14ac:dyDescent="0.15">
      <c r="A162" s="55" t="s">
        <v>90</v>
      </c>
      <c r="B162" s="29">
        <f t="shared" si="51"/>
        <v>2</v>
      </c>
      <c r="C162" s="34"/>
      <c r="D162" s="37"/>
      <c r="E162" s="37"/>
      <c r="F162" s="37"/>
      <c r="G162" s="37"/>
      <c r="H162" s="37"/>
      <c r="I162" s="37"/>
      <c r="J162" s="37"/>
      <c r="K162" s="37"/>
      <c r="L162" s="37"/>
      <c r="M162" s="37">
        <v>1</v>
      </c>
      <c r="N162" s="37"/>
      <c r="O162" s="37"/>
      <c r="P162" s="37"/>
      <c r="Q162" s="37">
        <v>1</v>
      </c>
      <c r="R162" s="37"/>
      <c r="S162" s="35"/>
      <c r="T162" s="40">
        <v>1</v>
      </c>
      <c r="U162" s="190">
        <v>1</v>
      </c>
      <c r="V162" s="40"/>
      <c r="W162" s="190">
        <v>2</v>
      </c>
      <c r="X162" s="142" t="str">
        <f t="shared" si="52"/>
        <v/>
      </c>
      <c r="AR162" s="114"/>
      <c r="AS162" s="114"/>
      <c r="AU162" s="114"/>
      <c r="BA162" s="114"/>
      <c r="BQ162" s="49" t="str">
        <f t="shared" si="53"/>
        <v/>
      </c>
      <c r="BY162" s="126">
        <f t="shared" si="54"/>
        <v>0</v>
      </c>
    </row>
    <row r="163" spans="1:77" s="6" customFormat="1" ht="15" customHeight="1" x14ac:dyDescent="0.15">
      <c r="A163" s="55" t="s">
        <v>91</v>
      </c>
      <c r="B163" s="29">
        <f t="shared" si="51"/>
        <v>0</v>
      </c>
      <c r="C163" s="34"/>
      <c r="D163" s="37"/>
      <c r="E163" s="37"/>
      <c r="F163" s="37"/>
      <c r="G163" s="37"/>
      <c r="H163" s="37"/>
      <c r="I163" s="37"/>
      <c r="J163" s="37"/>
      <c r="K163" s="37"/>
      <c r="L163" s="37"/>
      <c r="M163" s="37"/>
      <c r="N163" s="37"/>
      <c r="O163" s="37"/>
      <c r="P163" s="37"/>
      <c r="Q163" s="37"/>
      <c r="R163" s="37"/>
      <c r="S163" s="35"/>
      <c r="T163" s="40"/>
      <c r="U163" s="190"/>
      <c r="V163" s="40"/>
      <c r="W163" s="190"/>
      <c r="X163" s="142" t="str">
        <f t="shared" si="52"/>
        <v/>
      </c>
      <c r="AR163" s="114"/>
      <c r="AS163" s="114"/>
      <c r="AU163" s="114"/>
      <c r="BA163" s="114"/>
      <c r="BQ163" s="49" t="str">
        <f t="shared" si="53"/>
        <v/>
      </c>
      <c r="BY163" s="126">
        <f t="shared" si="54"/>
        <v>0</v>
      </c>
    </row>
    <row r="164" spans="1:77" s="6" customFormat="1" ht="15" customHeight="1" x14ac:dyDescent="0.15">
      <c r="A164" s="55" t="s">
        <v>92</v>
      </c>
      <c r="B164" s="29">
        <f t="shared" si="51"/>
        <v>0</v>
      </c>
      <c r="C164" s="69"/>
      <c r="D164" s="66"/>
      <c r="E164" s="37"/>
      <c r="F164" s="37"/>
      <c r="G164" s="37"/>
      <c r="H164" s="37"/>
      <c r="I164" s="37"/>
      <c r="J164" s="37"/>
      <c r="K164" s="37"/>
      <c r="L164" s="37"/>
      <c r="M164" s="66"/>
      <c r="N164" s="66"/>
      <c r="O164" s="66"/>
      <c r="P164" s="66"/>
      <c r="Q164" s="66"/>
      <c r="R164" s="66"/>
      <c r="S164" s="68"/>
      <c r="T164" s="76"/>
      <c r="U164" s="190"/>
      <c r="V164" s="40"/>
      <c r="W164" s="190"/>
      <c r="X164" s="142" t="str">
        <f t="shared" si="52"/>
        <v/>
      </c>
      <c r="AR164" s="114"/>
      <c r="AS164" s="114"/>
      <c r="AU164" s="114"/>
      <c r="BA164" s="114"/>
      <c r="BQ164" s="49" t="str">
        <f t="shared" si="53"/>
        <v/>
      </c>
      <c r="BY164" s="126">
        <f t="shared" si="54"/>
        <v>0</v>
      </c>
    </row>
    <row r="165" spans="1:77" s="6" customFormat="1" ht="24" customHeight="1" x14ac:dyDescent="0.15">
      <c r="A165" s="74" t="s">
        <v>93</v>
      </c>
      <c r="B165" s="29">
        <f t="shared" si="51"/>
        <v>0</v>
      </c>
      <c r="C165" s="34"/>
      <c r="D165" s="37"/>
      <c r="E165" s="37"/>
      <c r="F165" s="37"/>
      <c r="G165" s="37"/>
      <c r="H165" s="37"/>
      <c r="I165" s="37"/>
      <c r="J165" s="37"/>
      <c r="K165" s="37"/>
      <c r="L165" s="37"/>
      <c r="M165" s="37"/>
      <c r="N165" s="37"/>
      <c r="O165" s="37"/>
      <c r="P165" s="37"/>
      <c r="Q165" s="37"/>
      <c r="R165" s="37"/>
      <c r="S165" s="35"/>
      <c r="T165" s="40"/>
      <c r="U165" s="190"/>
      <c r="V165" s="40"/>
      <c r="W165" s="190"/>
      <c r="X165" s="142" t="str">
        <f t="shared" si="52"/>
        <v/>
      </c>
      <c r="AR165" s="114"/>
      <c r="AS165" s="114"/>
      <c r="AU165" s="114"/>
      <c r="BA165" s="114"/>
      <c r="BQ165" s="49" t="str">
        <f t="shared" si="53"/>
        <v/>
      </c>
      <c r="BY165" s="126">
        <f t="shared" si="54"/>
        <v>0</v>
      </c>
    </row>
    <row r="166" spans="1:77" s="6" customFormat="1" ht="15.75" customHeight="1" x14ac:dyDescent="0.15">
      <c r="A166" s="74" t="s">
        <v>173</v>
      </c>
      <c r="B166" s="29">
        <f t="shared" si="51"/>
        <v>0</v>
      </c>
      <c r="C166" s="69"/>
      <c r="D166" s="66"/>
      <c r="E166" s="66"/>
      <c r="F166" s="37"/>
      <c r="G166" s="37"/>
      <c r="H166" s="37"/>
      <c r="I166" s="37"/>
      <c r="J166" s="37"/>
      <c r="K166" s="37"/>
      <c r="L166" s="37"/>
      <c r="M166" s="37"/>
      <c r="N166" s="37"/>
      <c r="O166" s="37"/>
      <c r="P166" s="37"/>
      <c r="Q166" s="37"/>
      <c r="R166" s="37"/>
      <c r="S166" s="35"/>
      <c r="T166" s="76"/>
      <c r="U166" s="190"/>
      <c r="V166" s="40"/>
      <c r="W166" s="190"/>
      <c r="X166" s="142" t="str">
        <f t="shared" si="52"/>
        <v/>
      </c>
      <c r="AR166" s="114"/>
      <c r="AS166" s="114"/>
      <c r="AU166" s="114"/>
      <c r="BA166" s="114"/>
      <c r="BQ166" s="49" t="str">
        <f t="shared" si="53"/>
        <v/>
      </c>
      <c r="BY166" s="126">
        <f t="shared" si="54"/>
        <v>0</v>
      </c>
    </row>
    <row r="167" spans="1:77" s="6" customFormat="1" ht="12.75" customHeight="1" x14ac:dyDescent="0.15">
      <c r="A167" s="55" t="s">
        <v>95</v>
      </c>
      <c r="B167" s="29">
        <f t="shared" si="51"/>
        <v>0</v>
      </c>
      <c r="C167" s="69"/>
      <c r="D167" s="66"/>
      <c r="E167" s="66"/>
      <c r="F167" s="66"/>
      <c r="G167" s="37"/>
      <c r="H167" s="37"/>
      <c r="I167" s="37"/>
      <c r="J167" s="37"/>
      <c r="K167" s="37"/>
      <c r="L167" s="37"/>
      <c r="M167" s="37"/>
      <c r="N167" s="37"/>
      <c r="O167" s="37"/>
      <c r="P167" s="37"/>
      <c r="Q167" s="37"/>
      <c r="R167" s="37"/>
      <c r="S167" s="35"/>
      <c r="T167" s="40"/>
      <c r="U167" s="190"/>
      <c r="V167" s="40"/>
      <c r="W167" s="190"/>
      <c r="X167" s="142" t="str">
        <f t="shared" si="52"/>
        <v/>
      </c>
      <c r="AR167" s="114"/>
      <c r="AS167" s="114"/>
      <c r="AU167" s="114"/>
      <c r="BA167" s="114"/>
      <c r="BQ167" s="49" t="str">
        <f t="shared" si="53"/>
        <v/>
      </c>
      <c r="BY167" s="126">
        <f t="shared" si="54"/>
        <v>0</v>
      </c>
    </row>
    <row r="168" spans="1:77" s="6" customFormat="1" ht="12.75" customHeight="1" x14ac:dyDescent="0.15">
      <c r="A168" s="55" t="s">
        <v>96</v>
      </c>
      <c r="B168" s="29">
        <f t="shared" si="51"/>
        <v>0</v>
      </c>
      <c r="C168" s="34"/>
      <c r="D168" s="37"/>
      <c r="E168" s="37"/>
      <c r="F168" s="37"/>
      <c r="G168" s="37"/>
      <c r="H168" s="37"/>
      <c r="I168" s="37"/>
      <c r="J168" s="37"/>
      <c r="K168" s="37"/>
      <c r="L168" s="37"/>
      <c r="M168" s="37"/>
      <c r="N168" s="37"/>
      <c r="O168" s="37"/>
      <c r="P168" s="37"/>
      <c r="Q168" s="37"/>
      <c r="R168" s="37"/>
      <c r="S168" s="35"/>
      <c r="T168" s="40"/>
      <c r="U168" s="190"/>
      <c r="V168" s="40"/>
      <c r="W168" s="190"/>
      <c r="X168" s="142" t="str">
        <f t="shared" si="52"/>
        <v/>
      </c>
      <c r="AR168" s="114"/>
      <c r="AS168" s="114"/>
      <c r="AU168" s="114"/>
      <c r="BA168" s="114"/>
      <c r="BQ168" s="49" t="str">
        <f t="shared" si="53"/>
        <v/>
      </c>
      <c r="BY168" s="126">
        <f t="shared" si="54"/>
        <v>0</v>
      </c>
    </row>
    <row r="169" spans="1:77" s="6" customFormat="1" ht="12.75" customHeight="1" x14ac:dyDescent="0.15">
      <c r="A169" s="55" t="s">
        <v>97</v>
      </c>
      <c r="B169" s="29">
        <f t="shared" si="51"/>
        <v>0</v>
      </c>
      <c r="C169" s="34"/>
      <c r="D169" s="37"/>
      <c r="E169" s="37"/>
      <c r="F169" s="37"/>
      <c r="G169" s="37"/>
      <c r="H169" s="37"/>
      <c r="I169" s="37"/>
      <c r="J169" s="37"/>
      <c r="K169" s="37"/>
      <c r="L169" s="37"/>
      <c r="M169" s="37"/>
      <c r="N169" s="37"/>
      <c r="O169" s="37"/>
      <c r="P169" s="37"/>
      <c r="Q169" s="37"/>
      <c r="R169" s="37"/>
      <c r="S169" s="35"/>
      <c r="T169" s="40"/>
      <c r="U169" s="190"/>
      <c r="V169" s="40"/>
      <c r="W169" s="190"/>
      <c r="X169" s="142" t="str">
        <f t="shared" si="52"/>
        <v/>
      </c>
      <c r="AR169" s="114"/>
      <c r="AS169" s="114"/>
      <c r="AU169" s="114"/>
      <c r="BA169" s="114"/>
      <c r="BQ169" s="49" t="str">
        <f t="shared" si="53"/>
        <v/>
      </c>
      <c r="BY169" s="126">
        <f t="shared" si="54"/>
        <v>0</v>
      </c>
    </row>
    <row r="170" spans="1:77" s="6" customFormat="1" ht="12.75" customHeight="1" x14ac:dyDescent="0.15">
      <c r="A170" s="55" t="s">
        <v>98</v>
      </c>
      <c r="B170" s="29">
        <f t="shared" si="51"/>
        <v>0</v>
      </c>
      <c r="C170" s="34"/>
      <c r="D170" s="37"/>
      <c r="E170" s="37"/>
      <c r="F170" s="37"/>
      <c r="G170" s="37"/>
      <c r="H170" s="37"/>
      <c r="I170" s="37"/>
      <c r="J170" s="37"/>
      <c r="K170" s="37"/>
      <c r="L170" s="37"/>
      <c r="M170" s="37"/>
      <c r="N170" s="37"/>
      <c r="O170" s="37"/>
      <c r="P170" s="37"/>
      <c r="Q170" s="37"/>
      <c r="R170" s="37"/>
      <c r="S170" s="35"/>
      <c r="T170" s="40"/>
      <c r="U170" s="190"/>
      <c r="V170" s="40"/>
      <c r="W170" s="190"/>
      <c r="X170" s="142" t="str">
        <f t="shared" si="52"/>
        <v/>
      </c>
      <c r="AR170" s="114"/>
      <c r="AS170" s="114"/>
      <c r="AU170" s="114"/>
      <c r="BA170" s="114"/>
      <c r="BQ170" s="49" t="str">
        <f t="shared" si="53"/>
        <v/>
      </c>
      <c r="BY170" s="126">
        <f t="shared" si="54"/>
        <v>0</v>
      </c>
    </row>
    <row r="171" spans="1:77" s="6" customFormat="1" ht="12.75" customHeight="1" x14ac:dyDescent="0.15">
      <c r="A171" s="55" t="s">
        <v>100</v>
      </c>
      <c r="B171" s="29">
        <f t="shared" si="51"/>
        <v>0</v>
      </c>
      <c r="C171" s="34"/>
      <c r="D171" s="37"/>
      <c r="E171" s="37"/>
      <c r="F171" s="37"/>
      <c r="G171" s="37"/>
      <c r="H171" s="37"/>
      <c r="I171" s="37"/>
      <c r="J171" s="37"/>
      <c r="K171" s="37"/>
      <c r="L171" s="37"/>
      <c r="M171" s="37"/>
      <c r="N171" s="37"/>
      <c r="O171" s="37"/>
      <c r="P171" s="37"/>
      <c r="Q171" s="37"/>
      <c r="R171" s="37"/>
      <c r="S171" s="35"/>
      <c r="T171" s="40"/>
      <c r="U171" s="190"/>
      <c r="V171" s="40"/>
      <c r="W171" s="190"/>
      <c r="X171" s="142" t="str">
        <f t="shared" si="52"/>
        <v/>
      </c>
      <c r="AR171" s="114"/>
      <c r="AS171" s="114"/>
      <c r="AU171" s="114"/>
      <c r="BA171" s="114"/>
      <c r="BQ171" s="49" t="str">
        <f t="shared" si="53"/>
        <v/>
      </c>
      <c r="BY171" s="126">
        <f t="shared" si="54"/>
        <v>0</v>
      </c>
    </row>
    <row r="172" spans="1:77" s="6" customFormat="1" ht="12.75" customHeight="1" x14ac:dyDescent="0.15">
      <c r="A172" s="55" t="s">
        <v>101</v>
      </c>
      <c r="B172" s="29">
        <f t="shared" si="51"/>
        <v>0</v>
      </c>
      <c r="C172" s="34"/>
      <c r="D172" s="37"/>
      <c r="E172" s="37"/>
      <c r="F172" s="37"/>
      <c r="G172" s="37"/>
      <c r="H172" s="37"/>
      <c r="I172" s="37"/>
      <c r="J172" s="37"/>
      <c r="K172" s="37"/>
      <c r="L172" s="37"/>
      <c r="M172" s="37"/>
      <c r="N172" s="37"/>
      <c r="O172" s="37"/>
      <c r="P172" s="37"/>
      <c r="Q172" s="37"/>
      <c r="R172" s="37"/>
      <c r="S172" s="35"/>
      <c r="T172" s="40"/>
      <c r="U172" s="190"/>
      <c r="V172" s="40"/>
      <c r="W172" s="190"/>
      <c r="X172" s="142" t="str">
        <f t="shared" si="52"/>
        <v/>
      </c>
      <c r="AR172" s="114"/>
      <c r="AS172" s="114"/>
      <c r="AU172" s="114"/>
      <c r="BA172" s="114"/>
      <c r="BQ172" s="49" t="str">
        <f t="shared" si="53"/>
        <v/>
      </c>
      <c r="BY172" s="126">
        <f t="shared" si="54"/>
        <v>0</v>
      </c>
    </row>
    <row r="173" spans="1:77" s="6" customFormat="1" ht="12.75" customHeight="1" x14ac:dyDescent="0.15">
      <c r="A173" s="80" t="s">
        <v>102</v>
      </c>
      <c r="B173" s="127">
        <f t="shared" si="51"/>
        <v>0</v>
      </c>
      <c r="C173" s="34"/>
      <c r="D173" s="37"/>
      <c r="E173" s="37"/>
      <c r="F173" s="37"/>
      <c r="G173" s="37"/>
      <c r="H173" s="37"/>
      <c r="I173" s="37"/>
      <c r="J173" s="37"/>
      <c r="K173" s="37"/>
      <c r="L173" s="37"/>
      <c r="M173" s="37"/>
      <c r="N173" s="37"/>
      <c r="O173" s="37"/>
      <c r="P173" s="37"/>
      <c r="Q173" s="37"/>
      <c r="R173" s="37"/>
      <c r="S173" s="35"/>
      <c r="T173" s="40"/>
      <c r="U173" s="190"/>
      <c r="V173" s="40"/>
      <c r="W173" s="190"/>
      <c r="X173" s="142" t="str">
        <f t="shared" si="52"/>
        <v/>
      </c>
      <c r="AR173" s="114"/>
      <c r="AS173" s="114"/>
      <c r="AU173" s="114"/>
      <c r="BA173" s="114"/>
      <c r="BQ173" s="49" t="str">
        <f t="shared" si="53"/>
        <v/>
      </c>
      <c r="BY173" s="126">
        <f t="shared" si="54"/>
        <v>0</v>
      </c>
    </row>
    <row r="174" spans="1:77" s="6" customFormat="1" ht="12.75" customHeight="1" x14ac:dyDescent="0.15">
      <c r="A174" s="55" t="s">
        <v>174</v>
      </c>
      <c r="B174" s="29">
        <f t="shared" si="51"/>
        <v>0</v>
      </c>
      <c r="C174" s="86"/>
      <c r="D174" s="131"/>
      <c r="E174" s="192"/>
      <c r="F174" s="131"/>
      <c r="G174" s="192"/>
      <c r="H174" s="131"/>
      <c r="I174" s="192"/>
      <c r="J174" s="131"/>
      <c r="K174" s="192"/>
      <c r="L174" s="131"/>
      <c r="M174" s="192"/>
      <c r="N174" s="131"/>
      <c r="O174" s="192"/>
      <c r="P174" s="131"/>
      <c r="Q174" s="192"/>
      <c r="R174" s="131"/>
      <c r="S174" s="87"/>
      <c r="T174" s="193"/>
      <c r="U174" s="194"/>
      <c r="V174" s="195"/>
      <c r="W174" s="194"/>
      <c r="X174" s="142" t="str">
        <f t="shared" si="52"/>
        <v/>
      </c>
      <c r="AR174" s="114"/>
      <c r="AS174" s="114"/>
      <c r="AU174" s="114"/>
      <c r="BA174" s="114"/>
      <c r="BQ174" s="49" t="str">
        <f t="shared" si="53"/>
        <v/>
      </c>
      <c r="BY174" s="126">
        <f t="shared" si="54"/>
        <v>0</v>
      </c>
    </row>
    <row r="175" spans="1:77" s="6" customFormat="1" ht="18" customHeight="1" x14ac:dyDescent="0.15">
      <c r="A175" s="219" t="s">
        <v>51</v>
      </c>
      <c r="B175" s="99">
        <f>SUM(B133:B174)</f>
        <v>2</v>
      </c>
      <c r="C175" s="100">
        <f t="shared" ref="C175:W175" si="55">SUM(C133:C174)</f>
        <v>0</v>
      </c>
      <c r="D175" s="102">
        <f t="shared" si="55"/>
        <v>0</v>
      </c>
      <c r="E175" s="102">
        <f t="shared" si="55"/>
        <v>0</v>
      </c>
      <c r="F175" s="102">
        <f t="shared" si="55"/>
        <v>0</v>
      </c>
      <c r="G175" s="102">
        <f t="shared" si="55"/>
        <v>0</v>
      </c>
      <c r="H175" s="102">
        <f t="shared" si="55"/>
        <v>0</v>
      </c>
      <c r="I175" s="102">
        <f t="shared" si="55"/>
        <v>0</v>
      </c>
      <c r="J175" s="102">
        <f t="shared" si="55"/>
        <v>0</v>
      </c>
      <c r="K175" s="102">
        <f t="shared" si="55"/>
        <v>0</v>
      </c>
      <c r="L175" s="102">
        <f t="shared" si="55"/>
        <v>0</v>
      </c>
      <c r="M175" s="102">
        <f t="shared" si="55"/>
        <v>1</v>
      </c>
      <c r="N175" s="102">
        <f t="shared" si="55"/>
        <v>0</v>
      </c>
      <c r="O175" s="102">
        <f t="shared" si="55"/>
        <v>0</v>
      </c>
      <c r="P175" s="102">
        <f t="shared" si="55"/>
        <v>0</v>
      </c>
      <c r="Q175" s="102">
        <f t="shared" si="55"/>
        <v>1</v>
      </c>
      <c r="R175" s="102">
        <f t="shared" si="55"/>
        <v>0</v>
      </c>
      <c r="S175" s="106">
        <f t="shared" si="55"/>
        <v>0</v>
      </c>
      <c r="T175" s="99">
        <f t="shared" si="55"/>
        <v>1</v>
      </c>
      <c r="U175" s="196">
        <f t="shared" si="55"/>
        <v>1</v>
      </c>
      <c r="V175" s="197">
        <f t="shared" si="55"/>
        <v>0</v>
      </c>
      <c r="W175" s="196">
        <f t="shared" si="55"/>
        <v>2</v>
      </c>
      <c r="X175" s="142" t="str">
        <f t="shared" si="52"/>
        <v/>
      </c>
      <c r="AR175" s="114"/>
      <c r="AS175" s="114"/>
      <c r="AU175" s="114"/>
      <c r="BA175" s="114"/>
      <c r="BQ175" s="49" t="str">
        <f t="shared" si="53"/>
        <v/>
      </c>
      <c r="BY175" s="126">
        <f t="shared" si="54"/>
        <v>0</v>
      </c>
    </row>
    <row r="176" spans="1:77" s="6" customFormat="1" x14ac:dyDescent="0.15">
      <c r="A176" s="198" t="s">
        <v>175</v>
      </c>
      <c r="B176" s="199"/>
      <c r="C176" s="200"/>
      <c r="D176" s="199"/>
      <c r="E176" s="199"/>
      <c r="F176" s="199"/>
      <c r="G176" s="199"/>
      <c r="H176" s="199"/>
      <c r="AD176" s="114"/>
      <c r="AE176" s="114"/>
      <c r="AH176" s="114"/>
      <c r="AK176" s="114"/>
      <c r="AP176" s="114"/>
    </row>
    <row r="177" spans="1:55" s="71" customFormat="1" ht="36.75" customHeight="1" x14ac:dyDescent="0.2">
      <c r="A177" s="201"/>
      <c r="B177" s="201"/>
    </row>
    <row r="178" spans="1:55" s="71" customFormat="1" ht="21" customHeight="1" x14ac:dyDescent="0.15">
      <c r="A178" s="233"/>
      <c r="B178" s="234"/>
      <c r="C178" s="234"/>
      <c r="D178" s="234"/>
    </row>
    <row r="179" spans="1:55" s="71" customFormat="1" ht="21" customHeight="1" x14ac:dyDescent="0.15">
      <c r="A179" s="233"/>
      <c r="B179" s="234"/>
      <c r="C179" s="234"/>
      <c r="D179" s="234"/>
    </row>
    <row r="180" spans="1:55" s="71" customFormat="1" ht="29.25" customHeight="1" x14ac:dyDescent="0.15">
      <c r="A180" s="202"/>
      <c r="B180" s="199"/>
      <c r="C180" s="203"/>
      <c r="D180" s="203"/>
    </row>
    <row r="181" spans="1:55" s="71" customFormat="1" ht="29.25" customHeight="1" x14ac:dyDescent="0.15">
      <c r="A181" s="202"/>
      <c r="B181" s="199"/>
      <c r="C181" s="203"/>
      <c r="D181" s="203"/>
    </row>
    <row r="182" spans="1:55" s="6" customFormat="1" ht="13.5" customHeight="1" x14ac:dyDescent="0.15">
      <c r="AD182" s="114"/>
      <c r="AE182" s="114"/>
      <c r="AH182" s="114"/>
      <c r="AK182" s="114"/>
      <c r="AP182" s="114"/>
    </row>
    <row r="183" spans="1:55" s="6" customFormat="1" ht="13.5" customHeight="1" x14ac:dyDescent="0.15">
      <c r="B183" s="114"/>
      <c r="AD183" s="114"/>
      <c r="AE183" s="114"/>
      <c r="AH183" s="114"/>
      <c r="AK183" s="114"/>
      <c r="AP183" s="114"/>
    </row>
    <row r="184" spans="1:55" s="6" customFormat="1" ht="13.5" customHeight="1" x14ac:dyDescent="0.15">
      <c r="AD184" s="114"/>
      <c r="AE184" s="114"/>
      <c r="AH184" s="114"/>
      <c r="AK184" s="114"/>
      <c r="AP184" s="114"/>
      <c r="BC184" s="6">
        <f>SUM(BB1:BE183)</f>
        <v>0</v>
      </c>
    </row>
    <row r="185" spans="1:55" s="6" customFormat="1" ht="13.5" customHeight="1" x14ac:dyDescent="0.15">
      <c r="AD185" s="114"/>
      <c r="AE185" s="114"/>
      <c r="AH185" s="114"/>
      <c r="AK185" s="114"/>
      <c r="AP185" s="114"/>
    </row>
    <row r="186" spans="1:55" s="6" customFormat="1" x14ac:dyDescent="0.15">
      <c r="AD186" s="114"/>
      <c r="AE186" s="114"/>
      <c r="AH186" s="114"/>
      <c r="AK186" s="114"/>
      <c r="AP186" s="114"/>
    </row>
    <row r="187" spans="1:55" s="6" customFormat="1" x14ac:dyDescent="0.15">
      <c r="AD187" s="114"/>
      <c r="AE187" s="114"/>
      <c r="AH187" s="114"/>
      <c r="AK187" s="114"/>
      <c r="AP187" s="114"/>
    </row>
    <row r="188" spans="1:55" s="6" customFormat="1" x14ac:dyDescent="0.15">
      <c r="AD188" s="114"/>
      <c r="AE188" s="114"/>
      <c r="AH188" s="114"/>
      <c r="AK188" s="114"/>
      <c r="AP188" s="114"/>
    </row>
    <row r="189" spans="1:55" x14ac:dyDescent="0.15">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114"/>
      <c r="AF189" s="6"/>
      <c r="AG189" s="6"/>
      <c r="AI189" s="169"/>
      <c r="AJ189" s="6"/>
      <c r="AL189" s="6"/>
      <c r="AM189" s="6"/>
      <c r="AO189" s="6"/>
      <c r="AQ189" s="169"/>
    </row>
    <row r="190" spans="1:55" x14ac:dyDescent="0.15">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114"/>
      <c r="AF190" s="6"/>
      <c r="AG190" s="6"/>
      <c r="AI190" s="169"/>
      <c r="AJ190" s="6"/>
      <c r="AL190" s="6"/>
      <c r="AM190" s="6"/>
      <c r="AO190" s="6"/>
      <c r="AQ190" s="169"/>
    </row>
    <row r="191" spans="1:55" x14ac:dyDescent="0.15">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114"/>
      <c r="AF191" s="6"/>
      <c r="AG191" s="6"/>
      <c r="AI191" s="169"/>
      <c r="AJ191" s="6"/>
      <c r="AL191" s="6"/>
      <c r="AM191" s="6"/>
      <c r="AO191" s="6"/>
      <c r="AQ191" s="169"/>
    </row>
    <row r="192" spans="1:55" x14ac:dyDescent="0.15">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114"/>
      <c r="AF192" s="6"/>
      <c r="AG192" s="6"/>
      <c r="AI192" s="169"/>
      <c r="AJ192" s="6"/>
      <c r="AL192" s="6"/>
      <c r="AM192" s="6"/>
      <c r="AO192" s="6"/>
      <c r="AQ192" s="169"/>
    </row>
    <row r="193" spans="1:76" s="169" customFormat="1" x14ac:dyDescent="0.15">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114"/>
      <c r="AE193" s="114"/>
      <c r="AF193" s="6"/>
      <c r="AG193" s="6"/>
      <c r="AH193" s="114"/>
      <c r="AJ193" s="6"/>
      <c r="AK193" s="114"/>
      <c r="AL193" s="6"/>
      <c r="AM193" s="6"/>
      <c r="AN193" s="6"/>
      <c r="AO193" s="6"/>
      <c r="AP193" s="114"/>
    </row>
    <row r="194" spans="1:76" s="169" customFormat="1" x14ac:dyDescent="0.15">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114"/>
      <c r="AE194" s="114"/>
      <c r="AF194" s="6"/>
      <c r="AG194" s="6"/>
      <c r="AH194" s="114"/>
      <c r="AJ194" s="6"/>
      <c r="AK194" s="114"/>
      <c r="AL194" s="6"/>
      <c r="AM194" s="6"/>
      <c r="AN194" s="6"/>
      <c r="AO194" s="6"/>
      <c r="AP194" s="114"/>
    </row>
    <row r="195" spans="1:76" s="169" customFormat="1" x14ac:dyDescent="0.1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114"/>
      <c r="AE195" s="114"/>
      <c r="AF195" s="6"/>
      <c r="AG195" s="6"/>
      <c r="AH195" s="114"/>
      <c r="AJ195" s="6"/>
      <c r="AK195" s="114"/>
      <c r="AL195" s="6"/>
      <c r="AM195" s="6"/>
      <c r="AN195" s="6"/>
      <c r="AO195" s="6"/>
      <c r="AP195" s="114"/>
    </row>
    <row r="196" spans="1:76" s="169" customFormat="1" x14ac:dyDescent="0.1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114"/>
      <c r="AE196" s="114"/>
      <c r="AF196" s="6"/>
      <c r="AG196" s="6"/>
      <c r="AH196" s="114"/>
      <c r="AJ196" s="6"/>
      <c r="AK196" s="114"/>
      <c r="AL196" s="6"/>
      <c r="AM196" s="6"/>
      <c r="AN196" s="6"/>
      <c r="AO196" s="6"/>
      <c r="AP196" s="114"/>
    </row>
    <row r="197" spans="1:76" s="169" customFormat="1" x14ac:dyDescent="0.1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114"/>
      <c r="AE197" s="114"/>
      <c r="AF197" s="6"/>
      <c r="AG197" s="6"/>
      <c r="AH197" s="114"/>
      <c r="AJ197" s="6"/>
      <c r="AK197" s="114"/>
      <c r="AL197" s="6"/>
      <c r="AM197" s="6"/>
      <c r="AN197" s="6"/>
      <c r="AO197" s="6"/>
      <c r="AP197" s="114"/>
    </row>
    <row r="198" spans="1:76" s="169" customFormat="1" x14ac:dyDescent="0.1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114"/>
      <c r="AE198" s="114"/>
      <c r="AF198" s="6"/>
      <c r="AG198" s="6"/>
      <c r="AH198" s="114"/>
      <c r="AJ198" s="6"/>
      <c r="AK198" s="114"/>
      <c r="AL198" s="6"/>
      <c r="AM198" s="6"/>
      <c r="AN198" s="6"/>
      <c r="AO198" s="6"/>
      <c r="AP198" s="114"/>
    </row>
    <row r="199" spans="1:76" s="169" customFormat="1" ht="15.75" hidden="1" customHeight="1" x14ac:dyDescent="0.1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114"/>
      <c r="AE199" s="114"/>
      <c r="AF199" s="6"/>
      <c r="AG199" s="6"/>
      <c r="AH199" s="114"/>
      <c r="AJ199" s="6"/>
      <c r="AK199" s="114"/>
      <c r="AL199" s="6"/>
      <c r="AM199" s="6"/>
      <c r="AN199" s="6"/>
      <c r="AO199" s="6"/>
      <c r="AP199" s="114"/>
    </row>
    <row r="200" spans="1:76" s="169" customFormat="1" ht="15.75" hidden="1" customHeight="1" x14ac:dyDescent="0.15">
      <c r="A200" s="205">
        <f>SUM(A8:AX175)</f>
        <v>93324</v>
      </c>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114"/>
      <c r="AE200" s="114"/>
      <c r="AF200" s="6"/>
      <c r="AG200" s="6"/>
      <c r="AH200" s="114"/>
      <c r="AJ200" s="6"/>
      <c r="AK200" s="114"/>
      <c r="AL200" s="6"/>
      <c r="AM200" s="6"/>
      <c r="AN200" s="6"/>
      <c r="AO200" s="6"/>
      <c r="AP200" s="114"/>
      <c r="BX200" s="205">
        <f>SUM(BX8:CI175)</f>
        <v>0</v>
      </c>
    </row>
    <row r="201" spans="1:76" s="169" customFormat="1" ht="15.75" hidden="1" customHeight="1" x14ac:dyDescent="0.1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114"/>
      <c r="AE201" s="114"/>
      <c r="AF201" s="6"/>
      <c r="AG201" s="6"/>
      <c r="AH201" s="114"/>
      <c r="AJ201" s="6"/>
      <c r="AK201" s="114"/>
      <c r="AL201" s="6"/>
      <c r="AM201" s="6"/>
      <c r="AN201" s="6"/>
      <c r="AO201" s="6"/>
      <c r="AP201" s="114"/>
    </row>
    <row r="202" spans="1:76" s="169" customFormat="1" x14ac:dyDescent="0.1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114"/>
      <c r="AE202" s="114"/>
      <c r="AF202" s="6"/>
      <c r="AG202" s="6"/>
      <c r="AH202" s="114"/>
      <c r="AJ202" s="6"/>
      <c r="AK202" s="114"/>
      <c r="AL202" s="6"/>
      <c r="AM202" s="6"/>
      <c r="AN202" s="6"/>
      <c r="AO202" s="6"/>
      <c r="AP202" s="114"/>
    </row>
    <row r="203" spans="1:76" s="169" customFormat="1" x14ac:dyDescent="0.1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114"/>
      <c r="AE203" s="114"/>
      <c r="AF203" s="6"/>
      <c r="AG203" s="6"/>
      <c r="AH203" s="114"/>
      <c r="AJ203" s="6"/>
      <c r="AK203" s="114"/>
      <c r="AL203" s="6"/>
      <c r="AM203" s="6"/>
      <c r="AN203" s="6"/>
      <c r="AO203" s="6"/>
      <c r="AP203" s="114"/>
    </row>
    <row r="204" spans="1:76" s="169" customFormat="1" x14ac:dyDescent="0.1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114"/>
      <c r="AE204" s="114"/>
      <c r="AF204" s="6"/>
      <c r="AG204" s="6"/>
      <c r="AH204" s="114"/>
      <c r="AJ204" s="6"/>
      <c r="AK204" s="114"/>
      <c r="AL204" s="6"/>
      <c r="AM204" s="6"/>
      <c r="AN204" s="6"/>
      <c r="AO204" s="6"/>
      <c r="AP204" s="114"/>
    </row>
    <row r="205" spans="1:76" s="169" customFormat="1" x14ac:dyDescent="0.1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114"/>
      <c r="AE205" s="114"/>
      <c r="AF205" s="6"/>
      <c r="AG205" s="6"/>
      <c r="AH205" s="114"/>
      <c r="AJ205" s="6"/>
      <c r="AK205" s="114"/>
      <c r="AL205" s="6"/>
      <c r="AM205" s="6"/>
      <c r="AN205" s="6"/>
      <c r="AO205" s="6"/>
      <c r="AP205" s="114"/>
    </row>
    <row r="206" spans="1:76" s="169" customFormat="1" x14ac:dyDescent="0.15">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114"/>
      <c r="AE206" s="114"/>
      <c r="AF206" s="6"/>
      <c r="AG206" s="6"/>
      <c r="AH206" s="114"/>
      <c r="AJ206" s="6"/>
      <c r="AK206" s="114"/>
      <c r="AL206" s="6"/>
      <c r="AM206" s="6"/>
      <c r="AN206" s="6"/>
      <c r="AO206" s="6"/>
      <c r="AP206" s="114"/>
    </row>
    <row r="207" spans="1:76" s="169" customFormat="1" x14ac:dyDescent="0.1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114"/>
      <c r="AE207" s="114"/>
      <c r="AF207" s="6"/>
      <c r="AG207" s="6"/>
      <c r="AH207" s="114"/>
      <c r="AJ207" s="6"/>
      <c r="AK207" s="114"/>
      <c r="AL207" s="6"/>
      <c r="AM207" s="6"/>
      <c r="AN207" s="6"/>
      <c r="AO207" s="6"/>
      <c r="AP207" s="114"/>
    </row>
    <row r="208" spans="1:76" s="169" customFormat="1" x14ac:dyDescent="0.1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114"/>
      <c r="AE208" s="114"/>
      <c r="AF208" s="6"/>
      <c r="AG208" s="6"/>
      <c r="AH208" s="114"/>
      <c r="AJ208" s="6"/>
      <c r="AK208" s="114"/>
      <c r="AL208" s="6"/>
      <c r="AM208" s="6"/>
      <c r="AN208" s="6"/>
      <c r="AO208" s="6"/>
      <c r="AP208" s="114"/>
    </row>
    <row r="209" spans="1:43" x14ac:dyDescent="0.1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114"/>
      <c r="AF209" s="6"/>
      <c r="AG209" s="6"/>
      <c r="AI209" s="169"/>
      <c r="AJ209" s="6"/>
      <c r="AL209" s="6"/>
      <c r="AM209" s="6"/>
      <c r="AO209" s="6"/>
      <c r="AQ209" s="169"/>
    </row>
    <row r="210" spans="1:43" x14ac:dyDescent="0.1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114"/>
      <c r="AF210" s="6"/>
      <c r="AG210" s="6"/>
      <c r="AI210" s="169"/>
      <c r="AJ210" s="6"/>
      <c r="AL210" s="6"/>
      <c r="AM210" s="6"/>
      <c r="AO210" s="6"/>
      <c r="AQ210" s="169"/>
    </row>
    <row r="211" spans="1:43" x14ac:dyDescent="0.1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114"/>
      <c r="AF211" s="6"/>
      <c r="AG211" s="6"/>
      <c r="AI211" s="169"/>
      <c r="AJ211" s="6"/>
      <c r="AL211" s="6"/>
      <c r="AM211" s="6"/>
      <c r="AO211" s="6"/>
      <c r="AQ211" s="169"/>
    </row>
    <row r="212" spans="1:43" x14ac:dyDescent="0.1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114"/>
      <c r="AF212" s="6"/>
      <c r="AG212" s="6"/>
      <c r="AI212" s="169"/>
      <c r="AJ212" s="6"/>
      <c r="AL212" s="6"/>
      <c r="AM212" s="6"/>
      <c r="AO212" s="6"/>
      <c r="AQ212" s="169"/>
    </row>
    <row r="213" spans="1:43" ht="18.75" customHeight="1" x14ac:dyDescent="0.1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114"/>
      <c r="AF213" s="6"/>
      <c r="AG213" s="6"/>
      <c r="AI213" s="169"/>
      <c r="AJ213" s="6"/>
      <c r="AL213" s="6"/>
      <c r="AM213" s="6"/>
      <c r="AO213" s="6"/>
      <c r="AQ213" s="169"/>
    </row>
    <row r="214" spans="1:43" ht="18.75" customHeight="1" x14ac:dyDescent="0.1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114"/>
      <c r="AF214" s="6"/>
      <c r="AG214" s="6"/>
      <c r="AI214" s="169"/>
      <c r="AJ214" s="6"/>
      <c r="AL214" s="6"/>
      <c r="AM214" s="6"/>
      <c r="AO214" s="6"/>
      <c r="AQ214" s="169"/>
    </row>
    <row r="215" spans="1:43" x14ac:dyDescent="0.1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114"/>
      <c r="AF215" s="6"/>
      <c r="AG215" s="6"/>
      <c r="AI215" s="169"/>
      <c r="AJ215" s="6"/>
      <c r="AL215" s="6"/>
      <c r="AM215" s="6"/>
      <c r="AO215" s="6"/>
      <c r="AQ215" s="169"/>
    </row>
    <row r="216" spans="1:43" x14ac:dyDescent="0.1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114"/>
      <c r="AF216" s="6"/>
      <c r="AG216" s="6"/>
      <c r="AI216" s="169"/>
      <c r="AJ216" s="6"/>
      <c r="AL216" s="6"/>
      <c r="AM216" s="6"/>
      <c r="AO216" s="6"/>
      <c r="AQ216" s="169"/>
    </row>
    <row r="217" spans="1:43" x14ac:dyDescent="0.1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114"/>
      <c r="AF217" s="6"/>
      <c r="AG217" s="6"/>
      <c r="AI217" s="169"/>
      <c r="AJ217" s="6"/>
      <c r="AL217" s="6"/>
      <c r="AM217" s="6"/>
      <c r="AO217" s="6"/>
      <c r="AQ217" s="169"/>
    </row>
    <row r="218" spans="1:43" x14ac:dyDescent="0.1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114"/>
      <c r="AF218" s="6"/>
      <c r="AG218" s="6"/>
      <c r="AI218" s="169"/>
      <c r="AJ218" s="6"/>
      <c r="AL218" s="6"/>
      <c r="AM218" s="6"/>
      <c r="AO218" s="6"/>
      <c r="AQ218" s="169"/>
    </row>
    <row r="219" spans="1:43" x14ac:dyDescent="0.1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114"/>
      <c r="AF219" s="6"/>
      <c r="AG219" s="6"/>
      <c r="AI219" s="169"/>
      <c r="AJ219" s="6"/>
      <c r="AL219" s="6"/>
      <c r="AM219" s="6"/>
      <c r="AO219" s="6"/>
      <c r="AQ219" s="169"/>
    </row>
    <row r="220" spans="1:43" x14ac:dyDescent="0.1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114"/>
      <c r="AF220" s="6"/>
      <c r="AG220" s="6"/>
      <c r="AI220" s="169"/>
      <c r="AJ220" s="6"/>
      <c r="AL220" s="6"/>
      <c r="AM220" s="6"/>
      <c r="AO220" s="6"/>
      <c r="AQ220" s="169"/>
    </row>
    <row r="221" spans="1:43" x14ac:dyDescent="0.1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114"/>
      <c r="AF221" s="6"/>
      <c r="AG221" s="6"/>
      <c r="AI221" s="169"/>
      <c r="AJ221" s="6"/>
      <c r="AL221" s="6"/>
      <c r="AM221" s="6"/>
      <c r="AO221" s="6"/>
      <c r="AQ221" s="169"/>
    </row>
    <row r="222" spans="1:43" x14ac:dyDescent="0.1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114"/>
      <c r="AF222" s="6"/>
      <c r="AG222" s="6"/>
      <c r="AI222" s="169"/>
      <c r="AJ222" s="6"/>
      <c r="AL222" s="6"/>
      <c r="AM222" s="6"/>
      <c r="AO222" s="6"/>
      <c r="AQ222" s="169"/>
    </row>
    <row r="223" spans="1:43" x14ac:dyDescent="0.1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114"/>
      <c r="AF223" s="6"/>
      <c r="AG223" s="6"/>
      <c r="AI223" s="169"/>
      <c r="AJ223" s="6"/>
      <c r="AL223" s="6"/>
      <c r="AM223" s="6"/>
      <c r="AO223" s="6"/>
      <c r="AQ223" s="169"/>
    </row>
    <row r="224" spans="1:43" x14ac:dyDescent="0.1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114"/>
      <c r="AF224" s="6"/>
      <c r="AG224" s="6"/>
      <c r="AI224" s="169"/>
      <c r="AJ224" s="6"/>
      <c r="AL224" s="6"/>
      <c r="AM224" s="6"/>
      <c r="AO224" s="6"/>
      <c r="AQ224" s="169"/>
    </row>
    <row r="225" spans="1:43" x14ac:dyDescent="0.1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114"/>
      <c r="AF225" s="6"/>
      <c r="AG225" s="6"/>
      <c r="AI225" s="169"/>
      <c r="AJ225" s="6"/>
      <c r="AL225" s="6"/>
      <c r="AM225" s="6"/>
      <c r="AO225" s="6"/>
      <c r="AQ225" s="169"/>
    </row>
    <row r="226" spans="1:43" x14ac:dyDescent="0.1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114"/>
      <c r="AF226" s="6"/>
      <c r="AG226" s="6"/>
      <c r="AI226" s="169"/>
      <c r="AJ226" s="6"/>
      <c r="AL226" s="6"/>
      <c r="AM226" s="6"/>
      <c r="AO226" s="6"/>
      <c r="AQ226" s="169"/>
    </row>
    <row r="227" spans="1:43" x14ac:dyDescent="0.1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114"/>
      <c r="AF227" s="6"/>
      <c r="AG227" s="6"/>
      <c r="AI227" s="169"/>
      <c r="AJ227" s="6"/>
      <c r="AL227" s="6"/>
      <c r="AM227" s="6"/>
      <c r="AO227" s="6"/>
      <c r="AQ227" s="169"/>
    </row>
    <row r="228" spans="1:43" x14ac:dyDescent="0.1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114"/>
      <c r="AF228" s="6"/>
      <c r="AG228" s="6"/>
      <c r="AI228" s="169"/>
      <c r="AJ228" s="6"/>
      <c r="AL228" s="6"/>
      <c r="AM228" s="6"/>
      <c r="AO228" s="6"/>
      <c r="AQ228" s="169"/>
    </row>
    <row r="229" spans="1:43" x14ac:dyDescent="0.1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114"/>
      <c r="AF229" s="6"/>
      <c r="AG229" s="6"/>
      <c r="AI229" s="169"/>
      <c r="AJ229" s="6"/>
      <c r="AL229" s="6"/>
      <c r="AM229" s="6"/>
      <c r="AO229" s="6"/>
      <c r="AQ229" s="169"/>
    </row>
    <row r="230" spans="1:43" x14ac:dyDescent="0.1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114"/>
      <c r="AF230" s="6"/>
      <c r="AG230" s="6"/>
      <c r="AI230" s="169"/>
      <c r="AJ230" s="6"/>
      <c r="AL230" s="6"/>
      <c r="AM230" s="6"/>
      <c r="AO230" s="6"/>
      <c r="AQ230" s="169"/>
    </row>
    <row r="231" spans="1:43" x14ac:dyDescent="0.1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114"/>
      <c r="AF231" s="6"/>
      <c r="AG231" s="6"/>
      <c r="AI231" s="169"/>
      <c r="AJ231" s="6"/>
      <c r="AL231" s="6"/>
      <c r="AM231" s="6"/>
      <c r="AO231" s="6"/>
      <c r="AQ231" s="169"/>
    </row>
    <row r="232" spans="1:43" x14ac:dyDescent="0.1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114"/>
      <c r="AF232" s="6"/>
      <c r="AG232" s="6"/>
      <c r="AI232" s="169"/>
      <c r="AJ232" s="6"/>
      <c r="AL232" s="6"/>
      <c r="AM232" s="6"/>
      <c r="AO232" s="6"/>
      <c r="AQ232" s="169"/>
    </row>
    <row r="233" spans="1:43" x14ac:dyDescent="0.1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114"/>
      <c r="AF233" s="6"/>
      <c r="AG233" s="6"/>
      <c r="AI233" s="169"/>
      <c r="AJ233" s="6"/>
      <c r="AL233" s="6"/>
      <c r="AM233" s="6"/>
      <c r="AO233" s="6"/>
      <c r="AQ233" s="169"/>
    </row>
    <row r="234" spans="1:43" x14ac:dyDescent="0.1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114"/>
      <c r="AF234" s="6"/>
      <c r="AG234" s="6"/>
      <c r="AI234" s="169"/>
      <c r="AJ234" s="6"/>
      <c r="AL234" s="6"/>
      <c r="AM234" s="6"/>
      <c r="AO234" s="6"/>
      <c r="AQ234" s="169"/>
    </row>
    <row r="235" spans="1:43" x14ac:dyDescent="0.1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114"/>
      <c r="AF235" s="6"/>
      <c r="AG235" s="6"/>
      <c r="AI235" s="169"/>
      <c r="AJ235" s="6"/>
      <c r="AL235" s="6"/>
      <c r="AM235" s="6"/>
      <c r="AO235" s="6"/>
      <c r="AQ235" s="169"/>
    </row>
    <row r="236" spans="1:43" x14ac:dyDescent="0.1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114"/>
      <c r="AF236" s="6"/>
      <c r="AG236" s="6"/>
      <c r="AI236" s="169"/>
      <c r="AJ236" s="6"/>
      <c r="AL236" s="6"/>
      <c r="AM236" s="6"/>
      <c r="AO236" s="6"/>
      <c r="AQ236" s="169"/>
    </row>
    <row r="237" spans="1:43" x14ac:dyDescent="0.1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114"/>
      <c r="AF237" s="6"/>
      <c r="AG237" s="6"/>
      <c r="AI237" s="169"/>
      <c r="AJ237" s="6"/>
      <c r="AL237" s="6"/>
      <c r="AM237" s="6"/>
      <c r="AO237" s="6"/>
      <c r="AQ237" s="169"/>
    </row>
    <row r="238" spans="1:43" x14ac:dyDescent="0.1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114"/>
      <c r="AF238" s="6"/>
      <c r="AG238" s="6"/>
      <c r="AI238" s="169"/>
      <c r="AJ238" s="6"/>
      <c r="AL238" s="6"/>
      <c r="AM238" s="6"/>
      <c r="AO238" s="6"/>
      <c r="AQ238" s="169"/>
    </row>
    <row r="239" spans="1:43" x14ac:dyDescent="0.1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114"/>
      <c r="AF239" s="6"/>
      <c r="AG239" s="6"/>
      <c r="AI239" s="169"/>
      <c r="AJ239" s="6"/>
      <c r="AL239" s="6"/>
      <c r="AM239" s="6"/>
      <c r="AO239" s="6"/>
      <c r="AQ239" s="169"/>
    </row>
  </sheetData>
  <mergeCells count="100">
    <mergeCell ref="AW7:AX7"/>
    <mergeCell ref="A6:AD6"/>
    <mergeCell ref="AP6:AQ7"/>
    <mergeCell ref="AR6:AS7"/>
    <mergeCell ref="AV6:AV7"/>
    <mergeCell ref="AT7:AU7"/>
    <mergeCell ref="A8:A11"/>
    <mergeCell ref="B8:AE8"/>
    <mergeCell ref="AF8:AG10"/>
    <mergeCell ref="AH8:AI10"/>
    <mergeCell ref="AJ8:AJ11"/>
    <mergeCell ref="AB10:AE10"/>
    <mergeCell ref="AX8:AX11"/>
    <mergeCell ref="B9:B11"/>
    <mergeCell ref="C9:S10"/>
    <mergeCell ref="T9:U10"/>
    <mergeCell ref="V9:W10"/>
    <mergeCell ref="X9:AE9"/>
    <mergeCell ref="X10:AA10"/>
    <mergeCell ref="AM8:AN10"/>
    <mergeCell ref="AP8:AP11"/>
    <mergeCell ref="AQ8:AQ11"/>
    <mergeCell ref="AR8:AR11"/>
    <mergeCell ref="AS8:AS11"/>
    <mergeCell ref="AT8:AT11"/>
    <mergeCell ref="AK8:AL10"/>
    <mergeCell ref="W60:W61"/>
    <mergeCell ref="X60:X61"/>
    <mergeCell ref="AU8:AU11"/>
    <mergeCell ref="AV8:AV11"/>
    <mergeCell ref="AW8:AW11"/>
    <mergeCell ref="A69:B69"/>
    <mergeCell ref="A60:A61"/>
    <mergeCell ref="C60:C61"/>
    <mergeCell ref="D60:T60"/>
    <mergeCell ref="U60:V60"/>
    <mergeCell ref="A62:B62"/>
    <mergeCell ref="A63:A65"/>
    <mergeCell ref="A66:B66"/>
    <mergeCell ref="A67:B67"/>
    <mergeCell ref="A68:B68"/>
    <mergeCell ref="A70:B70"/>
    <mergeCell ref="A71:B71"/>
    <mergeCell ref="A72:B72"/>
    <mergeCell ref="A73:B73"/>
    <mergeCell ref="A75:A76"/>
    <mergeCell ref="B75:B76"/>
    <mergeCell ref="A97:B97"/>
    <mergeCell ref="C75:C76"/>
    <mergeCell ref="D75:T75"/>
    <mergeCell ref="U75:V75"/>
    <mergeCell ref="W75:W76"/>
    <mergeCell ref="A77:A78"/>
    <mergeCell ref="A79:A81"/>
    <mergeCell ref="A82:A83"/>
    <mergeCell ref="A84:A85"/>
    <mergeCell ref="A86:A87"/>
    <mergeCell ref="A95:B95"/>
    <mergeCell ref="A96:B96"/>
    <mergeCell ref="A109:B109"/>
    <mergeCell ref="A98:B98"/>
    <mergeCell ref="A99:B99"/>
    <mergeCell ref="A100:B100"/>
    <mergeCell ref="A101:B101"/>
    <mergeCell ref="A102:B102"/>
    <mergeCell ref="A103:B103"/>
    <mergeCell ref="A104:B104"/>
    <mergeCell ref="A105:B105"/>
    <mergeCell ref="A106:B106"/>
    <mergeCell ref="A107:B107"/>
    <mergeCell ref="A108:B108"/>
    <mergeCell ref="A110:B110"/>
    <mergeCell ref="A111:B111"/>
    <mergeCell ref="A113:A116"/>
    <mergeCell ref="B113:AE113"/>
    <mergeCell ref="AF113:AG113"/>
    <mergeCell ref="AJ113:AK113"/>
    <mergeCell ref="B114:B116"/>
    <mergeCell ref="C114:S115"/>
    <mergeCell ref="T114:U115"/>
    <mergeCell ref="V114:W115"/>
    <mergeCell ref="X114:AE114"/>
    <mergeCell ref="AF114:AF116"/>
    <mergeCell ref="AG114:AG116"/>
    <mergeCell ref="AH114:AH116"/>
    <mergeCell ref="AI114:AI116"/>
    <mergeCell ref="AH113:AI113"/>
    <mergeCell ref="AK114:AK116"/>
    <mergeCell ref="X115:AA115"/>
    <mergeCell ref="AB115:AE115"/>
    <mergeCell ref="A129:A132"/>
    <mergeCell ref="B129:B132"/>
    <mergeCell ref="C129:S131"/>
    <mergeCell ref="T129:U131"/>
    <mergeCell ref="V129:W131"/>
    <mergeCell ref="A178:A179"/>
    <mergeCell ref="B178:B179"/>
    <mergeCell ref="C178:C179"/>
    <mergeCell ref="D178:D179"/>
    <mergeCell ref="AJ114:AJ116"/>
  </mergeCells>
  <dataValidations count="2">
    <dataValidation allowBlank="1" showInputMessage="1" showErrorMessage="1" errorTitle="Error" error="Por favor ingrese números enteros" sqref="B64 IX64 ST64 ACP64 AML64 AWH64 BGD64 BPZ64 BZV64 CJR64 CTN64 DDJ64 DNF64 DXB64 EGX64 EQT64 FAP64 FKL64 FUH64 GED64 GNZ64 GXV64 HHR64 HRN64 IBJ64 ILF64 IVB64 JEX64 JOT64 JYP64 KIL64 KSH64 LCD64 LLZ64 LVV64 MFR64 MPN64 MZJ64 NJF64 NTB64 OCX64 OMT64 OWP64 PGL64 PQH64 QAD64 QJZ64 QTV64 RDR64 RNN64 RXJ64 SHF64 SRB64 TAX64 TKT64 TUP64 UEL64 UOH64 UYD64 VHZ64 VRV64 WBR64 WLN64 WVJ64 B65600 IX65600 ST65600 ACP65600 AML65600 AWH65600 BGD65600 BPZ65600 BZV65600 CJR65600 CTN65600 DDJ65600 DNF65600 DXB65600 EGX65600 EQT65600 FAP65600 FKL65600 FUH65600 GED65600 GNZ65600 GXV65600 HHR65600 HRN65600 IBJ65600 ILF65600 IVB65600 JEX65600 JOT65600 JYP65600 KIL65600 KSH65600 LCD65600 LLZ65600 LVV65600 MFR65600 MPN65600 MZJ65600 NJF65600 NTB65600 OCX65600 OMT65600 OWP65600 PGL65600 PQH65600 QAD65600 QJZ65600 QTV65600 RDR65600 RNN65600 RXJ65600 SHF65600 SRB65600 TAX65600 TKT65600 TUP65600 UEL65600 UOH65600 UYD65600 VHZ65600 VRV65600 WBR65600 WLN65600 WVJ65600 B131136 IX131136 ST131136 ACP131136 AML131136 AWH131136 BGD131136 BPZ131136 BZV131136 CJR131136 CTN131136 DDJ131136 DNF131136 DXB131136 EGX131136 EQT131136 FAP131136 FKL131136 FUH131136 GED131136 GNZ131136 GXV131136 HHR131136 HRN131136 IBJ131136 ILF131136 IVB131136 JEX131136 JOT131136 JYP131136 KIL131136 KSH131136 LCD131136 LLZ131136 LVV131136 MFR131136 MPN131136 MZJ131136 NJF131136 NTB131136 OCX131136 OMT131136 OWP131136 PGL131136 PQH131136 QAD131136 QJZ131136 QTV131136 RDR131136 RNN131136 RXJ131136 SHF131136 SRB131136 TAX131136 TKT131136 TUP131136 UEL131136 UOH131136 UYD131136 VHZ131136 VRV131136 WBR131136 WLN131136 WVJ131136 B196672 IX196672 ST196672 ACP196672 AML196672 AWH196672 BGD196672 BPZ196672 BZV196672 CJR196672 CTN196672 DDJ196672 DNF196672 DXB196672 EGX196672 EQT196672 FAP196672 FKL196672 FUH196672 GED196672 GNZ196672 GXV196672 HHR196672 HRN196672 IBJ196672 ILF196672 IVB196672 JEX196672 JOT196672 JYP196672 KIL196672 KSH196672 LCD196672 LLZ196672 LVV196672 MFR196672 MPN196672 MZJ196672 NJF196672 NTB196672 OCX196672 OMT196672 OWP196672 PGL196672 PQH196672 QAD196672 QJZ196672 QTV196672 RDR196672 RNN196672 RXJ196672 SHF196672 SRB196672 TAX196672 TKT196672 TUP196672 UEL196672 UOH196672 UYD196672 VHZ196672 VRV196672 WBR196672 WLN196672 WVJ196672 B262208 IX262208 ST262208 ACP262208 AML262208 AWH262208 BGD262208 BPZ262208 BZV262208 CJR262208 CTN262208 DDJ262208 DNF262208 DXB262208 EGX262208 EQT262208 FAP262208 FKL262208 FUH262208 GED262208 GNZ262208 GXV262208 HHR262208 HRN262208 IBJ262208 ILF262208 IVB262208 JEX262208 JOT262208 JYP262208 KIL262208 KSH262208 LCD262208 LLZ262208 LVV262208 MFR262208 MPN262208 MZJ262208 NJF262208 NTB262208 OCX262208 OMT262208 OWP262208 PGL262208 PQH262208 QAD262208 QJZ262208 QTV262208 RDR262208 RNN262208 RXJ262208 SHF262208 SRB262208 TAX262208 TKT262208 TUP262208 UEL262208 UOH262208 UYD262208 VHZ262208 VRV262208 WBR262208 WLN262208 WVJ262208 B327744 IX327744 ST327744 ACP327744 AML327744 AWH327744 BGD327744 BPZ327744 BZV327744 CJR327744 CTN327744 DDJ327744 DNF327744 DXB327744 EGX327744 EQT327744 FAP327744 FKL327744 FUH327744 GED327744 GNZ327744 GXV327744 HHR327744 HRN327744 IBJ327744 ILF327744 IVB327744 JEX327744 JOT327744 JYP327744 KIL327744 KSH327744 LCD327744 LLZ327744 LVV327744 MFR327744 MPN327744 MZJ327744 NJF327744 NTB327744 OCX327744 OMT327744 OWP327744 PGL327744 PQH327744 QAD327744 QJZ327744 QTV327744 RDR327744 RNN327744 RXJ327744 SHF327744 SRB327744 TAX327744 TKT327744 TUP327744 UEL327744 UOH327744 UYD327744 VHZ327744 VRV327744 WBR327744 WLN327744 WVJ327744 B393280 IX393280 ST393280 ACP393280 AML393280 AWH393280 BGD393280 BPZ393280 BZV393280 CJR393280 CTN393280 DDJ393280 DNF393280 DXB393280 EGX393280 EQT393280 FAP393280 FKL393280 FUH393280 GED393280 GNZ393280 GXV393280 HHR393280 HRN393280 IBJ393280 ILF393280 IVB393280 JEX393280 JOT393280 JYP393280 KIL393280 KSH393280 LCD393280 LLZ393280 LVV393280 MFR393280 MPN393280 MZJ393280 NJF393280 NTB393280 OCX393280 OMT393280 OWP393280 PGL393280 PQH393280 QAD393280 QJZ393280 QTV393280 RDR393280 RNN393280 RXJ393280 SHF393280 SRB393280 TAX393280 TKT393280 TUP393280 UEL393280 UOH393280 UYD393280 VHZ393280 VRV393280 WBR393280 WLN393280 WVJ393280 B458816 IX458816 ST458816 ACP458816 AML458816 AWH458816 BGD458816 BPZ458816 BZV458816 CJR458816 CTN458816 DDJ458816 DNF458816 DXB458816 EGX458816 EQT458816 FAP458816 FKL458816 FUH458816 GED458816 GNZ458816 GXV458816 HHR458816 HRN458816 IBJ458816 ILF458816 IVB458816 JEX458816 JOT458816 JYP458816 KIL458816 KSH458816 LCD458816 LLZ458816 LVV458816 MFR458816 MPN458816 MZJ458816 NJF458816 NTB458816 OCX458816 OMT458816 OWP458816 PGL458816 PQH458816 QAD458816 QJZ458816 QTV458816 RDR458816 RNN458816 RXJ458816 SHF458816 SRB458816 TAX458816 TKT458816 TUP458816 UEL458816 UOH458816 UYD458816 VHZ458816 VRV458816 WBR458816 WLN458816 WVJ458816 B524352 IX524352 ST524352 ACP524352 AML524352 AWH524352 BGD524352 BPZ524352 BZV524352 CJR524352 CTN524352 DDJ524352 DNF524352 DXB524352 EGX524352 EQT524352 FAP524352 FKL524352 FUH524352 GED524352 GNZ524352 GXV524352 HHR524352 HRN524352 IBJ524352 ILF524352 IVB524352 JEX524352 JOT524352 JYP524352 KIL524352 KSH524352 LCD524352 LLZ524352 LVV524352 MFR524352 MPN524352 MZJ524352 NJF524352 NTB524352 OCX524352 OMT524352 OWP524352 PGL524352 PQH524352 QAD524352 QJZ524352 QTV524352 RDR524352 RNN524352 RXJ524352 SHF524352 SRB524352 TAX524352 TKT524352 TUP524352 UEL524352 UOH524352 UYD524352 VHZ524352 VRV524352 WBR524352 WLN524352 WVJ524352 B589888 IX589888 ST589888 ACP589888 AML589888 AWH589888 BGD589888 BPZ589888 BZV589888 CJR589888 CTN589888 DDJ589888 DNF589888 DXB589888 EGX589888 EQT589888 FAP589888 FKL589888 FUH589888 GED589888 GNZ589888 GXV589888 HHR589888 HRN589888 IBJ589888 ILF589888 IVB589888 JEX589888 JOT589888 JYP589888 KIL589888 KSH589888 LCD589888 LLZ589888 LVV589888 MFR589888 MPN589888 MZJ589888 NJF589888 NTB589888 OCX589888 OMT589888 OWP589888 PGL589888 PQH589888 QAD589888 QJZ589888 QTV589888 RDR589888 RNN589888 RXJ589888 SHF589888 SRB589888 TAX589888 TKT589888 TUP589888 UEL589888 UOH589888 UYD589888 VHZ589888 VRV589888 WBR589888 WLN589888 WVJ589888 B655424 IX655424 ST655424 ACP655424 AML655424 AWH655424 BGD655424 BPZ655424 BZV655424 CJR655424 CTN655424 DDJ655424 DNF655424 DXB655424 EGX655424 EQT655424 FAP655424 FKL655424 FUH655424 GED655424 GNZ655424 GXV655424 HHR655424 HRN655424 IBJ655424 ILF655424 IVB655424 JEX655424 JOT655424 JYP655424 KIL655424 KSH655424 LCD655424 LLZ655424 LVV655424 MFR655424 MPN655424 MZJ655424 NJF655424 NTB655424 OCX655424 OMT655424 OWP655424 PGL655424 PQH655424 QAD655424 QJZ655424 QTV655424 RDR655424 RNN655424 RXJ655424 SHF655424 SRB655424 TAX655424 TKT655424 TUP655424 UEL655424 UOH655424 UYD655424 VHZ655424 VRV655424 WBR655424 WLN655424 WVJ655424 B720960 IX720960 ST720960 ACP720960 AML720960 AWH720960 BGD720960 BPZ720960 BZV720960 CJR720960 CTN720960 DDJ720960 DNF720960 DXB720960 EGX720960 EQT720960 FAP720960 FKL720960 FUH720960 GED720960 GNZ720960 GXV720960 HHR720960 HRN720960 IBJ720960 ILF720960 IVB720960 JEX720960 JOT720960 JYP720960 KIL720960 KSH720960 LCD720960 LLZ720960 LVV720960 MFR720960 MPN720960 MZJ720960 NJF720960 NTB720960 OCX720960 OMT720960 OWP720960 PGL720960 PQH720960 QAD720960 QJZ720960 QTV720960 RDR720960 RNN720960 RXJ720960 SHF720960 SRB720960 TAX720960 TKT720960 TUP720960 UEL720960 UOH720960 UYD720960 VHZ720960 VRV720960 WBR720960 WLN720960 WVJ720960 B786496 IX786496 ST786496 ACP786496 AML786496 AWH786496 BGD786496 BPZ786496 BZV786496 CJR786496 CTN786496 DDJ786496 DNF786496 DXB786496 EGX786496 EQT786496 FAP786496 FKL786496 FUH786496 GED786496 GNZ786496 GXV786496 HHR786496 HRN786496 IBJ786496 ILF786496 IVB786496 JEX786496 JOT786496 JYP786496 KIL786496 KSH786496 LCD786496 LLZ786496 LVV786496 MFR786496 MPN786496 MZJ786496 NJF786496 NTB786496 OCX786496 OMT786496 OWP786496 PGL786496 PQH786496 QAD786496 QJZ786496 QTV786496 RDR786496 RNN786496 RXJ786496 SHF786496 SRB786496 TAX786496 TKT786496 TUP786496 UEL786496 UOH786496 UYD786496 VHZ786496 VRV786496 WBR786496 WLN786496 WVJ786496 B852032 IX852032 ST852032 ACP852032 AML852032 AWH852032 BGD852032 BPZ852032 BZV852032 CJR852032 CTN852032 DDJ852032 DNF852032 DXB852032 EGX852032 EQT852032 FAP852032 FKL852032 FUH852032 GED852032 GNZ852032 GXV852032 HHR852032 HRN852032 IBJ852032 ILF852032 IVB852032 JEX852032 JOT852032 JYP852032 KIL852032 KSH852032 LCD852032 LLZ852032 LVV852032 MFR852032 MPN852032 MZJ852032 NJF852032 NTB852032 OCX852032 OMT852032 OWP852032 PGL852032 PQH852032 QAD852032 QJZ852032 QTV852032 RDR852032 RNN852032 RXJ852032 SHF852032 SRB852032 TAX852032 TKT852032 TUP852032 UEL852032 UOH852032 UYD852032 VHZ852032 VRV852032 WBR852032 WLN852032 WVJ852032 B917568 IX917568 ST917568 ACP917568 AML917568 AWH917568 BGD917568 BPZ917568 BZV917568 CJR917568 CTN917568 DDJ917568 DNF917568 DXB917568 EGX917568 EQT917568 FAP917568 FKL917568 FUH917568 GED917568 GNZ917568 GXV917568 HHR917568 HRN917568 IBJ917568 ILF917568 IVB917568 JEX917568 JOT917568 JYP917568 KIL917568 KSH917568 LCD917568 LLZ917568 LVV917568 MFR917568 MPN917568 MZJ917568 NJF917568 NTB917568 OCX917568 OMT917568 OWP917568 PGL917568 PQH917568 QAD917568 QJZ917568 QTV917568 RDR917568 RNN917568 RXJ917568 SHF917568 SRB917568 TAX917568 TKT917568 TUP917568 UEL917568 UOH917568 UYD917568 VHZ917568 VRV917568 WBR917568 WLN917568 WVJ917568 B983104 IX983104 ST983104 ACP983104 AML983104 AWH983104 BGD983104 BPZ983104 BZV983104 CJR983104 CTN983104 DDJ983104 DNF983104 DXB983104 EGX983104 EQT983104 FAP983104 FKL983104 FUH983104 GED983104 GNZ983104 GXV983104 HHR983104 HRN983104 IBJ983104 ILF983104 IVB983104 JEX983104 JOT983104 JYP983104 KIL983104 KSH983104 LCD983104 LLZ983104 LVV983104 MFR983104 MPN983104 MZJ983104 NJF983104 NTB983104 OCX983104 OMT983104 OWP983104 PGL983104 PQH983104 QAD983104 QJZ983104 QTV983104 RDR983104 RNN983104 RXJ983104 SHF983104 SRB983104 TAX983104 TKT983104 TUP983104 UEL983104 UOH983104 UYD983104 VHZ983104 VRV983104 WBR983104 WLN983104 WVJ983104 A94 IW94 SS94 ACO94 AMK94 AWG94 BGC94 BPY94 BZU94 CJQ94 CTM94 DDI94 DNE94 DXA94 EGW94 EQS94 FAO94 FKK94 FUG94 GEC94 GNY94 GXU94 HHQ94 HRM94 IBI94 ILE94 IVA94 JEW94 JOS94 JYO94 KIK94 KSG94 LCC94 LLY94 LVU94 MFQ94 MPM94 MZI94 NJE94 NTA94 OCW94 OMS94 OWO94 PGK94 PQG94 QAC94 QJY94 QTU94 RDQ94 RNM94 RXI94 SHE94 SRA94 TAW94 TKS94 TUO94 UEK94 UOG94 UYC94 VHY94 VRU94 WBQ94 WLM94 WVI94 A65630 IW65630 SS65630 ACO65630 AMK65630 AWG65630 BGC65630 BPY65630 BZU65630 CJQ65630 CTM65630 DDI65630 DNE65630 DXA65630 EGW65630 EQS65630 FAO65630 FKK65630 FUG65630 GEC65630 GNY65630 GXU65630 HHQ65630 HRM65630 IBI65630 ILE65630 IVA65630 JEW65630 JOS65630 JYO65630 KIK65630 KSG65630 LCC65630 LLY65630 LVU65630 MFQ65630 MPM65630 MZI65630 NJE65630 NTA65630 OCW65630 OMS65630 OWO65630 PGK65630 PQG65630 QAC65630 QJY65630 QTU65630 RDQ65630 RNM65630 RXI65630 SHE65630 SRA65630 TAW65630 TKS65630 TUO65630 UEK65630 UOG65630 UYC65630 VHY65630 VRU65630 WBQ65630 WLM65630 WVI65630 A131166 IW131166 SS131166 ACO131166 AMK131166 AWG131166 BGC131166 BPY131166 BZU131166 CJQ131166 CTM131166 DDI131166 DNE131166 DXA131166 EGW131166 EQS131166 FAO131166 FKK131166 FUG131166 GEC131166 GNY131166 GXU131166 HHQ131166 HRM131166 IBI131166 ILE131166 IVA131166 JEW131166 JOS131166 JYO131166 KIK131166 KSG131166 LCC131166 LLY131166 LVU131166 MFQ131166 MPM131166 MZI131166 NJE131166 NTA131166 OCW131166 OMS131166 OWO131166 PGK131166 PQG131166 QAC131166 QJY131166 QTU131166 RDQ131166 RNM131166 RXI131166 SHE131166 SRA131166 TAW131166 TKS131166 TUO131166 UEK131166 UOG131166 UYC131166 VHY131166 VRU131166 WBQ131166 WLM131166 WVI131166 A196702 IW196702 SS196702 ACO196702 AMK196702 AWG196702 BGC196702 BPY196702 BZU196702 CJQ196702 CTM196702 DDI196702 DNE196702 DXA196702 EGW196702 EQS196702 FAO196702 FKK196702 FUG196702 GEC196702 GNY196702 GXU196702 HHQ196702 HRM196702 IBI196702 ILE196702 IVA196702 JEW196702 JOS196702 JYO196702 KIK196702 KSG196702 LCC196702 LLY196702 LVU196702 MFQ196702 MPM196702 MZI196702 NJE196702 NTA196702 OCW196702 OMS196702 OWO196702 PGK196702 PQG196702 QAC196702 QJY196702 QTU196702 RDQ196702 RNM196702 RXI196702 SHE196702 SRA196702 TAW196702 TKS196702 TUO196702 UEK196702 UOG196702 UYC196702 VHY196702 VRU196702 WBQ196702 WLM196702 WVI196702 A262238 IW262238 SS262238 ACO262238 AMK262238 AWG262238 BGC262238 BPY262238 BZU262238 CJQ262238 CTM262238 DDI262238 DNE262238 DXA262238 EGW262238 EQS262238 FAO262238 FKK262238 FUG262238 GEC262238 GNY262238 GXU262238 HHQ262238 HRM262238 IBI262238 ILE262238 IVA262238 JEW262238 JOS262238 JYO262238 KIK262238 KSG262238 LCC262238 LLY262238 LVU262238 MFQ262238 MPM262238 MZI262238 NJE262238 NTA262238 OCW262238 OMS262238 OWO262238 PGK262238 PQG262238 QAC262238 QJY262238 QTU262238 RDQ262238 RNM262238 RXI262238 SHE262238 SRA262238 TAW262238 TKS262238 TUO262238 UEK262238 UOG262238 UYC262238 VHY262238 VRU262238 WBQ262238 WLM262238 WVI262238 A327774 IW327774 SS327774 ACO327774 AMK327774 AWG327774 BGC327774 BPY327774 BZU327774 CJQ327774 CTM327774 DDI327774 DNE327774 DXA327774 EGW327774 EQS327774 FAO327774 FKK327774 FUG327774 GEC327774 GNY327774 GXU327774 HHQ327774 HRM327774 IBI327774 ILE327774 IVA327774 JEW327774 JOS327774 JYO327774 KIK327774 KSG327774 LCC327774 LLY327774 LVU327774 MFQ327774 MPM327774 MZI327774 NJE327774 NTA327774 OCW327774 OMS327774 OWO327774 PGK327774 PQG327774 QAC327774 QJY327774 QTU327774 RDQ327774 RNM327774 RXI327774 SHE327774 SRA327774 TAW327774 TKS327774 TUO327774 UEK327774 UOG327774 UYC327774 VHY327774 VRU327774 WBQ327774 WLM327774 WVI327774 A393310 IW393310 SS393310 ACO393310 AMK393310 AWG393310 BGC393310 BPY393310 BZU393310 CJQ393310 CTM393310 DDI393310 DNE393310 DXA393310 EGW393310 EQS393310 FAO393310 FKK393310 FUG393310 GEC393310 GNY393310 GXU393310 HHQ393310 HRM393310 IBI393310 ILE393310 IVA393310 JEW393310 JOS393310 JYO393310 KIK393310 KSG393310 LCC393310 LLY393310 LVU393310 MFQ393310 MPM393310 MZI393310 NJE393310 NTA393310 OCW393310 OMS393310 OWO393310 PGK393310 PQG393310 QAC393310 QJY393310 QTU393310 RDQ393310 RNM393310 RXI393310 SHE393310 SRA393310 TAW393310 TKS393310 TUO393310 UEK393310 UOG393310 UYC393310 VHY393310 VRU393310 WBQ393310 WLM393310 WVI393310 A458846 IW458846 SS458846 ACO458846 AMK458846 AWG458846 BGC458846 BPY458846 BZU458846 CJQ458846 CTM458846 DDI458846 DNE458846 DXA458846 EGW458846 EQS458846 FAO458846 FKK458846 FUG458846 GEC458846 GNY458846 GXU458846 HHQ458846 HRM458846 IBI458846 ILE458846 IVA458846 JEW458846 JOS458846 JYO458846 KIK458846 KSG458846 LCC458846 LLY458846 LVU458846 MFQ458846 MPM458846 MZI458846 NJE458846 NTA458846 OCW458846 OMS458846 OWO458846 PGK458846 PQG458846 QAC458846 QJY458846 QTU458846 RDQ458846 RNM458846 RXI458846 SHE458846 SRA458846 TAW458846 TKS458846 TUO458846 UEK458846 UOG458846 UYC458846 VHY458846 VRU458846 WBQ458846 WLM458846 WVI458846 A524382 IW524382 SS524382 ACO524382 AMK524382 AWG524382 BGC524382 BPY524382 BZU524382 CJQ524382 CTM524382 DDI524382 DNE524382 DXA524382 EGW524382 EQS524382 FAO524382 FKK524382 FUG524382 GEC524382 GNY524382 GXU524382 HHQ524382 HRM524382 IBI524382 ILE524382 IVA524382 JEW524382 JOS524382 JYO524382 KIK524382 KSG524382 LCC524382 LLY524382 LVU524382 MFQ524382 MPM524382 MZI524382 NJE524382 NTA524382 OCW524382 OMS524382 OWO524382 PGK524382 PQG524382 QAC524382 QJY524382 QTU524382 RDQ524382 RNM524382 RXI524382 SHE524382 SRA524382 TAW524382 TKS524382 TUO524382 UEK524382 UOG524382 UYC524382 VHY524382 VRU524382 WBQ524382 WLM524382 WVI524382 A589918 IW589918 SS589918 ACO589918 AMK589918 AWG589918 BGC589918 BPY589918 BZU589918 CJQ589918 CTM589918 DDI589918 DNE589918 DXA589918 EGW589918 EQS589918 FAO589918 FKK589918 FUG589918 GEC589918 GNY589918 GXU589918 HHQ589918 HRM589918 IBI589918 ILE589918 IVA589918 JEW589918 JOS589918 JYO589918 KIK589918 KSG589918 LCC589918 LLY589918 LVU589918 MFQ589918 MPM589918 MZI589918 NJE589918 NTA589918 OCW589918 OMS589918 OWO589918 PGK589918 PQG589918 QAC589918 QJY589918 QTU589918 RDQ589918 RNM589918 RXI589918 SHE589918 SRA589918 TAW589918 TKS589918 TUO589918 UEK589918 UOG589918 UYC589918 VHY589918 VRU589918 WBQ589918 WLM589918 WVI589918 A655454 IW655454 SS655454 ACO655454 AMK655454 AWG655454 BGC655454 BPY655454 BZU655454 CJQ655454 CTM655454 DDI655454 DNE655454 DXA655454 EGW655454 EQS655454 FAO655454 FKK655454 FUG655454 GEC655454 GNY655454 GXU655454 HHQ655454 HRM655454 IBI655454 ILE655454 IVA655454 JEW655454 JOS655454 JYO655454 KIK655454 KSG655454 LCC655454 LLY655454 LVU655454 MFQ655454 MPM655454 MZI655454 NJE655454 NTA655454 OCW655454 OMS655454 OWO655454 PGK655454 PQG655454 QAC655454 QJY655454 QTU655454 RDQ655454 RNM655454 RXI655454 SHE655454 SRA655454 TAW655454 TKS655454 TUO655454 UEK655454 UOG655454 UYC655454 VHY655454 VRU655454 WBQ655454 WLM655454 WVI655454 A720990 IW720990 SS720990 ACO720990 AMK720990 AWG720990 BGC720990 BPY720990 BZU720990 CJQ720990 CTM720990 DDI720990 DNE720990 DXA720990 EGW720990 EQS720990 FAO720990 FKK720990 FUG720990 GEC720990 GNY720990 GXU720990 HHQ720990 HRM720990 IBI720990 ILE720990 IVA720990 JEW720990 JOS720990 JYO720990 KIK720990 KSG720990 LCC720990 LLY720990 LVU720990 MFQ720990 MPM720990 MZI720990 NJE720990 NTA720990 OCW720990 OMS720990 OWO720990 PGK720990 PQG720990 QAC720990 QJY720990 QTU720990 RDQ720990 RNM720990 RXI720990 SHE720990 SRA720990 TAW720990 TKS720990 TUO720990 UEK720990 UOG720990 UYC720990 VHY720990 VRU720990 WBQ720990 WLM720990 WVI720990 A786526 IW786526 SS786526 ACO786526 AMK786526 AWG786526 BGC786526 BPY786526 BZU786526 CJQ786526 CTM786526 DDI786526 DNE786526 DXA786526 EGW786526 EQS786526 FAO786526 FKK786526 FUG786526 GEC786526 GNY786526 GXU786526 HHQ786526 HRM786526 IBI786526 ILE786526 IVA786526 JEW786526 JOS786526 JYO786526 KIK786526 KSG786526 LCC786526 LLY786526 LVU786526 MFQ786526 MPM786526 MZI786526 NJE786526 NTA786526 OCW786526 OMS786526 OWO786526 PGK786526 PQG786526 QAC786526 QJY786526 QTU786526 RDQ786526 RNM786526 RXI786526 SHE786526 SRA786526 TAW786526 TKS786526 TUO786526 UEK786526 UOG786526 UYC786526 VHY786526 VRU786526 WBQ786526 WLM786526 WVI786526 A852062 IW852062 SS852062 ACO852062 AMK852062 AWG852062 BGC852062 BPY852062 BZU852062 CJQ852062 CTM852062 DDI852062 DNE852062 DXA852062 EGW852062 EQS852062 FAO852062 FKK852062 FUG852062 GEC852062 GNY852062 GXU852062 HHQ852062 HRM852062 IBI852062 ILE852062 IVA852062 JEW852062 JOS852062 JYO852062 KIK852062 KSG852062 LCC852062 LLY852062 LVU852062 MFQ852062 MPM852062 MZI852062 NJE852062 NTA852062 OCW852062 OMS852062 OWO852062 PGK852062 PQG852062 QAC852062 QJY852062 QTU852062 RDQ852062 RNM852062 RXI852062 SHE852062 SRA852062 TAW852062 TKS852062 TUO852062 UEK852062 UOG852062 UYC852062 VHY852062 VRU852062 WBQ852062 WLM852062 WVI852062 A917598 IW917598 SS917598 ACO917598 AMK917598 AWG917598 BGC917598 BPY917598 BZU917598 CJQ917598 CTM917598 DDI917598 DNE917598 DXA917598 EGW917598 EQS917598 FAO917598 FKK917598 FUG917598 GEC917598 GNY917598 GXU917598 HHQ917598 HRM917598 IBI917598 ILE917598 IVA917598 JEW917598 JOS917598 JYO917598 KIK917598 KSG917598 LCC917598 LLY917598 LVU917598 MFQ917598 MPM917598 MZI917598 NJE917598 NTA917598 OCW917598 OMS917598 OWO917598 PGK917598 PQG917598 QAC917598 QJY917598 QTU917598 RDQ917598 RNM917598 RXI917598 SHE917598 SRA917598 TAW917598 TKS917598 TUO917598 UEK917598 UOG917598 UYC917598 VHY917598 VRU917598 WBQ917598 WLM917598 WVI917598 A983134 IW983134 SS983134 ACO983134 AMK983134 AWG983134 BGC983134 BPY983134 BZU983134 CJQ983134 CTM983134 DDI983134 DNE983134 DXA983134 EGW983134 EQS983134 FAO983134 FKK983134 FUG983134 GEC983134 GNY983134 GXU983134 HHQ983134 HRM983134 IBI983134 ILE983134 IVA983134 JEW983134 JOS983134 JYO983134 KIK983134 KSG983134 LCC983134 LLY983134 LVU983134 MFQ983134 MPM983134 MZI983134 NJE983134 NTA983134 OCW983134 OMS983134 OWO983134 PGK983134 PQG983134 QAC983134 QJY983134 QTU983134 RDQ983134 RNM983134 RXI983134 SHE983134 SRA983134 TAW983134 TKS983134 TUO983134 UEK983134 UOG983134 UYC983134 VHY983134 VRU983134 WBQ983134 WLM983134 WVI983134 A177:D181 IW177:IZ181 SS177:SV181 ACO177:ACR181 AMK177:AMN181 AWG177:AWJ181 BGC177:BGF181 BPY177:BQB181 BZU177:BZX181 CJQ177:CJT181 CTM177:CTP181 DDI177:DDL181 DNE177:DNH181 DXA177:DXD181 EGW177:EGZ181 EQS177:EQV181 FAO177:FAR181 FKK177:FKN181 FUG177:FUJ181 GEC177:GEF181 GNY177:GOB181 GXU177:GXX181 HHQ177:HHT181 HRM177:HRP181 IBI177:IBL181 ILE177:ILH181 IVA177:IVD181 JEW177:JEZ181 JOS177:JOV181 JYO177:JYR181 KIK177:KIN181 KSG177:KSJ181 LCC177:LCF181 LLY177:LMB181 LVU177:LVX181 MFQ177:MFT181 MPM177:MPP181 MZI177:MZL181 NJE177:NJH181 NTA177:NTD181 OCW177:OCZ181 OMS177:OMV181 OWO177:OWR181 PGK177:PGN181 PQG177:PQJ181 QAC177:QAF181 QJY177:QKB181 QTU177:QTX181 RDQ177:RDT181 RNM177:RNP181 RXI177:RXL181 SHE177:SHH181 SRA177:SRD181 TAW177:TAZ181 TKS177:TKV181 TUO177:TUR181 UEK177:UEN181 UOG177:UOJ181 UYC177:UYF181 VHY177:VIB181 VRU177:VRX181 WBQ177:WBT181 WLM177:WLP181 WVI177:WVL181 A65713:D65717 IW65713:IZ65717 SS65713:SV65717 ACO65713:ACR65717 AMK65713:AMN65717 AWG65713:AWJ65717 BGC65713:BGF65717 BPY65713:BQB65717 BZU65713:BZX65717 CJQ65713:CJT65717 CTM65713:CTP65717 DDI65713:DDL65717 DNE65713:DNH65717 DXA65713:DXD65717 EGW65713:EGZ65717 EQS65713:EQV65717 FAO65713:FAR65717 FKK65713:FKN65717 FUG65713:FUJ65717 GEC65713:GEF65717 GNY65713:GOB65717 GXU65713:GXX65717 HHQ65713:HHT65717 HRM65713:HRP65717 IBI65713:IBL65717 ILE65713:ILH65717 IVA65713:IVD65717 JEW65713:JEZ65717 JOS65713:JOV65717 JYO65713:JYR65717 KIK65713:KIN65717 KSG65713:KSJ65717 LCC65713:LCF65717 LLY65713:LMB65717 LVU65713:LVX65717 MFQ65713:MFT65717 MPM65713:MPP65717 MZI65713:MZL65717 NJE65713:NJH65717 NTA65713:NTD65717 OCW65713:OCZ65717 OMS65713:OMV65717 OWO65713:OWR65717 PGK65713:PGN65717 PQG65713:PQJ65717 QAC65713:QAF65717 QJY65713:QKB65717 QTU65713:QTX65717 RDQ65713:RDT65717 RNM65713:RNP65717 RXI65713:RXL65717 SHE65713:SHH65717 SRA65713:SRD65717 TAW65713:TAZ65717 TKS65713:TKV65717 TUO65713:TUR65717 UEK65713:UEN65717 UOG65713:UOJ65717 UYC65713:UYF65717 VHY65713:VIB65717 VRU65713:VRX65717 WBQ65713:WBT65717 WLM65713:WLP65717 WVI65713:WVL65717 A131249:D131253 IW131249:IZ131253 SS131249:SV131253 ACO131249:ACR131253 AMK131249:AMN131253 AWG131249:AWJ131253 BGC131249:BGF131253 BPY131249:BQB131253 BZU131249:BZX131253 CJQ131249:CJT131253 CTM131249:CTP131253 DDI131249:DDL131253 DNE131249:DNH131253 DXA131249:DXD131253 EGW131249:EGZ131253 EQS131249:EQV131253 FAO131249:FAR131253 FKK131249:FKN131253 FUG131249:FUJ131253 GEC131249:GEF131253 GNY131249:GOB131253 GXU131249:GXX131253 HHQ131249:HHT131253 HRM131249:HRP131253 IBI131249:IBL131253 ILE131249:ILH131253 IVA131249:IVD131253 JEW131249:JEZ131253 JOS131249:JOV131253 JYO131249:JYR131253 KIK131249:KIN131253 KSG131249:KSJ131253 LCC131249:LCF131253 LLY131249:LMB131253 LVU131249:LVX131253 MFQ131249:MFT131253 MPM131249:MPP131253 MZI131249:MZL131253 NJE131249:NJH131253 NTA131249:NTD131253 OCW131249:OCZ131253 OMS131249:OMV131253 OWO131249:OWR131253 PGK131249:PGN131253 PQG131249:PQJ131253 QAC131249:QAF131253 QJY131249:QKB131253 QTU131249:QTX131253 RDQ131249:RDT131253 RNM131249:RNP131253 RXI131249:RXL131253 SHE131249:SHH131253 SRA131249:SRD131253 TAW131249:TAZ131253 TKS131249:TKV131253 TUO131249:TUR131253 UEK131249:UEN131253 UOG131249:UOJ131253 UYC131249:UYF131253 VHY131249:VIB131253 VRU131249:VRX131253 WBQ131249:WBT131253 WLM131249:WLP131253 WVI131249:WVL131253 A196785:D196789 IW196785:IZ196789 SS196785:SV196789 ACO196785:ACR196789 AMK196785:AMN196789 AWG196785:AWJ196789 BGC196785:BGF196789 BPY196785:BQB196789 BZU196785:BZX196789 CJQ196785:CJT196789 CTM196785:CTP196789 DDI196785:DDL196789 DNE196785:DNH196789 DXA196785:DXD196789 EGW196785:EGZ196789 EQS196785:EQV196789 FAO196785:FAR196789 FKK196785:FKN196789 FUG196785:FUJ196789 GEC196785:GEF196789 GNY196785:GOB196789 GXU196785:GXX196789 HHQ196785:HHT196789 HRM196785:HRP196789 IBI196785:IBL196789 ILE196785:ILH196789 IVA196785:IVD196789 JEW196785:JEZ196789 JOS196785:JOV196789 JYO196785:JYR196789 KIK196785:KIN196789 KSG196785:KSJ196789 LCC196785:LCF196789 LLY196785:LMB196789 LVU196785:LVX196789 MFQ196785:MFT196789 MPM196785:MPP196789 MZI196785:MZL196789 NJE196785:NJH196789 NTA196785:NTD196789 OCW196785:OCZ196789 OMS196785:OMV196789 OWO196785:OWR196789 PGK196785:PGN196789 PQG196785:PQJ196789 QAC196785:QAF196789 QJY196785:QKB196789 QTU196785:QTX196789 RDQ196785:RDT196789 RNM196785:RNP196789 RXI196785:RXL196789 SHE196785:SHH196789 SRA196785:SRD196789 TAW196785:TAZ196789 TKS196785:TKV196789 TUO196785:TUR196789 UEK196785:UEN196789 UOG196785:UOJ196789 UYC196785:UYF196789 VHY196785:VIB196789 VRU196785:VRX196789 WBQ196785:WBT196789 WLM196785:WLP196789 WVI196785:WVL196789 A262321:D262325 IW262321:IZ262325 SS262321:SV262325 ACO262321:ACR262325 AMK262321:AMN262325 AWG262321:AWJ262325 BGC262321:BGF262325 BPY262321:BQB262325 BZU262321:BZX262325 CJQ262321:CJT262325 CTM262321:CTP262325 DDI262321:DDL262325 DNE262321:DNH262325 DXA262321:DXD262325 EGW262321:EGZ262325 EQS262321:EQV262325 FAO262321:FAR262325 FKK262321:FKN262325 FUG262321:FUJ262325 GEC262321:GEF262325 GNY262321:GOB262325 GXU262321:GXX262325 HHQ262321:HHT262325 HRM262321:HRP262325 IBI262321:IBL262325 ILE262321:ILH262325 IVA262321:IVD262325 JEW262321:JEZ262325 JOS262321:JOV262325 JYO262321:JYR262325 KIK262321:KIN262325 KSG262321:KSJ262325 LCC262321:LCF262325 LLY262321:LMB262325 LVU262321:LVX262325 MFQ262321:MFT262325 MPM262321:MPP262325 MZI262321:MZL262325 NJE262321:NJH262325 NTA262321:NTD262325 OCW262321:OCZ262325 OMS262321:OMV262325 OWO262321:OWR262325 PGK262321:PGN262325 PQG262321:PQJ262325 QAC262321:QAF262325 QJY262321:QKB262325 QTU262321:QTX262325 RDQ262321:RDT262325 RNM262321:RNP262325 RXI262321:RXL262325 SHE262321:SHH262325 SRA262321:SRD262325 TAW262321:TAZ262325 TKS262321:TKV262325 TUO262321:TUR262325 UEK262321:UEN262325 UOG262321:UOJ262325 UYC262321:UYF262325 VHY262321:VIB262325 VRU262321:VRX262325 WBQ262321:WBT262325 WLM262321:WLP262325 WVI262321:WVL262325 A327857:D327861 IW327857:IZ327861 SS327857:SV327861 ACO327857:ACR327861 AMK327857:AMN327861 AWG327857:AWJ327861 BGC327857:BGF327861 BPY327857:BQB327861 BZU327857:BZX327861 CJQ327857:CJT327861 CTM327857:CTP327861 DDI327857:DDL327861 DNE327857:DNH327861 DXA327857:DXD327861 EGW327857:EGZ327861 EQS327857:EQV327861 FAO327857:FAR327861 FKK327857:FKN327861 FUG327857:FUJ327861 GEC327857:GEF327861 GNY327857:GOB327861 GXU327857:GXX327861 HHQ327857:HHT327861 HRM327857:HRP327861 IBI327857:IBL327861 ILE327857:ILH327861 IVA327857:IVD327861 JEW327857:JEZ327861 JOS327857:JOV327861 JYO327857:JYR327861 KIK327857:KIN327861 KSG327857:KSJ327861 LCC327857:LCF327861 LLY327857:LMB327861 LVU327857:LVX327861 MFQ327857:MFT327861 MPM327857:MPP327861 MZI327857:MZL327861 NJE327857:NJH327861 NTA327857:NTD327861 OCW327857:OCZ327861 OMS327857:OMV327861 OWO327857:OWR327861 PGK327857:PGN327861 PQG327857:PQJ327861 QAC327857:QAF327861 QJY327857:QKB327861 QTU327857:QTX327861 RDQ327857:RDT327861 RNM327857:RNP327861 RXI327857:RXL327861 SHE327857:SHH327861 SRA327857:SRD327861 TAW327857:TAZ327861 TKS327857:TKV327861 TUO327857:TUR327861 UEK327857:UEN327861 UOG327857:UOJ327861 UYC327857:UYF327861 VHY327857:VIB327861 VRU327857:VRX327861 WBQ327857:WBT327861 WLM327857:WLP327861 WVI327857:WVL327861 A393393:D393397 IW393393:IZ393397 SS393393:SV393397 ACO393393:ACR393397 AMK393393:AMN393397 AWG393393:AWJ393397 BGC393393:BGF393397 BPY393393:BQB393397 BZU393393:BZX393397 CJQ393393:CJT393397 CTM393393:CTP393397 DDI393393:DDL393397 DNE393393:DNH393397 DXA393393:DXD393397 EGW393393:EGZ393397 EQS393393:EQV393397 FAO393393:FAR393397 FKK393393:FKN393397 FUG393393:FUJ393397 GEC393393:GEF393397 GNY393393:GOB393397 GXU393393:GXX393397 HHQ393393:HHT393397 HRM393393:HRP393397 IBI393393:IBL393397 ILE393393:ILH393397 IVA393393:IVD393397 JEW393393:JEZ393397 JOS393393:JOV393397 JYO393393:JYR393397 KIK393393:KIN393397 KSG393393:KSJ393397 LCC393393:LCF393397 LLY393393:LMB393397 LVU393393:LVX393397 MFQ393393:MFT393397 MPM393393:MPP393397 MZI393393:MZL393397 NJE393393:NJH393397 NTA393393:NTD393397 OCW393393:OCZ393397 OMS393393:OMV393397 OWO393393:OWR393397 PGK393393:PGN393397 PQG393393:PQJ393397 QAC393393:QAF393397 QJY393393:QKB393397 QTU393393:QTX393397 RDQ393393:RDT393397 RNM393393:RNP393397 RXI393393:RXL393397 SHE393393:SHH393397 SRA393393:SRD393397 TAW393393:TAZ393397 TKS393393:TKV393397 TUO393393:TUR393397 UEK393393:UEN393397 UOG393393:UOJ393397 UYC393393:UYF393397 VHY393393:VIB393397 VRU393393:VRX393397 WBQ393393:WBT393397 WLM393393:WLP393397 WVI393393:WVL393397 A458929:D458933 IW458929:IZ458933 SS458929:SV458933 ACO458929:ACR458933 AMK458929:AMN458933 AWG458929:AWJ458933 BGC458929:BGF458933 BPY458929:BQB458933 BZU458929:BZX458933 CJQ458929:CJT458933 CTM458929:CTP458933 DDI458929:DDL458933 DNE458929:DNH458933 DXA458929:DXD458933 EGW458929:EGZ458933 EQS458929:EQV458933 FAO458929:FAR458933 FKK458929:FKN458933 FUG458929:FUJ458933 GEC458929:GEF458933 GNY458929:GOB458933 GXU458929:GXX458933 HHQ458929:HHT458933 HRM458929:HRP458933 IBI458929:IBL458933 ILE458929:ILH458933 IVA458929:IVD458933 JEW458929:JEZ458933 JOS458929:JOV458933 JYO458929:JYR458933 KIK458929:KIN458933 KSG458929:KSJ458933 LCC458929:LCF458933 LLY458929:LMB458933 LVU458929:LVX458933 MFQ458929:MFT458933 MPM458929:MPP458933 MZI458929:MZL458933 NJE458929:NJH458933 NTA458929:NTD458933 OCW458929:OCZ458933 OMS458929:OMV458933 OWO458929:OWR458933 PGK458929:PGN458933 PQG458929:PQJ458933 QAC458929:QAF458933 QJY458929:QKB458933 QTU458929:QTX458933 RDQ458929:RDT458933 RNM458929:RNP458933 RXI458929:RXL458933 SHE458929:SHH458933 SRA458929:SRD458933 TAW458929:TAZ458933 TKS458929:TKV458933 TUO458929:TUR458933 UEK458929:UEN458933 UOG458929:UOJ458933 UYC458929:UYF458933 VHY458929:VIB458933 VRU458929:VRX458933 WBQ458929:WBT458933 WLM458929:WLP458933 WVI458929:WVL458933 A524465:D524469 IW524465:IZ524469 SS524465:SV524469 ACO524465:ACR524469 AMK524465:AMN524469 AWG524465:AWJ524469 BGC524465:BGF524469 BPY524465:BQB524469 BZU524465:BZX524469 CJQ524465:CJT524469 CTM524465:CTP524469 DDI524465:DDL524469 DNE524465:DNH524469 DXA524465:DXD524469 EGW524465:EGZ524469 EQS524465:EQV524469 FAO524465:FAR524469 FKK524465:FKN524469 FUG524465:FUJ524469 GEC524465:GEF524469 GNY524465:GOB524469 GXU524465:GXX524469 HHQ524465:HHT524469 HRM524465:HRP524469 IBI524465:IBL524469 ILE524465:ILH524469 IVA524465:IVD524469 JEW524465:JEZ524469 JOS524465:JOV524469 JYO524465:JYR524469 KIK524465:KIN524469 KSG524465:KSJ524469 LCC524465:LCF524469 LLY524465:LMB524469 LVU524465:LVX524469 MFQ524465:MFT524469 MPM524465:MPP524469 MZI524465:MZL524469 NJE524465:NJH524469 NTA524465:NTD524469 OCW524465:OCZ524469 OMS524465:OMV524469 OWO524465:OWR524469 PGK524465:PGN524469 PQG524465:PQJ524469 QAC524465:QAF524469 QJY524465:QKB524469 QTU524465:QTX524469 RDQ524465:RDT524469 RNM524465:RNP524469 RXI524465:RXL524469 SHE524465:SHH524469 SRA524465:SRD524469 TAW524465:TAZ524469 TKS524465:TKV524469 TUO524465:TUR524469 UEK524465:UEN524469 UOG524465:UOJ524469 UYC524465:UYF524469 VHY524465:VIB524469 VRU524465:VRX524469 WBQ524465:WBT524469 WLM524465:WLP524469 WVI524465:WVL524469 A590001:D590005 IW590001:IZ590005 SS590001:SV590005 ACO590001:ACR590005 AMK590001:AMN590005 AWG590001:AWJ590005 BGC590001:BGF590005 BPY590001:BQB590005 BZU590001:BZX590005 CJQ590001:CJT590005 CTM590001:CTP590005 DDI590001:DDL590005 DNE590001:DNH590005 DXA590001:DXD590005 EGW590001:EGZ590005 EQS590001:EQV590005 FAO590001:FAR590005 FKK590001:FKN590005 FUG590001:FUJ590005 GEC590001:GEF590005 GNY590001:GOB590005 GXU590001:GXX590005 HHQ590001:HHT590005 HRM590001:HRP590005 IBI590001:IBL590005 ILE590001:ILH590005 IVA590001:IVD590005 JEW590001:JEZ590005 JOS590001:JOV590005 JYO590001:JYR590005 KIK590001:KIN590005 KSG590001:KSJ590005 LCC590001:LCF590005 LLY590001:LMB590005 LVU590001:LVX590005 MFQ590001:MFT590005 MPM590001:MPP590005 MZI590001:MZL590005 NJE590001:NJH590005 NTA590001:NTD590005 OCW590001:OCZ590005 OMS590001:OMV590005 OWO590001:OWR590005 PGK590001:PGN590005 PQG590001:PQJ590005 QAC590001:QAF590005 QJY590001:QKB590005 QTU590001:QTX590005 RDQ590001:RDT590005 RNM590001:RNP590005 RXI590001:RXL590005 SHE590001:SHH590005 SRA590001:SRD590005 TAW590001:TAZ590005 TKS590001:TKV590005 TUO590001:TUR590005 UEK590001:UEN590005 UOG590001:UOJ590005 UYC590001:UYF590005 VHY590001:VIB590005 VRU590001:VRX590005 WBQ590001:WBT590005 WLM590001:WLP590005 WVI590001:WVL590005 A655537:D655541 IW655537:IZ655541 SS655537:SV655541 ACO655537:ACR655541 AMK655537:AMN655541 AWG655537:AWJ655541 BGC655537:BGF655541 BPY655537:BQB655541 BZU655537:BZX655541 CJQ655537:CJT655541 CTM655537:CTP655541 DDI655537:DDL655541 DNE655537:DNH655541 DXA655537:DXD655541 EGW655537:EGZ655541 EQS655537:EQV655541 FAO655537:FAR655541 FKK655537:FKN655541 FUG655537:FUJ655541 GEC655537:GEF655541 GNY655537:GOB655541 GXU655537:GXX655541 HHQ655537:HHT655541 HRM655537:HRP655541 IBI655537:IBL655541 ILE655537:ILH655541 IVA655537:IVD655541 JEW655537:JEZ655541 JOS655537:JOV655541 JYO655537:JYR655541 KIK655537:KIN655541 KSG655537:KSJ655541 LCC655537:LCF655541 LLY655537:LMB655541 LVU655537:LVX655541 MFQ655537:MFT655541 MPM655537:MPP655541 MZI655537:MZL655541 NJE655537:NJH655541 NTA655537:NTD655541 OCW655537:OCZ655541 OMS655537:OMV655541 OWO655537:OWR655541 PGK655537:PGN655541 PQG655537:PQJ655541 QAC655537:QAF655541 QJY655537:QKB655541 QTU655537:QTX655541 RDQ655537:RDT655541 RNM655537:RNP655541 RXI655537:RXL655541 SHE655537:SHH655541 SRA655537:SRD655541 TAW655537:TAZ655541 TKS655537:TKV655541 TUO655537:TUR655541 UEK655537:UEN655541 UOG655537:UOJ655541 UYC655537:UYF655541 VHY655537:VIB655541 VRU655537:VRX655541 WBQ655537:WBT655541 WLM655537:WLP655541 WVI655537:WVL655541 A721073:D721077 IW721073:IZ721077 SS721073:SV721077 ACO721073:ACR721077 AMK721073:AMN721077 AWG721073:AWJ721077 BGC721073:BGF721077 BPY721073:BQB721077 BZU721073:BZX721077 CJQ721073:CJT721077 CTM721073:CTP721077 DDI721073:DDL721077 DNE721073:DNH721077 DXA721073:DXD721077 EGW721073:EGZ721077 EQS721073:EQV721077 FAO721073:FAR721077 FKK721073:FKN721077 FUG721073:FUJ721077 GEC721073:GEF721077 GNY721073:GOB721077 GXU721073:GXX721077 HHQ721073:HHT721077 HRM721073:HRP721077 IBI721073:IBL721077 ILE721073:ILH721077 IVA721073:IVD721077 JEW721073:JEZ721077 JOS721073:JOV721077 JYO721073:JYR721077 KIK721073:KIN721077 KSG721073:KSJ721077 LCC721073:LCF721077 LLY721073:LMB721077 LVU721073:LVX721077 MFQ721073:MFT721077 MPM721073:MPP721077 MZI721073:MZL721077 NJE721073:NJH721077 NTA721073:NTD721077 OCW721073:OCZ721077 OMS721073:OMV721077 OWO721073:OWR721077 PGK721073:PGN721077 PQG721073:PQJ721077 QAC721073:QAF721077 QJY721073:QKB721077 QTU721073:QTX721077 RDQ721073:RDT721077 RNM721073:RNP721077 RXI721073:RXL721077 SHE721073:SHH721077 SRA721073:SRD721077 TAW721073:TAZ721077 TKS721073:TKV721077 TUO721073:TUR721077 UEK721073:UEN721077 UOG721073:UOJ721077 UYC721073:UYF721077 VHY721073:VIB721077 VRU721073:VRX721077 WBQ721073:WBT721077 WLM721073:WLP721077 WVI721073:WVL721077 A786609:D786613 IW786609:IZ786613 SS786609:SV786613 ACO786609:ACR786613 AMK786609:AMN786613 AWG786609:AWJ786613 BGC786609:BGF786613 BPY786609:BQB786613 BZU786609:BZX786613 CJQ786609:CJT786613 CTM786609:CTP786613 DDI786609:DDL786613 DNE786609:DNH786613 DXA786609:DXD786613 EGW786609:EGZ786613 EQS786609:EQV786613 FAO786609:FAR786613 FKK786609:FKN786613 FUG786609:FUJ786613 GEC786609:GEF786613 GNY786609:GOB786613 GXU786609:GXX786613 HHQ786609:HHT786613 HRM786609:HRP786613 IBI786609:IBL786613 ILE786609:ILH786613 IVA786609:IVD786613 JEW786609:JEZ786613 JOS786609:JOV786613 JYO786609:JYR786613 KIK786609:KIN786613 KSG786609:KSJ786613 LCC786609:LCF786613 LLY786609:LMB786613 LVU786609:LVX786613 MFQ786609:MFT786613 MPM786609:MPP786613 MZI786609:MZL786613 NJE786609:NJH786613 NTA786609:NTD786613 OCW786609:OCZ786613 OMS786609:OMV786613 OWO786609:OWR786613 PGK786609:PGN786613 PQG786609:PQJ786613 QAC786609:QAF786613 QJY786609:QKB786613 QTU786609:QTX786613 RDQ786609:RDT786613 RNM786609:RNP786613 RXI786609:RXL786613 SHE786609:SHH786613 SRA786609:SRD786613 TAW786609:TAZ786613 TKS786609:TKV786613 TUO786609:TUR786613 UEK786609:UEN786613 UOG786609:UOJ786613 UYC786609:UYF786613 VHY786609:VIB786613 VRU786609:VRX786613 WBQ786609:WBT786613 WLM786609:WLP786613 WVI786609:WVL786613 A852145:D852149 IW852145:IZ852149 SS852145:SV852149 ACO852145:ACR852149 AMK852145:AMN852149 AWG852145:AWJ852149 BGC852145:BGF852149 BPY852145:BQB852149 BZU852145:BZX852149 CJQ852145:CJT852149 CTM852145:CTP852149 DDI852145:DDL852149 DNE852145:DNH852149 DXA852145:DXD852149 EGW852145:EGZ852149 EQS852145:EQV852149 FAO852145:FAR852149 FKK852145:FKN852149 FUG852145:FUJ852149 GEC852145:GEF852149 GNY852145:GOB852149 GXU852145:GXX852149 HHQ852145:HHT852149 HRM852145:HRP852149 IBI852145:IBL852149 ILE852145:ILH852149 IVA852145:IVD852149 JEW852145:JEZ852149 JOS852145:JOV852149 JYO852145:JYR852149 KIK852145:KIN852149 KSG852145:KSJ852149 LCC852145:LCF852149 LLY852145:LMB852149 LVU852145:LVX852149 MFQ852145:MFT852149 MPM852145:MPP852149 MZI852145:MZL852149 NJE852145:NJH852149 NTA852145:NTD852149 OCW852145:OCZ852149 OMS852145:OMV852149 OWO852145:OWR852149 PGK852145:PGN852149 PQG852145:PQJ852149 QAC852145:QAF852149 QJY852145:QKB852149 QTU852145:QTX852149 RDQ852145:RDT852149 RNM852145:RNP852149 RXI852145:RXL852149 SHE852145:SHH852149 SRA852145:SRD852149 TAW852145:TAZ852149 TKS852145:TKV852149 TUO852145:TUR852149 UEK852145:UEN852149 UOG852145:UOJ852149 UYC852145:UYF852149 VHY852145:VIB852149 VRU852145:VRX852149 WBQ852145:WBT852149 WLM852145:WLP852149 WVI852145:WVL852149 A917681:D917685 IW917681:IZ917685 SS917681:SV917685 ACO917681:ACR917685 AMK917681:AMN917685 AWG917681:AWJ917685 BGC917681:BGF917685 BPY917681:BQB917685 BZU917681:BZX917685 CJQ917681:CJT917685 CTM917681:CTP917685 DDI917681:DDL917685 DNE917681:DNH917685 DXA917681:DXD917685 EGW917681:EGZ917685 EQS917681:EQV917685 FAO917681:FAR917685 FKK917681:FKN917685 FUG917681:FUJ917685 GEC917681:GEF917685 GNY917681:GOB917685 GXU917681:GXX917685 HHQ917681:HHT917685 HRM917681:HRP917685 IBI917681:IBL917685 ILE917681:ILH917685 IVA917681:IVD917685 JEW917681:JEZ917685 JOS917681:JOV917685 JYO917681:JYR917685 KIK917681:KIN917685 KSG917681:KSJ917685 LCC917681:LCF917685 LLY917681:LMB917685 LVU917681:LVX917685 MFQ917681:MFT917685 MPM917681:MPP917685 MZI917681:MZL917685 NJE917681:NJH917685 NTA917681:NTD917685 OCW917681:OCZ917685 OMS917681:OMV917685 OWO917681:OWR917685 PGK917681:PGN917685 PQG917681:PQJ917685 QAC917681:QAF917685 QJY917681:QKB917685 QTU917681:QTX917685 RDQ917681:RDT917685 RNM917681:RNP917685 RXI917681:RXL917685 SHE917681:SHH917685 SRA917681:SRD917685 TAW917681:TAZ917685 TKS917681:TKV917685 TUO917681:TUR917685 UEK917681:UEN917685 UOG917681:UOJ917685 UYC917681:UYF917685 VHY917681:VIB917685 VRU917681:VRX917685 WBQ917681:WBT917685 WLM917681:WLP917685 WVI917681:WVL917685 A983217:D983221 IW983217:IZ983221 SS983217:SV983221 ACO983217:ACR983221 AMK983217:AMN983221 AWG983217:AWJ983221 BGC983217:BGF983221 BPY983217:BQB983221 BZU983217:BZX983221 CJQ983217:CJT983221 CTM983217:CTP983221 DDI983217:DDL983221 DNE983217:DNH983221 DXA983217:DXD983221 EGW983217:EGZ983221 EQS983217:EQV983221 FAO983217:FAR983221 FKK983217:FKN983221 FUG983217:FUJ983221 GEC983217:GEF983221 GNY983217:GOB983221 GXU983217:GXX983221 HHQ983217:HHT983221 HRM983217:HRP983221 IBI983217:IBL983221 ILE983217:ILH983221 IVA983217:IVD983221 JEW983217:JEZ983221 JOS983217:JOV983221 JYO983217:JYR983221 KIK983217:KIN983221 KSG983217:KSJ983221 LCC983217:LCF983221 LLY983217:LMB983221 LVU983217:LVX983221 MFQ983217:MFT983221 MPM983217:MPP983221 MZI983217:MZL983221 NJE983217:NJH983221 NTA983217:NTD983221 OCW983217:OCZ983221 OMS983217:OMV983221 OWO983217:OWR983221 PGK983217:PGN983221 PQG983217:PQJ983221 QAC983217:QAF983221 QJY983217:QKB983221 QTU983217:QTX983221 RDQ983217:RDT983221 RNM983217:RNP983221 RXI983217:RXL983221 SHE983217:SHH983221 SRA983217:SRD983221 TAW983217:TAZ983221 TKS983217:TKV983221 TUO983217:TUR983221 UEK983217:UEN983221 UOG983217:UOJ983221 UYC983217:UYF983221 VHY983217:VIB983221 VRU983217:VRX983221 WBQ983217:WBT983221 WLM983217:WLP983221 WVI983217:WVL983221"/>
    <dataValidation type="whole" allowBlank="1" showInputMessage="1" showErrorMessage="1" errorTitle="Error" error="Por favor ingrese números enteros" sqref="B1:B63 IX1:IX63 ST1:ST63 ACP1:ACP63 AML1:AML63 AWH1:AWH63 BGD1:BGD63 BPZ1:BPZ63 BZV1:BZV63 CJR1:CJR63 CTN1:CTN63 DDJ1:DDJ63 DNF1:DNF63 DXB1:DXB63 EGX1:EGX63 EQT1:EQT63 FAP1:FAP63 FKL1:FKL63 FUH1:FUH63 GED1:GED63 GNZ1:GNZ63 GXV1:GXV63 HHR1:HHR63 HRN1:HRN63 IBJ1:IBJ63 ILF1:ILF63 IVB1:IVB63 JEX1:JEX63 JOT1:JOT63 JYP1:JYP63 KIL1:KIL63 KSH1:KSH63 LCD1:LCD63 LLZ1:LLZ63 LVV1:LVV63 MFR1:MFR63 MPN1:MPN63 MZJ1:MZJ63 NJF1:NJF63 NTB1:NTB63 OCX1:OCX63 OMT1:OMT63 OWP1:OWP63 PGL1:PGL63 PQH1:PQH63 QAD1:QAD63 QJZ1:QJZ63 QTV1:QTV63 RDR1:RDR63 RNN1:RNN63 RXJ1:RXJ63 SHF1:SHF63 SRB1:SRB63 TAX1:TAX63 TKT1:TKT63 TUP1:TUP63 UEL1:UEL63 UOH1:UOH63 UYD1:UYD63 VHZ1:VHZ63 VRV1:VRV63 WBR1:WBR63 WLN1:WLN63 WVJ1:WVJ63 B65537:B65599 IX65537:IX65599 ST65537:ST65599 ACP65537:ACP65599 AML65537:AML65599 AWH65537:AWH65599 BGD65537:BGD65599 BPZ65537:BPZ65599 BZV65537:BZV65599 CJR65537:CJR65599 CTN65537:CTN65599 DDJ65537:DDJ65599 DNF65537:DNF65599 DXB65537:DXB65599 EGX65537:EGX65599 EQT65537:EQT65599 FAP65537:FAP65599 FKL65537:FKL65599 FUH65537:FUH65599 GED65537:GED65599 GNZ65537:GNZ65599 GXV65537:GXV65599 HHR65537:HHR65599 HRN65537:HRN65599 IBJ65537:IBJ65599 ILF65537:ILF65599 IVB65537:IVB65599 JEX65537:JEX65599 JOT65537:JOT65599 JYP65537:JYP65599 KIL65537:KIL65599 KSH65537:KSH65599 LCD65537:LCD65599 LLZ65537:LLZ65599 LVV65537:LVV65599 MFR65537:MFR65599 MPN65537:MPN65599 MZJ65537:MZJ65599 NJF65537:NJF65599 NTB65537:NTB65599 OCX65537:OCX65599 OMT65537:OMT65599 OWP65537:OWP65599 PGL65537:PGL65599 PQH65537:PQH65599 QAD65537:QAD65599 QJZ65537:QJZ65599 QTV65537:QTV65599 RDR65537:RDR65599 RNN65537:RNN65599 RXJ65537:RXJ65599 SHF65537:SHF65599 SRB65537:SRB65599 TAX65537:TAX65599 TKT65537:TKT65599 TUP65537:TUP65599 UEL65537:UEL65599 UOH65537:UOH65599 UYD65537:UYD65599 VHZ65537:VHZ65599 VRV65537:VRV65599 WBR65537:WBR65599 WLN65537:WLN65599 WVJ65537:WVJ65599 B131073:B131135 IX131073:IX131135 ST131073:ST131135 ACP131073:ACP131135 AML131073:AML131135 AWH131073:AWH131135 BGD131073:BGD131135 BPZ131073:BPZ131135 BZV131073:BZV131135 CJR131073:CJR131135 CTN131073:CTN131135 DDJ131073:DDJ131135 DNF131073:DNF131135 DXB131073:DXB131135 EGX131073:EGX131135 EQT131073:EQT131135 FAP131073:FAP131135 FKL131073:FKL131135 FUH131073:FUH131135 GED131073:GED131135 GNZ131073:GNZ131135 GXV131073:GXV131135 HHR131073:HHR131135 HRN131073:HRN131135 IBJ131073:IBJ131135 ILF131073:ILF131135 IVB131073:IVB131135 JEX131073:JEX131135 JOT131073:JOT131135 JYP131073:JYP131135 KIL131073:KIL131135 KSH131073:KSH131135 LCD131073:LCD131135 LLZ131073:LLZ131135 LVV131073:LVV131135 MFR131073:MFR131135 MPN131073:MPN131135 MZJ131073:MZJ131135 NJF131073:NJF131135 NTB131073:NTB131135 OCX131073:OCX131135 OMT131073:OMT131135 OWP131073:OWP131135 PGL131073:PGL131135 PQH131073:PQH131135 QAD131073:QAD131135 QJZ131073:QJZ131135 QTV131073:QTV131135 RDR131073:RDR131135 RNN131073:RNN131135 RXJ131073:RXJ131135 SHF131073:SHF131135 SRB131073:SRB131135 TAX131073:TAX131135 TKT131073:TKT131135 TUP131073:TUP131135 UEL131073:UEL131135 UOH131073:UOH131135 UYD131073:UYD131135 VHZ131073:VHZ131135 VRV131073:VRV131135 WBR131073:WBR131135 WLN131073:WLN131135 WVJ131073:WVJ131135 B196609:B196671 IX196609:IX196671 ST196609:ST196671 ACP196609:ACP196671 AML196609:AML196671 AWH196609:AWH196671 BGD196609:BGD196671 BPZ196609:BPZ196671 BZV196609:BZV196671 CJR196609:CJR196671 CTN196609:CTN196671 DDJ196609:DDJ196671 DNF196609:DNF196671 DXB196609:DXB196671 EGX196609:EGX196671 EQT196609:EQT196671 FAP196609:FAP196671 FKL196609:FKL196671 FUH196609:FUH196671 GED196609:GED196671 GNZ196609:GNZ196671 GXV196609:GXV196671 HHR196609:HHR196671 HRN196609:HRN196671 IBJ196609:IBJ196671 ILF196609:ILF196671 IVB196609:IVB196671 JEX196609:JEX196671 JOT196609:JOT196671 JYP196609:JYP196671 KIL196609:KIL196671 KSH196609:KSH196671 LCD196609:LCD196671 LLZ196609:LLZ196671 LVV196609:LVV196671 MFR196609:MFR196671 MPN196609:MPN196671 MZJ196609:MZJ196671 NJF196609:NJF196671 NTB196609:NTB196671 OCX196609:OCX196671 OMT196609:OMT196671 OWP196609:OWP196671 PGL196609:PGL196671 PQH196609:PQH196671 QAD196609:QAD196671 QJZ196609:QJZ196671 QTV196609:QTV196671 RDR196609:RDR196671 RNN196609:RNN196671 RXJ196609:RXJ196671 SHF196609:SHF196671 SRB196609:SRB196671 TAX196609:TAX196671 TKT196609:TKT196671 TUP196609:TUP196671 UEL196609:UEL196671 UOH196609:UOH196671 UYD196609:UYD196671 VHZ196609:VHZ196671 VRV196609:VRV196671 WBR196609:WBR196671 WLN196609:WLN196671 WVJ196609:WVJ196671 B262145:B262207 IX262145:IX262207 ST262145:ST262207 ACP262145:ACP262207 AML262145:AML262207 AWH262145:AWH262207 BGD262145:BGD262207 BPZ262145:BPZ262207 BZV262145:BZV262207 CJR262145:CJR262207 CTN262145:CTN262207 DDJ262145:DDJ262207 DNF262145:DNF262207 DXB262145:DXB262207 EGX262145:EGX262207 EQT262145:EQT262207 FAP262145:FAP262207 FKL262145:FKL262207 FUH262145:FUH262207 GED262145:GED262207 GNZ262145:GNZ262207 GXV262145:GXV262207 HHR262145:HHR262207 HRN262145:HRN262207 IBJ262145:IBJ262207 ILF262145:ILF262207 IVB262145:IVB262207 JEX262145:JEX262207 JOT262145:JOT262207 JYP262145:JYP262207 KIL262145:KIL262207 KSH262145:KSH262207 LCD262145:LCD262207 LLZ262145:LLZ262207 LVV262145:LVV262207 MFR262145:MFR262207 MPN262145:MPN262207 MZJ262145:MZJ262207 NJF262145:NJF262207 NTB262145:NTB262207 OCX262145:OCX262207 OMT262145:OMT262207 OWP262145:OWP262207 PGL262145:PGL262207 PQH262145:PQH262207 QAD262145:QAD262207 QJZ262145:QJZ262207 QTV262145:QTV262207 RDR262145:RDR262207 RNN262145:RNN262207 RXJ262145:RXJ262207 SHF262145:SHF262207 SRB262145:SRB262207 TAX262145:TAX262207 TKT262145:TKT262207 TUP262145:TUP262207 UEL262145:UEL262207 UOH262145:UOH262207 UYD262145:UYD262207 VHZ262145:VHZ262207 VRV262145:VRV262207 WBR262145:WBR262207 WLN262145:WLN262207 WVJ262145:WVJ262207 B327681:B327743 IX327681:IX327743 ST327681:ST327743 ACP327681:ACP327743 AML327681:AML327743 AWH327681:AWH327743 BGD327681:BGD327743 BPZ327681:BPZ327743 BZV327681:BZV327743 CJR327681:CJR327743 CTN327681:CTN327743 DDJ327681:DDJ327743 DNF327681:DNF327743 DXB327681:DXB327743 EGX327681:EGX327743 EQT327681:EQT327743 FAP327681:FAP327743 FKL327681:FKL327743 FUH327681:FUH327743 GED327681:GED327743 GNZ327681:GNZ327743 GXV327681:GXV327743 HHR327681:HHR327743 HRN327681:HRN327743 IBJ327681:IBJ327743 ILF327681:ILF327743 IVB327681:IVB327743 JEX327681:JEX327743 JOT327681:JOT327743 JYP327681:JYP327743 KIL327681:KIL327743 KSH327681:KSH327743 LCD327681:LCD327743 LLZ327681:LLZ327743 LVV327681:LVV327743 MFR327681:MFR327743 MPN327681:MPN327743 MZJ327681:MZJ327743 NJF327681:NJF327743 NTB327681:NTB327743 OCX327681:OCX327743 OMT327681:OMT327743 OWP327681:OWP327743 PGL327681:PGL327743 PQH327681:PQH327743 QAD327681:QAD327743 QJZ327681:QJZ327743 QTV327681:QTV327743 RDR327681:RDR327743 RNN327681:RNN327743 RXJ327681:RXJ327743 SHF327681:SHF327743 SRB327681:SRB327743 TAX327681:TAX327743 TKT327681:TKT327743 TUP327681:TUP327743 UEL327681:UEL327743 UOH327681:UOH327743 UYD327681:UYD327743 VHZ327681:VHZ327743 VRV327681:VRV327743 WBR327681:WBR327743 WLN327681:WLN327743 WVJ327681:WVJ327743 B393217:B393279 IX393217:IX393279 ST393217:ST393279 ACP393217:ACP393279 AML393217:AML393279 AWH393217:AWH393279 BGD393217:BGD393279 BPZ393217:BPZ393279 BZV393217:BZV393279 CJR393217:CJR393279 CTN393217:CTN393279 DDJ393217:DDJ393279 DNF393217:DNF393279 DXB393217:DXB393279 EGX393217:EGX393279 EQT393217:EQT393279 FAP393217:FAP393279 FKL393217:FKL393279 FUH393217:FUH393279 GED393217:GED393279 GNZ393217:GNZ393279 GXV393217:GXV393279 HHR393217:HHR393279 HRN393217:HRN393279 IBJ393217:IBJ393279 ILF393217:ILF393279 IVB393217:IVB393279 JEX393217:JEX393279 JOT393217:JOT393279 JYP393217:JYP393279 KIL393217:KIL393279 KSH393217:KSH393279 LCD393217:LCD393279 LLZ393217:LLZ393279 LVV393217:LVV393279 MFR393217:MFR393279 MPN393217:MPN393279 MZJ393217:MZJ393279 NJF393217:NJF393279 NTB393217:NTB393279 OCX393217:OCX393279 OMT393217:OMT393279 OWP393217:OWP393279 PGL393217:PGL393279 PQH393217:PQH393279 QAD393217:QAD393279 QJZ393217:QJZ393279 QTV393217:QTV393279 RDR393217:RDR393279 RNN393217:RNN393279 RXJ393217:RXJ393279 SHF393217:SHF393279 SRB393217:SRB393279 TAX393217:TAX393279 TKT393217:TKT393279 TUP393217:TUP393279 UEL393217:UEL393279 UOH393217:UOH393279 UYD393217:UYD393279 VHZ393217:VHZ393279 VRV393217:VRV393279 WBR393217:WBR393279 WLN393217:WLN393279 WVJ393217:WVJ393279 B458753:B458815 IX458753:IX458815 ST458753:ST458815 ACP458753:ACP458815 AML458753:AML458815 AWH458753:AWH458815 BGD458753:BGD458815 BPZ458753:BPZ458815 BZV458753:BZV458815 CJR458753:CJR458815 CTN458753:CTN458815 DDJ458753:DDJ458815 DNF458753:DNF458815 DXB458753:DXB458815 EGX458753:EGX458815 EQT458753:EQT458815 FAP458753:FAP458815 FKL458753:FKL458815 FUH458753:FUH458815 GED458753:GED458815 GNZ458753:GNZ458815 GXV458753:GXV458815 HHR458753:HHR458815 HRN458753:HRN458815 IBJ458753:IBJ458815 ILF458753:ILF458815 IVB458753:IVB458815 JEX458753:JEX458815 JOT458753:JOT458815 JYP458753:JYP458815 KIL458753:KIL458815 KSH458753:KSH458815 LCD458753:LCD458815 LLZ458753:LLZ458815 LVV458753:LVV458815 MFR458753:MFR458815 MPN458753:MPN458815 MZJ458753:MZJ458815 NJF458753:NJF458815 NTB458753:NTB458815 OCX458753:OCX458815 OMT458753:OMT458815 OWP458753:OWP458815 PGL458753:PGL458815 PQH458753:PQH458815 QAD458753:QAD458815 QJZ458753:QJZ458815 QTV458753:QTV458815 RDR458753:RDR458815 RNN458753:RNN458815 RXJ458753:RXJ458815 SHF458753:SHF458815 SRB458753:SRB458815 TAX458753:TAX458815 TKT458753:TKT458815 TUP458753:TUP458815 UEL458753:UEL458815 UOH458753:UOH458815 UYD458753:UYD458815 VHZ458753:VHZ458815 VRV458753:VRV458815 WBR458753:WBR458815 WLN458753:WLN458815 WVJ458753:WVJ458815 B524289:B524351 IX524289:IX524351 ST524289:ST524351 ACP524289:ACP524351 AML524289:AML524351 AWH524289:AWH524351 BGD524289:BGD524351 BPZ524289:BPZ524351 BZV524289:BZV524351 CJR524289:CJR524351 CTN524289:CTN524351 DDJ524289:DDJ524351 DNF524289:DNF524351 DXB524289:DXB524351 EGX524289:EGX524351 EQT524289:EQT524351 FAP524289:FAP524351 FKL524289:FKL524351 FUH524289:FUH524351 GED524289:GED524351 GNZ524289:GNZ524351 GXV524289:GXV524351 HHR524289:HHR524351 HRN524289:HRN524351 IBJ524289:IBJ524351 ILF524289:ILF524351 IVB524289:IVB524351 JEX524289:JEX524351 JOT524289:JOT524351 JYP524289:JYP524351 KIL524289:KIL524351 KSH524289:KSH524351 LCD524289:LCD524351 LLZ524289:LLZ524351 LVV524289:LVV524351 MFR524289:MFR524351 MPN524289:MPN524351 MZJ524289:MZJ524351 NJF524289:NJF524351 NTB524289:NTB524351 OCX524289:OCX524351 OMT524289:OMT524351 OWP524289:OWP524351 PGL524289:PGL524351 PQH524289:PQH524351 QAD524289:QAD524351 QJZ524289:QJZ524351 QTV524289:QTV524351 RDR524289:RDR524351 RNN524289:RNN524351 RXJ524289:RXJ524351 SHF524289:SHF524351 SRB524289:SRB524351 TAX524289:TAX524351 TKT524289:TKT524351 TUP524289:TUP524351 UEL524289:UEL524351 UOH524289:UOH524351 UYD524289:UYD524351 VHZ524289:VHZ524351 VRV524289:VRV524351 WBR524289:WBR524351 WLN524289:WLN524351 WVJ524289:WVJ524351 B589825:B589887 IX589825:IX589887 ST589825:ST589887 ACP589825:ACP589887 AML589825:AML589887 AWH589825:AWH589887 BGD589825:BGD589887 BPZ589825:BPZ589887 BZV589825:BZV589887 CJR589825:CJR589887 CTN589825:CTN589887 DDJ589825:DDJ589887 DNF589825:DNF589887 DXB589825:DXB589887 EGX589825:EGX589887 EQT589825:EQT589887 FAP589825:FAP589887 FKL589825:FKL589887 FUH589825:FUH589887 GED589825:GED589887 GNZ589825:GNZ589887 GXV589825:GXV589887 HHR589825:HHR589887 HRN589825:HRN589887 IBJ589825:IBJ589887 ILF589825:ILF589887 IVB589825:IVB589887 JEX589825:JEX589887 JOT589825:JOT589887 JYP589825:JYP589887 KIL589825:KIL589887 KSH589825:KSH589887 LCD589825:LCD589887 LLZ589825:LLZ589887 LVV589825:LVV589887 MFR589825:MFR589887 MPN589825:MPN589887 MZJ589825:MZJ589887 NJF589825:NJF589887 NTB589825:NTB589887 OCX589825:OCX589887 OMT589825:OMT589887 OWP589825:OWP589887 PGL589825:PGL589887 PQH589825:PQH589887 QAD589825:QAD589887 QJZ589825:QJZ589887 QTV589825:QTV589887 RDR589825:RDR589887 RNN589825:RNN589887 RXJ589825:RXJ589887 SHF589825:SHF589887 SRB589825:SRB589887 TAX589825:TAX589887 TKT589825:TKT589887 TUP589825:TUP589887 UEL589825:UEL589887 UOH589825:UOH589887 UYD589825:UYD589887 VHZ589825:VHZ589887 VRV589825:VRV589887 WBR589825:WBR589887 WLN589825:WLN589887 WVJ589825:WVJ589887 B655361:B655423 IX655361:IX655423 ST655361:ST655423 ACP655361:ACP655423 AML655361:AML655423 AWH655361:AWH655423 BGD655361:BGD655423 BPZ655361:BPZ655423 BZV655361:BZV655423 CJR655361:CJR655423 CTN655361:CTN655423 DDJ655361:DDJ655423 DNF655361:DNF655423 DXB655361:DXB655423 EGX655361:EGX655423 EQT655361:EQT655423 FAP655361:FAP655423 FKL655361:FKL655423 FUH655361:FUH655423 GED655361:GED655423 GNZ655361:GNZ655423 GXV655361:GXV655423 HHR655361:HHR655423 HRN655361:HRN655423 IBJ655361:IBJ655423 ILF655361:ILF655423 IVB655361:IVB655423 JEX655361:JEX655423 JOT655361:JOT655423 JYP655361:JYP655423 KIL655361:KIL655423 KSH655361:KSH655423 LCD655361:LCD655423 LLZ655361:LLZ655423 LVV655361:LVV655423 MFR655361:MFR655423 MPN655361:MPN655423 MZJ655361:MZJ655423 NJF655361:NJF655423 NTB655361:NTB655423 OCX655361:OCX655423 OMT655361:OMT655423 OWP655361:OWP655423 PGL655361:PGL655423 PQH655361:PQH655423 QAD655361:QAD655423 QJZ655361:QJZ655423 QTV655361:QTV655423 RDR655361:RDR655423 RNN655361:RNN655423 RXJ655361:RXJ655423 SHF655361:SHF655423 SRB655361:SRB655423 TAX655361:TAX655423 TKT655361:TKT655423 TUP655361:TUP655423 UEL655361:UEL655423 UOH655361:UOH655423 UYD655361:UYD655423 VHZ655361:VHZ655423 VRV655361:VRV655423 WBR655361:WBR655423 WLN655361:WLN655423 WVJ655361:WVJ655423 B720897:B720959 IX720897:IX720959 ST720897:ST720959 ACP720897:ACP720959 AML720897:AML720959 AWH720897:AWH720959 BGD720897:BGD720959 BPZ720897:BPZ720959 BZV720897:BZV720959 CJR720897:CJR720959 CTN720897:CTN720959 DDJ720897:DDJ720959 DNF720897:DNF720959 DXB720897:DXB720959 EGX720897:EGX720959 EQT720897:EQT720959 FAP720897:FAP720959 FKL720897:FKL720959 FUH720897:FUH720959 GED720897:GED720959 GNZ720897:GNZ720959 GXV720897:GXV720959 HHR720897:HHR720959 HRN720897:HRN720959 IBJ720897:IBJ720959 ILF720897:ILF720959 IVB720897:IVB720959 JEX720897:JEX720959 JOT720897:JOT720959 JYP720897:JYP720959 KIL720897:KIL720959 KSH720897:KSH720959 LCD720897:LCD720959 LLZ720897:LLZ720959 LVV720897:LVV720959 MFR720897:MFR720959 MPN720897:MPN720959 MZJ720897:MZJ720959 NJF720897:NJF720959 NTB720897:NTB720959 OCX720897:OCX720959 OMT720897:OMT720959 OWP720897:OWP720959 PGL720897:PGL720959 PQH720897:PQH720959 QAD720897:QAD720959 QJZ720897:QJZ720959 QTV720897:QTV720959 RDR720897:RDR720959 RNN720897:RNN720959 RXJ720897:RXJ720959 SHF720897:SHF720959 SRB720897:SRB720959 TAX720897:TAX720959 TKT720897:TKT720959 TUP720897:TUP720959 UEL720897:UEL720959 UOH720897:UOH720959 UYD720897:UYD720959 VHZ720897:VHZ720959 VRV720897:VRV720959 WBR720897:WBR720959 WLN720897:WLN720959 WVJ720897:WVJ720959 B786433:B786495 IX786433:IX786495 ST786433:ST786495 ACP786433:ACP786495 AML786433:AML786495 AWH786433:AWH786495 BGD786433:BGD786495 BPZ786433:BPZ786495 BZV786433:BZV786495 CJR786433:CJR786495 CTN786433:CTN786495 DDJ786433:DDJ786495 DNF786433:DNF786495 DXB786433:DXB786495 EGX786433:EGX786495 EQT786433:EQT786495 FAP786433:FAP786495 FKL786433:FKL786495 FUH786433:FUH786495 GED786433:GED786495 GNZ786433:GNZ786495 GXV786433:GXV786495 HHR786433:HHR786495 HRN786433:HRN786495 IBJ786433:IBJ786495 ILF786433:ILF786495 IVB786433:IVB786495 JEX786433:JEX786495 JOT786433:JOT786495 JYP786433:JYP786495 KIL786433:KIL786495 KSH786433:KSH786495 LCD786433:LCD786495 LLZ786433:LLZ786495 LVV786433:LVV786495 MFR786433:MFR786495 MPN786433:MPN786495 MZJ786433:MZJ786495 NJF786433:NJF786495 NTB786433:NTB786495 OCX786433:OCX786495 OMT786433:OMT786495 OWP786433:OWP786495 PGL786433:PGL786495 PQH786433:PQH786495 QAD786433:QAD786495 QJZ786433:QJZ786495 QTV786433:QTV786495 RDR786433:RDR786495 RNN786433:RNN786495 RXJ786433:RXJ786495 SHF786433:SHF786495 SRB786433:SRB786495 TAX786433:TAX786495 TKT786433:TKT786495 TUP786433:TUP786495 UEL786433:UEL786495 UOH786433:UOH786495 UYD786433:UYD786495 VHZ786433:VHZ786495 VRV786433:VRV786495 WBR786433:WBR786495 WLN786433:WLN786495 WVJ786433:WVJ786495 B851969:B852031 IX851969:IX852031 ST851969:ST852031 ACP851969:ACP852031 AML851969:AML852031 AWH851969:AWH852031 BGD851969:BGD852031 BPZ851969:BPZ852031 BZV851969:BZV852031 CJR851969:CJR852031 CTN851969:CTN852031 DDJ851969:DDJ852031 DNF851969:DNF852031 DXB851969:DXB852031 EGX851969:EGX852031 EQT851969:EQT852031 FAP851969:FAP852031 FKL851969:FKL852031 FUH851969:FUH852031 GED851969:GED852031 GNZ851969:GNZ852031 GXV851969:GXV852031 HHR851969:HHR852031 HRN851969:HRN852031 IBJ851969:IBJ852031 ILF851969:ILF852031 IVB851969:IVB852031 JEX851969:JEX852031 JOT851969:JOT852031 JYP851969:JYP852031 KIL851969:KIL852031 KSH851969:KSH852031 LCD851969:LCD852031 LLZ851969:LLZ852031 LVV851969:LVV852031 MFR851969:MFR852031 MPN851969:MPN852031 MZJ851969:MZJ852031 NJF851969:NJF852031 NTB851969:NTB852031 OCX851969:OCX852031 OMT851969:OMT852031 OWP851969:OWP852031 PGL851969:PGL852031 PQH851969:PQH852031 QAD851969:QAD852031 QJZ851969:QJZ852031 QTV851969:QTV852031 RDR851969:RDR852031 RNN851969:RNN852031 RXJ851969:RXJ852031 SHF851969:SHF852031 SRB851969:SRB852031 TAX851969:TAX852031 TKT851969:TKT852031 TUP851969:TUP852031 UEL851969:UEL852031 UOH851969:UOH852031 UYD851969:UYD852031 VHZ851969:VHZ852031 VRV851969:VRV852031 WBR851969:WBR852031 WLN851969:WLN852031 WVJ851969:WVJ852031 B917505:B917567 IX917505:IX917567 ST917505:ST917567 ACP917505:ACP917567 AML917505:AML917567 AWH917505:AWH917567 BGD917505:BGD917567 BPZ917505:BPZ917567 BZV917505:BZV917567 CJR917505:CJR917567 CTN917505:CTN917567 DDJ917505:DDJ917567 DNF917505:DNF917567 DXB917505:DXB917567 EGX917505:EGX917567 EQT917505:EQT917567 FAP917505:FAP917567 FKL917505:FKL917567 FUH917505:FUH917567 GED917505:GED917567 GNZ917505:GNZ917567 GXV917505:GXV917567 HHR917505:HHR917567 HRN917505:HRN917567 IBJ917505:IBJ917567 ILF917505:ILF917567 IVB917505:IVB917567 JEX917505:JEX917567 JOT917505:JOT917567 JYP917505:JYP917567 KIL917505:KIL917567 KSH917505:KSH917567 LCD917505:LCD917567 LLZ917505:LLZ917567 LVV917505:LVV917567 MFR917505:MFR917567 MPN917505:MPN917567 MZJ917505:MZJ917567 NJF917505:NJF917567 NTB917505:NTB917567 OCX917505:OCX917567 OMT917505:OMT917567 OWP917505:OWP917567 PGL917505:PGL917567 PQH917505:PQH917567 QAD917505:QAD917567 QJZ917505:QJZ917567 QTV917505:QTV917567 RDR917505:RDR917567 RNN917505:RNN917567 RXJ917505:RXJ917567 SHF917505:SHF917567 SRB917505:SRB917567 TAX917505:TAX917567 TKT917505:TKT917567 TUP917505:TUP917567 UEL917505:UEL917567 UOH917505:UOH917567 UYD917505:UYD917567 VHZ917505:VHZ917567 VRV917505:VRV917567 WBR917505:WBR917567 WLN917505:WLN917567 WVJ917505:WVJ917567 B983041:B983103 IX983041:IX983103 ST983041:ST983103 ACP983041:ACP983103 AML983041:AML983103 AWH983041:AWH983103 BGD983041:BGD983103 BPZ983041:BPZ983103 BZV983041:BZV983103 CJR983041:CJR983103 CTN983041:CTN983103 DDJ983041:DDJ983103 DNF983041:DNF983103 DXB983041:DXB983103 EGX983041:EGX983103 EQT983041:EQT983103 FAP983041:FAP983103 FKL983041:FKL983103 FUH983041:FUH983103 GED983041:GED983103 GNZ983041:GNZ983103 GXV983041:GXV983103 HHR983041:HHR983103 HRN983041:HRN983103 IBJ983041:IBJ983103 ILF983041:ILF983103 IVB983041:IVB983103 JEX983041:JEX983103 JOT983041:JOT983103 JYP983041:JYP983103 KIL983041:KIL983103 KSH983041:KSH983103 LCD983041:LCD983103 LLZ983041:LLZ983103 LVV983041:LVV983103 MFR983041:MFR983103 MPN983041:MPN983103 MZJ983041:MZJ983103 NJF983041:NJF983103 NTB983041:NTB983103 OCX983041:OCX983103 OMT983041:OMT983103 OWP983041:OWP983103 PGL983041:PGL983103 PQH983041:PQH983103 QAD983041:QAD983103 QJZ983041:QJZ983103 QTV983041:QTV983103 RDR983041:RDR983103 RNN983041:RNN983103 RXJ983041:RXJ983103 SHF983041:SHF983103 SRB983041:SRB983103 TAX983041:TAX983103 TKT983041:TKT983103 TUP983041:TUP983103 UEL983041:UEL983103 UOH983041:UOH983103 UYD983041:UYD983103 VHZ983041:VHZ983103 VRV983041:VRV983103 WBR983041:WBR983103 WLN983041:WLN983103 WVJ983041:WVJ983103 A1:A93 IW1:IW93 SS1:SS93 ACO1:ACO93 AMK1:AMK93 AWG1:AWG93 BGC1:BGC93 BPY1:BPY93 BZU1:BZU93 CJQ1:CJQ93 CTM1:CTM93 DDI1:DDI93 DNE1:DNE93 DXA1:DXA93 EGW1:EGW93 EQS1:EQS93 FAO1:FAO93 FKK1:FKK93 FUG1:FUG93 GEC1:GEC93 GNY1:GNY93 GXU1:GXU93 HHQ1:HHQ93 HRM1:HRM93 IBI1:IBI93 ILE1:ILE93 IVA1:IVA93 JEW1:JEW93 JOS1:JOS93 JYO1:JYO93 KIK1:KIK93 KSG1:KSG93 LCC1:LCC93 LLY1:LLY93 LVU1:LVU93 MFQ1:MFQ93 MPM1:MPM93 MZI1:MZI93 NJE1:NJE93 NTA1:NTA93 OCW1:OCW93 OMS1:OMS93 OWO1:OWO93 PGK1:PGK93 PQG1:PQG93 QAC1:QAC93 QJY1:QJY93 QTU1:QTU93 RDQ1:RDQ93 RNM1:RNM93 RXI1:RXI93 SHE1:SHE93 SRA1:SRA93 TAW1:TAW93 TKS1:TKS93 TUO1:TUO93 UEK1:UEK93 UOG1:UOG93 UYC1:UYC93 VHY1:VHY93 VRU1:VRU93 WBQ1:WBQ93 WLM1:WLM93 WVI1:WVI93 A65537:A65629 IW65537:IW65629 SS65537:SS65629 ACO65537:ACO65629 AMK65537:AMK65629 AWG65537:AWG65629 BGC65537:BGC65629 BPY65537:BPY65629 BZU65537:BZU65629 CJQ65537:CJQ65629 CTM65537:CTM65629 DDI65537:DDI65629 DNE65537:DNE65629 DXA65537:DXA65629 EGW65537:EGW65629 EQS65537:EQS65629 FAO65537:FAO65629 FKK65537:FKK65629 FUG65537:FUG65629 GEC65537:GEC65629 GNY65537:GNY65629 GXU65537:GXU65629 HHQ65537:HHQ65629 HRM65537:HRM65629 IBI65537:IBI65629 ILE65537:ILE65629 IVA65537:IVA65629 JEW65537:JEW65629 JOS65537:JOS65629 JYO65537:JYO65629 KIK65537:KIK65629 KSG65537:KSG65629 LCC65537:LCC65629 LLY65537:LLY65629 LVU65537:LVU65629 MFQ65537:MFQ65629 MPM65537:MPM65629 MZI65537:MZI65629 NJE65537:NJE65629 NTA65537:NTA65629 OCW65537:OCW65629 OMS65537:OMS65629 OWO65537:OWO65629 PGK65537:PGK65629 PQG65537:PQG65629 QAC65537:QAC65629 QJY65537:QJY65629 QTU65537:QTU65629 RDQ65537:RDQ65629 RNM65537:RNM65629 RXI65537:RXI65629 SHE65537:SHE65629 SRA65537:SRA65629 TAW65537:TAW65629 TKS65537:TKS65629 TUO65537:TUO65629 UEK65537:UEK65629 UOG65537:UOG65629 UYC65537:UYC65629 VHY65537:VHY65629 VRU65537:VRU65629 WBQ65537:WBQ65629 WLM65537:WLM65629 WVI65537:WVI65629 A131073:A131165 IW131073:IW131165 SS131073:SS131165 ACO131073:ACO131165 AMK131073:AMK131165 AWG131073:AWG131165 BGC131073:BGC131165 BPY131073:BPY131165 BZU131073:BZU131165 CJQ131073:CJQ131165 CTM131073:CTM131165 DDI131073:DDI131165 DNE131073:DNE131165 DXA131073:DXA131165 EGW131073:EGW131165 EQS131073:EQS131165 FAO131073:FAO131165 FKK131073:FKK131165 FUG131073:FUG131165 GEC131073:GEC131165 GNY131073:GNY131165 GXU131073:GXU131165 HHQ131073:HHQ131165 HRM131073:HRM131165 IBI131073:IBI131165 ILE131073:ILE131165 IVA131073:IVA131165 JEW131073:JEW131165 JOS131073:JOS131165 JYO131073:JYO131165 KIK131073:KIK131165 KSG131073:KSG131165 LCC131073:LCC131165 LLY131073:LLY131165 LVU131073:LVU131165 MFQ131073:MFQ131165 MPM131073:MPM131165 MZI131073:MZI131165 NJE131073:NJE131165 NTA131073:NTA131165 OCW131073:OCW131165 OMS131073:OMS131165 OWO131073:OWO131165 PGK131073:PGK131165 PQG131073:PQG131165 QAC131073:QAC131165 QJY131073:QJY131165 QTU131073:QTU131165 RDQ131073:RDQ131165 RNM131073:RNM131165 RXI131073:RXI131165 SHE131073:SHE131165 SRA131073:SRA131165 TAW131073:TAW131165 TKS131073:TKS131165 TUO131073:TUO131165 UEK131073:UEK131165 UOG131073:UOG131165 UYC131073:UYC131165 VHY131073:VHY131165 VRU131073:VRU131165 WBQ131073:WBQ131165 WLM131073:WLM131165 WVI131073:WVI131165 A196609:A196701 IW196609:IW196701 SS196609:SS196701 ACO196609:ACO196701 AMK196609:AMK196701 AWG196609:AWG196701 BGC196609:BGC196701 BPY196609:BPY196701 BZU196609:BZU196701 CJQ196609:CJQ196701 CTM196609:CTM196701 DDI196609:DDI196701 DNE196609:DNE196701 DXA196609:DXA196701 EGW196609:EGW196701 EQS196609:EQS196701 FAO196609:FAO196701 FKK196609:FKK196701 FUG196609:FUG196701 GEC196609:GEC196701 GNY196609:GNY196701 GXU196609:GXU196701 HHQ196609:HHQ196701 HRM196609:HRM196701 IBI196609:IBI196701 ILE196609:ILE196701 IVA196609:IVA196701 JEW196609:JEW196701 JOS196609:JOS196701 JYO196609:JYO196701 KIK196609:KIK196701 KSG196609:KSG196701 LCC196609:LCC196701 LLY196609:LLY196701 LVU196609:LVU196701 MFQ196609:MFQ196701 MPM196609:MPM196701 MZI196609:MZI196701 NJE196609:NJE196701 NTA196609:NTA196701 OCW196609:OCW196701 OMS196609:OMS196701 OWO196609:OWO196701 PGK196609:PGK196701 PQG196609:PQG196701 QAC196609:QAC196701 QJY196609:QJY196701 QTU196609:QTU196701 RDQ196609:RDQ196701 RNM196609:RNM196701 RXI196609:RXI196701 SHE196609:SHE196701 SRA196609:SRA196701 TAW196609:TAW196701 TKS196609:TKS196701 TUO196609:TUO196701 UEK196609:UEK196701 UOG196609:UOG196701 UYC196609:UYC196701 VHY196609:VHY196701 VRU196609:VRU196701 WBQ196609:WBQ196701 WLM196609:WLM196701 WVI196609:WVI196701 A262145:A262237 IW262145:IW262237 SS262145:SS262237 ACO262145:ACO262237 AMK262145:AMK262237 AWG262145:AWG262237 BGC262145:BGC262237 BPY262145:BPY262237 BZU262145:BZU262237 CJQ262145:CJQ262237 CTM262145:CTM262237 DDI262145:DDI262237 DNE262145:DNE262237 DXA262145:DXA262237 EGW262145:EGW262237 EQS262145:EQS262237 FAO262145:FAO262237 FKK262145:FKK262237 FUG262145:FUG262237 GEC262145:GEC262237 GNY262145:GNY262237 GXU262145:GXU262237 HHQ262145:HHQ262237 HRM262145:HRM262237 IBI262145:IBI262237 ILE262145:ILE262237 IVA262145:IVA262237 JEW262145:JEW262237 JOS262145:JOS262237 JYO262145:JYO262237 KIK262145:KIK262237 KSG262145:KSG262237 LCC262145:LCC262237 LLY262145:LLY262237 LVU262145:LVU262237 MFQ262145:MFQ262237 MPM262145:MPM262237 MZI262145:MZI262237 NJE262145:NJE262237 NTA262145:NTA262237 OCW262145:OCW262237 OMS262145:OMS262237 OWO262145:OWO262237 PGK262145:PGK262237 PQG262145:PQG262237 QAC262145:QAC262237 QJY262145:QJY262237 QTU262145:QTU262237 RDQ262145:RDQ262237 RNM262145:RNM262237 RXI262145:RXI262237 SHE262145:SHE262237 SRA262145:SRA262237 TAW262145:TAW262237 TKS262145:TKS262237 TUO262145:TUO262237 UEK262145:UEK262237 UOG262145:UOG262237 UYC262145:UYC262237 VHY262145:VHY262237 VRU262145:VRU262237 WBQ262145:WBQ262237 WLM262145:WLM262237 WVI262145:WVI262237 A327681:A327773 IW327681:IW327773 SS327681:SS327773 ACO327681:ACO327773 AMK327681:AMK327773 AWG327681:AWG327773 BGC327681:BGC327773 BPY327681:BPY327773 BZU327681:BZU327773 CJQ327681:CJQ327773 CTM327681:CTM327773 DDI327681:DDI327773 DNE327681:DNE327773 DXA327681:DXA327773 EGW327681:EGW327773 EQS327681:EQS327773 FAO327681:FAO327773 FKK327681:FKK327773 FUG327681:FUG327773 GEC327681:GEC327773 GNY327681:GNY327773 GXU327681:GXU327773 HHQ327681:HHQ327773 HRM327681:HRM327773 IBI327681:IBI327773 ILE327681:ILE327773 IVA327681:IVA327773 JEW327681:JEW327773 JOS327681:JOS327773 JYO327681:JYO327773 KIK327681:KIK327773 KSG327681:KSG327773 LCC327681:LCC327773 LLY327681:LLY327773 LVU327681:LVU327773 MFQ327681:MFQ327773 MPM327681:MPM327773 MZI327681:MZI327773 NJE327681:NJE327773 NTA327681:NTA327773 OCW327681:OCW327773 OMS327681:OMS327773 OWO327681:OWO327773 PGK327681:PGK327773 PQG327681:PQG327773 QAC327681:QAC327773 QJY327681:QJY327773 QTU327681:QTU327773 RDQ327681:RDQ327773 RNM327681:RNM327773 RXI327681:RXI327773 SHE327681:SHE327773 SRA327681:SRA327773 TAW327681:TAW327773 TKS327681:TKS327773 TUO327681:TUO327773 UEK327681:UEK327773 UOG327681:UOG327773 UYC327681:UYC327773 VHY327681:VHY327773 VRU327681:VRU327773 WBQ327681:WBQ327773 WLM327681:WLM327773 WVI327681:WVI327773 A393217:A393309 IW393217:IW393309 SS393217:SS393309 ACO393217:ACO393309 AMK393217:AMK393309 AWG393217:AWG393309 BGC393217:BGC393309 BPY393217:BPY393309 BZU393217:BZU393309 CJQ393217:CJQ393309 CTM393217:CTM393309 DDI393217:DDI393309 DNE393217:DNE393309 DXA393217:DXA393309 EGW393217:EGW393309 EQS393217:EQS393309 FAO393217:FAO393309 FKK393217:FKK393309 FUG393217:FUG393309 GEC393217:GEC393309 GNY393217:GNY393309 GXU393217:GXU393309 HHQ393217:HHQ393309 HRM393217:HRM393309 IBI393217:IBI393309 ILE393217:ILE393309 IVA393217:IVA393309 JEW393217:JEW393309 JOS393217:JOS393309 JYO393217:JYO393309 KIK393217:KIK393309 KSG393217:KSG393309 LCC393217:LCC393309 LLY393217:LLY393309 LVU393217:LVU393309 MFQ393217:MFQ393309 MPM393217:MPM393309 MZI393217:MZI393309 NJE393217:NJE393309 NTA393217:NTA393309 OCW393217:OCW393309 OMS393217:OMS393309 OWO393217:OWO393309 PGK393217:PGK393309 PQG393217:PQG393309 QAC393217:QAC393309 QJY393217:QJY393309 QTU393217:QTU393309 RDQ393217:RDQ393309 RNM393217:RNM393309 RXI393217:RXI393309 SHE393217:SHE393309 SRA393217:SRA393309 TAW393217:TAW393309 TKS393217:TKS393309 TUO393217:TUO393309 UEK393217:UEK393309 UOG393217:UOG393309 UYC393217:UYC393309 VHY393217:VHY393309 VRU393217:VRU393309 WBQ393217:WBQ393309 WLM393217:WLM393309 WVI393217:WVI393309 A458753:A458845 IW458753:IW458845 SS458753:SS458845 ACO458753:ACO458845 AMK458753:AMK458845 AWG458753:AWG458845 BGC458753:BGC458845 BPY458753:BPY458845 BZU458753:BZU458845 CJQ458753:CJQ458845 CTM458753:CTM458845 DDI458753:DDI458845 DNE458753:DNE458845 DXA458753:DXA458845 EGW458753:EGW458845 EQS458753:EQS458845 FAO458753:FAO458845 FKK458753:FKK458845 FUG458753:FUG458845 GEC458753:GEC458845 GNY458753:GNY458845 GXU458753:GXU458845 HHQ458753:HHQ458845 HRM458753:HRM458845 IBI458753:IBI458845 ILE458753:ILE458845 IVA458753:IVA458845 JEW458753:JEW458845 JOS458753:JOS458845 JYO458753:JYO458845 KIK458753:KIK458845 KSG458753:KSG458845 LCC458753:LCC458845 LLY458753:LLY458845 LVU458753:LVU458845 MFQ458753:MFQ458845 MPM458753:MPM458845 MZI458753:MZI458845 NJE458753:NJE458845 NTA458753:NTA458845 OCW458753:OCW458845 OMS458753:OMS458845 OWO458753:OWO458845 PGK458753:PGK458845 PQG458753:PQG458845 QAC458753:QAC458845 QJY458753:QJY458845 QTU458753:QTU458845 RDQ458753:RDQ458845 RNM458753:RNM458845 RXI458753:RXI458845 SHE458753:SHE458845 SRA458753:SRA458845 TAW458753:TAW458845 TKS458753:TKS458845 TUO458753:TUO458845 UEK458753:UEK458845 UOG458753:UOG458845 UYC458753:UYC458845 VHY458753:VHY458845 VRU458753:VRU458845 WBQ458753:WBQ458845 WLM458753:WLM458845 WVI458753:WVI458845 A524289:A524381 IW524289:IW524381 SS524289:SS524381 ACO524289:ACO524381 AMK524289:AMK524381 AWG524289:AWG524381 BGC524289:BGC524381 BPY524289:BPY524381 BZU524289:BZU524381 CJQ524289:CJQ524381 CTM524289:CTM524381 DDI524289:DDI524381 DNE524289:DNE524381 DXA524289:DXA524381 EGW524289:EGW524381 EQS524289:EQS524381 FAO524289:FAO524381 FKK524289:FKK524381 FUG524289:FUG524381 GEC524289:GEC524381 GNY524289:GNY524381 GXU524289:GXU524381 HHQ524289:HHQ524381 HRM524289:HRM524381 IBI524289:IBI524381 ILE524289:ILE524381 IVA524289:IVA524381 JEW524289:JEW524381 JOS524289:JOS524381 JYO524289:JYO524381 KIK524289:KIK524381 KSG524289:KSG524381 LCC524289:LCC524381 LLY524289:LLY524381 LVU524289:LVU524381 MFQ524289:MFQ524381 MPM524289:MPM524381 MZI524289:MZI524381 NJE524289:NJE524381 NTA524289:NTA524381 OCW524289:OCW524381 OMS524289:OMS524381 OWO524289:OWO524381 PGK524289:PGK524381 PQG524289:PQG524381 QAC524289:QAC524381 QJY524289:QJY524381 QTU524289:QTU524381 RDQ524289:RDQ524381 RNM524289:RNM524381 RXI524289:RXI524381 SHE524289:SHE524381 SRA524289:SRA524381 TAW524289:TAW524381 TKS524289:TKS524381 TUO524289:TUO524381 UEK524289:UEK524381 UOG524289:UOG524381 UYC524289:UYC524381 VHY524289:VHY524381 VRU524289:VRU524381 WBQ524289:WBQ524381 WLM524289:WLM524381 WVI524289:WVI524381 A589825:A589917 IW589825:IW589917 SS589825:SS589917 ACO589825:ACO589917 AMK589825:AMK589917 AWG589825:AWG589917 BGC589825:BGC589917 BPY589825:BPY589917 BZU589825:BZU589917 CJQ589825:CJQ589917 CTM589825:CTM589917 DDI589825:DDI589917 DNE589825:DNE589917 DXA589825:DXA589917 EGW589825:EGW589917 EQS589825:EQS589917 FAO589825:FAO589917 FKK589825:FKK589917 FUG589825:FUG589917 GEC589825:GEC589917 GNY589825:GNY589917 GXU589825:GXU589917 HHQ589825:HHQ589917 HRM589825:HRM589917 IBI589825:IBI589917 ILE589825:ILE589917 IVA589825:IVA589917 JEW589825:JEW589917 JOS589825:JOS589917 JYO589825:JYO589917 KIK589825:KIK589917 KSG589825:KSG589917 LCC589825:LCC589917 LLY589825:LLY589917 LVU589825:LVU589917 MFQ589825:MFQ589917 MPM589825:MPM589917 MZI589825:MZI589917 NJE589825:NJE589917 NTA589825:NTA589917 OCW589825:OCW589917 OMS589825:OMS589917 OWO589825:OWO589917 PGK589825:PGK589917 PQG589825:PQG589917 QAC589825:QAC589917 QJY589825:QJY589917 QTU589825:QTU589917 RDQ589825:RDQ589917 RNM589825:RNM589917 RXI589825:RXI589917 SHE589825:SHE589917 SRA589825:SRA589917 TAW589825:TAW589917 TKS589825:TKS589917 TUO589825:TUO589917 UEK589825:UEK589917 UOG589825:UOG589917 UYC589825:UYC589917 VHY589825:VHY589917 VRU589825:VRU589917 WBQ589825:WBQ589917 WLM589825:WLM589917 WVI589825:WVI589917 A655361:A655453 IW655361:IW655453 SS655361:SS655453 ACO655361:ACO655453 AMK655361:AMK655453 AWG655361:AWG655453 BGC655361:BGC655453 BPY655361:BPY655453 BZU655361:BZU655453 CJQ655361:CJQ655453 CTM655361:CTM655453 DDI655361:DDI655453 DNE655361:DNE655453 DXA655361:DXA655453 EGW655361:EGW655453 EQS655361:EQS655453 FAO655361:FAO655453 FKK655361:FKK655453 FUG655361:FUG655453 GEC655361:GEC655453 GNY655361:GNY655453 GXU655361:GXU655453 HHQ655361:HHQ655453 HRM655361:HRM655453 IBI655361:IBI655453 ILE655361:ILE655453 IVA655361:IVA655453 JEW655361:JEW655453 JOS655361:JOS655453 JYO655361:JYO655453 KIK655361:KIK655453 KSG655361:KSG655453 LCC655361:LCC655453 LLY655361:LLY655453 LVU655361:LVU655453 MFQ655361:MFQ655453 MPM655361:MPM655453 MZI655361:MZI655453 NJE655361:NJE655453 NTA655361:NTA655453 OCW655361:OCW655453 OMS655361:OMS655453 OWO655361:OWO655453 PGK655361:PGK655453 PQG655361:PQG655453 QAC655361:QAC655453 QJY655361:QJY655453 QTU655361:QTU655453 RDQ655361:RDQ655453 RNM655361:RNM655453 RXI655361:RXI655453 SHE655361:SHE655453 SRA655361:SRA655453 TAW655361:TAW655453 TKS655361:TKS655453 TUO655361:TUO655453 UEK655361:UEK655453 UOG655361:UOG655453 UYC655361:UYC655453 VHY655361:VHY655453 VRU655361:VRU655453 WBQ655361:WBQ655453 WLM655361:WLM655453 WVI655361:WVI655453 A720897:A720989 IW720897:IW720989 SS720897:SS720989 ACO720897:ACO720989 AMK720897:AMK720989 AWG720897:AWG720989 BGC720897:BGC720989 BPY720897:BPY720989 BZU720897:BZU720989 CJQ720897:CJQ720989 CTM720897:CTM720989 DDI720897:DDI720989 DNE720897:DNE720989 DXA720897:DXA720989 EGW720897:EGW720989 EQS720897:EQS720989 FAO720897:FAO720989 FKK720897:FKK720989 FUG720897:FUG720989 GEC720897:GEC720989 GNY720897:GNY720989 GXU720897:GXU720989 HHQ720897:HHQ720989 HRM720897:HRM720989 IBI720897:IBI720989 ILE720897:ILE720989 IVA720897:IVA720989 JEW720897:JEW720989 JOS720897:JOS720989 JYO720897:JYO720989 KIK720897:KIK720989 KSG720897:KSG720989 LCC720897:LCC720989 LLY720897:LLY720989 LVU720897:LVU720989 MFQ720897:MFQ720989 MPM720897:MPM720989 MZI720897:MZI720989 NJE720897:NJE720989 NTA720897:NTA720989 OCW720897:OCW720989 OMS720897:OMS720989 OWO720897:OWO720989 PGK720897:PGK720989 PQG720897:PQG720989 QAC720897:QAC720989 QJY720897:QJY720989 QTU720897:QTU720989 RDQ720897:RDQ720989 RNM720897:RNM720989 RXI720897:RXI720989 SHE720897:SHE720989 SRA720897:SRA720989 TAW720897:TAW720989 TKS720897:TKS720989 TUO720897:TUO720989 UEK720897:UEK720989 UOG720897:UOG720989 UYC720897:UYC720989 VHY720897:VHY720989 VRU720897:VRU720989 WBQ720897:WBQ720989 WLM720897:WLM720989 WVI720897:WVI720989 A786433:A786525 IW786433:IW786525 SS786433:SS786525 ACO786433:ACO786525 AMK786433:AMK786525 AWG786433:AWG786525 BGC786433:BGC786525 BPY786433:BPY786525 BZU786433:BZU786525 CJQ786433:CJQ786525 CTM786433:CTM786525 DDI786433:DDI786525 DNE786433:DNE786525 DXA786433:DXA786525 EGW786433:EGW786525 EQS786433:EQS786525 FAO786433:FAO786525 FKK786433:FKK786525 FUG786433:FUG786525 GEC786433:GEC786525 GNY786433:GNY786525 GXU786433:GXU786525 HHQ786433:HHQ786525 HRM786433:HRM786525 IBI786433:IBI786525 ILE786433:ILE786525 IVA786433:IVA786525 JEW786433:JEW786525 JOS786433:JOS786525 JYO786433:JYO786525 KIK786433:KIK786525 KSG786433:KSG786525 LCC786433:LCC786525 LLY786433:LLY786525 LVU786433:LVU786525 MFQ786433:MFQ786525 MPM786433:MPM786525 MZI786433:MZI786525 NJE786433:NJE786525 NTA786433:NTA786525 OCW786433:OCW786525 OMS786433:OMS786525 OWO786433:OWO786525 PGK786433:PGK786525 PQG786433:PQG786525 QAC786433:QAC786525 QJY786433:QJY786525 QTU786433:QTU786525 RDQ786433:RDQ786525 RNM786433:RNM786525 RXI786433:RXI786525 SHE786433:SHE786525 SRA786433:SRA786525 TAW786433:TAW786525 TKS786433:TKS786525 TUO786433:TUO786525 UEK786433:UEK786525 UOG786433:UOG786525 UYC786433:UYC786525 VHY786433:VHY786525 VRU786433:VRU786525 WBQ786433:WBQ786525 WLM786433:WLM786525 WVI786433:WVI786525 A851969:A852061 IW851969:IW852061 SS851969:SS852061 ACO851969:ACO852061 AMK851969:AMK852061 AWG851969:AWG852061 BGC851969:BGC852061 BPY851969:BPY852061 BZU851969:BZU852061 CJQ851969:CJQ852061 CTM851969:CTM852061 DDI851969:DDI852061 DNE851969:DNE852061 DXA851969:DXA852061 EGW851969:EGW852061 EQS851969:EQS852061 FAO851969:FAO852061 FKK851969:FKK852061 FUG851969:FUG852061 GEC851969:GEC852061 GNY851969:GNY852061 GXU851969:GXU852061 HHQ851969:HHQ852061 HRM851969:HRM852061 IBI851969:IBI852061 ILE851969:ILE852061 IVA851969:IVA852061 JEW851969:JEW852061 JOS851969:JOS852061 JYO851969:JYO852061 KIK851969:KIK852061 KSG851969:KSG852061 LCC851969:LCC852061 LLY851969:LLY852061 LVU851969:LVU852061 MFQ851969:MFQ852061 MPM851969:MPM852061 MZI851969:MZI852061 NJE851969:NJE852061 NTA851969:NTA852061 OCW851969:OCW852061 OMS851969:OMS852061 OWO851969:OWO852061 PGK851969:PGK852061 PQG851969:PQG852061 QAC851969:QAC852061 QJY851969:QJY852061 QTU851969:QTU852061 RDQ851969:RDQ852061 RNM851969:RNM852061 RXI851969:RXI852061 SHE851969:SHE852061 SRA851969:SRA852061 TAW851969:TAW852061 TKS851969:TKS852061 TUO851969:TUO852061 UEK851969:UEK852061 UOG851969:UOG852061 UYC851969:UYC852061 VHY851969:VHY852061 VRU851969:VRU852061 WBQ851969:WBQ852061 WLM851969:WLM852061 WVI851969:WVI852061 A917505:A917597 IW917505:IW917597 SS917505:SS917597 ACO917505:ACO917597 AMK917505:AMK917597 AWG917505:AWG917597 BGC917505:BGC917597 BPY917505:BPY917597 BZU917505:BZU917597 CJQ917505:CJQ917597 CTM917505:CTM917597 DDI917505:DDI917597 DNE917505:DNE917597 DXA917505:DXA917597 EGW917505:EGW917597 EQS917505:EQS917597 FAO917505:FAO917597 FKK917505:FKK917597 FUG917505:FUG917597 GEC917505:GEC917597 GNY917505:GNY917597 GXU917505:GXU917597 HHQ917505:HHQ917597 HRM917505:HRM917597 IBI917505:IBI917597 ILE917505:ILE917597 IVA917505:IVA917597 JEW917505:JEW917597 JOS917505:JOS917597 JYO917505:JYO917597 KIK917505:KIK917597 KSG917505:KSG917597 LCC917505:LCC917597 LLY917505:LLY917597 LVU917505:LVU917597 MFQ917505:MFQ917597 MPM917505:MPM917597 MZI917505:MZI917597 NJE917505:NJE917597 NTA917505:NTA917597 OCW917505:OCW917597 OMS917505:OMS917597 OWO917505:OWO917597 PGK917505:PGK917597 PQG917505:PQG917597 QAC917505:QAC917597 QJY917505:QJY917597 QTU917505:QTU917597 RDQ917505:RDQ917597 RNM917505:RNM917597 RXI917505:RXI917597 SHE917505:SHE917597 SRA917505:SRA917597 TAW917505:TAW917597 TKS917505:TKS917597 TUO917505:TUO917597 UEK917505:UEK917597 UOG917505:UOG917597 UYC917505:UYC917597 VHY917505:VHY917597 VRU917505:VRU917597 WBQ917505:WBQ917597 WLM917505:WLM917597 WVI917505:WVI917597 A983041:A983133 IW983041:IW983133 SS983041:SS983133 ACO983041:ACO983133 AMK983041:AMK983133 AWG983041:AWG983133 BGC983041:BGC983133 BPY983041:BPY983133 BZU983041:BZU983133 CJQ983041:CJQ983133 CTM983041:CTM983133 DDI983041:DDI983133 DNE983041:DNE983133 DXA983041:DXA983133 EGW983041:EGW983133 EQS983041:EQS983133 FAO983041:FAO983133 FKK983041:FKK983133 FUG983041:FUG983133 GEC983041:GEC983133 GNY983041:GNY983133 GXU983041:GXU983133 HHQ983041:HHQ983133 HRM983041:HRM983133 IBI983041:IBI983133 ILE983041:ILE983133 IVA983041:IVA983133 JEW983041:JEW983133 JOS983041:JOS983133 JYO983041:JYO983133 KIK983041:KIK983133 KSG983041:KSG983133 LCC983041:LCC983133 LLY983041:LLY983133 LVU983041:LVU983133 MFQ983041:MFQ983133 MPM983041:MPM983133 MZI983041:MZI983133 NJE983041:NJE983133 NTA983041:NTA983133 OCW983041:OCW983133 OMS983041:OMS983133 OWO983041:OWO983133 PGK983041:PGK983133 PQG983041:PQG983133 QAC983041:QAC983133 QJY983041:QJY983133 QTU983041:QTU983133 RDQ983041:RDQ983133 RNM983041:RNM983133 RXI983041:RXI983133 SHE983041:SHE983133 SRA983041:SRA983133 TAW983041:TAW983133 TKS983041:TKS983133 TUO983041:TUO983133 UEK983041:UEK983133 UOG983041:UOG983133 UYC983041:UYC983133 VHY983041:VHY983133 VRU983041:VRU983133 WBQ983041:WBQ983133 WLM983041:WLM983133 WVI983041:WVI983133 A95:A176 IW95:IW176 SS95:SS176 ACO95:ACO176 AMK95:AMK176 AWG95:AWG176 BGC95:BGC176 BPY95:BPY176 BZU95:BZU176 CJQ95:CJQ176 CTM95:CTM176 DDI95:DDI176 DNE95:DNE176 DXA95:DXA176 EGW95:EGW176 EQS95:EQS176 FAO95:FAO176 FKK95:FKK176 FUG95:FUG176 GEC95:GEC176 GNY95:GNY176 GXU95:GXU176 HHQ95:HHQ176 HRM95:HRM176 IBI95:IBI176 ILE95:ILE176 IVA95:IVA176 JEW95:JEW176 JOS95:JOS176 JYO95:JYO176 KIK95:KIK176 KSG95:KSG176 LCC95:LCC176 LLY95:LLY176 LVU95:LVU176 MFQ95:MFQ176 MPM95:MPM176 MZI95:MZI176 NJE95:NJE176 NTA95:NTA176 OCW95:OCW176 OMS95:OMS176 OWO95:OWO176 PGK95:PGK176 PQG95:PQG176 QAC95:QAC176 QJY95:QJY176 QTU95:QTU176 RDQ95:RDQ176 RNM95:RNM176 RXI95:RXI176 SHE95:SHE176 SRA95:SRA176 TAW95:TAW176 TKS95:TKS176 TUO95:TUO176 UEK95:UEK176 UOG95:UOG176 UYC95:UYC176 VHY95:VHY176 VRU95:VRU176 WBQ95:WBQ176 WLM95:WLM176 WVI95:WVI176 A65631:A65712 IW65631:IW65712 SS65631:SS65712 ACO65631:ACO65712 AMK65631:AMK65712 AWG65631:AWG65712 BGC65631:BGC65712 BPY65631:BPY65712 BZU65631:BZU65712 CJQ65631:CJQ65712 CTM65631:CTM65712 DDI65631:DDI65712 DNE65631:DNE65712 DXA65631:DXA65712 EGW65631:EGW65712 EQS65631:EQS65712 FAO65631:FAO65712 FKK65631:FKK65712 FUG65631:FUG65712 GEC65631:GEC65712 GNY65631:GNY65712 GXU65631:GXU65712 HHQ65631:HHQ65712 HRM65631:HRM65712 IBI65631:IBI65712 ILE65631:ILE65712 IVA65631:IVA65712 JEW65631:JEW65712 JOS65631:JOS65712 JYO65631:JYO65712 KIK65631:KIK65712 KSG65631:KSG65712 LCC65631:LCC65712 LLY65631:LLY65712 LVU65631:LVU65712 MFQ65631:MFQ65712 MPM65631:MPM65712 MZI65631:MZI65712 NJE65631:NJE65712 NTA65631:NTA65712 OCW65631:OCW65712 OMS65631:OMS65712 OWO65631:OWO65712 PGK65631:PGK65712 PQG65631:PQG65712 QAC65631:QAC65712 QJY65631:QJY65712 QTU65631:QTU65712 RDQ65631:RDQ65712 RNM65631:RNM65712 RXI65631:RXI65712 SHE65631:SHE65712 SRA65631:SRA65712 TAW65631:TAW65712 TKS65631:TKS65712 TUO65631:TUO65712 UEK65631:UEK65712 UOG65631:UOG65712 UYC65631:UYC65712 VHY65631:VHY65712 VRU65631:VRU65712 WBQ65631:WBQ65712 WLM65631:WLM65712 WVI65631:WVI65712 A131167:A131248 IW131167:IW131248 SS131167:SS131248 ACO131167:ACO131248 AMK131167:AMK131248 AWG131167:AWG131248 BGC131167:BGC131248 BPY131167:BPY131248 BZU131167:BZU131248 CJQ131167:CJQ131248 CTM131167:CTM131248 DDI131167:DDI131248 DNE131167:DNE131248 DXA131167:DXA131248 EGW131167:EGW131248 EQS131167:EQS131248 FAO131167:FAO131248 FKK131167:FKK131248 FUG131167:FUG131248 GEC131167:GEC131248 GNY131167:GNY131248 GXU131167:GXU131248 HHQ131167:HHQ131248 HRM131167:HRM131248 IBI131167:IBI131248 ILE131167:ILE131248 IVA131167:IVA131248 JEW131167:JEW131248 JOS131167:JOS131248 JYO131167:JYO131248 KIK131167:KIK131248 KSG131167:KSG131248 LCC131167:LCC131248 LLY131167:LLY131248 LVU131167:LVU131248 MFQ131167:MFQ131248 MPM131167:MPM131248 MZI131167:MZI131248 NJE131167:NJE131248 NTA131167:NTA131248 OCW131167:OCW131248 OMS131167:OMS131248 OWO131167:OWO131248 PGK131167:PGK131248 PQG131167:PQG131248 QAC131167:QAC131248 QJY131167:QJY131248 QTU131167:QTU131248 RDQ131167:RDQ131248 RNM131167:RNM131248 RXI131167:RXI131248 SHE131167:SHE131248 SRA131167:SRA131248 TAW131167:TAW131248 TKS131167:TKS131248 TUO131167:TUO131248 UEK131167:UEK131248 UOG131167:UOG131248 UYC131167:UYC131248 VHY131167:VHY131248 VRU131167:VRU131248 WBQ131167:WBQ131248 WLM131167:WLM131248 WVI131167:WVI131248 A196703:A196784 IW196703:IW196784 SS196703:SS196784 ACO196703:ACO196784 AMK196703:AMK196784 AWG196703:AWG196784 BGC196703:BGC196784 BPY196703:BPY196784 BZU196703:BZU196784 CJQ196703:CJQ196784 CTM196703:CTM196784 DDI196703:DDI196784 DNE196703:DNE196784 DXA196703:DXA196784 EGW196703:EGW196784 EQS196703:EQS196784 FAO196703:FAO196784 FKK196703:FKK196784 FUG196703:FUG196784 GEC196703:GEC196784 GNY196703:GNY196784 GXU196703:GXU196784 HHQ196703:HHQ196784 HRM196703:HRM196784 IBI196703:IBI196784 ILE196703:ILE196784 IVA196703:IVA196784 JEW196703:JEW196784 JOS196703:JOS196784 JYO196703:JYO196784 KIK196703:KIK196784 KSG196703:KSG196784 LCC196703:LCC196784 LLY196703:LLY196784 LVU196703:LVU196784 MFQ196703:MFQ196784 MPM196703:MPM196784 MZI196703:MZI196784 NJE196703:NJE196784 NTA196703:NTA196784 OCW196703:OCW196784 OMS196703:OMS196784 OWO196703:OWO196784 PGK196703:PGK196784 PQG196703:PQG196784 QAC196703:QAC196784 QJY196703:QJY196784 QTU196703:QTU196784 RDQ196703:RDQ196784 RNM196703:RNM196784 RXI196703:RXI196784 SHE196703:SHE196784 SRA196703:SRA196784 TAW196703:TAW196784 TKS196703:TKS196784 TUO196703:TUO196784 UEK196703:UEK196784 UOG196703:UOG196784 UYC196703:UYC196784 VHY196703:VHY196784 VRU196703:VRU196784 WBQ196703:WBQ196784 WLM196703:WLM196784 WVI196703:WVI196784 A262239:A262320 IW262239:IW262320 SS262239:SS262320 ACO262239:ACO262320 AMK262239:AMK262320 AWG262239:AWG262320 BGC262239:BGC262320 BPY262239:BPY262320 BZU262239:BZU262320 CJQ262239:CJQ262320 CTM262239:CTM262320 DDI262239:DDI262320 DNE262239:DNE262320 DXA262239:DXA262320 EGW262239:EGW262320 EQS262239:EQS262320 FAO262239:FAO262320 FKK262239:FKK262320 FUG262239:FUG262320 GEC262239:GEC262320 GNY262239:GNY262320 GXU262239:GXU262320 HHQ262239:HHQ262320 HRM262239:HRM262320 IBI262239:IBI262320 ILE262239:ILE262320 IVA262239:IVA262320 JEW262239:JEW262320 JOS262239:JOS262320 JYO262239:JYO262320 KIK262239:KIK262320 KSG262239:KSG262320 LCC262239:LCC262320 LLY262239:LLY262320 LVU262239:LVU262320 MFQ262239:MFQ262320 MPM262239:MPM262320 MZI262239:MZI262320 NJE262239:NJE262320 NTA262239:NTA262320 OCW262239:OCW262320 OMS262239:OMS262320 OWO262239:OWO262320 PGK262239:PGK262320 PQG262239:PQG262320 QAC262239:QAC262320 QJY262239:QJY262320 QTU262239:QTU262320 RDQ262239:RDQ262320 RNM262239:RNM262320 RXI262239:RXI262320 SHE262239:SHE262320 SRA262239:SRA262320 TAW262239:TAW262320 TKS262239:TKS262320 TUO262239:TUO262320 UEK262239:UEK262320 UOG262239:UOG262320 UYC262239:UYC262320 VHY262239:VHY262320 VRU262239:VRU262320 WBQ262239:WBQ262320 WLM262239:WLM262320 WVI262239:WVI262320 A327775:A327856 IW327775:IW327856 SS327775:SS327856 ACO327775:ACO327856 AMK327775:AMK327856 AWG327775:AWG327856 BGC327775:BGC327856 BPY327775:BPY327856 BZU327775:BZU327856 CJQ327775:CJQ327856 CTM327775:CTM327856 DDI327775:DDI327856 DNE327775:DNE327856 DXA327775:DXA327856 EGW327775:EGW327856 EQS327775:EQS327856 FAO327775:FAO327856 FKK327775:FKK327856 FUG327775:FUG327856 GEC327775:GEC327856 GNY327775:GNY327856 GXU327775:GXU327856 HHQ327775:HHQ327856 HRM327775:HRM327856 IBI327775:IBI327856 ILE327775:ILE327856 IVA327775:IVA327856 JEW327775:JEW327856 JOS327775:JOS327856 JYO327775:JYO327856 KIK327775:KIK327856 KSG327775:KSG327856 LCC327775:LCC327856 LLY327775:LLY327856 LVU327775:LVU327856 MFQ327775:MFQ327856 MPM327775:MPM327856 MZI327775:MZI327856 NJE327775:NJE327856 NTA327775:NTA327856 OCW327775:OCW327856 OMS327775:OMS327856 OWO327775:OWO327856 PGK327775:PGK327856 PQG327775:PQG327856 QAC327775:QAC327856 QJY327775:QJY327856 QTU327775:QTU327856 RDQ327775:RDQ327856 RNM327775:RNM327856 RXI327775:RXI327856 SHE327775:SHE327856 SRA327775:SRA327856 TAW327775:TAW327856 TKS327775:TKS327856 TUO327775:TUO327856 UEK327775:UEK327856 UOG327775:UOG327856 UYC327775:UYC327856 VHY327775:VHY327856 VRU327775:VRU327856 WBQ327775:WBQ327856 WLM327775:WLM327856 WVI327775:WVI327856 A393311:A393392 IW393311:IW393392 SS393311:SS393392 ACO393311:ACO393392 AMK393311:AMK393392 AWG393311:AWG393392 BGC393311:BGC393392 BPY393311:BPY393392 BZU393311:BZU393392 CJQ393311:CJQ393392 CTM393311:CTM393392 DDI393311:DDI393392 DNE393311:DNE393392 DXA393311:DXA393392 EGW393311:EGW393392 EQS393311:EQS393392 FAO393311:FAO393392 FKK393311:FKK393392 FUG393311:FUG393392 GEC393311:GEC393392 GNY393311:GNY393392 GXU393311:GXU393392 HHQ393311:HHQ393392 HRM393311:HRM393392 IBI393311:IBI393392 ILE393311:ILE393392 IVA393311:IVA393392 JEW393311:JEW393392 JOS393311:JOS393392 JYO393311:JYO393392 KIK393311:KIK393392 KSG393311:KSG393392 LCC393311:LCC393392 LLY393311:LLY393392 LVU393311:LVU393392 MFQ393311:MFQ393392 MPM393311:MPM393392 MZI393311:MZI393392 NJE393311:NJE393392 NTA393311:NTA393392 OCW393311:OCW393392 OMS393311:OMS393392 OWO393311:OWO393392 PGK393311:PGK393392 PQG393311:PQG393392 QAC393311:QAC393392 QJY393311:QJY393392 QTU393311:QTU393392 RDQ393311:RDQ393392 RNM393311:RNM393392 RXI393311:RXI393392 SHE393311:SHE393392 SRA393311:SRA393392 TAW393311:TAW393392 TKS393311:TKS393392 TUO393311:TUO393392 UEK393311:UEK393392 UOG393311:UOG393392 UYC393311:UYC393392 VHY393311:VHY393392 VRU393311:VRU393392 WBQ393311:WBQ393392 WLM393311:WLM393392 WVI393311:WVI393392 A458847:A458928 IW458847:IW458928 SS458847:SS458928 ACO458847:ACO458928 AMK458847:AMK458928 AWG458847:AWG458928 BGC458847:BGC458928 BPY458847:BPY458928 BZU458847:BZU458928 CJQ458847:CJQ458928 CTM458847:CTM458928 DDI458847:DDI458928 DNE458847:DNE458928 DXA458847:DXA458928 EGW458847:EGW458928 EQS458847:EQS458928 FAO458847:FAO458928 FKK458847:FKK458928 FUG458847:FUG458928 GEC458847:GEC458928 GNY458847:GNY458928 GXU458847:GXU458928 HHQ458847:HHQ458928 HRM458847:HRM458928 IBI458847:IBI458928 ILE458847:ILE458928 IVA458847:IVA458928 JEW458847:JEW458928 JOS458847:JOS458928 JYO458847:JYO458928 KIK458847:KIK458928 KSG458847:KSG458928 LCC458847:LCC458928 LLY458847:LLY458928 LVU458847:LVU458928 MFQ458847:MFQ458928 MPM458847:MPM458928 MZI458847:MZI458928 NJE458847:NJE458928 NTA458847:NTA458928 OCW458847:OCW458928 OMS458847:OMS458928 OWO458847:OWO458928 PGK458847:PGK458928 PQG458847:PQG458928 QAC458847:QAC458928 QJY458847:QJY458928 QTU458847:QTU458928 RDQ458847:RDQ458928 RNM458847:RNM458928 RXI458847:RXI458928 SHE458847:SHE458928 SRA458847:SRA458928 TAW458847:TAW458928 TKS458847:TKS458928 TUO458847:TUO458928 UEK458847:UEK458928 UOG458847:UOG458928 UYC458847:UYC458928 VHY458847:VHY458928 VRU458847:VRU458928 WBQ458847:WBQ458928 WLM458847:WLM458928 WVI458847:WVI458928 A524383:A524464 IW524383:IW524464 SS524383:SS524464 ACO524383:ACO524464 AMK524383:AMK524464 AWG524383:AWG524464 BGC524383:BGC524464 BPY524383:BPY524464 BZU524383:BZU524464 CJQ524383:CJQ524464 CTM524383:CTM524464 DDI524383:DDI524464 DNE524383:DNE524464 DXA524383:DXA524464 EGW524383:EGW524464 EQS524383:EQS524464 FAO524383:FAO524464 FKK524383:FKK524464 FUG524383:FUG524464 GEC524383:GEC524464 GNY524383:GNY524464 GXU524383:GXU524464 HHQ524383:HHQ524464 HRM524383:HRM524464 IBI524383:IBI524464 ILE524383:ILE524464 IVA524383:IVA524464 JEW524383:JEW524464 JOS524383:JOS524464 JYO524383:JYO524464 KIK524383:KIK524464 KSG524383:KSG524464 LCC524383:LCC524464 LLY524383:LLY524464 LVU524383:LVU524464 MFQ524383:MFQ524464 MPM524383:MPM524464 MZI524383:MZI524464 NJE524383:NJE524464 NTA524383:NTA524464 OCW524383:OCW524464 OMS524383:OMS524464 OWO524383:OWO524464 PGK524383:PGK524464 PQG524383:PQG524464 QAC524383:QAC524464 QJY524383:QJY524464 QTU524383:QTU524464 RDQ524383:RDQ524464 RNM524383:RNM524464 RXI524383:RXI524464 SHE524383:SHE524464 SRA524383:SRA524464 TAW524383:TAW524464 TKS524383:TKS524464 TUO524383:TUO524464 UEK524383:UEK524464 UOG524383:UOG524464 UYC524383:UYC524464 VHY524383:VHY524464 VRU524383:VRU524464 WBQ524383:WBQ524464 WLM524383:WLM524464 WVI524383:WVI524464 A589919:A590000 IW589919:IW590000 SS589919:SS590000 ACO589919:ACO590000 AMK589919:AMK590000 AWG589919:AWG590000 BGC589919:BGC590000 BPY589919:BPY590000 BZU589919:BZU590000 CJQ589919:CJQ590000 CTM589919:CTM590000 DDI589919:DDI590000 DNE589919:DNE590000 DXA589919:DXA590000 EGW589919:EGW590000 EQS589919:EQS590000 FAO589919:FAO590000 FKK589919:FKK590000 FUG589919:FUG590000 GEC589919:GEC590000 GNY589919:GNY590000 GXU589919:GXU590000 HHQ589919:HHQ590000 HRM589919:HRM590000 IBI589919:IBI590000 ILE589919:ILE590000 IVA589919:IVA590000 JEW589919:JEW590000 JOS589919:JOS590000 JYO589919:JYO590000 KIK589919:KIK590000 KSG589919:KSG590000 LCC589919:LCC590000 LLY589919:LLY590000 LVU589919:LVU590000 MFQ589919:MFQ590000 MPM589919:MPM590000 MZI589919:MZI590000 NJE589919:NJE590000 NTA589919:NTA590000 OCW589919:OCW590000 OMS589919:OMS590000 OWO589919:OWO590000 PGK589919:PGK590000 PQG589919:PQG590000 QAC589919:QAC590000 QJY589919:QJY590000 QTU589919:QTU590000 RDQ589919:RDQ590000 RNM589919:RNM590000 RXI589919:RXI590000 SHE589919:SHE590000 SRA589919:SRA590000 TAW589919:TAW590000 TKS589919:TKS590000 TUO589919:TUO590000 UEK589919:UEK590000 UOG589919:UOG590000 UYC589919:UYC590000 VHY589919:VHY590000 VRU589919:VRU590000 WBQ589919:WBQ590000 WLM589919:WLM590000 WVI589919:WVI590000 A655455:A655536 IW655455:IW655536 SS655455:SS655536 ACO655455:ACO655536 AMK655455:AMK655536 AWG655455:AWG655536 BGC655455:BGC655536 BPY655455:BPY655536 BZU655455:BZU655536 CJQ655455:CJQ655536 CTM655455:CTM655536 DDI655455:DDI655536 DNE655455:DNE655536 DXA655455:DXA655536 EGW655455:EGW655536 EQS655455:EQS655536 FAO655455:FAO655536 FKK655455:FKK655536 FUG655455:FUG655536 GEC655455:GEC655536 GNY655455:GNY655536 GXU655455:GXU655536 HHQ655455:HHQ655536 HRM655455:HRM655536 IBI655455:IBI655536 ILE655455:ILE655536 IVA655455:IVA655536 JEW655455:JEW655536 JOS655455:JOS655536 JYO655455:JYO655536 KIK655455:KIK655536 KSG655455:KSG655536 LCC655455:LCC655536 LLY655455:LLY655536 LVU655455:LVU655536 MFQ655455:MFQ655536 MPM655455:MPM655536 MZI655455:MZI655536 NJE655455:NJE655536 NTA655455:NTA655536 OCW655455:OCW655536 OMS655455:OMS655536 OWO655455:OWO655536 PGK655455:PGK655536 PQG655455:PQG655536 QAC655455:QAC655536 QJY655455:QJY655536 QTU655455:QTU655536 RDQ655455:RDQ655536 RNM655455:RNM655536 RXI655455:RXI655536 SHE655455:SHE655536 SRA655455:SRA655536 TAW655455:TAW655536 TKS655455:TKS655536 TUO655455:TUO655536 UEK655455:UEK655536 UOG655455:UOG655536 UYC655455:UYC655536 VHY655455:VHY655536 VRU655455:VRU655536 WBQ655455:WBQ655536 WLM655455:WLM655536 WVI655455:WVI655536 A720991:A721072 IW720991:IW721072 SS720991:SS721072 ACO720991:ACO721072 AMK720991:AMK721072 AWG720991:AWG721072 BGC720991:BGC721072 BPY720991:BPY721072 BZU720991:BZU721072 CJQ720991:CJQ721072 CTM720991:CTM721072 DDI720991:DDI721072 DNE720991:DNE721072 DXA720991:DXA721072 EGW720991:EGW721072 EQS720991:EQS721072 FAO720991:FAO721072 FKK720991:FKK721072 FUG720991:FUG721072 GEC720991:GEC721072 GNY720991:GNY721072 GXU720991:GXU721072 HHQ720991:HHQ721072 HRM720991:HRM721072 IBI720991:IBI721072 ILE720991:ILE721072 IVA720991:IVA721072 JEW720991:JEW721072 JOS720991:JOS721072 JYO720991:JYO721072 KIK720991:KIK721072 KSG720991:KSG721072 LCC720991:LCC721072 LLY720991:LLY721072 LVU720991:LVU721072 MFQ720991:MFQ721072 MPM720991:MPM721072 MZI720991:MZI721072 NJE720991:NJE721072 NTA720991:NTA721072 OCW720991:OCW721072 OMS720991:OMS721072 OWO720991:OWO721072 PGK720991:PGK721072 PQG720991:PQG721072 QAC720991:QAC721072 QJY720991:QJY721072 QTU720991:QTU721072 RDQ720991:RDQ721072 RNM720991:RNM721072 RXI720991:RXI721072 SHE720991:SHE721072 SRA720991:SRA721072 TAW720991:TAW721072 TKS720991:TKS721072 TUO720991:TUO721072 UEK720991:UEK721072 UOG720991:UOG721072 UYC720991:UYC721072 VHY720991:VHY721072 VRU720991:VRU721072 WBQ720991:WBQ721072 WLM720991:WLM721072 WVI720991:WVI721072 A786527:A786608 IW786527:IW786608 SS786527:SS786608 ACO786527:ACO786608 AMK786527:AMK786608 AWG786527:AWG786608 BGC786527:BGC786608 BPY786527:BPY786608 BZU786527:BZU786608 CJQ786527:CJQ786608 CTM786527:CTM786608 DDI786527:DDI786608 DNE786527:DNE786608 DXA786527:DXA786608 EGW786527:EGW786608 EQS786527:EQS786608 FAO786527:FAO786608 FKK786527:FKK786608 FUG786527:FUG786608 GEC786527:GEC786608 GNY786527:GNY786608 GXU786527:GXU786608 HHQ786527:HHQ786608 HRM786527:HRM786608 IBI786527:IBI786608 ILE786527:ILE786608 IVA786527:IVA786608 JEW786527:JEW786608 JOS786527:JOS786608 JYO786527:JYO786608 KIK786527:KIK786608 KSG786527:KSG786608 LCC786527:LCC786608 LLY786527:LLY786608 LVU786527:LVU786608 MFQ786527:MFQ786608 MPM786527:MPM786608 MZI786527:MZI786608 NJE786527:NJE786608 NTA786527:NTA786608 OCW786527:OCW786608 OMS786527:OMS786608 OWO786527:OWO786608 PGK786527:PGK786608 PQG786527:PQG786608 QAC786527:QAC786608 QJY786527:QJY786608 QTU786527:QTU786608 RDQ786527:RDQ786608 RNM786527:RNM786608 RXI786527:RXI786608 SHE786527:SHE786608 SRA786527:SRA786608 TAW786527:TAW786608 TKS786527:TKS786608 TUO786527:TUO786608 UEK786527:UEK786608 UOG786527:UOG786608 UYC786527:UYC786608 VHY786527:VHY786608 VRU786527:VRU786608 WBQ786527:WBQ786608 WLM786527:WLM786608 WVI786527:WVI786608 A852063:A852144 IW852063:IW852144 SS852063:SS852144 ACO852063:ACO852144 AMK852063:AMK852144 AWG852063:AWG852144 BGC852063:BGC852144 BPY852063:BPY852144 BZU852063:BZU852144 CJQ852063:CJQ852144 CTM852063:CTM852144 DDI852063:DDI852144 DNE852063:DNE852144 DXA852063:DXA852144 EGW852063:EGW852144 EQS852063:EQS852144 FAO852063:FAO852144 FKK852063:FKK852144 FUG852063:FUG852144 GEC852063:GEC852144 GNY852063:GNY852144 GXU852063:GXU852144 HHQ852063:HHQ852144 HRM852063:HRM852144 IBI852063:IBI852144 ILE852063:ILE852144 IVA852063:IVA852144 JEW852063:JEW852144 JOS852063:JOS852144 JYO852063:JYO852144 KIK852063:KIK852144 KSG852063:KSG852144 LCC852063:LCC852144 LLY852063:LLY852144 LVU852063:LVU852144 MFQ852063:MFQ852144 MPM852063:MPM852144 MZI852063:MZI852144 NJE852063:NJE852144 NTA852063:NTA852144 OCW852063:OCW852144 OMS852063:OMS852144 OWO852063:OWO852144 PGK852063:PGK852144 PQG852063:PQG852144 QAC852063:QAC852144 QJY852063:QJY852144 QTU852063:QTU852144 RDQ852063:RDQ852144 RNM852063:RNM852144 RXI852063:RXI852144 SHE852063:SHE852144 SRA852063:SRA852144 TAW852063:TAW852144 TKS852063:TKS852144 TUO852063:TUO852144 UEK852063:UEK852144 UOG852063:UOG852144 UYC852063:UYC852144 VHY852063:VHY852144 VRU852063:VRU852144 WBQ852063:WBQ852144 WLM852063:WLM852144 WVI852063:WVI852144 A917599:A917680 IW917599:IW917680 SS917599:SS917680 ACO917599:ACO917680 AMK917599:AMK917680 AWG917599:AWG917680 BGC917599:BGC917680 BPY917599:BPY917680 BZU917599:BZU917680 CJQ917599:CJQ917680 CTM917599:CTM917680 DDI917599:DDI917680 DNE917599:DNE917680 DXA917599:DXA917680 EGW917599:EGW917680 EQS917599:EQS917680 FAO917599:FAO917680 FKK917599:FKK917680 FUG917599:FUG917680 GEC917599:GEC917680 GNY917599:GNY917680 GXU917599:GXU917680 HHQ917599:HHQ917680 HRM917599:HRM917680 IBI917599:IBI917680 ILE917599:ILE917680 IVA917599:IVA917680 JEW917599:JEW917680 JOS917599:JOS917680 JYO917599:JYO917680 KIK917599:KIK917680 KSG917599:KSG917680 LCC917599:LCC917680 LLY917599:LLY917680 LVU917599:LVU917680 MFQ917599:MFQ917680 MPM917599:MPM917680 MZI917599:MZI917680 NJE917599:NJE917680 NTA917599:NTA917680 OCW917599:OCW917680 OMS917599:OMS917680 OWO917599:OWO917680 PGK917599:PGK917680 PQG917599:PQG917680 QAC917599:QAC917680 QJY917599:QJY917680 QTU917599:QTU917680 RDQ917599:RDQ917680 RNM917599:RNM917680 RXI917599:RXI917680 SHE917599:SHE917680 SRA917599:SRA917680 TAW917599:TAW917680 TKS917599:TKS917680 TUO917599:TUO917680 UEK917599:UEK917680 UOG917599:UOG917680 UYC917599:UYC917680 VHY917599:VHY917680 VRU917599:VRU917680 WBQ917599:WBQ917680 WLM917599:WLM917680 WVI917599:WVI917680 A983135:A983216 IW983135:IW983216 SS983135:SS983216 ACO983135:ACO983216 AMK983135:AMK983216 AWG983135:AWG983216 BGC983135:BGC983216 BPY983135:BPY983216 BZU983135:BZU983216 CJQ983135:CJQ983216 CTM983135:CTM983216 DDI983135:DDI983216 DNE983135:DNE983216 DXA983135:DXA983216 EGW983135:EGW983216 EQS983135:EQS983216 FAO983135:FAO983216 FKK983135:FKK983216 FUG983135:FUG983216 GEC983135:GEC983216 GNY983135:GNY983216 GXU983135:GXU983216 HHQ983135:HHQ983216 HRM983135:HRM983216 IBI983135:IBI983216 ILE983135:ILE983216 IVA983135:IVA983216 JEW983135:JEW983216 JOS983135:JOS983216 JYO983135:JYO983216 KIK983135:KIK983216 KSG983135:KSG983216 LCC983135:LCC983216 LLY983135:LLY983216 LVU983135:LVU983216 MFQ983135:MFQ983216 MPM983135:MPM983216 MZI983135:MZI983216 NJE983135:NJE983216 NTA983135:NTA983216 OCW983135:OCW983216 OMS983135:OMS983216 OWO983135:OWO983216 PGK983135:PGK983216 PQG983135:PQG983216 QAC983135:QAC983216 QJY983135:QJY983216 QTU983135:QTU983216 RDQ983135:RDQ983216 RNM983135:RNM983216 RXI983135:RXI983216 SHE983135:SHE983216 SRA983135:SRA983216 TAW983135:TAW983216 TKS983135:TKS983216 TUO983135:TUO983216 UEK983135:UEK983216 UOG983135:UOG983216 UYC983135:UYC983216 VHY983135:VHY983216 VRU983135:VRU983216 WBQ983135:WBQ983216 WLM983135:WLM983216 WVI983135:WVI983216 A182:D65536 IW182:IZ65536 SS182:SV65536 ACO182:ACR65536 AMK182:AMN65536 AWG182:AWJ65536 BGC182:BGF65536 BPY182:BQB65536 BZU182:BZX65536 CJQ182:CJT65536 CTM182:CTP65536 DDI182:DDL65536 DNE182:DNH65536 DXA182:DXD65536 EGW182:EGZ65536 EQS182:EQV65536 FAO182:FAR65536 FKK182:FKN65536 FUG182:FUJ65536 GEC182:GEF65536 GNY182:GOB65536 GXU182:GXX65536 HHQ182:HHT65536 HRM182:HRP65536 IBI182:IBL65536 ILE182:ILH65536 IVA182:IVD65536 JEW182:JEZ65536 JOS182:JOV65536 JYO182:JYR65536 KIK182:KIN65536 KSG182:KSJ65536 LCC182:LCF65536 LLY182:LMB65536 LVU182:LVX65536 MFQ182:MFT65536 MPM182:MPP65536 MZI182:MZL65536 NJE182:NJH65536 NTA182:NTD65536 OCW182:OCZ65536 OMS182:OMV65536 OWO182:OWR65536 PGK182:PGN65536 PQG182:PQJ65536 QAC182:QAF65536 QJY182:QKB65536 QTU182:QTX65536 RDQ182:RDT65536 RNM182:RNP65536 RXI182:RXL65536 SHE182:SHH65536 SRA182:SRD65536 TAW182:TAZ65536 TKS182:TKV65536 TUO182:TUR65536 UEK182:UEN65536 UOG182:UOJ65536 UYC182:UYF65536 VHY182:VIB65536 VRU182:VRX65536 WBQ182:WBT65536 WLM182:WLP65536 WVI182:WVL65536 A65718:D131072 IW65718:IZ131072 SS65718:SV131072 ACO65718:ACR131072 AMK65718:AMN131072 AWG65718:AWJ131072 BGC65718:BGF131072 BPY65718:BQB131072 BZU65718:BZX131072 CJQ65718:CJT131072 CTM65718:CTP131072 DDI65718:DDL131072 DNE65718:DNH131072 DXA65718:DXD131072 EGW65718:EGZ131072 EQS65718:EQV131072 FAO65718:FAR131072 FKK65718:FKN131072 FUG65718:FUJ131072 GEC65718:GEF131072 GNY65718:GOB131072 GXU65718:GXX131072 HHQ65718:HHT131072 HRM65718:HRP131072 IBI65718:IBL131072 ILE65718:ILH131072 IVA65718:IVD131072 JEW65718:JEZ131072 JOS65718:JOV131072 JYO65718:JYR131072 KIK65718:KIN131072 KSG65718:KSJ131072 LCC65718:LCF131072 LLY65718:LMB131072 LVU65718:LVX131072 MFQ65718:MFT131072 MPM65718:MPP131072 MZI65718:MZL131072 NJE65718:NJH131072 NTA65718:NTD131072 OCW65718:OCZ131072 OMS65718:OMV131072 OWO65718:OWR131072 PGK65718:PGN131072 PQG65718:PQJ131072 QAC65718:QAF131072 QJY65718:QKB131072 QTU65718:QTX131072 RDQ65718:RDT131072 RNM65718:RNP131072 RXI65718:RXL131072 SHE65718:SHH131072 SRA65718:SRD131072 TAW65718:TAZ131072 TKS65718:TKV131072 TUO65718:TUR131072 UEK65718:UEN131072 UOG65718:UOJ131072 UYC65718:UYF131072 VHY65718:VIB131072 VRU65718:VRX131072 WBQ65718:WBT131072 WLM65718:WLP131072 WVI65718:WVL131072 A131254:D196608 IW131254:IZ196608 SS131254:SV196608 ACO131254:ACR196608 AMK131254:AMN196608 AWG131254:AWJ196608 BGC131254:BGF196608 BPY131254:BQB196608 BZU131254:BZX196608 CJQ131254:CJT196608 CTM131254:CTP196608 DDI131254:DDL196608 DNE131254:DNH196608 DXA131254:DXD196608 EGW131254:EGZ196608 EQS131254:EQV196608 FAO131254:FAR196608 FKK131254:FKN196608 FUG131254:FUJ196608 GEC131254:GEF196608 GNY131254:GOB196608 GXU131254:GXX196608 HHQ131254:HHT196608 HRM131254:HRP196608 IBI131254:IBL196608 ILE131254:ILH196608 IVA131254:IVD196608 JEW131254:JEZ196608 JOS131254:JOV196608 JYO131254:JYR196608 KIK131254:KIN196608 KSG131254:KSJ196608 LCC131254:LCF196608 LLY131254:LMB196608 LVU131254:LVX196608 MFQ131254:MFT196608 MPM131254:MPP196608 MZI131254:MZL196608 NJE131254:NJH196608 NTA131254:NTD196608 OCW131254:OCZ196608 OMS131254:OMV196608 OWO131254:OWR196608 PGK131254:PGN196608 PQG131254:PQJ196608 QAC131254:QAF196608 QJY131254:QKB196608 QTU131254:QTX196608 RDQ131254:RDT196608 RNM131254:RNP196608 RXI131254:RXL196608 SHE131254:SHH196608 SRA131254:SRD196608 TAW131254:TAZ196608 TKS131254:TKV196608 TUO131254:TUR196608 UEK131254:UEN196608 UOG131254:UOJ196608 UYC131254:UYF196608 VHY131254:VIB196608 VRU131254:VRX196608 WBQ131254:WBT196608 WLM131254:WLP196608 WVI131254:WVL196608 A196790:D262144 IW196790:IZ262144 SS196790:SV262144 ACO196790:ACR262144 AMK196790:AMN262144 AWG196790:AWJ262144 BGC196790:BGF262144 BPY196790:BQB262144 BZU196790:BZX262144 CJQ196790:CJT262144 CTM196790:CTP262144 DDI196790:DDL262144 DNE196790:DNH262144 DXA196790:DXD262144 EGW196790:EGZ262144 EQS196790:EQV262144 FAO196790:FAR262144 FKK196790:FKN262144 FUG196790:FUJ262144 GEC196790:GEF262144 GNY196790:GOB262144 GXU196790:GXX262144 HHQ196790:HHT262144 HRM196790:HRP262144 IBI196790:IBL262144 ILE196790:ILH262144 IVA196790:IVD262144 JEW196790:JEZ262144 JOS196790:JOV262144 JYO196790:JYR262144 KIK196790:KIN262144 KSG196790:KSJ262144 LCC196790:LCF262144 LLY196790:LMB262144 LVU196790:LVX262144 MFQ196790:MFT262144 MPM196790:MPP262144 MZI196790:MZL262144 NJE196790:NJH262144 NTA196790:NTD262144 OCW196790:OCZ262144 OMS196790:OMV262144 OWO196790:OWR262144 PGK196790:PGN262144 PQG196790:PQJ262144 QAC196790:QAF262144 QJY196790:QKB262144 QTU196790:QTX262144 RDQ196790:RDT262144 RNM196790:RNP262144 RXI196790:RXL262144 SHE196790:SHH262144 SRA196790:SRD262144 TAW196790:TAZ262144 TKS196790:TKV262144 TUO196790:TUR262144 UEK196790:UEN262144 UOG196790:UOJ262144 UYC196790:UYF262144 VHY196790:VIB262144 VRU196790:VRX262144 WBQ196790:WBT262144 WLM196790:WLP262144 WVI196790:WVL262144 A262326:D327680 IW262326:IZ327680 SS262326:SV327680 ACO262326:ACR327680 AMK262326:AMN327680 AWG262326:AWJ327680 BGC262326:BGF327680 BPY262326:BQB327680 BZU262326:BZX327680 CJQ262326:CJT327680 CTM262326:CTP327680 DDI262326:DDL327680 DNE262326:DNH327680 DXA262326:DXD327680 EGW262326:EGZ327680 EQS262326:EQV327680 FAO262326:FAR327680 FKK262326:FKN327680 FUG262326:FUJ327680 GEC262326:GEF327680 GNY262326:GOB327680 GXU262326:GXX327680 HHQ262326:HHT327680 HRM262326:HRP327680 IBI262326:IBL327680 ILE262326:ILH327680 IVA262326:IVD327680 JEW262326:JEZ327680 JOS262326:JOV327680 JYO262326:JYR327680 KIK262326:KIN327680 KSG262326:KSJ327680 LCC262326:LCF327680 LLY262326:LMB327680 LVU262326:LVX327680 MFQ262326:MFT327680 MPM262326:MPP327680 MZI262326:MZL327680 NJE262326:NJH327680 NTA262326:NTD327680 OCW262326:OCZ327680 OMS262326:OMV327680 OWO262326:OWR327680 PGK262326:PGN327680 PQG262326:PQJ327680 QAC262326:QAF327680 QJY262326:QKB327680 QTU262326:QTX327680 RDQ262326:RDT327680 RNM262326:RNP327680 RXI262326:RXL327680 SHE262326:SHH327680 SRA262326:SRD327680 TAW262326:TAZ327680 TKS262326:TKV327680 TUO262326:TUR327680 UEK262326:UEN327680 UOG262326:UOJ327680 UYC262326:UYF327680 VHY262326:VIB327680 VRU262326:VRX327680 WBQ262326:WBT327680 WLM262326:WLP327680 WVI262326:WVL327680 A327862:D393216 IW327862:IZ393216 SS327862:SV393216 ACO327862:ACR393216 AMK327862:AMN393216 AWG327862:AWJ393216 BGC327862:BGF393216 BPY327862:BQB393216 BZU327862:BZX393216 CJQ327862:CJT393216 CTM327862:CTP393216 DDI327862:DDL393216 DNE327862:DNH393216 DXA327862:DXD393216 EGW327862:EGZ393216 EQS327862:EQV393216 FAO327862:FAR393216 FKK327862:FKN393216 FUG327862:FUJ393216 GEC327862:GEF393216 GNY327862:GOB393216 GXU327862:GXX393216 HHQ327862:HHT393216 HRM327862:HRP393216 IBI327862:IBL393216 ILE327862:ILH393216 IVA327862:IVD393216 JEW327862:JEZ393216 JOS327862:JOV393216 JYO327862:JYR393216 KIK327862:KIN393216 KSG327862:KSJ393216 LCC327862:LCF393216 LLY327862:LMB393216 LVU327862:LVX393216 MFQ327862:MFT393216 MPM327862:MPP393216 MZI327862:MZL393216 NJE327862:NJH393216 NTA327862:NTD393216 OCW327862:OCZ393216 OMS327862:OMV393216 OWO327862:OWR393216 PGK327862:PGN393216 PQG327862:PQJ393216 QAC327862:QAF393216 QJY327862:QKB393216 QTU327862:QTX393216 RDQ327862:RDT393216 RNM327862:RNP393216 RXI327862:RXL393216 SHE327862:SHH393216 SRA327862:SRD393216 TAW327862:TAZ393216 TKS327862:TKV393216 TUO327862:TUR393216 UEK327862:UEN393216 UOG327862:UOJ393216 UYC327862:UYF393216 VHY327862:VIB393216 VRU327862:VRX393216 WBQ327862:WBT393216 WLM327862:WLP393216 WVI327862:WVL393216 A393398:D458752 IW393398:IZ458752 SS393398:SV458752 ACO393398:ACR458752 AMK393398:AMN458752 AWG393398:AWJ458752 BGC393398:BGF458752 BPY393398:BQB458752 BZU393398:BZX458752 CJQ393398:CJT458752 CTM393398:CTP458752 DDI393398:DDL458752 DNE393398:DNH458752 DXA393398:DXD458752 EGW393398:EGZ458752 EQS393398:EQV458752 FAO393398:FAR458752 FKK393398:FKN458752 FUG393398:FUJ458752 GEC393398:GEF458752 GNY393398:GOB458752 GXU393398:GXX458752 HHQ393398:HHT458752 HRM393398:HRP458752 IBI393398:IBL458752 ILE393398:ILH458752 IVA393398:IVD458752 JEW393398:JEZ458752 JOS393398:JOV458752 JYO393398:JYR458752 KIK393398:KIN458752 KSG393398:KSJ458752 LCC393398:LCF458752 LLY393398:LMB458752 LVU393398:LVX458752 MFQ393398:MFT458752 MPM393398:MPP458752 MZI393398:MZL458752 NJE393398:NJH458752 NTA393398:NTD458752 OCW393398:OCZ458752 OMS393398:OMV458752 OWO393398:OWR458752 PGK393398:PGN458752 PQG393398:PQJ458752 QAC393398:QAF458752 QJY393398:QKB458752 QTU393398:QTX458752 RDQ393398:RDT458752 RNM393398:RNP458752 RXI393398:RXL458752 SHE393398:SHH458752 SRA393398:SRD458752 TAW393398:TAZ458752 TKS393398:TKV458752 TUO393398:TUR458752 UEK393398:UEN458752 UOG393398:UOJ458752 UYC393398:UYF458752 VHY393398:VIB458752 VRU393398:VRX458752 WBQ393398:WBT458752 WLM393398:WLP458752 WVI393398:WVL458752 A458934:D524288 IW458934:IZ524288 SS458934:SV524288 ACO458934:ACR524288 AMK458934:AMN524288 AWG458934:AWJ524288 BGC458934:BGF524288 BPY458934:BQB524288 BZU458934:BZX524288 CJQ458934:CJT524288 CTM458934:CTP524288 DDI458934:DDL524288 DNE458934:DNH524288 DXA458934:DXD524288 EGW458934:EGZ524288 EQS458934:EQV524288 FAO458934:FAR524288 FKK458934:FKN524288 FUG458934:FUJ524288 GEC458934:GEF524288 GNY458934:GOB524288 GXU458934:GXX524288 HHQ458934:HHT524288 HRM458934:HRP524288 IBI458934:IBL524288 ILE458934:ILH524288 IVA458934:IVD524288 JEW458934:JEZ524288 JOS458934:JOV524288 JYO458934:JYR524288 KIK458934:KIN524288 KSG458934:KSJ524288 LCC458934:LCF524288 LLY458934:LMB524288 LVU458934:LVX524288 MFQ458934:MFT524288 MPM458934:MPP524288 MZI458934:MZL524288 NJE458934:NJH524288 NTA458934:NTD524288 OCW458934:OCZ524288 OMS458934:OMV524288 OWO458934:OWR524288 PGK458934:PGN524288 PQG458934:PQJ524288 QAC458934:QAF524288 QJY458934:QKB524288 QTU458934:QTX524288 RDQ458934:RDT524288 RNM458934:RNP524288 RXI458934:RXL524288 SHE458934:SHH524288 SRA458934:SRD524288 TAW458934:TAZ524288 TKS458934:TKV524288 TUO458934:TUR524288 UEK458934:UEN524288 UOG458934:UOJ524288 UYC458934:UYF524288 VHY458934:VIB524288 VRU458934:VRX524288 WBQ458934:WBT524288 WLM458934:WLP524288 WVI458934:WVL524288 A524470:D589824 IW524470:IZ589824 SS524470:SV589824 ACO524470:ACR589824 AMK524470:AMN589824 AWG524470:AWJ589824 BGC524470:BGF589824 BPY524470:BQB589824 BZU524470:BZX589824 CJQ524470:CJT589824 CTM524470:CTP589824 DDI524470:DDL589824 DNE524470:DNH589824 DXA524470:DXD589824 EGW524470:EGZ589824 EQS524470:EQV589824 FAO524470:FAR589824 FKK524470:FKN589824 FUG524470:FUJ589824 GEC524470:GEF589824 GNY524470:GOB589824 GXU524470:GXX589824 HHQ524470:HHT589824 HRM524470:HRP589824 IBI524470:IBL589824 ILE524470:ILH589824 IVA524470:IVD589824 JEW524470:JEZ589824 JOS524470:JOV589824 JYO524470:JYR589824 KIK524470:KIN589824 KSG524470:KSJ589824 LCC524470:LCF589824 LLY524470:LMB589824 LVU524470:LVX589824 MFQ524470:MFT589824 MPM524470:MPP589824 MZI524470:MZL589824 NJE524470:NJH589824 NTA524470:NTD589824 OCW524470:OCZ589824 OMS524470:OMV589824 OWO524470:OWR589824 PGK524470:PGN589824 PQG524470:PQJ589824 QAC524470:QAF589824 QJY524470:QKB589824 QTU524470:QTX589824 RDQ524470:RDT589824 RNM524470:RNP589824 RXI524470:RXL589824 SHE524470:SHH589824 SRA524470:SRD589824 TAW524470:TAZ589824 TKS524470:TKV589824 TUO524470:TUR589824 UEK524470:UEN589824 UOG524470:UOJ589824 UYC524470:UYF589824 VHY524470:VIB589824 VRU524470:VRX589824 WBQ524470:WBT589824 WLM524470:WLP589824 WVI524470:WVL589824 A590006:D655360 IW590006:IZ655360 SS590006:SV655360 ACO590006:ACR655360 AMK590006:AMN655360 AWG590006:AWJ655360 BGC590006:BGF655360 BPY590006:BQB655360 BZU590006:BZX655360 CJQ590006:CJT655360 CTM590006:CTP655360 DDI590006:DDL655360 DNE590006:DNH655360 DXA590006:DXD655360 EGW590006:EGZ655360 EQS590006:EQV655360 FAO590006:FAR655360 FKK590006:FKN655360 FUG590006:FUJ655360 GEC590006:GEF655360 GNY590006:GOB655360 GXU590006:GXX655360 HHQ590006:HHT655360 HRM590006:HRP655360 IBI590006:IBL655360 ILE590006:ILH655360 IVA590006:IVD655360 JEW590006:JEZ655360 JOS590006:JOV655360 JYO590006:JYR655360 KIK590006:KIN655360 KSG590006:KSJ655360 LCC590006:LCF655360 LLY590006:LMB655360 LVU590006:LVX655360 MFQ590006:MFT655360 MPM590006:MPP655360 MZI590006:MZL655360 NJE590006:NJH655360 NTA590006:NTD655360 OCW590006:OCZ655360 OMS590006:OMV655360 OWO590006:OWR655360 PGK590006:PGN655360 PQG590006:PQJ655360 QAC590006:QAF655360 QJY590006:QKB655360 QTU590006:QTX655360 RDQ590006:RDT655360 RNM590006:RNP655360 RXI590006:RXL655360 SHE590006:SHH655360 SRA590006:SRD655360 TAW590006:TAZ655360 TKS590006:TKV655360 TUO590006:TUR655360 UEK590006:UEN655360 UOG590006:UOJ655360 UYC590006:UYF655360 VHY590006:VIB655360 VRU590006:VRX655360 WBQ590006:WBT655360 WLM590006:WLP655360 WVI590006:WVL655360 A655542:D720896 IW655542:IZ720896 SS655542:SV720896 ACO655542:ACR720896 AMK655542:AMN720896 AWG655542:AWJ720896 BGC655542:BGF720896 BPY655542:BQB720896 BZU655542:BZX720896 CJQ655542:CJT720896 CTM655542:CTP720896 DDI655542:DDL720896 DNE655542:DNH720896 DXA655542:DXD720896 EGW655542:EGZ720896 EQS655542:EQV720896 FAO655542:FAR720896 FKK655542:FKN720896 FUG655542:FUJ720896 GEC655542:GEF720896 GNY655542:GOB720896 GXU655542:GXX720896 HHQ655542:HHT720896 HRM655542:HRP720896 IBI655542:IBL720896 ILE655542:ILH720896 IVA655542:IVD720896 JEW655542:JEZ720896 JOS655542:JOV720896 JYO655542:JYR720896 KIK655542:KIN720896 KSG655542:KSJ720896 LCC655542:LCF720896 LLY655542:LMB720896 LVU655542:LVX720896 MFQ655542:MFT720896 MPM655542:MPP720896 MZI655542:MZL720896 NJE655542:NJH720896 NTA655542:NTD720896 OCW655542:OCZ720896 OMS655542:OMV720896 OWO655542:OWR720896 PGK655542:PGN720896 PQG655542:PQJ720896 QAC655542:QAF720896 QJY655542:QKB720896 QTU655542:QTX720896 RDQ655542:RDT720896 RNM655542:RNP720896 RXI655542:RXL720896 SHE655542:SHH720896 SRA655542:SRD720896 TAW655542:TAZ720896 TKS655542:TKV720896 TUO655542:TUR720896 UEK655542:UEN720896 UOG655542:UOJ720896 UYC655542:UYF720896 VHY655542:VIB720896 VRU655542:VRX720896 WBQ655542:WBT720896 WLM655542:WLP720896 WVI655542:WVL720896 A721078:D786432 IW721078:IZ786432 SS721078:SV786432 ACO721078:ACR786432 AMK721078:AMN786432 AWG721078:AWJ786432 BGC721078:BGF786432 BPY721078:BQB786432 BZU721078:BZX786432 CJQ721078:CJT786432 CTM721078:CTP786432 DDI721078:DDL786432 DNE721078:DNH786432 DXA721078:DXD786432 EGW721078:EGZ786432 EQS721078:EQV786432 FAO721078:FAR786432 FKK721078:FKN786432 FUG721078:FUJ786432 GEC721078:GEF786432 GNY721078:GOB786432 GXU721078:GXX786432 HHQ721078:HHT786432 HRM721078:HRP786432 IBI721078:IBL786432 ILE721078:ILH786432 IVA721078:IVD786432 JEW721078:JEZ786432 JOS721078:JOV786432 JYO721078:JYR786432 KIK721078:KIN786432 KSG721078:KSJ786432 LCC721078:LCF786432 LLY721078:LMB786432 LVU721078:LVX786432 MFQ721078:MFT786432 MPM721078:MPP786432 MZI721078:MZL786432 NJE721078:NJH786432 NTA721078:NTD786432 OCW721078:OCZ786432 OMS721078:OMV786432 OWO721078:OWR786432 PGK721078:PGN786432 PQG721078:PQJ786432 QAC721078:QAF786432 QJY721078:QKB786432 QTU721078:QTX786432 RDQ721078:RDT786432 RNM721078:RNP786432 RXI721078:RXL786432 SHE721078:SHH786432 SRA721078:SRD786432 TAW721078:TAZ786432 TKS721078:TKV786432 TUO721078:TUR786432 UEK721078:UEN786432 UOG721078:UOJ786432 UYC721078:UYF786432 VHY721078:VIB786432 VRU721078:VRX786432 WBQ721078:WBT786432 WLM721078:WLP786432 WVI721078:WVL786432 A786614:D851968 IW786614:IZ851968 SS786614:SV851968 ACO786614:ACR851968 AMK786614:AMN851968 AWG786614:AWJ851968 BGC786614:BGF851968 BPY786614:BQB851968 BZU786614:BZX851968 CJQ786614:CJT851968 CTM786614:CTP851968 DDI786614:DDL851968 DNE786614:DNH851968 DXA786614:DXD851968 EGW786614:EGZ851968 EQS786614:EQV851968 FAO786614:FAR851968 FKK786614:FKN851968 FUG786614:FUJ851968 GEC786614:GEF851968 GNY786614:GOB851968 GXU786614:GXX851968 HHQ786614:HHT851968 HRM786614:HRP851968 IBI786614:IBL851968 ILE786614:ILH851968 IVA786614:IVD851968 JEW786614:JEZ851968 JOS786614:JOV851968 JYO786614:JYR851968 KIK786614:KIN851968 KSG786614:KSJ851968 LCC786614:LCF851968 LLY786614:LMB851968 LVU786614:LVX851968 MFQ786614:MFT851968 MPM786614:MPP851968 MZI786614:MZL851968 NJE786614:NJH851968 NTA786614:NTD851968 OCW786614:OCZ851968 OMS786614:OMV851968 OWO786614:OWR851968 PGK786614:PGN851968 PQG786614:PQJ851968 QAC786614:QAF851968 QJY786614:QKB851968 QTU786614:QTX851968 RDQ786614:RDT851968 RNM786614:RNP851968 RXI786614:RXL851968 SHE786614:SHH851968 SRA786614:SRD851968 TAW786614:TAZ851968 TKS786614:TKV851968 TUO786614:TUR851968 UEK786614:UEN851968 UOG786614:UOJ851968 UYC786614:UYF851968 VHY786614:VIB851968 VRU786614:VRX851968 WBQ786614:WBT851968 WLM786614:WLP851968 WVI786614:WVL851968 A852150:D917504 IW852150:IZ917504 SS852150:SV917504 ACO852150:ACR917504 AMK852150:AMN917504 AWG852150:AWJ917504 BGC852150:BGF917504 BPY852150:BQB917504 BZU852150:BZX917504 CJQ852150:CJT917504 CTM852150:CTP917504 DDI852150:DDL917504 DNE852150:DNH917504 DXA852150:DXD917504 EGW852150:EGZ917504 EQS852150:EQV917504 FAO852150:FAR917504 FKK852150:FKN917504 FUG852150:FUJ917504 GEC852150:GEF917504 GNY852150:GOB917504 GXU852150:GXX917504 HHQ852150:HHT917504 HRM852150:HRP917504 IBI852150:IBL917504 ILE852150:ILH917504 IVA852150:IVD917504 JEW852150:JEZ917504 JOS852150:JOV917504 JYO852150:JYR917504 KIK852150:KIN917504 KSG852150:KSJ917504 LCC852150:LCF917504 LLY852150:LMB917504 LVU852150:LVX917504 MFQ852150:MFT917504 MPM852150:MPP917504 MZI852150:MZL917504 NJE852150:NJH917504 NTA852150:NTD917504 OCW852150:OCZ917504 OMS852150:OMV917504 OWO852150:OWR917504 PGK852150:PGN917504 PQG852150:PQJ917504 QAC852150:QAF917504 QJY852150:QKB917504 QTU852150:QTX917504 RDQ852150:RDT917504 RNM852150:RNP917504 RXI852150:RXL917504 SHE852150:SHH917504 SRA852150:SRD917504 TAW852150:TAZ917504 TKS852150:TKV917504 TUO852150:TUR917504 UEK852150:UEN917504 UOG852150:UOJ917504 UYC852150:UYF917504 VHY852150:VIB917504 VRU852150:VRX917504 WBQ852150:WBT917504 WLM852150:WLP917504 WVI852150:WVL917504 A917686:D983040 IW917686:IZ983040 SS917686:SV983040 ACO917686:ACR983040 AMK917686:AMN983040 AWG917686:AWJ983040 BGC917686:BGF983040 BPY917686:BQB983040 BZU917686:BZX983040 CJQ917686:CJT983040 CTM917686:CTP983040 DDI917686:DDL983040 DNE917686:DNH983040 DXA917686:DXD983040 EGW917686:EGZ983040 EQS917686:EQV983040 FAO917686:FAR983040 FKK917686:FKN983040 FUG917686:FUJ983040 GEC917686:GEF983040 GNY917686:GOB983040 GXU917686:GXX983040 HHQ917686:HHT983040 HRM917686:HRP983040 IBI917686:IBL983040 ILE917686:ILH983040 IVA917686:IVD983040 JEW917686:JEZ983040 JOS917686:JOV983040 JYO917686:JYR983040 KIK917686:KIN983040 KSG917686:KSJ983040 LCC917686:LCF983040 LLY917686:LMB983040 LVU917686:LVX983040 MFQ917686:MFT983040 MPM917686:MPP983040 MZI917686:MZL983040 NJE917686:NJH983040 NTA917686:NTD983040 OCW917686:OCZ983040 OMS917686:OMV983040 OWO917686:OWR983040 PGK917686:PGN983040 PQG917686:PQJ983040 QAC917686:QAF983040 QJY917686:QKB983040 QTU917686:QTX983040 RDQ917686:RDT983040 RNM917686:RNP983040 RXI917686:RXL983040 SHE917686:SHH983040 SRA917686:SRD983040 TAW917686:TAZ983040 TKS917686:TKV983040 TUO917686:TUR983040 UEK917686:UEN983040 UOG917686:UOJ983040 UYC917686:UYF983040 VHY917686:VIB983040 VRU917686:VRX983040 WBQ917686:WBT983040 WLM917686:WLP983040 WVI917686:WVL983040 A983222:D1048576 IW983222:IZ1048576 SS983222:SV1048576 ACO983222:ACR1048576 AMK983222:AMN1048576 AWG983222:AWJ1048576 BGC983222:BGF1048576 BPY983222:BQB1048576 BZU983222:BZX1048576 CJQ983222:CJT1048576 CTM983222:CTP1048576 DDI983222:DDL1048576 DNE983222:DNH1048576 DXA983222:DXD1048576 EGW983222:EGZ1048576 EQS983222:EQV1048576 FAO983222:FAR1048576 FKK983222:FKN1048576 FUG983222:FUJ1048576 GEC983222:GEF1048576 GNY983222:GOB1048576 GXU983222:GXX1048576 HHQ983222:HHT1048576 HRM983222:HRP1048576 IBI983222:IBL1048576 ILE983222:ILH1048576 IVA983222:IVD1048576 JEW983222:JEZ1048576 JOS983222:JOV1048576 JYO983222:JYR1048576 KIK983222:KIN1048576 KSG983222:KSJ1048576 LCC983222:LCF1048576 LLY983222:LMB1048576 LVU983222:LVX1048576 MFQ983222:MFT1048576 MPM983222:MPP1048576 MZI983222:MZL1048576 NJE983222:NJH1048576 NTA983222:NTD1048576 OCW983222:OCZ1048576 OMS983222:OMV1048576 OWO983222:OWR1048576 PGK983222:PGN1048576 PQG983222:PQJ1048576 QAC983222:QAF1048576 QJY983222:QKB1048576 QTU983222:QTX1048576 RDQ983222:RDT1048576 RNM983222:RNP1048576 RXI983222:RXL1048576 SHE983222:SHH1048576 SRA983222:SRD1048576 TAW983222:TAZ1048576 TKS983222:TKV1048576 TUO983222:TUR1048576 UEK983222:UEN1048576 UOG983222:UOJ1048576 UYC983222:UYF1048576 VHY983222:VIB1048576 VRU983222:VRX1048576 WBQ983222:WBT1048576 WLM983222:WLP1048576 WVI983222:WVL1048576 B65:B176 IX65:IX176 ST65:ST176 ACP65:ACP176 AML65:AML176 AWH65:AWH176 BGD65:BGD176 BPZ65:BPZ176 BZV65:BZV176 CJR65:CJR176 CTN65:CTN176 DDJ65:DDJ176 DNF65:DNF176 DXB65:DXB176 EGX65:EGX176 EQT65:EQT176 FAP65:FAP176 FKL65:FKL176 FUH65:FUH176 GED65:GED176 GNZ65:GNZ176 GXV65:GXV176 HHR65:HHR176 HRN65:HRN176 IBJ65:IBJ176 ILF65:ILF176 IVB65:IVB176 JEX65:JEX176 JOT65:JOT176 JYP65:JYP176 KIL65:KIL176 KSH65:KSH176 LCD65:LCD176 LLZ65:LLZ176 LVV65:LVV176 MFR65:MFR176 MPN65:MPN176 MZJ65:MZJ176 NJF65:NJF176 NTB65:NTB176 OCX65:OCX176 OMT65:OMT176 OWP65:OWP176 PGL65:PGL176 PQH65:PQH176 QAD65:QAD176 QJZ65:QJZ176 QTV65:QTV176 RDR65:RDR176 RNN65:RNN176 RXJ65:RXJ176 SHF65:SHF176 SRB65:SRB176 TAX65:TAX176 TKT65:TKT176 TUP65:TUP176 UEL65:UEL176 UOH65:UOH176 UYD65:UYD176 VHZ65:VHZ176 VRV65:VRV176 WBR65:WBR176 WLN65:WLN176 WVJ65:WVJ176 B65601:B65712 IX65601:IX65712 ST65601:ST65712 ACP65601:ACP65712 AML65601:AML65712 AWH65601:AWH65712 BGD65601:BGD65712 BPZ65601:BPZ65712 BZV65601:BZV65712 CJR65601:CJR65712 CTN65601:CTN65712 DDJ65601:DDJ65712 DNF65601:DNF65712 DXB65601:DXB65712 EGX65601:EGX65712 EQT65601:EQT65712 FAP65601:FAP65712 FKL65601:FKL65712 FUH65601:FUH65712 GED65601:GED65712 GNZ65601:GNZ65712 GXV65601:GXV65712 HHR65601:HHR65712 HRN65601:HRN65712 IBJ65601:IBJ65712 ILF65601:ILF65712 IVB65601:IVB65712 JEX65601:JEX65712 JOT65601:JOT65712 JYP65601:JYP65712 KIL65601:KIL65712 KSH65601:KSH65712 LCD65601:LCD65712 LLZ65601:LLZ65712 LVV65601:LVV65712 MFR65601:MFR65712 MPN65601:MPN65712 MZJ65601:MZJ65712 NJF65601:NJF65712 NTB65601:NTB65712 OCX65601:OCX65712 OMT65601:OMT65712 OWP65601:OWP65712 PGL65601:PGL65712 PQH65601:PQH65712 QAD65601:QAD65712 QJZ65601:QJZ65712 QTV65601:QTV65712 RDR65601:RDR65712 RNN65601:RNN65712 RXJ65601:RXJ65712 SHF65601:SHF65712 SRB65601:SRB65712 TAX65601:TAX65712 TKT65601:TKT65712 TUP65601:TUP65712 UEL65601:UEL65712 UOH65601:UOH65712 UYD65601:UYD65712 VHZ65601:VHZ65712 VRV65601:VRV65712 WBR65601:WBR65712 WLN65601:WLN65712 WVJ65601:WVJ65712 B131137:B131248 IX131137:IX131248 ST131137:ST131248 ACP131137:ACP131248 AML131137:AML131248 AWH131137:AWH131248 BGD131137:BGD131248 BPZ131137:BPZ131248 BZV131137:BZV131248 CJR131137:CJR131248 CTN131137:CTN131248 DDJ131137:DDJ131248 DNF131137:DNF131248 DXB131137:DXB131248 EGX131137:EGX131248 EQT131137:EQT131248 FAP131137:FAP131248 FKL131137:FKL131248 FUH131137:FUH131248 GED131137:GED131248 GNZ131137:GNZ131248 GXV131137:GXV131248 HHR131137:HHR131248 HRN131137:HRN131248 IBJ131137:IBJ131248 ILF131137:ILF131248 IVB131137:IVB131248 JEX131137:JEX131248 JOT131137:JOT131248 JYP131137:JYP131248 KIL131137:KIL131248 KSH131137:KSH131248 LCD131137:LCD131248 LLZ131137:LLZ131248 LVV131137:LVV131248 MFR131137:MFR131248 MPN131137:MPN131248 MZJ131137:MZJ131248 NJF131137:NJF131248 NTB131137:NTB131248 OCX131137:OCX131248 OMT131137:OMT131248 OWP131137:OWP131248 PGL131137:PGL131248 PQH131137:PQH131248 QAD131137:QAD131248 QJZ131137:QJZ131248 QTV131137:QTV131248 RDR131137:RDR131248 RNN131137:RNN131248 RXJ131137:RXJ131248 SHF131137:SHF131248 SRB131137:SRB131248 TAX131137:TAX131248 TKT131137:TKT131248 TUP131137:TUP131248 UEL131137:UEL131248 UOH131137:UOH131248 UYD131137:UYD131248 VHZ131137:VHZ131248 VRV131137:VRV131248 WBR131137:WBR131248 WLN131137:WLN131248 WVJ131137:WVJ131248 B196673:B196784 IX196673:IX196784 ST196673:ST196784 ACP196673:ACP196784 AML196673:AML196784 AWH196673:AWH196784 BGD196673:BGD196784 BPZ196673:BPZ196784 BZV196673:BZV196784 CJR196673:CJR196784 CTN196673:CTN196784 DDJ196673:DDJ196784 DNF196673:DNF196784 DXB196673:DXB196784 EGX196673:EGX196784 EQT196673:EQT196784 FAP196673:FAP196784 FKL196673:FKL196784 FUH196673:FUH196784 GED196673:GED196784 GNZ196673:GNZ196784 GXV196673:GXV196784 HHR196673:HHR196784 HRN196673:HRN196784 IBJ196673:IBJ196784 ILF196673:ILF196784 IVB196673:IVB196784 JEX196673:JEX196784 JOT196673:JOT196784 JYP196673:JYP196784 KIL196673:KIL196784 KSH196673:KSH196784 LCD196673:LCD196784 LLZ196673:LLZ196784 LVV196673:LVV196784 MFR196673:MFR196784 MPN196673:MPN196784 MZJ196673:MZJ196784 NJF196673:NJF196784 NTB196673:NTB196784 OCX196673:OCX196784 OMT196673:OMT196784 OWP196673:OWP196784 PGL196673:PGL196784 PQH196673:PQH196784 QAD196673:QAD196784 QJZ196673:QJZ196784 QTV196673:QTV196784 RDR196673:RDR196784 RNN196673:RNN196784 RXJ196673:RXJ196784 SHF196673:SHF196784 SRB196673:SRB196784 TAX196673:TAX196784 TKT196673:TKT196784 TUP196673:TUP196784 UEL196673:UEL196784 UOH196673:UOH196784 UYD196673:UYD196784 VHZ196673:VHZ196784 VRV196673:VRV196784 WBR196673:WBR196784 WLN196673:WLN196784 WVJ196673:WVJ196784 B262209:B262320 IX262209:IX262320 ST262209:ST262320 ACP262209:ACP262320 AML262209:AML262320 AWH262209:AWH262320 BGD262209:BGD262320 BPZ262209:BPZ262320 BZV262209:BZV262320 CJR262209:CJR262320 CTN262209:CTN262320 DDJ262209:DDJ262320 DNF262209:DNF262320 DXB262209:DXB262320 EGX262209:EGX262320 EQT262209:EQT262320 FAP262209:FAP262320 FKL262209:FKL262320 FUH262209:FUH262320 GED262209:GED262320 GNZ262209:GNZ262320 GXV262209:GXV262320 HHR262209:HHR262320 HRN262209:HRN262320 IBJ262209:IBJ262320 ILF262209:ILF262320 IVB262209:IVB262320 JEX262209:JEX262320 JOT262209:JOT262320 JYP262209:JYP262320 KIL262209:KIL262320 KSH262209:KSH262320 LCD262209:LCD262320 LLZ262209:LLZ262320 LVV262209:LVV262320 MFR262209:MFR262320 MPN262209:MPN262320 MZJ262209:MZJ262320 NJF262209:NJF262320 NTB262209:NTB262320 OCX262209:OCX262320 OMT262209:OMT262320 OWP262209:OWP262320 PGL262209:PGL262320 PQH262209:PQH262320 QAD262209:QAD262320 QJZ262209:QJZ262320 QTV262209:QTV262320 RDR262209:RDR262320 RNN262209:RNN262320 RXJ262209:RXJ262320 SHF262209:SHF262320 SRB262209:SRB262320 TAX262209:TAX262320 TKT262209:TKT262320 TUP262209:TUP262320 UEL262209:UEL262320 UOH262209:UOH262320 UYD262209:UYD262320 VHZ262209:VHZ262320 VRV262209:VRV262320 WBR262209:WBR262320 WLN262209:WLN262320 WVJ262209:WVJ262320 B327745:B327856 IX327745:IX327856 ST327745:ST327856 ACP327745:ACP327856 AML327745:AML327856 AWH327745:AWH327856 BGD327745:BGD327856 BPZ327745:BPZ327856 BZV327745:BZV327856 CJR327745:CJR327856 CTN327745:CTN327856 DDJ327745:DDJ327856 DNF327745:DNF327856 DXB327745:DXB327856 EGX327745:EGX327856 EQT327745:EQT327856 FAP327745:FAP327856 FKL327745:FKL327856 FUH327745:FUH327856 GED327745:GED327856 GNZ327745:GNZ327856 GXV327745:GXV327856 HHR327745:HHR327856 HRN327745:HRN327856 IBJ327745:IBJ327856 ILF327745:ILF327856 IVB327745:IVB327856 JEX327745:JEX327856 JOT327745:JOT327856 JYP327745:JYP327856 KIL327745:KIL327856 KSH327745:KSH327856 LCD327745:LCD327856 LLZ327745:LLZ327856 LVV327745:LVV327856 MFR327745:MFR327856 MPN327745:MPN327856 MZJ327745:MZJ327856 NJF327745:NJF327856 NTB327745:NTB327856 OCX327745:OCX327856 OMT327745:OMT327856 OWP327745:OWP327856 PGL327745:PGL327856 PQH327745:PQH327856 QAD327745:QAD327856 QJZ327745:QJZ327856 QTV327745:QTV327856 RDR327745:RDR327856 RNN327745:RNN327856 RXJ327745:RXJ327856 SHF327745:SHF327856 SRB327745:SRB327856 TAX327745:TAX327856 TKT327745:TKT327856 TUP327745:TUP327856 UEL327745:UEL327856 UOH327745:UOH327856 UYD327745:UYD327856 VHZ327745:VHZ327856 VRV327745:VRV327856 WBR327745:WBR327856 WLN327745:WLN327856 WVJ327745:WVJ327856 B393281:B393392 IX393281:IX393392 ST393281:ST393392 ACP393281:ACP393392 AML393281:AML393392 AWH393281:AWH393392 BGD393281:BGD393392 BPZ393281:BPZ393392 BZV393281:BZV393392 CJR393281:CJR393392 CTN393281:CTN393392 DDJ393281:DDJ393392 DNF393281:DNF393392 DXB393281:DXB393392 EGX393281:EGX393392 EQT393281:EQT393392 FAP393281:FAP393392 FKL393281:FKL393392 FUH393281:FUH393392 GED393281:GED393392 GNZ393281:GNZ393392 GXV393281:GXV393392 HHR393281:HHR393392 HRN393281:HRN393392 IBJ393281:IBJ393392 ILF393281:ILF393392 IVB393281:IVB393392 JEX393281:JEX393392 JOT393281:JOT393392 JYP393281:JYP393392 KIL393281:KIL393392 KSH393281:KSH393392 LCD393281:LCD393392 LLZ393281:LLZ393392 LVV393281:LVV393392 MFR393281:MFR393392 MPN393281:MPN393392 MZJ393281:MZJ393392 NJF393281:NJF393392 NTB393281:NTB393392 OCX393281:OCX393392 OMT393281:OMT393392 OWP393281:OWP393392 PGL393281:PGL393392 PQH393281:PQH393392 QAD393281:QAD393392 QJZ393281:QJZ393392 QTV393281:QTV393392 RDR393281:RDR393392 RNN393281:RNN393392 RXJ393281:RXJ393392 SHF393281:SHF393392 SRB393281:SRB393392 TAX393281:TAX393392 TKT393281:TKT393392 TUP393281:TUP393392 UEL393281:UEL393392 UOH393281:UOH393392 UYD393281:UYD393392 VHZ393281:VHZ393392 VRV393281:VRV393392 WBR393281:WBR393392 WLN393281:WLN393392 WVJ393281:WVJ393392 B458817:B458928 IX458817:IX458928 ST458817:ST458928 ACP458817:ACP458928 AML458817:AML458928 AWH458817:AWH458928 BGD458817:BGD458928 BPZ458817:BPZ458928 BZV458817:BZV458928 CJR458817:CJR458928 CTN458817:CTN458928 DDJ458817:DDJ458928 DNF458817:DNF458928 DXB458817:DXB458928 EGX458817:EGX458928 EQT458817:EQT458928 FAP458817:FAP458928 FKL458817:FKL458928 FUH458817:FUH458928 GED458817:GED458928 GNZ458817:GNZ458928 GXV458817:GXV458928 HHR458817:HHR458928 HRN458817:HRN458928 IBJ458817:IBJ458928 ILF458817:ILF458928 IVB458817:IVB458928 JEX458817:JEX458928 JOT458817:JOT458928 JYP458817:JYP458928 KIL458817:KIL458928 KSH458817:KSH458928 LCD458817:LCD458928 LLZ458817:LLZ458928 LVV458817:LVV458928 MFR458817:MFR458928 MPN458817:MPN458928 MZJ458817:MZJ458928 NJF458817:NJF458928 NTB458817:NTB458928 OCX458817:OCX458928 OMT458817:OMT458928 OWP458817:OWP458928 PGL458817:PGL458928 PQH458817:PQH458928 QAD458817:QAD458928 QJZ458817:QJZ458928 QTV458817:QTV458928 RDR458817:RDR458928 RNN458817:RNN458928 RXJ458817:RXJ458928 SHF458817:SHF458928 SRB458817:SRB458928 TAX458817:TAX458928 TKT458817:TKT458928 TUP458817:TUP458928 UEL458817:UEL458928 UOH458817:UOH458928 UYD458817:UYD458928 VHZ458817:VHZ458928 VRV458817:VRV458928 WBR458817:WBR458928 WLN458817:WLN458928 WVJ458817:WVJ458928 B524353:B524464 IX524353:IX524464 ST524353:ST524464 ACP524353:ACP524464 AML524353:AML524464 AWH524353:AWH524464 BGD524353:BGD524464 BPZ524353:BPZ524464 BZV524353:BZV524464 CJR524353:CJR524464 CTN524353:CTN524464 DDJ524353:DDJ524464 DNF524353:DNF524464 DXB524353:DXB524464 EGX524353:EGX524464 EQT524353:EQT524464 FAP524353:FAP524464 FKL524353:FKL524464 FUH524353:FUH524464 GED524353:GED524464 GNZ524353:GNZ524464 GXV524353:GXV524464 HHR524353:HHR524464 HRN524353:HRN524464 IBJ524353:IBJ524464 ILF524353:ILF524464 IVB524353:IVB524464 JEX524353:JEX524464 JOT524353:JOT524464 JYP524353:JYP524464 KIL524353:KIL524464 KSH524353:KSH524464 LCD524353:LCD524464 LLZ524353:LLZ524464 LVV524353:LVV524464 MFR524353:MFR524464 MPN524353:MPN524464 MZJ524353:MZJ524464 NJF524353:NJF524464 NTB524353:NTB524464 OCX524353:OCX524464 OMT524353:OMT524464 OWP524353:OWP524464 PGL524353:PGL524464 PQH524353:PQH524464 QAD524353:QAD524464 QJZ524353:QJZ524464 QTV524353:QTV524464 RDR524353:RDR524464 RNN524353:RNN524464 RXJ524353:RXJ524464 SHF524353:SHF524464 SRB524353:SRB524464 TAX524353:TAX524464 TKT524353:TKT524464 TUP524353:TUP524464 UEL524353:UEL524464 UOH524353:UOH524464 UYD524353:UYD524464 VHZ524353:VHZ524464 VRV524353:VRV524464 WBR524353:WBR524464 WLN524353:WLN524464 WVJ524353:WVJ524464 B589889:B590000 IX589889:IX590000 ST589889:ST590000 ACP589889:ACP590000 AML589889:AML590000 AWH589889:AWH590000 BGD589889:BGD590000 BPZ589889:BPZ590000 BZV589889:BZV590000 CJR589889:CJR590000 CTN589889:CTN590000 DDJ589889:DDJ590000 DNF589889:DNF590000 DXB589889:DXB590000 EGX589889:EGX590000 EQT589889:EQT590000 FAP589889:FAP590000 FKL589889:FKL590000 FUH589889:FUH590000 GED589889:GED590000 GNZ589889:GNZ590000 GXV589889:GXV590000 HHR589889:HHR590000 HRN589889:HRN590000 IBJ589889:IBJ590000 ILF589889:ILF590000 IVB589889:IVB590000 JEX589889:JEX590000 JOT589889:JOT590000 JYP589889:JYP590000 KIL589889:KIL590000 KSH589889:KSH590000 LCD589889:LCD590000 LLZ589889:LLZ590000 LVV589889:LVV590000 MFR589889:MFR590000 MPN589889:MPN590000 MZJ589889:MZJ590000 NJF589889:NJF590000 NTB589889:NTB590000 OCX589889:OCX590000 OMT589889:OMT590000 OWP589889:OWP590000 PGL589889:PGL590000 PQH589889:PQH590000 QAD589889:QAD590000 QJZ589889:QJZ590000 QTV589889:QTV590000 RDR589889:RDR590000 RNN589889:RNN590000 RXJ589889:RXJ590000 SHF589889:SHF590000 SRB589889:SRB590000 TAX589889:TAX590000 TKT589889:TKT590000 TUP589889:TUP590000 UEL589889:UEL590000 UOH589889:UOH590000 UYD589889:UYD590000 VHZ589889:VHZ590000 VRV589889:VRV590000 WBR589889:WBR590000 WLN589889:WLN590000 WVJ589889:WVJ590000 B655425:B655536 IX655425:IX655536 ST655425:ST655536 ACP655425:ACP655536 AML655425:AML655536 AWH655425:AWH655536 BGD655425:BGD655536 BPZ655425:BPZ655536 BZV655425:BZV655536 CJR655425:CJR655536 CTN655425:CTN655536 DDJ655425:DDJ655536 DNF655425:DNF655536 DXB655425:DXB655536 EGX655425:EGX655536 EQT655425:EQT655536 FAP655425:FAP655536 FKL655425:FKL655536 FUH655425:FUH655536 GED655425:GED655536 GNZ655425:GNZ655536 GXV655425:GXV655536 HHR655425:HHR655536 HRN655425:HRN655536 IBJ655425:IBJ655536 ILF655425:ILF655536 IVB655425:IVB655536 JEX655425:JEX655536 JOT655425:JOT655536 JYP655425:JYP655536 KIL655425:KIL655536 KSH655425:KSH655536 LCD655425:LCD655536 LLZ655425:LLZ655536 LVV655425:LVV655536 MFR655425:MFR655536 MPN655425:MPN655536 MZJ655425:MZJ655536 NJF655425:NJF655536 NTB655425:NTB655536 OCX655425:OCX655536 OMT655425:OMT655536 OWP655425:OWP655536 PGL655425:PGL655536 PQH655425:PQH655536 QAD655425:QAD655536 QJZ655425:QJZ655536 QTV655425:QTV655536 RDR655425:RDR655536 RNN655425:RNN655536 RXJ655425:RXJ655536 SHF655425:SHF655536 SRB655425:SRB655536 TAX655425:TAX655536 TKT655425:TKT655536 TUP655425:TUP655536 UEL655425:UEL655536 UOH655425:UOH655536 UYD655425:UYD655536 VHZ655425:VHZ655536 VRV655425:VRV655536 WBR655425:WBR655536 WLN655425:WLN655536 WVJ655425:WVJ655536 B720961:B721072 IX720961:IX721072 ST720961:ST721072 ACP720961:ACP721072 AML720961:AML721072 AWH720961:AWH721072 BGD720961:BGD721072 BPZ720961:BPZ721072 BZV720961:BZV721072 CJR720961:CJR721072 CTN720961:CTN721072 DDJ720961:DDJ721072 DNF720961:DNF721072 DXB720961:DXB721072 EGX720961:EGX721072 EQT720961:EQT721072 FAP720961:FAP721072 FKL720961:FKL721072 FUH720961:FUH721072 GED720961:GED721072 GNZ720961:GNZ721072 GXV720961:GXV721072 HHR720961:HHR721072 HRN720961:HRN721072 IBJ720961:IBJ721072 ILF720961:ILF721072 IVB720961:IVB721072 JEX720961:JEX721072 JOT720961:JOT721072 JYP720961:JYP721072 KIL720961:KIL721072 KSH720961:KSH721072 LCD720961:LCD721072 LLZ720961:LLZ721072 LVV720961:LVV721072 MFR720961:MFR721072 MPN720961:MPN721072 MZJ720961:MZJ721072 NJF720961:NJF721072 NTB720961:NTB721072 OCX720961:OCX721072 OMT720961:OMT721072 OWP720961:OWP721072 PGL720961:PGL721072 PQH720961:PQH721072 QAD720961:QAD721072 QJZ720961:QJZ721072 QTV720961:QTV721072 RDR720961:RDR721072 RNN720961:RNN721072 RXJ720961:RXJ721072 SHF720961:SHF721072 SRB720961:SRB721072 TAX720961:TAX721072 TKT720961:TKT721072 TUP720961:TUP721072 UEL720961:UEL721072 UOH720961:UOH721072 UYD720961:UYD721072 VHZ720961:VHZ721072 VRV720961:VRV721072 WBR720961:WBR721072 WLN720961:WLN721072 WVJ720961:WVJ721072 B786497:B786608 IX786497:IX786608 ST786497:ST786608 ACP786497:ACP786608 AML786497:AML786608 AWH786497:AWH786608 BGD786497:BGD786608 BPZ786497:BPZ786608 BZV786497:BZV786608 CJR786497:CJR786608 CTN786497:CTN786608 DDJ786497:DDJ786608 DNF786497:DNF786608 DXB786497:DXB786608 EGX786497:EGX786608 EQT786497:EQT786608 FAP786497:FAP786608 FKL786497:FKL786608 FUH786497:FUH786608 GED786497:GED786608 GNZ786497:GNZ786608 GXV786497:GXV786608 HHR786497:HHR786608 HRN786497:HRN786608 IBJ786497:IBJ786608 ILF786497:ILF786608 IVB786497:IVB786608 JEX786497:JEX786608 JOT786497:JOT786608 JYP786497:JYP786608 KIL786497:KIL786608 KSH786497:KSH786608 LCD786497:LCD786608 LLZ786497:LLZ786608 LVV786497:LVV786608 MFR786497:MFR786608 MPN786497:MPN786608 MZJ786497:MZJ786608 NJF786497:NJF786608 NTB786497:NTB786608 OCX786497:OCX786608 OMT786497:OMT786608 OWP786497:OWP786608 PGL786497:PGL786608 PQH786497:PQH786608 QAD786497:QAD786608 QJZ786497:QJZ786608 QTV786497:QTV786608 RDR786497:RDR786608 RNN786497:RNN786608 RXJ786497:RXJ786608 SHF786497:SHF786608 SRB786497:SRB786608 TAX786497:TAX786608 TKT786497:TKT786608 TUP786497:TUP786608 UEL786497:UEL786608 UOH786497:UOH786608 UYD786497:UYD786608 VHZ786497:VHZ786608 VRV786497:VRV786608 WBR786497:WBR786608 WLN786497:WLN786608 WVJ786497:WVJ786608 B852033:B852144 IX852033:IX852144 ST852033:ST852144 ACP852033:ACP852144 AML852033:AML852144 AWH852033:AWH852144 BGD852033:BGD852144 BPZ852033:BPZ852144 BZV852033:BZV852144 CJR852033:CJR852144 CTN852033:CTN852144 DDJ852033:DDJ852144 DNF852033:DNF852144 DXB852033:DXB852144 EGX852033:EGX852144 EQT852033:EQT852144 FAP852033:FAP852144 FKL852033:FKL852144 FUH852033:FUH852144 GED852033:GED852144 GNZ852033:GNZ852144 GXV852033:GXV852144 HHR852033:HHR852144 HRN852033:HRN852144 IBJ852033:IBJ852144 ILF852033:ILF852144 IVB852033:IVB852144 JEX852033:JEX852144 JOT852033:JOT852144 JYP852033:JYP852144 KIL852033:KIL852144 KSH852033:KSH852144 LCD852033:LCD852144 LLZ852033:LLZ852144 LVV852033:LVV852144 MFR852033:MFR852144 MPN852033:MPN852144 MZJ852033:MZJ852144 NJF852033:NJF852144 NTB852033:NTB852144 OCX852033:OCX852144 OMT852033:OMT852144 OWP852033:OWP852144 PGL852033:PGL852144 PQH852033:PQH852144 QAD852033:QAD852144 QJZ852033:QJZ852144 QTV852033:QTV852144 RDR852033:RDR852144 RNN852033:RNN852144 RXJ852033:RXJ852144 SHF852033:SHF852144 SRB852033:SRB852144 TAX852033:TAX852144 TKT852033:TKT852144 TUP852033:TUP852144 UEL852033:UEL852144 UOH852033:UOH852144 UYD852033:UYD852144 VHZ852033:VHZ852144 VRV852033:VRV852144 WBR852033:WBR852144 WLN852033:WLN852144 WVJ852033:WVJ852144 B917569:B917680 IX917569:IX917680 ST917569:ST917680 ACP917569:ACP917680 AML917569:AML917680 AWH917569:AWH917680 BGD917569:BGD917680 BPZ917569:BPZ917680 BZV917569:BZV917680 CJR917569:CJR917680 CTN917569:CTN917680 DDJ917569:DDJ917680 DNF917569:DNF917680 DXB917569:DXB917680 EGX917569:EGX917680 EQT917569:EQT917680 FAP917569:FAP917680 FKL917569:FKL917680 FUH917569:FUH917680 GED917569:GED917680 GNZ917569:GNZ917680 GXV917569:GXV917680 HHR917569:HHR917680 HRN917569:HRN917680 IBJ917569:IBJ917680 ILF917569:ILF917680 IVB917569:IVB917680 JEX917569:JEX917680 JOT917569:JOT917680 JYP917569:JYP917680 KIL917569:KIL917680 KSH917569:KSH917680 LCD917569:LCD917680 LLZ917569:LLZ917680 LVV917569:LVV917680 MFR917569:MFR917680 MPN917569:MPN917680 MZJ917569:MZJ917680 NJF917569:NJF917680 NTB917569:NTB917680 OCX917569:OCX917680 OMT917569:OMT917680 OWP917569:OWP917680 PGL917569:PGL917680 PQH917569:PQH917680 QAD917569:QAD917680 QJZ917569:QJZ917680 QTV917569:QTV917680 RDR917569:RDR917680 RNN917569:RNN917680 RXJ917569:RXJ917680 SHF917569:SHF917680 SRB917569:SRB917680 TAX917569:TAX917680 TKT917569:TKT917680 TUP917569:TUP917680 UEL917569:UEL917680 UOH917569:UOH917680 UYD917569:UYD917680 VHZ917569:VHZ917680 VRV917569:VRV917680 WBR917569:WBR917680 WLN917569:WLN917680 WVJ917569:WVJ917680 B983105:B983216 IX983105:IX983216 ST983105:ST983216 ACP983105:ACP983216 AML983105:AML983216 AWH983105:AWH983216 BGD983105:BGD983216 BPZ983105:BPZ983216 BZV983105:BZV983216 CJR983105:CJR983216 CTN983105:CTN983216 DDJ983105:DDJ983216 DNF983105:DNF983216 DXB983105:DXB983216 EGX983105:EGX983216 EQT983105:EQT983216 FAP983105:FAP983216 FKL983105:FKL983216 FUH983105:FUH983216 GED983105:GED983216 GNZ983105:GNZ983216 GXV983105:GXV983216 HHR983105:HHR983216 HRN983105:HRN983216 IBJ983105:IBJ983216 ILF983105:ILF983216 IVB983105:IVB983216 JEX983105:JEX983216 JOT983105:JOT983216 JYP983105:JYP983216 KIL983105:KIL983216 KSH983105:KSH983216 LCD983105:LCD983216 LLZ983105:LLZ983216 LVV983105:LVV983216 MFR983105:MFR983216 MPN983105:MPN983216 MZJ983105:MZJ983216 NJF983105:NJF983216 NTB983105:NTB983216 OCX983105:OCX983216 OMT983105:OMT983216 OWP983105:OWP983216 PGL983105:PGL983216 PQH983105:PQH983216 QAD983105:QAD983216 QJZ983105:QJZ983216 QTV983105:QTV983216 RDR983105:RDR983216 RNN983105:RNN983216 RXJ983105:RXJ983216 SHF983105:SHF983216 SRB983105:SRB983216 TAX983105:TAX983216 TKT983105:TKT983216 TUP983105:TUP983216 UEL983105:UEL983216 UOH983105:UOH983216 UYD983105:UYD983216 VHZ983105:VHZ983216 VRV983105:VRV983216 WBR983105:WBR983216 WLN983105:WLN983216 WVJ983105:WVJ983216 C1:D176 IY1:IZ176 SU1:SV176 ACQ1:ACR176 AMM1:AMN176 AWI1:AWJ176 BGE1:BGF176 BQA1:BQB176 BZW1:BZX176 CJS1:CJT176 CTO1:CTP176 DDK1:DDL176 DNG1:DNH176 DXC1:DXD176 EGY1:EGZ176 EQU1:EQV176 FAQ1:FAR176 FKM1:FKN176 FUI1:FUJ176 GEE1:GEF176 GOA1:GOB176 GXW1:GXX176 HHS1:HHT176 HRO1:HRP176 IBK1:IBL176 ILG1:ILH176 IVC1:IVD176 JEY1:JEZ176 JOU1:JOV176 JYQ1:JYR176 KIM1:KIN176 KSI1:KSJ176 LCE1:LCF176 LMA1:LMB176 LVW1:LVX176 MFS1:MFT176 MPO1:MPP176 MZK1:MZL176 NJG1:NJH176 NTC1:NTD176 OCY1:OCZ176 OMU1:OMV176 OWQ1:OWR176 PGM1:PGN176 PQI1:PQJ176 QAE1:QAF176 QKA1:QKB176 QTW1:QTX176 RDS1:RDT176 RNO1:RNP176 RXK1:RXL176 SHG1:SHH176 SRC1:SRD176 TAY1:TAZ176 TKU1:TKV176 TUQ1:TUR176 UEM1:UEN176 UOI1:UOJ176 UYE1:UYF176 VIA1:VIB176 VRW1:VRX176 WBS1:WBT176 WLO1:WLP176 WVK1:WVL176 C65537:D65712 IY65537:IZ65712 SU65537:SV65712 ACQ65537:ACR65712 AMM65537:AMN65712 AWI65537:AWJ65712 BGE65537:BGF65712 BQA65537:BQB65712 BZW65537:BZX65712 CJS65537:CJT65712 CTO65537:CTP65712 DDK65537:DDL65712 DNG65537:DNH65712 DXC65537:DXD65712 EGY65537:EGZ65712 EQU65537:EQV65712 FAQ65537:FAR65712 FKM65537:FKN65712 FUI65537:FUJ65712 GEE65537:GEF65712 GOA65537:GOB65712 GXW65537:GXX65712 HHS65537:HHT65712 HRO65537:HRP65712 IBK65537:IBL65712 ILG65537:ILH65712 IVC65537:IVD65712 JEY65537:JEZ65712 JOU65537:JOV65712 JYQ65537:JYR65712 KIM65537:KIN65712 KSI65537:KSJ65712 LCE65537:LCF65712 LMA65537:LMB65712 LVW65537:LVX65712 MFS65537:MFT65712 MPO65537:MPP65712 MZK65537:MZL65712 NJG65537:NJH65712 NTC65537:NTD65712 OCY65537:OCZ65712 OMU65537:OMV65712 OWQ65537:OWR65712 PGM65537:PGN65712 PQI65537:PQJ65712 QAE65537:QAF65712 QKA65537:QKB65712 QTW65537:QTX65712 RDS65537:RDT65712 RNO65537:RNP65712 RXK65537:RXL65712 SHG65537:SHH65712 SRC65537:SRD65712 TAY65537:TAZ65712 TKU65537:TKV65712 TUQ65537:TUR65712 UEM65537:UEN65712 UOI65537:UOJ65712 UYE65537:UYF65712 VIA65537:VIB65712 VRW65537:VRX65712 WBS65537:WBT65712 WLO65537:WLP65712 WVK65537:WVL65712 C131073:D131248 IY131073:IZ131248 SU131073:SV131248 ACQ131073:ACR131248 AMM131073:AMN131248 AWI131073:AWJ131248 BGE131073:BGF131248 BQA131073:BQB131248 BZW131073:BZX131248 CJS131073:CJT131248 CTO131073:CTP131248 DDK131073:DDL131248 DNG131073:DNH131248 DXC131073:DXD131248 EGY131073:EGZ131248 EQU131073:EQV131248 FAQ131073:FAR131248 FKM131073:FKN131248 FUI131073:FUJ131248 GEE131073:GEF131248 GOA131073:GOB131248 GXW131073:GXX131248 HHS131073:HHT131248 HRO131073:HRP131248 IBK131073:IBL131248 ILG131073:ILH131248 IVC131073:IVD131248 JEY131073:JEZ131248 JOU131073:JOV131248 JYQ131073:JYR131248 KIM131073:KIN131248 KSI131073:KSJ131248 LCE131073:LCF131248 LMA131073:LMB131248 LVW131073:LVX131248 MFS131073:MFT131248 MPO131073:MPP131248 MZK131073:MZL131248 NJG131073:NJH131248 NTC131073:NTD131248 OCY131073:OCZ131248 OMU131073:OMV131248 OWQ131073:OWR131248 PGM131073:PGN131248 PQI131073:PQJ131248 QAE131073:QAF131248 QKA131073:QKB131248 QTW131073:QTX131248 RDS131073:RDT131248 RNO131073:RNP131248 RXK131073:RXL131248 SHG131073:SHH131248 SRC131073:SRD131248 TAY131073:TAZ131248 TKU131073:TKV131248 TUQ131073:TUR131248 UEM131073:UEN131248 UOI131073:UOJ131248 UYE131073:UYF131248 VIA131073:VIB131248 VRW131073:VRX131248 WBS131073:WBT131248 WLO131073:WLP131248 WVK131073:WVL131248 C196609:D196784 IY196609:IZ196784 SU196609:SV196784 ACQ196609:ACR196784 AMM196609:AMN196784 AWI196609:AWJ196784 BGE196609:BGF196784 BQA196609:BQB196784 BZW196609:BZX196784 CJS196609:CJT196784 CTO196609:CTP196784 DDK196609:DDL196784 DNG196609:DNH196784 DXC196609:DXD196784 EGY196609:EGZ196784 EQU196609:EQV196784 FAQ196609:FAR196784 FKM196609:FKN196784 FUI196609:FUJ196784 GEE196609:GEF196784 GOA196609:GOB196784 GXW196609:GXX196784 HHS196609:HHT196784 HRO196609:HRP196784 IBK196609:IBL196784 ILG196609:ILH196784 IVC196609:IVD196784 JEY196609:JEZ196784 JOU196609:JOV196784 JYQ196609:JYR196784 KIM196609:KIN196784 KSI196609:KSJ196784 LCE196609:LCF196784 LMA196609:LMB196784 LVW196609:LVX196784 MFS196609:MFT196784 MPO196609:MPP196784 MZK196609:MZL196784 NJG196609:NJH196784 NTC196609:NTD196784 OCY196609:OCZ196784 OMU196609:OMV196784 OWQ196609:OWR196784 PGM196609:PGN196784 PQI196609:PQJ196784 QAE196609:QAF196784 QKA196609:QKB196784 QTW196609:QTX196784 RDS196609:RDT196784 RNO196609:RNP196784 RXK196609:RXL196784 SHG196609:SHH196784 SRC196609:SRD196784 TAY196609:TAZ196784 TKU196609:TKV196784 TUQ196609:TUR196784 UEM196609:UEN196784 UOI196609:UOJ196784 UYE196609:UYF196784 VIA196609:VIB196784 VRW196609:VRX196784 WBS196609:WBT196784 WLO196609:WLP196784 WVK196609:WVL196784 C262145:D262320 IY262145:IZ262320 SU262145:SV262320 ACQ262145:ACR262320 AMM262145:AMN262320 AWI262145:AWJ262320 BGE262145:BGF262320 BQA262145:BQB262320 BZW262145:BZX262320 CJS262145:CJT262320 CTO262145:CTP262320 DDK262145:DDL262320 DNG262145:DNH262320 DXC262145:DXD262320 EGY262145:EGZ262320 EQU262145:EQV262320 FAQ262145:FAR262320 FKM262145:FKN262320 FUI262145:FUJ262320 GEE262145:GEF262320 GOA262145:GOB262320 GXW262145:GXX262320 HHS262145:HHT262320 HRO262145:HRP262320 IBK262145:IBL262320 ILG262145:ILH262320 IVC262145:IVD262320 JEY262145:JEZ262320 JOU262145:JOV262320 JYQ262145:JYR262320 KIM262145:KIN262320 KSI262145:KSJ262320 LCE262145:LCF262320 LMA262145:LMB262320 LVW262145:LVX262320 MFS262145:MFT262320 MPO262145:MPP262320 MZK262145:MZL262320 NJG262145:NJH262320 NTC262145:NTD262320 OCY262145:OCZ262320 OMU262145:OMV262320 OWQ262145:OWR262320 PGM262145:PGN262320 PQI262145:PQJ262320 QAE262145:QAF262320 QKA262145:QKB262320 QTW262145:QTX262320 RDS262145:RDT262320 RNO262145:RNP262320 RXK262145:RXL262320 SHG262145:SHH262320 SRC262145:SRD262320 TAY262145:TAZ262320 TKU262145:TKV262320 TUQ262145:TUR262320 UEM262145:UEN262320 UOI262145:UOJ262320 UYE262145:UYF262320 VIA262145:VIB262320 VRW262145:VRX262320 WBS262145:WBT262320 WLO262145:WLP262320 WVK262145:WVL262320 C327681:D327856 IY327681:IZ327856 SU327681:SV327856 ACQ327681:ACR327856 AMM327681:AMN327856 AWI327681:AWJ327856 BGE327681:BGF327856 BQA327681:BQB327856 BZW327681:BZX327856 CJS327681:CJT327856 CTO327681:CTP327856 DDK327681:DDL327856 DNG327681:DNH327856 DXC327681:DXD327856 EGY327681:EGZ327856 EQU327681:EQV327856 FAQ327681:FAR327856 FKM327681:FKN327856 FUI327681:FUJ327856 GEE327681:GEF327856 GOA327681:GOB327856 GXW327681:GXX327856 HHS327681:HHT327856 HRO327681:HRP327856 IBK327681:IBL327856 ILG327681:ILH327856 IVC327681:IVD327856 JEY327681:JEZ327856 JOU327681:JOV327856 JYQ327681:JYR327856 KIM327681:KIN327856 KSI327681:KSJ327856 LCE327681:LCF327856 LMA327681:LMB327856 LVW327681:LVX327856 MFS327681:MFT327856 MPO327681:MPP327856 MZK327681:MZL327856 NJG327681:NJH327856 NTC327681:NTD327856 OCY327681:OCZ327856 OMU327681:OMV327856 OWQ327681:OWR327856 PGM327681:PGN327856 PQI327681:PQJ327856 QAE327681:QAF327856 QKA327681:QKB327856 QTW327681:QTX327856 RDS327681:RDT327856 RNO327681:RNP327856 RXK327681:RXL327856 SHG327681:SHH327856 SRC327681:SRD327856 TAY327681:TAZ327856 TKU327681:TKV327856 TUQ327681:TUR327856 UEM327681:UEN327856 UOI327681:UOJ327856 UYE327681:UYF327856 VIA327681:VIB327856 VRW327681:VRX327856 WBS327681:WBT327856 WLO327681:WLP327856 WVK327681:WVL327856 C393217:D393392 IY393217:IZ393392 SU393217:SV393392 ACQ393217:ACR393392 AMM393217:AMN393392 AWI393217:AWJ393392 BGE393217:BGF393392 BQA393217:BQB393392 BZW393217:BZX393392 CJS393217:CJT393392 CTO393217:CTP393392 DDK393217:DDL393392 DNG393217:DNH393392 DXC393217:DXD393392 EGY393217:EGZ393392 EQU393217:EQV393392 FAQ393217:FAR393392 FKM393217:FKN393392 FUI393217:FUJ393392 GEE393217:GEF393392 GOA393217:GOB393392 GXW393217:GXX393392 HHS393217:HHT393392 HRO393217:HRP393392 IBK393217:IBL393392 ILG393217:ILH393392 IVC393217:IVD393392 JEY393217:JEZ393392 JOU393217:JOV393392 JYQ393217:JYR393392 KIM393217:KIN393392 KSI393217:KSJ393392 LCE393217:LCF393392 LMA393217:LMB393392 LVW393217:LVX393392 MFS393217:MFT393392 MPO393217:MPP393392 MZK393217:MZL393392 NJG393217:NJH393392 NTC393217:NTD393392 OCY393217:OCZ393392 OMU393217:OMV393392 OWQ393217:OWR393392 PGM393217:PGN393392 PQI393217:PQJ393392 QAE393217:QAF393392 QKA393217:QKB393392 QTW393217:QTX393392 RDS393217:RDT393392 RNO393217:RNP393392 RXK393217:RXL393392 SHG393217:SHH393392 SRC393217:SRD393392 TAY393217:TAZ393392 TKU393217:TKV393392 TUQ393217:TUR393392 UEM393217:UEN393392 UOI393217:UOJ393392 UYE393217:UYF393392 VIA393217:VIB393392 VRW393217:VRX393392 WBS393217:WBT393392 WLO393217:WLP393392 WVK393217:WVL393392 C458753:D458928 IY458753:IZ458928 SU458753:SV458928 ACQ458753:ACR458928 AMM458753:AMN458928 AWI458753:AWJ458928 BGE458753:BGF458928 BQA458753:BQB458928 BZW458753:BZX458928 CJS458753:CJT458928 CTO458753:CTP458928 DDK458753:DDL458928 DNG458753:DNH458928 DXC458753:DXD458928 EGY458753:EGZ458928 EQU458753:EQV458928 FAQ458753:FAR458928 FKM458753:FKN458928 FUI458753:FUJ458928 GEE458753:GEF458928 GOA458753:GOB458928 GXW458753:GXX458928 HHS458753:HHT458928 HRO458753:HRP458928 IBK458753:IBL458928 ILG458753:ILH458928 IVC458753:IVD458928 JEY458753:JEZ458928 JOU458753:JOV458928 JYQ458753:JYR458928 KIM458753:KIN458928 KSI458753:KSJ458928 LCE458753:LCF458928 LMA458753:LMB458928 LVW458753:LVX458928 MFS458753:MFT458928 MPO458753:MPP458928 MZK458753:MZL458928 NJG458753:NJH458928 NTC458753:NTD458928 OCY458753:OCZ458928 OMU458753:OMV458928 OWQ458753:OWR458928 PGM458753:PGN458928 PQI458753:PQJ458928 QAE458753:QAF458928 QKA458753:QKB458928 QTW458753:QTX458928 RDS458753:RDT458928 RNO458753:RNP458928 RXK458753:RXL458928 SHG458753:SHH458928 SRC458753:SRD458928 TAY458753:TAZ458928 TKU458753:TKV458928 TUQ458753:TUR458928 UEM458753:UEN458928 UOI458753:UOJ458928 UYE458753:UYF458928 VIA458753:VIB458928 VRW458753:VRX458928 WBS458753:WBT458928 WLO458753:WLP458928 WVK458753:WVL458928 C524289:D524464 IY524289:IZ524464 SU524289:SV524464 ACQ524289:ACR524464 AMM524289:AMN524464 AWI524289:AWJ524464 BGE524289:BGF524464 BQA524289:BQB524464 BZW524289:BZX524464 CJS524289:CJT524464 CTO524289:CTP524464 DDK524289:DDL524464 DNG524289:DNH524464 DXC524289:DXD524464 EGY524289:EGZ524464 EQU524289:EQV524464 FAQ524289:FAR524464 FKM524289:FKN524464 FUI524289:FUJ524464 GEE524289:GEF524464 GOA524289:GOB524464 GXW524289:GXX524464 HHS524289:HHT524464 HRO524289:HRP524464 IBK524289:IBL524464 ILG524289:ILH524464 IVC524289:IVD524464 JEY524289:JEZ524464 JOU524289:JOV524464 JYQ524289:JYR524464 KIM524289:KIN524464 KSI524289:KSJ524464 LCE524289:LCF524464 LMA524289:LMB524464 LVW524289:LVX524464 MFS524289:MFT524464 MPO524289:MPP524464 MZK524289:MZL524464 NJG524289:NJH524464 NTC524289:NTD524464 OCY524289:OCZ524464 OMU524289:OMV524464 OWQ524289:OWR524464 PGM524289:PGN524464 PQI524289:PQJ524464 QAE524289:QAF524464 QKA524289:QKB524464 QTW524289:QTX524464 RDS524289:RDT524464 RNO524289:RNP524464 RXK524289:RXL524464 SHG524289:SHH524464 SRC524289:SRD524464 TAY524289:TAZ524464 TKU524289:TKV524464 TUQ524289:TUR524464 UEM524289:UEN524464 UOI524289:UOJ524464 UYE524289:UYF524464 VIA524289:VIB524464 VRW524289:VRX524464 WBS524289:WBT524464 WLO524289:WLP524464 WVK524289:WVL524464 C589825:D590000 IY589825:IZ590000 SU589825:SV590000 ACQ589825:ACR590000 AMM589825:AMN590000 AWI589825:AWJ590000 BGE589825:BGF590000 BQA589825:BQB590000 BZW589825:BZX590000 CJS589825:CJT590000 CTO589825:CTP590000 DDK589825:DDL590000 DNG589825:DNH590000 DXC589825:DXD590000 EGY589825:EGZ590000 EQU589825:EQV590000 FAQ589825:FAR590000 FKM589825:FKN590000 FUI589825:FUJ590000 GEE589825:GEF590000 GOA589825:GOB590000 GXW589825:GXX590000 HHS589825:HHT590000 HRO589825:HRP590000 IBK589825:IBL590000 ILG589825:ILH590000 IVC589825:IVD590000 JEY589825:JEZ590000 JOU589825:JOV590000 JYQ589825:JYR590000 KIM589825:KIN590000 KSI589825:KSJ590000 LCE589825:LCF590000 LMA589825:LMB590000 LVW589825:LVX590000 MFS589825:MFT590000 MPO589825:MPP590000 MZK589825:MZL590000 NJG589825:NJH590000 NTC589825:NTD590000 OCY589825:OCZ590000 OMU589825:OMV590000 OWQ589825:OWR590000 PGM589825:PGN590000 PQI589825:PQJ590000 QAE589825:QAF590000 QKA589825:QKB590000 QTW589825:QTX590000 RDS589825:RDT590000 RNO589825:RNP590000 RXK589825:RXL590000 SHG589825:SHH590000 SRC589825:SRD590000 TAY589825:TAZ590000 TKU589825:TKV590000 TUQ589825:TUR590000 UEM589825:UEN590000 UOI589825:UOJ590000 UYE589825:UYF590000 VIA589825:VIB590000 VRW589825:VRX590000 WBS589825:WBT590000 WLO589825:WLP590000 WVK589825:WVL590000 C655361:D655536 IY655361:IZ655536 SU655361:SV655536 ACQ655361:ACR655536 AMM655361:AMN655536 AWI655361:AWJ655536 BGE655361:BGF655536 BQA655361:BQB655536 BZW655361:BZX655536 CJS655361:CJT655536 CTO655361:CTP655536 DDK655361:DDL655536 DNG655361:DNH655536 DXC655361:DXD655536 EGY655361:EGZ655536 EQU655361:EQV655536 FAQ655361:FAR655536 FKM655361:FKN655536 FUI655361:FUJ655536 GEE655361:GEF655536 GOA655361:GOB655536 GXW655361:GXX655536 HHS655361:HHT655536 HRO655361:HRP655536 IBK655361:IBL655536 ILG655361:ILH655536 IVC655361:IVD655536 JEY655361:JEZ655536 JOU655361:JOV655536 JYQ655361:JYR655536 KIM655361:KIN655536 KSI655361:KSJ655536 LCE655361:LCF655536 LMA655361:LMB655536 LVW655361:LVX655536 MFS655361:MFT655536 MPO655361:MPP655536 MZK655361:MZL655536 NJG655361:NJH655536 NTC655361:NTD655536 OCY655361:OCZ655536 OMU655361:OMV655536 OWQ655361:OWR655536 PGM655361:PGN655536 PQI655361:PQJ655536 QAE655361:QAF655536 QKA655361:QKB655536 QTW655361:QTX655536 RDS655361:RDT655536 RNO655361:RNP655536 RXK655361:RXL655536 SHG655361:SHH655536 SRC655361:SRD655536 TAY655361:TAZ655536 TKU655361:TKV655536 TUQ655361:TUR655536 UEM655361:UEN655536 UOI655361:UOJ655536 UYE655361:UYF655536 VIA655361:VIB655536 VRW655361:VRX655536 WBS655361:WBT655536 WLO655361:WLP655536 WVK655361:WVL655536 C720897:D721072 IY720897:IZ721072 SU720897:SV721072 ACQ720897:ACR721072 AMM720897:AMN721072 AWI720897:AWJ721072 BGE720897:BGF721072 BQA720897:BQB721072 BZW720897:BZX721072 CJS720897:CJT721072 CTO720897:CTP721072 DDK720897:DDL721072 DNG720897:DNH721072 DXC720897:DXD721072 EGY720897:EGZ721072 EQU720897:EQV721072 FAQ720897:FAR721072 FKM720897:FKN721072 FUI720897:FUJ721072 GEE720897:GEF721072 GOA720897:GOB721072 GXW720897:GXX721072 HHS720897:HHT721072 HRO720897:HRP721072 IBK720897:IBL721072 ILG720897:ILH721072 IVC720897:IVD721072 JEY720897:JEZ721072 JOU720897:JOV721072 JYQ720897:JYR721072 KIM720897:KIN721072 KSI720897:KSJ721072 LCE720897:LCF721072 LMA720897:LMB721072 LVW720897:LVX721072 MFS720897:MFT721072 MPO720897:MPP721072 MZK720897:MZL721072 NJG720897:NJH721072 NTC720897:NTD721072 OCY720897:OCZ721072 OMU720897:OMV721072 OWQ720897:OWR721072 PGM720897:PGN721072 PQI720897:PQJ721072 QAE720897:QAF721072 QKA720897:QKB721072 QTW720897:QTX721072 RDS720897:RDT721072 RNO720897:RNP721072 RXK720897:RXL721072 SHG720897:SHH721072 SRC720897:SRD721072 TAY720897:TAZ721072 TKU720897:TKV721072 TUQ720897:TUR721072 UEM720897:UEN721072 UOI720897:UOJ721072 UYE720897:UYF721072 VIA720897:VIB721072 VRW720897:VRX721072 WBS720897:WBT721072 WLO720897:WLP721072 WVK720897:WVL721072 C786433:D786608 IY786433:IZ786608 SU786433:SV786608 ACQ786433:ACR786608 AMM786433:AMN786608 AWI786433:AWJ786608 BGE786433:BGF786608 BQA786433:BQB786608 BZW786433:BZX786608 CJS786433:CJT786608 CTO786433:CTP786608 DDK786433:DDL786608 DNG786433:DNH786608 DXC786433:DXD786608 EGY786433:EGZ786608 EQU786433:EQV786608 FAQ786433:FAR786608 FKM786433:FKN786608 FUI786433:FUJ786608 GEE786433:GEF786608 GOA786433:GOB786608 GXW786433:GXX786608 HHS786433:HHT786608 HRO786433:HRP786608 IBK786433:IBL786608 ILG786433:ILH786608 IVC786433:IVD786608 JEY786433:JEZ786608 JOU786433:JOV786608 JYQ786433:JYR786608 KIM786433:KIN786608 KSI786433:KSJ786608 LCE786433:LCF786608 LMA786433:LMB786608 LVW786433:LVX786608 MFS786433:MFT786608 MPO786433:MPP786608 MZK786433:MZL786608 NJG786433:NJH786608 NTC786433:NTD786608 OCY786433:OCZ786608 OMU786433:OMV786608 OWQ786433:OWR786608 PGM786433:PGN786608 PQI786433:PQJ786608 QAE786433:QAF786608 QKA786433:QKB786608 QTW786433:QTX786608 RDS786433:RDT786608 RNO786433:RNP786608 RXK786433:RXL786608 SHG786433:SHH786608 SRC786433:SRD786608 TAY786433:TAZ786608 TKU786433:TKV786608 TUQ786433:TUR786608 UEM786433:UEN786608 UOI786433:UOJ786608 UYE786433:UYF786608 VIA786433:VIB786608 VRW786433:VRX786608 WBS786433:WBT786608 WLO786433:WLP786608 WVK786433:WVL786608 C851969:D852144 IY851969:IZ852144 SU851969:SV852144 ACQ851969:ACR852144 AMM851969:AMN852144 AWI851969:AWJ852144 BGE851969:BGF852144 BQA851969:BQB852144 BZW851969:BZX852144 CJS851969:CJT852144 CTO851969:CTP852144 DDK851969:DDL852144 DNG851969:DNH852144 DXC851969:DXD852144 EGY851969:EGZ852144 EQU851969:EQV852144 FAQ851969:FAR852144 FKM851969:FKN852144 FUI851969:FUJ852144 GEE851969:GEF852144 GOA851969:GOB852144 GXW851969:GXX852144 HHS851969:HHT852144 HRO851969:HRP852144 IBK851969:IBL852144 ILG851969:ILH852144 IVC851969:IVD852144 JEY851969:JEZ852144 JOU851969:JOV852144 JYQ851969:JYR852144 KIM851969:KIN852144 KSI851969:KSJ852144 LCE851969:LCF852144 LMA851969:LMB852144 LVW851969:LVX852144 MFS851969:MFT852144 MPO851969:MPP852144 MZK851969:MZL852144 NJG851969:NJH852144 NTC851969:NTD852144 OCY851969:OCZ852144 OMU851969:OMV852144 OWQ851969:OWR852144 PGM851969:PGN852144 PQI851969:PQJ852144 QAE851969:QAF852144 QKA851969:QKB852144 QTW851969:QTX852144 RDS851969:RDT852144 RNO851969:RNP852144 RXK851969:RXL852144 SHG851969:SHH852144 SRC851969:SRD852144 TAY851969:TAZ852144 TKU851969:TKV852144 TUQ851969:TUR852144 UEM851969:UEN852144 UOI851969:UOJ852144 UYE851969:UYF852144 VIA851969:VIB852144 VRW851969:VRX852144 WBS851969:WBT852144 WLO851969:WLP852144 WVK851969:WVL852144 C917505:D917680 IY917505:IZ917680 SU917505:SV917680 ACQ917505:ACR917680 AMM917505:AMN917680 AWI917505:AWJ917680 BGE917505:BGF917680 BQA917505:BQB917680 BZW917505:BZX917680 CJS917505:CJT917680 CTO917505:CTP917680 DDK917505:DDL917680 DNG917505:DNH917680 DXC917505:DXD917680 EGY917505:EGZ917680 EQU917505:EQV917680 FAQ917505:FAR917680 FKM917505:FKN917680 FUI917505:FUJ917680 GEE917505:GEF917680 GOA917505:GOB917680 GXW917505:GXX917680 HHS917505:HHT917680 HRO917505:HRP917680 IBK917505:IBL917680 ILG917505:ILH917680 IVC917505:IVD917680 JEY917505:JEZ917680 JOU917505:JOV917680 JYQ917505:JYR917680 KIM917505:KIN917680 KSI917505:KSJ917680 LCE917505:LCF917680 LMA917505:LMB917680 LVW917505:LVX917680 MFS917505:MFT917680 MPO917505:MPP917680 MZK917505:MZL917680 NJG917505:NJH917680 NTC917505:NTD917680 OCY917505:OCZ917680 OMU917505:OMV917680 OWQ917505:OWR917680 PGM917505:PGN917680 PQI917505:PQJ917680 QAE917505:QAF917680 QKA917505:QKB917680 QTW917505:QTX917680 RDS917505:RDT917680 RNO917505:RNP917680 RXK917505:RXL917680 SHG917505:SHH917680 SRC917505:SRD917680 TAY917505:TAZ917680 TKU917505:TKV917680 TUQ917505:TUR917680 UEM917505:UEN917680 UOI917505:UOJ917680 UYE917505:UYF917680 VIA917505:VIB917680 VRW917505:VRX917680 WBS917505:WBT917680 WLO917505:WLP917680 WVK917505:WVL917680 C983041:D983216 IY983041:IZ983216 SU983041:SV983216 ACQ983041:ACR983216 AMM983041:AMN983216 AWI983041:AWJ983216 BGE983041:BGF983216 BQA983041:BQB983216 BZW983041:BZX983216 CJS983041:CJT983216 CTO983041:CTP983216 DDK983041:DDL983216 DNG983041:DNH983216 DXC983041:DXD983216 EGY983041:EGZ983216 EQU983041:EQV983216 FAQ983041:FAR983216 FKM983041:FKN983216 FUI983041:FUJ983216 GEE983041:GEF983216 GOA983041:GOB983216 GXW983041:GXX983216 HHS983041:HHT983216 HRO983041:HRP983216 IBK983041:IBL983216 ILG983041:ILH983216 IVC983041:IVD983216 JEY983041:JEZ983216 JOU983041:JOV983216 JYQ983041:JYR983216 KIM983041:KIN983216 KSI983041:KSJ983216 LCE983041:LCF983216 LMA983041:LMB983216 LVW983041:LVX983216 MFS983041:MFT983216 MPO983041:MPP983216 MZK983041:MZL983216 NJG983041:NJH983216 NTC983041:NTD983216 OCY983041:OCZ983216 OMU983041:OMV983216 OWQ983041:OWR983216 PGM983041:PGN983216 PQI983041:PQJ983216 QAE983041:QAF983216 QKA983041:QKB983216 QTW983041:QTX983216 RDS983041:RDT983216 RNO983041:RNP983216 RXK983041:RXL983216 SHG983041:SHH983216 SRC983041:SRD983216 TAY983041:TAZ983216 TKU983041:TKV983216 TUQ983041:TUR983216 UEM983041:UEN983216 UOI983041:UOJ983216 UYE983041:UYF983216 VIA983041:VIB983216 VRW983041:VRX983216 WBS983041:WBT983216 WLO983041:WLP983216 WVK983041:WVL983216 E1:IV1048576 JA1:SR1048576 SW1:ACN1048576 ACS1:AMJ1048576 AMO1:AWF1048576 AWK1:BGB1048576 BGG1:BPX1048576 BQC1:BZT1048576 BZY1:CJP1048576 CJU1:CTL1048576 CTQ1:DDH1048576 DDM1:DND1048576 DNI1:DWZ1048576 DXE1:EGV1048576 EHA1:EQR1048576 EQW1:FAN1048576 FAS1:FKJ1048576 FKO1:FUF1048576 FUK1:GEB1048576 GEG1:GNX1048576 GOC1:GXT1048576 GXY1:HHP1048576 HHU1:HRL1048576 HRQ1:IBH1048576 IBM1:ILD1048576 ILI1:IUZ1048576 IVE1:JEV1048576 JFA1:JOR1048576 JOW1:JYN1048576 JYS1:KIJ1048576 KIO1:KSF1048576 KSK1:LCB1048576 LCG1:LLX1048576 LMC1:LVT1048576 LVY1:MFP1048576 MFU1:MPL1048576 MPQ1:MZH1048576 MZM1:NJD1048576 NJI1:NSZ1048576 NTE1:OCV1048576 ODA1:OMR1048576 OMW1:OWN1048576 OWS1:PGJ1048576 PGO1:PQF1048576 PQK1:QAB1048576 QAG1:QJX1048576 QKC1:QTT1048576 QTY1:RDP1048576 RDU1:RNL1048576 RNQ1:RXH1048576 RXM1:SHD1048576 SHI1:SQZ1048576 SRE1:TAV1048576 TBA1:TKR1048576 TKW1:TUN1048576 TUS1:UEJ1048576 UEO1:UOF1048576 UOK1:UYB1048576 UYG1:VHX1048576 VIC1:VRT1048576 VRY1:WBP1048576 WBU1:WLL1048576 WLQ1:WVH1048576 WVM1:XFD1048576">
      <formula1>0</formula1>
      <formula2>10000000000</formula2>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Consolidado </vt:lpstr>
      <vt:lpstr>Enero</vt:lpstr>
      <vt:lpstr>Febrero</vt:lpstr>
      <vt:lpstr>Marzo </vt:lpstr>
      <vt:lpstr>Abril </vt:lpstr>
      <vt:lpstr>Mayo </vt:lpstr>
      <vt:lpstr>Junio</vt:lpstr>
      <vt:lpstr>Julio</vt:lpstr>
      <vt:lpstr>Agosto</vt:lpstr>
      <vt:lpstr>Septiembre</vt:lpstr>
      <vt:lpstr>Octubre </vt:lpstr>
      <vt:lpstr>Noviembre</vt:lpstr>
      <vt:lpstr>Diciembre </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2015-12-18T13:27:58Z</dcterms:modified>
</cp:coreProperties>
</file>